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5.xml" ContentType="application/vnd.openxmlformats-officedocument.drawing+xml"/>
  <Override PartName="/xl/comments3.xml" ContentType="application/vnd.openxmlformats-officedocument.spreadsheetml.comments+xml"/>
  <Override PartName="/xl/drawings/drawing6.xml" ContentType="application/vnd.openxmlformats-officedocument.drawing+xml"/>
  <Override PartName="/xl/comments4.xml" ContentType="application/vnd.openxmlformats-officedocument.spreadsheetml.comments+xml"/>
  <Override PartName="/xl/drawings/drawing7.xml" ContentType="application/vnd.openxmlformats-officedocument.drawing+xml"/>
  <Override PartName="/xl/comments5.xml" ContentType="application/vnd.openxmlformats-officedocument.spreadsheetml.comments+xml"/>
  <Override PartName="/xl/drawings/drawing8.xml" ContentType="application/vnd.openxmlformats-officedocument.drawing+xml"/>
  <Override PartName="/xl/comments6.xml" ContentType="application/vnd.openxmlformats-officedocument.spreadsheetml.comments+xml"/>
  <Override PartName="/xl/drawings/drawing9.xml" ContentType="application/vnd.openxmlformats-officedocument.drawing+xml"/>
  <Override PartName="/xl/comments7.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defaultThemeVersion="166925"/>
  <mc:AlternateContent xmlns:mc="http://schemas.openxmlformats.org/markup-compatibility/2006">
    <mc:Choice Requires="x15">
      <x15ac:absPath xmlns:x15ac="http://schemas.microsoft.com/office/spreadsheetml/2010/11/ac" url="C:\Dev\溶接加工ツール\docs\000　受領物\20260108_瀧様（新Excel書式）\"/>
    </mc:Choice>
  </mc:AlternateContent>
  <xr:revisionPtr revIDLastSave="0" documentId="13_ncr:1_{99948401-36DC-4F4E-85CE-20F48DDA7534}" xr6:coauthVersionLast="47" xr6:coauthVersionMax="47" xr10:uidLastSave="{00000000-0000-0000-0000-000000000000}"/>
  <bookViews>
    <workbookView xWindow="-110" yWindow="-110" windowWidth="19420" windowHeight="10300" tabRatio="775" firstSheet="8" activeTab="16" xr2:uid="{F4DAF435-E02F-4DCC-91A4-4E667066E850}"/>
  </bookViews>
  <sheets>
    <sheet name="作成控え" sheetId="5" r:id="rId1"/>
    <sheet name="取説" sheetId="20" r:id="rId2"/>
    <sheet name="設定▶" sheetId="12" r:id="rId3"/>
    <sheet name="Net&amp;Loss" sheetId="9" r:id="rId4"/>
    <sheet name="設定" sheetId="10" r:id="rId5"/>
    <sheet name="WeDB" sheetId="1" r:id="rId6"/>
    <sheet name="CostDB" sheetId="4" r:id="rId7"/>
    <sheet name="生産計画▶" sheetId="13" r:id="rId8"/>
    <sheet name="準備" sheetId="19" r:id="rId9"/>
    <sheet name="AF所要量" sheetId="3" r:id="rId10"/>
    <sheet name="SP所要量" sheetId="7" r:id="rId11"/>
    <sheet name="CKD" sheetId="16" r:id="rId12"/>
    <sheet name="SPDB" sheetId="8" r:id="rId13"/>
    <sheet name="検討▶" sheetId="15" r:id="rId14"/>
    <sheet name="Planning" sheetId="2" r:id="rId15"/>
    <sheet name="各ライン▶" sheetId="14" r:id="rId16"/>
    <sheet name="PLAN-溶接1" sheetId="17" r:id="rId17"/>
    <sheet name="PLAN-MC" sheetId="6" r:id="rId18"/>
    <sheet name="PLAN-マルチ" sheetId="11" r:id="rId19"/>
    <sheet name="PLAN-SUB" sheetId="18" r:id="rId20"/>
  </sheets>
  <definedNames>
    <definedName name="_xlnm._FilterDatabase" localSheetId="17" hidden="1">'PLAN-MC'!$A$6:$AP$116</definedName>
    <definedName name="_xlnm._FilterDatabase" localSheetId="19" hidden="1">'PLAN-SUB'!$A$6:$AP$75</definedName>
    <definedName name="_xlnm._FilterDatabase" localSheetId="18" hidden="1">'PLAN-マルチ'!$A$29:$AP$125</definedName>
    <definedName name="_xlnm._FilterDatabase" localSheetId="16" hidden="1">'PLAN-溶接1'!$A$6:$AP$108</definedName>
    <definedName name="_xlnm._FilterDatabase" localSheetId="12" hidden="1">SPDB!$A$5:$J$50</definedName>
    <definedName name="_xlnm._FilterDatabase" localSheetId="10" hidden="1">SP所要量!$A$4:$AU$1001</definedName>
    <definedName name="_xlnm._FilterDatabase" localSheetId="5" hidden="1">WeDB!$C$3:$F$71</definedName>
    <definedName name="_xlnm.Print_Area" localSheetId="17">'PLAN-MC'!$A$1:$AJ$116</definedName>
    <definedName name="_xlnm.Print_Area" localSheetId="19">'PLAN-SUB'!$A$1:$AJ$74</definedName>
    <definedName name="_xlnm.Print_Area" localSheetId="18">'PLAN-マルチ'!$A$1:$AJ$125</definedName>
    <definedName name="_xlnm.Print_Area" localSheetId="16">'PLAN-溶接1'!$A$1:$AJ$108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L77" i="6" l="1"/>
  <c r="AO78" i="6" s="1"/>
  <c r="E77" i="6"/>
  <c r="AN77" i="6" s="1"/>
  <c r="AO77" i="6" s="1"/>
  <c r="AO76" i="6"/>
  <c r="AA76" i="6" s="1"/>
  <c r="AL76" i="6"/>
  <c r="C77" i="6" s="1"/>
  <c r="V76" i="6"/>
  <c r="AL50" i="17"/>
  <c r="AO51" i="17" s="1"/>
  <c r="E50" i="17"/>
  <c r="AN50" i="17" s="1"/>
  <c r="AO50" i="17" s="1"/>
  <c r="AO49" i="17"/>
  <c r="AF49" i="17" s="1"/>
  <c r="AL49" i="17"/>
  <c r="C50" i="17" s="1"/>
  <c r="U49" i="17"/>
  <c r="I49" i="17"/>
  <c r="AS400" i="2"/>
  <c r="G400" i="2"/>
  <c r="F400" i="2"/>
  <c r="E400" i="2"/>
  <c r="AW400" i="2" s="1"/>
  <c r="B400" i="2"/>
  <c r="G399" i="2"/>
  <c r="F399" i="2"/>
  <c r="E399" i="2"/>
  <c r="AW399" i="2" s="1"/>
  <c r="B399" i="2"/>
  <c r="G398" i="2"/>
  <c r="F398" i="2"/>
  <c r="E398" i="2"/>
  <c r="AS398" i="2" s="1"/>
  <c r="B398" i="2"/>
  <c r="CE397" i="2"/>
  <c r="N397" i="2" s="1"/>
  <c r="CD397" i="2"/>
  <c r="M397" i="2" s="1"/>
  <c r="CC397" i="2"/>
  <c r="L397" i="2" s="1"/>
  <c r="CB397" i="2"/>
  <c r="K397" i="2"/>
  <c r="E397" i="2"/>
  <c r="B397" i="2"/>
  <c r="CE396" i="2"/>
  <c r="CD396" i="2"/>
  <c r="CC396" i="2"/>
  <c r="L396" i="2" s="1"/>
  <c r="CB396" i="2"/>
  <c r="K396" i="2" s="1"/>
  <c r="J396" i="2" s="1"/>
  <c r="N396" i="2"/>
  <c r="M396" i="2"/>
  <c r="E396" i="2"/>
  <c r="B396" i="2"/>
  <c r="CE395" i="2"/>
  <c r="N395" i="2" s="1"/>
  <c r="CD395" i="2"/>
  <c r="CC395" i="2"/>
  <c r="CB395" i="2"/>
  <c r="K395" i="2" s="1"/>
  <c r="M395" i="2"/>
  <c r="L395" i="2"/>
  <c r="E395" i="2"/>
  <c r="B395" i="2"/>
  <c r="E394" i="2"/>
  <c r="B394" i="2"/>
  <c r="E393" i="2"/>
  <c r="J392" i="2"/>
  <c r="E392" i="2"/>
  <c r="AT391" i="2"/>
  <c r="AM391" i="2"/>
  <c r="AM400" i="2" s="1"/>
  <c r="BZ400" i="2" s="1"/>
  <c r="AL391" i="2"/>
  <c r="AL400" i="2" s="1"/>
  <c r="BY400" i="2" s="1"/>
  <c r="AK391" i="2"/>
  <c r="AK400" i="2" s="1"/>
  <c r="BX400" i="2" s="1"/>
  <c r="AJ391" i="2"/>
  <c r="AJ400" i="2" s="1"/>
  <c r="BW400" i="2" s="1"/>
  <c r="AI391" i="2"/>
  <c r="AI400" i="2" s="1"/>
  <c r="BV400" i="2" s="1"/>
  <c r="AH391" i="2"/>
  <c r="AH400" i="2" s="1"/>
  <c r="BU400" i="2" s="1"/>
  <c r="AG391" i="2"/>
  <c r="AG400" i="2" s="1"/>
  <c r="BT400" i="2" s="1"/>
  <c r="AF391" i="2"/>
  <c r="AF400" i="2" s="1"/>
  <c r="BS400" i="2" s="1"/>
  <c r="AE391" i="2"/>
  <c r="AE400" i="2" s="1"/>
  <c r="BR400" i="2" s="1"/>
  <c r="AD391" i="2"/>
  <c r="AD400" i="2" s="1"/>
  <c r="BQ400" i="2" s="1"/>
  <c r="AC391" i="2"/>
  <c r="AC400" i="2" s="1"/>
  <c r="BP400" i="2" s="1"/>
  <c r="AB391" i="2"/>
  <c r="AB400" i="2" s="1"/>
  <c r="BO400" i="2" s="1"/>
  <c r="AA391" i="2"/>
  <c r="AA400" i="2" s="1"/>
  <c r="BN400" i="2" s="1"/>
  <c r="Z391" i="2"/>
  <c r="Z400" i="2" s="1"/>
  <c r="BM400" i="2" s="1"/>
  <c r="Y391" i="2"/>
  <c r="Y400" i="2" s="1"/>
  <c r="BL400" i="2" s="1"/>
  <c r="X391" i="2"/>
  <c r="X400" i="2" s="1"/>
  <c r="BK400" i="2" s="1"/>
  <c r="W391" i="2"/>
  <c r="W400" i="2" s="1"/>
  <c r="BJ400" i="2" s="1"/>
  <c r="V391" i="2"/>
  <c r="V400" i="2" s="1"/>
  <c r="BI400" i="2" s="1"/>
  <c r="U391" i="2"/>
  <c r="U400" i="2" s="1"/>
  <c r="BH400" i="2" s="1"/>
  <c r="T391" i="2"/>
  <c r="T400" i="2" s="1"/>
  <c r="BG400" i="2" s="1"/>
  <c r="S391" i="2"/>
  <c r="S400" i="2" s="1"/>
  <c r="BF400" i="2" s="1"/>
  <c r="R391" i="2"/>
  <c r="R400" i="2" s="1"/>
  <c r="BE400" i="2" s="1"/>
  <c r="Q391" i="2"/>
  <c r="Q400" i="2" s="1"/>
  <c r="BD400" i="2" s="1"/>
  <c r="P391" i="2"/>
  <c r="P400" i="2" s="1"/>
  <c r="BC400" i="2" s="1"/>
  <c r="O391" i="2"/>
  <c r="O400" i="2" s="1"/>
  <c r="BB400" i="2" s="1"/>
  <c r="N391" i="2"/>
  <c r="M391" i="2"/>
  <c r="L391" i="2"/>
  <c r="K391" i="2"/>
  <c r="A391" i="2"/>
  <c r="AU400" i="2" s="1"/>
  <c r="AT390" i="2"/>
  <c r="AM390" i="2"/>
  <c r="AM399" i="2" s="1"/>
  <c r="BZ399" i="2" s="1"/>
  <c r="AL390" i="2"/>
  <c r="AL399" i="2" s="1"/>
  <c r="BY399" i="2" s="1"/>
  <c r="A390" i="2"/>
  <c r="AT398" i="2" s="1"/>
  <c r="AT389" i="2"/>
  <c r="A397" i="2" s="1"/>
  <c r="AM389" i="2"/>
  <c r="AM398" i="2" s="1"/>
  <c r="BZ398" i="2" s="1"/>
  <c r="AL389" i="2"/>
  <c r="AL398" i="2" s="1"/>
  <c r="AK389" i="2"/>
  <c r="AK398" i="2" s="1"/>
  <c r="BX398" i="2" s="1"/>
  <c r="AJ389" i="2"/>
  <c r="AJ398" i="2" s="1"/>
  <c r="AI389" i="2"/>
  <c r="AI398" i="2" s="1"/>
  <c r="BV398" i="2" s="1"/>
  <c r="AH389" i="2"/>
  <c r="AH398" i="2" s="1"/>
  <c r="BU398" i="2" s="1"/>
  <c r="AG389" i="2"/>
  <c r="AG398" i="2" s="1"/>
  <c r="BT398" i="2" s="1"/>
  <c r="AF389" i="2"/>
  <c r="AF398" i="2" s="1"/>
  <c r="BS398" i="2" s="1"/>
  <c r="AE389" i="2"/>
  <c r="AE398" i="2" s="1"/>
  <c r="BR398" i="2" s="1"/>
  <c r="AD389" i="2"/>
  <c r="AD398" i="2" s="1"/>
  <c r="BQ398" i="2" s="1"/>
  <c r="AC389" i="2"/>
  <c r="AC398" i="2" s="1"/>
  <c r="BP398" i="2" s="1"/>
  <c r="AB389" i="2"/>
  <c r="AB398" i="2" s="1"/>
  <c r="BO398" i="2" s="1"/>
  <c r="AA389" i="2"/>
  <c r="AA398" i="2" s="1"/>
  <c r="BN398" i="2" s="1"/>
  <c r="Z389" i="2"/>
  <c r="Z398" i="2" s="1"/>
  <c r="Y389" i="2"/>
  <c r="Y398" i="2" s="1"/>
  <c r="BL398" i="2" s="1"/>
  <c r="X389" i="2"/>
  <c r="X398" i="2" s="1"/>
  <c r="W389" i="2"/>
  <c r="W398" i="2" s="1"/>
  <c r="BJ398" i="2" s="1"/>
  <c r="V389" i="2"/>
  <c r="V398" i="2" s="1"/>
  <c r="BI398" i="2" s="1"/>
  <c r="U389" i="2"/>
  <c r="U398" i="2" s="1"/>
  <c r="BH398" i="2" s="1"/>
  <c r="T389" i="2"/>
  <c r="T398" i="2" s="1"/>
  <c r="BG398" i="2" s="1"/>
  <c r="S389" i="2"/>
  <c r="S398" i="2" s="1"/>
  <c r="BF398" i="2" s="1"/>
  <c r="R389" i="2"/>
  <c r="R398" i="2" s="1"/>
  <c r="BE398" i="2" s="1"/>
  <c r="Q389" i="2"/>
  <c r="Q398" i="2" s="1"/>
  <c r="BD398" i="2" s="1"/>
  <c r="P389" i="2"/>
  <c r="P398" i="2" s="1"/>
  <c r="BC398" i="2" s="1"/>
  <c r="O389" i="2"/>
  <c r="O398" i="2" s="1"/>
  <c r="BB398" i="2" s="1"/>
  <c r="N389" i="2"/>
  <c r="M389" i="2"/>
  <c r="L389" i="2"/>
  <c r="L398" i="2" s="1"/>
  <c r="K389" i="2"/>
  <c r="K398" i="2" s="1"/>
  <c r="CE387" i="2"/>
  <c r="CD387" i="2"/>
  <c r="CC387" i="2"/>
  <c r="CB387" i="2"/>
  <c r="K387" i="2" s="1"/>
  <c r="AS387" i="2"/>
  <c r="AL387" i="2" s="1"/>
  <c r="N387" i="2"/>
  <c r="M387" i="2"/>
  <c r="L387" i="2"/>
  <c r="G387" i="2"/>
  <c r="CE386" i="2"/>
  <c r="CD386" i="2"/>
  <c r="CC386" i="2"/>
  <c r="CB386" i="2"/>
  <c r="K386" i="2" s="1"/>
  <c r="AS386" i="2"/>
  <c r="AI386" i="2" s="1"/>
  <c r="AM386" i="2"/>
  <c r="AL386" i="2"/>
  <c r="AK386" i="2"/>
  <c r="AJ386" i="2"/>
  <c r="AF386" i="2"/>
  <c r="AE386" i="2"/>
  <c r="AD386" i="2"/>
  <c r="AC386" i="2"/>
  <c r="AB386" i="2"/>
  <c r="AA386" i="2"/>
  <c r="Z386" i="2"/>
  <c r="Y386" i="2"/>
  <c r="X386" i="2"/>
  <c r="T386" i="2"/>
  <c r="S386" i="2"/>
  <c r="R386" i="2"/>
  <c r="Q386" i="2"/>
  <c r="P386" i="2"/>
  <c r="O386" i="2"/>
  <c r="N386" i="2"/>
  <c r="M386" i="2"/>
  <c r="M388" i="2" s="1"/>
  <c r="K390" i="2" s="1"/>
  <c r="L386" i="2"/>
  <c r="L388" i="2" s="1"/>
  <c r="G386" i="2"/>
  <c r="K49" i="17" l="1"/>
  <c r="W50" i="17"/>
  <c r="L50" i="17"/>
  <c r="W49" i="17"/>
  <c r="AG76" i="6"/>
  <c r="U76" i="6"/>
  <c r="AH76" i="6"/>
  <c r="H76" i="6"/>
  <c r="I76" i="6"/>
  <c r="T76" i="6"/>
  <c r="W76" i="6"/>
  <c r="AF76" i="6"/>
  <c r="J76" i="6"/>
  <c r="K76" i="6"/>
  <c r="A398" i="2"/>
  <c r="AY398" i="2"/>
  <c r="BK398" i="2"/>
  <c r="BW398" i="2"/>
  <c r="A400" i="2"/>
  <c r="A395" i="2"/>
  <c r="BM398" i="2"/>
  <c r="BY398" i="2"/>
  <c r="A399" i="2"/>
  <c r="AG49" i="17"/>
  <c r="X50" i="17"/>
  <c r="N388" i="2"/>
  <c r="L390" i="2" s="1"/>
  <c r="L399" i="2" s="1"/>
  <c r="AY399" i="2" s="1"/>
  <c r="N398" i="2"/>
  <c r="BA398" i="2" s="1"/>
  <c r="J395" i="2"/>
  <c r="M398" i="2"/>
  <c r="AZ398" i="2" s="1"/>
  <c r="I387" i="2"/>
  <c r="M76" i="6"/>
  <c r="E76" i="6"/>
  <c r="Q76" i="6"/>
  <c r="AC76" i="6"/>
  <c r="L76" i="6"/>
  <c r="Y76" i="6"/>
  <c r="P76" i="6"/>
  <c r="F76" i="6"/>
  <c r="R76" i="6"/>
  <c r="AD76" i="6"/>
  <c r="X76" i="6"/>
  <c r="AB76" i="6"/>
  <c r="G76" i="6"/>
  <c r="S76" i="6"/>
  <c r="AE76" i="6"/>
  <c r="N76" i="6"/>
  <c r="Z76" i="6"/>
  <c r="O76" i="6"/>
  <c r="D77" i="6"/>
  <c r="B76" i="6"/>
  <c r="B77" i="6"/>
  <c r="W77" i="6"/>
  <c r="K77" i="6"/>
  <c r="AH77" i="6"/>
  <c r="V77" i="6"/>
  <c r="J77" i="6"/>
  <c r="AG77" i="6"/>
  <c r="U77" i="6"/>
  <c r="X77" i="6"/>
  <c r="AF77" i="6"/>
  <c r="T77" i="6"/>
  <c r="AE77" i="6"/>
  <c r="S77" i="6"/>
  <c r="L77" i="6"/>
  <c r="AD77" i="6"/>
  <c r="R77" i="6"/>
  <c r="AC77" i="6"/>
  <c r="Q77" i="6"/>
  <c r="AB77" i="6"/>
  <c r="P77" i="6"/>
  <c r="AA77" i="6"/>
  <c r="O77" i="6"/>
  <c r="Z77" i="6"/>
  <c r="N77" i="6"/>
  <c r="Y77" i="6"/>
  <c r="M77" i="6"/>
  <c r="N50" i="17"/>
  <c r="P50" i="17"/>
  <c r="Q50" i="17"/>
  <c r="T50" i="17"/>
  <c r="Z50" i="17"/>
  <c r="AB50" i="17"/>
  <c r="AC50" i="17"/>
  <c r="AF50" i="17"/>
  <c r="D50" i="17"/>
  <c r="B49" i="17"/>
  <c r="B50" i="17"/>
  <c r="J49" i="17"/>
  <c r="V49" i="17"/>
  <c r="AH49" i="17"/>
  <c r="M50" i="17"/>
  <c r="Y50" i="17"/>
  <c r="L49" i="17"/>
  <c r="X49" i="17"/>
  <c r="O50" i="17"/>
  <c r="AA50" i="17"/>
  <c r="O49" i="17"/>
  <c r="AA49" i="17"/>
  <c r="R50" i="17"/>
  <c r="AD50" i="17"/>
  <c r="P49" i="17"/>
  <c r="AB49" i="17"/>
  <c r="S50" i="17"/>
  <c r="AE50" i="17"/>
  <c r="M49" i="17"/>
  <c r="Y49" i="17"/>
  <c r="F49" i="17"/>
  <c r="R49" i="17"/>
  <c r="AD49" i="17"/>
  <c r="U50" i="17"/>
  <c r="AG50" i="17"/>
  <c r="N49" i="17"/>
  <c r="Z49" i="17"/>
  <c r="E49" i="17"/>
  <c r="Q49" i="17"/>
  <c r="AC49" i="17"/>
  <c r="G49" i="17"/>
  <c r="S49" i="17"/>
  <c r="AE49" i="17"/>
  <c r="J50" i="17"/>
  <c r="V50" i="17"/>
  <c r="AH50" i="17"/>
  <c r="H49" i="17"/>
  <c r="T49" i="17"/>
  <c r="K50" i="17"/>
  <c r="K400" i="2"/>
  <c r="AX400" i="2" s="1"/>
  <c r="L400" i="2"/>
  <c r="AY400" i="2" s="1"/>
  <c r="AU399" i="2"/>
  <c r="J389" i="2"/>
  <c r="J391" i="2"/>
  <c r="AL388" i="2"/>
  <c r="AJ390" i="2" s="1"/>
  <c r="AJ399" i="2" s="1"/>
  <c r="BW399" i="2" s="1"/>
  <c r="K399" i="2"/>
  <c r="AX398" i="2"/>
  <c r="K388" i="2"/>
  <c r="I388" i="2" s="1"/>
  <c r="I386" i="2"/>
  <c r="AA388" i="2"/>
  <c r="Y390" i="2" s="1"/>
  <c r="Y399" i="2" s="1"/>
  <c r="BL399" i="2" s="1"/>
  <c r="N400" i="2"/>
  <c r="BA400" i="2" s="1"/>
  <c r="J397" i="2"/>
  <c r="O387" i="2"/>
  <c r="AA387" i="2"/>
  <c r="AM387" i="2"/>
  <c r="AM388" i="2" s="1"/>
  <c r="AK390" i="2" s="1"/>
  <c r="AK399" i="2" s="1"/>
  <c r="BX399" i="2" s="1"/>
  <c r="AU398" i="2"/>
  <c r="M400" i="2"/>
  <c r="AZ400" i="2" s="1"/>
  <c r="Q387" i="2"/>
  <c r="Q388" i="2" s="1"/>
  <c r="O390" i="2" s="1"/>
  <c r="O399" i="2" s="1"/>
  <c r="BB399" i="2" s="1"/>
  <c r="AC387" i="2"/>
  <c r="AC388" i="2" s="1"/>
  <c r="AA390" i="2" s="1"/>
  <c r="AA399" i="2" s="1"/>
  <c r="BN399" i="2" s="1"/>
  <c r="P387" i="2"/>
  <c r="P388" i="2" s="1"/>
  <c r="N390" i="2" s="1"/>
  <c r="N399" i="2" s="1"/>
  <c r="BA399" i="2" s="1"/>
  <c r="R387" i="2"/>
  <c r="R388" i="2" s="1"/>
  <c r="P390" i="2" s="1"/>
  <c r="P399" i="2" s="1"/>
  <c r="BC399" i="2" s="1"/>
  <c r="AD387" i="2"/>
  <c r="AD388" i="2" s="1"/>
  <c r="AB390" i="2" s="1"/>
  <c r="AB399" i="2" s="1"/>
  <c r="BO399" i="2" s="1"/>
  <c r="A394" i="2"/>
  <c r="AB387" i="2"/>
  <c r="AB388" i="2" s="1"/>
  <c r="Z390" i="2" s="1"/>
  <c r="Z399" i="2" s="1"/>
  <c r="BM399" i="2" s="1"/>
  <c r="AW398" i="2"/>
  <c r="S387" i="2"/>
  <c r="S388" i="2" s="1"/>
  <c r="Q390" i="2" s="1"/>
  <c r="Q399" i="2" s="1"/>
  <c r="BD399" i="2" s="1"/>
  <c r="AE387" i="2"/>
  <c r="AE388" i="2" s="1"/>
  <c r="AC390" i="2" s="1"/>
  <c r="AC399" i="2" s="1"/>
  <c r="BP399" i="2" s="1"/>
  <c r="AT400" i="2"/>
  <c r="U386" i="2"/>
  <c r="AG386" i="2"/>
  <c r="AF387" i="2"/>
  <c r="AF388" i="2" s="1"/>
  <c r="AD390" i="2" s="1"/>
  <c r="AD399" i="2" s="1"/>
  <c r="BQ399" i="2" s="1"/>
  <c r="V386" i="2"/>
  <c r="J386" i="2" s="1"/>
  <c r="AH386" i="2"/>
  <c r="U387" i="2"/>
  <c r="AG387" i="2"/>
  <c r="T387" i="2"/>
  <c r="T388" i="2" s="1"/>
  <c r="R390" i="2" s="1"/>
  <c r="R399" i="2" s="1"/>
  <c r="BE399" i="2" s="1"/>
  <c r="W386" i="2"/>
  <c r="V387" i="2"/>
  <c r="AH387" i="2"/>
  <c r="AS399" i="2"/>
  <c r="W387" i="2"/>
  <c r="AI387" i="2"/>
  <c r="AI388" i="2" s="1"/>
  <c r="AG390" i="2" s="1"/>
  <c r="AG399" i="2" s="1"/>
  <c r="BT399" i="2" s="1"/>
  <c r="A396" i="2"/>
  <c r="AT399" i="2"/>
  <c r="X387" i="2"/>
  <c r="X388" i="2" s="1"/>
  <c r="V390" i="2" s="1"/>
  <c r="V399" i="2" s="1"/>
  <c r="BI399" i="2" s="1"/>
  <c r="AJ387" i="2"/>
  <c r="AJ388" i="2" s="1"/>
  <c r="AH390" i="2" s="1"/>
  <c r="AH399" i="2" s="1"/>
  <c r="BU399" i="2" s="1"/>
  <c r="Y387" i="2"/>
  <c r="Y388" i="2" s="1"/>
  <c r="W390" i="2" s="1"/>
  <c r="W399" i="2" s="1"/>
  <c r="BJ399" i="2" s="1"/>
  <c r="AK387" i="2"/>
  <c r="AK388" i="2" s="1"/>
  <c r="AI390" i="2" s="1"/>
  <c r="AI399" i="2" s="1"/>
  <c r="BV399" i="2" s="1"/>
  <c r="Z387" i="2"/>
  <c r="Z388" i="2" s="1"/>
  <c r="X390" i="2" s="1"/>
  <c r="X399" i="2" s="1"/>
  <c r="BK399" i="2" s="1"/>
  <c r="J398" i="2" l="1"/>
  <c r="AI76" i="6"/>
  <c r="AI77" i="6"/>
  <c r="AI50" i="17"/>
  <c r="AI49" i="17"/>
  <c r="W388" i="2"/>
  <c r="U390" i="2" s="1"/>
  <c r="U399" i="2" s="1"/>
  <c r="BH399" i="2" s="1"/>
  <c r="J387" i="2"/>
  <c r="J400" i="2"/>
  <c r="AH388" i="2"/>
  <c r="AF390" i="2" s="1"/>
  <c r="AF399" i="2" s="1"/>
  <c r="BS399" i="2" s="1"/>
  <c r="AX399" i="2"/>
  <c r="V388" i="2"/>
  <c r="T390" i="2" s="1"/>
  <c r="T399" i="2" s="1"/>
  <c r="BG399" i="2" s="1"/>
  <c r="U388" i="2"/>
  <c r="S390" i="2" s="1"/>
  <c r="S399" i="2" s="1"/>
  <c r="BF399" i="2" s="1"/>
  <c r="AG388" i="2"/>
  <c r="AE390" i="2" s="1"/>
  <c r="AE399" i="2" s="1"/>
  <c r="BR399" i="2" s="1"/>
  <c r="O388" i="2"/>
  <c r="J388" i="2" l="1"/>
  <c r="M390" i="2"/>
  <c r="M399" i="2" l="1"/>
  <c r="J390" i="2"/>
  <c r="AZ399" i="2" l="1"/>
  <c r="J399" i="2"/>
  <c r="AL49" i="11" l="1"/>
  <c r="AO50" i="11" s="1"/>
  <c r="E49" i="11"/>
  <c r="AN49" i="11" s="1"/>
  <c r="AO49" i="11" s="1"/>
  <c r="AO48" i="11"/>
  <c r="AL48" i="11"/>
  <c r="C49" i="11" s="1"/>
  <c r="AL71" i="6"/>
  <c r="AO72" i="6" s="1"/>
  <c r="E71" i="6"/>
  <c r="AN71" i="6" s="1"/>
  <c r="AO71" i="6" s="1"/>
  <c r="AO70" i="6"/>
  <c r="AL70" i="6"/>
  <c r="C71" i="6" s="1"/>
  <c r="H3" i="16"/>
  <c r="H4" i="16" s="1"/>
  <c r="AL55" i="11"/>
  <c r="AO56" i="11" s="1"/>
  <c r="E55" i="11"/>
  <c r="AN55" i="11" s="1"/>
  <c r="AO55" i="11" s="1"/>
  <c r="AO54" i="11"/>
  <c r="AL54" i="11"/>
  <c r="C55" i="11" s="1"/>
  <c r="AL44" i="17"/>
  <c r="AO45" i="17" s="1"/>
  <c r="E44" i="17"/>
  <c r="AN44" i="17" s="1"/>
  <c r="AO44" i="17" s="1"/>
  <c r="AO43" i="17"/>
  <c r="AL43" i="17"/>
  <c r="C44" i="17" s="1"/>
  <c r="AL8" i="17"/>
  <c r="AO9" i="17" s="1"/>
  <c r="E8" i="17"/>
  <c r="AN8" i="17" s="1"/>
  <c r="AO8" i="17" s="1"/>
  <c r="AO7" i="17"/>
  <c r="AL7" i="17"/>
  <c r="C8" i="17" s="1"/>
  <c r="I4" i="16" l="1"/>
  <c r="G4" i="16"/>
  <c r="F4" i="16"/>
  <c r="AS1000" i="7"/>
  <c r="AS999" i="7"/>
  <c r="AS998" i="7"/>
  <c r="AS997" i="7"/>
  <c r="AS996" i="7"/>
  <c r="AS995" i="7"/>
  <c r="AS994" i="7"/>
  <c r="AS993" i="7"/>
  <c r="AS992" i="7"/>
  <c r="AS991" i="7"/>
  <c r="AS990" i="7"/>
  <c r="AS989" i="7"/>
  <c r="AS988" i="7"/>
  <c r="AS987" i="7"/>
  <c r="AS986" i="7"/>
  <c r="AS985" i="7"/>
  <c r="AS984" i="7"/>
  <c r="AS983" i="7"/>
  <c r="AS982" i="7"/>
  <c r="AS981" i="7"/>
  <c r="AS980" i="7"/>
  <c r="AS979" i="7"/>
  <c r="AS978" i="7"/>
  <c r="AS977" i="7"/>
  <c r="AS976" i="7"/>
  <c r="AS975" i="7"/>
  <c r="AS974" i="7"/>
  <c r="AS973" i="7"/>
  <c r="AS972" i="7"/>
  <c r="AS971" i="7"/>
  <c r="AS970" i="7"/>
  <c r="AS969" i="7"/>
  <c r="AS968" i="7"/>
  <c r="AS967" i="7"/>
  <c r="AS966" i="7"/>
  <c r="AS965" i="7"/>
  <c r="AS964" i="7"/>
  <c r="AS963" i="7"/>
  <c r="AS962" i="7"/>
  <c r="AS961" i="7"/>
  <c r="AS960" i="7"/>
  <c r="AS959" i="7"/>
  <c r="AS958" i="7"/>
  <c r="AS957" i="7"/>
  <c r="AS956" i="7"/>
  <c r="AS955" i="7"/>
  <c r="AS954" i="7"/>
  <c r="AS953" i="7"/>
  <c r="AS952" i="7"/>
  <c r="AS951" i="7"/>
  <c r="AS950" i="7"/>
  <c r="AS949" i="7"/>
  <c r="AS948" i="7"/>
  <c r="AS947" i="7"/>
  <c r="AS946" i="7"/>
  <c r="AS945" i="7"/>
  <c r="AS944" i="7"/>
  <c r="AS943" i="7"/>
  <c r="AS942" i="7"/>
  <c r="AS941" i="7"/>
  <c r="AS940" i="7"/>
  <c r="AS939" i="7"/>
  <c r="AS938" i="7"/>
  <c r="AS937" i="7"/>
  <c r="AS936" i="7"/>
  <c r="AS935" i="7"/>
  <c r="AS934" i="7"/>
  <c r="AS933" i="7"/>
  <c r="AS932" i="7"/>
  <c r="AS931" i="7"/>
  <c r="AS930" i="7"/>
  <c r="AS929" i="7"/>
  <c r="AS928" i="7"/>
  <c r="AS927" i="7"/>
  <c r="AS926" i="7"/>
  <c r="AS925" i="7"/>
  <c r="AS924" i="7"/>
  <c r="AS923" i="7"/>
  <c r="AS922" i="7"/>
  <c r="AS921" i="7"/>
  <c r="AS920" i="7"/>
  <c r="AS919" i="7"/>
  <c r="AS918" i="7"/>
  <c r="AS917" i="7"/>
  <c r="AS916" i="7"/>
  <c r="AS915" i="7"/>
  <c r="AS914" i="7"/>
  <c r="AS913" i="7"/>
  <c r="AS912" i="7"/>
  <c r="AS911" i="7"/>
  <c r="AS910" i="7"/>
  <c r="AS909" i="7"/>
  <c r="AS908" i="7"/>
  <c r="AS907" i="7"/>
  <c r="AS906" i="7"/>
  <c r="AS905" i="7"/>
  <c r="AS904" i="7"/>
  <c r="AS903" i="7"/>
  <c r="AS902" i="7"/>
  <c r="AS901" i="7"/>
  <c r="AS900" i="7"/>
  <c r="AS899" i="7"/>
  <c r="AS898" i="7"/>
  <c r="AS897" i="7"/>
  <c r="AS896" i="7"/>
  <c r="AS895" i="7"/>
  <c r="AS894" i="7"/>
  <c r="AS893" i="7"/>
  <c r="AS892" i="7"/>
  <c r="AS891" i="7"/>
  <c r="AS890" i="7"/>
  <c r="AS889" i="7"/>
  <c r="AS888" i="7"/>
  <c r="AS887" i="7"/>
  <c r="AS886" i="7"/>
  <c r="AS885" i="7"/>
  <c r="AS884" i="7"/>
  <c r="AS883" i="7"/>
  <c r="AS882" i="7"/>
  <c r="AS881" i="7"/>
  <c r="AS880" i="7"/>
  <c r="AS879" i="7"/>
  <c r="AS878" i="7"/>
  <c r="AS877" i="7"/>
  <c r="AS876" i="7"/>
  <c r="AS875" i="7"/>
  <c r="AS874" i="7"/>
  <c r="AS873" i="7"/>
  <c r="AS872" i="7"/>
  <c r="AS871" i="7"/>
  <c r="AS870" i="7"/>
  <c r="AS869" i="7"/>
  <c r="AS868" i="7"/>
  <c r="AS867" i="7"/>
  <c r="AS866" i="7"/>
  <c r="AS865" i="7"/>
  <c r="AS864" i="7"/>
  <c r="AS863" i="7"/>
  <c r="AS862" i="7"/>
  <c r="AS861" i="7"/>
  <c r="AS860" i="7"/>
  <c r="AS859" i="7"/>
  <c r="AS858" i="7"/>
  <c r="AS857" i="7"/>
  <c r="AS856" i="7"/>
  <c r="AS855" i="7"/>
  <c r="AS854" i="7"/>
  <c r="AS853" i="7"/>
  <c r="AS852" i="7"/>
  <c r="AS851" i="7"/>
  <c r="AS850" i="7"/>
  <c r="AS849" i="7"/>
  <c r="AS848" i="7"/>
  <c r="AS847" i="7"/>
  <c r="AS846" i="7"/>
  <c r="AS845" i="7"/>
  <c r="AS844" i="7"/>
  <c r="AS843" i="7"/>
  <c r="AS842" i="7"/>
  <c r="AS841" i="7"/>
  <c r="AS840" i="7"/>
  <c r="AS839" i="7"/>
  <c r="AS838" i="7"/>
  <c r="AS837" i="7"/>
  <c r="AS836" i="7"/>
  <c r="AS835" i="7"/>
  <c r="AS834" i="7"/>
  <c r="AS833" i="7"/>
  <c r="AS832" i="7"/>
  <c r="AS831" i="7"/>
  <c r="AS830" i="7"/>
  <c r="AS829" i="7"/>
  <c r="AS828" i="7"/>
  <c r="AS827" i="7"/>
  <c r="AS826" i="7"/>
  <c r="AS825" i="7"/>
  <c r="AS824" i="7"/>
  <c r="AS823" i="7"/>
  <c r="AS822" i="7"/>
  <c r="AS821" i="7"/>
  <c r="AS820" i="7"/>
  <c r="AS819" i="7"/>
  <c r="AS818" i="7"/>
  <c r="AS817" i="7"/>
  <c r="AS816" i="7"/>
  <c r="AS815" i="7"/>
  <c r="AS814" i="7"/>
  <c r="AS813" i="7"/>
  <c r="AS812" i="7"/>
  <c r="AS811" i="7"/>
  <c r="AS810" i="7"/>
  <c r="AS809" i="7"/>
  <c r="AS808" i="7"/>
  <c r="AS807" i="7"/>
  <c r="AS806" i="7"/>
  <c r="AS805" i="7"/>
  <c r="AS804" i="7"/>
  <c r="AS803" i="7"/>
  <c r="AS802" i="7"/>
  <c r="AS801" i="7"/>
  <c r="AS800" i="7"/>
  <c r="AS799" i="7"/>
  <c r="AS798" i="7"/>
  <c r="AS797" i="7"/>
  <c r="AS796" i="7"/>
  <c r="AS795" i="7"/>
  <c r="AS794" i="7"/>
  <c r="AS793" i="7"/>
  <c r="AS792" i="7"/>
  <c r="AS791" i="7"/>
  <c r="AS790" i="7"/>
  <c r="AS789" i="7"/>
  <c r="AS788" i="7"/>
  <c r="AS787" i="7"/>
  <c r="AS786" i="7"/>
  <c r="AS785" i="7"/>
  <c r="AS784" i="7"/>
  <c r="AS783" i="7"/>
  <c r="AS782" i="7"/>
  <c r="AS781" i="7"/>
  <c r="AS780" i="7"/>
  <c r="AS779" i="7"/>
  <c r="AS778" i="7"/>
  <c r="AS777" i="7"/>
  <c r="AS776" i="7"/>
  <c r="AS775" i="7"/>
  <c r="AS774" i="7"/>
  <c r="AS773" i="7"/>
  <c r="AS772" i="7"/>
  <c r="AS771" i="7"/>
  <c r="AS770" i="7"/>
  <c r="AS769" i="7"/>
  <c r="AS768" i="7"/>
  <c r="AS767" i="7"/>
  <c r="AS766" i="7"/>
  <c r="AS765" i="7"/>
  <c r="AS764" i="7"/>
  <c r="AS763" i="7"/>
  <c r="AS762" i="7"/>
  <c r="AS761" i="7"/>
  <c r="AS760" i="7"/>
  <c r="AS759" i="7"/>
  <c r="AS758" i="7"/>
  <c r="AS757" i="7"/>
  <c r="AS756" i="7"/>
  <c r="AS755" i="7"/>
  <c r="AS754" i="7"/>
  <c r="AS753" i="7"/>
  <c r="AS752" i="7"/>
  <c r="AS751" i="7"/>
  <c r="AS750" i="7"/>
  <c r="AS749" i="7"/>
  <c r="AS748" i="7"/>
  <c r="AS747" i="7"/>
  <c r="AS746" i="7"/>
  <c r="AS745" i="7"/>
  <c r="AS744" i="7"/>
  <c r="AS743" i="7"/>
  <c r="AS742" i="7"/>
  <c r="AS741" i="7"/>
  <c r="AS740" i="7"/>
  <c r="AS739" i="7"/>
  <c r="AS738" i="7"/>
  <c r="AS737" i="7"/>
  <c r="AS736" i="7"/>
  <c r="AS735" i="7"/>
  <c r="AS734" i="7"/>
  <c r="AS733" i="7"/>
  <c r="AS732" i="7"/>
  <c r="AS731" i="7"/>
  <c r="AS730" i="7"/>
  <c r="AS729" i="7"/>
  <c r="AS728" i="7"/>
  <c r="AS727" i="7"/>
  <c r="AS726" i="7"/>
  <c r="AS725" i="7"/>
  <c r="AS724" i="7"/>
  <c r="AS723" i="7"/>
  <c r="AS722" i="7"/>
  <c r="AS721" i="7"/>
  <c r="AS720" i="7"/>
  <c r="AS719" i="7"/>
  <c r="AS718" i="7"/>
  <c r="AS717" i="7"/>
  <c r="AS716" i="7"/>
  <c r="AS715" i="7"/>
  <c r="AS714" i="7"/>
  <c r="AS713" i="7"/>
  <c r="AS712" i="7"/>
  <c r="AS711" i="7"/>
  <c r="AS710" i="7"/>
  <c r="AS709" i="7"/>
  <c r="AS708" i="7"/>
  <c r="AS707" i="7"/>
  <c r="AS706" i="7"/>
  <c r="AS705" i="7"/>
  <c r="AS704" i="7"/>
  <c r="AS703" i="7"/>
  <c r="AS702" i="7"/>
  <c r="AS701" i="7"/>
  <c r="AS700" i="7"/>
  <c r="AS699" i="7"/>
  <c r="AS698" i="7"/>
  <c r="AS697" i="7"/>
  <c r="AS696" i="7"/>
  <c r="AS695" i="7"/>
  <c r="AS694" i="7"/>
  <c r="AS693" i="7"/>
  <c r="AS692" i="7"/>
  <c r="AS691" i="7"/>
  <c r="AS690" i="7"/>
  <c r="AS689" i="7"/>
  <c r="AS688" i="7"/>
  <c r="AS687" i="7"/>
  <c r="AS686" i="7"/>
  <c r="AS685" i="7"/>
  <c r="AS684" i="7"/>
  <c r="AS683" i="7"/>
  <c r="AS682" i="7"/>
  <c r="AS681" i="7"/>
  <c r="AS680" i="7"/>
  <c r="AS679" i="7"/>
  <c r="AS678" i="7"/>
  <c r="AS677" i="7"/>
  <c r="AS676" i="7"/>
  <c r="AS675" i="7"/>
  <c r="AS674" i="7"/>
  <c r="AS673" i="7"/>
  <c r="AS672" i="7"/>
  <c r="AS671" i="7"/>
  <c r="AS670" i="7"/>
  <c r="AS669" i="7"/>
  <c r="AS668" i="7"/>
  <c r="AS667" i="7"/>
  <c r="AS666" i="7"/>
  <c r="AS665" i="7"/>
  <c r="AS664" i="7"/>
  <c r="AS663" i="7"/>
  <c r="AS662" i="7"/>
  <c r="AS661" i="7"/>
  <c r="AS660" i="7"/>
  <c r="AS659" i="7"/>
  <c r="AS658" i="7"/>
  <c r="AS657" i="7"/>
  <c r="AS656" i="7"/>
  <c r="AS655" i="7"/>
  <c r="AS654" i="7"/>
  <c r="AS653" i="7"/>
  <c r="AS652" i="7"/>
  <c r="AS651" i="7"/>
  <c r="AS650" i="7"/>
  <c r="AS649" i="7"/>
  <c r="AS648" i="7"/>
  <c r="AS647" i="7"/>
  <c r="AS646" i="7"/>
  <c r="AS645" i="7"/>
  <c r="AS644" i="7"/>
  <c r="AS643" i="7"/>
  <c r="AS642" i="7"/>
  <c r="AS641" i="7"/>
  <c r="AS640" i="7"/>
  <c r="AS639" i="7"/>
  <c r="AS638" i="7"/>
  <c r="AS637" i="7"/>
  <c r="AS636" i="7"/>
  <c r="AS635" i="7"/>
  <c r="AS634" i="7"/>
  <c r="AS633" i="7"/>
  <c r="AS632" i="7"/>
  <c r="AS631" i="7"/>
  <c r="AS630" i="7"/>
  <c r="AS629" i="7"/>
  <c r="AS628" i="7"/>
  <c r="AS627" i="7"/>
  <c r="AS626" i="7"/>
  <c r="AS625" i="7"/>
  <c r="AS624" i="7"/>
  <c r="AS623" i="7"/>
  <c r="AS622" i="7"/>
  <c r="AS621" i="7"/>
  <c r="AS620" i="7"/>
  <c r="AS619" i="7"/>
  <c r="AS618" i="7"/>
  <c r="AS617" i="7"/>
  <c r="AS616" i="7"/>
  <c r="AS615" i="7"/>
  <c r="AS614" i="7"/>
  <c r="AS613" i="7"/>
  <c r="AS612" i="7"/>
  <c r="AS611" i="7"/>
  <c r="AS610" i="7"/>
  <c r="AS609" i="7"/>
  <c r="AS608" i="7"/>
  <c r="AS607" i="7"/>
  <c r="AS606" i="7"/>
  <c r="AS605" i="7"/>
  <c r="AS604" i="7"/>
  <c r="AS603" i="7"/>
  <c r="AS602" i="7"/>
  <c r="AS601" i="7"/>
  <c r="AS600" i="7"/>
  <c r="AS599" i="7"/>
  <c r="AS598" i="7"/>
  <c r="AS597" i="7"/>
  <c r="AS596" i="7"/>
  <c r="AS595" i="7"/>
  <c r="AS594" i="7"/>
  <c r="AS593" i="7"/>
  <c r="AS592" i="7"/>
  <c r="AS591" i="7"/>
  <c r="AS590" i="7"/>
  <c r="AS589" i="7"/>
  <c r="AS588" i="7"/>
  <c r="AS587" i="7"/>
  <c r="AS586" i="7"/>
  <c r="AS585" i="7"/>
  <c r="AS584" i="7"/>
  <c r="AS583" i="7"/>
  <c r="AS582" i="7"/>
  <c r="AS581" i="7"/>
  <c r="AS580" i="7"/>
  <c r="AS579" i="7"/>
  <c r="AS578" i="7"/>
  <c r="AS577" i="7"/>
  <c r="AS576" i="7"/>
  <c r="AS575" i="7"/>
  <c r="AS574" i="7"/>
  <c r="AS573" i="7"/>
  <c r="AS572" i="7"/>
  <c r="AS571" i="7"/>
  <c r="AS570" i="7"/>
  <c r="AS569" i="7"/>
  <c r="AS568" i="7"/>
  <c r="AS567" i="7"/>
  <c r="AS566" i="7"/>
  <c r="AS565" i="7"/>
  <c r="AS564" i="7"/>
  <c r="AS563" i="7"/>
  <c r="AS562" i="7"/>
  <c r="AS561" i="7"/>
  <c r="AS560" i="7"/>
  <c r="AS559" i="7"/>
  <c r="AS558" i="7"/>
  <c r="AS557" i="7"/>
  <c r="AS556" i="7"/>
  <c r="AS555" i="7"/>
  <c r="AS554" i="7"/>
  <c r="AS553" i="7"/>
  <c r="AS552" i="7"/>
  <c r="AS551" i="7"/>
  <c r="AS550" i="7"/>
  <c r="AS549" i="7"/>
  <c r="AS548" i="7"/>
  <c r="AS547" i="7"/>
  <c r="AS546" i="7"/>
  <c r="AS545" i="7"/>
  <c r="AS544" i="7"/>
  <c r="AS543" i="7"/>
  <c r="AS542" i="7"/>
  <c r="AS541" i="7"/>
  <c r="AS540" i="7"/>
  <c r="AS539" i="7"/>
  <c r="AS538" i="7"/>
  <c r="AS537" i="7"/>
  <c r="AS536" i="7"/>
  <c r="AS535" i="7"/>
  <c r="AS534" i="7"/>
  <c r="AS533" i="7"/>
  <c r="AS532" i="7"/>
  <c r="AS531" i="7"/>
  <c r="AS530" i="7"/>
  <c r="AS529" i="7"/>
  <c r="AS528" i="7"/>
  <c r="AS527" i="7"/>
  <c r="AS526" i="7"/>
  <c r="AS525" i="7"/>
  <c r="AS524" i="7"/>
  <c r="AS523" i="7"/>
  <c r="AS522" i="7"/>
  <c r="AS521" i="7"/>
  <c r="AS520" i="7"/>
  <c r="AS519" i="7"/>
  <c r="AS518" i="7"/>
  <c r="AS517" i="7"/>
  <c r="AS516" i="7"/>
  <c r="AS515" i="7"/>
  <c r="AS514" i="7"/>
  <c r="AS513" i="7"/>
  <c r="AS512" i="7"/>
  <c r="AS511" i="7"/>
  <c r="AS510" i="7"/>
  <c r="AS509" i="7"/>
  <c r="AS508" i="7"/>
  <c r="AS507" i="7"/>
  <c r="AS506" i="7"/>
  <c r="AS505" i="7"/>
  <c r="AS504" i="7"/>
  <c r="AS503" i="7"/>
  <c r="AS502" i="7"/>
  <c r="AS501" i="7"/>
  <c r="AS500" i="7"/>
  <c r="AS499" i="7"/>
  <c r="AS498" i="7"/>
  <c r="AS497" i="7"/>
  <c r="AS496" i="7"/>
  <c r="AS495" i="7"/>
  <c r="AS494" i="7"/>
  <c r="AS493" i="7"/>
  <c r="AS492" i="7"/>
  <c r="AS491" i="7"/>
  <c r="AS490" i="7"/>
  <c r="AS489" i="7"/>
  <c r="AS488" i="7"/>
  <c r="AS487" i="7"/>
  <c r="AS486" i="7"/>
  <c r="AS485" i="7"/>
  <c r="AS484" i="7"/>
  <c r="AS483" i="7"/>
  <c r="AS482" i="7"/>
  <c r="AS481" i="7"/>
  <c r="AS480" i="7"/>
  <c r="AS479" i="7"/>
  <c r="AS478" i="7"/>
  <c r="AS477" i="7"/>
  <c r="AS476" i="7"/>
  <c r="AS475" i="7"/>
  <c r="AS474" i="7"/>
  <c r="AS473" i="7"/>
  <c r="AS472" i="7"/>
  <c r="AS471" i="7"/>
  <c r="AS470" i="7"/>
  <c r="AS469" i="7"/>
  <c r="AS468" i="7"/>
  <c r="AS467" i="7"/>
  <c r="AS466" i="7"/>
  <c r="AS465" i="7"/>
  <c r="AS464" i="7"/>
  <c r="AS463" i="7"/>
  <c r="AS462" i="7"/>
  <c r="AS461" i="7"/>
  <c r="AS460" i="7"/>
  <c r="AS459" i="7"/>
  <c r="AS458" i="7"/>
  <c r="AS457" i="7"/>
  <c r="AS456" i="7"/>
  <c r="AS455" i="7"/>
  <c r="AS454" i="7"/>
  <c r="AS453" i="7"/>
  <c r="AS452" i="7"/>
  <c r="AS451" i="7"/>
  <c r="AS450" i="7"/>
  <c r="AS449" i="7"/>
  <c r="AS448" i="7"/>
  <c r="AS447" i="7"/>
  <c r="AS446" i="7"/>
  <c r="AS445" i="7"/>
  <c r="AS444" i="7"/>
  <c r="AS443" i="7"/>
  <c r="AS442" i="7"/>
  <c r="AS441" i="7"/>
  <c r="AS440" i="7"/>
  <c r="AS439" i="7"/>
  <c r="AS438" i="7"/>
  <c r="AS437" i="7"/>
  <c r="AS436" i="7"/>
  <c r="AS435" i="7"/>
  <c r="AS434" i="7"/>
  <c r="AS433" i="7"/>
  <c r="AS432" i="7"/>
  <c r="AS431" i="7"/>
  <c r="AS430" i="7"/>
  <c r="AS429" i="7"/>
  <c r="AS428" i="7"/>
  <c r="AS427" i="7"/>
  <c r="AS426" i="7"/>
  <c r="AS425" i="7"/>
  <c r="AS424" i="7"/>
  <c r="AS423" i="7"/>
  <c r="AS422" i="7"/>
  <c r="AS421" i="7"/>
  <c r="AS420" i="7"/>
  <c r="AS419" i="7"/>
  <c r="AS418" i="7"/>
  <c r="AS417" i="7"/>
  <c r="AS416" i="7"/>
  <c r="AS415" i="7"/>
  <c r="AS414" i="7"/>
  <c r="AS413" i="7"/>
  <c r="AS412" i="7"/>
  <c r="AS411" i="7"/>
  <c r="AS410" i="7"/>
  <c r="AS409" i="7"/>
  <c r="AS408" i="7"/>
  <c r="AS407" i="7"/>
  <c r="AS406" i="7"/>
  <c r="AS405" i="7"/>
  <c r="AS404" i="7"/>
  <c r="AS403" i="7"/>
  <c r="AS402" i="7"/>
  <c r="AS401" i="7"/>
  <c r="AS400" i="7"/>
  <c r="AS399" i="7"/>
  <c r="AS398" i="7"/>
  <c r="AS397" i="7"/>
  <c r="AS396" i="7"/>
  <c r="AS395" i="7"/>
  <c r="AS394" i="7"/>
  <c r="AS393" i="7"/>
  <c r="AS392" i="7"/>
  <c r="AS391" i="7"/>
  <c r="AS390" i="7"/>
  <c r="AS389" i="7"/>
  <c r="AS388" i="7"/>
  <c r="AS387" i="7"/>
  <c r="AS386" i="7"/>
  <c r="AS385" i="7"/>
  <c r="AS384" i="7"/>
  <c r="AS383" i="7"/>
  <c r="AS382" i="7"/>
  <c r="AS381" i="7"/>
  <c r="AS380" i="7"/>
  <c r="AS379" i="7"/>
  <c r="AS378" i="7"/>
  <c r="AS377" i="7"/>
  <c r="AS376" i="7"/>
  <c r="AS375" i="7"/>
  <c r="AS374" i="7"/>
  <c r="AS373" i="7"/>
  <c r="AS372" i="7"/>
  <c r="AS371" i="7"/>
  <c r="AS370" i="7"/>
  <c r="AS369" i="7"/>
  <c r="AS368" i="7"/>
  <c r="AS367" i="7"/>
  <c r="AS366" i="7"/>
  <c r="AS365" i="7"/>
  <c r="AS364" i="7"/>
  <c r="AS363" i="7"/>
  <c r="AS362" i="7"/>
  <c r="AS361" i="7"/>
  <c r="AS360" i="7"/>
  <c r="AS359" i="7"/>
  <c r="AS358" i="7"/>
  <c r="AS357" i="7"/>
  <c r="AS356" i="7"/>
  <c r="AS355" i="7"/>
  <c r="AS354" i="7"/>
  <c r="AS353" i="7"/>
  <c r="AS352" i="7"/>
  <c r="AS351" i="7"/>
  <c r="AS350" i="7"/>
  <c r="AS349" i="7"/>
  <c r="AS348" i="7"/>
  <c r="AS347" i="7"/>
  <c r="AS346" i="7"/>
  <c r="AS345" i="7"/>
  <c r="AS344" i="7"/>
  <c r="AS343" i="7"/>
  <c r="AS342" i="7"/>
  <c r="AS341" i="7"/>
  <c r="AS340" i="7"/>
  <c r="AS339" i="7"/>
  <c r="AS338" i="7"/>
  <c r="AS337" i="7"/>
  <c r="AS336" i="7"/>
  <c r="AS335" i="7"/>
  <c r="AS334" i="7"/>
  <c r="AS333" i="7"/>
  <c r="AS332" i="7"/>
  <c r="AS331" i="7"/>
  <c r="AS330" i="7"/>
  <c r="AS329" i="7"/>
  <c r="AS328" i="7"/>
  <c r="AS327" i="7"/>
  <c r="AS326" i="7"/>
  <c r="AS325" i="7"/>
  <c r="AS324" i="7"/>
  <c r="AS323" i="7"/>
  <c r="AS322" i="7"/>
  <c r="AS321" i="7"/>
  <c r="AS320" i="7"/>
  <c r="AS319" i="7"/>
  <c r="AS318" i="7"/>
  <c r="AS317" i="7"/>
  <c r="AS316" i="7"/>
  <c r="AS315" i="7"/>
  <c r="AS314" i="7"/>
  <c r="AS313" i="7"/>
  <c r="AS312" i="7"/>
  <c r="AS311" i="7"/>
  <c r="AS310" i="7"/>
  <c r="AS309" i="7"/>
  <c r="AS308" i="7"/>
  <c r="AS307" i="7"/>
  <c r="AS306" i="7"/>
  <c r="AS305" i="7"/>
  <c r="AS304" i="7"/>
  <c r="AS303" i="7"/>
  <c r="AS302" i="7"/>
  <c r="AS301" i="7"/>
  <c r="AS300" i="7"/>
  <c r="AS299" i="7"/>
  <c r="AS298" i="7"/>
  <c r="AS297" i="7"/>
  <c r="AS296" i="7"/>
  <c r="AS295" i="7"/>
  <c r="AS294" i="7"/>
  <c r="AS293" i="7"/>
  <c r="AS292" i="7"/>
  <c r="AS291" i="7"/>
  <c r="AS290" i="7"/>
  <c r="AS289" i="7"/>
  <c r="AS288" i="7"/>
  <c r="AS287" i="7"/>
  <c r="AS286" i="7"/>
  <c r="AS285" i="7"/>
  <c r="AS284" i="7"/>
  <c r="AS283" i="7"/>
  <c r="AS282" i="7"/>
  <c r="AS281" i="7"/>
  <c r="AS280" i="7"/>
  <c r="AS279" i="7"/>
  <c r="AS278" i="7"/>
  <c r="AS277" i="7"/>
  <c r="AS276" i="7"/>
  <c r="AS275" i="7"/>
  <c r="AS274" i="7"/>
  <c r="AS273" i="7"/>
  <c r="AS272" i="7"/>
  <c r="AS271" i="7"/>
  <c r="AS270" i="7"/>
  <c r="AS269" i="7"/>
  <c r="AS268" i="7"/>
  <c r="AS267" i="7"/>
  <c r="AS266" i="7"/>
  <c r="AS265" i="7"/>
  <c r="AS264" i="7"/>
  <c r="AS263" i="7"/>
  <c r="AS262" i="7"/>
  <c r="AS261" i="7"/>
  <c r="AS260" i="7"/>
  <c r="AS259" i="7"/>
  <c r="AS258" i="7"/>
  <c r="AS257" i="7"/>
  <c r="AS256" i="7"/>
  <c r="AS255" i="7"/>
  <c r="AS254" i="7"/>
  <c r="AS253" i="7"/>
  <c r="AS252" i="7"/>
  <c r="AS251" i="7"/>
  <c r="AS250" i="7"/>
  <c r="AS249" i="7"/>
  <c r="AS248" i="7"/>
  <c r="AS247" i="7"/>
  <c r="AS246" i="7"/>
  <c r="AS245" i="7"/>
  <c r="AS244" i="7"/>
  <c r="AS243" i="7"/>
  <c r="AS242" i="7"/>
  <c r="AS241" i="7"/>
  <c r="AS240" i="7"/>
  <c r="AS239" i="7"/>
  <c r="AS238" i="7"/>
  <c r="AS237" i="7"/>
  <c r="AS236" i="7"/>
  <c r="AS235" i="7"/>
  <c r="AS234" i="7"/>
  <c r="AS233" i="7"/>
  <c r="AS232" i="7"/>
  <c r="AS231" i="7"/>
  <c r="AS230" i="7"/>
  <c r="AS229" i="7"/>
  <c r="AS228" i="7"/>
  <c r="AS227" i="7"/>
  <c r="AS226" i="7"/>
  <c r="AS225" i="7"/>
  <c r="AS224" i="7"/>
  <c r="AS223" i="7"/>
  <c r="AS222" i="7"/>
  <c r="AS221" i="7"/>
  <c r="AS220" i="7"/>
  <c r="AS219" i="7"/>
  <c r="AS218" i="7"/>
  <c r="AS217" i="7"/>
  <c r="AS216" i="7"/>
  <c r="AS215" i="7"/>
  <c r="AS214" i="7"/>
  <c r="AS213" i="7"/>
  <c r="AS212" i="7"/>
  <c r="AS211" i="7"/>
  <c r="AS210" i="7"/>
  <c r="AS209" i="7"/>
  <c r="AS208" i="7"/>
  <c r="AS207" i="7"/>
  <c r="AS206" i="7"/>
  <c r="AS205" i="7"/>
  <c r="AS204" i="7"/>
  <c r="AS203" i="7"/>
  <c r="AS202" i="7"/>
  <c r="AS201" i="7"/>
  <c r="AS200" i="7"/>
  <c r="AS199" i="7"/>
  <c r="AS198" i="7"/>
  <c r="AS197" i="7"/>
  <c r="AS196" i="7"/>
  <c r="AS195" i="7"/>
  <c r="AS194" i="7"/>
  <c r="AS193" i="7"/>
  <c r="AS192" i="7"/>
  <c r="AS191" i="7"/>
  <c r="AS190" i="7"/>
  <c r="AS189" i="7"/>
  <c r="AS188" i="7"/>
  <c r="AS187" i="7"/>
  <c r="AS186" i="7"/>
  <c r="AS185" i="7"/>
  <c r="AS184" i="7"/>
  <c r="AS183" i="7"/>
  <c r="AS182" i="7"/>
  <c r="AS181" i="7"/>
  <c r="AS180" i="7"/>
  <c r="AS179" i="7"/>
  <c r="AS178" i="7"/>
  <c r="AS177" i="7"/>
  <c r="AS176" i="7"/>
  <c r="AS175" i="7"/>
  <c r="AS174" i="7"/>
  <c r="AS173" i="7"/>
  <c r="AS172" i="7"/>
  <c r="AS171" i="7"/>
  <c r="AS170" i="7"/>
  <c r="AS169" i="7"/>
  <c r="AS168" i="7"/>
  <c r="AS167" i="7"/>
  <c r="AS166" i="7"/>
  <c r="AS165" i="7"/>
  <c r="AS164" i="7"/>
  <c r="AS163" i="7"/>
  <c r="AS162" i="7"/>
  <c r="AS161" i="7"/>
  <c r="AS160" i="7"/>
  <c r="AS159" i="7"/>
  <c r="AS158" i="7"/>
  <c r="AS157" i="7"/>
  <c r="AS156" i="7"/>
  <c r="AS155" i="7"/>
  <c r="AS154" i="7"/>
  <c r="AS153" i="7"/>
  <c r="AS152" i="7"/>
  <c r="AP1000" i="7"/>
  <c r="AP999" i="7"/>
  <c r="AP998" i="7"/>
  <c r="AP997" i="7"/>
  <c r="AP996" i="7"/>
  <c r="AP995" i="7"/>
  <c r="AP994" i="7"/>
  <c r="AP993" i="7"/>
  <c r="AP992" i="7"/>
  <c r="AP991" i="7"/>
  <c r="AP990" i="7"/>
  <c r="AP989" i="7"/>
  <c r="AP988" i="7"/>
  <c r="AP987" i="7"/>
  <c r="AP986" i="7"/>
  <c r="AP985" i="7"/>
  <c r="AP984" i="7"/>
  <c r="AP983" i="7"/>
  <c r="AP982" i="7"/>
  <c r="AP981" i="7"/>
  <c r="AP980" i="7"/>
  <c r="AP979" i="7"/>
  <c r="AP978" i="7"/>
  <c r="AP977" i="7"/>
  <c r="AP976" i="7"/>
  <c r="AP975" i="7"/>
  <c r="AP974" i="7"/>
  <c r="AP973" i="7"/>
  <c r="AP972" i="7"/>
  <c r="AP971" i="7"/>
  <c r="AP970" i="7"/>
  <c r="AP969" i="7"/>
  <c r="AP968" i="7"/>
  <c r="AP967" i="7"/>
  <c r="AP966" i="7"/>
  <c r="AP965" i="7"/>
  <c r="AP964" i="7"/>
  <c r="AP963" i="7"/>
  <c r="AP962" i="7"/>
  <c r="AP961" i="7"/>
  <c r="AP960" i="7"/>
  <c r="AP959" i="7"/>
  <c r="AP958" i="7"/>
  <c r="AP957" i="7"/>
  <c r="AP956" i="7"/>
  <c r="AP955" i="7"/>
  <c r="AP954" i="7"/>
  <c r="AP953" i="7"/>
  <c r="AP952" i="7"/>
  <c r="AP951" i="7"/>
  <c r="AP950" i="7"/>
  <c r="AP949" i="7"/>
  <c r="AP948" i="7"/>
  <c r="AP947" i="7"/>
  <c r="AP946" i="7"/>
  <c r="AP945" i="7"/>
  <c r="AP944" i="7"/>
  <c r="AP943" i="7"/>
  <c r="AP942" i="7"/>
  <c r="AP941" i="7"/>
  <c r="AP940" i="7"/>
  <c r="AP939" i="7"/>
  <c r="AP938" i="7"/>
  <c r="AP937" i="7"/>
  <c r="AP936" i="7"/>
  <c r="AP935" i="7"/>
  <c r="AP934" i="7"/>
  <c r="AP933" i="7"/>
  <c r="AP932" i="7"/>
  <c r="AP931" i="7"/>
  <c r="AP930" i="7"/>
  <c r="AP929" i="7"/>
  <c r="AP928" i="7"/>
  <c r="AP927" i="7"/>
  <c r="AP926" i="7"/>
  <c r="AP925" i="7"/>
  <c r="AP924" i="7"/>
  <c r="AP923" i="7"/>
  <c r="AP922" i="7"/>
  <c r="AP921" i="7"/>
  <c r="AP920" i="7"/>
  <c r="AP919" i="7"/>
  <c r="AP918" i="7"/>
  <c r="AP917" i="7"/>
  <c r="AP916" i="7"/>
  <c r="AP915" i="7"/>
  <c r="AP914" i="7"/>
  <c r="AP913" i="7"/>
  <c r="AP912" i="7"/>
  <c r="AP911" i="7"/>
  <c r="AP910" i="7"/>
  <c r="AP909" i="7"/>
  <c r="AP908" i="7"/>
  <c r="AP907" i="7"/>
  <c r="AP906" i="7"/>
  <c r="AP905" i="7"/>
  <c r="AP904" i="7"/>
  <c r="AP903" i="7"/>
  <c r="AP902" i="7"/>
  <c r="AP901" i="7"/>
  <c r="AP900" i="7"/>
  <c r="AP899" i="7"/>
  <c r="AP898" i="7"/>
  <c r="AP897" i="7"/>
  <c r="AP896" i="7"/>
  <c r="AP895" i="7"/>
  <c r="AP894" i="7"/>
  <c r="AP893" i="7"/>
  <c r="AP892" i="7"/>
  <c r="AP891" i="7"/>
  <c r="AP890" i="7"/>
  <c r="AP889" i="7"/>
  <c r="AP888" i="7"/>
  <c r="AP887" i="7"/>
  <c r="AP886" i="7"/>
  <c r="AP885" i="7"/>
  <c r="AP884" i="7"/>
  <c r="AP883" i="7"/>
  <c r="AP882" i="7"/>
  <c r="AP881" i="7"/>
  <c r="AP880" i="7"/>
  <c r="AP879" i="7"/>
  <c r="AP878" i="7"/>
  <c r="AP877" i="7"/>
  <c r="AP876" i="7"/>
  <c r="AP875" i="7"/>
  <c r="AP874" i="7"/>
  <c r="AP873" i="7"/>
  <c r="AP872" i="7"/>
  <c r="AP871" i="7"/>
  <c r="AP870" i="7"/>
  <c r="AP869" i="7"/>
  <c r="AP868" i="7"/>
  <c r="AP867" i="7"/>
  <c r="AP866" i="7"/>
  <c r="AP865" i="7"/>
  <c r="AP864" i="7"/>
  <c r="AP863" i="7"/>
  <c r="AP862" i="7"/>
  <c r="AP861" i="7"/>
  <c r="AP860" i="7"/>
  <c r="AP859" i="7"/>
  <c r="AP858" i="7"/>
  <c r="AP857" i="7"/>
  <c r="AP856" i="7"/>
  <c r="AP855" i="7"/>
  <c r="AP854" i="7"/>
  <c r="AP853" i="7"/>
  <c r="AP852" i="7"/>
  <c r="AP851" i="7"/>
  <c r="AP850" i="7"/>
  <c r="AP849" i="7"/>
  <c r="AP848" i="7"/>
  <c r="AP847" i="7"/>
  <c r="AP846" i="7"/>
  <c r="AP845" i="7"/>
  <c r="AP844" i="7"/>
  <c r="AP843" i="7"/>
  <c r="AP842" i="7"/>
  <c r="AP841" i="7"/>
  <c r="AP840" i="7"/>
  <c r="AP839" i="7"/>
  <c r="AP838" i="7"/>
  <c r="AP837" i="7"/>
  <c r="AP836" i="7"/>
  <c r="AP835" i="7"/>
  <c r="AP834" i="7"/>
  <c r="AP833" i="7"/>
  <c r="AP832" i="7"/>
  <c r="AP831" i="7"/>
  <c r="AP830" i="7"/>
  <c r="AP829" i="7"/>
  <c r="AP828" i="7"/>
  <c r="AP827" i="7"/>
  <c r="AP826" i="7"/>
  <c r="AP825" i="7"/>
  <c r="AP824" i="7"/>
  <c r="AP823" i="7"/>
  <c r="AP822" i="7"/>
  <c r="AP821" i="7"/>
  <c r="AP820" i="7"/>
  <c r="AP819" i="7"/>
  <c r="AP818" i="7"/>
  <c r="AP817" i="7"/>
  <c r="AP816" i="7"/>
  <c r="AP815" i="7"/>
  <c r="AP814" i="7"/>
  <c r="AP813" i="7"/>
  <c r="AP812" i="7"/>
  <c r="AP811" i="7"/>
  <c r="AP810" i="7"/>
  <c r="AP809" i="7"/>
  <c r="AP808" i="7"/>
  <c r="AP807" i="7"/>
  <c r="AP806" i="7"/>
  <c r="AP805" i="7"/>
  <c r="AP804" i="7"/>
  <c r="AP803" i="7"/>
  <c r="AP802" i="7"/>
  <c r="AP801" i="7"/>
  <c r="AP800" i="7"/>
  <c r="AP799" i="7"/>
  <c r="AP798" i="7"/>
  <c r="AP797" i="7"/>
  <c r="AP796" i="7"/>
  <c r="AP795" i="7"/>
  <c r="AP794" i="7"/>
  <c r="AP793" i="7"/>
  <c r="AP792" i="7"/>
  <c r="AP791" i="7"/>
  <c r="AP790" i="7"/>
  <c r="AP789" i="7"/>
  <c r="AP788" i="7"/>
  <c r="AP787" i="7"/>
  <c r="AP786" i="7"/>
  <c r="AP785" i="7"/>
  <c r="AP784" i="7"/>
  <c r="AP783" i="7"/>
  <c r="AP782" i="7"/>
  <c r="AP781" i="7"/>
  <c r="AP780" i="7"/>
  <c r="AP779" i="7"/>
  <c r="AP778" i="7"/>
  <c r="AP777" i="7"/>
  <c r="AP776" i="7"/>
  <c r="AP775" i="7"/>
  <c r="AP774" i="7"/>
  <c r="AP773" i="7"/>
  <c r="AP772" i="7"/>
  <c r="AP771" i="7"/>
  <c r="AP770" i="7"/>
  <c r="AP769" i="7"/>
  <c r="AP768" i="7"/>
  <c r="AP767" i="7"/>
  <c r="AP766" i="7"/>
  <c r="AP765" i="7"/>
  <c r="AP764" i="7"/>
  <c r="AP763" i="7"/>
  <c r="AP762" i="7"/>
  <c r="AP761" i="7"/>
  <c r="AP760" i="7"/>
  <c r="AP759" i="7"/>
  <c r="AP758" i="7"/>
  <c r="AP757" i="7"/>
  <c r="AP756" i="7"/>
  <c r="AP755" i="7"/>
  <c r="AP754" i="7"/>
  <c r="AP753" i="7"/>
  <c r="AP752" i="7"/>
  <c r="AP751" i="7"/>
  <c r="AP750" i="7"/>
  <c r="AP749" i="7"/>
  <c r="AP748" i="7"/>
  <c r="AP747" i="7"/>
  <c r="AP746" i="7"/>
  <c r="AP745" i="7"/>
  <c r="AP744" i="7"/>
  <c r="AP743" i="7"/>
  <c r="AP742" i="7"/>
  <c r="AP741" i="7"/>
  <c r="AP740" i="7"/>
  <c r="AP739" i="7"/>
  <c r="AP738" i="7"/>
  <c r="AP737" i="7"/>
  <c r="AP736" i="7"/>
  <c r="AP735" i="7"/>
  <c r="AP734" i="7"/>
  <c r="AP733" i="7"/>
  <c r="AP732" i="7"/>
  <c r="AP731" i="7"/>
  <c r="AP730" i="7"/>
  <c r="AP729" i="7"/>
  <c r="AP728" i="7"/>
  <c r="AP727" i="7"/>
  <c r="AP726" i="7"/>
  <c r="AP725" i="7"/>
  <c r="AP724" i="7"/>
  <c r="AP723" i="7"/>
  <c r="AP722" i="7"/>
  <c r="AP721" i="7"/>
  <c r="AP720" i="7"/>
  <c r="AP719" i="7"/>
  <c r="AP718" i="7"/>
  <c r="AP717" i="7"/>
  <c r="AP716" i="7"/>
  <c r="AP715" i="7"/>
  <c r="AP714" i="7"/>
  <c r="AP713" i="7"/>
  <c r="AP712" i="7"/>
  <c r="AP711" i="7"/>
  <c r="AP710" i="7"/>
  <c r="AP709" i="7"/>
  <c r="AP708" i="7"/>
  <c r="AP707" i="7"/>
  <c r="AP706" i="7"/>
  <c r="AP705" i="7"/>
  <c r="AP704" i="7"/>
  <c r="AP703" i="7"/>
  <c r="AP702" i="7"/>
  <c r="AP701" i="7"/>
  <c r="AP700" i="7"/>
  <c r="AP699" i="7"/>
  <c r="AP698" i="7"/>
  <c r="AP697" i="7"/>
  <c r="AP696" i="7"/>
  <c r="AP695" i="7"/>
  <c r="AP694" i="7"/>
  <c r="AP693" i="7"/>
  <c r="AP692" i="7"/>
  <c r="AP691" i="7"/>
  <c r="AP690" i="7"/>
  <c r="AP689" i="7"/>
  <c r="AP688" i="7"/>
  <c r="AP687" i="7"/>
  <c r="AP686" i="7"/>
  <c r="AP685" i="7"/>
  <c r="AP684" i="7"/>
  <c r="AP683" i="7"/>
  <c r="AP682" i="7"/>
  <c r="AP681" i="7"/>
  <c r="AP680" i="7"/>
  <c r="AP679" i="7"/>
  <c r="AP678" i="7"/>
  <c r="AP677" i="7"/>
  <c r="AP676" i="7"/>
  <c r="AP675" i="7"/>
  <c r="AP674" i="7"/>
  <c r="AP673" i="7"/>
  <c r="AP672" i="7"/>
  <c r="AP671" i="7"/>
  <c r="AP670" i="7"/>
  <c r="AP669" i="7"/>
  <c r="AP668" i="7"/>
  <c r="AP667" i="7"/>
  <c r="AP666" i="7"/>
  <c r="AP665" i="7"/>
  <c r="AP664" i="7"/>
  <c r="AP663" i="7"/>
  <c r="AP662" i="7"/>
  <c r="AP661" i="7"/>
  <c r="AP660" i="7"/>
  <c r="AP659" i="7"/>
  <c r="AP658" i="7"/>
  <c r="AP657" i="7"/>
  <c r="AP656" i="7"/>
  <c r="AP655" i="7"/>
  <c r="AP654" i="7"/>
  <c r="AP653" i="7"/>
  <c r="AP652" i="7"/>
  <c r="AP651" i="7"/>
  <c r="AP650" i="7"/>
  <c r="AP649" i="7"/>
  <c r="AP648" i="7"/>
  <c r="AP647" i="7"/>
  <c r="AP646" i="7"/>
  <c r="AP645" i="7"/>
  <c r="AP644" i="7"/>
  <c r="AP643" i="7"/>
  <c r="AP642" i="7"/>
  <c r="AP641" i="7"/>
  <c r="AP640" i="7"/>
  <c r="AP639" i="7"/>
  <c r="AP638" i="7"/>
  <c r="AP637" i="7"/>
  <c r="AP636" i="7"/>
  <c r="AP635" i="7"/>
  <c r="AP634" i="7"/>
  <c r="AP633" i="7"/>
  <c r="AP632" i="7"/>
  <c r="AP631" i="7"/>
  <c r="AP630" i="7"/>
  <c r="AP629" i="7"/>
  <c r="AP628" i="7"/>
  <c r="AP627" i="7"/>
  <c r="AP626" i="7"/>
  <c r="AP625" i="7"/>
  <c r="AP624" i="7"/>
  <c r="AP623" i="7"/>
  <c r="AP622" i="7"/>
  <c r="AP621" i="7"/>
  <c r="AP620" i="7"/>
  <c r="AP619" i="7"/>
  <c r="AP618" i="7"/>
  <c r="AP617" i="7"/>
  <c r="AP616" i="7"/>
  <c r="AP615" i="7"/>
  <c r="AP614" i="7"/>
  <c r="AP613" i="7"/>
  <c r="AP612" i="7"/>
  <c r="AP611" i="7"/>
  <c r="AP610" i="7"/>
  <c r="AP609" i="7"/>
  <c r="AP608" i="7"/>
  <c r="AP607" i="7"/>
  <c r="AP606" i="7"/>
  <c r="AP605" i="7"/>
  <c r="AP604" i="7"/>
  <c r="AP603" i="7"/>
  <c r="AP602" i="7"/>
  <c r="AP601" i="7"/>
  <c r="AP600" i="7"/>
  <c r="AP599" i="7"/>
  <c r="AP598" i="7"/>
  <c r="AP597" i="7"/>
  <c r="AP596" i="7"/>
  <c r="AP595" i="7"/>
  <c r="AP594" i="7"/>
  <c r="AP593" i="7"/>
  <c r="AP592" i="7"/>
  <c r="AP591" i="7"/>
  <c r="AP590" i="7"/>
  <c r="AP589" i="7"/>
  <c r="AP588" i="7"/>
  <c r="AP587" i="7"/>
  <c r="AP586" i="7"/>
  <c r="AP585" i="7"/>
  <c r="AP584" i="7"/>
  <c r="AP583" i="7"/>
  <c r="AP582" i="7"/>
  <c r="AP581" i="7"/>
  <c r="AP580" i="7"/>
  <c r="AP579" i="7"/>
  <c r="AP578" i="7"/>
  <c r="AP577" i="7"/>
  <c r="AP576" i="7"/>
  <c r="AP575" i="7"/>
  <c r="AP574" i="7"/>
  <c r="AP573" i="7"/>
  <c r="AP572" i="7"/>
  <c r="AP571" i="7"/>
  <c r="AP570" i="7"/>
  <c r="AP569" i="7"/>
  <c r="AP568" i="7"/>
  <c r="AP567" i="7"/>
  <c r="AP566" i="7"/>
  <c r="AP565" i="7"/>
  <c r="AP564" i="7"/>
  <c r="AP563" i="7"/>
  <c r="AP562" i="7"/>
  <c r="AP561" i="7"/>
  <c r="AP560" i="7"/>
  <c r="AP559" i="7"/>
  <c r="AP558" i="7"/>
  <c r="AP557" i="7"/>
  <c r="AP556" i="7"/>
  <c r="AP555" i="7"/>
  <c r="AP554" i="7"/>
  <c r="AP553" i="7"/>
  <c r="AP552" i="7"/>
  <c r="AP551" i="7"/>
  <c r="AP550" i="7"/>
  <c r="AP549" i="7"/>
  <c r="AP548" i="7"/>
  <c r="AP547" i="7"/>
  <c r="AP546" i="7"/>
  <c r="AP545" i="7"/>
  <c r="AP544" i="7"/>
  <c r="AP543" i="7"/>
  <c r="AP542" i="7"/>
  <c r="AP541" i="7"/>
  <c r="AP540" i="7"/>
  <c r="AP539" i="7"/>
  <c r="AP538" i="7"/>
  <c r="AP537" i="7"/>
  <c r="AP536" i="7"/>
  <c r="AP535" i="7"/>
  <c r="AP534" i="7"/>
  <c r="AP533" i="7"/>
  <c r="AP532" i="7"/>
  <c r="AP531" i="7"/>
  <c r="AP530" i="7"/>
  <c r="AP529" i="7"/>
  <c r="AP528" i="7"/>
  <c r="AP527" i="7"/>
  <c r="AP526" i="7"/>
  <c r="AP525" i="7"/>
  <c r="AP524" i="7"/>
  <c r="AP523" i="7"/>
  <c r="AP522" i="7"/>
  <c r="AP521" i="7"/>
  <c r="AP520" i="7"/>
  <c r="AP519" i="7"/>
  <c r="AP518" i="7"/>
  <c r="AP517" i="7"/>
  <c r="AP516" i="7"/>
  <c r="AP515" i="7"/>
  <c r="AP514" i="7"/>
  <c r="AP513" i="7"/>
  <c r="AP512" i="7"/>
  <c r="AP511" i="7"/>
  <c r="AP510" i="7"/>
  <c r="AP509" i="7"/>
  <c r="AP508" i="7"/>
  <c r="AP507" i="7"/>
  <c r="AP506" i="7"/>
  <c r="AP505" i="7"/>
  <c r="AP504" i="7"/>
  <c r="AP503" i="7"/>
  <c r="AP502" i="7"/>
  <c r="AP501" i="7"/>
  <c r="AP500" i="7"/>
  <c r="AP499" i="7"/>
  <c r="AP498" i="7"/>
  <c r="AP497" i="7"/>
  <c r="AP496" i="7"/>
  <c r="AP495" i="7"/>
  <c r="AP494" i="7"/>
  <c r="AP493" i="7"/>
  <c r="AP492" i="7"/>
  <c r="AP491" i="7"/>
  <c r="AP490" i="7"/>
  <c r="AP489" i="7"/>
  <c r="AP488" i="7"/>
  <c r="AP487" i="7"/>
  <c r="AP486" i="7"/>
  <c r="AP485" i="7"/>
  <c r="AP484" i="7"/>
  <c r="AP483" i="7"/>
  <c r="AP482" i="7"/>
  <c r="AP481" i="7"/>
  <c r="AP480" i="7"/>
  <c r="AP479" i="7"/>
  <c r="AP478" i="7"/>
  <c r="AP477" i="7"/>
  <c r="AP476" i="7"/>
  <c r="AP475" i="7"/>
  <c r="AP474" i="7"/>
  <c r="AP473" i="7"/>
  <c r="AP472" i="7"/>
  <c r="AP471" i="7"/>
  <c r="AP470" i="7"/>
  <c r="AP469" i="7"/>
  <c r="AP468" i="7"/>
  <c r="AP467" i="7"/>
  <c r="AP466" i="7"/>
  <c r="AP465" i="7"/>
  <c r="AP464" i="7"/>
  <c r="AP463" i="7"/>
  <c r="AP462" i="7"/>
  <c r="AP461" i="7"/>
  <c r="AP460" i="7"/>
  <c r="AP459" i="7"/>
  <c r="AP458" i="7"/>
  <c r="AP457" i="7"/>
  <c r="AP456" i="7"/>
  <c r="AP455" i="7"/>
  <c r="AP454" i="7"/>
  <c r="AP453" i="7"/>
  <c r="AP452" i="7"/>
  <c r="AP451" i="7"/>
  <c r="AP450" i="7"/>
  <c r="AP449" i="7"/>
  <c r="AP448" i="7"/>
  <c r="AP447" i="7"/>
  <c r="AP446" i="7"/>
  <c r="AP445" i="7"/>
  <c r="AP444" i="7"/>
  <c r="AP443" i="7"/>
  <c r="AP442" i="7"/>
  <c r="AP441" i="7"/>
  <c r="AP440" i="7"/>
  <c r="AP439" i="7"/>
  <c r="AP438" i="7"/>
  <c r="AP437" i="7"/>
  <c r="AP436" i="7"/>
  <c r="AP435" i="7"/>
  <c r="AP434" i="7"/>
  <c r="AP433" i="7"/>
  <c r="AP432" i="7"/>
  <c r="AP431" i="7"/>
  <c r="AP430" i="7"/>
  <c r="AP429" i="7"/>
  <c r="AP428" i="7"/>
  <c r="AP427" i="7"/>
  <c r="AP426" i="7"/>
  <c r="AP425" i="7"/>
  <c r="AP424" i="7"/>
  <c r="AP423" i="7"/>
  <c r="AP422" i="7"/>
  <c r="AP421" i="7"/>
  <c r="AP420" i="7"/>
  <c r="AP419" i="7"/>
  <c r="AP418" i="7"/>
  <c r="AP417" i="7"/>
  <c r="AP416" i="7"/>
  <c r="AP415" i="7"/>
  <c r="AP414" i="7"/>
  <c r="AP413" i="7"/>
  <c r="AP412" i="7"/>
  <c r="AP411" i="7"/>
  <c r="AP410" i="7"/>
  <c r="AP409" i="7"/>
  <c r="AP408" i="7"/>
  <c r="AP407" i="7"/>
  <c r="AP406" i="7"/>
  <c r="AP405" i="7"/>
  <c r="AP404" i="7"/>
  <c r="AP403" i="7"/>
  <c r="AP402" i="7"/>
  <c r="AP401" i="7"/>
  <c r="AP400" i="7"/>
  <c r="AP399" i="7"/>
  <c r="AP398" i="7"/>
  <c r="AP397" i="7"/>
  <c r="AP396" i="7"/>
  <c r="AP395" i="7"/>
  <c r="AP394" i="7"/>
  <c r="AP393" i="7"/>
  <c r="AP392" i="7"/>
  <c r="AP391" i="7"/>
  <c r="AP390" i="7"/>
  <c r="AP389" i="7"/>
  <c r="AP388" i="7"/>
  <c r="AP387" i="7"/>
  <c r="AP386" i="7"/>
  <c r="AP385" i="7"/>
  <c r="AP384" i="7"/>
  <c r="AP383" i="7"/>
  <c r="AP382" i="7"/>
  <c r="AP381" i="7"/>
  <c r="AP380" i="7"/>
  <c r="AP379" i="7"/>
  <c r="AP378" i="7"/>
  <c r="AP377" i="7"/>
  <c r="AP376" i="7"/>
  <c r="AP375" i="7"/>
  <c r="AP374" i="7"/>
  <c r="AP373" i="7"/>
  <c r="AP372" i="7"/>
  <c r="AP371" i="7"/>
  <c r="AP370" i="7"/>
  <c r="AP369" i="7"/>
  <c r="AP368" i="7"/>
  <c r="AP367" i="7"/>
  <c r="AP366" i="7"/>
  <c r="AP365" i="7"/>
  <c r="AP364" i="7"/>
  <c r="AP363" i="7"/>
  <c r="AP362" i="7"/>
  <c r="AP361" i="7"/>
  <c r="AP360" i="7"/>
  <c r="AP359" i="7"/>
  <c r="AP358" i="7"/>
  <c r="AP357" i="7"/>
  <c r="AP356" i="7"/>
  <c r="AP355" i="7"/>
  <c r="AP354" i="7"/>
  <c r="AP353" i="7"/>
  <c r="AP352" i="7"/>
  <c r="AP351" i="7"/>
  <c r="AP350" i="7"/>
  <c r="AP349" i="7"/>
  <c r="AP348" i="7"/>
  <c r="AP347" i="7"/>
  <c r="AP346" i="7"/>
  <c r="AP345" i="7"/>
  <c r="AP344" i="7"/>
  <c r="AP343" i="7"/>
  <c r="AP342" i="7"/>
  <c r="AP341" i="7"/>
  <c r="AP340" i="7"/>
  <c r="AP339" i="7"/>
  <c r="AP338" i="7"/>
  <c r="AP337" i="7"/>
  <c r="AP336" i="7"/>
  <c r="AP335" i="7"/>
  <c r="AP334" i="7"/>
  <c r="AP333" i="7"/>
  <c r="AP332" i="7"/>
  <c r="AP331" i="7"/>
  <c r="AP330" i="7"/>
  <c r="AP329" i="7"/>
  <c r="AP328" i="7"/>
  <c r="AP327" i="7"/>
  <c r="AP326" i="7"/>
  <c r="AP325" i="7"/>
  <c r="AP324" i="7"/>
  <c r="AP323" i="7"/>
  <c r="AP322" i="7"/>
  <c r="AP321" i="7"/>
  <c r="AP320" i="7"/>
  <c r="AP319" i="7"/>
  <c r="AP318" i="7"/>
  <c r="AP317" i="7"/>
  <c r="AP316" i="7"/>
  <c r="AP315" i="7"/>
  <c r="AP314" i="7"/>
  <c r="AP313" i="7"/>
  <c r="AP312" i="7"/>
  <c r="AP311" i="7"/>
  <c r="AP310" i="7"/>
  <c r="AP309" i="7"/>
  <c r="AP308" i="7"/>
  <c r="AP307" i="7"/>
  <c r="AP306" i="7"/>
  <c r="AP305" i="7"/>
  <c r="AP304" i="7"/>
  <c r="AP303" i="7"/>
  <c r="AP302" i="7"/>
  <c r="AP301" i="7"/>
  <c r="AP300" i="7"/>
  <c r="AP299" i="7"/>
  <c r="AP298" i="7"/>
  <c r="AP297" i="7"/>
  <c r="AP296" i="7"/>
  <c r="AP295" i="7"/>
  <c r="AP294" i="7"/>
  <c r="AP293" i="7"/>
  <c r="AP292" i="7"/>
  <c r="AP291" i="7"/>
  <c r="AP290" i="7"/>
  <c r="AP289" i="7"/>
  <c r="AP288" i="7"/>
  <c r="AP287" i="7"/>
  <c r="AP286" i="7"/>
  <c r="AP285" i="7"/>
  <c r="AP284" i="7"/>
  <c r="AP283" i="7"/>
  <c r="AP282" i="7"/>
  <c r="AP281" i="7"/>
  <c r="AP280" i="7"/>
  <c r="AP279" i="7"/>
  <c r="AP278" i="7"/>
  <c r="AP277" i="7"/>
  <c r="AP276" i="7"/>
  <c r="AP275" i="7"/>
  <c r="AP274" i="7"/>
  <c r="AP273" i="7"/>
  <c r="AP272" i="7"/>
  <c r="AP271" i="7"/>
  <c r="AP270" i="7"/>
  <c r="AP269" i="7"/>
  <c r="AP268" i="7"/>
  <c r="AP267" i="7"/>
  <c r="AP266" i="7"/>
  <c r="AP265" i="7"/>
  <c r="AP264" i="7"/>
  <c r="AP263" i="7"/>
  <c r="AP262" i="7"/>
  <c r="AP261" i="7"/>
  <c r="AP260" i="7"/>
  <c r="AP259" i="7"/>
  <c r="AP258" i="7"/>
  <c r="AP257" i="7"/>
  <c r="AP256" i="7"/>
  <c r="AP255" i="7"/>
  <c r="AP254" i="7"/>
  <c r="AP253" i="7"/>
  <c r="AP252" i="7"/>
  <c r="AP251" i="7"/>
  <c r="AP250" i="7"/>
  <c r="AP249" i="7"/>
  <c r="AP248" i="7"/>
  <c r="AP247" i="7"/>
  <c r="AP246" i="7"/>
  <c r="AP245" i="7"/>
  <c r="AP244" i="7"/>
  <c r="AP243" i="7"/>
  <c r="AP242" i="7"/>
  <c r="AP241" i="7"/>
  <c r="AP240" i="7"/>
  <c r="AP239" i="7"/>
  <c r="AP238" i="7"/>
  <c r="AP237" i="7"/>
  <c r="AP236" i="7"/>
  <c r="AP235" i="7"/>
  <c r="AP234" i="7"/>
  <c r="AP233" i="7"/>
  <c r="AP232" i="7"/>
  <c r="AP231" i="7"/>
  <c r="AP230" i="7"/>
  <c r="AP229" i="7"/>
  <c r="AP228" i="7"/>
  <c r="AP227" i="7"/>
  <c r="AP226" i="7"/>
  <c r="AP225" i="7"/>
  <c r="AP224" i="7"/>
  <c r="AP223" i="7"/>
  <c r="AP222" i="7"/>
  <c r="AP221" i="7"/>
  <c r="AP220" i="7"/>
  <c r="AP219" i="7"/>
  <c r="AP218" i="7"/>
  <c r="AP217" i="7"/>
  <c r="AP216" i="7"/>
  <c r="AP215" i="7"/>
  <c r="AP214" i="7"/>
  <c r="AP213" i="7"/>
  <c r="AP212" i="7"/>
  <c r="AP211" i="7"/>
  <c r="AP210" i="7"/>
  <c r="AP209" i="7"/>
  <c r="AP208" i="7"/>
  <c r="AP207" i="7"/>
  <c r="AP206" i="7"/>
  <c r="AP205" i="7"/>
  <c r="AP204" i="7"/>
  <c r="AP203" i="7"/>
  <c r="AP202" i="7"/>
  <c r="AP201" i="7"/>
  <c r="AP200" i="7"/>
  <c r="AP199" i="7"/>
  <c r="AP198" i="7"/>
  <c r="AP197" i="7"/>
  <c r="AP196" i="7"/>
  <c r="AP195" i="7"/>
  <c r="AP194" i="7"/>
  <c r="AP193" i="7"/>
  <c r="AP192" i="7"/>
  <c r="AP191" i="7"/>
  <c r="AP190" i="7"/>
  <c r="AP189" i="7"/>
  <c r="AP188" i="7"/>
  <c r="AP187" i="7"/>
  <c r="AP186" i="7"/>
  <c r="AP185" i="7"/>
  <c r="AP184" i="7"/>
  <c r="AP183" i="7"/>
  <c r="AP182" i="7"/>
  <c r="AP181" i="7"/>
  <c r="AP180" i="7"/>
  <c r="AP179" i="7"/>
  <c r="AP178" i="7"/>
  <c r="AP177" i="7"/>
  <c r="AP176" i="7"/>
  <c r="AP175" i="7"/>
  <c r="AP174" i="7"/>
  <c r="AP173" i="7"/>
  <c r="AP172" i="7"/>
  <c r="AP171" i="7"/>
  <c r="AP170" i="7"/>
  <c r="AP169" i="7"/>
  <c r="AP168" i="7"/>
  <c r="AP167" i="7"/>
  <c r="AP166" i="7"/>
  <c r="AP165" i="7"/>
  <c r="AP164" i="7"/>
  <c r="AP163" i="7"/>
  <c r="AP162" i="7"/>
  <c r="AP161" i="7"/>
  <c r="AP160" i="7"/>
  <c r="AP159" i="7"/>
  <c r="AP158" i="7"/>
  <c r="AP157" i="7"/>
  <c r="AP156" i="7"/>
  <c r="AP155" i="7"/>
  <c r="AP154" i="7"/>
  <c r="AP153" i="7"/>
  <c r="AP152" i="7"/>
  <c r="AP151" i="7"/>
  <c r="AS151" i="7" s="1"/>
  <c r="AP150" i="7"/>
  <c r="AS150" i="7" s="1"/>
  <c r="AP149" i="7"/>
  <c r="AS149" i="7" s="1"/>
  <c r="AP148" i="7"/>
  <c r="AS148" i="7" s="1"/>
  <c r="AP147" i="7"/>
  <c r="AS147" i="7" s="1"/>
  <c r="AP146" i="7"/>
  <c r="AS146" i="7" s="1"/>
  <c r="AP145" i="7"/>
  <c r="AS145" i="7" s="1"/>
  <c r="AP144" i="7"/>
  <c r="AS144" i="7" s="1"/>
  <c r="AP143" i="7"/>
  <c r="AS143" i="7" s="1"/>
  <c r="AP142" i="7"/>
  <c r="AS142" i="7" s="1"/>
  <c r="AP141" i="7"/>
  <c r="AS141" i="7" s="1"/>
  <c r="AP140" i="7"/>
  <c r="AS140" i="7" s="1"/>
  <c r="AP139" i="7"/>
  <c r="AS139" i="7" s="1"/>
  <c r="AP138" i="7"/>
  <c r="AS138" i="7" s="1"/>
  <c r="AP137" i="7"/>
  <c r="AS137" i="7" s="1"/>
  <c r="AP136" i="7"/>
  <c r="AS136" i="7" s="1"/>
  <c r="AP135" i="7"/>
  <c r="AS135" i="7" s="1"/>
  <c r="AP134" i="7"/>
  <c r="AS134" i="7" s="1"/>
  <c r="AP133" i="7"/>
  <c r="AS133" i="7" s="1"/>
  <c r="AP132" i="7"/>
  <c r="AS132" i="7" s="1"/>
  <c r="AP131" i="7"/>
  <c r="AS131" i="7" s="1"/>
  <c r="AP130" i="7"/>
  <c r="AS130" i="7" s="1"/>
  <c r="AP129" i="7"/>
  <c r="AS129" i="7" s="1"/>
  <c r="AP128" i="7"/>
  <c r="AS128" i="7" s="1"/>
  <c r="AP127" i="7"/>
  <c r="AS127" i="7" s="1"/>
  <c r="AP126" i="7"/>
  <c r="AS126" i="7" s="1"/>
  <c r="AP125" i="7"/>
  <c r="AS125" i="7" s="1"/>
  <c r="AP124" i="7"/>
  <c r="AS124" i="7" s="1"/>
  <c r="AP123" i="7"/>
  <c r="AS123" i="7" s="1"/>
  <c r="AP122" i="7"/>
  <c r="AS122" i="7" s="1"/>
  <c r="AP121" i="7"/>
  <c r="AS121" i="7" s="1"/>
  <c r="AP120" i="7"/>
  <c r="AS120" i="7" s="1"/>
  <c r="AP119" i="7"/>
  <c r="AS119" i="7" s="1"/>
  <c r="AP118" i="7"/>
  <c r="AS118" i="7" s="1"/>
  <c r="AP117" i="7"/>
  <c r="AS117" i="7" s="1"/>
  <c r="AP116" i="7"/>
  <c r="AS116" i="7" s="1"/>
  <c r="AP115" i="7"/>
  <c r="AS115" i="7" s="1"/>
  <c r="AP114" i="7"/>
  <c r="AS114" i="7" s="1"/>
  <c r="AP113" i="7"/>
  <c r="AS113" i="7" s="1"/>
  <c r="AP112" i="7"/>
  <c r="AS112" i="7" s="1"/>
  <c r="AP111" i="7"/>
  <c r="AS111" i="7" s="1"/>
  <c r="AP110" i="7"/>
  <c r="AS110" i="7" s="1"/>
  <c r="AP109" i="7"/>
  <c r="AS109" i="7" s="1"/>
  <c r="AP108" i="7"/>
  <c r="AS108" i="7" s="1"/>
  <c r="AP107" i="7"/>
  <c r="AS107" i="7" s="1"/>
  <c r="AP106" i="7"/>
  <c r="AS106" i="7" s="1"/>
  <c r="AP105" i="7"/>
  <c r="AS105" i="7" s="1"/>
  <c r="AP104" i="7"/>
  <c r="AS104" i="7" s="1"/>
  <c r="AP103" i="7"/>
  <c r="AS103" i="7" s="1"/>
  <c r="AP102" i="7"/>
  <c r="AS102" i="7" s="1"/>
  <c r="AP101" i="7"/>
  <c r="AS101" i="7" s="1"/>
  <c r="AP100" i="7"/>
  <c r="AS100" i="7" s="1"/>
  <c r="AP99" i="7"/>
  <c r="AS99" i="7" s="1"/>
  <c r="AP98" i="7"/>
  <c r="AS98" i="7" s="1"/>
  <c r="AP97" i="7"/>
  <c r="AS97" i="7" s="1"/>
  <c r="AP96" i="7"/>
  <c r="AS96" i="7" s="1"/>
  <c r="AP95" i="7"/>
  <c r="AS95" i="7" s="1"/>
  <c r="AP94" i="7"/>
  <c r="AS94" i="7" s="1"/>
  <c r="AP93" i="7"/>
  <c r="AS93" i="7" s="1"/>
  <c r="AP92" i="7"/>
  <c r="AS92" i="7" s="1"/>
  <c r="AP91" i="7"/>
  <c r="AS91" i="7" s="1"/>
  <c r="AP90" i="7"/>
  <c r="AS90" i="7" s="1"/>
  <c r="AP89" i="7"/>
  <c r="AS89" i="7" s="1"/>
  <c r="AP88" i="7"/>
  <c r="AS88" i="7" s="1"/>
  <c r="AP87" i="7"/>
  <c r="AS87" i="7" s="1"/>
  <c r="AP86" i="7"/>
  <c r="AS86" i="7" s="1"/>
  <c r="AP85" i="7"/>
  <c r="AS85" i="7" s="1"/>
  <c r="AP84" i="7"/>
  <c r="AS84" i="7" s="1"/>
  <c r="AP83" i="7"/>
  <c r="AS83" i="7" s="1"/>
  <c r="AP82" i="7"/>
  <c r="AS82" i="7" s="1"/>
  <c r="AP81" i="7"/>
  <c r="AS81" i="7" s="1"/>
  <c r="AP80" i="7"/>
  <c r="AS80" i="7" s="1"/>
  <c r="AP79" i="7"/>
  <c r="AS79" i="7" s="1"/>
  <c r="AP78" i="7"/>
  <c r="AS78" i="7" s="1"/>
  <c r="AP77" i="7"/>
  <c r="AS77" i="7" s="1"/>
  <c r="AP76" i="7"/>
  <c r="AS76" i="7" s="1"/>
  <c r="AP75" i="7"/>
  <c r="AS75" i="7" s="1"/>
  <c r="AP74" i="7"/>
  <c r="AS74" i="7" s="1"/>
  <c r="AP73" i="7"/>
  <c r="AS73" i="7" s="1"/>
  <c r="AP72" i="7"/>
  <c r="AS72" i="7" s="1"/>
  <c r="AP71" i="7"/>
  <c r="AS71" i="7" s="1"/>
  <c r="AP70" i="7"/>
  <c r="AS70" i="7" s="1"/>
  <c r="AP69" i="7"/>
  <c r="AS69" i="7" s="1"/>
  <c r="AP68" i="7"/>
  <c r="AS68" i="7" s="1"/>
  <c r="AP67" i="7"/>
  <c r="AS67" i="7" s="1"/>
  <c r="AP66" i="7"/>
  <c r="AS66" i="7" s="1"/>
  <c r="AP65" i="7"/>
  <c r="AS65" i="7" s="1"/>
  <c r="AP64" i="7"/>
  <c r="AS64" i="7" s="1"/>
  <c r="AP63" i="7"/>
  <c r="AS63" i="7" s="1"/>
  <c r="AP62" i="7"/>
  <c r="AS62" i="7" s="1"/>
  <c r="AP61" i="7"/>
  <c r="AS61" i="7" s="1"/>
  <c r="AP60" i="7"/>
  <c r="AS60" i="7" s="1"/>
  <c r="AP59" i="7"/>
  <c r="AS59" i="7" s="1"/>
  <c r="AP58" i="7"/>
  <c r="AS58" i="7" s="1"/>
  <c r="AP57" i="7"/>
  <c r="AS57" i="7" s="1"/>
  <c r="AP56" i="7"/>
  <c r="AS56" i="7" s="1"/>
  <c r="AP55" i="7"/>
  <c r="AS55" i="7" s="1"/>
  <c r="AP54" i="7"/>
  <c r="AS54" i="7" s="1"/>
  <c r="AP53" i="7"/>
  <c r="AS53" i="7" s="1"/>
  <c r="AP52" i="7"/>
  <c r="AS52" i="7" s="1"/>
  <c r="AP51" i="7"/>
  <c r="AS51" i="7" s="1"/>
  <c r="AP50" i="7"/>
  <c r="AS50" i="7" s="1"/>
  <c r="AP49" i="7"/>
  <c r="AS49" i="7" s="1"/>
  <c r="AP48" i="7"/>
  <c r="AS48" i="7" s="1"/>
  <c r="AP47" i="7"/>
  <c r="AS47" i="7" s="1"/>
  <c r="AP46" i="7"/>
  <c r="AS46" i="7" s="1"/>
  <c r="AP45" i="7"/>
  <c r="AS45" i="7" s="1"/>
  <c r="AP44" i="7"/>
  <c r="AS44" i="7" s="1"/>
  <c r="AP43" i="7"/>
  <c r="AS43" i="7" s="1"/>
  <c r="AP42" i="7"/>
  <c r="AS42" i="7" s="1"/>
  <c r="AP41" i="7"/>
  <c r="AS41" i="7" s="1"/>
  <c r="AP40" i="7"/>
  <c r="AS40" i="7" s="1"/>
  <c r="AP39" i="7"/>
  <c r="AS39" i="7" s="1"/>
  <c r="AP38" i="7"/>
  <c r="AS38" i="7" s="1"/>
  <c r="AP37" i="7"/>
  <c r="AS37" i="7" s="1"/>
  <c r="AP36" i="7"/>
  <c r="AS36" i="7" s="1"/>
  <c r="AP35" i="7"/>
  <c r="AS35" i="7" s="1"/>
  <c r="AP34" i="7"/>
  <c r="AS34" i="7" s="1"/>
  <c r="AP33" i="7"/>
  <c r="AS33" i="7" s="1"/>
  <c r="AP32" i="7"/>
  <c r="AS32" i="7" s="1"/>
  <c r="AP31" i="7"/>
  <c r="AS31" i="7" s="1"/>
  <c r="AP30" i="7"/>
  <c r="AS30" i="7" s="1"/>
  <c r="AP29" i="7"/>
  <c r="AS29" i="7" s="1"/>
  <c r="AP28" i="7"/>
  <c r="AS28" i="7" s="1"/>
  <c r="AP27" i="7"/>
  <c r="AS27" i="7" s="1"/>
  <c r="AP26" i="7"/>
  <c r="AS26" i="7" s="1"/>
  <c r="AP25" i="7"/>
  <c r="AS25" i="7" s="1"/>
  <c r="AP24" i="7"/>
  <c r="AS24" i="7" s="1"/>
  <c r="AP23" i="7"/>
  <c r="AS23" i="7" s="1"/>
  <c r="AP22" i="7"/>
  <c r="AS22" i="7" s="1"/>
  <c r="AP21" i="7"/>
  <c r="AS21" i="7" s="1"/>
  <c r="AP20" i="7"/>
  <c r="AS20" i="7" s="1"/>
  <c r="AP19" i="7"/>
  <c r="AS19" i="7" s="1"/>
  <c r="AP18" i="7"/>
  <c r="AS18" i="7" s="1"/>
  <c r="AP17" i="7"/>
  <c r="AS17" i="7" s="1"/>
  <c r="AP16" i="7"/>
  <c r="AS16" i="7" s="1"/>
  <c r="AP15" i="7"/>
  <c r="AS15" i="7" s="1"/>
  <c r="AP14" i="7"/>
  <c r="AS14" i="7" s="1"/>
  <c r="AP13" i="7"/>
  <c r="AS13" i="7" s="1"/>
  <c r="AP12" i="7"/>
  <c r="AS12" i="7" s="1"/>
  <c r="AP11" i="7"/>
  <c r="AS11" i="7" s="1"/>
  <c r="AP10" i="7"/>
  <c r="AS10" i="7" s="1"/>
  <c r="AP9" i="7"/>
  <c r="AS9" i="7" s="1"/>
  <c r="AP8" i="7"/>
  <c r="AS8" i="7" s="1"/>
  <c r="AP7" i="7"/>
  <c r="AS7" i="7" s="1"/>
  <c r="AP6" i="7"/>
  <c r="AS6" i="7" s="1"/>
  <c r="AP5" i="7"/>
  <c r="AS5" i="7" s="1"/>
  <c r="I7" i="8"/>
  <c r="J7" i="8"/>
  <c r="I8" i="8"/>
  <c r="J8" i="8"/>
  <c r="I9" i="8"/>
  <c r="J9" i="8"/>
  <c r="I10" i="8"/>
  <c r="J10" i="8"/>
  <c r="I11" i="8"/>
  <c r="J11" i="8"/>
  <c r="I12" i="8"/>
  <c r="J12" i="8"/>
  <c r="I13" i="8"/>
  <c r="J13" i="8"/>
  <c r="I14" i="8"/>
  <c r="J14" i="8"/>
  <c r="I15" i="8"/>
  <c r="J15" i="8"/>
  <c r="I16" i="8"/>
  <c r="J16" i="8"/>
  <c r="I17" i="8"/>
  <c r="J17" i="8"/>
  <c r="I18" i="8"/>
  <c r="J18" i="8"/>
  <c r="I19" i="8"/>
  <c r="J19" i="8"/>
  <c r="I20" i="8"/>
  <c r="J20" i="8"/>
  <c r="I21" i="8"/>
  <c r="J21" i="8"/>
  <c r="I22" i="8"/>
  <c r="J22" i="8"/>
  <c r="I23" i="8"/>
  <c r="J23" i="8"/>
  <c r="I24" i="8"/>
  <c r="J24" i="8"/>
  <c r="I25" i="8"/>
  <c r="J25" i="8"/>
  <c r="I26" i="8"/>
  <c r="J26" i="8"/>
  <c r="I27" i="8"/>
  <c r="J27" i="8"/>
  <c r="I28" i="8"/>
  <c r="J28" i="8"/>
  <c r="I29" i="8"/>
  <c r="J29" i="8"/>
  <c r="I30" i="8"/>
  <c r="J30" i="8"/>
  <c r="I31" i="8"/>
  <c r="J31" i="8"/>
  <c r="I32" i="8"/>
  <c r="J32" i="8"/>
  <c r="I33" i="8"/>
  <c r="J33" i="8"/>
  <c r="I34" i="8"/>
  <c r="J34" i="8"/>
  <c r="I35" i="8"/>
  <c r="J35" i="8"/>
  <c r="I36" i="8"/>
  <c r="J36" i="8"/>
  <c r="I37" i="8"/>
  <c r="J37" i="8"/>
  <c r="I38" i="8"/>
  <c r="J38" i="8"/>
  <c r="I39" i="8"/>
  <c r="J39" i="8"/>
  <c r="I40" i="8"/>
  <c r="J40" i="8"/>
  <c r="I41" i="8"/>
  <c r="J41" i="8"/>
  <c r="I42" i="8"/>
  <c r="J42" i="8"/>
  <c r="I43" i="8"/>
  <c r="J43" i="8"/>
  <c r="I44" i="8"/>
  <c r="J44" i="8"/>
  <c r="I45" i="8"/>
  <c r="J45" i="8"/>
  <c r="I46" i="8"/>
  <c r="J46" i="8"/>
  <c r="I47" i="8"/>
  <c r="J47" i="8"/>
  <c r="I48" i="8"/>
  <c r="J48" i="8"/>
  <c r="I49" i="8"/>
  <c r="J49" i="8"/>
  <c r="J6" i="8"/>
  <c r="I6" i="8"/>
  <c r="J207" i="2" l="1"/>
  <c r="J222" i="2"/>
  <c r="J312" i="2"/>
  <c r="J372" i="2"/>
  <c r="J447" i="2"/>
  <c r="CE892" i="2" l="1"/>
  <c r="N892" i="2" s="1"/>
  <c r="CD892" i="2"/>
  <c r="M892" i="2" s="1"/>
  <c r="CC892" i="2"/>
  <c r="L892" i="2" s="1"/>
  <c r="CB892" i="2"/>
  <c r="K892" i="2" s="1"/>
  <c r="CE891" i="2"/>
  <c r="N891" i="2" s="1"/>
  <c r="CD891" i="2"/>
  <c r="M891" i="2" s="1"/>
  <c r="CC891" i="2"/>
  <c r="L891" i="2" s="1"/>
  <c r="CB891" i="2"/>
  <c r="K891" i="2" s="1"/>
  <c r="CE890" i="2"/>
  <c r="N890" i="2" s="1"/>
  <c r="CD890" i="2"/>
  <c r="M890" i="2" s="1"/>
  <c r="CC890" i="2"/>
  <c r="L890" i="2" s="1"/>
  <c r="CB890" i="2"/>
  <c r="K890" i="2" s="1"/>
  <c r="CE882" i="2"/>
  <c r="N882" i="2" s="1"/>
  <c r="CD882" i="2"/>
  <c r="M882" i="2" s="1"/>
  <c r="CC882" i="2"/>
  <c r="L882" i="2" s="1"/>
  <c r="CB882" i="2"/>
  <c r="K882" i="2" s="1"/>
  <c r="CE881" i="2"/>
  <c r="N881" i="2" s="1"/>
  <c r="CD881" i="2"/>
  <c r="M881" i="2" s="1"/>
  <c r="CC881" i="2"/>
  <c r="L881" i="2" s="1"/>
  <c r="CB881" i="2"/>
  <c r="K881" i="2" s="1"/>
  <c r="CE877" i="2"/>
  <c r="N877" i="2" s="1"/>
  <c r="CD877" i="2"/>
  <c r="M877" i="2" s="1"/>
  <c r="CC877" i="2"/>
  <c r="L877" i="2" s="1"/>
  <c r="CB877" i="2"/>
  <c r="K877" i="2" s="1"/>
  <c r="CE876" i="2"/>
  <c r="N876" i="2" s="1"/>
  <c r="CD876" i="2"/>
  <c r="M876" i="2" s="1"/>
  <c r="CC876" i="2"/>
  <c r="L876" i="2" s="1"/>
  <c r="CB876" i="2"/>
  <c r="K876" i="2" s="1"/>
  <c r="CE875" i="2"/>
  <c r="N875" i="2" s="1"/>
  <c r="CD875" i="2"/>
  <c r="M875" i="2" s="1"/>
  <c r="CC875" i="2"/>
  <c r="L875" i="2" s="1"/>
  <c r="CB875" i="2"/>
  <c r="K875" i="2" s="1"/>
  <c r="CE867" i="2"/>
  <c r="N867" i="2" s="1"/>
  <c r="CD867" i="2"/>
  <c r="M867" i="2" s="1"/>
  <c r="CC867" i="2"/>
  <c r="L867" i="2" s="1"/>
  <c r="CB867" i="2"/>
  <c r="K867" i="2" s="1"/>
  <c r="CE866" i="2"/>
  <c r="N866" i="2" s="1"/>
  <c r="CD866" i="2"/>
  <c r="M866" i="2" s="1"/>
  <c r="CC866" i="2"/>
  <c r="L866" i="2" s="1"/>
  <c r="CB866" i="2"/>
  <c r="K866" i="2" s="1"/>
  <c r="CE862" i="2"/>
  <c r="N862" i="2" s="1"/>
  <c r="CD862" i="2"/>
  <c r="M862" i="2" s="1"/>
  <c r="CC862" i="2"/>
  <c r="L862" i="2" s="1"/>
  <c r="CB862" i="2"/>
  <c r="K862" i="2" s="1"/>
  <c r="CE861" i="2"/>
  <c r="N861" i="2" s="1"/>
  <c r="CD861" i="2"/>
  <c r="M861" i="2" s="1"/>
  <c r="CC861" i="2"/>
  <c r="L861" i="2" s="1"/>
  <c r="CB861" i="2"/>
  <c r="K861" i="2" s="1"/>
  <c r="CE860" i="2"/>
  <c r="N860" i="2" s="1"/>
  <c r="CD860" i="2"/>
  <c r="M860" i="2" s="1"/>
  <c r="CC860" i="2"/>
  <c r="L860" i="2" s="1"/>
  <c r="CB860" i="2"/>
  <c r="K860" i="2" s="1"/>
  <c r="CE852" i="2"/>
  <c r="N852" i="2" s="1"/>
  <c r="CD852" i="2"/>
  <c r="M852" i="2" s="1"/>
  <c r="CC852" i="2"/>
  <c r="L852" i="2" s="1"/>
  <c r="CB852" i="2"/>
  <c r="K852" i="2" s="1"/>
  <c r="CE851" i="2"/>
  <c r="N851" i="2" s="1"/>
  <c r="CD851" i="2"/>
  <c r="M851" i="2" s="1"/>
  <c r="CC851" i="2"/>
  <c r="L851" i="2" s="1"/>
  <c r="CB851" i="2"/>
  <c r="K851" i="2" s="1"/>
  <c r="CE847" i="2"/>
  <c r="N847" i="2" s="1"/>
  <c r="CD847" i="2"/>
  <c r="M847" i="2" s="1"/>
  <c r="CC847" i="2"/>
  <c r="L847" i="2" s="1"/>
  <c r="CB847" i="2"/>
  <c r="K847" i="2" s="1"/>
  <c r="CE846" i="2"/>
  <c r="N846" i="2" s="1"/>
  <c r="CD846" i="2"/>
  <c r="M846" i="2" s="1"/>
  <c r="CC846" i="2"/>
  <c r="L846" i="2" s="1"/>
  <c r="CB846" i="2"/>
  <c r="K846" i="2" s="1"/>
  <c r="CE845" i="2"/>
  <c r="N845" i="2" s="1"/>
  <c r="CD845" i="2"/>
  <c r="M845" i="2" s="1"/>
  <c r="CC845" i="2"/>
  <c r="L845" i="2" s="1"/>
  <c r="CB845" i="2"/>
  <c r="K845" i="2" s="1"/>
  <c r="CE837" i="2"/>
  <c r="N837" i="2" s="1"/>
  <c r="CD837" i="2"/>
  <c r="M837" i="2" s="1"/>
  <c r="CC837" i="2"/>
  <c r="L837" i="2" s="1"/>
  <c r="CB837" i="2"/>
  <c r="K837" i="2" s="1"/>
  <c r="CE836" i="2"/>
  <c r="N836" i="2" s="1"/>
  <c r="CD836" i="2"/>
  <c r="M836" i="2" s="1"/>
  <c r="CC836" i="2"/>
  <c r="L836" i="2" s="1"/>
  <c r="CB836" i="2"/>
  <c r="K836" i="2" s="1"/>
  <c r="CE832" i="2"/>
  <c r="N832" i="2" s="1"/>
  <c r="CD832" i="2"/>
  <c r="M832" i="2" s="1"/>
  <c r="CC832" i="2"/>
  <c r="L832" i="2" s="1"/>
  <c r="CB832" i="2"/>
  <c r="K832" i="2" s="1"/>
  <c r="CE831" i="2"/>
  <c r="N831" i="2" s="1"/>
  <c r="CD831" i="2"/>
  <c r="M831" i="2" s="1"/>
  <c r="CC831" i="2"/>
  <c r="L831" i="2" s="1"/>
  <c r="CB831" i="2"/>
  <c r="K831" i="2" s="1"/>
  <c r="CE830" i="2"/>
  <c r="N830" i="2" s="1"/>
  <c r="CD830" i="2"/>
  <c r="M830" i="2" s="1"/>
  <c r="CC830" i="2"/>
  <c r="L830" i="2" s="1"/>
  <c r="CB830" i="2"/>
  <c r="K830" i="2" s="1"/>
  <c r="CE822" i="2"/>
  <c r="N822" i="2" s="1"/>
  <c r="CD822" i="2"/>
  <c r="M822" i="2" s="1"/>
  <c r="CC822" i="2"/>
  <c r="L822" i="2" s="1"/>
  <c r="CB822" i="2"/>
  <c r="K822" i="2" s="1"/>
  <c r="CE821" i="2"/>
  <c r="N821" i="2" s="1"/>
  <c r="CD821" i="2"/>
  <c r="M821" i="2" s="1"/>
  <c r="CC821" i="2"/>
  <c r="L821" i="2" s="1"/>
  <c r="CB821" i="2"/>
  <c r="K821" i="2" s="1"/>
  <c r="CE817" i="2"/>
  <c r="N817" i="2" s="1"/>
  <c r="CD817" i="2"/>
  <c r="M817" i="2" s="1"/>
  <c r="CC817" i="2"/>
  <c r="L817" i="2" s="1"/>
  <c r="CB817" i="2"/>
  <c r="K817" i="2" s="1"/>
  <c r="CE816" i="2"/>
  <c r="N816" i="2" s="1"/>
  <c r="CD816" i="2"/>
  <c r="M816" i="2" s="1"/>
  <c r="CC816" i="2"/>
  <c r="L816" i="2" s="1"/>
  <c r="CB816" i="2"/>
  <c r="K816" i="2" s="1"/>
  <c r="CE815" i="2"/>
  <c r="N815" i="2" s="1"/>
  <c r="CD815" i="2"/>
  <c r="M815" i="2" s="1"/>
  <c r="CC815" i="2"/>
  <c r="L815" i="2" s="1"/>
  <c r="CB815" i="2"/>
  <c r="K815" i="2" s="1"/>
  <c r="CE807" i="2"/>
  <c r="N807" i="2" s="1"/>
  <c r="CD807" i="2"/>
  <c r="M807" i="2" s="1"/>
  <c r="CC807" i="2"/>
  <c r="L807" i="2" s="1"/>
  <c r="CB807" i="2"/>
  <c r="K807" i="2" s="1"/>
  <c r="CE806" i="2"/>
  <c r="N806" i="2" s="1"/>
  <c r="CD806" i="2"/>
  <c r="M806" i="2" s="1"/>
  <c r="CC806" i="2"/>
  <c r="L806" i="2" s="1"/>
  <c r="CB806" i="2"/>
  <c r="K806" i="2" s="1"/>
  <c r="CE802" i="2"/>
  <c r="N802" i="2" s="1"/>
  <c r="CD802" i="2"/>
  <c r="M802" i="2" s="1"/>
  <c r="CC802" i="2"/>
  <c r="L802" i="2" s="1"/>
  <c r="CB802" i="2"/>
  <c r="K802" i="2" s="1"/>
  <c r="CE801" i="2"/>
  <c r="N801" i="2" s="1"/>
  <c r="CD801" i="2"/>
  <c r="M801" i="2" s="1"/>
  <c r="CC801" i="2"/>
  <c r="L801" i="2" s="1"/>
  <c r="CB801" i="2"/>
  <c r="K801" i="2" s="1"/>
  <c r="CE800" i="2"/>
  <c r="N800" i="2" s="1"/>
  <c r="CD800" i="2"/>
  <c r="M800" i="2" s="1"/>
  <c r="CC800" i="2"/>
  <c r="L800" i="2" s="1"/>
  <c r="CB800" i="2"/>
  <c r="K800" i="2" s="1"/>
  <c r="CE792" i="2"/>
  <c r="N792" i="2" s="1"/>
  <c r="CD792" i="2"/>
  <c r="M792" i="2" s="1"/>
  <c r="CC792" i="2"/>
  <c r="L792" i="2" s="1"/>
  <c r="CB792" i="2"/>
  <c r="K792" i="2" s="1"/>
  <c r="CE791" i="2"/>
  <c r="N791" i="2" s="1"/>
  <c r="CD791" i="2"/>
  <c r="M791" i="2" s="1"/>
  <c r="CC791" i="2"/>
  <c r="L791" i="2" s="1"/>
  <c r="CB791" i="2"/>
  <c r="K791" i="2" s="1"/>
  <c r="CE787" i="2"/>
  <c r="N787" i="2" s="1"/>
  <c r="CD787" i="2"/>
  <c r="M787" i="2" s="1"/>
  <c r="CC787" i="2"/>
  <c r="L787" i="2" s="1"/>
  <c r="CB787" i="2"/>
  <c r="K787" i="2" s="1"/>
  <c r="CE786" i="2"/>
  <c r="N786" i="2" s="1"/>
  <c r="CD786" i="2"/>
  <c r="M786" i="2" s="1"/>
  <c r="CC786" i="2"/>
  <c r="L786" i="2" s="1"/>
  <c r="CB786" i="2"/>
  <c r="K786" i="2" s="1"/>
  <c r="CE785" i="2"/>
  <c r="N785" i="2" s="1"/>
  <c r="CD785" i="2"/>
  <c r="M785" i="2" s="1"/>
  <c r="CC785" i="2"/>
  <c r="L785" i="2" s="1"/>
  <c r="CB785" i="2"/>
  <c r="K785" i="2" s="1"/>
  <c r="CE777" i="2"/>
  <c r="N777" i="2" s="1"/>
  <c r="CD777" i="2"/>
  <c r="M777" i="2" s="1"/>
  <c r="CC777" i="2"/>
  <c r="L777" i="2" s="1"/>
  <c r="CB777" i="2"/>
  <c r="K777" i="2" s="1"/>
  <c r="CE776" i="2"/>
  <c r="N776" i="2" s="1"/>
  <c r="CD776" i="2"/>
  <c r="M776" i="2" s="1"/>
  <c r="CC776" i="2"/>
  <c r="L776" i="2" s="1"/>
  <c r="CB776" i="2"/>
  <c r="K776" i="2" s="1"/>
  <c r="CE772" i="2"/>
  <c r="N772" i="2" s="1"/>
  <c r="CD772" i="2"/>
  <c r="M772" i="2" s="1"/>
  <c r="CC772" i="2"/>
  <c r="L772" i="2" s="1"/>
  <c r="CB772" i="2"/>
  <c r="K772" i="2" s="1"/>
  <c r="CE771" i="2"/>
  <c r="N771" i="2" s="1"/>
  <c r="CD771" i="2"/>
  <c r="M771" i="2" s="1"/>
  <c r="CC771" i="2"/>
  <c r="L771" i="2" s="1"/>
  <c r="CB771" i="2"/>
  <c r="K771" i="2" s="1"/>
  <c r="CE770" i="2"/>
  <c r="N770" i="2" s="1"/>
  <c r="CD770" i="2"/>
  <c r="M770" i="2" s="1"/>
  <c r="CC770" i="2"/>
  <c r="L770" i="2" s="1"/>
  <c r="CB770" i="2"/>
  <c r="K770" i="2" s="1"/>
  <c r="CE762" i="2"/>
  <c r="N762" i="2" s="1"/>
  <c r="CD762" i="2"/>
  <c r="M762" i="2" s="1"/>
  <c r="CC762" i="2"/>
  <c r="L762" i="2" s="1"/>
  <c r="CB762" i="2"/>
  <c r="K762" i="2" s="1"/>
  <c r="CE761" i="2"/>
  <c r="N761" i="2" s="1"/>
  <c r="CD761" i="2"/>
  <c r="M761" i="2" s="1"/>
  <c r="CC761" i="2"/>
  <c r="L761" i="2" s="1"/>
  <c r="CB761" i="2"/>
  <c r="K761" i="2" s="1"/>
  <c r="CE757" i="2"/>
  <c r="N757" i="2" s="1"/>
  <c r="CD757" i="2"/>
  <c r="M757" i="2" s="1"/>
  <c r="CC757" i="2"/>
  <c r="L757" i="2" s="1"/>
  <c r="CB757" i="2"/>
  <c r="K757" i="2" s="1"/>
  <c r="CE756" i="2"/>
  <c r="N756" i="2" s="1"/>
  <c r="CD756" i="2"/>
  <c r="M756" i="2" s="1"/>
  <c r="CC756" i="2"/>
  <c r="L756" i="2" s="1"/>
  <c r="CB756" i="2"/>
  <c r="K756" i="2" s="1"/>
  <c r="CE755" i="2"/>
  <c r="N755" i="2" s="1"/>
  <c r="CD755" i="2"/>
  <c r="M755" i="2" s="1"/>
  <c r="CC755" i="2"/>
  <c r="L755" i="2" s="1"/>
  <c r="CB755" i="2"/>
  <c r="K755" i="2" s="1"/>
  <c r="CE747" i="2"/>
  <c r="N747" i="2" s="1"/>
  <c r="CD747" i="2"/>
  <c r="M747" i="2" s="1"/>
  <c r="CC747" i="2"/>
  <c r="L747" i="2" s="1"/>
  <c r="CB747" i="2"/>
  <c r="K747" i="2" s="1"/>
  <c r="CE746" i="2"/>
  <c r="N746" i="2" s="1"/>
  <c r="CD746" i="2"/>
  <c r="M746" i="2" s="1"/>
  <c r="CC746" i="2"/>
  <c r="L746" i="2" s="1"/>
  <c r="CB746" i="2"/>
  <c r="K746" i="2" s="1"/>
  <c r="CE742" i="2"/>
  <c r="N742" i="2" s="1"/>
  <c r="CD742" i="2"/>
  <c r="M742" i="2" s="1"/>
  <c r="CC742" i="2"/>
  <c r="L742" i="2" s="1"/>
  <c r="CB742" i="2"/>
  <c r="K742" i="2" s="1"/>
  <c r="CE741" i="2"/>
  <c r="N741" i="2" s="1"/>
  <c r="CD741" i="2"/>
  <c r="M741" i="2" s="1"/>
  <c r="CC741" i="2"/>
  <c r="L741" i="2" s="1"/>
  <c r="CB741" i="2"/>
  <c r="K741" i="2" s="1"/>
  <c r="CE740" i="2"/>
  <c r="N740" i="2" s="1"/>
  <c r="CD740" i="2"/>
  <c r="M740" i="2" s="1"/>
  <c r="CC740" i="2"/>
  <c r="L740" i="2" s="1"/>
  <c r="CB740" i="2"/>
  <c r="K740" i="2" s="1"/>
  <c r="CE732" i="2"/>
  <c r="N732" i="2" s="1"/>
  <c r="CD732" i="2"/>
  <c r="M732" i="2" s="1"/>
  <c r="CC732" i="2"/>
  <c r="L732" i="2" s="1"/>
  <c r="CB732" i="2"/>
  <c r="K732" i="2" s="1"/>
  <c r="CE731" i="2"/>
  <c r="N731" i="2" s="1"/>
  <c r="CD731" i="2"/>
  <c r="M731" i="2" s="1"/>
  <c r="CC731" i="2"/>
  <c r="L731" i="2" s="1"/>
  <c r="CB731" i="2"/>
  <c r="K731" i="2" s="1"/>
  <c r="CE727" i="2"/>
  <c r="N727" i="2" s="1"/>
  <c r="CD727" i="2"/>
  <c r="M727" i="2" s="1"/>
  <c r="CC727" i="2"/>
  <c r="L727" i="2" s="1"/>
  <c r="CB727" i="2"/>
  <c r="K727" i="2" s="1"/>
  <c r="CE726" i="2"/>
  <c r="N726" i="2" s="1"/>
  <c r="CD726" i="2"/>
  <c r="M726" i="2" s="1"/>
  <c r="CC726" i="2"/>
  <c r="L726" i="2" s="1"/>
  <c r="CB726" i="2"/>
  <c r="K726" i="2" s="1"/>
  <c r="CE725" i="2"/>
  <c r="N725" i="2" s="1"/>
  <c r="CD725" i="2"/>
  <c r="M725" i="2" s="1"/>
  <c r="CC725" i="2"/>
  <c r="L725" i="2" s="1"/>
  <c r="CB725" i="2"/>
  <c r="K725" i="2" s="1"/>
  <c r="CE717" i="2"/>
  <c r="N717" i="2" s="1"/>
  <c r="CD717" i="2"/>
  <c r="M717" i="2" s="1"/>
  <c r="CC717" i="2"/>
  <c r="L717" i="2" s="1"/>
  <c r="CB717" i="2"/>
  <c r="K717" i="2" s="1"/>
  <c r="CE716" i="2"/>
  <c r="N716" i="2" s="1"/>
  <c r="CD716" i="2"/>
  <c r="M716" i="2" s="1"/>
  <c r="CC716" i="2"/>
  <c r="L716" i="2" s="1"/>
  <c r="CB716" i="2"/>
  <c r="K716" i="2" s="1"/>
  <c r="CE712" i="2"/>
  <c r="N712" i="2" s="1"/>
  <c r="CD712" i="2"/>
  <c r="M712" i="2" s="1"/>
  <c r="CC712" i="2"/>
  <c r="L712" i="2" s="1"/>
  <c r="CB712" i="2"/>
  <c r="K712" i="2" s="1"/>
  <c r="CE711" i="2"/>
  <c r="N711" i="2" s="1"/>
  <c r="CD711" i="2"/>
  <c r="M711" i="2" s="1"/>
  <c r="CC711" i="2"/>
  <c r="L711" i="2" s="1"/>
  <c r="CB711" i="2"/>
  <c r="K711" i="2" s="1"/>
  <c r="CE710" i="2"/>
  <c r="N710" i="2" s="1"/>
  <c r="CD710" i="2"/>
  <c r="M710" i="2" s="1"/>
  <c r="CC710" i="2"/>
  <c r="L710" i="2" s="1"/>
  <c r="CB710" i="2"/>
  <c r="K710" i="2" s="1"/>
  <c r="CE702" i="2"/>
  <c r="N702" i="2" s="1"/>
  <c r="CD702" i="2"/>
  <c r="M702" i="2" s="1"/>
  <c r="CC702" i="2"/>
  <c r="L702" i="2" s="1"/>
  <c r="CB702" i="2"/>
  <c r="K702" i="2" s="1"/>
  <c r="CE701" i="2"/>
  <c r="N701" i="2" s="1"/>
  <c r="CD701" i="2"/>
  <c r="M701" i="2" s="1"/>
  <c r="CC701" i="2"/>
  <c r="L701" i="2" s="1"/>
  <c r="CB701" i="2"/>
  <c r="K701" i="2" s="1"/>
  <c r="CE697" i="2"/>
  <c r="N697" i="2" s="1"/>
  <c r="CD697" i="2"/>
  <c r="M697" i="2" s="1"/>
  <c r="CC697" i="2"/>
  <c r="L697" i="2" s="1"/>
  <c r="CB697" i="2"/>
  <c r="K697" i="2" s="1"/>
  <c r="CE696" i="2"/>
  <c r="N696" i="2" s="1"/>
  <c r="CD696" i="2"/>
  <c r="M696" i="2" s="1"/>
  <c r="CC696" i="2"/>
  <c r="L696" i="2" s="1"/>
  <c r="CB696" i="2"/>
  <c r="K696" i="2" s="1"/>
  <c r="CE695" i="2"/>
  <c r="N695" i="2" s="1"/>
  <c r="CD695" i="2"/>
  <c r="M695" i="2" s="1"/>
  <c r="CC695" i="2"/>
  <c r="L695" i="2" s="1"/>
  <c r="CB695" i="2"/>
  <c r="K695" i="2" s="1"/>
  <c r="CE687" i="2"/>
  <c r="N687" i="2" s="1"/>
  <c r="CD687" i="2"/>
  <c r="M687" i="2" s="1"/>
  <c r="CC687" i="2"/>
  <c r="L687" i="2" s="1"/>
  <c r="CB687" i="2"/>
  <c r="K687" i="2" s="1"/>
  <c r="CE686" i="2"/>
  <c r="N686" i="2" s="1"/>
  <c r="CD686" i="2"/>
  <c r="M686" i="2" s="1"/>
  <c r="CC686" i="2"/>
  <c r="L686" i="2" s="1"/>
  <c r="CB686" i="2"/>
  <c r="K686" i="2" s="1"/>
  <c r="CE682" i="2"/>
  <c r="N682" i="2" s="1"/>
  <c r="CD682" i="2"/>
  <c r="M682" i="2" s="1"/>
  <c r="CC682" i="2"/>
  <c r="L682" i="2" s="1"/>
  <c r="CB682" i="2"/>
  <c r="K682" i="2" s="1"/>
  <c r="CE681" i="2"/>
  <c r="N681" i="2" s="1"/>
  <c r="CD681" i="2"/>
  <c r="M681" i="2" s="1"/>
  <c r="CC681" i="2"/>
  <c r="L681" i="2" s="1"/>
  <c r="CB681" i="2"/>
  <c r="K681" i="2" s="1"/>
  <c r="CE680" i="2"/>
  <c r="N680" i="2" s="1"/>
  <c r="CD680" i="2"/>
  <c r="M680" i="2" s="1"/>
  <c r="CC680" i="2"/>
  <c r="L680" i="2" s="1"/>
  <c r="CB680" i="2"/>
  <c r="K680" i="2" s="1"/>
  <c r="CE672" i="2"/>
  <c r="N672" i="2" s="1"/>
  <c r="CD672" i="2"/>
  <c r="M672" i="2" s="1"/>
  <c r="CC672" i="2"/>
  <c r="L672" i="2" s="1"/>
  <c r="CB672" i="2"/>
  <c r="K672" i="2" s="1"/>
  <c r="CE671" i="2"/>
  <c r="N671" i="2" s="1"/>
  <c r="CD671" i="2"/>
  <c r="M671" i="2" s="1"/>
  <c r="CC671" i="2"/>
  <c r="L671" i="2" s="1"/>
  <c r="CB671" i="2"/>
  <c r="K671" i="2" s="1"/>
  <c r="CE667" i="2"/>
  <c r="N667" i="2" s="1"/>
  <c r="CD667" i="2"/>
  <c r="M667" i="2" s="1"/>
  <c r="CC667" i="2"/>
  <c r="L667" i="2" s="1"/>
  <c r="CB667" i="2"/>
  <c r="K667" i="2" s="1"/>
  <c r="CE666" i="2"/>
  <c r="N666" i="2" s="1"/>
  <c r="CD666" i="2"/>
  <c r="M666" i="2" s="1"/>
  <c r="CC666" i="2"/>
  <c r="L666" i="2" s="1"/>
  <c r="CB666" i="2"/>
  <c r="K666" i="2" s="1"/>
  <c r="CE665" i="2"/>
  <c r="N665" i="2" s="1"/>
  <c r="CD665" i="2"/>
  <c r="M665" i="2" s="1"/>
  <c r="CC665" i="2"/>
  <c r="L665" i="2" s="1"/>
  <c r="CB665" i="2"/>
  <c r="K665" i="2" s="1"/>
  <c r="CE657" i="2"/>
  <c r="N657" i="2" s="1"/>
  <c r="CD657" i="2"/>
  <c r="M657" i="2" s="1"/>
  <c r="CC657" i="2"/>
  <c r="L657" i="2" s="1"/>
  <c r="CB657" i="2"/>
  <c r="K657" i="2" s="1"/>
  <c r="CE656" i="2"/>
  <c r="N656" i="2" s="1"/>
  <c r="CD656" i="2"/>
  <c r="M656" i="2" s="1"/>
  <c r="CC656" i="2"/>
  <c r="L656" i="2" s="1"/>
  <c r="CB656" i="2"/>
  <c r="K656" i="2" s="1"/>
  <c r="CE652" i="2"/>
  <c r="N652" i="2" s="1"/>
  <c r="CD652" i="2"/>
  <c r="M652" i="2" s="1"/>
  <c r="CC652" i="2"/>
  <c r="L652" i="2" s="1"/>
  <c r="CB652" i="2"/>
  <c r="K652" i="2" s="1"/>
  <c r="CE651" i="2"/>
  <c r="N651" i="2" s="1"/>
  <c r="CD651" i="2"/>
  <c r="M651" i="2" s="1"/>
  <c r="CC651" i="2"/>
  <c r="L651" i="2" s="1"/>
  <c r="CB651" i="2"/>
  <c r="K651" i="2" s="1"/>
  <c r="CE650" i="2"/>
  <c r="N650" i="2" s="1"/>
  <c r="CD650" i="2"/>
  <c r="M650" i="2" s="1"/>
  <c r="CC650" i="2"/>
  <c r="L650" i="2" s="1"/>
  <c r="CB650" i="2"/>
  <c r="K650" i="2" s="1"/>
  <c r="CE642" i="2"/>
  <c r="N642" i="2" s="1"/>
  <c r="CD642" i="2"/>
  <c r="M642" i="2" s="1"/>
  <c r="CC642" i="2"/>
  <c r="L642" i="2" s="1"/>
  <c r="CB642" i="2"/>
  <c r="K642" i="2" s="1"/>
  <c r="CE641" i="2"/>
  <c r="N641" i="2" s="1"/>
  <c r="CD641" i="2"/>
  <c r="M641" i="2" s="1"/>
  <c r="CC641" i="2"/>
  <c r="L641" i="2" s="1"/>
  <c r="CB641" i="2"/>
  <c r="K641" i="2" s="1"/>
  <c r="CE637" i="2"/>
  <c r="N637" i="2" s="1"/>
  <c r="CD637" i="2"/>
  <c r="M637" i="2" s="1"/>
  <c r="CC637" i="2"/>
  <c r="L637" i="2" s="1"/>
  <c r="CB637" i="2"/>
  <c r="K637" i="2" s="1"/>
  <c r="CE636" i="2"/>
  <c r="N636" i="2" s="1"/>
  <c r="CD636" i="2"/>
  <c r="M636" i="2" s="1"/>
  <c r="CC636" i="2"/>
  <c r="L636" i="2" s="1"/>
  <c r="CB636" i="2"/>
  <c r="K636" i="2" s="1"/>
  <c r="CE635" i="2"/>
  <c r="N635" i="2" s="1"/>
  <c r="CD635" i="2"/>
  <c r="M635" i="2" s="1"/>
  <c r="CC635" i="2"/>
  <c r="L635" i="2" s="1"/>
  <c r="CB635" i="2"/>
  <c r="K635" i="2" s="1"/>
  <c r="CE627" i="2"/>
  <c r="N627" i="2" s="1"/>
  <c r="CD627" i="2"/>
  <c r="M627" i="2" s="1"/>
  <c r="CC627" i="2"/>
  <c r="L627" i="2" s="1"/>
  <c r="CB627" i="2"/>
  <c r="K627" i="2" s="1"/>
  <c r="CE626" i="2"/>
  <c r="N626" i="2" s="1"/>
  <c r="CD626" i="2"/>
  <c r="M626" i="2" s="1"/>
  <c r="CC626" i="2"/>
  <c r="L626" i="2" s="1"/>
  <c r="CB626" i="2"/>
  <c r="K626" i="2" s="1"/>
  <c r="CE622" i="2"/>
  <c r="N622" i="2" s="1"/>
  <c r="CD622" i="2"/>
  <c r="M622" i="2" s="1"/>
  <c r="CC622" i="2"/>
  <c r="L622" i="2" s="1"/>
  <c r="CB622" i="2"/>
  <c r="K622" i="2" s="1"/>
  <c r="CE621" i="2"/>
  <c r="N621" i="2" s="1"/>
  <c r="CD621" i="2"/>
  <c r="M621" i="2" s="1"/>
  <c r="CC621" i="2"/>
  <c r="L621" i="2" s="1"/>
  <c r="CB621" i="2"/>
  <c r="K621" i="2" s="1"/>
  <c r="CE620" i="2"/>
  <c r="N620" i="2" s="1"/>
  <c r="CD620" i="2"/>
  <c r="M620" i="2" s="1"/>
  <c r="CC620" i="2"/>
  <c r="L620" i="2" s="1"/>
  <c r="CB620" i="2"/>
  <c r="K620" i="2" s="1"/>
  <c r="CE612" i="2"/>
  <c r="N612" i="2" s="1"/>
  <c r="CD612" i="2"/>
  <c r="M612" i="2" s="1"/>
  <c r="CC612" i="2"/>
  <c r="L612" i="2" s="1"/>
  <c r="CB612" i="2"/>
  <c r="K612" i="2" s="1"/>
  <c r="CE611" i="2"/>
  <c r="N611" i="2" s="1"/>
  <c r="CD611" i="2"/>
  <c r="M611" i="2" s="1"/>
  <c r="CC611" i="2"/>
  <c r="L611" i="2" s="1"/>
  <c r="CB611" i="2"/>
  <c r="K611" i="2" s="1"/>
  <c r="CE607" i="2"/>
  <c r="N607" i="2" s="1"/>
  <c r="CD607" i="2"/>
  <c r="M607" i="2" s="1"/>
  <c r="CC607" i="2"/>
  <c r="L607" i="2" s="1"/>
  <c r="CB607" i="2"/>
  <c r="K607" i="2" s="1"/>
  <c r="CE606" i="2"/>
  <c r="N606" i="2" s="1"/>
  <c r="CD606" i="2"/>
  <c r="M606" i="2" s="1"/>
  <c r="CC606" i="2"/>
  <c r="L606" i="2" s="1"/>
  <c r="CB606" i="2"/>
  <c r="K606" i="2" s="1"/>
  <c r="CE605" i="2"/>
  <c r="N605" i="2" s="1"/>
  <c r="CD605" i="2"/>
  <c r="M605" i="2" s="1"/>
  <c r="CC605" i="2"/>
  <c r="L605" i="2" s="1"/>
  <c r="CB605" i="2"/>
  <c r="K605" i="2" s="1"/>
  <c r="CE597" i="2"/>
  <c r="N597" i="2" s="1"/>
  <c r="CD597" i="2"/>
  <c r="M597" i="2" s="1"/>
  <c r="CC597" i="2"/>
  <c r="L597" i="2" s="1"/>
  <c r="CB597" i="2"/>
  <c r="K597" i="2" s="1"/>
  <c r="CE596" i="2"/>
  <c r="N596" i="2" s="1"/>
  <c r="CD596" i="2"/>
  <c r="M596" i="2" s="1"/>
  <c r="CC596" i="2"/>
  <c r="L596" i="2" s="1"/>
  <c r="CB596" i="2"/>
  <c r="K596" i="2" s="1"/>
  <c r="CE592" i="2"/>
  <c r="N592" i="2" s="1"/>
  <c r="CD592" i="2"/>
  <c r="M592" i="2" s="1"/>
  <c r="CC592" i="2"/>
  <c r="L592" i="2" s="1"/>
  <c r="CB592" i="2"/>
  <c r="K592" i="2" s="1"/>
  <c r="CE591" i="2"/>
  <c r="N591" i="2" s="1"/>
  <c r="CD591" i="2"/>
  <c r="M591" i="2" s="1"/>
  <c r="CC591" i="2"/>
  <c r="L591" i="2" s="1"/>
  <c r="CB591" i="2"/>
  <c r="K591" i="2" s="1"/>
  <c r="CE590" i="2"/>
  <c r="N590" i="2" s="1"/>
  <c r="CD590" i="2"/>
  <c r="M590" i="2" s="1"/>
  <c r="CC590" i="2"/>
  <c r="L590" i="2" s="1"/>
  <c r="CB590" i="2"/>
  <c r="K590" i="2" s="1"/>
  <c r="CE582" i="2"/>
  <c r="N582" i="2" s="1"/>
  <c r="CD582" i="2"/>
  <c r="M582" i="2" s="1"/>
  <c r="CC582" i="2"/>
  <c r="L582" i="2" s="1"/>
  <c r="CB582" i="2"/>
  <c r="K582" i="2" s="1"/>
  <c r="CE581" i="2"/>
  <c r="N581" i="2" s="1"/>
  <c r="CD581" i="2"/>
  <c r="M581" i="2" s="1"/>
  <c r="CC581" i="2"/>
  <c r="L581" i="2" s="1"/>
  <c r="CB581" i="2"/>
  <c r="K581" i="2" s="1"/>
  <c r="CE577" i="2"/>
  <c r="N577" i="2" s="1"/>
  <c r="CD577" i="2"/>
  <c r="M577" i="2" s="1"/>
  <c r="CC577" i="2"/>
  <c r="L577" i="2" s="1"/>
  <c r="CB577" i="2"/>
  <c r="K577" i="2" s="1"/>
  <c r="CE576" i="2"/>
  <c r="N576" i="2" s="1"/>
  <c r="CD576" i="2"/>
  <c r="M576" i="2" s="1"/>
  <c r="CC576" i="2"/>
  <c r="L576" i="2" s="1"/>
  <c r="CB576" i="2"/>
  <c r="K576" i="2" s="1"/>
  <c r="CE575" i="2"/>
  <c r="N575" i="2" s="1"/>
  <c r="CD575" i="2"/>
  <c r="M575" i="2" s="1"/>
  <c r="CC575" i="2"/>
  <c r="L575" i="2" s="1"/>
  <c r="CB575" i="2"/>
  <c r="K575" i="2" s="1"/>
  <c r="CE567" i="2"/>
  <c r="N567" i="2" s="1"/>
  <c r="CD567" i="2"/>
  <c r="M567" i="2" s="1"/>
  <c r="CC567" i="2"/>
  <c r="L567" i="2" s="1"/>
  <c r="CB567" i="2"/>
  <c r="K567" i="2" s="1"/>
  <c r="CE566" i="2"/>
  <c r="N566" i="2" s="1"/>
  <c r="CD566" i="2"/>
  <c r="M566" i="2" s="1"/>
  <c r="CC566" i="2"/>
  <c r="L566" i="2" s="1"/>
  <c r="CB566" i="2"/>
  <c r="K566" i="2" s="1"/>
  <c r="CE562" i="2"/>
  <c r="N562" i="2" s="1"/>
  <c r="CD562" i="2"/>
  <c r="M562" i="2" s="1"/>
  <c r="CC562" i="2"/>
  <c r="L562" i="2" s="1"/>
  <c r="CB562" i="2"/>
  <c r="K562" i="2" s="1"/>
  <c r="CE561" i="2"/>
  <c r="N561" i="2" s="1"/>
  <c r="CD561" i="2"/>
  <c r="M561" i="2" s="1"/>
  <c r="CC561" i="2"/>
  <c r="L561" i="2" s="1"/>
  <c r="CB561" i="2"/>
  <c r="K561" i="2" s="1"/>
  <c r="CE560" i="2"/>
  <c r="N560" i="2" s="1"/>
  <c r="CD560" i="2"/>
  <c r="M560" i="2" s="1"/>
  <c r="CC560" i="2"/>
  <c r="L560" i="2" s="1"/>
  <c r="CB560" i="2"/>
  <c r="K560" i="2" s="1"/>
  <c r="CE552" i="2"/>
  <c r="N552" i="2" s="1"/>
  <c r="CD552" i="2"/>
  <c r="M552" i="2" s="1"/>
  <c r="CC552" i="2"/>
  <c r="L552" i="2" s="1"/>
  <c r="CB552" i="2"/>
  <c r="K552" i="2" s="1"/>
  <c r="CE551" i="2"/>
  <c r="N551" i="2" s="1"/>
  <c r="CD551" i="2"/>
  <c r="M551" i="2" s="1"/>
  <c r="CC551" i="2"/>
  <c r="L551" i="2" s="1"/>
  <c r="CB551" i="2"/>
  <c r="K551" i="2" s="1"/>
  <c r="CE547" i="2"/>
  <c r="N547" i="2" s="1"/>
  <c r="CD547" i="2"/>
  <c r="M547" i="2" s="1"/>
  <c r="CC547" i="2"/>
  <c r="L547" i="2" s="1"/>
  <c r="CB547" i="2"/>
  <c r="K547" i="2" s="1"/>
  <c r="CE546" i="2"/>
  <c r="N546" i="2" s="1"/>
  <c r="CD546" i="2"/>
  <c r="M546" i="2" s="1"/>
  <c r="CC546" i="2"/>
  <c r="L546" i="2" s="1"/>
  <c r="CB546" i="2"/>
  <c r="K546" i="2" s="1"/>
  <c r="CE545" i="2"/>
  <c r="N545" i="2" s="1"/>
  <c r="CD545" i="2"/>
  <c r="M545" i="2" s="1"/>
  <c r="CC545" i="2"/>
  <c r="L545" i="2" s="1"/>
  <c r="CB545" i="2"/>
  <c r="K545" i="2" s="1"/>
  <c r="CE537" i="2"/>
  <c r="N537" i="2" s="1"/>
  <c r="CD537" i="2"/>
  <c r="M537" i="2" s="1"/>
  <c r="CC537" i="2"/>
  <c r="L537" i="2" s="1"/>
  <c r="CB537" i="2"/>
  <c r="K537" i="2" s="1"/>
  <c r="CE536" i="2"/>
  <c r="N536" i="2" s="1"/>
  <c r="CD536" i="2"/>
  <c r="M536" i="2" s="1"/>
  <c r="CC536" i="2"/>
  <c r="L536" i="2" s="1"/>
  <c r="CB536" i="2"/>
  <c r="K536" i="2" s="1"/>
  <c r="CE532" i="2"/>
  <c r="N532" i="2" s="1"/>
  <c r="CD532" i="2"/>
  <c r="M532" i="2" s="1"/>
  <c r="CC532" i="2"/>
  <c r="L532" i="2" s="1"/>
  <c r="CB532" i="2"/>
  <c r="K532" i="2" s="1"/>
  <c r="CE531" i="2"/>
  <c r="N531" i="2" s="1"/>
  <c r="CD531" i="2"/>
  <c r="M531" i="2" s="1"/>
  <c r="CC531" i="2"/>
  <c r="L531" i="2" s="1"/>
  <c r="CB531" i="2"/>
  <c r="K531" i="2" s="1"/>
  <c r="CE530" i="2"/>
  <c r="N530" i="2" s="1"/>
  <c r="CD530" i="2"/>
  <c r="M530" i="2" s="1"/>
  <c r="CC530" i="2"/>
  <c r="L530" i="2" s="1"/>
  <c r="CB530" i="2"/>
  <c r="K530" i="2" s="1"/>
  <c r="CE522" i="2"/>
  <c r="N522" i="2" s="1"/>
  <c r="CD522" i="2"/>
  <c r="M522" i="2" s="1"/>
  <c r="CC522" i="2"/>
  <c r="L522" i="2" s="1"/>
  <c r="CB522" i="2"/>
  <c r="K522" i="2" s="1"/>
  <c r="CE521" i="2"/>
  <c r="N521" i="2" s="1"/>
  <c r="CD521" i="2"/>
  <c r="M521" i="2" s="1"/>
  <c r="CC521" i="2"/>
  <c r="L521" i="2" s="1"/>
  <c r="CB521" i="2"/>
  <c r="K521" i="2" s="1"/>
  <c r="CE517" i="2"/>
  <c r="N517" i="2" s="1"/>
  <c r="CD517" i="2"/>
  <c r="M517" i="2" s="1"/>
  <c r="CC517" i="2"/>
  <c r="L517" i="2" s="1"/>
  <c r="CB517" i="2"/>
  <c r="K517" i="2" s="1"/>
  <c r="CE516" i="2"/>
  <c r="N516" i="2" s="1"/>
  <c r="CD516" i="2"/>
  <c r="M516" i="2" s="1"/>
  <c r="CC516" i="2"/>
  <c r="L516" i="2" s="1"/>
  <c r="CB516" i="2"/>
  <c r="K516" i="2" s="1"/>
  <c r="CE515" i="2"/>
  <c r="N515" i="2" s="1"/>
  <c r="CD515" i="2"/>
  <c r="M515" i="2" s="1"/>
  <c r="CC515" i="2"/>
  <c r="L515" i="2" s="1"/>
  <c r="CB515" i="2"/>
  <c r="K515" i="2" s="1"/>
  <c r="CE507" i="2"/>
  <c r="N507" i="2" s="1"/>
  <c r="CD507" i="2"/>
  <c r="M507" i="2" s="1"/>
  <c r="CC507" i="2"/>
  <c r="L507" i="2" s="1"/>
  <c r="CB507" i="2"/>
  <c r="K507" i="2" s="1"/>
  <c r="CE506" i="2"/>
  <c r="N506" i="2" s="1"/>
  <c r="CD506" i="2"/>
  <c r="M506" i="2" s="1"/>
  <c r="CC506" i="2"/>
  <c r="L506" i="2" s="1"/>
  <c r="CB506" i="2"/>
  <c r="K506" i="2" s="1"/>
  <c r="CE502" i="2"/>
  <c r="N502" i="2" s="1"/>
  <c r="CD502" i="2"/>
  <c r="M502" i="2" s="1"/>
  <c r="CC502" i="2"/>
  <c r="L502" i="2" s="1"/>
  <c r="CB502" i="2"/>
  <c r="K502" i="2" s="1"/>
  <c r="CE501" i="2"/>
  <c r="N501" i="2" s="1"/>
  <c r="CD501" i="2"/>
  <c r="M501" i="2" s="1"/>
  <c r="CC501" i="2"/>
  <c r="L501" i="2" s="1"/>
  <c r="CB501" i="2"/>
  <c r="K501" i="2" s="1"/>
  <c r="CE500" i="2"/>
  <c r="N500" i="2" s="1"/>
  <c r="CD500" i="2"/>
  <c r="M500" i="2" s="1"/>
  <c r="CC500" i="2"/>
  <c r="L500" i="2" s="1"/>
  <c r="CB500" i="2"/>
  <c r="K500" i="2" s="1"/>
  <c r="CE492" i="2"/>
  <c r="N492" i="2" s="1"/>
  <c r="CD492" i="2"/>
  <c r="M492" i="2" s="1"/>
  <c r="CC492" i="2"/>
  <c r="L492" i="2" s="1"/>
  <c r="CB492" i="2"/>
  <c r="K492" i="2" s="1"/>
  <c r="CE491" i="2"/>
  <c r="N491" i="2" s="1"/>
  <c r="CD491" i="2"/>
  <c r="M491" i="2" s="1"/>
  <c r="CC491" i="2"/>
  <c r="L491" i="2" s="1"/>
  <c r="CB491" i="2"/>
  <c r="K491" i="2" s="1"/>
  <c r="CE487" i="2"/>
  <c r="N487" i="2" s="1"/>
  <c r="CD487" i="2"/>
  <c r="M487" i="2" s="1"/>
  <c r="CC487" i="2"/>
  <c r="L487" i="2" s="1"/>
  <c r="CB487" i="2"/>
  <c r="K487" i="2" s="1"/>
  <c r="CE486" i="2"/>
  <c r="N486" i="2" s="1"/>
  <c r="CD486" i="2"/>
  <c r="M486" i="2" s="1"/>
  <c r="CC486" i="2"/>
  <c r="L486" i="2" s="1"/>
  <c r="CB486" i="2"/>
  <c r="K486" i="2" s="1"/>
  <c r="CE485" i="2"/>
  <c r="N485" i="2" s="1"/>
  <c r="CD485" i="2"/>
  <c r="M485" i="2" s="1"/>
  <c r="CC485" i="2"/>
  <c r="L485" i="2" s="1"/>
  <c r="CB485" i="2"/>
  <c r="K485" i="2" s="1"/>
  <c r="CE477" i="2"/>
  <c r="N477" i="2" s="1"/>
  <c r="CD477" i="2"/>
  <c r="M477" i="2" s="1"/>
  <c r="CC477" i="2"/>
  <c r="L477" i="2" s="1"/>
  <c r="CB477" i="2"/>
  <c r="K477" i="2" s="1"/>
  <c r="CE476" i="2"/>
  <c r="N476" i="2" s="1"/>
  <c r="CD476" i="2"/>
  <c r="M476" i="2" s="1"/>
  <c r="CC476" i="2"/>
  <c r="L476" i="2" s="1"/>
  <c r="CB476" i="2"/>
  <c r="K476" i="2" s="1"/>
  <c r="CE472" i="2"/>
  <c r="N472" i="2" s="1"/>
  <c r="CD472" i="2"/>
  <c r="M472" i="2" s="1"/>
  <c r="CC472" i="2"/>
  <c r="L472" i="2" s="1"/>
  <c r="CB472" i="2"/>
  <c r="K472" i="2" s="1"/>
  <c r="CE471" i="2"/>
  <c r="N471" i="2" s="1"/>
  <c r="CD471" i="2"/>
  <c r="M471" i="2" s="1"/>
  <c r="CC471" i="2"/>
  <c r="L471" i="2" s="1"/>
  <c r="CB471" i="2"/>
  <c r="K471" i="2" s="1"/>
  <c r="CE470" i="2"/>
  <c r="N470" i="2" s="1"/>
  <c r="CD470" i="2"/>
  <c r="M470" i="2" s="1"/>
  <c r="CC470" i="2"/>
  <c r="L470" i="2" s="1"/>
  <c r="CB470" i="2"/>
  <c r="K470" i="2" s="1"/>
  <c r="CE462" i="2"/>
  <c r="N462" i="2" s="1"/>
  <c r="CD462" i="2"/>
  <c r="M462" i="2" s="1"/>
  <c r="CC462" i="2"/>
  <c r="L462" i="2" s="1"/>
  <c r="CB462" i="2"/>
  <c r="K462" i="2" s="1"/>
  <c r="CE461" i="2"/>
  <c r="N461" i="2" s="1"/>
  <c r="CD461" i="2"/>
  <c r="M461" i="2" s="1"/>
  <c r="CC461" i="2"/>
  <c r="L461" i="2" s="1"/>
  <c r="CB461" i="2"/>
  <c r="K461" i="2" s="1"/>
  <c r="CE457" i="2"/>
  <c r="N457" i="2" s="1"/>
  <c r="CD457" i="2"/>
  <c r="M457" i="2" s="1"/>
  <c r="CC457" i="2"/>
  <c r="L457" i="2" s="1"/>
  <c r="CB457" i="2"/>
  <c r="K457" i="2" s="1"/>
  <c r="CE456" i="2"/>
  <c r="N456" i="2" s="1"/>
  <c r="CD456" i="2"/>
  <c r="M456" i="2" s="1"/>
  <c r="CC456" i="2"/>
  <c r="L456" i="2" s="1"/>
  <c r="CB456" i="2"/>
  <c r="K456" i="2" s="1"/>
  <c r="CE455" i="2"/>
  <c r="N455" i="2" s="1"/>
  <c r="CD455" i="2"/>
  <c r="M455" i="2" s="1"/>
  <c r="CC455" i="2"/>
  <c r="L455" i="2" s="1"/>
  <c r="CB455" i="2"/>
  <c r="K455" i="2" s="1"/>
  <c r="CE447" i="2"/>
  <c r="N447" i="2" s="1"/>
  <c r="CD447" i="2"/>
  <c r="M447" i="2" s="1"/>
  <c r="CC447" i="2"/>
  <c r="L447" i="2" s="1"/>
  <c r="CB447" i="2"/>
  <c r="K447" i="2" s="1"/>
  <c r="CE446" i="2"/>
  <c r="N446" i="2" s="1"/>
  <c r="CD446" i="2"/>
  <c r="M446" i="2" s="1"/>
  <c r="CC446" i="2"/>
  <c r="L446" i="2" s="1"/>
  <c r="CB446" i="2"/>
  <c r="K446" i="2" s="1"/>
  <c r="CE442" i="2"/>
  <c r="N442" i="2" s="1"/>
  <c r="CD442" i="2"/>
  <c r="M442" i="2" s="1"/>
  <c r="CC442" i="2"/>
  <c r="L442" i="2" s="1"/>
  <c r="CB442" i="2"/>
  <c r="K442" i="2" s="1"/>
  <c r="CE441" i="2"/>
  <c r="N441" i="2" s="1"/>
  <c r="CD441" i="2"/>
  <c r="M441" i="2" s="1"/>
  <c r="CC441" i="2"/>
  <c r="L441" i="2" s="1"/>
  <c r="CB441" i="2"/>
  <c r="K441" i="2" s="1"/>
  <c r="CE440" i="2"/>
  <c r="N440" i="2" s="1"/>
  <c r="CD440" i="2"/>
  <c r="M440" i="2" s="1"/>
  <c r="CC440" i="2"/>
  <c r="L440" i="2" s="1"/>
  <c r="CB440" i="2"/>
  <c r="K440" i="2" s="1"/>
  <c r="CE432" i="2"/>
  <c r="N432" i="2" s="1"/>
  <c r="CD432" i="2"/>
  <c r="M432" i="2" s="1"/>
  <c r="CC432" i="2"/>
  <c r="L432" i="2" s="1"/>
  <c r="CB432" i="2"/>
  <c r="K432" i="2" s="1"/>
  <c r="CE431" i="2"/>
  <c r="N431" i="2" s="1"/>
  <c r="CD431" i="2"/>
  <c r="M431" i="2" s="1"/>
  <c r="CC431" i="2"/>
  <c r="L431" i="2" s="1"/>
  <c r="CB431" i="2"/>
  <c r="K431" i="2" s="1"/>
  <c r="CE427" i="2"/>
  <c r="N427" i="2" s="1"/>
  <c r="CD427" i="2"/>
  <c r="M427" i="2" s="1"/>
  <c r="CC427" i="2"/>
  <c r="L427" i="2" s="1"/>
  <c r="CB427" i="2"/>
  <c r="K427" i="2" s="1"/>
  <c r="CE426" i="2"/>
  <c r="N426" i="2" s="1"/>
  <c r="CD426" i="2"/>
  <c r="M426" i="2" s="1"/>
  <c r="CC426" i="2"/>
  <c r="L426" i="2" s="1"/>
  <c r="CB426" i="2"/>
  <c r="K426" i="2" s="1"/>
  <c r="CE425" i="2"/>
  <c r="N425" i="2" s="1"/>
  <c r="CD425" i="2"/>
  <c r="M425" i="2" s="1"/>
  <c r="CC425" i="2"/>
  <c r="L425" i="2" s="1"/>
  <c r="CB425" i="2"/>
  <c r="K425" i="2" s="1"/>
  <c r="CE417" i="2"/>
  <c r="N417" i="2" s="1"/>
  <c r="CD417" i="2"/>
  <c r="M417" i="2" s="1"/>
  <c r="CC417" i="2"/>
  <c r="L417" i="2" s="1"/>
  <c r="CB417" i="2"/>
  <c r="K417" i="2" s="1"/>
  <c r="CE416" i="2"/>
  <c r="N416" i="2" s="1"/>
  <c r="CD416" i="2"/>
  <c r="M416" i="2" s="1"/>
  <c r="CC416" i="2"/>
  <c r="L416" i="2" s="1"/>
  <c r="CB416" i="2"/>
  <c r="K416" i="2" s="1"/>
  <c r="CE412" i="2"/>
  <c r="N412" i="2" s="1"/>
  <c r="CD412" i="2"/>
  <c r="M412" i="2" s="1"/>
  <c r="CC412" i="2"/>
  <c r="L412" i="2" s="1"/>
  <c r="CB412" i="2"/>
  <c r="K412" i="2" s="1"/>
  <c r="CE411" i="2"/>
  <c r="N411" i="2" s="1"/>
  <c r="CD411" i="2"/>
  <c r="M411" i="2" s="1"/>
  <c r="CC411" i="2"/>
  <c r="L411" i="2" s="1"/>
  <c r="CB411" i="2"/>
  <c r="K411" i="2" s="1"/>
  <c r="CE410" i="2"/>
  <c r="N410" i="2" s="1"/>
  <c r="CD410" i="2"/>
  <c r="M410" i="2" s="1"/>
  <c r="CC410" i="2"/>
  <c r="L410" i="2" s="1"/>
  <c r="CB410" i="2"/>
  <c r="K410" i="2" s="1"/>
  <c r="CE402" i="2"/>
  <c r="N402" i="2" s="1"/>
  <c r="CD402" i="2"/>
  <c r="M402" i="2" s="1"/>
  <c r="CC402" i="2"/>
  <c r="L402" i="2" s="1"/>
  <c r="CB402" i="2"/>
  <c r="K402" i="2" s="1"/>
  <c r="CE401" i="2"/>
  <c r="N401" i="2" s="1"/>
  <c r="CD401" i="2"/>
  <c r="M401" i="2" s="1"/>
  <c r="CC401" i="2"/>
  <c r="L401" i="2" s="1"/>
  <c r="CB401" i="2"/>
  <c r="K401" i="2" s="1"/>
  <c r="CE382" i="2"/>
  <c r="N382" i="2" s="1"/>
  <c r="CD382" i="2"/>
  <c r="M382" i="2" s="1"/>
  <c r="CC382" i="2"/>
  <c r="L382" i="2" s="1"/>
  <c r="CB382" i="2"/>
  <c r="K382" i="2" s="1"/>
  <c r="CE381" i="2"/>
  <c r="N381" i="2" s="1"/>
  <c r="CD381" i="2"/>
  <c r="M381" i="2" s="1"/>
  <c r="CC381" i="2"/>
  <c r="L381" i="2" s="1"/>
  <c r="CB381" i="2"/>
  <c r="K381" i="2" s="1"/>
  <c r="CE380" i="2"/>
  <c r="N380" i="2" s="1"/>
  <c r="CD380" i="2"/>
  <c r="M380" i="2" s="1"/>
  <c r="CC380" i="2"/>
  <c r="L380" i="2" s="1"/>
  <c r="CB380" i="2"/>
  <c r="K380" i="2" s="1"/>
  <c r="CE372" i="2"/>
  <c r="N372" i="2" s="1"/>
  <c r="CD372" i="2"/>
  <c r="M372" i="2" s="1"/>
  <c r="CC372" i="2"/>
  <c r="L372" i="2" s="1"/>
  <c r="CB372" i="2"/>
  <c r="K372" i="2" s="1"/>
  <c r="CE371" i="2"/>
  <c r="N371" i="2" s="1"/>
  <c r="CD371" i="2"/>
  <c r="M371" i="2" s="1"/>
  <c r="CC371" i="2"/>
  <c r="L371" i="2" s="1"/>
  <c r="CB371" i="2"/>
  <c r="K371" i="2" s="1"/>
  <c r="CE367" i="2"/>
  <c r="N367" i="2" s="1"/>
  <c r="CD367" i="2"/>
  <c r="M367" i="2" s="1"/>
  <c r="CC367" i="2"/>
  <c r="L367" i="2" s="1"/>
  <c r="CB367" i="2"/>
  <c r="K367" i="2" s="1"/>
  <c r="CE366" i="2"/>
  <c r="N366" i="2" s="1"/>
  <c r="CD366" i="2"/>
  <c r="M366" i="2" s="1"/>
  <c r="CC366" i="2"/>
  <c r="L366" i="2" s="1"/>
  <c r="CB366" i="2"/>
  <c r="K366" i="2" s="1"/>
  <c r="CE365" i="2"/>
  <c r="N365" i="2" s="1"/>
  <c r="CD365" i="2"/>
  <c r="M365" i="2" s="1"/>
  <c r="CC365" i="2"/>
  <c r="L365" i="2" s="1"/>
  <c r="CB365" i="2"/>
  <c r="K365" i="2" s="1"/>
  <c r="CE357" i="2"/>
  <c r="N357" i="2" s="1"/>
  <c r="CD357" i="2"/>
  <c r="M357" i="2" s="1"/>
  <c r="CC357" i="2"/>
  <c r="L357" i="2" s="1"/>
  <c r="CB357" i="2"/>
  <c r="K357" i="2" s="1"/>
  <c r="CE356" i="2"/>
  <c r="N356" i="2" s="1"/>
  <c r="CD356" i="2"/>
  <c r="M356" i="2" s="1"/>
  <c r="CC356" i="2"/>
  <c r="L356" i="2" s="1"/>
  <c r="CB356" i="2"/>
  <c r="K356" i="2" s="1"/>
  <c r="CE352" i="2"/>
  <c r="N352" i="2" s="1"/>
  <c r="CD352" i="2"/>
  <c r="M352" i="2" s="1"/>
  <c r="CC352" i="2"/>
  <c r="L352" i="2" s="1"/>
  <c r="CB352" i="2"/>
  <c r="K352" i="2" s="1"/>
  <c r="CE351" i="2"/>
  <c r="N351" i="2" s="1"/>
  <c r="CD351" i="2"/>
  <c r="M351" i="2" s="1"/>
  <c r="CC351" i="2"/>
  <c r="L351" i="2" s="1"/>
  <c r="CB351" i="2"/>
  <c r="K351" i="2" s="1"/>
  <c r="CE350" i="2"/>
  <c r="N350" i="2" s="1"/>
  <c r="CD350" i="2"/>
  <c r="M350" i="2" s="1"/>
  <c r="CC350" i="2"/>
  <c r="L350" i="2" s="1"/>
  <c r="CB350" i="2"/>
  <c r="K350" i="2" s="1"/>
  <c r="CE342" i="2"/>
  <c r="N342" i="2" s="1"/>
  <c r="CD342" i="2"/>
  <c r="M342" i="2" s="1"/>
  <c r="CC342" i="2"/>
  <c r="L342" i="2" s="1"/>
  <c r="CB342" i="2"/>
  <c r="K342" i="2" s="1"/>
  <c r="CE341" i="2"/>
  <c r="N341" i="2" s="1"/>
  <c r="CD341" i="2"/>
  <c r="M341" i="2" s="1"/>
  <c r="CC341" i="2"/>
  <c r="L341" i="2" s="1"/>
  <c r="CB341" i="2"/>
  <c r="K341" i="2" s="1"/>
  <c r="CE337" i="2"/>
  <c r="CD337" i="2"/>
  <c r="CC337" i="2"/>
  <c r="CB337" i="2"/>
  <c r="CE336" i="2"/>
  <c r="CD336" i="2"/>
  <c r="CC336" i="2"/>
  <c r="CB336" i="2"/>
  <c r="CE335" i="2"/>
  <c r="CD335" i="2"/>
  <c r="CC335" i="2"/>
  <c r="CB335" i="2"/>
  <c r="CE327" i="2"/>
  <c r="N327" i="2" s="1"/>
  <c r="CD327" i="2"/>
  <c r="M327" i="2" s="1"/>
  <c r="CC327" i="2"/>
  <c r="L327" i="2" s="1"/>
  <c r="CB327" i="2"/>
  <c r="K327" i="2" s="1"/>
  <c r="CE326" i="2"/>
  <c r="N326" i="2" s="1"/>
  <c r="CD326" i="2"/>
  <c r="M326" i="2" s="1"/>
  <c r="CC326" i="2"/>
  <c r="L326" i="2" s="1"/>
  <c r="CB326" i="2"/>
  <c r="K326" i="2" s="1"/>
  <c r="CE322" i="2"/>
  <c r="N322" i="2" s="1"/>
  <c r="CD322" i="2"/>
  <c r="M322" i="2" s="1"/>
  <c r="CC322" i="2"/>
  <c r="L322" i="2" s="1"/>
  <c r="CB322" i="2"/>
  <c r="K322" i="2" s="1"/>
  <c r="CE321" i="2"/>
  <c r="N321" i="2" s="1"/>
  <c r="CD321" i="2"/>
  <c r="M321" i="2" s="1"/>
  <c r="CC321" i="2"/>
  <c r="L321" i="2" s="1"/>
  <c r="CB321" i="2"/>
  <c r="K321" i="2" s="1"/>
  <c r="CE320" i="2"/>
  <c r="N320" i="2" s="1"/>
  <c r="CD320" i="2"/>
  <c r="M320" i="2" s="1"/>
  <c r="CC320" i="2"/>
  <c r="L320" i="2" s="1"/>
  <c r="CB320" i="2"/>
  <c r="K320" i="2" s="1"/>
  <c r="CE312" i="2"/>
  <c r="N312" i="2" s="1"/>
  <c r="CD312" i="2"/>
  <c r="M312" i="2" s="1"/>
  <c r="CC312" i="2"/>
  <c r="L312" i="2" s="1"/>
  <c r="CB312" i="2"/>
  <c r="K312" i="2" s="1"/>
  <c r="CE311" i="2"/>
  <c r="N311" i="2" s="1"/>
  <c r="CD311" i="2"/>
  <c r="M311" i="2" s="1"/>
  <c r="CC311" i="2"/>
  <c r="L311" i="2" s="1"/>
  <c r="CB311" i="2"/>
  <c r="K311" i="2" s="1"/>
  <c r="CE307" i="2"/>
  <c r="N307" i="2" s="1"/>
  <c r="CD307" i="2"/>
  <c r="M307" i="2" s="1"/>
  <c r="CC307" i="2"/>
  <c r="L307" i="2" s="1"/>
  <c r="CB307" i="2"/>
  <c r="K307" i="2" s="1"/>
  <c r="CE306" i="2"/>
  <c r="N306" i="2" s="1"/>
  <c r="CD306" i="2"/>
  <c r="M306" i="2" s="1"/>
  <c r="CC306" i="2"/>
  <c r="L306" i="2" s="1"/>
  <c r="CB306" i="2"/>
  <c r="K306" i="2" s="1"/>
  <c r="CE305" i="2"/>
  <c r="N305" i="2" s="1"/>
  <c r="CD305" i="2"/>
  <c r="M305" i="2" s="1"/>
  <c r="CC305" i="2"/>
  <c r="L305" i="2" s="1"/>
  <c r="CB305" i="2"/>
  <c r="K305" i="2" s="1"/>
  <c r="CE297" i="2"/>
  <c r="N297" i="2" s="1"/>
  <c r="CD297" i="2"/>
  <c r="M297" i="2" s="1"/>
  <c r="CC297" i="2"/>
  <c r="L297" i="2" s="1"/>
  <c r="CB297" i="2"/>
  <c r="K297" i="2" s="1"/>
  <c r="CE296" i="2"/>
  <c r="N296" i="2" s="1"/>
  <c r="CD296" i="2"/>
  <c r="M296" i="2" s="1"/>
  <c r="CC296" i="2"/>
  <c r="L296" i="2" s="1"/>
  <c r="CB296" i="2"/>
  <c r="K296" i="2" s="1"/>
  <c r="CE292" i="2"/>
  <c r="N292" i="2" s="1"/>
  <c r="CD292" i="2"/>
  <c r="M292" i="2" s="1"/>
  <c r="CC292" i="2"/>
  <c r="L292" i="2" s="1"/>
  <c r="CB292" i="2"/>
  <c r="K292" i="2" s="1"/>
  <c r="CE291" i="2"/>
  <c r="N291" i="2" s="1"/>
  <c r="CD291" i="2"/>
  <c r="M291" i="2" s="1"/>
  <c r="CC291" i="2"/>
  <c r="L291" i="2" s="1"/>
  <c r="CB291" i="2"/>
  <c r="K291" i="2" s="1"/>
  <c r="CE290" i="2"/>
  <c r="N290" i="2" s="1"/>
  <c r="CD290" i="2"/>
  <c r="M290" i="2" s="1"/>
  <c r="CC290" i="2"/>
  <c r="L290" i="2" s="1"/>
  <c r="CB290" i="2"/>
  <c r="K290" i="2" s="1"/>
  <c r="CE282" i="2"/>
  <c r="N282" i="2" s="1"/>
  <c r="CD282" i="2"/>
  <c r="M282" i="2" s="1"/>
  <c r="CC282" i="2"/>
  <c r="L282" i="2" s="1"/>
  <c r="CB282" i="2"/>
  <c r="K282" i="2" s="1"/>
  <c r="CE281" i="2"/>
  <c r="N281" i="2" s="1"/>
  <c r="CD281" i="2"/>
  <c r="M281" i="2" s="1"/>
  <c r="CC281" i="2"/>
  <c r="L281" i="2" s="1"/>
  <c r="CB281" i="2"/>
  <c r="K281" i="2" s="1"/>
  <c r="CE277" i="2"/>
  <c r="N277" i="2" s="1"/>
  <c r="CD277" i="2"/>
  <c r="M277" i="2" s="1"/>
  <c r="CC277" i="2"/>
  <c r="L277" i="2" s="1"/>
  <c r="CB277" i="2"/>
  <c r="K277" i="2" s="1"/>
  <c r="CE276" i="2"/>
  <c r="N276" i="2" s="1"/>
  <c r="CD276" i="2"/>
  <c r="M276" i="2" s="1"/>
  <c r="CC276" i="2"/>
  <c r="L276" i="2" s="1"/>
  <c r="CB276" i="2"/>
  <c r="K276" i="2" s="1"/>
  <c r="CE275" i="2"/>
  <c r="N275" i="2" s="1"/>
  <c r="CD275" i="2"/>
  <c r="M275" i="2" s="1"/>
  <c r="CC275" i="2"/>
  <c r="L275" i="2" s="1"/>
  <c r="CB275" i="2"/>
  <c r="K275" i="2" s="1"/>
  <c r="CE267" i="2"/>
  <c r="N267" i="2" s="1"/>
  <c r="CD267" i="2"/>
  <c r="M267" i="2" s="1"/>
  <c r="CC267" i="2"/>
  <c r="L267" i="2" s="1"/>
  <c r="CB267" i="2"/>
  <c r="K267" i="2" s="1"/>
  <c r="CE266" i="2"/>
  <c r="N266" i="2" s="1"/>
  <c r="CD266" i="2"/>
  <c r="M266" i="2" s="1"/>
  <c r="CC266" i="2"/>
  <c r="L266" i="2" s="1"/>
  <c r="CB266" i="2"/>
  <c r="K266" i="2" s="1"/>
  <c r="CE262" i="2"/>
  <c r="N262" i="2" s="1"/>
  <c r="CD262" i="2"/>
  <c r="M262" i="2" s="1"/>
  <c r="CC262" i="2"/>
  <c r="L262" i="2" s="1"/>
  <c r="CB262" i="2"/>
  <c r="K262" i="2" s="1"/>
  <c r="CE261" i="2"/>
  <c r="N261" i="2" s="1"/>
  <c r="CD261" i="2"/>
  <c r="M261" i="2" s="1"/>
  <c r="CC261" i="2"/>
  <c r="L261" i="2" s="1"/>
  <c r="CB261" i="2"/>
  <c r="K261" i="2" s="1"/>
  <c r="CE260" i="2"/>
  <c r="N260" i="2" s="1"/>
  <c r="CD260" i="2"/>
  <c r="M260" i="2" s="1"/>
  <c r="CC260" i="2"/>
  <c r="L260" i="2" s="1"/>
  <c r="CB260" i="2"/>
  <c r="K260" i="2" s="1"/>
  <c r="CE252" i="2"/>
  <c r="N252" i="2" s="1"/>
  <c r="CD252" i="2"/>
  <c r="M252" i="2" s="1"/>
  <c r="CC252" i="2"/>
  <c r="L252" i="2" s="1"/>
  <c r="CB252" i="2"/>
  <c r="K252" i="2" s="1"/>
  <c r="CE251" i="2"/>
  <c r="N251" i="2" s="1"/>
  <c r="CD251" i="2"/>
  <c r="M251" i="2" s="1"/>
  <c r="CC251" i="2"/>
  <c r="L251" i="2" s="1"/>
  <c r="CB251" i="2"/>
  <c r="K251" i="2" s="1"/>
  <c r="CE247" i="2"/>
  <c r="N247" i="2" s="1"/>
  <c r="CD247" i="2"/>
  <c r="M247" i="2" s="1"/>
  <c r="CC247" i="2"/>
  <c r="L247" i="2" s="1"/>
  <c r="CB247" i="2"/>
  <c r="K247" i="2" s="1"/>
  <c r="CE246" i="2"/>
  <c r="N246" i="2" s="1"/>
  <c r="CD246" i="2"/>
  <c r="M246" i="2" s="1"/>
  <c r="CC246" i="2"/>
  <c r="L246" i="2" s="1"/>
  <c r="CB246" i="2"/>
  <c r="K246" i="2" s="1"/>
  <c r="CE245" i="2"/>
  <c r="N245" i="2" s="1"/>
  <c r="CD245" i="2"/>
  <c r="M245" i="2" s="1"/>
  <c r="CC245" i="2"/>
  <c r="L245" i="2" s="1"/>
  <c r="CB245" i="2"/>
  <c r="K245" i="2" s="1"/>
  <c r="CE237" i="2"/>
  <c r="N237" i="2" s="1"/>
  <c r="CD237" i="2"/>
  <c r="M237" i="2" s="1"/>
  <c r="CC237" i="2"/>
  <c r="L237" i="2" s="1"/>
  <c r="CB237" i="2"/>
  <c r="K237" i="2" s="1"/>
  <c r="CE236" i="2"/>
  <c r="N236" i="2" s="1"/>
  <c r="CD236" i="2"/>
  <c r="M236" i="2" s="1"/>
  <c r="CC236" i="2"/>
  <c r="L236" i="2" s="1"/>
  <c r="CB236" i="2"/>
  <c r="K236" i="2" s="1"/>
  <c r="CE232" i="2"/>
  <c r="N232" i="2" s="1"/>
  <c r="CD232" i="2"/>
  <c r="M232" i="2" s="1"/>
  <c r="CC232" i="2"/>
  <c r="L232" i="2" s="1"/>
  <c r="CB232" i="2"/>
  <c r="K232" i="2" s="1"/>
  <c r="CE231" i="2"/>
  <c r="N231" i="2" s="1"/>
  <c r="CD231" i="2"/>
  <c r="M231" i="2" s="1"/>
  <c r="CC231" i="2"/>
  <c r="L231" i="2" s="1"/>
  <c r="CB231" i="2"/>
  <c r="K231" i="2" s="1"/>
  <c r="CE230" i="2"/>
  <c r="N230" i="2" s="1"/>
  <c r="CD230" i="2"/>
  <c r="M230" i="2" s="1"/>
  <c r="CC230" i="2"/>
  <c r="L230" i="2" s="1"/>
  <c r="CB230" i="2"/>
  <c r="K230" i="2" s="1"/>
  <c r="CE222" i="2"/>
  <c r="N222" i="2" s="1"/>
  <c r="CD222" i="2"/>
  <c r="M222" i="2" s="1"/>
  <c r="CC222" i="2"/>
  <c r="L222" i="2" s="1"/>
  <c r="CB222" i="2"/>
  <c r="K222" i="2" s="1"/>
  <c r="CE221" i="2"/>
  <c r="N221" i="2" s="1"/>
  <c r="CD221" i="2"/>
  <c r="M221" i="2" s="1"/>
  <c r="CC221" i="2"/>
  <c r="L221" i="2" s="1"/>
  <c r="CB221" i="2"/>
  <c r="K221" i="2" s="1"/>
  <c r="CE217" i="2"/>
  <c r="N217" i="2" s="1"/>
  <c r="CD217" i="2"/>
  <c r="M217" i="2" s="1"/>
  <c r="CC217" i="2"/>
  <c r="L217" i="2" s="1"/>
  <c r="CB217" i="2"/>
  <c r="K217" i="2" s="1"/>
  <c r="CE216" i="2"/>
  <c r="N216" i="2" s="1"/>
  <c r="CD216" i="2"/>
  <c r="M216" i="2" s="1"/>
  <c r="CC216" i="2"/>
  <c r="L216" i="2" s="1"/>
  <c r="CB216" i="2"/>
  <c r="K216" i="2" s="1"/>
  <c r="CE215" i="2"/>
  <c r="N215" i="2" s="1"/>
  <c r="CD215" i="2"/>
  <c r="M215" i="2" s="1"/>
  <c r="CC215" i="2"/>
  <c r="L215" i="2" s="1"/>
  <c r="CB215" i="2"/>
  <c r="K215" i="2" s="1"/>
  <c r="CE207" i="2"/>
  <c r="N207" i="2" s="1"/>
  <c r="CD207" i="2"/>
  <c r="M207" i="2" s="1"/>
  <c r="CC207" i="2"/>
  <c r="L207" i="2" s="1"/>
  <c r="CB207" i="2"/>
  <c r="K207" i="2" s="1"/>
  <c r="CE206" i="2"/>
  <c r="N206" i="2" s="1"/>
  <c r="CD206" i="2"/>
  <c r="M206" i="2" s="1"/>
  <c r="CC206" i="2"/>
  <c r="L206" i="2" s="1"/>
  <c r="CB206" i="2"/>
  <c r="K206" i="2" s="1"/>
  <c r="CE202" i="2"/>
  <c r="N202" i="2" s="1"/>
  <c r="CD202" i="2"/>
  <c r="M202" i="2" s="1"/>
  <c r="CC202" i="2"/>
  <c r="L202" i="2" s="1"/>
  <c r="CB202" i="2"/>
  <c r="K202" i="2" s="1"/>
  <c r="CE201" i="2"/>
  <c r="N201" i="2" s="1"/>
  <c r="CD201" i="2"/>
  <c r="M201" i="2" s="1"/>
  <c r="CC201" i="2"/>
  <c r="L201" i="2" s="1"/>
  <c r="CB201" i="2"/>
  <c r="K201" i="2" s="1"/>
  <c r="CE200" i="2"/>
  <c r="N200" i="2" s="1"/>
  <c r="CD200" i="2"/>
  <c r="M200" i="2" s="1"/>
  <c r="CC200" i="2"/>
  <c r="L200" i="2" s="1"/>
  <c r="CB200" i="2"/>
  <c r="K200" i="2" s="1"/>
  <c r="CE192" i="2"/>
  <c r="N192" i="2" s="1"/>
  <c r="CD192" i="2"/>
  <c r="M192" i="2" s="1"/>
  <c r="CC192" i="2"/>
  <c r="L192" i="2" s="1"/>
  <c r="CB192" i="2"/>
  <c r="K192" i="2" s="1"/>
  <c r="CE191" i="2"/>
  <c r="N191" i="2" s="1"/>
  <c r="CD191" i="2"/>
  <c r="M191" i="2" s="1"/>
  <c r="CC191" i="2"/>
  <c r="L191" i="2" s="1"/>
  <c r="CB191" i="2"/>
  <c r="K191" i="2" s="1"/>
  <c r="CE187" i="2"/>
  <c r="N187" i="2" s="1"/>
  <c r="CD187" i="2"/>
  <c r="M187" i="2" s="1"/>
  <c r="CC187" i="2"/>
  <c r="L187" i="2" s="1"/>
  <c r="CB187" i="2"/>
  <c r="K187" i="2" s="1"/>
  <c r="CE186" i="2"/>
  <c r="N186" i="2" s="1"/>
  <c r="CD186" i="2"/>
  <c r="M186" i="2" s="1"/>
  <c r="CC186" i="2"/>
  <c r="L186" i="2" s="1"/>
  <c r="CB186" i="2"/>
  <c r="K186" i="2" s="1"/>
  <c r="CE185" i="2"/>
  <c r="N185" i="2" s="1"/>
  <c r="CD185" i="2"/>
  <c r="M185" i="2" s="1"/>
  <c r="CC185" i="2"/>
  <c r="L185" i="2" s="1"/>
  <c r="CB185" i="2"/>
  <c r="K185" i="2" s="1"/>
  <c r="CE177" i="2"/>
  <c r="N177" i="2" s="1"/>
  <c r="CD177" i="2"/>
  <c r="M177" i="2" s="1"/>
  <c r="CC177" i="2"/>
  <c r="L177" i="2" s="1"/>
  <c r="CB177" i="2"/>
  <c r="K177" i="2" s="1"/>
  <c r="CE176" i="2"/>
  <c r="N176" i="2" s="1"/>
  <c r="CD176" i="2"/>
  <c r="M176" i="2" s="1"/>
  <c r="CC176" i="2"/>
  <c r="L176" i="2" s="1"/>
  <c r="CB176" i="2"/>
  <c r="K176" i="2" s="1"/>
  <c r="CE172" i="2"/>
  <c r="N172" i="2" s="1"/>
  <c r="CD172" i="2"/>
  <c r="M172" i="2" s="1"/>
  <c r="CC172" i="2"/>
  <c r="L172" i="2" s="1"/>
  <c r="CB172" i="2"/>
  <c r="K172" i="2" s="1"/>
  <c r="CE171" i="2"/>
  <c r="N171" i="2" s="1"/>
  <c r="CD171" i="2"/>
  <c r="M171" i="2" s="1"/>
  <c r="CC171" i="2"/>
  <c r="L171" i="2" s="1"/>
  <c r="CB171" i="2"/>
  <c r="K171" i="2" s="1"/>
  <c r="CE170" i="2"/>
  <c r="N170" i="2" s="1"/>
  <c r="CD170" i="2"/>
  <c r="M170" i="2" s="1"/>
  <c r="CC170" i="2"/>
  <c r="L170" i="2" s="1"/>
  <c r="CB170" i="2"/>
  <c r="K170" i="2" s="1"/>
  <c r="CE162" i="2"/>
  <c r="N162" i="2" s="1"/>
  <c r="CD162" i="2"/>
  <c r="M162" i="2" s="1"/>
  <c r="CC162" i="2"/>
  <c r="L162" i="2" s="1"/>
  <c r="CB162" i="2"/>
  <c r="K162" i="2" s="1"/>
  <c r="CE161" i="2"/>
  <c r="N161" i="2" s="1"/>
  <c r="CD161" i="2"/>
  <c r="M161" i="2" s="1"/>
  <c r="CC161" i="2"/>
  <c r="L161" i="2" s="1"/>
  <c r="CB161" i="2"/>
  <c r="K161" i="2" s="1"/>
  <c r="CE157" i="2"/>
  <c r="N157" i="2" s="1"/>
  <c r="CD157" i="2"/>
  <c r="M157" i="2" s="1"/>
  <c r="CC157" i="2"/>
  <c r="L157" i="2" s="1"/>
  <c r="CB157" i="2"/>
  <c r="K157" i="2" s="1"/>
  <c r="CE156" i="2"/>
  <c r="N156" i="2" s="1"/>
  <c r="CD156" i="2"/>
  <c r="M156" i="2" s="1"/>
  <c r="CC156" i="2"/>
  <c r="L156" i="2" s="1"/>
  <c r="CB156" i="2"/>
  <c r="K156" i="2" s="1"/>
  <c r="CE155" i="2"/>
  <c r="N155" i="2" s="1"/>
  <c r="CD155" i="2"/>
  <c r="M155" i="2" s="1"/>
  <c r="CC155" i="2"/>
  <c r="L155" i="2" s="1"/>
  <c r="CB155" i="2"/>
  <c r="K155" i="2" s="1"/>
  <c r="CE147" i="2"/>
  <c r="N147" i="2" s="1"/>
  <c r="CD147" i="2"/>
  <c r="M147" i="2" s="1"/>
  <c r="CC147" i="2"/>
  <c r="L147" i="2" s="1"/>
  <c r="CB147" i="2"/>
  <c r="K147" i="2" s="1"/>
  <c r="CE146" i="2"/>
  <c r="N146" i="2" s="1"/>
  <c r="CD146" i="2"/>
  <c r="M146" i="2" s="1"/>
  <c r="CC146" i="2"/>
  <c r="L146" i="2" s="1"/>
  <c r="CB146" i="2"/>
  <c r="K146" i="2" s="1"/>
  <c r="CE142" i="2"/>
  <c r="N142" i="2" s="1"/>
  <c r="CD142" i="2"/>
  <c r="M142" i="2" s="1"/>
  <c r="CC142" i="2"/>
  <c r="L142" i="2" s="1"/>
  <c r="CB142" i="2"/>
  <c r="K142" i="2" s="1"/>
  <c r="CE141" i="2"/>
  <c r="N141" i="2" s="1"/>
  <c r="CD141" i="2"/>
  <c r="M141" i="2" s="1"/>
  <c r="CC141" i="2"/>
  <c r="L141" i="2" s="1"/>
  <c r="CB141" i="2"/>
  <c r="K141" i="2" s="1"/>
  <c r="CE140" i="2"/>
  <c r="N140" i="2" s="1"/>
  <c r="CD140" i="2"/>
  <c r="M140" i="2" s="1"/>
  <c r="CC140" i="2"/>
  <c r="L140" i="2" s="1"/>
  <c r="CB140" i="2"/>
  <c r="K140" i="2" s="1"/>
  <c r="CE132" i="2"/>
  <c r="N132" i="2" s="1"/>
  <c r="CD132" i="2"/>
  <c r="M132" i="2" s="1"/>
  <c r="CC132" i="2"/>
  <c r="L132" i="2" s="1"/>
  <c r="CB132" i="2"/>
  <c r="K132" i="2" s="1"/>
  <c r="CE131" i="2"/>
  <c r="N131" i="2" s="1"/>
  <c r="CD131" i="2"/>
  <c r="M131" i="2" s="1"/>
  <c r="CC131" i="2"/>
  <c r="L131" i="2" s="1"/>
  <c r="CB131" i="2"/>
  <c r="K131" i="2" s="1"/>
  <c r="CE127" i="2"/>
  <c r="N127" i="2" s="1"/>
  <c r="CD127" i="2"/>
  <c r="M127" i="2" s="1"/>
  <c r="CC127" i="2"/>
  <c r="L127" i="2" s="1"/>
  <c r="CB127" i="2"/>
  <c r="K127" i="2" s="1"/>
  <c r="CE126" i="2"/>
  <c r="N126" i="2" s="1"/>
  <c r="CD126" i="2"/>
  <c r="M126" i="2" s="1"/>
  <c r="CC126" i="2"/>
  <c r="L126" i="2" s="1"/>
  <c r="CB126" i="2"/>
  <c r="K126" i="2" s="1"/>
  <c r="CE125" i="2"/>
  <c r="N125" i="2" s="1"/>
  <c r="CD125" i="2"/>
  <c r="M125" i="2" s="1"/>
  <c r="CC125" i="2"/>
  <c r="L125" i="2" s="1"/>
  <c r="CB125" i="2"/>
  <c r="K125" i="2" s="1"/>
  <c r="CE117" i="2"/>
  <c r="N117" i="2" s="1"/>
  <c r="CD117" i="2"/>
  <c r="M117" i="2" s="1"/>
  <c r="CC117" i="2"/>
  <c r="L117" i="2" s="1"/>
  <c r="CB117" i="2"/>
  <c r="K117" i="2" s="1"/>
  <c r="CE116" i="2"/>
  <c r="N116" i="2" s="1"/>
  <c r="CD116" i="2"/>
  <c r="M116" i="2" s="1"/>
  <c r="CC116" i="2"/>
  <c r="L116" i="2" s="1"/>
  <c r="CB116" i="2"/>
  <c r="K116" i="2" s="1"/>
  <c r="CE112" i="2"/>
  <c r="N112" i="2" s="1"/>
  <c r="CD112" i="2"/>
  <c r="M112" i="2" s="1"/>
  <c r="CC112" i="2"/>
  <c r="L112" i="2" s="1"/>
  <c r="CB112" i="2"/>
  <c r="K112" i="2" s="1"/>
  <c r="CE111" i="2"/>
  <c r="N111" i="2" s="1"/>
  <c r="CD111" i="2"/>
  <c r="M111" i="2" s="1"/>
  <c r="CC111" i="2"/>
  <c r="L111" i="2" s="1"/>
  <c r="CB111" i="2"/>
  <c r="K111" i="2" s="1"/>
  <c r="CE110" i="2"/>
  <c r="N110" i="2" s="1"/>
  <c r="CD110" i="2"/>
  <c r="M110" i="2" s="1"/>
  <c r="CC110" i="2"/>
  <c r="L110" i="2" s="1"/>
  <c r="CB110" i="2"/>
  <c r="K110" i="2" s="1"/>
  <c r="CE102" i="2"/>
  <c r="N102" i="2" s="1"/>
  <c r="CD102" i="2"/>
  <c r="M102" i="2" s="1"/>
  <c r="CC102" i="2"/>
  <c r="L102" i="2" s="1"/>
  <c r="CB102" i="2"/>
  <c r="K102" i="2" s="1"/>
  <c r="CE101" i="2"/>
  <c r="N101" i="2" s="1"/>
  <c r="CD101" i="2"/>
  <c r="M101" i="2" s="1"/>
  <c r="CC101" i="2"/>
  <c r="L101" i="2" s="1"/>
  <c r="CB101" i="2"/>
  <c r="K101" i="2" s="1"/>
  <c r="CE97" i="2"/>
  <c r="N97" i="2" s="1"/>
  <c r="CD97" i="2"/>
  <c r="M97" i="2" s="1"/>
  <c r="CC97" i="2"/>
  <c r="L97" i="2" s="1"/>
  <c r="CB97" i="2"/>
  <c r="K97" i="2" s="1"/>
  <c r="CE96" i="2"/>
  <c r="N96" i="2" s="1"/>
  <c r="CD96" i="2"/>
  <c r="M96" i="2" s="1"/>
  <c r="CC96" i="2"/>
  <c r="L96" i="2" s="1"/>
  <c r="CB96" i="2"/>
  <c r="K96" i="2" s="1"/>
  <c r="CE95" i="2"/>
  <c r="N95" i="2" s="1"/>
  <c r="CD95" i="2"/>
  <c r="M95" i="2" s="1"/>
  <c r="CC95" i="2"/>
  <c r="L95" i="2" s="1"/>
  <c r="CB95" i="2"/>
  <c r="K95" i="2" s="1"/>
  <c r="CE87" i="2"/>
  <c r="N87" i="2" s="1"/>
  <c r="CD87" i="2"/>
  <c r="M87" i="2" s="1"/>
  <c r="CC87" i="2"/>
  <c r="L87" i="2" s="1"/>
  <c r="CB87" i="2"/>
  <c r="K87" i="2" s="1"/>
  <c r="CE86" i="2"/>
  <c r="N86" i="2" s="1"/>
  <c r="CD86" i="2"/>
  <c r="M86" i="2" s="1"/>
  <c r="CC86" i="2"/>
  <c r="L86" i="2" s="1"/>
  <c r="CB86" i="2"/>
  <c r="K86" i="2" s="1"/>
  <c r="CE82" i="2"/>
  <c r="N82" i="2" s="1"/>
  <c r="CD82" i="2"/>
  <c r="M82" i="2" s="1"/>
  <c r="CC82" i="2"/>
  <c r="L82" i="2" s="1"/>
  <c r="CB82" i="2"/>
  <c r="K82" i="2" s="1"/>
  <c r="CE81" i="2"/>
  <c r="N81" i="2" s="1"/>
  <c r="CD81" i="2"/>
  <c r="M81" i="2" s="1"/>
  <c r="CC81" i="2"/>
  <c r="L81" i="2" s="1"/>
  <c r="CB81" i="2"/>
  <c r="K81" i="2" s="1"/>
  <c r="CE80" i="2"/>
  <c r="N80" i="2" s="1"/>
  <c r="CD80" i="2"/>
  <c r="M80" i="2" s="1"/>
  <c r="CC80" i="2"/>
  <c r="L80" i="2" s="1"/>
  <c r="CB80" i="2"/>
  <c r="K80" i="2" s="1"/>
  <c r="CE72" i="2"/>
  <c r="N72" i="2" s="1"/>
  <c r="CD72" i="2"/>
  <c r="M72" i="2" s="1"/>
  <c r="CC72" i="2"/>
  <c r="L72" i="2" s="1"/>
  <c r="CB72" i="2"/>
  <c r="K72" i="2" s="1"/>
  <c r="CE71" i="2"/>
  <c r="N71" i="2" s="1"/>
  <c r="CD71" i="2"/>
  <c r="M71" i="2" s="1"/>
  <c r="CC71" i="2"/>
  <c r="L71" i="2" s="1"/>
  <c r="CB71" i="2"/>
  <c r="K71" i="2" s="1"/>
  <c r="CE67" i="2"/>
  <c r="N67" i="2" s="1"/>
  <c r="CD67" i="2"/>
  <c r="M67" i="2" s="1"/>
  <c r="CC67" i="2"/>
  <c r="L67" i="2" s="1"/>
  <c r="CB67" i="2"/>
  <c r="K67" i="2" s="1"/>
  <c r="CE66" i="2"/>
  <c r="N66" i="2" s="1"/>
  <c r="CD66" i="2"/>
  <c r="M66" i="2" s="1"/>
  <c r="CC66" i="2"/>
  <c r="L66" i="2" s="1"/>
  <c r="CB66" i="2"/>
  <c r="K66" i="2" s="1"/>
  <c r="CE65" i="2"/>
  <c r="N65" i="2" s="1"/>
  <c r="CD65" i="2"/>
  <c r="M65" i="2" s="1"/>
  <c r="CC65" i="2"/>
  <c r="L65" i="2" s="1"/>
  <c r="CB65" i="2"/>
  <c r="K65" i="2" s="1"/>
  <c r="CE57" i="2"/>
  <c r="N57" i="2" s="1"/>
  <c r="CD57" i="2"/>
  <c r="M57" i="2" s="1"/>
  <c r="CC57" i="2"/>
  <c r="L57" i="2" s="1"/>
  <c r="CB57" i="2"/>
  <c r="K57" i="2" s="1"/>
  <c r="CE56" i="2"/>
  <c r="N56" i="2" s="1"/>
  <c r="CD56" i="2"/>
  <c r="M56" i="2" s="1"/>
  <c r="CC56" i="2"/>
  <c r="L56" i="2" s="1"/>
  <c r="CB56" i="2"/>
  <c r="K56" i="2" s="1"/>
  <c r="CE52" i="2"/>
  <c r="N52" i="2" s="1"/>
  <c r="CD52" i="2"/>
  <c r="M52" i="2" s="1"/>
  <c r="CC52" i="2"/>
  <c r="L52" i="2" s="1"/>
  <c r="CB52" i="2"/>
  <c r="K52" i="2" s="1"/>
  <c r="CE51" i="2"/>
  <c r="N51" i="2" s="1"/>
  <c r="CD51" i="2"/>
  <c r="M51" i="2" s="1"/>
  <c r="CC51" i="2"/>
  <c r="L51" i="2" s="1"/>
  <c r="CB51" i="2"/>
  <c r="K51" i="2" s="1"/>
  <c r="CE50" i="2"/>
  <c r="N50" i="2" s="1"/>
  <c r="CD50" i="2"/>
  <c r="M50" i="2" s="1"/>
  <c r="CC50" i="2"/>
  <c r="L50" i="2" s="1"/>
  <c r="CB50" i="2"/>
  <c r="K50" i="2" s="1"/>
  <c r="CE42" i="2"/>
  <c r="N42" i="2" s="1"/>
  <c r="CD42" i="2"/>
  <c r="M42" i="2" s="1"/>
  <c r="CC42" i="2"/>
  <c r="L42" i="2" s="1"/>
  <c r="CB42" i="2"/>
  <c r="K42" i="2" s="1"/>
  <c r="CE41" i="2"/>
  <c r="N41" i="2" s="1"/>
  <c r="CD41" i="2"/>
  <c r="M41" i="2" s="1"/>
  <c r="CC41" i="2"/>
  <c r="L41" i="2" s="1"/>
  <c r="CB41" i="2"/>
  <c r="K41" i="2" s="1"/>
  <c r="CE37" i="2"/>
  <c r="N37" i="2" s="1"/>
  <c r="CD37" i="2"/>
  <c r="M37" i="2" s="1"/>
  <c r="CC37" i="2"/>
  <c r="L37" i="2" s="1"/>
  <c r="CB37" i="2"/>
  <c r="K37" i="2" s="1"/>
  <c r="CE36" i="2"/>
  <c r="N36" i="2" s="1"/>
  <c r="CD36" i="2"/>
  <c r="M36" i="2" s="1"/>
  <c r="CC36" i="2"/>
  <c r="L36" i="2" s="1"/>
  <c r="CB36" i="2"/>
  <c r="K36" i="2" s="1"/>
  <c r="CE35" i="2"/>
  <c r="N35" i="2" s="1"/>
  <c r="CD35" i="2"/>
  <c r="M35" i="2" s="1"/>
  <c r="CC35" i="2"/>
  <c r="L35" i="2" s="1"/>
  <c r="CB35" i="2"/>
  <c r="K35" i="2" s="1"/>
  <c r="CE27" i="2"/>
  <c r="N27" i="2" s="1"/>
  <c r="CD27" i="2"/>
  <c r="M27" i="2" s="1"/>
  <c r="CC27" i="2"/>
  <c r="L27" i="2" s="1"/>
  <c r="CB27" i="2"/>
  <c r="K27" i="2" s="1"/>
  <c r="CE26" i="2"/>
  <c r="N26" i="2" s="1"/>
  <c r="CD26" i="2"/>
  <c r="M26" i="2" s="1"/>
  <c r="CC26" i="2"/>
  <c r="L26" i="2" s="1"/>
  <c r="CB26" i="2"/>
  <c r="K26" i="2" s="1"/>
  <c r="CE22" i="2"/>
  <c r="N22" i="2" s="1"/>
  <c r="CD22" i="2"/>
  <c r="M22" i="2" s="1"/>
  <c r="CC22" i="2"/>
  <c r="L22" i="2" s="1"/>
  <c r="CB22" i="2"/>
  <c r="K22" i="2" s="1"/>
  <c r="CE21" i="2"/>
  <c r="N21" i="2" s="1"/>
  <c r="CD21" i="2"/>
  <c r="M21" i="2" s="1"/>
  <c r="CC21" i="2"/>
  <c r="L21" i="2" s="1"/>
  <c r="CB21" i="2"/>
  <c r="K21" i="2" s="1"/>
  <c r="CE20" i="2"/>
  <c r="N20" i="2" s="1"/>
  <c r="CD20" i="2"/>
  <c r="M20" i="2" s="1"/>
  <c r="CC20" i="2"/>
  <c r="L20" i="2" s="1"/>
  <c r="CB20" i="2"/>
  <c r="K20" i="2" s="1"/>
  <c r="CE12" i="2"/>
  <c r="N12" i="2" s="1"/>
  <c r="CD12" i="2"/>
  <c r="M12" i="2" s="1"/>
  <c r="CC12" i="2"/>
  <c r="L12" i="2" s="1"/>
  <c r="CB12" i="2"/>
  <c r="K12" i="2" s="1"/>
  <c r="CE11" i="2"/>
  <c r="N11" i="2" s="1"/>
  <c r="CD11" i="2"/>
  <c r="M11" i="2" s="1"/>
  <c r="CC11" i="2"/>
  <c r="L11" i="2" s="1"/>
  <c r="CB11" i="2"/>
  <c r="K11" i="2" s="1"/>
  <c r="CC10" i="2"/>
  <c r="CD10" i="2"/>
  <c r="CE10" i="2"/>
  <c r="CB10" i="2"/>
  <c r="I597" i="2" l="1"/>
  <c r="I626" i="2"/>
  <c r="I642" i="2"/>
  <c r="I671" i="2"/>
  <c r="I687" i="2"/>
  <c r="I716" i="2"/>
  <c r="I732" i="2"/>
  <c r="I761" i="2"/>
  <c r="I777" i="2"/>
  <c r="I806" i="2"/>
  <c r="I822" i="2"/>
  <c r="I851" i="2"/>
  <c r="I867" i="2"/>
  <c r="I566" i="2"/>
  <c r="I582" i="2"/>
  <c r="I611" i="2"/>
  <c r="I627" i="2"/>
  <c r="I656" i="2"/>
  <c r="I672" i="2"/>
  <c r="I701" i="2"/>
  <c r="I717" i="2"/>
  <c r="I746" i="2"/>
  <c r="I762" i="2"/>
  <c r="I791" i="2"/>
  <c r="I807" i="2"/>
  <c r="I836" i="2"/>
  <c r="I852" i="2"/>
  <c r="I881" i="2"/>
  <c r="I596" i="2"/>
  <c r="I612" i="2"/>
  <c r="I641" i="2"/>
  <c r="I657" i="2"/>
  <c r="I686" i="2"/>
  <c r="I702" i="2"/>
  <c r="I731" i="2"/>
  <c r="I747" i="2"/>
  <c r="I776" i="2"/>
  <c r="I792" i="2"/>
  <c r="I821" i="2"/>
  <c r="I837" i="2"/>
  <c r="I866" i="2"/>
  <c r="I882" i="2"/>
  <c r="I12" i="2"/>
  <c r="I551" i="2"/>
  <c r="I567" i="2"/>
  <c r="I41" i="2"/>
  <c r="I57" i="2"/>
  <c r="I86" i="2"/>
  <c r="I102" i="2"/>
  <c r="I131" i="2"/>
  <c r="I147" i="2"/>
  <c r="I176" i="2"/>
  <c r="I192" i="2"/>
  <c r="I221" i="2"/>
  <c r="I237" i="2"/>
  <c r="I266" i="2"/>
  <c r="I282" i="2"/>
  <c r="I311" i="2"/>
  <c r="I327" i="2"/>
  <c r="I356" i="2"/>
  <c r="I372" i="2"/>
  <c r="I416" i="2"/>
  <c r="I432" i="2"/>
  <c r="I461" i="2"/>
  <c r="I477" i="2"/>
  <c r="I506" i="2"/>
  <c r="I522" i="2"/>
  <c r="I26" i="2"/>
  <c r="I42" i="2"/>
  <c r="I71" i="2"/>
  <c r="I87" i="2"/>
  <c r="I116" i="2"/>
  <c r="I132" i="2"/>
  <c r="I161" i="2"/>
  <c r="I177" i="2"/>
  <c r="I206" i="2"/>
  <c r="I222" i="2"/>
  <c r="I251" i="2"/>
  <c r="I267" i="2"/>
  <c r="I296" i="2"/>
  <c r="I312" i="2"/>
  <c r="I341" i="2"/>
  <c r="I357" i="2"/>
  <c r="I401" i="2"/>
  <c r="I417" i="2"/>
  <c r="I446" i="2"/>
  <c r="I462" i="2"/>
  <c r="I491" i="2"/>
  <c r="I507" i="2"/>
  <c r="I536" i="2"/>
  <c r="I552" i="2"/>
  <c r="I581" i="2"/>
  <c r="I11" i="2"/>
  <c r="I521" i="2"/>
  <c r="I537" i="2"/>
  <c r="I56" i="2"/>
  <c r="I101" i="2"/>
  <c r="I146" i="2"/>
  <c r="I191" i="2"/>
  <c r="I207" i="2"/>
  <c r="I252" i="2"/>
  <c r="I281" i="2"/>
  <c r="I297" i="2"/>
  <c r="I326" i="2"/>
  <c r="I342" i="2"/>
  <c r="I371" i="2"/>
  <c r="I402" i="2"/>
  <c r="I431" i="2"/>
  <c r="I447" i="2"/>
  <c r="I476" i="2"/>
  <c r="I492" i="2"/>
  <c r="I72" i="2"/>
  <c r="I117" i="2"/>
  <c r="I162" i="2"/>
  <c r="I236" i="2"/>
  <c r="I27" i="2"/>
  <c r="AL59" i="6"/>
  <c r="AO60" i="6" s="1"/>
  <c r="E59" i="6"/>
  <c r="AN59" i="6" s="1"/>
  <c r="AO59" i="6" s="1"/>
  <c r="AO58" i="6"/>
  <c r="AL58" i="6"/>
  <c r="C59" i="6" s="1"/>
  <c r="AL62" i="17" l="1"/>
  <c r="AO63" i="17" s="1"/>
  <c r="E62" i="17"/>
  <c r="AN62" i="17" s="1"/>
  <c r="AO62" i="17" s="1"/>
  <c r="AO61" i="17"/>
  <c r="AL61" i="17"/>
  <c r="C62" i="17" s="1"/>
  <c r="AL59" i="17"/>
  <c r="AO60" i="17" s="1"/>
  <c r="E59" i="17"/>
  <c r="AN59" i="17" s="1"/>
  <c r="AO59" i="17" s="1"/>
  <c r="AO58" i="17"/>
  <c r="AL58" i="17"/>
  <c r="C59" i="17" s="1"/>
  <c r="AL56" i="17"/>
  <c r="AO57" i="17" s="1"/>
  <c r="E56" i="17"/>
  <c r="AN56" i="17" s="1"/>
  <c r="AO56" i="17" s="1"/>
  <c r="AO55" i="17"/>
  <c r="AL55" i="17"/>
  <c r="C56" i="17" s="1"/>
  <c r="AT886" i="2" l="1"/>
  <c r="AT885" i="2"/>
  <c r="AT884" i="2"/>
  <c r="AT871" i="2"/>
  <c r="AT870" i="2"/>
  <c r="AT869" i="2"/>
  <c r="AT856" i="2"/>
  <c r="AT855" i="2"/>
  <c r="AT854" i="2"/>
  <c r="AT841" i="2"/>
  <c r="AT840" i="2"/>
  <c r="AT839" i="2"/>
  <c r="AT826" i="2"/>
  <c r="AT825" i="2"/>
  <c r="AT824" i="2"/>
  <c r="AT811" i="2"/>
  <c r="AT810" i="2"/>
  <c r="AT809" i="2"/>
  <c r="AT796" i="2"/>
  <c r="AT795" i="2"/>
  <c r="AT794" i="2"/>
  <c r="AT781" i="2"/>
  <c r="AT780" i="2"/>
  <c r="AT779" i="2"/>
  <c r="AT766" i="2"/>
  <c r="AT765" i="2"/>
  <c r="AT764" i="2"/>
  <c r="AT751" i="2"/>
  <c r="AT750" i="2"/>
  <c r="AT749" i="2"/>
  <c r="AT736" i="2"/>
  <c r="AT735" i="2"/>
  <c r="AT734" i="2"/>
  <c r="AT721" i="2"/>
  <c r="AT720" i="2"/>
  <c r="AT719" i="2"/>
  <c r="AT706" i="2"/>
  <c r="AT705" i="2"/>
  <c r="AT704" i="2"/>
  <c r="AT691" i="2"/>
  <c r="AT690" i="2"/>
  <c r="AT689" i="2"/>
  <c r="AT676" i="2"/>
  <c r="AT675" i="2"/>
  <c r="AT674" i="2"/>
  <c r="AT661" i="2"/>
  <c r="AT660" i="2"/>
  <c r="AT659" i="2"/>
  <c r="AT646" i="2"/>
  <c r="AT645" i="2"/>
  <c r="AT644" i="2"/>
  <c r="AT631" i="2"/>
  <c r="AT630" i="2"/>
  <c r="AT629" i="2"/>
  <c r="AT616" i="2"/>
  <c r="AT615" i="2"/>
  <c r="AT614" i="2"/>
  <c r="AT601" i="2"/>
  <c r="AT600" i="2"/>
  <c r="AT599" i="2"/>
  <c r="AT586" i="2"/>
  <c r="AT585" i="2"/>
  <c r="AT584" i="2"/>
  <c r="AT571" i="2"/>
  <c r="AT570" i="2"/>
  <c r="AT569" i="2"/>
  <c r="AT556" i="2"/>
  <c r="AT555" i="2"/>
  <c r="AT554" i="2"/>
  <c r="AT541" i="2"/>
  <c r="AT540" i="2"/>
  <c r="AT539" i="2"/>
  <c r="AT526" i="2"/>
  <c r="AT525" i="2"/>
  <c r="AT524" i="2"/>
  <c r="AT511" i="2"/>
  <c r="AT510" i="2"/>
  <c r="AT509" i="2"/>
  <c r="AT496" i="2"/>
  <c r="AT495" i="2"/>
  <c r="AT494" i="2"/>
  <c r="AT481" i="2"/>
  <c r="AT480" i="2"/>
  <c r="AT479" i="2"/>
  <c r="AT466" i="2"/>
  <c r="AT465" i="2"/>
  <c r="AT464" i="2"/>
  <c r="AT451" i="2"/>
  <c r="AT450" i="2"/>
  <c r="AT449" i="2"/>
  <c r="AT436" i="2"/>
  <c r="AT435" i="2"/>
  <c r="AT434" i="2"/>
  <c r="AT421" i="2"/>
  <c r="AT420" i="2"/>
  <c r="AT419" i="2"/>
  <c r="AT406" i="2"/>
  <c r="AT405" i="2"/>
  <c r="AT404" i="2"/>
  <c r="AT376" i="2"/>
  <c r="AT375" i="2"/>
  <c r="AT374" i="2"/>
  <c r="AT361" i="2"/>
  <c r="AT360" i="2"/>
  <c r="AT359" i="2"/>
  <c r="AT346" i="2"/>
  <c r="AT345" i="2"/>
  <c r="AT344" i="2"/>
  <c r="AT331" i="2"/>
  <c r="AT330" i="2"/>
  <c r="AT329" i="2"/>
  <c r="AT316" i="2"/>
  <c r="AT315" i="2"/>
  <c r="AT314" i="2"/>
  <c r="AT301" i="2"/>
  <c r="AT300" i="2"/>
  <c r="AT299" i="2"/>
  <c r="AT286" i="2"/>
  <c r="AT285" i="2"/>
  <c r="AT284" i="2"/>
  <c r="AT271" i="2"/>
  <c r="AT270" i="2"/>
  <c r="AT269" i="2"/>
  <c r="AT256" i="2"/>
  <c r="AT255" i="2"/>
  <c r="AT254" i="2"/>
  <c r="AT241" i="2"/>
  <c r="AT240" i="2"/>
  <c r="AT239" i="2"/>
  <c r="AT226" i="2"/>
  <c r="AT225" i="2"/>
  <c r="AT224" i="2"/>
  <c r="AT211" i="2"/>
  <c r="AT210" i="2"/>
  <c r="AT209" i="2"/>
  <c r="AT196" i="2"/>
  <c r="AT195" i="2"/>
  <c r="AT194" i="2"/>
  <c r="AT181" i="2"/>
  <c r="AT180" i="2"/>
  <c r="AT179" i="2"/>
  <c r="AT166" i="2"/>
  <c r="AT165" i="2"/>
  <c r="AT164" i="2"/>
  <c r="AT151" i="2"/>
  <c r="AT150" i="2"/>
  <c r="AT149" i="2"/>
  <c r="AT136" i="2"/>
  <c r="AT135" i="2"/>
  <c r="AT134" i="2"/>
  <c r="AT121" i="2"/>
  <c r="AT120" i="2"/>
  <c r="AT119" i="2"/>
  <c r="AT106" i="2"/>
  <c r="AT105" i="2"/>
  <c r="AT104" i="2"/>
  <c r="AT91" i="2"/>
  <c r="AT90" i="2"/>
  <c r="AT89" i="2"/>
  <c r="AT76" i="2"/>
  <c r="AT75" i="2"/>
  <c r="AT74" i="2"/>
  <c r="AT61" i="2"/>
  <c r="AT60" i="2"/>
  <c r="AT59" i="2"/>
  <c r="AT46" i="2"/>
  <c r="AT45" i="2"/>
  <c r="AT44" i="2"/>
  <c r="AT31" i="2"/>
  <c r="AT30" i="2"/>
  <c r="AT29" i="2"/>
  <c r="AT15" i="2"/>
  <c r="AT16" i="2"/>
  <c r="AT14" i="2"/>
  <c r="AL53" i="17" l="1"/>
  <c r="AO54" i="17" s="1"/>
  <c r="E53" i="17"/>
  <c r="AN53" i="17" s="1"/>
  <c r="AO53" i="17" s="1"/>
  <c r="AO52" i="17"/>
  <c r="AL52" i="17"/>
  <c r="C53" i="17" s="1"/>
  <c r="AL83" i="6"/>
  <c r="AO84" i="6" s="1"/>
  <c r="E83" i="6"/>
  <c r="AN83" i="6" s="1"/>
  <c r="AO83" i="6" s="1"/>
  <c r="AO82" i="6"/>
  <c r="AL82" i="6"/>
  <c r="C83" i="6" s="1"/>
  <c r="AL80" i="6"/>
  <c r="AO81" i="6" s="1"/>
  <c r="E80" i="6"/>
  <c r="AN80" i="6" s="1"/>
  <c r="AO80" i="6" s="1"/>
  <c r="AO79" i="6"/>
  <c r="AL79" i="6"/>
  <c r="C80" i="6" s="1"/>
  <c r="AL74" i="6"/>
  <c r="AO75" i="6" s="1"/>
  <c r="E74" i="6"/>
  <c r="AN74" i="6" s="1"/>
  <c r="AO74" i="6" s="1"/>
  <c r="AO73" i="6"/>
  <c r="AL73" i="6"/>
  <c r="C74" i="6" s="1"/>
  <c r="AL76" i="11"/>
  <c r="AO77" i="11" s="1"/>
  <c r="E76" i="11"/>
  <c r="AN76" i="11" s="1"/>
  <c r="AO76" i="11" s="1"/>
  <c r="AO75" i="11"/>
  <c r="AL75" i="11"/>
  <c r="C76" i="11" s="1"/>
  <c r="AL70" i="11" l="1"/>
  <c r="AO71" i="11" s="1"/>
  <c r="E70" i="11"/>
  <c r="AN70" i="11" s="1"/>
  <c r="AO70" i="11" s="1"/>
  <c r="AO69" i="11"/>
  <c r="AL69" i="11"/>
  <c r="C70" i="11" s="1"/>
  <c r="AL32" i="18"/>
  <c r="AO33" i="18" s="1"/>
  <c r="E32" i="18"/>
  <c r="AN32" i="18" s="1"/>
  <c r="AO32" i="18" s="1"/>
  <c r="AO31" i="18"/>
  <c r="AL31" i="18"/>
  <c r="C32" i="18" s="1"/>
  <c r="AL67" i="11"/>
  <c r="AO68" i="11" s="1"/>
  <c r="E67" i="11"/>
  <c r="AN67" i="11" s="1"/>
  <c r="AO67" i="11" s="1"/>
  <c r="AO66" i="11"/>
  <c r="AL66" i="11"/>
  <c r="C67" i="11" s="1"/>
  <c r="AL73" i="11"/>
  <c r="AO74" i="11" s="1"/>
  <c r="E73" i="11"/>
  <c r="AN73" i="11" s="1"/>
  <c r="AO73" i="11" s="1"/>
  <c r="AO72" i="11"/>
  <c r="AL72" i="11"/>
  <c r="C73" i="11" s="1"/>
  <c r="G190" i="2"/>
  <c r="F190" i="2"/>
  <c r="E190" i="2"/>
  <c r="AW190" i="2" s="1"/>
  <c r="B190" i="2"/>
  <c r="A190" i="2" s="1"/>
  <c r="G189" i="2"/>
  <c r="F189" i="2"/>
  <c r="E189" i="2"/>
  <c r="AW189" i="2" s="1"/>
  <c r="B189" i="2"/>
  <c r="A189" i="2" s="1"/>
  <c r="G188" i="2"/>
  <c r="F188" i="2"/>
  <c r="E188" i="2"/>
  <c r="AW188" i="2" s="1"/>
  <c r="B188" i="2"/>
  <c r="A188" i="2" s="1"/>
  <c r="J187" i="2"/>
  <c r="E187" i="2"/>
  <c r="B187" i="2"/>
  <c r="A187" i="2" s="1"/>
  <c r="J186" i="2"/>
  <c r="E186" i="2"/>
  <c r="B186" i="2"/>
  <c r="A186" i="2" s="1"/>
  <c r="J185" i="2"/>
  <c r="E185" i="2"/>
  <c r="B185" i="2"/>
  <c r="A185" i="2" s="1"/>
  <c r="E184" i="2"/>
  <c r="B184" i="2"/>
  <c r="A184" i="2" s="1"/>
  <c r="E183" i="2"/>
  <c r="J182" i="2"/>
  <c r="E182" i="2"/>
  <c r="AM181" i="2"/>
  <c r="AM190" i="2" s="1"/>
  <c r="BZ190" i="2" s="1"/>
  <c r="AL181" i="2"/>
  <c r="AL190" i="2" s="1"/>
  <c r="BY190" i="2" s="1"/>
  <c r="AK181" i="2"/>
  <c r="AK190" i="2" s="1"/>
  <c r="BX190" i="2" s="1"/>
  <c r="AJ181" i="2"/>
  <c r="AJ190" i="2" s="1"/>
  <c r="BW190" i="2" s="1"/>
  <c r="AI181" i="2"/>
  <c r="AI190" i="2" s="1"/>
  <c r="AH181" i="2"/>
  <c r="AH190" i="2" s="1"/>
  <c r="AG181" i="2"/>
  <c r="AG190" i="2" s="1"/>
  <c r="BT190" i="2" s="1"/>
  <c r="AF181" i="2"/>
  <c r="AF190" i="2" s="1"/>
  <c r="AE181" i="2"/>
  <c r="AE190" i="2" s="1"/>
  <c r="BR190" i="2" s="1"/>
  <c r="AD181" i="2"/>
  <c r="AD190" i="2" s="1"/>
  <c r="BQ190" i="2" s="1"/>
  <c r="AC181" i="2"/>
  <c r="AC190" i="2" s="1"/>
  <c r="BP190" i="2" s="1"/>
  <c r="AB181" i="2"/>
  <c r="AB190" i="2" s="1"/>
  <c r="BO190" i="2" s="1"/>
  <c r="AA181" i="2"/>
  <c r="AA190" i="2" s="1"/>
  <c r="BN190" i="2" s="1"/>
  <c r="Z181" i="2"/>
  <c r="Z190" i="2" s="1"/>
  <c r="BM190" i="2" s="1"/>
  <c r="Y181" i="2"/>
  <c r="Y190" i="2" s="1"/>
  <c r="BL190" i="2" s="1"/>
  <c r="X181" i="2"/>
  <c r="X190" i="2" s="1"/>
  <c r="BK190" i="2" s="1"/>
  <c r="W181" i="2"/>
  <c r="W190" i="2" s="1"/>
  <c r="V181" i="2"/>
  <c r="V190" i="2" s="1"/>
  <c r="U181" i="2"/>
  <c r="T181" i="2"/>
  <c r="T190" i="2" s="1"/>
  <c r="BG190" i="2" s="1"/>
  <c r="S181" i="2"/>
  <c r="S190" i="2" s="1"/>
  <c r="BF190" i="2" s="1"/>
  <c r="R181" i="2"/>
  <c r="R190" i="2" s="1"/>
  <c r="BE190" i="2" s="1"/>
  <c r="Q181" i="2"/>
  <c r="Q190" i="2" s="1"/>
  <c r="BD190" i="2" s="1"/>
  <c r="P181" i="2"/>
  <c r="P190" i="2" s="1"/>
  <c r="BC190" i="2" s="1"/>
  <c r="O181" i="2"/>
  <c r="O190" i="2" s="1"/>
  <c r="BB190" i="2" s="1"/>
  <c r="N181" i="2"/>
  <c r="N190" i="2" s="1"/>
  <c r="BA190" i="2" s="1"/>
  <c r="M181" i="2"/>
  <c r="M190" i="2" s="1"/>
  <c r="AZ190" i="2" s="1"/>
  <c r="L181" i="2"/>
  <c r="L190" i="2" s="1"/>
  <c r="AY190" i="2" s="1"/>
  <c r="K181" i="2"/>
  <c r="K190" i="2" s="1"/>
  <c r="A181" i="2"/>
  <c r="AM180" i="2"/>
  <c r="AM189" i="2" s="1"/>
  <c r="BZ189" i="2" s="1"/>
  <c r="AL180" i="2"/>
  <c r="AL189" i="2" s="1"/>
  <c r="K180" i="2"/>
  <c r="K189" i="2" s="1"/>
  <c r="AX189" i="2" s="1"/>
  <c r="A180" i="2"/>
  <c r="AM179" i="2"/>
  <c r="AM188" i="2" s="1"/>
  <c r="BZ188" i="2" s="1"/>
  <c r="AL179" i="2"/>
  <c r="AL188" i="2" s="1"/>
  <c r="BY188" i="2" s="1"/>
  <c r="N178" i="2"/>
  <c r="L180" i="2" s="1"/>
  <c r="M178" i="2"/>
  <c r="K179" i="2" s="1"/>
  <c r="L178" i="2"/>
  <c r="K178" i="2"/>
  <c r="AS177" i="2"/>
  <c r="G177" i="2"/>
  <c r="AS176" i="2"/>
  <c r="AL23" i="6"/>
  <c r="AO24" i="6" s="1"/>
  <c r="E23" i="6"/>
  <c r="AN23" i="6" s="1"/>
  <c r="AO23" i="6" s="1"/>
  <c r="AO22" i="6"/>
  <c r="AL22" i="6"/>
  <c r="C23" i="6" s="1"/>
  <c r="AL41" i="17"/>
  <c r="AO42" i="17" s="1"/>
  <c r="E41" i="17"/>
  <c r="AN41" i="17" s="1"/>
  <c r="AO41" i="17" s="1"/>
  <c r="AO40" i="17"/>
  <c r="AL40" i="17"/>
  <c r="C41" i="17" s="1"/>
  <c r="AL68" i="6"/>
  <c r="AO69" i="6" s="1"/>
  <c r="E68" i="6"/>
  <c r="AN68" i="6" s="1"/>
  <c r="AO68" i="6" s="1"/>
  <c r="AO67" i="6"/>
  <c r="AL67" i="6"/>
  <c r="C68" i="6" s="1"/>
  <c r="G355" i="2"/>
  <c r="F355" i="2"/>
  <c r="E355" i="2"/>
  <c r="AW355" i="2" s="1"/>
  <c r="B355" i="2"/>
  <c r="A355" i="2" s="1"/>
  <c r="G354" i="2"/>
  <c r="F354" i="2"/>
  <c r="E354" i="2"/>
  <c r="AS354" i="2" s="1"/>
  <c r="B354" i="2"/>
  <c r="A354" i="2" s="1"/>
  <c r="G353" i="2"/>
  <c r="F353" i="2"/>
  <c r="E353" i="2"/>
  <c r="B353" i="2"/>
  <c r="A353" i="2" s="1"/>
  <c r="J352" i="2"/>
  <c r="E352" i="2"/>
  <c r="B352" i="2"/>
  <c r="A352" i="2" s="1"/>
  <c r="J351" i="2"/>
  <c r="E351" i="2"/>
  <c r="B351" i="2"/>
  <c r="A351" i="2" s="1"/>
  <c r="J350" i="2"/>
  <c r="E350" i="2"/>
  <c r="B350" i="2"/>
  <c r="A350" i="2" s="1"/>
  <c r="E349" i="2"/>
  <c r="B349" i="2"/>
  <c r="A349" i="2" s="1"/>
  <c r="E348" i="2"/>
  <c r="J347" i="2"/>
  <c r="E347" i="2"/>
  <c r="AM346" i="2"/>
  <c r="AM355" i="2" s="1"/>
  <c r="AL346" i="2"/>
  <c r="AL355" i="2" s="1"/>
  <c r="AK346" i="2"/>
  <c r="AK355" i="2" s="1"/>
  <c r="AJ346" i="2"/>
  <c r="AJ355" i="2" s="1"/>
  <c r="AI346" i="2"/>
  <c r="AI355" i="2" s="1"/>
  <c r="AH346" i="2"/>
  <c r="AH355" i="2" s="1"/>
  <c r="AG346" i="2"/>
  <c r="AG355" i="2" s="1"/>
  <c r="AF346" i="2"/>
  <c r="AF355" i="2" s="1"/>
  <c r="AE346" i="2"/>
  <c r="AE355" i="2" s="1"/>
  <c r="AD346" i="2"/>
  <c r="AD355" i="2" s="1"/>
  <c r="BQ355" i="2" s="1"/>
  <c r="AC346" i="2"/>
  <c r="AC355" i="2" s="1"/>
  <c r="BP355" i="2" s="1"/>
  <c r="AB346" i="2"/>
  <c r="AB355" i="2" s="1"/>
  <c r="AA346" i="2"/>
  <c r="AA355" i="2" s="1"/>
  <c r="Z346" i="2"/>
  <c r="Z355" i="2" s="1"/>
  <c r="Y346" i="2"/>
  <c r="Y355" i="2" s="1"/>
  <c r="X346" i="2"/>
  <c r="X355" i="2" s="1"/>
  <c r="W346" i="2"/>
  <c r="W355" i="2" s="1"/>
  <c r="V346" i="2"/>
  <c r="V355" i="2" s="1"/>
  <c r="U346" i="2"/>
  <c r="U355" i="2" s="1"/>
  <c r="T346" i="2"/>
  <c r="T355" i="2" s="1"/>
  <c r="S346" i="2"/>
  <c r="S355" i="2" s="1"/>
  <c r="R346" i="2"/>
  <c r="R355" i="2" s="1"/>
  <c r="BE355" i="2" s="1"/>
  <c r="Q346" i="2"/>
  <c r="Q355" i="2" s="1"/>
  <c r="BD355" i="2" s="1"/>
  <c r="P346" i="2"/>
  <c r="P355" i="2" s="1"/>
  <c r="O346" i="2"/>
  <c r="O355" i="2" s="1"/>
  <c r="N346" i="2"/>
  <c r="N355" i="2" s="1"/>
  <c r="M346" i="2"/>
  <c r="M355" i="2" s="1"/>
  <c r="L346" i="2"/>
  <c r="L355" i="2" s="1"/>
  <c r="K346" i="2"/>
  <c r="K355" i="2" s="1"/>
  <c r="A346" i="2"/>
  <c r="AU354" i="2" s="1"/>
  <c r="AM345" i="2"/>
  <c r="AM354" i="2" s="1"/>
  <c r="AL345" i="2"/>
  <c r="AL354" i="2" s="1"/>
  <c r="A345" i="2"/>
  <c r="AM344" i="2"/>
  <c r="AM353" i="2" s="1"/>
  <c r="AL344" i="2"/>
  <c r="AL353" i="2" s="1"/>
  <c r="L344" i="2"/>
  <c r="L353" i="2" s="1"/>
  <c r="K344" i="2"/>
  <c r="K353" i="2" s="1"/>
  <c r="N343" i="2"/>
  <c r="L345" i="2" s="1"/>
  <c r="L354" i="2" s="1"/>
  <c r="M343" i="2"/>
  <c r="K345" i="2" s="1"/>
  <c r="K354" i="2" s="1"/>
  <c r="L343" i="2"/>
  <c r="K343" i="2"/>
  <c r="AS342" i="2"/>
  <c r="G342" i="2"/>
  <c r="AS341" i="2"/>
  <c r="AS355" i="2" l="1"/>
  <c r="BF355" i="2"/>
  <c r="BR355" i="2"/>
  <c r="BZ354" i="2"/>
  <c r="I178" i="2"/>
  <c r="I343" i="2"/>
  <c r="AY354" i="2"/>
  <c r="BC355" i="2"/>
  <c r="BO355" i="2"/>
  <c r="BG355" i="2"/>
  <c r="BS355" i="2"/>
  <c r="BH355" i="2"/>
  <c r="BT355" i="2"/>
  <c r="AZ355" i="2"/>
  <c r="BL355" i="2"/>
  <c r="BX355" i="2"/>
  <c r="L179" i="2"/>
  <c r="L188" i="2" s="1"/>
  <c r="AT355" i="2"/>
  <c r="AT354" i="2"/>
  <c r="AT353" i="2"/>
  <c r="AT190" i="2"/>
  <c r="AT189" i="2"/>
  <c r="AT188" i="2"/>
  <c r="AS190" i="2"/>
  <c r="BS190" i="2"/>
  <c r="BU355" i="2"/>
  <c r="BI190" i="2"/>
  <c r="BU190" i="2"/>
  <c r="AS188" i="2"/>
  <c r="BI355" i="2"/>
  <c r="AX354" i="2"/>
  <c r="BJ355" i="2"/>
  <c r="BV355" i="2"/>
  <c r="BJ190" i="2"/>
  <c r="BV190" i="2"/>
  <c r="BY189" i="2"/>
  <c r="L189" i="2"/>
  <c r="AW353" i="2"/>
  <c r="AS353" i="2"/>
  <c r="J181" i="2"/>
  <c r="U190" i="2"/>
  <c r="BH190" i="2" s="1"/>
  <c r="AU189" i="2"/>
  <c r="AU188" i="2"/>
  <c r="AU190" i="2"/>
  <c r="K188" i="2"/>
  <c r="AX190" i="2"/>
  <c r="AY355" i="2"/>
  <c r="BK355" i="2"/>
  <c r="BW355" i="2"/>
  <c r="BA355" i="2"/>
  <c r="BM355" i="2"/>
  <c r="BY355" i="2"/>
  <c r="BY353" i="2"/>
  <c r="BB355" i="2"/>
  <c r="BN355" i="2"/>
  <c r="BZ355" i="2"/>
  <c r="AS189" i="2"/>
  <c r="AY353" i="2"/>
  <c r="BZ353" i="2"/>
  <c r="BY354" i="2"/>
  <c r="J346" i="2"/>
  <c r="AU353" i="2"/>
  <c r="AX355" i="2"/>
  <c r="J355" i="2"/>
  <c r="AX353" i="2"/>
  <c r="AU355" i="2"/>
  <c r="AW354" i="2"/>
  <c r="AL62" i="6"/>
  <c r="AO63" i="6" s="1"/>
  <c r="E62" i="6"/>
  <c r="AN62" i="6" s="1"/>
  <c r="AO62" i="6" s="1"/>
  <c r="AO61" i="6"/>
  <c r="AL61" i="6"/>
  <c r="C62" i="6" s="1"/>
  <c r="AL14" i="6"/>
  <c r="AO15" i="6" s="1"/>
  <c r="E14" i="6"/>
  <c r="AN14" i="6" s="1"/>
  <c r="AO14" i="6" s="1"/>
  <c r="AO13" i="6"/>
  <c r="AL13" i="6"/>
  <c r="C14" i="6" s="1"/>
  <c r="AL17" i="6"/>
  <c r="AO18" i="6" s="1"/>
  <c r="E17" i="6"/>
  <c r="AN17" i="6" s="1"/>
  <c r="AO17" i="6" s="1"/>
  <c r="AO16" i="6"/>
  <c r="AL16" i="6"/>
  <c r="C17" i="6" s="1"/>
  <c r="G475" i="2"/>
  <c r="F475" i="2"/>
  <c r="E475" i="2"/>
  <c r="AW475" i="2" s="1"/>
  <c r="B475" i="2"/>
  <c r="A475" i="2" s="1"/>
  <c r="G474" i="2"/>
  <c r="F474" i="2"/>
  <c r="E474" i="2"/>
  <c r="AW474" i="2" s="1"/>
  <c r="B474" i="2"/>
  <c r="A474" i="2" s="1"/>
  <c r="G473" i="2"/>
  <c r="F473" i="2"/>
  <c r="E473" i="2"/>
  <c r="AW473" i="2" s="1"/>
  <c r="B473" i="2"/>
  <c r="A473" i="2" s="1"/>
  <c r="J472" i="2"/>
  <c r="E472" i="2"/>
  <c r="B472" i="2"/>
  <c r="A472" i="2" s="1"/>
  <c r="J471" i="2"/>
  <c r="E471" i="2"/>
  <c r="B471" i="2"/>
  <c r="A471" i="2" s="1"/>
  <c r="J470" i="2"/>
  <c r="E470" i="2"/>
  <c r="B470" i="2"/>
  <c r="A470" i="2" s="1"/>
  <c r="E469" i="2"/>
  <c r="B469" i="2"/>
  <c r="A469" i="2" s="1"/>
  <c r="E468" i="2"/>
  <c r="J467" i="2"/>
  <c r="E467" i="2"/>
  <c r="AM466" i="2"/>
  <c r="AM475" i="2" s="1"/>
  <c r="AL466" i="2"/>
  <c r="AL475" i="2" s="1"/>
  <c r="AK466" i="2"/>
  <c r="AK475" i="2" s="1"/>
  <c r="AJ466" i="2"/>
  <c r="AJ475" i="2" s="1"/>
  <c r="AI466" i="2"/>
  <c r="AI475" i="2" s="1"/>
  <c r="AH466" i="2"/>
  <c r="AH475" i="2" s="1"/>
  <c r="AG466" i="2"/>
  <c r="AG475" i="2" s="1"/>
  <c r="AF466" i="2"/>
  <c r="AF475" i="2" s="1"/>
  <c r="AE466" i="2"/>
  <c r="AE475" i="2" s="1"/>
  <c r="AD466" i="2"/>
  <c r="AD475" i="2" s="1"/>
  <c r="AC466" i="2"/>
  <c r="AC475" i="2" s="1"/>
  <c r="BP475" i="2" s="1"/>
  <c r="AB466" i="2"/>
  <c r="AB475" i="2" s="1"/>
  <c r="AA466" i="2"/>
  <c r="AA475" i="2" s="1"/>
  <c r="Z466" i="2"/>
  <c r="Z475" i="2" s="1"/>
  <c r="Y466" i="2"/>
  <c r="Y475" i="2" s="1"/>
  <c r="X466" i="2"/>
  <c r="X475" i="2" s="1"/>
  <c r="W466" i="2"/>
  <c r="W475" i="2" s="1"/>
  <c r="V466" i="2"/>
  <c r="V475" i="2" s="1"/>
  <c r="U466" i="2"/>
  <c r="U475" i="2" s="1"/>
  <c r="T466" i="2"/>
  <c r="T475" i="2" s="1"/>
  <c r="S466" i="2"/>
  <c r="S475" i="2" s="1"/>
  <c r="R466" i="2"/>
  <c r="R475" i="2" s="1"/>
  <c r="Q466" i="2"/>
  <c r="Q475" i="2" s="1"/>
  <c r="BD475" i="2" s="1"/>
  <c r="P466" i="2"/>
  <c r="P475" i="2" s="1"/>
  <c r="O466" i="2"/>
  <c r="O475" i="2" s="1"/>
  <c r="N466" i="2"/>
  <c r="N475" i="2" s="1"/>
  <c r="M466" i="2"/>
  <c r="M475" i="2" s="1"/>
  <c r="L466" i="2"/>
  <c r="L475" i="2" s="1"/>
  <c r="K466" i="2"/>
  <c r="K475" i="2" s="1"/>
  <c r="A466" i="2"/>
  <c r="AU474" i="2" s="1"/>
  <c r="AM465" i="2"/>
  <c r="AM474" i="2" s="1"/>
  <c r="AL465" i="2"/>
  <c r="AL474" i="2" s="1"/>
  <c r="BY474" i="2" s="1"/>
  <c r="AK465" i="2"/>
  <c r="AK474" i="2" s="1"/>
  <c r="AJ465" i="2"/>
  <c r="AJ474" i="2" s="1"/>
  <c r="AI465" i="2"/>
  <c r="AI474" i="2" s="1"/>
  <c r="AH465" i="2"/>
  <c r="AH474" i="2" s="1"/>
  <c r="AG465" i="2"/>
  <c r="AG474" i="2" s="1"/>
  <c r="AF465" i="2"/>
  <c r="AF474" i="2" s="1"/>
  <c r="AE465" i="2"/>
  <c r="AE474" i="2" s="1"/>
  <c r="BR474" i="2" s="1"/>
  <c r="AD465" i="2"/>
  <c r="AD474" i="2" s="1"/>
  <c r="BQ474" i="2" s="1"/>
  <c r="AC465" i="2"/>
  <c r="AC474" i="2" s="1"/>
  <c r="AB465" i="2"/>
  <c r="AB474" i="2" s="1"/>
  <c r="BO474" i="2" s="1"/>
  <c r="AA465" i="2"/>
  <c r="AA474" i="2" s="1"/>
  <c r="Z465" i="2"/>
  <c r="Z474" i="2" s="1"/>
  <c r="BM474" i="2" s="1"/>
  <c r="Y465" i="2"/>
  <c r="Y474" i="2" s="1"/>
  <c r="X465" i="2"/>
  <c r="X474" i="2" s="1"/>
  <c r="W465" i="2"/>
  <c r="W474" i="2" s="1"/>
  <c r="V465" i="2"/>
  <c r="V474" i="2" s="1"/>
  <c r="U465" i="2"/>
  <c r="U474" i="2" s="1"/>
  <c r="T465" i="2"/>
  <c r="T474" i="2" s="1"/>
  <c r="S465" i="2"/>
  <c r="S474" i="2" s="1"/>
  <c r="BF474" i="2" s="1"/>
  <c r="R465" i="2"/>
  <c r="R474" i="2" s="1"/>
  <c r="BE474" i="2" s="1"/>
  <c r="Q465" i="2"/>
  <c r="Q474" i="2" s="1"/>
  <c r="BD474" i="2" s="1"/>
  <c r="P465" i="2"/>
  <c r="P474" i="2" s="1"/>
  <c r="BC474" i="2" s="1"/>
  <c r="O465" i="2"/>
  <c r="O474" i="2" s="1"/>
  <c r="N465" i="2"/>
  <c r="N474" i="2" s="1"/>
  <c r="M465" i="2"/>
  <c r="M474" i="2" s="1"/>
  <c r="L465" i="2"/>
  <c r="L474" i="2" s="1"/>
  <c r="K465" i="2"/>
  <c r="K474" i="2" s="1"/>
  <c r="A465" i="2"/>
  <c r="AM464" i="2"/>
  <c r="AM473" i="2" s="1"/>
  <c r="AL464" i="2"/>
  <c r="AL473" i="2" s="1"/>
  <c r="N463" i="2"/>
  <c r="L464" i="2" s="1"/>
  <c r="L473" i="2" s="1"/>
  <c r="M463" i="2"/>
  <c r="K464" i="2" s="1"/>
  <c r="L463" i="2"/>
  <c r="K463" i="2"/>
  <c r="AS462" i="2"/>
  <c r="G462" i="2"/>
  <c r="AS461" i="2"/>
  <c r="G490" i="2"/>
  <c r="F490" i="2"/>
  <c r="E490" i="2"/>
  <c r="AW490" i="2" s="1"/>
  <c r="B490" i="2"/>
  <c r="A490" i="2" s="1"/>
  <c r="G489" i="2"/>
  <c r="F489" i="2"/>
  <c r="E489" i="2"/>
  <c r="AW489" i="2" s="1"/>
  <c r="B489" i="2"/>
  <c r="A489" i="2" s="1"/>
  <c r="G488" i="2"/>
  <c r="F488" i="2"/>
  <c r="E488" i="2"/>
  <c r="AW488" i="2" s="1"/>
  <c r="B488" i="2"/>
  <c r="A488" i="2" s="1"/>
  <c r="J487" i="2"/>
  <c r="E487" i="2"/>
  <c r="B487" i="2"/>
  <c r="A487" i="2" s="1"/>
  <c r="J486" i="2"/>
  <c r="E486" i="2"/>
  <c r="B486" i="2"/>
  <c r="A486" i="2" s="1"/>
  <c r="J485" i="2"/>
  <c r="E485" i="2"/>
  <c r="B485" i="2"/>
  <c r="A485" i="2" s="1"/>
  <c r="E484" i="2"/>
  <c r="B484" i="2"/>
  <c r="A484" i="2" s="1"/>
  <c r="E483" i="2"/>
  <c r="J482" i="2"/>
  <c r="E482" i="2"/>
  <c r="AM481" i="2"/>
  <c r="AM490" i="2" s="1"/>
  <c r="AL481" i="2"/>
  <c r="AL490" i="2" s="1"/>
  <c r="AK481" i="2"/>
  <c r="AK490" i="2" s="1"/>
  <c r="AJ481" i="2"/>
  <c r="AJ490" i="2" s="1"/>
  <c r="AI481" i="2"/>
  <c r="AI490" i="2" s="1"/>
  <c r="AH481" i="2"/>
  <c r="AH490" i="2" s="1"/>
  <c r="AG481" i="2"/>
  <c r="AG490" i="2" s="1"/>
  <c r="AF481" i="2"/>
  <c r="AF490" i="2" s="1"/>
  <c r="AE481" i="2"/>
  <c r="AE490" i="2" s="1"/>
  <c r="AD481" i="2"/>
  <c r="AD490" i="2" s="1"/>
  <c r="AC481" i="2"/>
  <c r="AC490" i="2" s="1"/>
  <c r="BP490" i="2" s="1"/>
  <c r="AB481" i="2"/>
  <c r="AB490" i="2" s="1"/>
  <c r="AA481" i="2"/>
  <c r="AA490" i="2" s="1"/>
  <c r="Z481" i="2"/>
  <c r="Z490" i="2" s="1"/>
  <c r="Y481" i="2"/>
  <c r="Y490" i="2" s="1"/>
  <c r="X481" i="2"/>
  <c r="X490" i="2" s="1"/>
  <c r="W481" i="2"/>
  <c r="W490" i="2" s="1"/>
  <c r="V481" i="2"/>
  <c r="V490" i="2" s="1"/>
  <c r="U481" i="2"/>
  <c r="T481" i="2"/>
  <c r="T490" i="2" s="1"/>
  <c r="S481" i="2"/>
  <c r="S490" i="2" s="1"/>
  <c r="R481" i="2"/>
  <c r="R490" i="2" s="1"/>
  <c r="Q481" i="2"/>
  <c r="Q490" i="2" s="1"/>
  <c r="BD490" i="2" s="1"/>
  <c r="P481" i="2"/>
  <c r="P490" i="2" s="1"/>
  <c r="O481" i="2"/>
  <c r="O490" i="2" s="1"/>
  <c r="N481" i="2"/>
  <c r="N490" i="2" s="1"/>
  <c r="M481" i="2"/>
  <c r="M490" i="2" s="1"/>
  <c r="L481" i="2"/>
  <c r="L490" i="2" s="1"/>
  <c r="K481" i="2"/>
  <c r="K490" i="2" s="1"/>
  <c r="A481" i="2"/>
  <c r="AU488" i="2" s="1"/>
  <c r="AM480" i="2"/>
  <c r="AM489" i="2" s="1"/>
  <c r="AL480" i="2"/>
  <c r="AL489" i="2" s="1"/>
  <c r="AK480" i="2"/>
  <c r="AK489" i="2" s="1"/>
  <c r="AJ480" i="2"/>
  <c r="AJ489" i="2" s="1"/>
  <c r="AI480" i="2"/>
  <c r="AI489" i="2" s="1"/>
  <c r="AH480" i="2"/>
  <c r="AH489" i="2" s="1"/>
  <c r="AG480" i="2"/>
  <c r="AG489" i="2" s="1"/>
  <c r="AF480" i="2"/>
  <c r="AF489" i="2" s="1"/>
  <c r="AE480" i="2"/>
  <c r="AE489" i="2" s="1"/>
  <c r="BR489" i="2" s="1"/>
  <c r="AD480" i="2"/>
  <c r="AD489" i="2" s="1"/>
  <c r="AC480" i="2"/>
  <c r="AC489" i="2" s="1"/>
  <c r="AB480" i="2"/>
  <c r="AB489" i="2" s="1"/>
  <c r="AA480" i="2"/>
  <c r="AA489" i="2" s="1"/>
  <c r="Z480" i="2"/>
  <c r="Z489" i="2" s="1"/>
  <c r="Y480" i="2"/>
  <c r="Y489" i="2" s="1"/>
  <c r="X480" i="2"/>
  <c r="X489" i="2" s="1"/>
  <c r="W480" i="2"/>
  <c r="W489" i="2" s="1"/>
  <c r="V480" i="2"/>
  <c r="V489" i="2" s="1"/>
  <c r="U480" i="2"/>
  <c r="U489" i="2" s="1"/>
  <c r="T480" i="2"/>
  <c r="T489" i="2" s="1"/>
  <c r="S480" i="2"/>
  <c r="S489" i="2" s="1"/>
  <c r="BF489" i="2" s="1"/>
  <c r="R480" i="2"/>
  <c r="R489" i="2" s="1"/>
  <c r="Q480" i="2"/>
  <c r="Q489" i="2" s="1"/>
  <c r="P480" i="2"/>
  <c r="P489" i="2" s="1"/>
  <c r="O480" i="2"/>
  <c r="O489" i="2" s="1"/>
  <c r="N480" i="2"/>
  <c r="N489" i="2" s="1"/>
  <c r="M480" i="2"/>
  <c r="M489" i="2" s="1"/>
  <c r="L480" i="2"/>
  <c r="L489" i="2" s="1"/>
  <c r="K480" i="2"/>
  <c r="K489" i="2" s="1"/>
  <c r="A480" i="2"/>
  <c r="AM479" i="2"/>
  <c r="AM488" i="2" s="1"/>
  <c r="AL479" i="2"/>
  <c r="AL488" i="2" s="1"/>
  <c r="N478" i="2"/>
  <c r="L479" i="2" s="1"/>
  <c r="L488" i="2" s="1"/>
  <c r="M478" i="2"/>
  <c r="K479" i="2" s="1"/>
  <c r="L478" i="2"/>
  <c r="K478" i="2"/>
  <c r="AS477" i="2"/>
  <c r="G477" i="2"/>
  <c r="AS476" i="2"/>
  <c r="BP474" i="2" l="1"/>
  <c r="I463" i="2"/>
  <c r="I478" i="2"/>
  <c r="AY188" i="2"/>
  <c r="BB474" i="2"/>
  <c r="BN474" i="2"/>
  <c r="BZ474" i="2"/>
  <c r="AZ490" i="2"/>
  <c r="BL490" i="2"/>
  <c r="BX490" i="2"/>
  <c r="BA490" i="2"/>
  <c r="BM490" i="2"/>
  <c r="BY490" i="2"/>
  <c r="BB490" i="2"/>
  <c r="BN490" i="2"/>
  <c r="BZ490" i="2"/>
  <c r="BC490" i="2"/>
  <c r="BO490" i="2"/>
  <c r="AU475" i="2"/>
  <c r="V180" i="2"/>
  <c r="V189" i="2" s="1"/>
  <c r="BI189" i="2" s="1"/>
  <c r="Y180" i="2"/>
  <c r="Y189" i="2" s="1"/>
  <c r="BL189" i="2" s="1"/>
  <c r="AT490" i="2"/>
  <c r="AT489" i="2"/>
  <c r="AT488" i="2"/>
  <c r="AH180" i="2"/>
  <c r="AH189" i="2" s="1"/>
  <c r="BU189" i="2" s="1"/>
  <c r="AK180" i="2"/>
  <c r="AK189" i="2" s="1"/>
  <c r="BX189" i="2" s="1"/>
  <c r="AG180" i="2"/>
  <c r="AG189" i="2" s="1"/>
  <c r="BT189" i="2" s="1"/>
  <c r="BG474" i="2"/>
  <c r="BS474" i="2"/>
  <c r="AT475" i="2"/>
  <c r="AT474" i="2"/>
  <c r="AT473" i="2"/>
  <c r="BC475" i="2"/>
  <c r="BO475" i="2"/>
  <c r="V344" i="2"/>
  <c r="V353" i="2" s="1"/>
  <c r="BI353" i="2" s="1"/>
  <c r="AD180" i="2"/>
  <c r="AD189" i="2" s="1"/>
  <c r="BQ189" i="2" s="1"/>
  <c r="W180" i="2"/>
  <c r="W189" i="2" s="1"/>
  <c r="BJ189" i="2" s="1"/>
  <c r="S180" i="2"/>
  <c r="S189" i="2" s="1"/>
  <c r="BF189" i="2" s="1"/>
  <c r="AI180" i="2"/>
  <c r="AI189" i="2" s="1"/>
  <c r="BV189" i="2" s="1"/>
  <c r="P180" i="2"/>
  <c r="P189" i="2" s="1"/>
  <c r="BC189" i="2" s="1"/>
  <c r="AF344" i="2"/>
  <c r="AF353" i="2" s="1"/>
  <c r="BS353" i="2" s="1"/>
  <c r="AF180" i="2"/>
  <c r="AF189" i="2" s="1"/>
  <c r="BS189" i="2" s="1"/>
  <c r="T180" i="2"/>
  <c r="T189" i="2" s="1"/>
  <c r="BG189" i="2" s="1"/>
  <c r="X180" i="2"/>
  <c r="X189" i="2" s="1"/>
  <c r="BK189" i="2" s="1"/>
  <c r="N180" i="2"/>
  <c r="N189" i="2" s="1"/>
  <c r="BA189" i="2" s="1"/>
  <c r="AY488" i="2"/>
  <c r="U180" i="2"/>
  <c r="U189" i="2" s="1"/>
  <c r="BH189" i="2" s="1"/>
  <c r="AJ180" i="2"/>
  <c r="AJ189" i="2" s="1"/>
  <c r="BW189" i="2" s="1"/>
  <c r="Z180" i="2"/>
  <c r="Z189" i="2" s="1"/>
  <c r="BM189" i="2" s="1"/>
  <c r="BH475" i="2"/>
  <c r="BT475" i="2"/>
  <c r="J190" i="2"/>
  <c r="BQ475" i="2"/>
  <c r="AX188" i="2"/>
  <c r="BE475" i="2"/>
  <c r="AY475" i="2"/>
  <c r="BW475" i="2"/>
  <c r="BE490" i="2"/>
  <c r="BQ490" i="2"/>
  <c r="AZ475" i="2"/>
  <c r="BL475" i="2"/>
  <c r="BX475" i="2"/>
  <c r="BG475" i="2"/>
  <c r="BS475" i="2"/>
  <c r="BK475" i="2"/>
  <c r="BA475" i="2"/>
  <c r="BM475" i="2"/>
  <c r="BY475" i="2"/>
  <c r="AY189" i="2"/>
  <c r="BY488" i="2"/>
  <c r="BG489" i="2"/>
  <c r="BS489" i="2"/>
  <c r="BZ488" i="2"/>
  <c r="BI475" i="2"/>
  <c r="BU475" i="2"/>
  <c r="BJ475" i="2"/>
  <c r="BV475" i="2"/>
  <c r="BB475" i="2"/>
  <c r="BN475" i="2"/>
  <c r="BZ475" i="2"/>
  <c r="BT489" i="2"/>
  <c r="BU489" i="2"/>
  <c r="AX489" i="2"/>
  <c r="BV489" i="2"/>
  <c r="BF490" i="2"/>
  <c r="BR490" i="2"/>
  <c r="BI474" i="2"/>
  <c r="BU474" i="2"/>
  <c r="BH489" i="2"/>
  <c r="BJ489" i="2"/>
  <c r="BJ490" i="2"/>
  <c r="AU473" i="2"/>
  <c r="BI489" i="2"/>
  <c r="AY473" i="2"/>
  <c r="BY473" i="2"/>
  <c r="BZ473" i="2"/>
  <c r="BH474" i="2"/>
  <c r="BT474" i="2"/>
  <c r="AS488" i="2"/>
  <c r="AX474" i="2"/>
  <c r="BJ474" i="2"/>
  <c r="BV474" i="2"/>
  <c r="BD489" i="2"/>
  <c r="BP489" i="2"/>
  <c r="BV490" i="2"/>
  <c r="AY474" i="2"/>
  <c r="BK474" i="2"/>
  <c r="BW474" i="2"/>
  <c r="AZ474" i="2"/>
  <c r="BL474" i="2"/>
  <c r="BX474" i="2"/>
  <c r="BF475" i="2"/>
  <c r="BR475" i="2"/>
  <c r="AS475" i="2"/>
  <c r="J465" i="2"/>
  <c r="J474" i="2"/>
  <c r="BA474" i="2"/>
  <c r="J475" i="2"/>
  <c r="AX475" i="2"/>
  <c r="AS473" i="2"/>
  <c r="BE489" i="2"/>
  <c r="BQ489" i="2"/>
  <c r="AY490" i="2"/>
  <c r="BK490" i="2"/>
  <c r="BW490" i="2"/>
  <c r="J466" i="2"/>
  <c r="K473" i="2"/>
  <c r="AS474" i="2"/>
  <c r="BY489" i="2"/>
  <c r="BG490" i="2"/>
  <c r="BS490" i="2"/>
  <c r="BN489" i="2"/>
  <c r="BZ489" i="2"/>
  <c r="J481" i="2"/>
  <c r="BT490" i="2"/>
  <c r="BC489" i="2"/>
  <c r="BO489" i="2"/>
  <c r="BI490" i="2"/>
  <c r="BU490" i="2"/>
  <c r="AS490" i="2"/>
  <c r="J489" i="2"/>
  <c r="BB489" i="2"/>
  <c r="AX490" i="2"/>
  <c r="BA489" i="2"/>
  <c r="BM489" i="2"/>
  <c r="AU490" i="2"/>
  <c r="J480" i="2"/>
  <c r="K488" i="2"/>
  <c r="AS489" i="2"/>
  <c r="U490" i="2"/>
  <c r="BH490" i="2" s="1"/>
  <c r="BK489" i="2"/>
  <c r="AY489" i="2"/>
  <c r="BW489" i="2"/>
  <c r="AU489" i="2"/>
  <c r="AZ489" i="2"/>
  <c r="BL489" i="2"/>
  <c r="BX489" i="2"/>
  <c r="P344" i="2" l="1"/>
  <c r="P353" i="2" s="1"/>
  <c r="BC353" i="2" s="1"/>
  <c r="S344" i="2"/>
  <c r="S353" i="2" s="1"/>
  <c r="BF353" i="2" s="1"/>
  <c r="Q344" i="2"/>
  <c r="Q353" i="2" s="1"/>
  <c r="BD353" i="2" s="1"/>
  <c r="AA180" i="2"/>
  <c r="AA189" i="2" s="1"/>
  <c r="BN189" i="2" s="1"/>
  <c r="W344" i="2"/>
  <c r="W353" i="2" s="1"/>
  <c r="BJ353" i="2" s="1"/>
  <c r="AJ344" i="2"/>
  <c r="AJ353" i="2" s="1"/>
  <c r="BW353" i="2" s="1"/>
  <c r="AA344" i="2"/>
  <c r="AA353" i="2" s="1"/>
  <c r="BN353" i="2" s="1"/>
  <c r="AI344" i="2"/>
  <c r="AI353" i="2" s="1"/>
  <c r="BV353" i="2" s="1"/>
  <c r="Z344" i="2"/>
  <c r="Z353" i="2" s="1"/>
  <c r="BM353" i="2" s="1"/>
  <c r="X344" i="2"/>
  <c r="X353" i="2" s="1"/>
  <c r="BK353" i="2" s="1"/>
  <c r="Y344" i="2"/>
  <c r="Y353" i="2" s="1"/>
  <c r="BL353" i="2" s="1"/>
  <c r="AK344" i="2"/>
  <c r="AK353" i="2" s="1"/>
  <c r="BX353" i="2" s="1"/>
  <c r="T344" i="2"/>
  <c r="T353" i="2" s="1"/>
  <c r="BG353" i="2" s="1"/>
  <c r="R344" i="2"/>
  <c r="R353" i="2" s="1"/>
  <c r="BE353" i="2" s="1"/>
  <c r="AB180" i="2"/>
  <c r="AB189" i="2" s="1"/>
  <c r="BO189" i="2" s="1"/>
  <c r="AG344" i="2"/>
  <c r="AG353" i="2" s="1"/>
  <c r="BT353" i="2" s="1"/>
  <c r="M344" i="2"/>
  <c r="AE180" i="2"/>
  <c r="AE189" i="2" s="1"/>
  <c r="BR189" i="2" s="1"/>
  <c r="AD344" i="2"/>
  <c r="AD353" i="2" s="1"/>
  <c r="BQ353" i="2" s="1"/>
  <c r="O344" i="2"/>
  <c r="O353" i="2" s="1"/>
  <c r="BB353" i="2" s="1"/>
  <c r="R180" i="2"/>
  <c r="R189" i="2" s="1"/>
  <c r="BE189" i="2" s="1"/>
  <c r="AC180" i="2"/>
  <c r="AC189" i="2" s="1"/>
  <c r="BP189" i="2" s="1"/>
  <c r="AC344" i="2"/>
  <c r="AC353" i="2" s="1"/>
  <c r="BP353" i="2" s="1"/>
  <c r="N344" i="2"/>
  <c r="N353" i="2" s="1"/>
  <c r="Q180" i="2"/>
  <c r="Q189" i="2" s="1"/>
  <c r="BD189" i="2" s="1"/>
  <c r="AH344" i="2"/>
  <c r="AH353" i="2" s="1"/>
  <c r="BU353" i="2" s="1"/>
  <c r="AE344" i="2"/>
  <c r="AE353" i="2" s="1"/>
  <c r="BR353" i="2" s="1"/>
  <c r="U344" i="2"/>
  <c r="U353" i="2" s="1"/>
  <c r="BH353" i="2" s="1"/>
  <c r="AB344" i="2"/>
  <c r="AB353" i="2" s="1"/>
  <c r="BO353" i="2" s="1"/>
  <c r="O180" i="2"/>
  <c r="O189" i="2" s="1"/>
  <c r="BB189" i="2" s="1"/>
  <c r="M180" i="2"/>
  <c r="AX473" i="2"/>
  <c r="J490" i="2"/>
  <c r="AX488" i="2"/>
  <c r="BA353" i="2" l="1"/>
  <c r="M353" i="2"/>
  <c r="J344" i="2"/>
  <c r="M189" i="2"/>
  <c r="J180" i="2"/>
  <c r="AZ353" i="2" l="1"/>
  <c r="J353" i="2"/>
  <c r="AZ189" i="2"/>
  <c r="J189" i="2"/>
  <c r="G820" i="2" l="1"/>
  <c r="F820" i="2"/>
  <c r="E820" i="2"/>
  <c r="AW820" i="2" s="1"/>
  <c r="B820" i="2"/>
  <c r="A820" i="2" s="1"/>
  <c r="G819" i="2"/>
  <c r="F819" i="2"/>
  <c r="E819" i="2"/>
  <c r="AW819" i="2" s="1"/>
  <c r="B819" i="2"/>
  <c r="A819" i="2" s="1"/>
  <c r="G818" i="2"/>
  <c r="F818" i="2"/>
  <c r="E818" i="2"/>
  <c r="AS818" i="2" s="1"/>
  <c r="B818" i="2"/>
  <c r="A818" i="2" s="1"/>
  <c r="J817" i="2"/>
  <c r="E817" i="2"/>
  <c r="B817" i="2"/>
  <c r="A817" i="2" s="1"/>
  <c r="J816" i="2"/>
  <c r="E816" i="2"/>
  <c r="B816" i="2"/>
  <c r="A816" i="2" s="1"/>
  <c r="J815" i="2"/>
  <c r="E815" i="2"/>
  <c r="B815" i="2"/>
  <c r="A815" i="2" s="1"/>
  <c r="E814" i="2"/>
  <c r="B814" i="2"/>
  <c r="A814" i="2" s="1"/>
  <c r="E813" i="2"/>
  <c r="J812" i="2"/>
  <c r="E812" i="2"/>
  <c r="AM811" i="2"/>
  <c r="AM820" i="2" s="1"/>
  <c r="BZ820" i="2" s="1"/>
  <c r="AL811" i="2"/>
  <c r="AL820" i="2" s="1"/>
  <c r="BY820" i="2" s="1"/>
  <c r="AK811" i="2"/>
  <c r="AK820" i="2" s="1"/>
  <c r="AJ811" i="2"/>
  <c r="AJ820" i="2" s="1"/>
  <c r="AI811" i="2"/>
  <c r="AI820" i="2" s="1"/>
  <c r="AH811" i="2"/>
  <c r="AH820" i="2" s="1"/>
  <c r="AG811" i="2"/>
  <c r="AG820" i="2" s="1"/>
  <c r="AF811" i="2"/>
  <c r="AF820" i="2" s="1"/>
  <c r="AE811" i="2"/>
  <c r="AE820" i="2" s="1"/>
  <c r="AD811" i="2"/>
  <c r="AD820" i="2" s="1"/>
  <c r="AC811" i="2"/>
  <c r="AC820" i="2" s="1"/>
  <c r="BP820" i="2" s="1"/>
  <c r="AB811" i="2"/>
  <c r="AB820" i="2" s="1"/>
  <c r="BO820" i="2" s="1"/>
  <c r="AA811" i="2"/>
  <c r="AA820" i="2" s="1"/>
  <c r="BN820" i="2" s="1"/>
  <c r="Z811" i="2"/>
  <c r="Z820" i="2" s="1"/>
  <c r="BM820" i="2" s="1"/>
  <c r="Y811" i="2"/>
  <c r="Y820" i="2" s="1"/>
  <c r="X811" i="2"/>
  <c r="X820" i="2" s="1"/>
  <c r="W811" i="2"/>
  <c r="W820" i="2" s="1"/>
  <c r="V811" i="2"/>
  <c r="V820" i="2" s="1"/>
  <c r="U811" i="2"/>
  <c r="U820" i="2" s="1"/>
  <c r="T811" i="2"/>
  <c r="T820" i="2" s="1"/>
  <c r="S811" i="2"/>
  <c r="S820" i="2" s="1"/>
  <c r="R811" i="2"/>
  <c r="R820" i="2" s="1"/>
  <c r="Q811" i="2"/>
  <c r="Q820" i="2" s="1"/>
  <c r="BD820" i="2" s="1"/>
  <c r="P811" i="2"/>
  <c r="P820" i="2" s="1"/>
  <c r="BC820" i="2" s="1"/>
  <c r="O811" i="2"/>
  <c r="O820" i="2" s="1"/>
  <c r="BB820" i="2" s="1"/>
  <c r="N811" i="2"/>
  <c r="N820" i="2" s="1"/>
  <c r="BA820" i="2" s="1"/>
  <c r="M811" i="2"/>
  <c r="M820" i="2" s="1"/>
  <c r="L811" i="2"/>
  <c r="L820" i="2" s="1"/>
  <c r="K811" i="2"/>
  <c r="K820" i="2" s="1"/>
  <c r="A811" i="2"/>
  <c r="AU820" i="2" s="1"/>
  <c r="AM810" i="2"/>
  <c r="AM819" i="2" s="1"/>
  <c r="AL810" i="2"/>
  <c r="AL819" i="2" s="1"/>
  <c r="AK810" i="2"/>
  <c r="AK819" i="2" s="1"/>
  <c r="AJ810" i="2"/>
  <c r="AJ819" i="2" s="1"/>
  <c r="AI810" i="2"/>
  <c r="AI819" i="2" s="1"/>
  <c r="AH810" i="2"/>
  <c r="AH819" i="2" s="1"/>
  <c r="AG810" i="2"/>
  <c r="AG819" i="2" s="1"/>
  <c r="AF810" i="2"/>
  <c r="AF819" i="2" s="1"/>
  <c r="AE810" i="2"/>
  <c r="AE819" i="2" s="1"/>
  <c r="AD810" i="2"/>
  <c r="AD819" i="2" s="1"/>
  <c r="AC810" i="2"/>
  <c r="AC819" i="2" s="1"/>
  <c r="AB810" i="2"/>
  <c r="AB819" i="2" s="1"/>
  <c r="AA810" i="2"/>
  <c r="AA819" i="2" s="1"/>
  <c r="Z810" i="2"/>
  <c r="Z819" i="2" s="1"/>
  <c r="Y810" i="2"/>
  <c r="Y819" i="2" s="1"/>
  <c r="X810" i="2"/>
  <c r="X819" i="2" s="1"/>
  <c r="W810" i="2"/>
  <c r="W819" i="2" s="1"/>
  <c r="V810" i="2"/>
  <c r="V819" i="2" s="1"/>
  <c r="U810" i="2"/>
  <c r="U819" i="2" s="1"/>
  <c r="T810" i="2"/>
  <c r="T819" i="2" s="1"/>
  <c r="S810" i="2"/>
  <c r="S819" i="2" s="1"/>
  <c r="R810" i="2"/>
  <c r="R819" i="2" s="1"/>
  <c r="Q810" i="2"/>
  <c r="Q819" i="2" s="1"/>
  <c r="P810" i="2"/>
  <c r="O810" i="2"/>
  <c r="O819" i="2" s="1"/>
  <c r="N810" i="2"/>
  <c r="N819" i="2" s="1"/>
  <c r="M810" i="2"/>
  <c r="M819" i="2" s="1"/>
  <c r="L810" i="2"/>
  <c r="L819" i="2" s="1"/>
  <c r="K810" i="2"/>
  <c r="K819" i="2" s="1"/>
  <c r="A810" i="2"/>
  <c r="AM809" i="2"/>
  <c r="AM818" i="2" s="1"/>
  <c r="AL809" i="2"/>
  <c r="AL818" i="2" s="1"/>
  <c r="AK809" i="2"/>
  <c r="AK818" i="2" s="1"/>
  <c r="AJ809" i="2"/>
  <c r="AJ818" i="2" s="1"/>
  <c r="AI809" i="2"/>
  <c r="AI818" i="2" s="1"/>
  <c r="AH809" i="2"/>
  <c r="AH818" i="2" s="1"/>
  <c r="AG809" i="2"/>
  <c r="AG818" i="2" s="1"/>
  <c r="AF809" i="2"/>
  <c r="AF818" i="2" s="1"/>
  <c r="AE809" i="2"/>
  <c r="AE818" i="2" s="1"/>
  <c r="AD809" i="2"/>
  <c r="AD818" i="2" s="1"/>
  <c r="AC809" i="2"/>
  <c r="AC818" i="2" s="1"/>
  <c r="AB809" i="2"/>
  <c r="AB818" i="2" s="1"/>
  <c r="AA809" i="2"/>
  <c r="AA818" i="2" s="1"/>
  <c r="Z809" i="2"/>
  <c r="Z818" i="2" s="1"/>
  <c r="Y809" i="2"/>
  <c r="Y818" i="2" s="1"/>
  <c r="X809" i="2"/>
  <c r="X818" i="2" s="1"/>
  <c r="W809" i="2"/>
  <c r="W818" i="2" s="1"/>
  <c r="V809" i="2"/>
  <c r="V818" i="2" s="1"/>
  <c r="U809" i="2"/>
  <c r="U818" i="2" s="1"/>
  <c r="T809" i="2"/>
  <c r="T818" i="2" s="1"/>
  <c r="S809" i="2"/>
  <c r="S818" i="2" s="1"/>
  <c r="R809" i="2"/>
  <c r="R818" i="2" s="1"/>
  <c r="Q809" i="2"/>
  <c r="Q818" i="2" s="1"/>
  <c r="P809" i="2"/>
  <c r="P818" i="2" s="1"/>
  <c r="O809" i="2"/>
  <c r="O818" i="2" s="1"/>
  <c r="N809" i="2"/>
  <c r="N818" i="2" s="1"/>
  <c r="M809" i="2"/>
  <c r="M818" i="2" s="1"/>
  <c r="L809" i="2"/>
  <c r="L818" i="2" s="1"/>
  <c r="K809" i="2"/>
  <c r="N808" i="2"/>
  <c r="M808" i="2"/>
  <c r="L808" i="2"/>
  <c r="K808" i="2"/>
  <c r="AS807" i="2"/>
  <c r="G807" i="2"/>
  <c r="AS806" i="2"/>
  <c r="G805" i="2"/>
  <c r="F805" i="2"/>
  <c r="E805" i="2"/>
  <c r="AS805" i="2" s="1"/>
  <c r="B805" i="2"/>
  <c r="A805" i="2" s="1"/>
  <c r="G804" i="2"/>
  <c r="F804" i="2"/>
  <c r="E804" i="2"/>
  <c r="AW804" i="2" s="1"/>
  <c r="B804" i="2"/>
  <c r="A804" i="2" s="1"/>
  <c r="G803" i="2"/>
  <c r="F803" i="2"/>
  <c r="E803" i="2"/>
  <c r="AS803" i="2" s="1"/>
  <c r="B803" i="2"/>
  <c r="A803" i="2" s="1"/>
  <c r="J802" i="2"/>
  <c r="E802" i="2"/>
  <c r="B802" i="2"/>
  <c r="A802" i="2" s="1"/>
  <c r="J801" i="2"/>
  <c r="E801" i="2"/>
  <c r="B801" i="2"/>
  <c r="A801" i="2" s="1"/>
  <c r="J800" i="2"/>
  <c r="E800" i="2"/>
  <c r="B800" i="2"/>
  <c r="A800" i="2" s="1"/>
  <c r="E799" i="2"/>
  <c r="B799" i="2"/>
  <c r="A799" i="2" s="1"/>
  <c r="E798" i="2"/>
  <c r="J797" i="2"/>
  <c r="E797" i="2"/>
  <c r="AM796" i="2"/>
  <c r="AM805" i="2" s="1"/>
  <c r="AL796" i="2"/>
  <c r="AL805" i="2" s="1"/>
  <c r="AK796" i="2"/>
  <c r="AK805" i="2" s="1"/>
  <c r="AJ796" i="2"/>
  <c r="AJ805" i="2" s="1"/>
  <c r="AI796" i="2"/>
  <c r="AI805" i="2" s="1"/>
  <c r="AH796" i="2"/>
  <c r="AH805" i="2" s="1"/>
  <c r="AG796" i="2"/>
  <c r="AG805" i="2" s="1"/>
  <c r="AF796" i="2"/>
  <c r="AF805" i="2" s="1"/>
  <c r="AE796" i="2"/>
  <c r="AE805" i="2" s="1"/>
  <c r="AD796" i="2"/>
  <c r="AD805" i="2" s="1"/>
  <c r="AC796" i="2"/>
  <c r="AC805" i="2" s="1"/>
  <c r="AB796" i="2"/>
  <c r="AB805" i="2" s="1"/>
  <c r="AA796" i="2"/>
  <c r="AA805" i="2" s="1"/>
  <c r="Z796" i="2"/>
  <c r="Z805" i="2" s="1"/>
  <c r="Y796" i="2"/>
  <c r="Y805" i="2" s="1"/>
  <c r="X796" i="2"/>
  <c r="X805" i="2" s="1"/>
  <c r="W796" i="2"/>
  <c r="W805" i="2" s="1"/>
  <c r="V796" i="2"/>
  <c r="V805" i="2" s="1"/>
  <c r="U796" i="2"/>
  <c r="U805" i="2" s="1"/>
  <c r="T796" i="2"/>
  <c r="T805" i="2" s="1"/>
  <c r="S796" i="2"/>
  <c r="S805" i="2" s="1"/>
  <c r="R796" i="2"/>
  <c r="R805" i="2" s="1"/>
  <c r="Q796" i="2"/>
  <c r="Q805" i="2" s="1"/>
  <c r="P796" i="2"/>
  <c r="P805" i="2" s="1"/>
  <c r="O796" i="2"/>
  <c r="O805" i="2" s="1"/>
  <c r="N796" i="2"/>
  <c r="N805" i="2" s="1"/>
  <c r="M796" i="2"/>
  <c r="M805" i="2" s="1"/>
  <c r="L796" i="2"/>
  <c r="L805" i="2" s="1"/>
  <c r="K796" i="2"/>
  <c r="K805" i="2" s="1"/>
  <c r="A796" i="2"/>
  <c r="AU803" i="2" s="1"/>
  <c r="AM795" i="2"/>
  <c r="AM804" i="2" s="1"/>
  <c r="AL795" i="2"/>
  <c r="AL804" i="2" s="1"/>
  <c r="AK795" i="2"/>
  <c r="AK804" i="2" s="1"/>
  <c r="AJ795" i="2"/>
  <c r="AJ804" i="2" s="1"/>
  <c r="AI795" i="2"/>
  <c r="AI804" i="2" s="1"/>
  <c r="AH795" i="2"/>
  <c r="AH804" i="2" s="1"/>
  <c r="AG795" i="2"/>
  <c r="AG804" i="2" s="1"/>
  <c r="AF795" i="2"/>
  <c r="AF804" i="2" s="1"/>
  <c r="AE795" i="2"/>
  <c r="AE804" i="2" s="1"/>
  <c r="AD795" i="2"/>
  <c r="AD804" i="2" s="1"/>
  <c r="AC795" i="2"/>
  <c r="AC804" i="2" s="1"/>
  <c r="AB795" i="2"/>
  <c r="AB804" i="2" s="1"/>
  <c r="AA795" i="2"/>
  <c r="AA804" i="2" s="1"/>
  <c r="Z795" i="2"/>
  <c r="Z804" i="2" s="1"/>
  <c r="Y795" i="2"/>
  <c r="Y804" i="2" s="1"/>
  <c r="X795" i="2"/>
  <c r="X804" i="2" s="1"/>
  <c r="W795" i="2"/>
  <c r="W804" i="2" s="1"/>
  <c r="V795" i="2"/>
  <c r="V804" i="2" s="1"/>
  <c r="U795" i="2"/>
  <c r="U804" i="2" s="1"/>
  <c r="T795" i="2"/>
  <c r="T804" i="2" s="1"/>
  <c r="S795" i="2"/>
  <c r="R795" i="2"/>
  <c r="R804" i="2" s="1"/>
  <c r="Q795" i="2"/>
  <c r="Q804" i="2" s="1"/>
  <c r="P795" i="2"/>
  <c r="P804" i="2" s="1"/>
  <c r="O795" i="2"/>
  <c r="O804" i="2" s="1"/>
  <c r="N795" i="2"/>
  <c r="N804" i="2" s="1"/>
  <c r="M795" i="2"/>
  <c r="M804" i="2" s="1"/>
  <c r="L795" i="2"/>
  <c r="L804" i="2" s="1"/>
  <c r="K795" i="2"/>
  <c r="K804" i="2" s="1"/>
  <c r="A795" i="2"/>
  <c r="AM794" i="2"/>
  <c r="AM803" i="2" s="1"/>
  <c r="AL794" i="2"/>
  <c r="AL803" i="2" s="1"/>
  <c r="AK794" i="2"/>
  <c r="AK803" i="2" s="1"/>
  <c r="AJ794" i="2"/>
  <c r="AJ803" i="2" s="1"/>
  <c r="AI794" i="2"/>
  <c r="AI803" i="2" s="1"/>
  <c r="AH794" i="2"/>
  <c r="AH803" i="2" s="1"/>
  <c r="AG794" i="2"/>
  <c r="AG803" i="2" s="1"/>
  <c r="BT803" i="2" s="1"/>
  <c r="AF794" i="2"/>
  <c r="AF803" i="2" s="1"/>
  <c r="AE794" i="2"/>
  <c r="AE803" i="2" s="1"/>
  <c r="AD794" i="2"/>
  <c r="AD803" i="2" s="1"/>
  <c r="AC794" i="2"/>
  <c r="AC803" i="2" s="1"/>
  <c r="AB794" i="2"/>
  <c r="AB803" i="2" s="1"/>
  <c r="AA794" i="2"/>
  <c r="AA803" i="2" s="1"/>
  <c r="Z794" i="2"/>
  <c r="Z803" i="2" s="1"/>
  <c r="Y794" i="2"/>
  <c r="Y803" i="2" s="1"/>
  <c r="X794" i="2"/>
  <c r="X803" i="2" s="1"/>
  <c r="W794" i="2"/>
  <c r="W803" i="2" s="1"/>
  <c r="V794" i="2"/>
  <c r="V803" i="2" s="1"/>
  <c r="U794" i="2"/>
  <c r="U803" i="2" s="1"/>
  <c r="BH803" i="2" s="1"/>
  <c r="T794" i="2"/>
  <c r="T803" i="2" s="1"/>
  <c r="S794" i="2"/>
  <c r="S803" i="2" s="1"/>
  <c r="R794" i="2"/>
  <c r="R803" i="2" s="1"/>
  <c r="Q794" i="2"/>
  <c r="Q803" i="2" s="1"/>
  <c r="P794" i="2"/>
  <c r="P803" i="2" s="1"/>
  <c r="O794" i="2"/>
  <c r="O803" i="2" s="1"/>
  <c r="N794" i="2"/>
  <c r="M794" i="2"/>
  <c r="M803" i="2" s="1"/>
  <c r="L794" i="2"/>
  <c r="L803" i="2" s="1"/>
  <c r="K794" i="2"/>
  <c r="K803" i="2" s="1"/>
  <c r="N793" i="2"/>
  <c r="M793" i="2"/>
  <c r="L793" i="2"/>
  <c r="K793" i="2"/>
  <c r="AS792" i="2"/>
  <c r="G792" i="2"/>
  <c r="AS791" i="2"/>
  <c r="G790" i="2"/>
  <c r="F790" i="2"/>
  <c r="E790" i="2"/>
  <c r="AW790" i="2" s="1"/>
  <c r="B790" i="2"/>
  <c r="A790" i="2" s="1"/>
  <c r="G789" i="2"/>
  <c r="F789" i="2"/>
  <c r="E789" i="2"/>
  <c r="B789" i="2"/>
  <c r="A789" i="2" s="1"/>
  <c r="G788" i="2"/>
  <c r="F788" i="2"/>
  <c r="E788" i="2"/>
  <c r="B788" i="2"/>
  <c r="A788" i="2" s="1"/>
  <c r="J787" i="2"/>
  <c r="E787" i="2"/>
  <c r="B787" i="2"/>
  <c r="A787" i="2" s="1"/>
  <c r="J786" i="2"/>
  <c r="E786" i="2"/>
  <c r="B786" i="2"/>
  <c r="A786" i="2" s="1"/>
  <c r="J785" i="2"/>
  <c r="E785" i="2"/>
  <c r="B785" i="2"/>
  <c r="A785" i="2" s="1"/>
  <c r="E784" i="2"/>
  <c r="B784" i="2"/>
  <c r="A784" i="2" s="1"/>
  <c r="E783" i="2"/>
  <c r="J782" i="2"/>
  <c r="E782" i="2"/>
  <c r="AM781" i="2"/>
  <c r="AM790" i="2" s="1"/>
  <c r="BZ790" i="2" s="1"/>
  <c r="AL781" i="2"/>
  <c r="AL790" i="2" s="1"/>
  <c r="AK781" i="2"/>
  <c r="AK790" i="2" s="1"/>
  <c r="AJ781" i="2"/>
  <c r="AJ790" i="2" s="1"/>
  <c r="AI781" i="2"/>
  <c r="AI790" i="2" s="1"/>
  <c r="AH781" i="2"/>
  <c r="AH790" i="2" s="1"/>
  <c r="AG781" i="2"/>
  <c r="AG790" i="2" s="1"/>
  <c r="BT790" i="2" s="1"/>
  <c r="AF781" i="2"/>
  <c r="AF790" i="2" s="1"/>
  <c r="AE781" i="2"/>
  <c r="AE790" i="2" s="1"/>
  <c r="AD781" i="2"/>
  <c r="AD790" i="2" s="1"/>
  <c r="AC781" i="2"/>
  <c r="AC790" i="2" s="1"/>
  <c r="BP790" i="2" s="1"/>
  <c r="AB781" i="2"/>
  <c r="AB790" i="2" s="1"/>
  <c r="AA781" i="2"/>
  <c r="AA790" i="2" s="1"/>
  <c r="BN790" i="2" s="1"/>
  <c r="Z781" i="2"/>
  <c r="Z790" i="2" s="1"/>
  <c r="Y781" i="2"/>
  <c r="Y790" i="2" s="1"/>
  <c r="X781" i="2"/>
  <c r="X790" i="2" s="1"/>
  <c r="W781" i="2"/>
  <c r="W790" i="2" s="1"/>
  <c r="V781" i="2"/>
  <c r="V790" i="2" s="1"/>
  <c r="U781" i="2"/>
  <c r="U790" i="2" s="1"/>
  <c r="BH790" i="2" s="1"/>
  <c r="T781" i="2"/>
  <c r="T790" i="2" s="1"/>
  <c r="S781" i="2"/>
  <c r="S790" i="2" s="1"/>
  <c r="R781" i="2"/>
  <c r="R790" i="2" s="1"/>
  <c r="Q781" i="2"/>
  <c r="Q790" i="2" s="1"/>
  <c r="BD790" i="2" s="1"/>
  <c r="P781" i="2"/>
  <c r="P790" i="2" s="1"/>
  <c r="O781" i="2"/>
  <c r="O790" i="2" s="1"/>
  <c r="BB790" i="2" s="1"/>
  <c r="N781" i="2"/>
  <c r="N790" i="2" s="1"/>
  <c r="M781" i="2"/>
  <c r="M790" i="2" s="1"/>
  <c r="L781" i="2"/>
  <c r="L790" i="2" s="1"/>
  <c r="K781" i="2"/>
  <c r="A781" i="2"/>
  <c r="AU788" i="2" s="1"/>
  <c r="AM780" i="2"/>
  <c r="AM789" i="2" s="1"/>
  <c r="AL780" i="2"/>
  <c r="AL789" i="2" s="1"/>
  <c r="AK780" i="2"/>
  <c r="AK789" i="2" s="1"/>
  <c r="AJ780" i="2"/>
  <c r="AJ789" i="2" s="1"/>
  <c r="AI780" i="2"/>
  <c r="AI789" i="2" s="1"/>
  <c r="AH780" i="2"/>
  <c r="AH789" i="2" s="1"/>
  <c r="AG780" i="2"/>
  <c r="AG789" i="2" s="1"/>
  <c r="AF780" i="2"/>
  <c r="AF789" i="2" s="1"/>
  <c r="AE780" i="2"/>
  <c r="AE789" i="2" s="1"/>
  <c r="BR789" i="2" s="1"/>
  <c r="AD780" i="2"/>
  <c r="AD789" i="2" s="1"/>
  <c r="AC780" i="2"/>
  <c r="AC789" i="2" s="1"/>
  <c r="AB780" i="2"/>
  <c r="AB789" i="2" s="1"/>
  <c r="AA780" i="2"/>
  <c r="AA789" i="2" s="1"/>
  <c r="Z780" i="2"/>
  <c r="Z789" i="2" s="1"/>
  <c r="Y780" i="2"/>
  <c r="Y789" i="2" s="1"/>
  <c r="X780" i="2"/>
  <c r="X789" i="2" s="1"/>
  <c r="W780" i="2"/>
  <c r="W789" i="2" s="1"/>
  <c r="V780" i="2"/>
  <c r="V789" i="2" s="1"/>
  <c r="U780" i="2"/>
  <c r="U789" i="2" s="1"/>
  <c r="T780" i="2"/>
  <c r="T789" i="2" s="1"/>
  <c r="S780" i="2"/>
  <c r="S789" i="2" s="1"/>
  <c r="BF789" i="2" s="1"/>
  <c r="R780" i="2"/>
  <c r="R789" i="2" s="1"/>
  <c r="Q780" i="2"/>
  <c r="Q789" i="2" s="1"/>
  <c r="P780" i="2"/>
  <c r="P789" i="2" s="1"/>
  <c r="O780" i="2"/>
  <c r="O789" i="2" s="1"/>
  <c r="N780" i="2"/>
  <c r="N789" i="2" s="1"/>
  <c r="M780" i="2"/>
  <c r="M789" i="2" s="1"/>
  <c r="L780" i="2"/>
  <c r="L789" i="2" s="1"/>
  <c r="K780" i="2"/>
  <c r="K789" i="2" s="1"/>
  <c r="A780" i="2"/>
  <c r="AM779" i="2"/>
  <c r="AM788" i="2" s="1"/>
  <c r="AL779" i="2"/>
  <c r="AL788" i="2" s="1"/>
  <c r="AK779" i="2"/>
  <c r="AK788" i="2" s="1"/>
  <c r="AJ779" i="2"/>
  <c r="AJ788" i="2" s="1"/>
  <c r="AI779" i="2"/>
  <c r="AI788" i="2" s="1"/>
  <c r="AH779" i="2"/>
  <c r="AH788" i="2" s="1"/>
  <c r="AG779" i="2"/>
  <c r="AG788" i="2" s="1"/>
  <c r="BT788" i="2" s="1"/>
  <c r="AF779" i="2"/>
  <c r="AF788" i="2" s="1"/>
  <c r="AE779" i="2"/>
  <c r="AE788" i="2" s="1"/>
  <c r="AD779" i="2"/>
  <c r="AD788" i="2" s="1"/>
  <c r="AC779" i="2"/>
  <c r="AC788" i="2" s="1"/>
  <c r="AB779" i="2"/>
  <c r="AB788" i="2" s="1"/>
  <c r="AA779" i="2"/>
  <c r="AA788" i="2" s="1"/>
  <c r="Z779" i="2"/>
  <c r="Z788" i="2" s="1"/>
  <c r="Y779" i="2"/>
  <c r="Y788" i="2" s="1"/>
  <c r="X779" i="2"/>
  <c r="X788" i="2" s="1"/>
  <c r="W779" i="2"/>
  <c r="W788" i="2" s="1"/>
  <c r="V779" i="2"/>
  <c r="V788" i="2" s="1"/>
  <c r="U779" i="2"/>
  <c r="U788" i="2" s="1"/>
  <c r="BH788" i="2" s="1"/>
  <c r="T779" i="2"/>
  <c r="T788" i="2" s="1"/>
  <c r="S779" i="2"/>
  <c r="S788" i="2" s="1"/>
  <c r="R779" i="2"/>
  <c r="R788" i="2" s="1"/>
  <c r="Q779" i="2"/>
  <c r="Q788" i="2" s="1"/>
  <c r="P779" i="2"/>
  <c r="P788" i="2" s="1"/>
  <c r="O779" i="2"/>
  <c r="O788" i="2" s="1"/>
  <c r="N779" i="2"/>
  <c r="N788" i="2" s="1"/>
  <c r="M779" i="2"/>
  <c r="M788" i="2" s="1"/>
  <c r="L779" i="2"/>
  <c r="L788" i="2" s="1"/>
  <c r="K779" i="2"/>
  <c r="N778" i="2"/>
  <c r="M778" i="2"/>
  <c r="L778" i="2"/>
  <c r="K778" i="2"/>
  <c r="AS777" i="2"/>
  <c r="G777" i="2"/>
  <c r="AS776" i="2"/>
  <c r="G775" i="2"/>
  <c r="F775" i="2"/>
  <c r="E775" i="2"/>
  <c r="AS775" i="2" s="1"/>
  <c r="B775" i="2"/>
  <c r="A775" i="2" s="1"/>
  <c r="G774" i="2"/>
  <c r="F774" i="2"/>
  <c r="E774" i="2"/>
  <c r="AS774" i="2" s="1"/>
  <c r="B774" i="2"/>
  <c r="A774" i="2" s="1"/>
  <c r="G773" i="2"/>
  <c r="F773" i="2"/>
  <c r="E773" i="2"/>
  <c r="AS773" i="2" s="1"/>
  <c r="B773" i="2"/>
  <c r="A773" i="2" s="1"/>
  <c r="J772" i="2"/>
  <c r="E772" i="2"/>
  <c r="B772" i="2"/>
  <c r="A772" i="2" s="1"/>
  <c r="J771" i="2"/>
  <c r="E771" i="2"/>
  <c r="B771" i="2"/>
  <c r="A771" i="2" s="1"/>
  <c r="J770" i="2"/>
  <c r="E770" i="2"/>
  <c r="B770" i="2"/>
  <c r="A770" i="2" s="1"/>
  <c r="E769" i="2"/>
  <c r="B769" i="2"/>
  <c r="A769" i="2" s="1"/>
  <c r="E768" i="2"/>
  <c r="J767" i="2"/>
  <c r="E767" i="2"/>
  <c r="AM766" i="2"/>
  <c r="AM775" i="2" s="1"/>
  <c r="AL766" i="2"/>
  <c r="AL775" i="2" s="1"/>
  <c r="AK766" i="2"/>
  <c r="AK775" i="2" s="1"/>
  <c r="AJ766" i="2"/>
  <c r="AJ775" i="2" s="1"/>
  <c r="AI766" i="2"/>
  <c r="AI775" i="2" s="1"/>
  <c r="AH766" i="2"/>
  <c r="AH775" i="2" s="1"/>
  <c r="AG766" i="2"/>
  <c r="AG775" i="2" s="1"/>
  <c r="AF766" i="2"/>
  <c r="AF775" i="2" s="1"/>
  <c r="AE766" i="2"/>
  <c r="AE775" i="2" s="1"/>
  <c r="AD766" i="2"/>
  <c r="AD775" i="2" s="1"/>
  <c r="AC766" i="2"/>
  <c r="AC775" i="2" s="1"/>
  <c r="AB766" i="2"/>
  <c r="AB775" i="2" s="1"/>
  <c r="AA766" i="2"/>
  <c r="AA775" i="2" s="1"/>
  <c r="Z766" i="2"/>
  <c r="Z775" i="2" s="1"/>
  <c r="Y766" i="2"/>
  <c r="Y775" i="2" s="1"/>
  <c r="X766" i="2"/>
  <c r="X775" i="2" s="1"/>
  <c r="W766" i="2"/>
  <c r="W775" i="2" s="1"/>
  <c r="V766" i="2"/>
  <c r="V775" i="2" s="1"/>
  <c r="U766" i="2"/>
  <c r="U775" i="2" s="1"/>
  <c r="T766" i="2"/>
  <c r="T775" i="2" s="1"/>
  <c r="S766" i="2"/>
  <c r="S775" i="2" s="1"/>
  <c r="R766" i="2"/>
  <c r="R775" i="2" s="1"/>
  <c r="Q766" i="2"/>
  <c r="Q775" i="2" s="1"/>
  <c r="P766" i="2"/>
  <c r="P775" i="2" s="1"/>
  <c r="O766" i="2"/>
  <c r="O775" i="2" s="1"/>
  <c r="BB775" i="2" s="1"/>
  <c r="N766" i="2"/>
  <c r="N775" i="2" s="1"/>
  <c r="M766" i="2"/>
  <c r="M775" i="2" s="1"/>
  <c r="L766" i="2"/>
  <c r="L775" i="2" s="1"/>
  <c r="K766" i="2"/>
  <c r="A766" i="2"/>
  <c r="AU773" i="2" s="1"/>
  <c r="AM765" i="2"/>
  <c r="AM774" i="2" s="1"/>
  <c r="AL765" i="2"/>
  <c r="AL774" i="2" s="1"/>
  <c r="AK765" i="2"/>
  <c r="AK774" i="2" s="1"/>
  <c r="AJ765" i="2"/>
  <c r="AJ774" i="2" s="1"/>
  <c r="AI765" i="2"/>
  <c r="AI774" i="2" s="1"/>
  <c r="AH765" i="2"/>
  <c r="AH774" i="2" s="1"/>
  <c r="AG765" i="2"/>
  <c r="AG774" i="2" s="1"/>
  <c r="AF765" i="2"/>
  <c r="AF774" i="2" s="1"/>
  <c r="AE765" i="2"/>
  <c r="AE774" i="2" s="1"/>
  <c r="AD765" i="2"/>
  <c r="AD774" i="2" s="1"/>
  <c r="AC765" i="2"/>
  <c r="AC774" i="2" s="1"/>
  <c r="AB765" i="2"/>
  <c r="AB774" i="2" s="1"/>
  <c r="AA765" i="2"/>
  <c r="AA774" i="2" s="1"/>
  <c r="Z765" i="2"/>
  <c r="Z774" i="2" s="1"/>
  <c r="Y765" i="2"/>
  <c r="Y774" i="2" s="1"/>
  <c r="X765" i="2"/>
  <c r="X774" i="2" s="1"/>
  <c r="W765" i="2"/>
  <c r="W774" i="2" s="1"/>
  <c r="V765" i="2"/>
  <c r="V774" i="2" s="1"/>
  <c r="U765" i="2"/>
  <c r="U774" i="2" s="1"/>
  <c r="T765" i="2"/>
  <c r="S765" i="2"/>
  <c r="S774" i="2" s="1"/>
  <c r="R765" i="2"/>
  <c r="R774" i="2" s="1"/>
  <c r="Q765" i="2"/>
  <c r="Q774" i="2" s="1"/>
  <c r="P765" i="2"/>
  <c r="P774" i="2" s="1"/>
  <c r="O765" i="2"/>
  <c r="O774" i="2" s="1"/>
  <c r="N765" i="2"/>
  <c r="N774" i="2" s="1"/>
  <c r="M765" i="2"/>
  <c r="M774" i="2" s="1"/>
  <c r="L765" i="2"/>
  <c r="L774" i="2" s="1"/>
  <c r="K765" i="2"/>
  <c r="K774" i="2" s="1"/>
  <c r="A765" i="2"/>
  <c r="AM764" i="2"/>
  <c r="AM773" i="2" s="1"/>
  <c r="AL764" i="2"/>
  <c r="AL773" i="2" s="1"/>
  <c r="AK764" i="2"/>
  <c r="AK773" i="2" s="1"/>
  <c r="AJ764" i="2"/>
  <c r="AJ773" i="2" s="1"/>
  <c r="AI764" i="2"/>
  <c r="AI773" i="2" s="1"/>
  <c r="AH764" i="2"/>
  <c r="AH773" i="2" s="1"/>
  <c r="AG764" i="2"/>
  <c r="AG773" i="2" s="1"/>
  <c r="BT773" i="2" s="1"/>
  <c r="AF764" i="2"/>
  <c r="AF773" i="2" s="1"/>
  <c r="AE764" i="2"/>
  <c r="AE773" i="2" s="1"/>
  <c r="AD764" i="2"/>
  <c r="AD773" i="2" s="1"/>
  <c r="AC764" i="2"/>
  <c r="AC773" i="2" s="1"/>
  <c r="AB764" i="2"/>
  <c r="AB773" i="2" s="1"/>
  <c r="AA764" i="2"/>
  <c r="AA773" i="2" s="1"/>
  <c r="Z764" i="2"/>
  <c r="Z773" i="2" s="1"/>
  <c r="Y764" i="2"/>
  <c r="Y773" i="2" s="1"/>
  <c r="X764" i="2"/>
  <c r="X773" i="2" s="1"/>
  <c r="W764" i="2"/>
  <c r="W773" i="2" s="1"/>
  <c r="V764" i="2"/>
  <c r="V773" i="2" s="1"/>
  <c r="U764" i="2"/>
  <c r="U773" i="2" s="1"/>
  <c r="T764" i="2"/>
  <c r="T773" i="2" s="1"/>
  <c r="S764" i="2"/>
  <c r="S773" i="2" s="1"/>
  <c r="R764" i="2"/>
  <c r="R773" i="2" s="1"/>
  <c r="Q764" i="2"/>
  <c r="Q773" i="2" s="1"/>
  <c r="P764" i="2"/>
  <c r="P773" i="2" s="1"/>
  <c r="O764" i="2"/>
  <c r="O773" i="2" s="1"/>
  <c r="N764" i="2"/>
  <c r="N773" i="2" s="1"/>
  <c r="M764" i="2"/>
  <c r="M773" i="2" s="1"/>
  <c r="L764" i="2"/>
  <c r="L773" i="2" s="1"/>
  <c r="K764" i="2"/>
  <c r="N763" i="2"/>
  <c r="M763" i="2"/>
  <c r="L763" i="2"/>
  <c r="K763" i="2"/>
  <c r="AS762" i="2"/>
  <c r="G762" i="2"/>
  <c r="AS761" i="2"/>
  <c r="G760" i="2"/>
  <c r="F760" i="2"/>
  <c r="E760" i="2"/>
  <c r="AS760" i="2" s="1"/>
  <c r="B760" i="2"/>
  <c r="A760" i="2" s="1"/>
  <c r="G759" i="2"/>
  <c r="F759" i="2"/>
  <c r="E759" i="2"/>
  <c r="AW759" i="2" s="1"/>
  <c r="B759" i="2"/>
  <c r="A759" i="2" s="1"/>
  <c r="G758" i="2"/>
  <c r="F758" i="2"/>
  <c r="E758" i="2"/>
  <c r="AS758" i="2" s="1"/>
  <c r="B758" i="2"/>
  <c r="A758" i="2" s="1"/>
  <c r="J757" i="2"/>
  <c r="E757" i="2"/>
  <c r="B757" i="2"/>
  <c r="A757" i="2" s="1"/>
  <c r="J756" i="2"/>
  <c r="E756" i="2"/>
  <c r="B756" i="2"/>
  <c r="A756" i="2" s="1"/>
  <c r="J755" i="2"/>
  <c r="E755" i="2"/>
  <c r="B755" i="2"/>
  <c r="A755" i="2" s="1"/>
  <c r="E754" i="2"/>
  <c r="B754" i="2"/>
  <c r="A754" i="2" s="1"/>
  <c r="E753" i="2"/>
  <c r="J752" i="2"/>
  <c r="E752" i="2"/>
  <c r="AM751" i="2"/>
  <c r="AM760" i="2" s="1"/>
  <c r="AL751" i="2"/>
  <c r="AL760" i="2" s="1"/>
  <c r="AK751" i="2"/>
  <c r="AK760" i="2" s="1"/>
  <c r="AJ751" i="2"/>
  <c r="AJ760" i="2" s="1"/>
  <c r="AI751" i="2"/>
  <c r="AI760" i="2" s="1"/>
  <c r="AH751" i="2"/>
  <c r="AH760" i="2" s="1"/>
  <c r="AG751" i="2"/>
  <c r="AG760" i="2" s="1"/>
  <c r="AF751" i="2"/>
  <c r="AF760" i="2" s="1"/>
  <c r="AE751" i="2"/>
  <c r="AE760" i="2" s="1"/>
  <c r="AD751" i="2"/>
  <c r="AD760" i="2" s="1"/>
  <c r="AC751" i="2"/>
  <c r="AC760" i="2" s="1"/>
  <c r="AB751" i="2"/>
  <c r="AB760" i="2" s="1"/>
  <c r="AA751" i="2"/>
  <c r="AA760" i="2" s="1"/>
  <c r="Z751" i="2"/>
  <c r="Z760" i="2" s="1"/>
  <c r="Y751" i="2"/>
  <c r="Y760" i="2" s="1"/>
  <c r="X751" i="2"/>
  <c r="X760" i="2" s="1"/>
  <c r="W751" i="2"/>
  <c r="W760" i="2" s="1"/>
  <c r="V751" i="2"/>
  <c r="V760" i="2" s="1"/>
  <c r="U751" i="2"/>
  <c r="U760" i="2" s="1"/>
  <c r="T751" i="2"/>
  <c r="T760" i="2" s="1"/>
  <c r="S751" i="2"/>
  <c r="S760" i="2" s="1"/>
  <c r="R751" i="2"/>
  <c r="R760" i="2" s="1"/>
  <c r="Q751" i="2"/>
  <c r="Q760" i="2" s="1"/>
  <c r="P751" i="2"/>
  <c r="P760" i="2" s="1"/>
  <c r="O751" i="2"/>
  <c r="O760" i="2" s="1"/>
  <c r="N751" i="2"/>
  <c r="N760" i="2" s="1"/>
  <c r="M751" i="2"/>
  <c r="M760" i="2" s="1"/>
  <c r="L751" i="2"/>
  <c r="L760" i="2" s="1"/>
  <c r="K751" i="2"/>
  <c r="K760" i="2" s="1"/>
  <c r="A751" i="2"/>
  <c r="AU758" i="2" s="1"/>
  <c r="AM750" i="2"/>
  <c r="AM759" i="2" s="1"/>
  <c r="AL750" i="2"/>
  <c r="AL759" i="2" s="1"/>
  <c r="AK750" i="2"/>
  <c r="AK759" i="2" s="1"/>
  <c r="AJ750" i="2"/>
  <c r="AJ759" i="2" s="1"/>
  <c r="AI750" i="2"/>
  <c r="AI759" i="2" s="1"/>
  <c r="AH750" i="2"/>
  <c r="AH759" i="2" s="1"/>
  <c r="AG750" i="2"/>
  <c r="AG759" i="2" s="1"/>
  <c r="AF750" i="2"/>
  <c r="AF759" i="2" s="1"/>
  <c r="AE750" i="2"/>
  <c r="AE759" i="2" s="1"/>
  <c r="AD750" i="2"/>
  <c r="AD759" i="2" s="1"/>
  <c r="AC750" i="2"/>
  <c r="AC759" i="2" s="1"/>
  <c r="AB750" i="2"/>
  <c r="AB759" i="2" s="1"/>
  <c r="AA750" i="2"/>
  <c r="AA759" i="2" s="1"/>
  <c r="Z750" i="2"/>
  <c r="Z759" i="2" s="1"/>
  <c r="Y750" i="2"/>
  <c r="Y759" i="2" s="1"/>
  <c r="X750" i="2"/>
  <c r="X759" i="2" s="1"/>
  <c r="W750" i="2"/>
  <c r="W759" i="2" s="1"/>
  <c r="V750" i="2"/>
  <c r="V759" i="2" s="1"/>
  <c r="U750" i="2"/>
  <c r="U759" i="2" s="1"/>
  <c r="T750" i="2"/>
  <c r="T759" i="2" s="1"/>
  <c r="S750" i="2"/>
  <c r="S759" i="2" s="1"/>
  <c r="R750" i="2"/>
  <c r="R759" i="2" s="1"/>
  <c r="Q750" i="2"/>
  <c r="Q759" i="2" s="1"/>
  <c r="P750" i="2"/>
  <c r="P759" i="2" s="1"/>
  <c r="O750" i="2"/>
  <c r="O759" i="2" s="1"/>
  <c r="N750" i="2"/>
  <c r="N759" i="2" s="1"/>
  <c r="M750" i="2"/>
  <c r="M759" i="2" s="1"/>
  <c r="L750" i="2"/>
  <c r="L759" i="2" s="1"/>
  <c r="K750" i="2"/>
  <c r="K759" i="2" s="1"/>
  <c r="A750" i="2"/>
  <c r="AM749" i="2"/>
  <c r="AM758" i="2" s="1"/>
  <c r="AL749" i="2"/>
  <c r="AL758" i="2" s="1"/>
  <c r="AK749" i="2"/>
  <c r="AK758" i="2" s="1"/>
  <c r="AJ749" i="2"/>
  <c r="AJ758" i="2" s="1"/>
  <c r="AI749" i="2"/>
  <c r="AI758" i="2" s="1"/>
  <c r="AH749" i="2"/>
  <c r="AH758" i="2" s="1"/>
  <c r="AG749" i="2"/>
  <c r="AG758" i="2" s="1"/>
  <c r="BT758" i="2" s="1"/>
  <c r="AF749" i="2"/>
  <c r="AF758" i="2" s="1"/>
  <c r="AE749" i="2"/>
  <c r="AE758" i="2" s="1"/>
  <c r="AD749" i="2"/>
  <c r="AD758" i="2" s="1"/>
  <c r="BQ758" i="2" s="1"/>
  <c r="AC749" i="2"/>
  <c r="AC758" i="2" s="1"/>
  <c r="AB749" i="2"/>
  <c r="AB758" i="2" s="1"/>
  <c r="AA749" i="2"/>
  <c r="AA758" i="2" s="1"/>
  <c r="Z749" i="2"/>
  <c r="Z758" i="2" s="1"/>
  <c r="Y749" i="2"/>
  <c r="Y758" i="2" s="1"/>
  <c r="X749" i="2"/>
  <c r="X758" i="2" s="1"/>
  <c r="W749" i="2"/>
  <c r="W758" i="2" s="1"/>
  <c r="V749" i="2"/>
  <c r="V758" i="2" s="1"/>
  <c r="U749" i="2"/>
  <c r="U758" i="2" s="1"/>
  <c r="BH758" i="2" s="1"/>
  <c r="T749" i="2"/>
  <c r="T758" i="2" s="1"/>
  <c r="S749" i="2"/>
  <c r="S758" i="2" s="1"/>
  <c r="R749" i="2"/>
  <c r="R758" i="2" s="1"/>
  <c r="BE758" i="2" s="1"/>
  <c r="Q749" i="2"/>
  <c r="Q758" i="2" s="1"/>
  <c r="P749" i="2"/>
  <c r="P758" i="2" s="1"/>
  <c r="O749" i="2"/>
  <c r="O758" i="2" s="1"/>
  <c r="N749" i="2"/>
  <c r="N758" i="2" s="1"/>
  <c r="M749" i="2"/>
  <c r="M758" i="2" s="1"/>
  <c r="L749" i="2"/>
  <c r="L758" i="2" s="1"/>
  <c r="K749" i="2"/>
  <c r="K758" i="2" s="1"/>
  <c r="N748" i="2"/>
  <c r="M748" i="2"/>
  <c r="L748" i="2"/>
  <c r="K748" i="2"/>
  <c r="I748" i="2" s="1"/>
  <c r="AS747" i="2"/>
  <c r="G747" i="2"/>
  <c r="AS746" i="2"/>
  <c r="G835" i="2"/>
  <c r="F835" i="2"/>
  <c r="E835" i="2"/>
  <c r="AS835" i="2" s="1"/>
  <c r="B835" i="2"/>
  <c r="A835" i="2" s="1"/>
  <c r="G834" i="2"/>
  <c r="F834" i="2"/>
  <c r="E834" i="2"/>
  <c r="AW834" i="2" s="1"/>
  <c r="B834" i="2"/>
  <c r="A834" i="2" s="1"/>
  <c r="G833" i="2"/>
  <c r="F833" i="2"/>
  <c r="E833" i="2"/>
  <c r="AS833" i="2" s="1"/>
  <c r="B833" i="2"/>
  <c r="A833" i="2" s="1"/>
  <c r="J832" i="2"/>
  <c r="E832" i="2"/>
  <c r="B832" i="2"/>
  <c r="A832" i="2" s="1"/>
  <c r="J831" i="2"/>
  <c r="E831" i="2"/>
  <c r="B831" i="2"/>
  <c r="A831" i="2" s="1"/>
  <c r="J830" i="2"/>
  <c r="E830" i="2"/>
  <c r="B830" i="2"/>
  <c r="A830" i="2" s="1"/>
  <c r="E829" i="2"/>
  <c r="B829" i="2"/>
  <c r="A829" i="2" s="1"/>
  <c r="E828" i="2"/>
  <c r="J827" i="2"/>
  <c r="E827" i="2"/>
  <c r="AM826" i="2"/>
  <c r="AM835" i="2" s="1"/>
  <c r="AL826" i="2"/>
  <c r="AL835" i="2" s="1"/>
  <c r="AK826" i="2"/>
  <c r="AK835" i="2" s="1"/>
  <c r="AJ826" i="2"/>
  <c r="AJ835" i="2" s="1"/>
  <c r="AI826" i="2"/>
  <c r="AI835" i="2" s="1"/>
  <c r="AH826" i="2"/>
  <c r="AH835" i="2" s="1"/>
  <c r="AG826" i="2"/>
  <c r="AG835" i="2" s="1"/>
  <c r="AF826" i="2"/>
  <c r="AF835" i="2" s="1"/>
  <c r="AE826" i="2"/>
  <c r="AE835" i="2" s="1"/>
  <c r="AD826" i="2"/>
  <c r="AD835" i="2" s="1"/>
  <c r="AC826" i="2"/>
  <c r="AC835" i="2" s="1"/>
  <c r="BP835" i="2" s="1"/>
  <c r="AB826" i="2"/>
  <c r="AB835" i="2" s="1"/>
  <c r="AA826" i="2"/>
  <c r="AA835" i="2" s="1"/>
  <c r="Z826" i="2"/>
  <c r="Z835" i="2" s="1"/>
  <c r="Y826" i="2"/>
  <c r="Y835" i="2" s="1"/>
  <c r="X826" i="2"/>
  <c r="X835" i="2" s="1"/>
  <c r="W826" i="2"/>
  <c r="W835" i="2" s="1"/>
  <c r="V826" i="2"/>
  <c r="V835" i="2" s="1"/>
  <c r="U826" i="2"/>
  <c r="U835" i="2" s="1"/>
  <c r="T826" i="2"/>
  <c r="T835" i="2" s="1"/>
  <c r="S826" i="2"/>
  <c r="S835" i="2" s="1"/>
  <c r="R826" i="2"/>
  <c r="R835" i="2" s="1"/>
  <c r="Q826" i="2"/>
  <c r="Q835" i="2" s="1"/>
  <c r="BD835" i="2" s="1"/>
  <c r="P826" i="2"/>
  <c r="P835" i="2" s="1"/>
  <c r="O826" i="2"/>
  <c r="O835" i="2" s="1"/>
  <c r="N826" i="2"/>
  <c r="N835" i="2" s="1"/>
  <c r="M826" i="2"/>
  <c r="M835" i="2" s="1"/>
  <c r="L826" i="2"/>
  <c r="L835" i="2" s="1"/>
  <c r="K826" i="2"/>
  <c r="K835" i="2" s="1"/>
  <c r="A826" i="2"/>
  <c r="AU834" i="2" s="1"/>
  <c r="AM825" i="2"/>
  <c r="AM834" i="2" s="1"/>
  <c r="AL825" i="2"/>
  <c r="AL834" i="2" s="1"/>
  <c r="AK825" i="2"/>
  <c r="AK834" i="2" s="1"/>
  <c r="AJ825" i="2"/>
  <c r="AJ834" i="2" s="1"/>
  <c r="AI825" i="2"/>
  <c r="AI834" i="2" s="1"/>
  <c r="AH825" i="2"/>
  <c r="AH834" i="2" s="1"/>
  <c r="AG825" i="2"/>
  <c r="AG834" i="2" s="1"/>
  <c r="BT834" i="2" s="1"/>
  <c r="AF825" i="2"/>
  <c r="AF834" i="2" s="1"/>
  <c r="AE825" i="2"/>
  <c r="AE834" i="2" s="1"/>
  <c r="AD825" i="2"/>
  <c r="AD834" i="2" s="1"/>
  <c r="AC825" i="2"/>
  <c r="AC834" i="2" s="1"/>
  <c r="AB825" i="2"/>
  <c r="AB834" i="2" s="1"/>
  <c r="AA825" i="2"/>
  <c r="AA834" i="2" s="1"/>
  <c r="Z825" i="2"/>
  <c r="Z834" i="2" s="1"/>
  <c r="Y825" i="2"/>
  <c r="Y834" i="2" s="1"/>
  <c r="X825" i="2"/>
  <c r="X834" i="2" s="1"/>
  <c r="W825" i="2"/>
  <c r="W834" i="2" s="1"/>
  <c r="V825" i="2"/>
  <c r="V834" i="2" s="1"/>
  <c r="U825" i="2"/>
  <c r="U834" i="2" s="1"/>
  <c r="T825" i="2"/>
  <c r="T834" i="2" s="1"/>
  <c r="S825" i="2"/>
  <c r="S834" i="2" s="1"/>
  <c r="R825" i="2"/>
  <c r="R834" i="2" s="1"/>
  <c r="Q825" i="2"/>
  <c r="Q834" i="2" s="1"/>
  <c r="P825" i="2"/>
  <c r="P834" i="2" s="1"/>
  <c r="O825" i="2"/>
  <c r="O834" i="2" s="1"/>
  <c r="N825" i="2"/>
  <c r="N834" i="2" s="1"/>
  <c r="M825" i="2"/>
  <c r="M834" i="2" s="1"/>
  <c r="L825" i="2"/>
  <c r="L834" i="2" s="1"/>
  <c r="K825" i="2"/>
  <c r="K834" i="2" s="1"/>
  <c r="A825" i="2"/>
  <c r="AM824" i="2"/>
  <c r="AM833" i="2" s="1"/>
  <c r="AL824" i="2"/>
  <c r="AL833" i="2" s="1"/>
  <c r="AK824" i="2"/>
  <c r="AK833" i="2" s="1"/>
  <c r="AJ824" i="2"/>
  <c r="AJ833" i="2" s="1"/>
  <c r="AI824" i="2"/>
  <c r="AI833" i="2" s="1"/>
  <c r="AH824" i="2"/>
  <c r="AH833" i="2" s="1"/>
  <c r="AG824" i="2"/>
  <c r="AG833" i="2" s="1"/>
  <c r="BT833" i="2" s="1"/>
  <c r="AF824" i="2"/>
  <c r="AF833" i="2" s="1"/>
  <c r="AE824" i="2"/>
  <c r="AE833" i="2" s="1"/>
  <c r="AD824" i="2"/>
  <c r="AD833" i="2" s="1"/>
  <c r="AC824" i="2"/>
  <c r="AC833" i="2" s="1"/>
  <c r="AB824" i="2"/>
  <c r="AB833" i="2" s="1"/>
  <c r="AA824" i="2"/>
  <c r="AA833" i="2" s="1"/>
  <c r="Z824" i="2"/>
  <c r="Z833" i="2" s="1"/>
  <c r="Y824" i="2"/>
  <c r="Y833" i="2" s="1"/>
  <c r="X824" i="2"/>
  <c r="X833" i="2" s="1"/>
  <c r="W824" i="2"/>
  <c r="W833" i="2" s="1"/>
  <c r="V824" i="2"/>
  <c r="V833" i="2" s="1"/>
  <c r="U824" i="2"/>
  <c r="U833" i="2" s="1"/>
  <c r="BH833" i="2" s="1"/>
  <c r="T824" i="2"/>
  <c r="T833" i="2" s="1"/>
  <c r="S824" i="2"/>
  <c r="S833" i="2" s="1"/>
  <c r="R824" i="2"/>
  <c r="R833" i="2" s="1"/>
  <c r="Q824" i="2"/>
  <c r="Q833" i="2" s="1"/>
  <c r="P824" i="2"/>
  <c r="P833" i="2" s="1"/>
  <c r="O824" i="2"/>
  <c r="O833" i="2" s="1"/>
  <c r="N824" i="2"/>
  <c r="N833" i="2" s="1"/>
  <c r="M824" i="2"/>
  <c r="M833" i="2" s="1"/>
  <c r="L824" i="2"/>
  <c r="L833" i="2" s="1"/>
  <c r="K824" i="2"/>
  <c r="N823" i="2"/>
  <c r="M823" i="2"/>
  <c r="L823" i="2"/>
  <c r="K823" i="2"/>
  <c r="AS822" i="2"/>
  <c r="G822" i="2"/>
  <c r="AS821" i="2"/>
  <c r="G850" i="2"/>
  <c r="F850" i="2"/>
  <c r="E850" i="2"/>
  <c r="AS850" i="2" s="1"/>
  <c r="B850" i="2"/>
  <c r="A850" i="2" s="1"/>
  <c r="G849" i="2"/>
  <c r="F849" i="2"/>
  <c r="E849" i="2"/>
  <c r="AW849" i="2" s="1"/>
  <c r="B849" i="2"/>
  <c r="A849" i="2" s="1"/>
  <c r="G848" i="2"/>
  <c r="F848" i="2"/>
  <c r="E848" i="2"/>
  <c r="AW848" i="2" s="1"/>
  <c r="B848" i="2"/>
  <c r="A848" i="2" s="1"/>
  <c r="J847" i="2"/>
  <c r="E847" i="2"/>
  <c r="B847" i="2"/>
  <c r="A847" i="2" s="1"/>
  <c r="J846" i="2"/>
  <c r="E846" i="2"/>
  <c r="B846" i="2"/>
  <c r="A846" i="2" s="1"/>
  <c r="J845" i="2"/>
  <c r="E845" i="2"/>
  <c r="B845" i="2"/>
  <c r="A845" i="2" s="1"/>
  <c r="E844" i="2"/>
  <c r="B844" i="2"/>
  <c r="A844" i="2" s="1"/>
  <c r="E843" i="2"/>
  <c r="J842" i="2"/>
  <c r="E842" i="2"/>
  <c r="AM841" i="2"/>
  <c r="AM850" i="2" s="1"/>
  <c r="AL841" i="2"/>
  <c r="AL850" i="2" s="1"/>
  <c r="AK841" i="2"/>
  <c r="AK850" i="2" s="1"/>
  <c r="AJ841" i="2"/>
  <c r="AJ850" i="2" s="1"/>
  <c r="AI841" i="2"/>
  <c r="AI850" i="2" s="1"/>
  <c r="AH841" i="2"/>
  <c r="AH850" i="2" s="1"/>
  <c r="AG841" i="2"/>
  <c r="AG850" i="2" s="1"/>
  <c r="AF841" i="2"/>
  <c r="AF850" i="2" s="1"/>
  <c r="AE841" i="2"/>
  <c r="AE850" i="2" s="1"/>
  <c r="AD841" i="2"/>
  <c r="AD850" i="2" s="1"/>
  <c r="AC841" i="2"/>
  <c r="AC850" i="2" s="1"/>
  <c r="BP850" i="2" s="1"/>
  <c r="AB841" i="2"/>
  <c r="AB850" i="2" s="1"/>
  <c r="AA841" i="2"/>
  <c r="AA850" i="2" s="1"/>
  <c r="Z841" i="2"/>
  <c r="Z850" i="2" s="1"/>
  <c r="Y841" i="2"/>
  <c r="Y850" i="2" s="1"/>
  <c r="X841" i="2"/>
  <c r="X850" i="2" s="1"/>
  <c r="W841" i="2"/>
  <c r="W850" i="2" s="1"/>
  <c r="V841" i="2"/>
  <c r="V850" i="2" s="1"/>
  <c r="U841" i="2"/>
  <c r="U850" i="2" s="1"/>
  <c r="T841" i="2"/>
  <c r="T850" i="2" s="1"/>
  <c r="S841" i="2"/>
  <c r="S850" i="2" s="1"/>
  <c r="R841" i="2"/>
  <c r="R850" i="2" s="1"/>
  <c r="Q841" i="2"/>
  <c r="Q850" i="2" s="1"/>
  <c r="BD850" i="2" s="1"/>
  <c r="P841" i="2"/>
  <c r="P850" i="2" s="1"/>
  <c r="O841" i="2"/>
  <c r="O850" i="2" s="1"/>
  <c r="N841" i="2"/>
  <c r="N850" i="2" s="1"/>
  <c r="M841" i="2"/>
  <c r="M850" i="2" s="1"/>
  <c r="L841" i="2"/>
  <c r="L850" i="2" s="1"/>
  <c r="K841" i="2"/>
  <c r="K850" i="2" s="1"/>
  <c r="A841" i="2"/>
  <c r="AU849" i="2" s="1"/>
  <c r="AM840" i="2"/>
  <c r="AM849" i="2" s="1"/>
  <c r="AL840" i="2"/>
  <c r="AL849" i="2" s="1"/>
  <c r="AK840" i="2"/>
  <c r="AK849" i="2" s="1"/>
  <c r="AJ840" i="2"/>
  <c r="AJ849" i="2" s="1"/>
  <c r="AI840" i="2"/>
  <c r="AI849" i="2" s="1"/>
  <c r="AH840" i="2"/>
  <c r="AH849" i="2" s="1"/>
  <c r="AG840" i="2"/>
  <c r="AG849" i="2" s="1"/>
  <c r="AF840" i="2"/>
  <c r="AF849" i="2" s="1"/>
  <c r="AE840" i="2"/>
  <c r="AE849" i="2" s="1"/>
  <c r="BR849" i="2" s="1"/>
  <c r="AD840" i="2"/>
  <c r="AD849" i="2" s="1"/>
  <c r="AC840" i="2"/>
  <c r="AC849" i="2" s="1"/>
  <c r="AB840" i="2"/>
  <c r="AB849" i="2" s="1"/>
  <c r="AA840" i="2"/>
  <c r="AA849" i="2" s="1"/>
  <c r="Z840" i="2"/>
  <c r="Z849" i="2" s="1"/>
  <c r="Y840" i="2"/>
  <c r="Y849" i="2" s="1"/>
  <c r="X840" i="2"/>
  <c r="X849" i="2" s="1"/>
  <c r="W840" i="2"/>
  <c r="W849" i="2" s="1"/>
  <c r="V840" i="2"/>
  <c r="V849" i="2" s="1"/>
  <c r="U840" i="2"/>
  <c r="U849" i="2" s="1"/>
  <c r="T840" i="2"/>
  <c r="T849" i="2" s="1"/>
  <c r="S840" i="2"/>
  <c r="S849" i="2" s="1"/>
  <c r="R840" i="2"/>
  <c r="R849" i="2" s="1"/>
  <c r="BE849" i="2" s="1"/>
  <c r="Q840" i="2"/>
  <c r="Q849" i="2" s="1"/>
  <c r="P840" i="2"/>
  <c r="O840" i="2"/>
  <c r="O849" i="2" s="1"/>
  <c r="N840" i="2"/>
  <c r="N849" i="2" s="1"/>
  <c r="M840" i="2"/>
  <c r="M849" i="2" s="1"/>
  <c r="L840" i="2"/>
  <c r="L849" i="2" s="1"/>
  <c r="K840" i="2"/>
  <c r="K849" i="2" s="1"/>
  <c r="A840" i="2"/>
  <c r="AM839" i="2"/>
  <c r="AM848" i="2" s="1"/>
  <c r="AL839" i="2"/>
  <c r="AL848" i="2" s="1"/>
  <c r="AK839" i="2"/>
  <c r="AK848" i="2" s="1"/>
  <c r="AJ839" i="2"/>
  <c r="AJ848" i="2" s="1"/>
  <c r="AI839" i="2"/>
  <c r="AI848" i="2" s="1"/>
  <c r="AH839" i="2"/>
  <c r="AH848" i="2" s="1"/>
  <c r="AG839" i="2"/>
  <c r="AG848" i="2" s="1"/>
  <c r="BT848" i="2" s="1"/>
  <c r="AF839" i="2"/>
  <c r="AF848" i="2" s="1"/>
  <c r="AE839" i="2"/>
  <c r="AE848" i="2" s="1"/>
  <c r="AD839" i="2"/>
  <c r="AD848" i="2" s="1"/>
  <c r="AC839" i="2"/>
  <c r="AC848" i="2" s="1"/>
  <c r="AB839" i="2"/>
  <c r="AB848" i="2" s="1"/>
  <c r="AA839" i="2"/>
  <c r="AA848" i="2" s="1"/>
  <c r="Z839" i="2"/>
  <c r="Z848" i="2" s="1"/>
  <c r="Y839" i="2"/>
  <c r="Y848" i="2" s="1"/>
  <c r="X839" i="2"/>
  <c r="X848" i="2" s="1"/>
  <c r="W839" i="2"/>
  <c r="W848" i="2" s="1"/>
  <c r="V839" i="2"/>
  <c r="V848" i="2" s="1"/>
  <c r="U839" i="2"/>
  <c r="U848" i="2" s="1"/>
  <c r="BH848" i="2" s="1"/>
  <c r="T839" i="2"/>
  <c r="T848" i="2" s="1"/>
  <c r="S839" i="2"/>
  <c r="S848" i="2" s="1"/>
  <c r="R839" i="2"/>
  <c r="R848" i="2" s="1"/>
  <c r="Q839" i="2"/>
  <c r="Q848" i="2" s="1"/>
  <c r="P839" i="2"/>
  <c r="P848" i="2" s="1"/>
  <c r="O839" i="2"/>
  <c r="O848" i="2" s="1"/>
  <c r="N839" i="2"/>
  <c r="N848" i="2" s="1"/>
  <c r="M839" i="2"/>
  <c r="M848" i="2" s="1"/>
  <c r="L839" i="2"/>
  <c r="L848" i="2" s="1"/>
  <c r="K839" i="2"/>
  <c r="N838" i="2"/>
  <c r="M838" i="2"/>
  <c r="L838" i="2"/>
  <c r="K838" i="2"/>
  <c r="AS837" i="2"/>
  <c r="G837" i="2"/>
  <c r="AS836" i="2"/>
  <c r="G865" i="2"/>
  <c r="F865" i="2"/>
  <c r="E865" i="2"/>
  <c r="B865" i="2"/>
  <c r="A865" i="2" s="1"/>
  <c r="G864" i="2"/>
  <c r="F864" i="2"/>
  <c r="E864" i="2"/>
  <c r="AS864" i="2" s="1"/>
  <c r="B864" i="2"/>
  <c r="A864" i="2" s="1"/>
  <c r="G863" i="2"/>
  <c r="F863" i="2"/>
  <c r="E863" i="2"/>
  <c r="AS863" i="2" s="1"/>
  <c r="B863" i="2"/>
  <c r="A863" i="2" s="1"/>
  <c r="J862" i="2"/>
  <c r="E862" i="2"/>
  <c r="B862" i="2"/>
  <c r="A862" i="2" s="1"/>
  <c r="J861" i="2"/>
  <c r="E861" i="2"/>
  <c r="B861" i="2"/>
  <c r="A861" i="2" s="1"/>
  <c r="J860" i="2"/>
  <c r="E860" i="2"/>
  <c r="B860" i="2"/>
  <c r="A860" i="2" s="1"/>
  <c r="E859" i="2"/>
  <c r="B859" i="2"/>
  <c r="A859" i="2" s="1"/>
  <c r="E858" i="2"/>
  <c r="J857" i="2"/>
  <c r="E857" i="2"/>
  <c r="AM856" i="2"/>
  <c r="AM865" i="2" s="1"/>
  <c r="AL856" i="2"/>
  <c r="AL865" i="2" s="1"/>
  <c r="AK856" i="2"/>
  <c r="AK865" i="2" s="1"/>
  <c r="AJ856" i="2"/>
  <c r="AJ865" i="2" s="1"/>
  <c r="AI856" i="2"/>
  <c r="AI865" i="2" s="1"/>
  <c r="AH856" i="2"/>
  <c r="AH865" i="2" s="1"/>
  <c r="AG856" i="2"/>
  <c r="AG865" i="2" s="1"/>
  <c r="AF856" i="2"/>
  <c r="AF865" i="2" s="1"/>
  <c r="AE856" i="2"/>
  <c r="AE865" i="2" s="1"/>
  <c r="AD856" i="2"/>
  <c r="AD865" i="2" s="1"/>
  <c r="AC856" i="2"/>
  <c r="AC865" i="2" s="1"/>
  <c r="AB856" i="2"/>
  <c r="AB865" i="2" s="1"/>
  <c r="AA856" i="2"/>
  <c r="AA865" i="2" s="1"/>
  <c r="Z856" i="2"/>
  <c r="Z865" i="2" s="1"/>
  <c r="Y856" i="2"/>
  <c r="Y865" i="2" s="1"/>
  <c r="X856" i="2"/>
  <c r="X865" i="2" s="1"/>
  <c r="W856" i="2"/>
  <c r="W865" i="2" s="1"/>
  <c r="V856" i="2"/>
  <c r="V865" i="2" s="1"/>
  <c r="U856" i="2"/>
  <c r="U865" i="2" s="1"/>
  <c r="T856" i="2"/>
  <c r="T865" i="2" s="1"/>
  <c r="S856" i="2"/>
  <c r="S865" i="2" s="1"/>
  <c r="R856" i="2"/>
  <c r="R865" i="2" s="1"/>
  <c r="Q856" i="2"/>
  <c r="Q865" i="2" s="1"/>
  <c r="BD865" i="2" s="1"/>
  <c r="P856" i="2"/>
  <c r="P865" i="2" s="1"/>
  <c r="O856" i="2"/>
  <c r="O865" i="2" s="1"/>
  <c r="N856" i="2"/>
  <c r="N865" i="2" s="1"/>
  <c r="M856" i="2"/>
  <c r="M865" i="2" s="1"/>
  <c r="L856" i="2"/>
  <c r="L865" i="2" s="1"/>
  <c r="K856" i="2"/>
  <c r="K865" i="2" s="1"/>
  <c r="A856" i="2"/>
  <c r="AU865" i="2" s="1"/>
  <c r="AM855" i="2"/>
  <c r="AM864" i="2" s="1"/>
  <c r="AL855" i="2"/>
  <c r="AL864" i="2" s="1"/>
  <c r="AK855" i="2"/>
  <c r="AK864" i="2" s="1"/>
  <c r="AJ855" i="2"/>
  <c r="AJ864" i="2" s="1"/>
  <c r="AI855" i="2"/>
  <c r="AI864" i="2" s="1"/>
  <c r="AH855" i="2"/>
  <c r="AH864" i="2" s="1"/>
  <c r="AG855" i="2"/>
  <c r="AG864" i="2" s="1"/>
  <c r="AF855" i="2"/>
  <c r="AF864" i="2" s="1"/>
  <c r="AE855" i="2"/>
  <c r="AE864" i="2" s="1"/>
  <c r="AD855" i="2"/>
  <c r="AD864" i="2" s="1"/>
  <c r="AC855" i="2"/>
  <c r="AC864" i="2" s="1"/>
  <c r="AB855" i="2"/>
  <c r="AB864" i="2" s="1"/>
  <c r="AA855" i="2"/>
  <c r="AA864" i="2" s="1"/>
  <c r="Z855" i="2"/>
  <c r="Z864" i="2" s="1"/>
  <c r="Y855" i="2"/>
  <c r="Y864" i="2" s="1"/>
  <c r="X855" i="2"/>
  <c r="X864" i="2" s="1"/>
  <c r="W855" i="2"/>
  <c r="W864" i="2" s="1"/>
  <c r="V855" i="2"/>
  <c r="V864" i="2" s="1"/>
  <c r="U855" i="2"/>
  <c r="U864" i="2" s="1"/>
  <c r="T855" i="2"/>
  <c r="T864" i="2" s="1"/>
  <c r="S855" i="2"/>
  <c r="S864" i="2" s="1"/>
  <c r="R855" i="2"/>
  <c r="R864" i="2" s="1"/>
  <c r="Q855" i="2"/>
  <c r="Q864" i="2" s="1"/>
  <c r="P855" i="2"/>
  <c r="P864" i="2" s="1"/>
  <c r="O855" i="2"/>
  <c r="N855" i="2"/>
  <c r="N864" i="2" s="1"/>
  <c r="M855" i="2"/>
  <c r="M864" i="2" s="1"/>
  <c r="L855" i="2"/>
  <c r="L864" i="2" s="1"/>
  <c r="K855" i="2"/>
  <c r="K864" i="2" s="1"/>
  <c r="A855" i="2"/>
  <c r="AM854" i="2"/>
  <c r="AM863" i="2" s="1"/>
  <c r="AL854" i="2"/>
  <c r="AL863" i="2" s="1"/>
  <c r="AK854" i="2"/>
  <c r="AK863" i="2" s="1"/>
  <c r="AJ854" i="2"/>
  <c r="AJ863" i="2" s="1"/>
  <c r="AI854" i="2"/>
  <c r="AI863" i="2" s="1"/>
  <c r="AH854" i="2"/>
  <c r="AH863" i="2" s="1"/>
  <c r="AG854" i="2"/>
  <c r="AG863" i="2" s="1"/>
  <c r="BT863" i="2" s="1"/>
  <c r="AF854" i="2"/>
  <c r="AF863" i="2" s="1"/>
  <c r="BS863" i="2" s="1"/>
  <c r="AE854" i="2"/>
  <c r="AE863" i="2" s="1"/>
  <c r="AD854" i="2"/>
  <c r="AD863" i="2" s="1"/>
  <c r="AC854" i="2"/>
  <c r="AC863" i="2" s="1"/>
  <c r="AB854" i="2"/>
  <c r="AB863" i="2" s="1"/>
  <c r="AA854" i="2"/>
  <c r="AA863" i="2" s="1"/>
  <c r="Z854" i="2"/>
  <c r="Z863" i="2" s="1"/>
  <c r="Y854" i="2"/>
  <c r="Y863" i="2" s="1"/>
  <c r="X854" i="2"/>
  <c r="X863" i="2" s="1"/>
  <c r="W854" i="2"/>
  <c r="W863" i="2" s="1"/>
  <c r="V854" i="2"/>
  <c r="V863" i="2" s="1"/>
  <c r="U854" i="2"/>
  <c r="U863" i="2" s="1"/>
  <c r="T854" i="2"/>
  <c r="T863" i="2" s="1"/>
  <c r="S854" i="2"/>
  <c r="S863" i="2" s="1"/>
  <c r="R854" i="2"/>
  <c r="R863" i="2" s="1"/>
  <c r="Q854" i="2"/>
  <c r="Q863" i="2" s="1"/>
  <c r="P854" i="2"/>
  <c r="P863" i="2" s="1"/>
  <c r="O854" i="2"/>
  <c r="O863" i="2" s="1"/>
  <c r="N854" i="2"/>
  <c r="N863" i="2" s="1"/>
  <c r="M854" i="2"/>
  <c r="M863" i="2" s="1"/>
  <c r="L854" i="2"/>
  <c r="L863" i="2" s="1"/>
  <c r="K854" i="2"/>
  <c r="K863" i="2" s="1"/>
  <c r="N853" i="2"/>
  <c r="M853" i="2"/>
  <c r="L853" i="2"/>
  <c r="K853" i="2"/>
  <c r="I853" i="2" s="1"/>
  <c r="AS852" i="2"/>
  <c r="G852" i="2"/>
  <c r="AS851" i="2"/>
  <c r="G880" i="2"/>
  <c r="F880" i="2"/>
  <c r="E880" i="2"/>
  <c r="AW880" i="2" s="1"/>
  <c r="B880" i="2"/>
  <c r="A880" i="2" s="1"/>
  <c r="G879" i="2"/>
  <c r="F879" i="2"/>
  <c r="E879" i="2"/>
  <c r="B879" i="2"/>
  <c r="A879" i="2" s="1"/>
  <c r="G878" i="2"/>
  <c r="F878" i="2"/>
  <c r="E878" i="2"/>
  <c r="B878" i="2"/>
  <c r="A878" i="2" s="1"/>
  <c r="J877" i="2"/>
  <c r="E877" i="2"/>
  <c r="B877" i="2"/>
  <c r="A877" i="2" s="1"/>
  <c r="J876" i="2"/>
  <c r="E876" i="2"/>
  <c r="B876" i="2"/>
  <c r="A876" i="2" s="1"/>
  <c r="J875" i="2"/>
  <c r="E875" i="2"/>
  <c r="B875" i="2"/>
  <c r="A875" i="2" s="1"/>
  <c r="E874" i="2"/>
  <c r="B874" i="2"/>
  <c r="A874" i="2" s="1"/>
  <c r="E873" i="2"/>
  <c r="J872" i="2"/>
  <c r="E872" i="2"/>
  <c r="AM871" i="2"/>
  <c r="AM880" i="2" s="1"/>
  <c r="AL871" i="2"/>
  <c r="AL880" i="2" s="1"/>
  <c r="AK871" i="2"/>
  <c r="AK880" i="2" s="1"/>
  <c r="AJ871" i="2"/>
  <c r="AJ880" i="2" s="1"/>
  <c r="AI871" i="2"/>
  <c r="AI880" i="2" s="1"/>
  <c r="AH871" i="2"/>
  <c r="AH880" i="2" s="1"/>
  <c r="AG871" i="2"/>
  <c r="AG880" i="2" s="1"/>
  <c r="AF871" i="2"/>
  <c r="AF880" i="2" s="1"/>
  <c r="AE871" i="2"/>
  <c r="AE880" i="2" s="1"/>
  <c r="AD871" i="2"/>
  <c r="AD880" i="2" s="1"/>
  <c r="AC871" i="2"/>
  <c r="AC880" i="2" s="1"/>
  <c r="AB871" i="2"/>
  <c r="AB880" i="2" s="1"/>
  <c r="AA871" i="2"/>
  <c r="AA880" i="2" s="1"/>
  <c r="Z871" i="2"/>
  <c r="Z880" i="2" s="1"/>
  <c r="Y871" i="2"/>
  <c r="Y880" i="2" s="1"/>
  <c r="X871" i="2"/>
  <c r="X880" i="2" s="1"/>
  <c r="W871" i="2"/>
  <c r="W880" i="2" s="1"/>
  <c r="V871" i="2"/>
  <c r="V880" i="2" s="1"/>
  <c r="U871" i="2"/>
  <c r="U880" i="2" s="1"/>
  <c r="T871" i="2"/>
  <c r="T880" i="2" s="1"/>
  <c r="S871" i="2"/>
  <c r="S880" i="2" s="1"/>
  <c r="R871" i="2"/>
  <c r="R880" i="2" s="1"/>
  <c r="Q871" i="2"/>
  <c r="Q880" i="2" s="1"/>
  <c r="P871" i="2"/>
  <c r="P880" i="2" s="1"/>
  <c r="O871" i="2"/>
  <c r="O880" i="2" s="1"/>
  <c r="N871" i="2"/>
  <c r="N880" i="2" s="1"/>
  <c r="M871" i="2"/>
  <c r="M880" i="2" s="1"/>
  <c r="L871" i="2"/>
  <c r="L880" i="2" s="1"/>
  <c r="K871" i="2"/>
  <c r="K880" i="2" s="1"/>
  <c r="A871" i="2"/>
  <c r="AU879" i="2" s="1"/>
  <c r="AM870" i="2"/>
  <c r="AM879" i="2" s="1"/>
  <c r="AL870" i="2"/>
  <c r="AL879" i="2" s="1"/>
  <c r="AK870" i="2"/>
  <c r="AK879" i="2" s="1"/>
  <c r="AJ870" i="2"/>
  <c r="AJ879" i="2" s="1"/>
  <c r="AI870" i="2"/>
  <c r="AI879" i="2" s="1"/>
  <c r="AH870" i="2"/>
  <c r="AH879" i="2" s="1"/>
  <c r="AG870" i="2"/>
  <c r="AG879" i="2" s="1"/>
  <c r="AF870" i="2"/>
  <c r="AF879" i="2" s="1"/>
  <c r="AE870" i="2"/>
  <c r="AE879" i="2" s="1"/>
  <c r="AD870" i="2"/>
  <c r="AD879" i="2" s="1"/>
  <c r="AC870" i="2"/>
  <c r="AC879" i="2" s="1"/>
  <c r="AB870" i="2"/>
  <c r="AB879" i="2" s="1"/>
  <c r="AA870" i="2"/>
  <c r="AA879" i="2" s="1"/>
  <c r="Z870" i="2"/>
  <c r="Z879" i="2" s="1"/>
  <c r="Y870" i="2"/>
  <c r="Y879" i="2" s="1"/>
  <c r="X870" i="2"/>
  <c r="X879" i="2" s="1"/>
  <c r="W870" i="2"/>
  <c r="W879" i="2" s="1"/>
  <c r="V870" i="2"/>
  <c r="V879" i="2" s="1"/>
  <c r="U870" i="2"/>
  <c r="U879" i="2" s="1"/>
  <c r="T870" i="2"/>
  <c r="T879" i="2" s="1"/>
  <c r="S870" i="2"/>
  <c r="S879" i="2" s="1"/>
  <c r="R870" i="2"/>
  <c r="R879" i="2" s="1"/>
  <c r="Q870" i="2"/>
  <c r="Q879" i="2" s="1"/>
  <c r="P870" i="2"/>
  <c r="P879" i="2" s="1"/>
  <c r="O870" i="2"/>
  <c r="O879" i="2" s="1"/>
  <c r="N870" i="2"/>
  <c r="N879" i="2" s="1"/>
  <c r="M870" i="2"/>
  <c r="M879" i="2" s="1"/>
  <c r="L870" i="2"/>
  <c r="L879" i="2" s="1"/>
  <c r="K870" i="2"/>
  <c r="K879" i="2" s="1"/>
  <c r="A870" i="2"/>
  <c r="AM869" i="2"/>
  <c r="AM878" i="2" s="1"/>
  <c r="AL869" i="2"/>
  <c r="AL878" i="2" s="1"/>
  <c r="AK869" i="2"/>
  <c r="AK878" i="2" s="1"/>
  <c r="AJ869" i="2"/>
  <c r="AJ878" i="2" s="1"/>
  <c r="AI869" i="2"/>
  <c r="AI878" i="2" s="1"/>
  <c r="AH869" i="2"/>
  <c r="AH878" i="2" s="1"/>
  <c r="AG869" i="2"/>
  <c r="AG878" i="2" s="1"/>
  <c r="BT878" i="2" s="1"/>
  <c r="AF869" i="2"/>
  <c r="AF878" i="2" s="1"/>
  <c r="AE869" i="2"/>
  <c r="AE878" i="2" s="1"/>
  <c r="AD869" i="2"/>
  <c r="AD878" i="2" s="1"/>
  <c r="AC869" i="2"/>
  <c r="AC878" i="2" s="1"/>
  <c r="AB869" i="2"/>
  <c r="AB878" i="2" s="1"/>
  <c r="AA869" i="2"/>
  <c r="AA878" i="2" s="1"/>
  <c r="Z869" i="2"/>
  <c r="Z878" i="2" s="1"/>
  <c r="Y869" i="2"/>
  <c r="Y878" i="2" s="1"/>
  <c r="X869" i="2"/>
  <c r="X878" i="2" s="1"/>
  <c r="W869" i="2"/>
  <c r="W878" i="2" s="1"/>
  <c r="V869" i="2"/>
  <c r="V878" i="2" s="1"/>
  <c r="U869" i="2"/>
  <c r="U878" i="2" s="1"/>
  <c r="T869" i="2"/>
  <c r="T878" i="2" s="1"/>
  <c r="S869" i="2"/>
  <c r="S878" i="2" s="1"/>
  <c r="R869" i="2"/>
  <c r="R878" i="2" s="1"/>
  <c r="Q869" i="2"/>
  <c r="Q878" i="2" s="1"/>
  <c r="P869" i="2"/>
  <c r="P878" i="2" s="1"/>
  <c r="O869" i="2"/>
  <c r="O878" i="2" s="1"/>
  <c r="N869" i="2"/>
  <c r="N878" i="2" s="1"/>
  <c r="M869" i="2"/>
  <c r="M878" i="2" s="1"/>
  <c r="L869" i="2"/>
  <c r="L878" i="2" s="1"/>
  <c r="K869" i="2"/>
  <c r="N868" i="2"/>
  <c r="M868" i="2"/>
  <c r="L868" i="2"/>
  <c r="K868" i="2"/>
  <c r="AS867" i="2"/>
  <c r="G867" i="2"/>
  <c r="AS866" i="2"/>
  <c r="G895" i="2"/>
  <c r="F895" i="2"/>
  <c r="E895" i="2"/>
  <c r="AW895" i="2" s="1"/>
  <c r="B895" i="2"/>
  <c r="A895" i="2" s="1"/>
  <c r="G894" i="2"/>
  <c r="F894" i="2"/>
  <c r="E894" i="2"/>
  <c r="AW894" i="2" s="1"/>
  <c r="B894" i="2"/>
  <c r="A894" i="2" s="1"/>
  <c r="G893" i="2"/>
  <c r="F893" i="2"/>
  <c r="E893" i="2"/>
  <c r="AW893" i="2" s="1"/>
  <c r="B893" i="2"/>
  <c r="A893" i="2" s="1"/>
  <c r="J892" i="2"/>
  <c r="E892" i="2"/>
  <c r="B892" i="2"/>
  <c r="A892" i="2" s="1"/>
  <c r="J891" i="2"/>
  <c r="E891" i="2"/>
  <c r="B891" i="2"/>
  <c r="A891" i="2" s="1"/>
  <c r="J890" i="2"/>
  <c r="E890" i="2"/>
  <c r="B890" i="2"/>
  <c r="A890" i="2" s="1"/>
  <c r="E889" i="2"/>
  <c r="B889" i="2"/>
  <c r="A889" i="2" s="1"/>
  <c r="E888" i="2"/>
  <c r="J887" i="2"/>
  <c r="E887" i="2"/>
  <c r="AM886" i="2"/>
  <c r="AM895" i="2" s="1"/>
  <c r="AL886" i="2"/>
  <c r="AL895" i="2" s="1"/>
  <c r="AK886" i="2"/>
  <c r="AK895" i="2" s="1"/>
  <c r="AJ886" i="2"/>
  <c r="AJ895" i="2" s="1"/>
  <c r="AI886" i="2"/>
  <c r="AI895" i="2" s="1"/>
  <c r="AH886" i="2"/>
  <c r="AH895" i="2" s="1"/>
  <c r="AG886" i="2"/>
  <c r="AG895" i="2" s="1"/>
  <c r="AF886" i="2"/>
  <c r="AF895" i="2" s="1"/>
  <c r="AE886" i="2"/>
  <c r="AE895" i="2" s="1"/>
  <c r="AD886" i="2"/>
  <c r="AD895" i="2" s="1"/>
  <c r="AC886" i="2"/>
  <c r="AC895" i="2" s="1"/>
  <c r="AB886" i="2"/>
  <c r="AB895" i="2" s="1"/>
  <c r="AA886" i="2"/>
  <c r="AA895" i="2" s="1"/>
  <c r="Z886" i="2"/>
  <c r="Z895" i="2" s="1"/>
  <c r="Y886" i="2"/>
  <c r="Y895" i="2" s="1"/>
  <c r="X886" i="2"/>
  <c r="X895" i="2" s="1"/>
  <c r="W886" i="2"/>
  <c r="W895" i="2" s="1"/>
  <c r="V886" i="2"/>
  <c r="V895" i="2" s="1"/>
  <c r="U886" i="2"/>
  <c r="U895" i="2" s="1"/>
  <c r="T886" i="2"/>
  <c r="T895" i="2" s="1"/>
  <c r="S886" i="2"/>
  <c r="S895" i="2" s="1"/>
  <c r="R886" i="2"/>
  <c r="R895" i="2" s="1"/>
  <c r="Q886" i="2"/>
  <c r="Q895" i="2" s="1"/>
  <c r="P886" i="2"/>
  <c r="P895" i="2" s="1"/>
  <c r="O886" i="2"/>
  <c r="O895" i="2" s="1"/>
  <c r="N886" i="2"/>
  <c r="N895" i="2" s="1"/>
  <c r="M886" i="2"/>
  <c r="M895" i="2" s="1"/>
  <c r="L886" i="2"/>
  <c r="L895" i="2" s="1"/>
  <c r="K886" i="2"/>
  <c r="K895" i="2" s="1"/>
  <c r="A886" i="2"/>
  <c r="AU894" i="2" s="1"/>
  <c r="AM885" i="2"/>
  <c r="AM894" i="2" s="1"/>
  <c r="AL885" i="2"/>
  <c r="AL894" i="2" s="1"/>
  <c r="AK885" i="2"/>
  <c r="AK894" i="2" s="1"/>
  <c r="AJ885" i="2"/>
  <c r="AJ894" i="2" s="1"/>
  <c r="AI885" i="2"/>
  <c r="AI894" i="2" s="1"/>
  <c r="AH885" i="2"/>
  <c r="AH894" i="2" s="1"/>
  <c r="AG885" i="2"/>
  <c r="AG894" i="2" s="1"/>
  <c r="AF885" i="2"/>
  <c r="AF894" i="2" s="1"/>
  <c r="AE885" i="2"/>
  <c r="AE894" i="2" s="1"/>
  <c r="AD885" i="2"/>
  <c r="AD894" i="2" s="1"/>
  <c r="AC885" i="2"/>
  <c r="AC894" i="2" s="1"/>
  <c r="AB885" i="2"/>
  <c r="AB894" i="2" s="1"/>
  <c r="AA885" i="2"/>
  <c r="AA894" i="2" s="1"/>
  <c r="Z885" i="2"/>
  <c r="Z894" i="2" s="1"/>
  <c r="Y885" i="2"/>
  <c r="Y894" i="2" s="1"/>
  <c r="X885" i="2"/>
  <c r="X894" i="2" s="1"/>
  <c r="W885" i="2"/>
  <c r="W894" i="2" s="1"/>
  <c r="V885" i="2"/>
  <c r="V894" i="2" s="1"/>
  <c r="U885" i="2"/>
  <c r="U894" i="2" s="1"/>
  <c r="T885" i="2"/>
  <c r="T894" i="2" s="1"/>
  <c r="S885" i="2"/>
  <c r="S894" i="2" s="1"/>
  <c r="R885" i="2"/>
  <c r="R894" i="2" s="1"/>
  <c r="Q885" i="2"/>
  <c r="Q894" i="2" s="1"/>
  <c r="P885" i="2"/>
  <c r="P894" i="2" s="1"/>
  <c r="O885" i="2"/>
  <c r="O894" i="2" s="1"/>
  <c r="N885" i="2"/>
  <c r="N894" i="2" s="1"/>
  <c r="M885" i="2"/>
  <c r="M894" i="2" s="1"/>
  <c r="L885" i="2"/>
  <c r="L894" i="2" s="1"/>
  <c r="K885" i="2"/>
  <c r="A885" i="2"/>
  <c r="AM884" i="2"/>
  <c r="AM893" i="2" s="1"/>
  <c r="AL884" i="2"/>
  <c r="AL893" i="2" s="1"/>
  <c r="AK884" i="2"/>
  <c r="AK893" i="2" s="1"/>
  <c r="AJ884" i="2"/>
  <c r="AJ893" i="2" s="1"/>
  <c r="AI884" i="2"/>
  <c r="AI893" i="2" s="1"/>
  <c r="AH884" i="2"/>
  <c r="AH893" i="2" s="1"/>
  <c r="AG884" i="2"/>
  <c r="AG893" i="2" s="1"/>
  <c r="BT893" i="2" s="1"/>
  <c r="AF884" i="2"/>
  <c r="AF893" i="2" s="1"/>
  <c r="AE884" i="2"/>
  <c r="AE893" i="2" s="1"/>
  <c r="AD884" i="2"/>
  <c r="AD893" i="2" s="1"/>
  <c r="AC884" i="2"/>
  <c r="AC893" i="2" s="1"/>
  <c r="AB884" i="2"/>
  <c r="AB893" i="2" s="1"/>
  <c r="AA884" i="2"/>
  <c r="AA893" i="2" s="1"/>
  <c r="Z884" i="2"/>
  <c r="Z893" i="2" s="1"/>
  <c r="Y884" i="2"/>
  <c r="Y893" i="2" s="1"/>
  <c r="X884" i="2"/>
  <c r="X893" i="2" s="1"/>
  <c r="W884" i="2"/>
  <c r="W893" i="2" s="1"/>
  <c r="V884" i="2"/>
  <c r="V893" i="2" s="1"/>
  <c r="U884" i="2"/>
  <c r="U893" i="2" s="1"/>
  <c r="BH893" i="2" s="1"/>
  <c r="T884" i="2"/>
  <c r="T893" i="2" s="1"/>
  <c r="S884" i="2"/>
  <c r="S893" i="2" s="1"/>
  <c r="R884" i="2"/>
  <c r="R893" i="2" s="1"/>
  <c r="Q884" i="2"/>
  <c r="Q893" i="2" s="1"/>
  <c r="P884" i="2"/>
  <c r="O884" i="2"/>
  <c r="O893" i="2" s="1"/>
  <c r="N884" i="2"/>
  <c r="N893" i="2" s="1"/>
  <c r="M884" i="2"/>
  <c r="M893" i="2" s="1"/>
  <c r="L884" i="2"/>
  <c r="L893" i="2" s="1"/>
  <c r="K884" i="2"/>
  <c r="K893" i="2" s="1"/>
  <c r="N883" i="2"/>
  <c r="M883" i="2"/>
  <c r="L883" i="2"/>
  <c r="K883" i="2"/>
  <c r="AS882" i="2"/>
  <c r="G882" i="2"/>
  <c r="AS881" i="2"/>
  <c r="AI1001" i="3"/>
  <c r="BN775" i="2" l="1"/>
  <c r="BH818" i="2"/>
  <c r="BQ849" i="2"/>
  <c r="BG758" i="2"/>
  <c r="BS758" i="2"/>
  <c r="BC865" i="2"/>
  <c r="BO865" i="2"/>
  <c r="AS819" i="2"/>
  <c r="AW805" i="2"/>
  <c r="BB818" i="2"/>
  <c r="BN818" i="2"/>
  <c r="BZ818" i="2"/>
  <c r="AZ804" i="2"/>
  <c r="BL804" i="2"/>
  <c r="BX804" i="2"/>
  <c r="BC818" i="2"/>
  <c r="BO818" i="2"/>
  <c r="BE848" i="2"/>
  <c r="BQ848" i="2"/>
  <c r="I808" i="2"/>
  <c r="I838" i="2"/>
  <c r="I823" i="2"/>
  <c r="I883" i="2"/>
  <c r="I763" i="2"/>
  <c r="I868" i="2"/>
  <c r="I778" i="2"/>
  <c r="I793" i="2"/>
  <c r="BQ790" i="2"/>
  <c r="BG878" i="2"/>
  <c r="BC850" i="2"/>
  <c r="BO850" i="2"/>
  <c r="BF790" i="2"/>
  <c r="BR790" i="2"/>
  <c r="AU760" i="2"/>
  <c r="BZ775" i="2"/>
  <c r="BD804" i="2"/>
  <c r="BP804" i="2"/>
  <c r="BC790" i="2"/>
  <c r="BO790" i="2"/>
  <c r="AT805" i="2"/>
  <c r="AT804" i="2"/>
  <c r="AT803" i="2"/>
  <c r="AY818" i="2"/>
  <c r="BK818" i="2"/>
  <c r="BW818" i="2"/>
  <c r="AT880" i="2"/>
  <c r="AT879" i="2"/>
  <c r="AT878" i="2"/>
  <c r="AT850" i="2"/>
  <c r="AT849" i="2"/>
  <c r="AT848" i="2"/>
  <c r="AU805" i="2"/>
  <c r="BA818" i="2"/>
  <c r="BM818" i="2"/>
  <c r="BY818" i="2"/>
  <c r="AT835" i="2"/>
  <c r="AT834" i="2"/>
  <c r="AT833" i="2"/>
  <c r="AT820" i="2"/>
  <c r="AT819" i="2"/>
  <c r="AT818" i="2"/>
  <c r="BG848" i="2"/>
  <c r="BS848" i="2"/>
  <c r="BE833" i="2"/>
  <c r="AT760" i="2"/>
  <c r="AT759" i="2"/>
  <c r="AT758" i="2"/>
  <c r="BP789" i="2"/>
  <c r="BB804" i="2"/>
  <c r="BN804" i="2"/>
  <c r="BZ804" i="2"/>
  <c r="BD818" i="2"/>
  <c r="BP818" i="2"/>
  <c r="BA775" i="2"/>
  <c r="BM775" i="2"/>
  <c r="BY775" i="2"/>
  <c r="BE789" i="2"/>
  <c r="BQ789" i="2"/>
  <c r="BC804" i="2"/>
  <c r="BO804" i="2"/>
  <c r="BQ818" i="2"/>
  <c r="AT775" i="2"/>
  <c r="AT774" i="2"/>
  <c r="AT773" i="2"/>
  <c r="BO775" i="2"/>
  <c r="AT895" i="2"/>
  <c r="AT894" i="2"/>
  <c r="AT893" i="2"/>
  <c r="AT790" i="2"/>
  <c r="AT789" i="2"/>
  <c r="AT788" i="2"/>
  <c r="AT865" i="2"/>
  <c r="AT864" i="2"/>
  <c r="AT863" i="2"/>
  <c r="BR819" i="2"/>
  <c r="BQ835" i="2"/>
  <c r="BA850" i="2"/>
  <c r="BM850" i="2"/>
  <c r="BY850" i="2"/>
  <c r="BF819" i="2"/>
  <c r="BE835" i="2"/>
  <c r="BB850" i="2"/>
  <c r="BN850" i="2"/>
  <c r="BZ850" i="2"/>
  <c r="BJ773" i="2"/>
  <c r="BE805" i="2"/>
  <c r="AZ773" i="2"/>
  <c r="BH835" i="2"/>
  <c r="BS774" i="2"/>
  <c r="BN773" i="2"/>
  <c r="BV863" i="2"/>
  <c r="AY773" i="2"/>
  <c r="BJ835" i="2"/>
  <c r="AW833" i="2"/>
  <c r="AZ759" i="2"/>
  <c r="BS895" i="2"/>
  <c r="BK833" i="2"/>
  <c r="BW835" i="2"/>
  <c r="BM759" i="2"/>
  <c r="BD773" i="2"/>
  <c r="BH895" i="2"/>
  <c r="AZ833" i="2"/>
  <c r="BX835" i="2"/>
  <c r="BZ759" i="2"/>
  <c r="BU895" i="2"/>
  <c r="BQ863" i="2"/>
  <c r="AY864" i="2"/>
  <c r="BK864" i="2"/>
  <c r="BW864" i="2"/>
  <c r="BA833" i="2"/>
  <c r="BM833" i="2"/>
  <c r="BY833" i="2"/>
  <c r="BA835" i="2"/>
  <c r="BM835" i="2"/>
  <c r="BY835" i="2"/>
  <c r="BG804" i="2"/>
  <c r="BS804" i="2"/>
  <c r="BS759" i="2"/>
  <c r="BV773" i="2"/>
  <c r="BQ805" i="2"/>
  <c r="BT759" i="2"/>
  <c r="BK773" i="2"/>
  <c r="BL773" i="2"/>
  <c r="BX773" i="2"/>
  <c r="BW848" i="2"/>
  <c r="BK759" i="2"/>
  <c r="BB773" i="2"/>
  <c r="BZ773" i="2"/>
  <c r="BJ833" i="2"/>
  <c r="BV833" i="2"/>
  <c r="BV835" i="2"/>
  <c r="BL759" i="2"/>
  <c r="BG895" i="2"/>
  <c r="BI864" i="2"/>
  <c r="BU864" i="2"/>
  <c r="AY833" i="2"/>
  <c r="BW833" i="2"/>
  <c r="AY835" i="2"/>
  <c r="BK835" i="2"/>
  <c r="BP773" i="2"/>
  <c r="BT895" i="2"/>
  <c r="BL833" i="2"/>
  <c r="BX833" i="2"/>
  <c r="AZ835" i="2"/>
  <c r="BL835" i="2"/>
  <c r="BE773" i="2"/>
  <c r="BQ775" i="2"/>
  <c r="BI895" i="2"/>
  <c r="BJ895" i="2"/>
  <c r="BV895" i="2"/>
  <c r="BR863" i="2"/>
  <c r="AZ864" i="2"/>
  <c r="BL864" i="2"/>
  <c r="BX864" i="2"/>
  <c r="BB833" i="2"/>
  <c r="BN833" i="2"/>
  <c r="BZ833" i="2"/>
  <c r="BB835" i="2"/>
  <c r="BN835" i="2"/>
  <c r="BZ835" i="2"/>
  <c r="BP759" i="2"/>
  <c r="BG805" i="2"/>
  <c r="BI849" i="2"/>
  <c r="BJ805" i="2"/>
  <c r="AY819" i="2"/>
  <c r="AY849" i="2"/>
  <c r="BK849" i="2"/>
  <c r="BW849" i="2"/>
  <c r="BU834" i="2"/>
  <c r="AW775" i="2"/>
  <c r="BB788" i="2"/>
  <c r="BN788" i="2"/>
  <c r="BZ788" i="2"/>
  <c r="BH789" i="2"/>
  <c r="BE804" i="2"/>
  <c r="BQ804" i="2"/>
  <c r="BK805" i="2"/>
  <c r="BW805" i="2"/>
  <c r="AZ819" i="2"/>
  <c r="BL819" i="2"/>
  <c r="BX819" i="2"/>
  <c r="BT774" i="2"/>
  <c r="BT849" i="2"/>
  <c r="AW803" i="2"/>
  <c r="BV849" i="2"/>
  <c r="BG789" i="2"/>
  <c r="AX805" i="2"/>
  <c r="BK819" i="2"/>
  <c r="AZ849" i="2"/>
  <c r="BL849" i="2"/>
  <c r="BX849" i="2"/>
  <c r="BD833" i="2"/>
  <c r="BP833" i="2"/>
  <c r="BV834" i="2"/>
  <c r="BC788" i="2"/>
  <c r="BO788" i="2"/>
  <c r="BI789" i="2"/>
  <c r="BU789" i="2"/>
  <c r="BR804" i="2"/>
  <c r="AZ805" i="2"/>
  <c r="BL805" i="2"/>
  <c r="BX805" i="2"/>
  <c r="BS818" i="2"/>
  <c r="BA819" i="2"/>
  <c r="BM819" i="2"/>
  <c r="BY819" i="2"/>
  <c r="BG820" i="2"/>
  <c r="BS820" i="2"/>
  <c r="BR805" i="2"/>
  <c r="BH805" i="2"/>
  <c r="BU849" i="2"/>
  <c r="BI805" i="2"/>
  <c r="BJ819" i="2"/>
  <c r="BE820" i="2"/>
  <c r="BA849" i="2"/>
  <c r="BM849" i="2"/>
  <c r="BY849" i="2"/>
  <c r="AY834" i="2"/>
  <c r="BK834" i="2"/>
  <c r="AU759" i="2"/>
  <c r="AW773" i="2"/>
  <c r="BD788" i="2"/>
  <c r="BP788" i="2"/>
  <c r="BJ789" i="2"/>
  <c r="BA805" i="2"/>
  <c r="BM805" i="2"/>
  <c r="BY805" i="2"/>
  <c r="BB819" i="2"/>
  <c r="BN819" i="2"/>
  <c r="BZ819" i="2"/>
  <c r="BH774" i="2"/>
  <c r="BS819" i="2"/>
  <c r="BH819" i="2"/>
  <c r="BU819" i="2"/>
  <c r="BU805" i="2"/>
  <c r="BS789" i="2"/>
  <c r="BW819" i="2"/>
  <c r="BB849" i="2"/>
  <c r="BN849" i="2"/>
  <c r="BZ849" i="2"/>
  <c r="BD774" i="2"/>
  <c r="BP774" i="2"/>
  <c r="BE788" i="2"/>
  <c r="BQ788" i="2"/>
  <c r="AY789" i="2"/>
  <c r="BK789" i="2"/>
  <c r="BW789" i="2"/>
  <c r="BH804" i="2"/>
  <c r="BT804" i="2"/>
  <c r="BB805" i="2"/>
  <c r="BN805" i="2"/>
  <c r="BZ805" i="2"/>
  <c r="BO819" i="2"/>
  <c r="BF805" i="2"/>
  <c r="BH849" i="2"/>
  <c r="BT805" i="2"/>
  <c r="BO849" i="2"/>
  <c r="BE774" i="2"/>
  <c r="BQ774" i="2"/>
  <c r="BF788" i="2"/>
  <c r="BR788" i="2"/>
  <c r="BI804" i="2"/>
  <c r="BU804" i="2"/>
  <c r="BC805" i="2"/>
  <c r="BO805" i="2"/>
  <c r="BD819" i="2"/>
  <c r="BP819" i="2"/>
  <c r="BG819" i="2"/>
  <c r="BT819" i="2"/>
  <c r="BI819" i="2"/>
  <c r="BV819" i="2"/>
  <c r="BV805" i="2"/>
  <c r="BQ820" i="2"/>
  <c r="BD849" i="2"/>
  <c r="BP849" i="2"/>
  <c r="BD758" i="2"/>
  <c r="BP758" i="2"/>
  <c r="BF774" i="2"/>
  <c r="BR774" i="2"/>
  <c r="AZ775" i="2"/>
  <c r="BL775" i="2"/>
  <c r="BX775" i="2"/>
  <c r="BD805" i="2"/>
  <c r="BP805" i="2"/>
  <c r="BE819" i="2"/>
  <c r="BQ819" i="2"/>
  <c r="BS760" i="2"/>
  <c r="BK803" i="2"/>
  <c r="BQ850" i="2"/>
  <c r="AW850" i="2"/>
  <c r="BT760" i="2"/>
  <c r="AW760" i="2"/>
  <c r="AZ803" i="2"/>
  <c r="BL803" i="2"/>
  <c r="BX803" i="2"/>
  <c r="BF848" i="2"/>
  <c r="BR848" i="2"/>
  <c r="BF850" i="2"/>
  <c r="BR850" i="2"/>
  <c r="BC833" i="2"/>
  <c r="BO833" i="2"/>
  <c r="BC835" i="2"/>
  <c r="BO835" i="2"/>
  <c r="BI758" i="2"/>
  <c r="BU758" i="2"/>
  <c r="BI760" i="2"/>
  <c r="BU760" i="2"/>
  <c r="BC773" i="2"/>
  <c r="BO773" i="2"/>
  <c r="BI774" i="2"/>
  <c r="BU774" i="2"/>
  <c r="AW774" i="2"/>
  <c r="BG788" i="2"/>
  <c r="BS788" i="2"/>
  <c r="BG790" i="2"/>
  <c r="BS790" i="2"/>
  <c r="AS790" i="2"/>
  <c r="BM803" i="2"/>
  <c r="BY803" i="2"/>
  <c r="BF818" i="2"/>
  <c r="BR818" i="2"/>
  <c r="BF820" i="2"/>
  <c r="BR820" i="2"/>
  <c r="AS820" i="2"/>
  <c r="BI803" i="2"/>
  <c r="AY803" i="2"/>
  <c r="BW803" i="2"/>
  <c r="BG850" i="2"/>
  <c r="AS834" i="2"/>
  <c r="BV758" i="2"/>
  <c r="BJ760" i="2"/>
  <c r="BJ774" i="2"/>
  <c r="BZ803" i="2"/>
  <c r="AS804" i="2"/>
  <c r="BH850" i="2"/>
  <c r="BT850" i="2"/>
  <c r="AY758" i="2"/>
  <c r="BK758" i="2"/>
  <c r="BW758" i="2"/>
  <c r="BW760" i="2"/>
  <c r="AY774" i="2"/>
  <c r="BK774" i="2"/>
  <c r="BW774" i="2"/>
  <c r="BI788" i="2"/>
  <c r="BU788" i="2"/>
  <c r="BI790" i="2"/>
  <c r="BU790" i="2"/>
  <c r="BC803" i="2"/>
  <c r="BO803" i="2"/>
  <c r="AU804" i="2"/>
  <c r="BH820" i="2"/>
  <c r="BT820" i="2"/>
  <c r="BI848" i="2"/>
  <c r="BU848" i="2"/>
  <c r="BI850" i="2"/>
  <c r="BU850" i="2"/>
  <c r="BF833" i="2"/>
  <c r="BR833" i="2"/>
  <c r="BF835" i="2"/>
  <c r="BR835" i="2"/>
  <c r="AZ758" i="2"/>
  <c r="BL758" i="2"/>
  <c r="BX758" i="2"/>
  <c r="BR759" i="2"/>
  <c r="BL760" i="2"/>
  <c r="BF773" i="2"/>
  <c r="BR773" i="2"/>
  <c r="AZ774" i="2"/>
  <c r="BL774" i="2"/>
  <c r="BX774" i="2"/>
  <c r="BR775" i="2"/>
  <c r="BJ788" i="2"/>
  <c r="BV788" i="2"/>
  <c r="BJ790" i="2"/>
  <c r="BV790" i="2"/>
  <c r="BD803" i="2"/>
  <c r="BP803" i="2"/>
  <c r="BJ804" i="2"/>
  <c r="BV804" i="2"/>
  <c r="BI818" i="2"/>
  <c r="BU818" i="2"/>
  <c r="BI820" i="2"/>
  <c r="BU820" i="2"/>
  <c r="BV803" i="2"/>
  <c r="BR865" i="2"/>
  <c r="BG760" i="2"/>
  <c r="AX758" i="2"/>
  <c r="AX760" i="2"/>
  <c r="BN803" i="2"/>
  <c r="AX850" i="2"/>
  <c r="BJ850" i="2"/>
  <c r="BV850" i="2"/>
  <c r="BS833" i="2"/>
  <c r="BY834" i="2"/>
  <c r="BG835" i="2"/>
  <c r="BS835" i="2"/>
  <c r="BA758" i="2"/>
  <c r="BM758" i="2"/>
  <c r="BY758" i="2"/>
  <c r="BA760" i="2"/>
  <c r="BM760" i="2"/>
  <c r="BY760" i="2"/>
  <c r="BG773" i="2"/>
  <c r="BS773" i="2"/>
  <c r="BA774" i="2"/>
  <c r="BM774" i="2"/>
  <c r="BY774" i="2"/>
  <c r="AY788" i="2"/>
  <c r="BK788" i="2"/>
  <c r="BW788" i="2"/>
  <c r="AY790" i="2"/>
  <c r="BK790" i="2"/>
  <c r="BW790" i="2"/>
  <c r="BE803" i="2"/>
  <c r="BQ803" i="2"/>
  <c r="AY804" i="2"/>
  <c r="BK804" i="2"/>
  <c r="BW804" i="2"/>
  <c r="BJ818" i="2"/>
  <c r="BV818" i="2"/>
  <c r="BJ820" i="2"/>
  <c r="BV820" i="2"/>
  <c r="AX803" i="2"/>
  <c r="BF865" i="2"/>
  <c r="BU803" i="2"/>
  <c r="BJ803" i="2"/>
  <c r="BE850" i="2"/>
  <c r="BS850" i="2"/>
  <c r="BJ758" i="2"/>
  <c r="AX774" i="2"/>
  <c r="BV774" i="2"/>
  <c r="BB803" i="2"/>
  <c r="AY850" i="2"/>
  <c r="BK850" i="2"/>
  <c r="BW850" i="2"/>
  <c r="BB758" i="2"/>
  <c r="BN758" i="2"/>
  <c r="BZ758" i="2"/>
  <c r="BN760" i="2"/>
  <c r="BB774" i="2"/>
  <c r="BN774" i="2"/>
  <c r="BZ774" i="2"/>
  <c r="AZ788" i="2"/>
  <c r="BL788" i="2"/>
  <c r="BX788" i="2"/>
  <c r="AZ790" i="2"/>
  <c r="BL790" i="2"/>
  <c r="BX790" i="2"/>
  <c r="BF803" i="2"/>
  <c r="BR803" i="2"/>
  <c r="AY820" i="2"/>
  <c r="BK820" i="2"/>
  <c r="BW820" i="2"/>
  <c r="BF895" i="2"/>
  <c r="BR895" i="2"/>
  <c r="AX879" i="2"/>
  <c r="BX848" i="2"/>
  <c r="AZ850" i="2"/>
  <c r="BL850" i="2"/>
  <c r="BX850" i="2"/>
  <c r="BI833" i="2"/>
  <c r="BU833" i="2"/>
  <c r="BI835" i="2"/>
  <c r="BU835" i="2"/>
  <c r="BC758" i="2"/>
  <c r="BO758" i="2"/>
  <c r="BU759" i="2"/>
  <c r="BC774" i="2"/>
  <c r="BO774" i="2"/>
  <c r="AU775" i="2"/>
  <c r="BA788" i="2"/>
  <c r="BM788" i="2"/>
  <c r="BY788" i="2"/>
  <c r="BA790" i="2"/>
  <c r="BM790" i="2"/>
  <c r="BY790" i="2"/>
  <c r="BG803" i="2"/>
  <c r="BS803" i="2"/>
  <c r="BA804" i="2"/>
  <c r="BM804" i="2"/>
  <c r="BY804" i="2"/>
  <c r="AZ820" i="2"/>
  <c r="BL820" i="2"/>
  <c r="BX820" i="2"/>
  <c r="BC759" i="2"/>
  <c r="J765" i="2"/>
  <c r="T774" i="2"/>
  <c r="J781" i="2"/>
  <c r="BC864" i="2"/>
  <c r="BE790" i="2"/>
  <c r="BD789" i="2"/>
  <c r="BN834" i="2"/>
  <c r="BQ773" i="2"/>
  <c r="BH760" i="2"/>
  <c r="BH759" i="2"/>
  <c r="J759" i="2"/>
  <c r="BB759" i="2"/>
  <c r="BT775" i="2"/>
  <c r="AY775" i="2"/>
  <c r="BN759" i="2"/>
  <c r="BG759" i="2"/>
  <c r="AY760" i="2"/>
  <c r="BD775" i="2"/>
  <c r="BJ834" i="2"/>
  <c r="J751" i="2"/>
  <c r="BX759" i="2"/>
  <c r="BO759" i="2"/>
  <c r="BE865" i="2"/>
  <c r="BQ865" i="2"/>
  <c r="AW835" i="2"/>
  <c r="BQ759" i="2"/>
  <c r="BV760" i="2"/>
  <c r="BY759" i="2"/>
  <c r="BR760" i="2"/>
  <c r="K773" i="2"/>
  <c r="J764" i="2"/>
  <c r="BG775" i="2"/>
  <c r="J796" i="2"/>
  <c r="J794" i="2"/>
  <c r="N803" i="2"/>
  <c r="BA803" i="2" s="1"/>
  <c r="AY759" i="2"/>
  <c r="BE759" i="2"/>
  <c r="BW834" i="2"/>
  <c r="BA834" i="2"/>
  <c r="BL834" i="2"/>
  <c r="BX834" i="2"/>
  <c r="BM834" i="2"/>
  <c r="BC834" i="2"/>
  <c r="BO834" i="2"/>
  <c r="BB760" i="2"/>
  <c r="BI775" i="2"/>
  <c r="K790" i="2"/>
  <c r="J805" i="2"/>
  <c r="AY805" i="2"/>
  <c r="BA864" i="2"/>
  <c r="BM864" i="2"/>
  <c r="BY864" i="2"/>
  <c r="BB848" i="2"/>
  <c r="BN848" i="2"/>
  <c r="BD834" i="2"/>
  <c r="BP834" i="2"/>
  <c r="BS834" i="2"/>
  <c r="AZ760" i="2"/>
  <c r="BI759" i="2"/>
  <c r="AS759" i="2"/>
  <c r="BD760" i="2"/>
  <c r="BK760" i="2"/>
  <c r="BK775" i="2"/>
  <c r="BW775" i="2"/>
  <c r="S804" i="2"/>
  <c r="J795" i="2"/>
  <c r="BU775" i="2"/>
  <c r="BA865" i="2"/>
  <c r="BM865" i="2"/>
  <c r="BY865" i="2"/>
  <c r="BA759" i="2"/>
  <c r="BF760" i="2"/>
  <c r="BF759" i="2"/>
  <c r="BX760" i="2"/>
  <c r="BC775" i="2"/>
  <c r="BV775" i="2"/>
  <c r="AW789" i="2"/>
  <c r="AS789" i="2"/>
  <c r="J749" i="2"/>
  <c r="J760" i="2"/>
  <c r="BP760" i="2"/>
  <c r="BE760" i="2"/>
  <c r="BZ760" i="2"/>
  <c r="BE775" i="2"/>
  <c r="J780" i="2"/>
  <c r="BL789" i="2"/>
  <c r="AZ789" i="2"/>
  <c r="BT789" i="2"/>
  <c r="BV789" i="2"/>
  <c r="J758" i="2"/>
  <c r="BW759" i="2"/>
  <c r="BD759" i="2"/>
  <c r="BQ760" i="2"/>
  <c r="BF775" i="2"/>
  <c r="J789" i="2"/>
  <c r="BM789" i="2"/>
  <c r="BN863" i="2"/>
  <c r="BH864" i="2"/>
  <c r="BT864" i="2"/>
  <c r="BB865" i="2"/>
  <c r="BN865" i="2"/>
  <c r="BZ865" i="2"/>
  <c r="BD848" i="2"/>
  <c r="BP848" i="2"/>
  <c r="BJ849" i="2"/>
  <c r="K775" i="2"/>
  <c r="J766" i="2"/>
  <c r="BJ775" i="2"/>
  <c r="BM773" i="2"/>
  <c r="BN789" i="2"/>
  <c r="BU863" i="2"/>
  <c r="BJ848" i="2"/>
  <c r="BV848" i="2"/>
  <c r="AZ834" i="2"/>
  <c r="J750" i="2"/>
  <c r="BW773" i="2"/>
  <c r="BA789" i="2"/>
  <c r="BZ789" i="2"/>
  <c r="BB789" i="2"/>
  <c r="BU773" i="2"/>
  <c r="AX789" i="2"/>
  <c r="BK848" i="2"/>
  <c r="BG834" i="2"/>
  <c r="BJ759" i="2"/>
  <c r="BC760" i="2"/>
  <c r="AZ848" i="2"/>
  <c r="BL848" i="2"/>
  <c r="BF849" i="2"/>
  <c r="BH834" i="2"/>
  <c r="BB834" i="2"/>
  <c r="BF758" i="2"/>
  <c r="BR758" i="2"/>
  <c r="BH773" i="2"/>
  <c r="BY773" i="2"/>
  <c r="BC789" i="2"/>
  <c r="BO789" i="2"/>
  <c r="AU790" i="2"/>
  <c r="AU789" i="2"/>
  <c r="AX819" i="2"/>
  <c r="BA773" i="2"/>
  <c r="BH775" i="2"/>
  <c r="BX789" i="2"/>
  <c r="BY789" i="2"/>
  <c r="AY848" i="2"/>
  <c r="AX759" i="2"/>
  <c r="BV759" i="2"/>
  <c r="BO760" i="2"/>
  <c r="BG880" i="2"/>
  <c r="BS880" i="2"/>
  <c r="BI878" i="2"/>
  <c r="BA848" i="2"/>
  <c r="BM848" i="2"/>
  <c r="BY848" i="2"/>
  <c r="BG849" i="2"/>
  <c r="BS849" i="2"/>
  <c r="BS775" i="2"/>
  <c r="BI773" i="2"/>
  <c r="BP775" i="2"/>
  <c r="K788" i="2"/>
  <c r="J779" i="2"/>
  <c r="AS788" i="2"/>
  <c r="AW788" i="2"/>
  <c r="AW758" i="2"/>
  <c r="AU774" i="2"/>
  <c r="J809" i="2"/>
  <c r="K818" i="2"/>
  <c r="J820" i="2"/>
  <c r="AX820" i="2"/>
  <c r="BE818" i="2"/>
  <c r="AW818" i="2"/>
  <c r="AX804" i="2"/>
  <c r="AZ818" i="2"/>
  <c r="BL818" i="2"/>
  <c r="BX818" i="2"/>
  <c r="BG818" i="2"/>
  <c r="BT835" i="2"/>
  <c r="BG833" i="2"/>
  <c r="BS805" i="2"/>
  <c r="BT818" i="2"/>
  <c r="P819" i="2"/>
  <c r="BC819" i="2" s="1"/>
  <c r="J810" i="2"/>
  <c r="AU819" i="2"/>
  <c r="AU818" i="2"/>
  <c r="J811" i="2"/>
  <c r="BD880" i="2"/>
  <c r="BP880" i="2"/>
  <c r="J839" i="2"/>
  <c r="AX834" i="2"/>
  <c r="BQ880" i="2"/>
  <c r="J834" i="2"/>
  <c r="BJ864" i="2"/>
  <c r="BV864" i="2"/>
  <c r="AU833" i="2"/>
  <c r="J826" i="2"/>
  <c r="BD894" i="2"/>
  <c r="AY880" i="2"/>
  <c r="BK880" i="2"/>
  <c r="BW880" i="2"/>
  <c r="BR878" i="2"/>
  <c r="BE834" i="2"/>
  <c r="BQ834" i="2"/>
  <c r="J835" i="2"/>
  <c r="AX835" i="2"/>
  <c r="BQ833" i="2"/>
  <c r="BE880" i="2"/>
  <c r="J824" i="2"/>
  <c r="K833" i="2"/>
  <c r="AW865" i="2"/>
  <c r="AS865" i="2"/>
  <c r="BZ834" i="2"/>
  <c r="AS849" i="2"/>
  <c r="BF834" i="2"/>
  <c r="BR834" i="2"/>
  <c r="AU835" i="2"/>
  <c r="BX893" i="2"/>
  <c r="BI834" i="2"/>
  <c r="BM893" i="2"/>
  <c r="BG864" i="2"/>
  <c r="BS864" i="2"/>
  <c r="J840" i="2"/>
  <c r="J825" i="2"/>
  <c r="BK863" i="2"/>
  <c r="BE864" i="2"/>
  <c r="BQ864" i="2"/>
  <c r="AY865" i="2"/>
  <c r="BK865" i="2"/>
  <c r="BW865" i="2"/>
  <c r="AZ880" i="2"/>
  <c r="BL880" i="2"/>
  <c r="BX880" i="2"/>
  <c r="BA880" i="2"/>
  <c r="BM880" i="2"/>
  <c r="BY880" i="2"/>
  <c r="BO879" i="2"/>
  <c r="BF864" i="2"/>
  <c r="BR864" i="2"/>
  <c r="AZ865" i="2"/>
  <c r="BL865" i="2"/>
  <c r="BX865" i="2"/>
  <c r="BZ848" i="2"/>
  <c r="J841" i="2"/>
  <c r="AS848" i="2"/>
  <c r="AX849" i="2"/>
  <c r="BH880" i="2"/>
  <c r="BT880" i="2"/>
  <c r="BC894" i="2"/>
  <c r="AU850" i="2"/>
  <c r="AU848" i="2"/>
  <c r="BB880" i="2"/>
  <c r="BN880" i="2"/>
  <c r="BZ880" i="2"/>
  <c r="BO848" i="2"/>
  <c r="BO893" i="2"/>
  <c r="BC880" i="2"/>
  <c r="BO880" i="2"/>
  <c r="BP865" i="2"/>
  <c r="K848" i="2"/>
  <c r="J850" i="2"/>
  <c r="P849" i="2"/>
  <c r="BC849" i="2" s="1"/>
  <c r="BC848" i="2"/>
  <c r="BR894" i="2"/>
  <c r="BF893" i="2"/>
  <c r="BR893" i="2"/>
  <c r="BF878" i="2"/>
  <c r="BL879" i="2"/>
  <c r="BF880" i="2"/>
  <c r="BR880" i="2"/>
  <c r="BG865" i="2"/>
  <c r="BS865" i="2"/>
  <c r="BN864" i="2"/>
  <c r="BZ864" i="2"/>
  <c r="BH865" i="2"/>
  <c r="BT865" i="2"/>
  <c r="BB893" i="2"/>
  <c r="BN893" i="2"/>
  <c r="BZ893" i="2"/>
  <c r="BB895" i="2"/>
  <c r="BN895" i="2"/>
  <c r="BZ895" i="2"/>
  <c r="BI880" i="2"/>
  <c r="BU880" i="2"/>
  <c r="J854" i="2"/>
  <c r="BI863" i="2"/>
  <c r="BO864" i="2"/>
  <c r="BI865" i="2"/>
  <c r="BU865" i="2"/>
  <c r="BC895" i="2"/>
  <c r="BO895" i="2"/>
  <c r="BJ880" i="2"/>
  <c r="BV880" i="2"/>
  <c r="AX863" i="2"/>
  <c r="BJ863" i="2"/>
  <c r="BD864" i="2"/>
  <c r="BP864" i="2"/>
  <c r="BJ865" i="2"/>
  <c r="BV865" i="2"/>
  <c r="AW878" i="2"/>
  <c r="AS878" i="2"/>
  <c r="BX863" i="2"/>
  <c r="BL863" i="2"/>
  <c r="AZ863" i="2"/>
  <c r="BW863" i="2"/>
  <c r="J865" i="2"/>
  <c r="AX865" i="2"/>
  <c r="J856" i="2"/>
  <c r="BB863" i="2"/>
  <c r="AW863" i="2"/>
  <c r="BC863" i="2"/>
  <c r="BA863" i="2"/>
  <c r="BM863" i="2"/>
  <c r="BY863" i="2"/>
  <c r="BF863" i="2"/>
  <c r="AY863" i="2"/>
  <c r="J855" i="2"/>
  <c r="O864" i="2"/>
  <c r="BB864" i="2" s="1"/>
  <c r="AY878" i="2"/>
  <c r="BK878" i="2"/>
  <c r="BG863" i="2"/>
  <c r="BE863" i="2"/>
  <c r="AX864" i="2"/>
  <c r="J863" i="2"/>
  <c r="BZ863" i="2"/>
  <c r="BI893" i="2"/>
  <c r="AS894" i="2"/>
  <c r="AW879" i="2"/>
  <c r="AS879" i="2"/>
  <c r="BH878" i="2"/>
  <c r="AU864" i="2"/>
  <c r="AU863" i="2"/>
  <c r="BO878" i="2"/>
  <c r="AZ878" i="2"/>
  <c r="BJ893" i="2"/>
  <c r="BO863" i="2"/>
  <c r="BH863" i="2"/>
  <c r="BA893" i="2"/>
  <c r="BC878" i="2"/>
  <c r="BU878" i="2"/>
  <c r="BD863" i="2"/>
  <c r="BP863" i="2"/>
  <c r="AW864" i="2"/>
  <c r="BP878" i="2"/>
  <c r="AZ893" i="2"/>
  <c r="BK893" i="2"/>
  <c r="BL878" i="2"/>
  <c r="BD893" i="2"/>
  <c r="BP893" i="2"/>
  <c r="BD895" i="2"/>
  <c r="BP895" i="2"/>
  <c r="BY893" i="2"/>
  <c r="BD878" i="2"/>
  <c r="BQ878" i="2"/>
  <c r="BE893" i="2"/>
  <c r="BQ893" i="2"/>
  <c r="AS880" i="2"/>
  <c r="BU893" i="2"/>
  <c r="BE878" i="2"/>
  <c r="BJ878" i="2"/>
  <c r="BV878" i="2"/>
  <c r="BW893" i="2"/>
  <c r="AY895" i="2"/>
  <c r="BW878" i="2"/>
  <c r="AY893" i="2"/>
  <c r="BX878" i="2"/>
  <c r="BV893" i="2"/>
  <c r="BL893" i="2"/>
  <c r="AZ895" i="2"/>
  <c r="BL895" i="2"/>
  <c r="BX895" i="2"/>
  <c r="BK895" i="2"/>
  <c r="BA895" i="2"/>
  <c r="BM895" i="2"/>
  <c r="BY895" i="2"/>
  <c r="BA878" i="2"/>
  <c r="BM878" i="2"/>
  <c r="BY878" i="2"/>
  <c r="BN879" i="2"/>
  <c r="BK879" i="2"/>
  <c r="BJ879" i="2"/>
  <c r="BZ879" i="2"/>
  <c r="BY879" i="2"/>
  <c r="BB879" i="2"/>
  <c r="AZ879" i="2"/>
  <c r="BP879" i="2"/>
  <c r="AY879" i="2"/>
  <c r="BM879" i="2"/>
  <c r="BC879" i="2"/>
  <c r="BF894" i="2"/>
  <c r="BA879" i="2"/>
  <c r="BV879" i="2"/>
  <c r="BW879" i="2"/>
  <c r="BT879" i="2"/>
  <c r="BX879" i="2"/>
  <c r="BD879" i="2"/>
  <c r="BH894" i="2"/>
  <c r="BT894" i="2"/>
  <c r="J884" i="2"/>
  <c r="BI894" i="2"/>
  <c r="BU894" i="2"/>
  <c r="BA894" i="2"/>
  <c r="J879" i="2"/>
  <c r="J885" i="2"/>
  <c r="BJ894" i="2"/>
  <c r="BB894" i="2"/>
  <c r="AU878" i="2"/>
  <c r="BS878" i="2"/>
  <c r="BS879" i="2"/>
  <c r="J869" i="2"/>
  <c r="K878" i="2"/>
  <c r="BU879" i="2"/>
  <c r="BM894" i="2"/>
  <c r="J871" i="2"/>
  <c r="BO894" i="2"/>
  <c r="BE879" i="2"/>
  <c r="BQ879" i="2"/>
  <c r="J880" i="2"/>
  <c r="AX880" i="2"/>
  <c r="BG879" i="2"/>
  <c r="BP894" i="2"/>
  <c r="BF879" i="2"/>
  <c r="BR879" i="2"/>
  <c r="BH879" i="2"/>
  <c r="AU880" i="2"/>
  <c r="BE894" i="2"/>
  <c r="BQ894" i="2"/>
  <c r="BZ894" i="2"/>
  <c r="BB878" i="2"/>
  <c r="BN878" i="2"/>
  <c r="BZ878" i="2"/>
  <c r="BI879" i="2"/>
  <c r="BG894" i="2"/>
  <c r="BS894" i="2"/>
  <c r="J870" i="2"/>
  <c r="BV894" i="2"/>
  <c r="BN894" i="2"/>
  <c r="BW895" i="2"/>
  <c r="AY894" i="2"/>
  <c r="BW894" i="2"/>
  <c r="BQ895" i="2"/>
  <c r="BG893" i="2"/>
  <c r="BS893" i="2"/>
  <c r="BK894" i="2"/>
  <c r="BE895" i="2"/>
  <c r="AZ894" i="2"/>
  <c r="BL894" i="2"/>
  <c r="BX894" i="2"/>
  <c r="BY894" i="2"/>
  <c r="J895" i="2"/>
  <c r="AX895" i="2"/>
  <c r="P893" i="2"/>
  <c r="BC893" i="2" s="1"/>
  <c r="AS893" i="2"/>
  <c r="J886" i="2"/>
  <c r="AU893" i="2"/>
  <c r="K894" i="2"/>
  <c r="AS895" i="2"/>
  <c r="AX893" i="2"/>
  <c r="AU895" i="2"/>
  <c r="BG774" i="2" l="1"/>
  <c r="J774" i="2"/>
  <c r="BF804" i="2"/>
  <c r="J804" i="2"/>
  <c r="J819" i="2"/>
  <c r="J803" i="2"/>
  <c r="J818" i="2"/>
  <c r="AX818" i="2"/>
  <c r="AX790" i="2"/>
  <c r="J790" i="2"/>
  <c r="AX775" i="2"/>
  <c r="J775" i="2"/>
  <c r="AX773" i="2"/>
  <c r="J773" i="2"/>
  <c r="AX788" i="2"/>
  <c r="J788" i="2"/>
  <c r="J833" i="2"/>
  <c r="AX833" i="2"/>
  <c r="J864" i="2"/>
  <c r="J849" i="2"/>
  <c r="AX848" i="2"/>
  <c r="J848" i="2"/>
  <c r="J878" i="2"/>
  <c r="AX878" i="2"/>
  <c r="J893" i="2"/>
  <c r="J894" i="2"/>
  <c r="AX894" i="2"/>
  <c r="AL1000" i="3"/>
  <c r="AL999" i="3"/>
  <c r="AL998" i="3"/>
  <c r="AL997" i="3"/>
  <c r="AL996" i="3"/>
  <c r="AL995" i="3"/>
  <c r="AL994" i="3"/>
  <c r="AL993" i="3"/>
  <c r="AL992" i="3"/>
  <c r="AL991" i="3"/>
  <c r="AL990" i="3"/>
  <c r="AL989" i="3"/>
  <c r="AL988" i="3"/>
  <c r="AL987" i="3"/>
  <c r="AL986" i="3"/>
  <c r="AL985" i="3"/>
  <c r="AL984" i="3"/>
  <c r="AL983" i="3"/>
  <c r="AL982" i="3"/>
  <c r="AL981" i="3"/>
  <c r="AL980" i="3"/>
  <c r="AL979" i="3"/>
  <c r="AL978" i="3"/>
  <c r="AL977" i="3"/>
  <c r="AL976" i="3"/>
  <c r="AL975" i="3"/>
  <c r="AL974" i="3"/>
  <c r="AL973" i="3"/>
  <c r="AL972" i="3"/>
  <c r="AL971" i="3"/>
  <c r="AL970" i="3"/>
  <c r="AL969" i="3"/>
  <c r="AL968" i="3"/>
  <c r="AL967" i="3"/>
  <c r="AL966" i="3"/>
  <c r="AL965" i="3"/>
  <c r="AL964" i="3"/>
  <c r="AL963" i="3"/>
  <c r="AL962" i="3"/>
  <c r="AL961" i="3"/>
  <c r="AL960" i="3"/>
  <c r="AL959" i="3"/>
  <c r="AL958" i="3"/>
  <c r="AL957" i="3"/>
  <c r="AL956" i="3"/>
  <c r="AL955" i="3"/>
  <c r="AL954" i="3"/>
  <c r="AL953" i="3"/>
  <c r="AL952" i="3"/>
  <c r="AL951" i="3"/>
  <c r="AL950" i="3"/>
  <c r="AL949" i="3"/>
  <c r="AL948" i="3"/>
  <c r="AL947" i="3"/>
  <c r="AL946" i="3"/>
  <c r="AL945" i="3"/>
  <c r="AL944" i="3"/>
  <c r="AL943" i="3"/>
  <c r="AL942" i="3"/>
  <c r="AL941" i="3"/>
  <c r="AL940" i="3"/>
  <c r="AL939" i="3"/>
  <c r="AL938" i="3"/>
  <c r="AL937" i="3"/>
  <c r="AL936" i="3"/>
  <c r="AL935" i="3"/>
  <c r="AL934" i="3"/>
  <c r="AL933" i="3"/>
  <c r="AL932" i="3"/>
  <c r="AL931" i="3"/>
  <c r="AL930" i="3"/>
  <c r="AL929" i="3"/>
  <c r="AL928" i="3"/>
  <c r="AL927" i="3"/>
  <c r="AL926" i="3"/>
  <c r="AL925" i="3"/>
  <c r="AL924" i="3"/>
  <c r="AL923" i="3"/>
  <c r="AL922" i="3"/>
  <c r="AL921" i="3"/>
  <c r="AL920" i="3"/>
  <c r="AL919" i="3"/>
  <c r="AL918" i="3"/>
  <c r="AL917" i="3"/>
  <c r="AL916" i="3"/>
  <c r="AL915" i="3"/>
  <c r="AL914" i="3"/>
  <c r="AL913" i="3"/>
  <c r="AL912" i="3"/>
  <c r="AL911" i="3"/>
  <c r="AL910" i="3"/>
  <c r="AL909" i="3"/>
  <c r="AL908" i="3"/>
  <c r="AL907" i="3"/>
  <c r="AL906" i="3"/>
  <c r="AL905" i="3"/>
  <c r="AL904" i="3"/>
  <c r="AL903" i="3"/>
  <c r="AL902" i="3"/>
  <c r="AL901" i="3"/>
  <c r="AL900" i="3"/>
  <c r="AL899" i="3"/>
  <c r="AL898" i="3"/>
  <c r="AL897" i="3"/>
  <c r="AL896" i="3"/>
  <c r="AL895" i="3"/>
  <c r="AL894" i="3"/>
  <c r="AL893" i="3"/>
  <c r="AL892" i="3"/>
  <c r="AL891" i="3"/>
  <c r="AL890" i="3"/>
  <c r="AL889" i="3"/>
  <c r="AL888" i="3"/>
  <c r="AL887" i="3"/>
  <c r="AL886" i="3"/>
  <c r="AL885" i="3"/>
  <c r="AL884" i="3"/>
  <c r="AL883" i="3"/>
  <c r="AL882" i="3"/>
  <c r="AL881" i="3"/>
  <c r="AL880" i="3"/>
  <c r="AL879" i="3"/>
  <c r="AL878" i="3"/>
  <c r="AL877" i="3"/>
  <c r="AL876" i="3"/>
  <c r="AL875" i="3"/>
  <c r="AL874" i="3"/>
  <c r="AL873" i="3"/>
  <c r="AL872" i="3"/>
  <c r="AL871" i="3"/>
  <c r="AL870" i="3"/>
  <c r="AL869" i="3"/>
  <c r="AL868" i="3"/>
  <c r="AL867" i="3"/>
  <c r="AL866" i="3"/>
  <c r="AL865" i="3"/>
  <c r="AL864" i="3"/>
  <c r="AL863" i="3"/>
  <c r="AL862" i="3"/>
  <c r="AL861" i="3"/>
  <c r="AL860" i="3"/>
  <c r="AL859" i="3"/>
  <c r="AL858" i="3"/>
  <c r="AL857" i="3"/>
  <c r="AL856" i="3"/>
  <c r="AL855" i="3"/>
  <c r="AL854" i="3"/>
  <c r="AL853" i="3"/>
  <c r="AL852" i="3"/>
  <c r="AL851" i="3"/>
  <c r="AL850" i="3"/>
  <c r="AL849" i="3"/>
  <c r="AL848" i="3"/>
  <c r="AL847" i="3"/>
  <c r="AL846" i="3"/>
  <c r="AL845" i="3"/>
  <c r="AL844" i="3"/>
  <c r="AL843" i="3"/>
  <c r="AL842" i="3"/>
  <c r="AL841" i="3"/>
  <c r="AL840" i="3"/>
  <c r="AL839" i="3"/>
  <c r="AL838" i="3"/>
  <c r="AL837" i="3"/>
  <c r="AL836" i="3"/>
  <c r="AL835" i="3"/>
  <c r="AL834" i="3"/>
  <c r="AL833" i="3"/>
  <c r="AL832" i="3"/>
  <c r="AL831" i="3"/>
  <c r="AL830" i="3"/>
  <c r="AL829" i="3"/>
  <c r="AL828" i="3"/>
  <c r="AL827" i="3"/>
  <c r="AL826" i="3"/>
  <c r="AL825" i="3"/>
  <c r="AL824" i="3"/>
  <c r="AL823" i="3"/>
  <c r="AL822" i="3"/>
  <c r="AL821" i="3"/>
  <c r="AL820" i="3"/>
  <c r="AL819" i="3"/>
  <c r="AL818" i="3"/>
  <c r="AL817" i="3"/>
  <c r="AL816" i="3"/>
  <c r="AL815" i="3"/>
  <c r="AL814" i="3"/>
  <c r="AL813" i="3"/>
  <c r="AL812" i="3"/>
  <c r="AL811" i="3"/>
  <c r="AL810" i="3"/>
  <c r="AL809" i="3"/>
  <c r="AL808" i="3"/>
  <c r="AL807" i="3"/>
  <c r="AL806" i="3"/>
  <c r="AL805" i="3"/>
  <c r="AL804" i="3"/>
  <c r="AL803" i="3"/>
  <c r="AL802" i="3"/>
  <c r="AL801" i="3"/>
  <c r="AL800" i="3"/>
  <c r="AL799" i="3"/>
  <c r="AL798" i="3"/>
  <c r="AL797" i="3"/>
  <c r="AL796" i="3"/>
  <c r="AL795" i="3"/>
  <c r="AL794" i="3"/>
  <c r="AL793" i="3"/>
  <c r="AL792" i="3"/>
  <c r="AL791" i="3"/>
  <c r="AL790" i="3"/>
  <c r="AL789" i="3"/>
  <c r="AL788" i="3"/>
  <c r="AL787" i="3"/>
  <c r="AL786" i="3"/>
  <c r="AL785" i="3"/>
  <c r="AL784" i="3"/>
  <c r="AL783" i="3"/>
  <c r="AL782" i="3"/>
  <c r="AL781" i="3"/>
  <c r="AL780" i="3"/>
  <c r="AL779" i="3"/>
  <c r="AL778" i="3"/>
  <c r="AL777" i="3"/>
  <c r="AL776" i="3"/>
  <c r="AL775" i="3"/>
  <c r="AL774" i="3"/>
  <c r="AL773" i="3"/>
  <c r="AL772" i="3"/>
  <c r="AL771" i="3"/>
  <c r="AL770" i="3"/>
  <c r="AL769" i="3"/>
  <c r="AL768" i="3"/>
  <c r="AL767" i="3"/>
  <c r="AL766" i="3"/>
  <c r="AL765" i="3"/>
  <c r="AL764" i="3"/>
  <c r="AL763" i="3"/>
  <c r="AL762" i="3"/>
  <c r="AL761" i="3"/>
  <c r="AL760" i="3"/>
  <c r="AL759" i="3"/>
  <c r="AL758" i="3"/>
  <c r="AL757" i="3"/>
  <c r="AL756" i="3"/>
  <c r="AL755" i="3"/>
  <c r="AL754" i="3"/>
  <c r="AL753" i="3"/>
  <c r="AL752" i="3"/>
  <c r="AL751" i="3"/>
  <c r="AL750" i="3"/>
  <c r="AL749" i="3"/>
  <c r="AL748" i="3"/>
  <c r="AL747" i="3"/>
  <c r="AL746" i="3"/>
  <c r="AL745" i="3"/>
  <c r="AL744" i="3"/>
  <c r="AL743" i="3"/>
  <c r="AL742" i="3"/>
  <c r="AL741" i="3"/>
  <c r="AL740" i="3"/>
  <c r="AL739" i="3"/>
  <c r="AL738" i="3"/>
  <c r="AL737" i="3"/>
  <c r="AL736" i="3"/>
  <c r="AL735" i="3"/>
  <c r="AL734" i="3"/>
  <c r="AL733" i="3"/>
  <c r="AL732" i="3"/>
  <c r="AL731" i="3"/>
  <c r="AL730" i="3"/>
  <c r="AL729" i="3"/>
  <c r="AL728" i="3"/>
  <c r="AL727" i="3"/>
  <c r="AL726" i="3"/>
  <c r="AL725" i="3"/>
  <c r="AL724" i="3"/>
  <c r="AL723" i="3"/>
  <c r="AL722" i="3"/>
  <c r="AL721" i="3"/>
  <c r="AL720" i="3"/>
  <c r="AL719" i="3"/>
  <c r="AL718" i="3"/>
  <c r="AL717" i="3"/>
  <c r="AL716" i="3"/>
  <c r="AL715" i="3"/>
  <c r="AL714" i="3"/>
  <c r="AL713" i="3"/>
  <c r="AL712" i="3"/>
  <c r="AL711" i="3"/>
  <c r="AL710" i="3"/>
  <c r="AL709" i="3"/>
  <c r="AL708" i="3"/>
  <c r="AL707" i="3"/>
  <c r="AL706" i="3"/>
  <c r="AL705" i="3"/>
  <c r="AL704" i="3"/>
  <c r="AL703" i="3"/>
  <c r="AL702" i="3"/>
  <c r="AL701" i="3"/>
  <c r="AL700" i="3"/>
  <c r="AL699" i="3"/>
  <c r="AL698" i="3"/>
  <c r="AL697" i="3"/>
  <c r="AL696" i="3"/>
  <c r="AL695" i="3"/>
  <c r="AL694" i="3"/>
  <c r="AL693" i="3"/>
  <c r="AL692" i="3"/>
  <c r="AL691" i="3"/>
  <c r="AL690" i="3"/>
  <c r="AL689" i="3"/>
  <c r="AL688" i="3"/>
  <c r="AL687" i="3"/>
  <c r="AL686" i="3"/>
  <c r="AL685" i="3"/>
  <c r="AL684" i="3"/>
  <c r="AL683" i="3"/>
  <c r="AL682" i="3"/>
  <c r="AL681" i="3"/>
  <c r="AL680" i="3"/>
  <c r="AL679" i="3"/>
  <c r="AL678" i="3"/>
  <c r="AL677" i="3"/>
  <c r="AL676" i="3"/>
  <c r="AL675" i="3"/>
  <c r="AL674" i="3"/>
  <c r="AL673" i="3"/>
  <c r="AL672" i="3"/>
  <c r="AL671" i="3"/>
  <c r="AL670" i="3"/>
  <c r="AL669" i="3"/>
  <c r="AL668" i="3"/>
  <c r="AL667" i="3"/>
  <c r="AL666" i="3"/>
  <c r="AL665" i="3"/>
  <c r="AL664" i="3"/>
  <c r="AL663" i="3"/>
  <c r="AL662" i="3"/>
  <c r="AL661" i="3"/>
  <c r="AL660" i="3"/>
  <c r="AL659" i="3"/>
  <c r="AL658" i="3"/>
  <c r="AL657" i="3"/>
  <c r="AL656" i="3"/>
  <c r="AL655" i="3"/>
  <c r="AL654" i="3"/>
  <c r="AL653" i="3"/>
  <c r="AL652" i="3"/>
  <c r="AL651" i="3"/>
  <c r="AL650" i="3"/>
  <c r="AL649" i="3"/>
  <c r="AL648" i="3"/>
  <c r="AL647" i="3"/>
  <c r="AL646" i="3"/>
  <c r="AL645" i="3"/>
  <c r="AL644" i="3"/>
  <c r="AL643" i="3"/>
  <c r="AL642" i="3"/>
  <c r="AL641" i="3"/>
  <c r="AL640" i="3"/>
  <c r="AL639" i="3"/>
  <c r="AL638" i="3"/>
  <c r="AL637" i="3"/>
  <c r="AL636" i="3"/>
  <c r="AL635" i="3"/>
  <c r="AL634" i="3"/>
  <c r="AL633" i="3"/>
  <c r="AL632" i="3"/>
  <c r="AL631" i="3"/>
  <c r="AL630" i="3"/>
  <c r="AL629" i="3"/>
  <c r="AL628" i="3"/>
  <c r="AL627" i="3"/>
  <c r="AL626" i="3"/>
  <c r="AL625" i="3"/>
  <c r="AL624" i="3"/>
  <c r="AL623" i="3"/>
  <c r="AL622" i="3"/>
  <c r="AL621" i="3"/>
  <c r="AL620" i="3"/>
  <c r="AL619" i="3"/>
  <c r="AL618" i="3"/>
  <c r="AL617" i="3"/>
  <c r="AL616" i="3"/>
  <c r="AL615" i="3"/>
  <c r="AL614" i="3"/>
  <c r="AL613" i="3"/>
  <c r="AL612" i="3"/>
  <c r="AL611" i="3"/>
  <c r="AL610" i="3"/>
  <c r="AL609" i="3"/>
  <c r="AL608" i="3"/>
  <c r="AL607" i="3"/>
  <c r="AL606" i="3"/>
  <c r="AL605" i="3"/>
  <c r="AL604" i="3"/>
  <c r="AL603" i="3"/>
  <c r="AL602" i="3"/>
  <c r="AL601" i="3"/>
  <c r="AL600" i="3"/>
  <c r="AL599" i="3"/>
  <c r="AL598" i="3"/>
  <c r="AL597" i="3"/>
  <c r="AL596" i="3"/>
  <c r="AL595" i="3"/>
  <c r="AL594" i="3"/>
  <c r="AL593" i="3"/>
  <c r="AL592" i="3"/>
  <c r="AL591" i="3"/>
  <c r="AL590" i="3"/>
  <c r="AL589" i="3"/>
  <c r="AL588" i="3"/>
  <c r="AL587" i="3"/>
  <c r="AL584" i="3"/>
  <c r="AL581" i="3"/>
  <c r="AL578" i="3"/>
  <c r="AL575" i="3"/>
  <c r="AL572" i="3"/>
  <c r="AL569" i="3"/>
  <c r="AL557" i="3"/>
  <c r="AL549" i="3"/>
  <c r="AL514" i="3"/>
  <c r="G222" i="2" l="1"/>
  <c r="B745" i="2"/>
  <c r="A745" i="2" s="1"/>
  <c r="B744" i="2"/>
  <c r="A744" i="2" s="1"/>
  <c r="B743" i="2"/>
  <c r="A743" i="2" s="1"/>
  <c r="B742" i="2"/>
  <c r="A742" i="2" s="1"/>
  <c r="B741" i="2"/>
  <c r="A741" i="2" s="1"/>
  <c r="B740" i="2"/>
  <c r="A740" i="2" s="1"/>
  <c r="B739" i="2"/>
  <c r="A739" i="2" s="1"/>
  <c r="B730" i="2"/>
  <c r="A730" i="2" s="1"/>
  <c r="B729" i="2"/>
  <c r="A729" i="2" s="1"/>
  <c r="B728" i="2"/>
  <c r="A728" i="2" s="1"/>
  <c r="B727" i="2"/>
  <c r="A727" i="2" s="1"/>
  <c r="B726" i="2"/>
  <c r="A726" i="2" s="1"/>
  <c r="B725" i="2"/>
  <c r="A725" i="2" s="1"/>
  <c r="B724" i="2"/>
  <c r="A724" i="2" s="1"/>
  <c r="B715" i="2"/>
  <c r="A715" i="2" s="1"/>
  <c r="B714" i="2"/>
  <c r="A714" i="2" s="1"/>
  <c r="B713" i="2"/>
  <c r="A713" i="2" s="1"/>
  <c r="B712" i="2"/>
  <c r="A712" i="2" s="1"/>
  <c r="B711" i="2"/>
  <c r="A711" i="2" s="1"/>
  <c r="B710" i="2"/>
  <c r="A710" i="2" s="1"/>
  <c r="B709" i="2"/>
  <c r="A709" i="2" s="1"/>
  <c r="B700" i="2"/>
  <c r="A700" i="2" s="1"/>
  <c r="B699" i="2"/>
  <c r="A699" i="2" s="1"/>
  <c r="B698" i="2"/>
  <c r="A698" i="2" s="1"/>
  <c r="B697" i="2"/>
  <c r="A697" i="2" s="1"/>
  <c r="B696" i="2"/>
  <c r="A696" i="2" s="1"/>
  <c r="B695" i="2"/>
  <c r="A695" i="2" s="1"/>
  <c r="B694" i="2"/>
  <c r="A694" i="2" s="1"/>
  <c r="B685" i="2"/>
  <c r="A685" i="2" s="1"/>
  <c r="B684" i="2"/>
  <c r="A684" i="2" s="1"/>
  <c r="B683" i="2"/>
  <c r="A683" i="2" s="1"/>
  <c r="B682" i="2"/>
  <c r="A682" i="2" s="1"/>
  <c r="B681" i="2"/>
  <c r="A681" i="2" s="1"/>
  <c r="B680" i="2"/>
  <c r="A680" i="2" s="1"/>
  <c r="B679" i="2"/>
  <c r="A679" i="2" s="1"/>
  <c r="B670" i="2"/>
  <c r="A670" i="2" s="1"/>
  <c r="B669" i="2"/>
  <c r="A669" i="2" s="1"/>
  <c r="B668" i="2"/>
  <c r="A668" i="2" s="1"/>
  <c r="B667" i="2"/>
  <c r="A667" i="2" s="1"/>
  <c r="B666" i="2"/>
  <c r="A666" i="2" s="1"/>
  <c r="B665" i="2"/>
  <c r="A665" i="2" s="1"/>
  <c r="B664" i="2"/>
  <c r="A664" i="2" s="1"/>
  <c r="B655" i="2"/>
  <c r="A655" i="2" s="1"/>
  <c r="B654" i="2"/>
  <c r="A654" i="2" s="1"/>
  <c r="B653" i="2"/>
  <c r="A653" i="2" s="1"/>
  <c r="B652" i="2"/>
  <c r="A652" i="2" s="1"/>
  <c r="B651" i="2"/>
  <c r="A651" i="2" s="1"/>
  <c r="B650" i="2"/>
  <c r="A650" i="2" s="1"/>
  <c r="B649" i="2"/>
  <c r="A649" i="2" s="1"/>
  <c r="B640" i="2"/>
  <c r="A640" i="2" s="1"/>
  <c r="B639" i="2"/>
  <c r="A639" i="2" s="1"/>
  <c r="B638" i="2"/>
  <c r="A638" i="2" s="1"/>
  <c r="B637" i="2"/>
  <c r="A637" i="2" s="1"/>
  <c r="B636" i="2"/>
  <c r="A636" i="2" s="1"/>
  <c r="B635" i="2"/>
  <c r="A635" i="2" s="1"/>
  <c r="B634" i="2"/>
  <c r="A634" i="2" s="1"/>
  <c r="B625" i="2"/>
  <c r="A625" i="2" s="1"/>
  <c r="B624" i="2"/>
  <c r="A624" i="2" s="1"/>
  <c r="B623" i="2"/>
  <c r="A623" i="2" s="1"/>
  <c r="B622" i="2"/>
  <c r="A622" i="2" s="1"/>
  <c r="B621" i="2"/>
  <c r="A621" i="2" s="1"/>
  <c r="B620" i="2"/>
  <c r="A620" i="2" s="1"/>
  <c r="B619" i="2"/>
  <c r="A619" i="2" s="1"/>
  <c r="B610" i="2"/>
  <c r="A610" i="2" s="1"/>
  <c r="B609" i="2"/>
  <c r="A609" i="2" s="1"/>
  <c r="B608" i="2"/>
  <c r="A608" i="2" s="1"/>
  <c r="B607" i="2"/>
  <c r="A607" i="2" s="1"/>
  <c r="B606" i="2"/>
  <c r="A606" i="2" s="1"/>
  <c r="B605" i="2"/>
  <c r="A605" i="2" s="1"/>
  <c r="B604" i="2"/>
  <c r="A604" i="2" s="1"/>
  <c r="B595" i="2"/>
  <c r="A595" i="2" s="1"/>
  <c r="B594" i="2"/>
  <c r="A594" i="2" s="1"/>
  <c r="B593" i="2"/>
  <c r="A593" i="2" s="1"/>
  <c r="B592" i="2"/>
  <c r="A592" i="2" s="1"/>
  <c r="B591" i="2"/>
  <c r="A591" i="2" s="1"/>
  <c r="B590" i="2"/>
  <c r="A590" i="2" s="1"/>
  <c r="B589" i="2"/>
  <c r="A589" i="2" s="1"/>
  <c r="B580" i="2"/>
  <c r="A580" i="2" s="1"/>
  <c r="B579" i="2"/>
  <c r="A579" i="2" s="1"/>
  <c r="B578" i="2"/>
  <c r="A578" i="2" s="1"/>
  <c r="B577" i="2"/>
  <c r="A577" i="2" s="1"/>
  <c r="B576" i="2"/>
  <c r="A576" i="2" s="1"/>
  <c r="B575" i="2"/>
  <c r="A575" i="2" s="1"/>
  <c r="B574" i="2"/>
  <c r="A574" i="2" s="1"/>
  <c r="B565" i="2"/>
  <c r="A565" i="2" s="1"/>
  <c r="B564" i="2"/>
  <c r="A564" i="2" s="1"/>
  <c r="B563" i="2"/>
  <c r="A563" i="2" s="1"/>
  <c r="B562" i="2"/>
  <c r="A562" i="2" s="1"/>
  <c r="B561" i="2"/>
  <c r="A561" i="2" s="1"/>
  <c r="B560" i="2"/>
  <c r="A560" i="2" s="1"/>
  <c r="B559" i="2"/>
  <c r="A559" i="2" s="1"/>
  <c r="B550" i="2"/>
  <c r="A550" i="2" s="1"/>
  <c r="B549" i="2"/>
  <c r="A549" i="2" s="1"/>
  <c r="B548" i="2"/>
  <c r="A548" i="2" s="1"/>
  <c r="B547" i="2"/>
  <c r="A547" i="2" s="1"/>
  <c r="B546" i="2"/>
  <c r="A546" i="2" s="1"/>
  <c r="B545" i="2"/>
  <c r="A545" i="2" s="1"/>
  <c r="B544" i="2"/>
  <c r="A544" i="2" s="1"/>
  <c r="B535" i="2"/>
  <c r="A535" i="2" s="1"/>
  <c r="B534" i="2"/>
  <c r="A534" i="2" s="1"/>
  <c r="B533" i="2"/>
  <c r="A533" i="2" s="1"/>
  <c r="B532" i="2"/>
  <c r="A532" i="2" s="1"/>
  <c r="B531" i="2"/>
  <c r="A531" i="2" s="1"/>
  <c r="B530" i="2"/>
  <c r="A530" i="2" s="1"/>
  <c r="B529" i="2"/>
  <c r="A529" i="2" s="1"/>
  <c r="B520" i="2"/>
  <c r="A520" i="2" s="1"/>
  <c r="B519" i="2"/>
  <c r="A519" i="2" s="1"/>
  <c r="B518" i="2"/>
  <c r="A518" i="2" s="1"/>
  <c r="B517" i="2"/>
  <c r="A517" i="2" s="1"/>
  <c r="B516" i="2"/>
  <c r="A516" i="2" s="1"/>
  <c r="B515" i="2"/>
  <c r="A515" i="2" s="1"/>
  <c r="B514" i="2"/>
  <c r="A514" i="2" s="1"/>
  <c r="B505" i="2"/>
  <c r="A505" i="2" s="1"/>
  <c r="B504" i="2"/>
  <c r="A504" i="2" s="1"/>
  <c r="B503" i="2"/>
  <c r="A503" i="2" s="1"/>
  <c r="B502" i="2"/>
  <c r="A502" i="2" s="1"/>
  <c r="B501" i="2"/>
  <c r="A501" i="2" s="1"/>
  <c r="B500" i="2"/>
  <c r="A500" i="2" s="1"/>
  <c r="B499" i="2"/>
  <c r="A499" i="2" s="1"/>
  <c r="B460" i="2"/>
  <c r="A460" i="2" s="1"/>
  <c r="B459" i="2"/>
  <c r="A459" i="2" s="1"/>
  <c r="B458" i="2"/>
  <c r="A458" i="2" s="1"/>
  <c r="B457" i="2"/>
  <c r="A457" i="2" s="1"/>
  <c r="B456" i="2"/>
  <c r="A456" i="2" s="1"/>
  <c r="B455" i="2"/>
  <c r="A455" i="2" s="1"/>
  <c r="B454" i="2"/>
  <c r="A454" i="2" s="1"/>
  <c r="B445" i="2"/>
  <c r="A445" i="2" s="1"/>
  <c r="B444" i="2"/>
  <c r="A444" i="2" s="1"/>
  <c r="B443" i="2"/>
  <c r="A443" i="2" s="1"/>
  <c r="B442" i="2"/>
  <c r="A442" i="2" s="1"/>
  <c r="B441" i="2"/>
  <c r="A441" i="2" s="1"/>
  <c r="B440" i="2"/>
  <c r="A440" i="2" s="1"/>
  <c r="B439" i="2"/>
  <c r="A439" i="2" s="1"/>
  <c r="B430" i="2"/>
  <c r="A430" i="2" s="1"/>
  <c r="B429" i="2"/>
  <c r="A429" i="2" s="1"/>
  <c r="B428" i="2"/>
  <c r="A428" i="2" s="1"/>
  <c r="B427" i="2"/>
  <c r="A427" i="2" s="1"/>
  <c r="B426" i="2"/>
  <c r="A426" i="2" s="1"/>
  <c r="B425" i="2"/>
  <c r="A425" i="2" s="1"/>
  <c r="B424" i="2"/>
  <c r="A424" i="2" s="1"/>
  <c r="B415" i="2"/>
  <c r="A415" i="2" s="1"/>
  <c r="B414" i="2"/>
  <c r="A414" i="2" s="1"/>
  <c r="B413" i="2"/>
  <c r="A413" i="2" s="1"/>
  <c r="B412" i="2"/>
  <c r="A412" i="2" s="1"/>
  <c r="B411" i="2"/>
  <c r="A411" i="2" s="1"/>
  <c r="B410" i="2"/>
  <c r="A410" i="2" s="1"/>
  <c r="B409" i="2"/>
  <c r="A409" i="2" s="1"/>
  <c r="B385" i="2"/>
  <c r="A385" i="2" s="1"/>
  <c r="B384" i="2"/>
  <c r="A384" i="2" s="1"/>
  <c r="B383" i="2"/>
  <c r="A383" i="2" s="1"/>
  <c r="B382" i="2"/>
  <c r="A382" i="2" s="1"/>
  <c r="B381" i="2"/>
  <c r="A381" i="2" s="1"/>
  <c r="B380" i="2"/>
  <c r="A380" i="2" s="1"/>
  <c r="B379" i="2"/>
  <c r="A379" i="2" s="1"/>
  <c r="B340" i="2"/>
  <c r="A340" i="2" s="1"/>
  <c r="B339" i="2"/>
  <c r="A339" i="2" s="1"/>
  <c r="B338" i="2"/>
  <c r="A338" i="2" s="1"/>
  <c r="B337" i="2"/>
  <c r="A337" i="2" s="1"/>
  <c r="B336" i="2"/>
  <c r="A336" i="2" s="1"/>
  <c r="B335" i="2"/>
  <c r="A335" i="2" s="1"/>
  <c r="B334" i="2"/>
  <c r="A334" i="2" s="1"/>
  <c r="B325" i="2"/>
  <c r="A325" i="2" s="1"/>
  <c r="B324" i="2"/>
  <c r="A324" i="2" s="1"/>
  <c r="B323" i="2"/>
  <c r="A323" i="2" s="1"/>
  <c r="B322" i="2"/>
  <c r="A322" i="2" s="1"/>
  <c r="B321" i="2"/>
  <c r="A321" i="2" s="1"/>
  <c r="B320" i="2"/>
  <c r="A320" i="2" s="1"/>
  <c r="B319" i="2"/>
  <c r="A319" i="2" s="1"/>
  <c r="B310" i="2"/>
  <c r="A310" i="2" s="1"/>
  <c r="B309" i="2"/>
  <c r="A309" i="2" s="1"/>
  <c r="B308" i="2"/>
  <c r="A308" i="2" s="1"/>
  <c r="B307" i="2"/>
  <c r="A307" i="2" s="1"/>
  <c r="B306" i="2"/>
  <c r="A306" i="2" s="1"/>
  <c r="B305" i="2"/>
  <c r="A305" i="2" s="1"/>
  <c r="B304" i="2"/>
  <c r="A304" i="2" s="1"/>
  <c r="B295" i="2"/>
  <c r="A295" i="2" s="1"/>
  <c r="B294" i="2"/>
  <c r="A294" i="2" s="1"/>
  <c r="B293" i="2"/>
  <c r="A293" i="2" s="1"/>
  <c r="B292" i="2"/>
  <c r="A292" i="2" s="1"/>
  <c r="B291" i="2"/>
  <c r="A291" i="2" s="1"/>
  <c r="B290" i="2"/>
  <c r="A290" i="2" s="1"/>
  <c r="B289" i="2"/>
  <c r="A289" i="2" s="1"/>
  <c r="B280" i="2"/>
  <c r="A280" i="2" s="1"/>
  <c r="B279" i="2"/>
  <c r="A279" i="2" s="1"/>
  <c r="B278" i="2"/>
  <c r="A278" i="2" s="1"/>
  <c r="B277" i="2"/>
  <c r="A277" i="2" s="1"/>
  <c r="B276" i="2"/>
  <c r="A276" i="2" s="1"/>
  <c r="B275" i="2"/>
  <c r="A275" i="2" s="1"/>
  <c r="B274" i="2"/>
  <c r="A274" i="2" s="1"/>
  <c r="B265" i="2"/>
  <c r="A265" i="2" s="1"/>
  <c r="B264" i="2"/>
  <c r="A264" i="2" s="1"/>
  <c r="B263" i="2"/>
  <c r="A263" i="2" s="1"/>
  <c r="B262" i="2"/>
  <c r="A262" i="2" s="1"/>
  <c r="B261" i="2"/>
  <c r="A261" i="2" s="1"/>
  <c r="B260" i="2"/>
  <c r="A260" i="2" s="1"/>
  <c r="B259" i="2"/>
  <c r="A259" i="2" s="1"/>
  <c r="B250" i="2"/>
  <c r="A250" i="2" s="1"/>
  <c r="B249" i="2"/>
  <c r="A249" i="2" s="1"/>
  <c r="B248" i="2"/>
  <c r="A248" i="2" s="1"/>
  <c r="B247" i="2"/>
  <c r="A247" i="2" s="1"/>
  <c r="B246" i="2"/>
  <c r="A246" i="2" s="1"/>
  <c r="B245" i="2"/>
  <c r="A245" i="2" s="1"/>
  <c r="B244" i="2"/>
  <c r="A244" i="2" s="1"/>
  <c r="B235" i="2"/>
  <c r="A235" i="2" s="1"/>
  <c r="B234" i="2"/>
  <c r="A234" i="2" s="1"/>
  <c r="B233" i="2"/>
  <c r="A233" i="2" s="1"/>
  <c r="B232" i="2"/>
  <c r="A232" i="2" s="1"/>
  <c r="B231" i="2"/>
  <c r="A231" i="2" s="1"/>
  <c r="B230" i="2"/>
  <c r="A230" i="2" s="1"/>
  <c r="B229" i="2"/>
  <c r="A229" i="2" s="1"/>
  <c r="B220" i="2"/>
  <c r="A220" i="2" s="1"/>
  <c r="B219" i="2"/>
  <c r="A219" i="2" s="1"/>
  <c r="B218" i="2"/>
  <c r="A218" i="2" s="1"/>
  <c r="B217" i="2"/>
  <c r="A217" i="2" s="1"/>
  <c r="B216" i="2"/>
  <c r="A216" i="2" s="1"/>
  <c r="B215" i="2"/>
  <c r="A215" i="2" s="1"/>
  <c r="B214" i="2"/>
  <c r="A214" i="2" s="1"/>
  <c r="B205" i="2"/>
  <c r="A205" i="2" s="1"/>
  <c r="B204" i="2"/>
  <c r="A204" i="2" s="1"/>
  <c r="B203" i="2"/>
  <c r="A203" i="2" s="1"/>
  <c r="B202" i="2"/>
  <c r="A202" i="2" s="1"/>
  <c r="B201" i="2"/>
  <c r="A201" i="2" s="1"/>
  <c r="B200" i="2"/>
  <c r="A200" i="2" s="1"/>
  <c r="B199" i="2"/>
  <c r="A199" i="2" s="1"/>
  <c r="B175" i="2"/>
  <c r="A175" i="2" s="1"/>
  <c r="B174" i="2"/>
  <c r="A174" i="2" s="1"/>
  <c r="B173" i="2"/>
  <c r="A173" i="2" s="1"/>
  <c r="B172" i="2"/>
  <c r="A172" i="2" s="1"/>
  <c r="B171" i="2"/>
  <c r="A171" i="2" s="1"/>
  <c r="B170" i="2"/>
  <c r="A170" i="2" s="1"/>
  <c r="B169" i="2"/>
  <c r="A169" i="2" s="1"/>
  <c r="B160" i="2"/>
  <c r="A160" i="2" s="1"/>
  <c r="B159" i="2"/>
  <c r="A159" i="2" s="1"/>
  <c r="B158" i="2"/>
  <c r="A158" i="2" s="1"/>
  <c r="B157" i="2"/>
  <c r="A157" i="2" s="1"/>
  <c r="B156" i="2"/>
  <c r="A156" i="2" s="1"/>
  <c r="B155" i="2"/>
  <c r="A155" i="2" s="1"/>
  <c r="B154" i="2"/>
  <c r="A154" i="2" s="1"/>
  <c r="B145" i="2"/>
  <c r="A145" i="2" s="1"/>
  <c r="B144" i="2"/>
  <c r="A144" i="2" s="1"/>
  <c r="B143" i="2"/>
  <c r="A143" i="2" s="1"/>
  <c r="B142" i="2"/>
  <c r="A142" i="2" s="1"/>
  <c r="B141" i="2"/>
  <c r="A141" i="2" s="1"/>
  <c r="B140" i="2"/>
  <c r="A140" i="2" s="1"/>
  <c r="B139" i="2"/>
  <c r="A139" i="2" s="1"/>
  <c r="B130" i="2"/>
  <c r="A130" i="2" s="1"/>
  <c r="B129" i="2"/>
  <c r="A129" i="2" s="1"/>
  <c r="B128" i="2"/>
  <c r="A128" i="2" s="1"/>
  <c r="B127" i="2"/>
  <c r="A127" i="2" s="1"/>
  <c r="B126" i="2"/>
  <c r="A126" i="2" s="1"/>
  <c r="B125" i="2"/>
  <c r="A125" i="2" s="1"/>
  <c r="B124" i="2"/>
  <c r="A124" i="2" s="1"/>
  <c r="B115" i="2"/>
  <c r="A115" i="2" s="1"/>
  <c r="B114" i="2"/>
  <c r="A114" i="2" s="1"/>
  <c r="B113" i="2"/>
  <c r="A113" i="2" s="1"/>
  <c r="B112" i="2"/>
  <c r="A112" i="2" s="1"/>
  <c r="B111" i="2"/>
  <c r="A111" i="2" s="1"/>
  <c r="B110" i="2"/>
  <c r="A110" i="2" s="1"/>
  <c r="B109" i="2"/>
  <c r="A109" i="2" s="1"/>
  <c r="B100" i="2"/>
  <c r="A100" i="2" s="1"/>
  <c r="B99" i="2"/>
  <c r="A99" i="2" s="1"/>
  <c r="B98" i="2"/>
  <c r="A98" i="2" s="1"/>
  <c r="B97" i="2"/>
  <c r="A97" i="2" s="1"/>
  <c r="B96" i="2"/>
  <c r="A96" i="2" s="1"/>
  <c r="B95" i="2"/>
  <c r="A95" i="2" s="1"/>
  <c r="B94" i="2"/>
  <c r="A94" i="2" s="1"/>
  <c r="B85" i="2"/>
  <c r="A85" i="2" s="1"/>
  <c r="B84" i="2"/>
  <c r="A84" i="2" s="1"/>
  <c r="B83" i="2"/>
  <c r="A83" i="2" s="1"/>
  <c r="B82" i="2"/>
  <c r="A82" i="2" s="1"/>
  <c r="B81" i="2"/>
  <c r="A81" i="2" s="1"/>
  <c r="B80" i="2"/>
  <c r="A80" i="2" s="1"/>
  <c r="B79" i="2"/>
  <c r="A79" i="2" s="1"/>
  <c r="B70" i="2"/>
  <c r="A70" i="2" s="1"/>
  <c r="B69" i="2"/>
  <c r="A69" i="2" s="1"/>
  <c r="B68" i="2"/>
  <c r="A68" i="2" s="1"/>
  <c r="B67" i="2"/>
  <c r="A67" i="2" s="1"/>
  <c r="B66" i="2"/>
  <c r="A66" i="2" s="1"/>
  <c r="B65" i="2"/>
  <c r="A65" i="2" s="1"/>
  <c r="B64" i="2"/>
  <c r="A64" i="2" s="1"/>
  <c r="B55" i="2"/>
  <c r="A55" i="2" s="1"/>
  <c r="B54" i="2"/>
  <c r="A54" i="2" s="1"/>
  <c r="B53" i="2"/>
  <c r="A53" i="2" s="1"/>
  <c r="B52" i="2"/>
  <c r="A52" i="2" s="1"/>
  <c r="B51" i="2"/>
  <c r="A51" i="2" s="1"/>
  <c r="B50" i="2"/>
  <c r="A50" i="2" s="1"/>
  <c r="B49" i="2"/>
  <c r="A49" i="2" s="1"/>
  <c r="B40" i="2"/>
  <c r="A40" i="2" s="1"/>
  <c r="B39" i="2"/>
  <c r="A39" i="2" s="1"/>
  <c r="B38" i="2"/>
  <c r="A38" i="2" s="1"/>
  <c r="B37" i="2"/>
  <c r="A37" i="2" s="1"/>
  <c r="B36" i="2"/>
  <c r="A36" i="2" s="1"/>
  <c r="B35" i="2"/>
  <c r="A35" i="2" s="1"/>
  <c r="B34" i="2"/>
  <c r="A34" i="2" s="1"/>
  <c r="B25" i="2"/>
  <c r="A25" i="2" s="1"/>
  <c r="B24" i="2"/>
  <c r="A24" i="2" s="1"/>
  <c r="B23" i="2"/>
  <c r="A23" i="2" s="1"/>
  <c r="B22" i="2"/>
  <c r="A22" i="2" s="1"/>
  <c r="B21" i="2"/>
  <c r="A21" i="2" s="1"/>
  <c r="B20" i="2"/>
  <c r="A20" i="2" s="1"/>
  <c r="B19" i="2"/>
  <c r="A19" i="2" s="1"/>
  <c r="B370" i="2"/>
  <c r="A370" i="2" s="1"/>
  <c r="B369" i="2"/>
  <c r="A369" i="2" s="1"/>
  <c r="B368" i="2"/>
  <c r="A368" i="2" s="1"/>
  <c r="B367" i="2"/>
  <c r="A367" i="2" s="1"/>
  <c r="B366" i="2"/>
  <c r="A366" i="2" s="1"/>
  <c r="B365" i="2"/>
  <c r="A365" i="2" s="1"/>
  <c r="B364" i="2"/>
  <c r="A364" i="2" s="1"/>
  <c r="G670" i="2"/>
  <c r="F670" i="2"/>
  <c r="E670" i="2"/>
  <c r="AW670" i="2" s="1"/>
  <c r="G669" i="2"/>
  <c r="F669" i="2"/>
  <c r="E669" i="2"/>
  <c r="AS669" i="2" s="1"/>
  <c r="G668" i="2"/>
  <c r="F668" i="2"/>
  <c r="E668" i="2"/>
  <c r="AS668" i="2" s="1"/>
  <c r="J667" i="2"/>
  <c r="E667" i="2"/>
  <c r="J666" i="2"/>
  <c r="E666" i="2"/>
  <c r="J665" i="2"/>
  <c r="E665" i="2"/>
  <c r="E664" i="2"/>
  <c r="E663" i="2"/>
  <c r="J662" i="2"/>
  <c r="E662" i="2"/>
  <c r="AM661" i="2"/>
  <c r="AM670" i="2" s="1"/>
  <c r="AL661" i="2"/>
  <c r="AL670" i="2" s="1"/>
  <c r="AK661" i="2"/>
  <c r="AK670" i="2" s="1"/>
  <c r="A661" i="2"/>
  <c r="AU669" i="2" s="1"/>
  <c r="AM660" i="2"/>
  <c r="AM669" i="2" s="1"/>
  <c r="AL660" i="2"/>
  <c r="AL669" i="2" s="1"/>
  <c r="AK660" i="2"/>
  <c r="AK669" i="2" s="1"/>
  <c r="AJ660" i="2"/>
  <c r="AJ669" i="2" s="1"/>
  <c r="AI660" i="2"/>
  <c r="AI669" i="2" s="1"/>
  <c r="AH660" i="2"/>
  <c r="AH669" i="2" s="1"/>
  <c r="AG660" i="2"/>
  <c r="AG669" i="2" s="1"/>
  <c r="AF660" i="2"/>
  <c r="AF669" i="2" s="1"/>
  <c r="AE660" i="2"/>
  <c r="AE669" i="2" s="1"/>
  <c r="AD660" i="2"/>
  <c r="AD669" i="2" s="1"/>
  <c r="AC660" i="2"/>
  <c r="AC669" i="2" s="1"/>
  <c r="AB660" i="2"/>
  <c r="AB669" i="2" s="1"/>
  <c r="AA660" i="2"/>
  <c r="AA669" i="2" s="1"/>
  <c r="Z660" i="2"/>
  <c r="Z669" i="2" s="1"/>
  <c r="Y660" i="2"/>
  <c r="Y669" i="2" s="1"/>
  <c r="BL669" i="2" s="1"/>
  <c r="X660" i="2"/>
  <c r="X669" i="2" s="1"/>
  <c r="W660" i="2"/>
  <c r="W669" i="2" s="1"/>
  <c r="V660" i="2"/>
  <c r="V669" i="2" s="1"/>
  <c r="U660" i="2"/>
  <c r="U669" i="2" s="1"/>
  <c r="T660" i="2"/>
  <c r="T669" i="2" s="1"/>
  <c r="S660" i="2"/>
  <c r="S669" i="2" s="1"/>
  <c r="R660" i="2"/>
  <c r="R669" i="2" s="1"/>
  <c r="Q660" i="2"/>
  <c r="Q669" i="2" s="1"/>
  <c r="P660" i="2"/>
  <c r="P669" i="2" s="1"/>
  <c r="O660" i="2"/>
  <c r="O669" i="2" s="1"/>
  <c r="N660" i="2"/>
  <c r="N669" i="2" s="1"/>
  <c r="M660" i="2"/>
  <c r="M669" i="2" s="1"/>
  <c r="AZ669" i="2" s="1"/>
  <c r="L660" i="2"/>
  <c r="L669" i="2" s="1"/>
  <c r="K660" i="2"/>
  <c r="K669" i="2" s="1"/>
  <c r="A660" i="2"/>
  <c r="AM659" i="2"/>
  <c r="AM668" i="2" s="1"/>
  <c r="AL659" i="2"/>
  <c r="AL668" i="2" s="1"/>
  <c r="AK659" i="2"/>
  <c r="AK668" i="2" s="1"/>
  <c r="AJ659" i="2"/>
  <c r="AJ668" i="2" s="1"/>
  <c r="AI659" i="2"/>
  <c r="AI668" i="2" s="1"/>
  <c r="AH659" i="2"/>
  <c r="AH668" i="2" s="1"/>
  <c r="AG659" i="2"/>
  <c r="AG668" i="2" s="1"/>
  <c r="AF659" i="2"/>
  <c r="AF668" i="2" s="1"/>
  <c r="AE659" i="2"/>
  <c r="AE668" i="2" s="1"/>
  <c r="AD659" i="2"/>
  <c r="AD668" i="2" s="1"/>
  <c r="AC659" i="2"/>
  <c r="AC668" i="2" s="1"/>
  <c r="AB659" i="2"/>
  <c r="AB668" i="2" s="1"/>
  <c r="AA659" i="2"/>
  <c r="AA668" i="2" s="1"/>
  <c r="Z659" i="2"/>
  <c r="Z668" i="2" s="1"/>
  <c r="Y659" i="2"/>
  <c r="Y668" i="2" s="1"/>
  <c r="X659" i="2"/>
  <c r="X668" i="2" s="1"/>
  <c r="W659" i="2"/>
  <c r="W668" i="2" s="1"/>
  <c r="V659" i="2"/>
  <c r="V668" i="2" s="1"/>
  <c r="U659" i="2"/>
  <c r="U668" i="2" s="1"/>
  <c r="T659" i="2"/>
  <c r="T668" i="2" s="1"/>
  <c r="S659" i="2"/>
  <c r="S668" i="2" s="1"/>
  <c r="R659" i="2"/>
  <c r="R668" i="2" s="1"/>
  <c r="Q659" i="2"/>
  <c r="Q668" i="2" s="1"/>
  <c r="P659" i="2"/>
  <c r="P668" i="2" s="1"/>
  <c r="O659" i="2"/>
  <c r="O668" i="2" s="1"/>
  <c r="N659" i="2"/>
  <c r="N668" i="2" s="1"/>
  <c r="M659" i="2"/>
  <c r="M668" i="2" s="1"/>
  <c r="L659" i="2"/>
  <c r="L668" i="2" s="1"/>
  <c r="K659" i="2"/>
  <c r="K668" i="2" s="1"/>
  <c r="N658" i="2"/>
  <c r="K661" i="2" s="1"/>
  <c r="K670" i="2" s="1"/>
  <c r="M658" i="2"/>
  <c r="L658" i="2"/>
  <c r="K658" i="2"/>
  <c r="AS657" i="2"/>
  <c r="G657" i="2"/>
  <c r="AS656" i="2"/>
  <c r="G685" i="2"/>
  <c r="F685" i="2"/>
  <c r="E685" i="2"/>
  <c r="AW685" i="2" s="1"/>
  <c r="G684" i="2"/>
  <c r="F684" i="2"/>
  <c r="E684" i="2"/>
  <c r="AS684" i="2" s="1"/>
  <c r="G683" i="2"/>
  <c r="F683" i="2"/>
  <c r="E683" i="2"/>
  <c r="AW683" i="2" s="1"/>
  <c r="J682" i="2"/>
  <c r="E682" i="2"/>
  <c r="J681" i="2"/>
  <c r="E681" i="2"/>
  <c r="J680" i="2"/>
  <c r="E680" i="2"/>
  <c r="E679" i="2"/>
  <c r="E678" i="2"/>
  <c r="J677" i="2"/>
  <c r="E677" i="2"/>
  <c r="AM676" i="2"/>
  <c r="AM685" i="2" s="1"/>
  <c r="AL676" i="2"/>
  <c r="AL685" i="2" s="1"/>
  <c r="AK676" i="2"/>
  <c r="AK685" i="2" s="1"/>
  <c r="AJ676" i="2"/>
  <c r="AJ685" i="2" s="1"/>
  <c r="AI676" i="2"/>
  <c r="AI685" i="2" s="1"/>
  <c r="AH676" i="2"/>
  <c r="AH685" i="2" s="1"/>
  <c r="AG676" i="2"/>
  <c r="AG685" i="2" s="1"/>
  <c r="AF676" i="2"/>
  <c r="AF685" i="2" s="1"/>
  <c r="AE676" i="2"/>
  <c r="AE685" i="2" s="1"/>
  <c r="AD676" i="2"/>
  <c r="AD685" i="2" s="1"/>
  <c r="AC676" i="2"/>
  <c r="AC685" i="2" s="1"/>
  <c r="AB676" i="2"/>
  <c r="AB685" i="2" s="1"/>
  <c r="AA676" i="2"/>
  <c r="AA685" i="2" s="1"/>
  <c r="Z676" i="2"/>
  <c r="Z685" i="2" s="1"/>
  <c r="Y676" i="2"/>
  <c r="Y685" i="2" s="1"/>
  <c r="X676" i="2"/>
  <c r="X685" i="2" s="1"/>
  <c r="W676" i="2"/>
  <c r="W685" i="2" s="1"/>
  <c r="V676" i="2"/>
  <c r="V685" i="2" s="1"/>
  <c r="U676" i="2"/>
  <c r="U685" i="2" s="1"/>
  <c r="T676" i="2"/>
  <c r="T685" i="2" s="1"/>
  <c r="S676" i="2"/>
  <c r="S685" i="2" s="1"/>
  <c r="R676" i="2"/>
  <c r="R685" i="2" s="1"/>
  <c r="Q676" i="2"/>
  <c r="Q685" i="2" s="1"/>
  <c r="P676" i="2"/>
  <c r="P685" i="2" s="1"/>
  <c r="O676" i="2"/>
  <c r="O685" i="2" s="1"/>
  <c r="N676" i="2"/>
  <c r="N685" i="2" s="1"/>
  <c r="M676" i="2"/>
  <c r="M685" i="2" s="1"/>
  <c r="L676" i="2"/>
  <c r="L685" i="2" s="1"/>
  <c r="K676" i="2"/>
  <c r="K685" i="2" s="1"/>
  <c r="A676" i="2"/>
  <c r="AU685" i="2" s="1"/>
  <c r="AM675" i="2"/>
  <c r="AM684" i="2" s="1"/>
  <c r="AL675" i="2"/>
  <c r="AL684" i="2" s="1"/>
  <c r="AK675" i="2"/>
  <c r="AK684" i="2" s="1"/>
  <c r="AJ675" i="2"/>
  <c r="AJ684" i="2" s="1"/>
  <c r="AI675" i="2"/>
  <c r="AI684" i="2" s="1"/>
  <c r="AH675" i="2"/>
  <c r="AH684" i="2" s="1"/>
  <c r="AG675" i="2"/>
  <c r="AG684" i="2" s="1"/>
  <c r="AF675" i="2"/>
  <c r="AF684" i="2" s="1"/>
  <c r="AE675" i="2"/>
  <c r="AE684" i="2" s="1"/>
  <c r="AD675" i="2"/>
  <c r="AD684" i="2" s="1"/>
  <c r="AC675" i="2"/>
  <c r="AC684" i="2" s="1"/>
  <c r="AB675" i="2"/>
  <c r="AB684" i="2" s="1"/>
  <c r="AA675" i="2"/>
  <c r="AA684" i="2" s="1"/>
  <c r="Z675" i="2"/>
  <c r="Z684" i="2" s="1"/>
  <c r="Y675" i="2"/>
  <c r="Y684" i="2" s="1"/>
  <c r="X675" i="2"/>
  <c r="X684" i="2" s="1"/>
  <c r="W675" i="2"/>
  <c r="W684" i="2" s="1"/>
  <c r="V675" i="2"/>
  <c r="V684" i="2" s="1"/>
  <c r="U675" i="2"/>
  <c r="U684" i="2" s="1"/>
  <c r="T675" i="2"/>
  <c r="T684" i="2" s="1"/>
  <c r="S675" i="2"/>
  <c r="S684" i="2" s="1"/>
  <c r="R675" i="2"/>
  <c r="R684" i="2" s="1"/>
  <c r="Q675" i="2"/>
  <c r="Q684" i="2" s="1"/>
  <c r="P675" i="2"/>
  <c r="P684" i="2" s="1"/>
  <c r="O675" i="2"/>
  <c r="O684" i="2" s="1"/>
  <c r="N675" i="2"/>
  <c r="N684" i="2" s="1"/>
  <c r="M675" i="2"/>
  <c r="M684" i="2" s="1"/>
  <c r="L675" i="2"/>
  <c r="L684" i="2" s="1"/>
  <c r="K675" i="2"/>
  <c r="K684" i="2" s="1"/>
  <c r="A675" i="2"/>
  <c r="AM674" i="2"/>
  <c r="AM683" i="2" s="1"/>
  <c r="AL674" i="2"/>
  <c r="AL683" i="2" s="1"/>
  <c r="AK674" i="2"/>
  <c r="AK683" i="2" s="1"/>
  <c r="AJ674" i="2"/>
  <c r="AJ683" i="2" s="1"/>
  <c r="AI674" i="2"/>
  <c r="AI683" i="2" s="1"/>
  <c r="AH674" i="2"/>
  <c r="AH683" i="2" s="1"/>
  <c r="AG674" i="2"/>
  <c r="AG683" i="2" s="1"/>
  <c r="AF674" i="2"/>
  <c r="AF683" i="2" s="1"/>
  <c r="AE674" i="2"/>
  <c r="AE683" i="2" s="1"/>
  <c r="AD674" i="2"/>
  <c r="AD683" i="2" s="1"/>
  <c r="AC674" i="2"/>
  <c r="AC683" i="2" s="1"/>
  <c r="AB674" i="2"/>
  <c r="AB683" i="2" s="1"/>
  <c r="BO683" i="2" s="1"/>
  <c r="AA674" i="2"/>
  <c r="AA683" i="2" s="1"/>
  <c r="Z674" i="2"/>
  <c r="Z683" i="2" s="1"/>
  <c r="Y674" i="2"/>
  <c r="Y683" i="2" s="1"/>
  <c r="X674" i="2"/>
  <c r="X683" i="2" s="1"/>
  <c r="W674" i="2"/>
  <c r="W683" i="2" s="1"/>
  <c r="V674" i="2"/>
  <c r="V683" i="2" s="1"/>
  <c r="U674" i="2"/>
  <c r="U683" i="2" s="1"/>
  <c r="T674" i="2"/>
  <c r="T683" i="2" s="1"/>
  <c r="S674" i="2"/>
  <c r="S683" i="2" s="1"/>
  <c r="R674" i="2"/>
  <c r="R683" i="2" s="1"/>
  <c r="Q674" i="2"/>
  <c r="Q683" i="2" s="1"/>
  <c r="P674" i="2"/>
  <c r="P683" i="2" s="1"/>
  <c r="BC683" i="2" s="1"/>
  <c r="O674" i="2"/>
  <c r="O683" i="2" s="1"/>
  <c r="N674" i="2"/>
  <c r="N683" i="2" s="1"/>
  <c r="M674" i="2"/>
  <c r="M683" i="2" s="1"/>
  <c r="L674" i="2"/>
  <c r="K674" i="2"/>
  <c r="K683" i="2" s="1"/>
  <c r="N673" i="2"/>
  <c r="M673" i="2"/>
  <c r="L673" i="2"/>
  <c r="K673" i="2"/>
  <c r="I673" i="2" s="1"/>
  <c r="AS672" i="2"/>
  <c r="G672" i="2"/>
  <c r="AS671" i="2"/>
  <c r="G700" i="2"/>
  <c r="F700" i="2"/>
  <c r="E700" i="2"/>
  <c r="AS700" i="2" s="1"/>
  <c r="G699" i="2"/>
  <c r="F699" i="2"/>
  <c r="E699" i="2"/>
  <c r="AS699" i="2" s="1"/>
  <c r="G698" i="2"/>
  <c r="F698" i="2"/>
  <c r="E698" i="2"/>
  <c r="AW698" i="2" s="1"/>
  <c r="J697" i="2"/>
  <c r="E697" i="2"/>
  <c r="J696" i="2"/>
  <c r="E696" i="2"/>
  <c r="J695" i="2"/>
  <c r="E695" i="2"/>
  <c r="E694" i="2"/>
  <c r="E693" i="2"/>
  <c r="J692" i="2"/>
  <c r="E692" i="2"/>
  <c r="AM691" i="2"/>
  <c r="AM700" i="2" s="1"/>
  <c r="AL691" i="2"/>
  <c r="AL700" i="2" s="1"/>
  <c r="AK691" i="2"/>
  <c r="AK700" i="2" s="1"/>
  <c r="AJ691" i="2"/>
  <c r="AJ700" i="2" s="1"/>
  <c r="AI691" i="2"/>
  <c r="AI700" i="2" s="1"/>
  <c r="AH691" i="2"/>
  <c r="AH700" i="2" s="1"/>
  <c r="AG691" i="2"/>
  <c r="AG700" i="2" s="1"/>
  <c r="AF691" i="2"/>
  <c r="AF700" i="2" s="1"/>
  <c r="AE691" i="2"/>
  <c r="AE700" i="2" s="1"/>
  <c r="AD691" i="2"/>
  <c r="AD700" i="2" s="1"/>
  <c r="AC691" i="2"/>
  <c r="AC700" i="2" s="1"/>
  <c r="AB691" i="2"/>
  <c r="AB700" i="2" s="1"/>
  <c r="AA691" i="2"/>
  <c r="AA700" i="2" s="1"/>
  <c r="Z691" i="2"/>
  <c r="Z700" i="2" s="1"/>
  <c r="Y691" i="2"/>
  <c r="Y700" i="2" s="1"/>
  <c r="X691" i="2"/>
  <c r="X700" i="2" s="1"/>
  <c r="W691" i="2"/>
  <c r="W700" i="2" s="1"/>
  <c r="V691" i="2"/>
  <c r="V700" i="2" s="1"/>
  <c r="U691" i="2"/>
  <c r="U700" i="2" s="1"/>
  <c r="T691" i="2"/>
  <c r="T700" i="2" s="1"/>
  <c r="S691" i="2"/>
  <c r="S700" i="2" s="1"/>
  <c r="R691" i="2"/>
  <c r="R700" i="2" s="1"/>
  <c r="Q691" i="2"/>
  <c r="Q700" i="2" s="1"/>
  <c r="P691" i="2"/>
  <c r="P700" i="2" s="1"/>
  <c r="O691" i="2"/>
  <c r="O700" i="2" s="1"/>
  <c r="N691" i="2"/>
  <c r="N700" i="2" s="1"/>
  <c r="M691" i="2"/>
  <c r="M700" i="2" s="1"/>
  <c r="L691" i="2"/>
  <c r="L700" i="2" s="1"/>
  <c r="K691" i="2"/>
  <c r="K700" i="2" s="1"/>
  <c r="A691" i="2"/>
  <c r="AU700" i="2" s="1"/>
  <c r="AM690" i="2"/>
  <c r="AM699" i="2" s="1"/>
  <c r="AL690" i="2"/>
  <c r="AL699" i="2" s="1"/>
  <c r="AK690" i="2"/>
  <c r="AK699" i="2" s="1"/>
  <c r="BX699" i="2" s="1"/>
  <c r="AJ690" i="2"/>
  <c r="AJ699" i="2" s="1"/>
  <c r="AI690" i="2"/>
  <c r="AI699" i="2" s="1"/>
  <c r="AH690" i="2"/>
  <c r="AH699" i="2" s="1"/>
  <c r="AG690" i="2"/>
  <c r="AG699" i="2" s="1"/>
  <c r="AF690" i="2"/>
  <c r="AF699" i="2" s="1"/>
  <c r="AE690" i="2"/>
  <c r="AE699" i="2" s="1"/>
  <c r="AD690" i="2"/>
  <c r="AD699" i="2" s="1"/>
  <c r="AC690" i="2"/>
  <c r="AC699" i="2" s="1"/>
  <c r="AB690" i="2"/>
  <c r="AB699" i="2" s="1"/>
  <c r="AA690" i="2"/>
  <c r="AA699" i="2" s="1"/>
  <c r="Z690" i="2"/>
  <c r="Z699" i="2" s="1"/>
  <c r="Y690" i="2"/>
  <c r="Y699" i="2" s="1"/>
  <c r="BL699" i="2" s="1"/>
  <c r="X690" i="2"/>
  <c r="X699" i="2" s="1"/>
  <c r="W690" i="2"/>
  <c r="W699" i="2" s="1"/>
  <c r="V690" i="2"/>
  <c r="V699" i="2" s="1"/>
  <c r="U690" i="2"/>
  <c r="U699" i="2" s="1"/>
  <c r="T690" i="2"/>
  <c r="T699" i="2" s="1"/>
  <c r="S690" i="2"/>
  <c r="S699" i="2" s="1"/>
  <c r="R690" i="2"/>
  <c r="R699" i="2" s="1"/>
  <c r="Q690" i="2"/>
  <c r="Q699" i="2" s="1"/>
  <c r="P690" i="2"/>
  <c r="P699" i="2" s="1"/>
  <c r="O690" i="2"/>
  <c r="O699" i="2" s="1"/>
  <c r="N690" i="2"/>
  <c r="N699" i="2" s="1"/>
  <c r="M690" i="2"/>
  <c r="M699" i="2" s="1"/>
  <c r="L690" i="2"/>
  <c r="L699" i="2" s="1"/>
  <c r="K690" i="2"/>
  <c r="K699" i="2" s="1"/>
  <c r="A690" i="2"/>
  <c r="AM689" i="2"/>
  <c r="AM698" i="2" s="1"/>
  <c r="AL689" i="2"/>
  <c r="AL698" i="2" s="1"/>
  <c r="AK689" i="2"/>
  <c r="AK698" i="2" s="1"/>
  <c r="AJ689" i="2"/>
  <c r="AJ698" i="2" s="1"/>
  <c r="AI689" i="2"/>
  <c r="AI698" i="2" s="1"/>
  <c r="AH689" i="2"/>
  <c r="AH698" i="2" s="1"/>
  <c r="AG689" i="2"/>
  <c r="AG698" i="2" s="1"/>
  <c r="AF689" i="2"/>
  <c r="AF698" i="2" s="1"/>
  <c r="AE689" i="2"/>
  <c r="AE698" i="2" s="1"/>
  <c r="AD689" i="2"/>
  <c r="AD698" i="2" s="1"/>
  <c r="AC689" i="2"/>
  <c r="AC698" i="2" s="1"/>
  <c r="AB689" i="2"/>
  <c r="AB698" i="2" s="1"/>
  <c r="BO698" i="2" s="1"/>
  <c r="AA689" i="2"/>
  <c r="AA698" i="2" s="1"/>
  <c r="Z689" i="2"/>
  <c r="Z698" i="2" s="1"/>
  <c r="Y689" i="2"/>
  <c r="Y698" i="2" s="1"/>
  <c r="X689" i="2"/>
  <c r="X698" i="2" s="1"/>
  <c r="W689" i="2"/>
  <c r="W698" i="2" s="1"/>
  <c r="V689" i="2"/>
  <c r="V698" i="2" s="1"/>
  <c r="U689" i="2"/>
  <c r="U698" i="2" s="1"/>
  <c r="T689" i="2"/>
  <c r="T698" i="2" s="1"/>
  <c r="S689" i="2"/>
  <c r="S698" i="2" s="1"/>
  <c r="R689" i="2"/>
  <c r="R698" i="2" s="1"/>
  <c r="Q689" i="2"/>
  <c r="Q698" i="2" s="1"/>
  <c r="P689" i="2"/>
  <c r="P698" i="2" s="1"/>
  <c r="BC698" i="2" s="1"/>
  <c r="O689" i="2"/>
  <c r="O698" i="2" s="1"/>
  <c r="N689" i="2"/>
  <c r="N698" i="2" s="1"/>
  <c r="M689" i="2"/>
  <c r="M698" i="2" s="1"/>
  <c r="L689" i="2"/>
  <c r="L698" i="2" s="1"/>
  <c r="K689" i="2"/>
  <c r="K698" i="2" s="1"/>
  <c r="N688" i="2"/>
  <c r="M688" i="2"/>
  <c r="L688" i="2"/>
  <c r="K688" i="2"/>
  <c r="AS687" i="2"/>
  <c r="G687" i="2"/>
  <c r="AS686" i="2"/>
  <c r="G715" i="2"/>
  <c r="F715" i="2"/>
  <c r="E715" i="2"/>
  <c r="G714" i="2"/>
  <c r="F714" i="2"/>
  <c r="E714" i="2"/>
  <c r="G713" i="2"/>
  <c r="F713" i="2"/>
  <c r="E713" i="2"/>
  <c r="AW713" i="2" s="1"/>
  <c r="J712" i="2"/>
  <c r="E712" i="2"/>
  <c r="J711" i="2"/>
  <c r="E711" i="2"/>
  <c r="J710" i="2"/>
  <c r="E710" i="2"/>
  <c r="E709" i="2"/>
  <c r="E708" i="2"/>
  <c r="J707" i="2"/>
  <c r="E707" i="2"/>
  <c r="AM706" i="2"/>
  <c r="AM715" i="2" s="1"/>
  <c r="AL706" i="2"/>
  <c r="AL715" i="2" s="1"/>
  <c r="AK706" i="2"/>
  <c r="AK715" i="2" s="1"/>
  <c r="AJ706" i="2"/>
  <c r="AJ715" i="2" s="1"/>
  <c r="AI706" i="2"/>
  <c r="AI715" i="2" s="1"/>
  <c r="AH706" i="2"/>
  <c r="AH715" i="2" s="1"/>
  <c r="AG706" i="2"/>
  <c r="AG715" i="2" s="1"/>
  <c r="AF706" i="2"/>
  <c r="AF715" i="2" s="1"/>
  <c r="AE706" i="2"/>
  <c r="AE715" i="2" s="1"/>
  <c r="AD706" i="2"/>
  <c r="AD715" i="2" s="1"/>
  <c r="AC706" i="2"/>
  <c r="AC715" i="2" s="1"/>
  <c r="AB706" i="2"/>
  <c r="AB715" i="2" s="1"/>
  <c r="AA706" i="2"/>
  <c r="AA715" i="2" s="1"/>
  <c r="Z706" i="2"/>
  <c r="Z715" i="2" s="1"/>
  <c r="Y706" i="2"/>
  <c r="Y715" i="2" s="1"/>
  <c r="X706" i="2"/>
  <c r="X715" i="2" s="1"/>
  <c r="W706" i="2"/>
  <c r="W715" i="2" s="1"/>
  <c r="V706" i="2"/>
  <c r="V715" i="2" s="1"/>
  <c r="U706" i="2"/>
  <c r="U715" i="2" s="1"/>
  <c r="T706" i="2"/>
  <c r="T715" i="2" s="1"/>
  <c r="S706" i="2"/>
  <c r="S715" i="2" s="1"/>
  <c r="R706" i="2"/>
  <c r="R715" i="2" s="1"/>
  <c r="Q706" i="2"/>
  <c r="Q715" i="2" s="1"/>
  <c r="P706" i="2"/>
  <c r="P715" i="2" s="1"/>
  <c r="O706" i="2"/>
  <c r="O715" i="2" s="1"/>
  <c r="N706" i="2"/>
  <c r="N715" i="2" s="1"/>
  <c r="M706" i="2"/>
  <c r="M715" i="2" s="1"/>
  <c r="L706" i="2"/>
  <c r="L715" i="2" s="1"/>
  <c r="K706" i="2"/>
  <c r="K715" i="2" s="1"/>
  <c r="A706" i="2"/>
  <c r="AU714" i="2" s="1"/>
  <c r="AM705" i="2"/>
  <c r="AM714" i="2" s="1"/>
  <c r="AL705" i="2"/>
  <c r="AL714" i="2" s="1"/>
  <c r="AK705" i="2"/>
  <c r="AK714" i="2" s="1"/>
  <c r="AJ705" i="2"/>
  <c r="AJ714" i="2" s="1"/>
  <c r="AI705" i="2"/>
  <c r="AI714" i="2" s="1"/>
  <c r="AH705" i="2"/>
  <c r="AH714" i="2" s="1"/>
  <c r="AG705" i="2"/>
  <c r="AG714" i="2" s="1"/>
  <c r="AF705" i="2"/>
  <c r="AF714" i="2" s="1"/>
  <c r="AE705" i="2"/>
  <c r="AE714" i="2" s="1"/>
  <c r="AD705" i="2"/>
  <c r="AD714" i="2" s="1"/>
  <c r="AC705" i="2"/>
  <c r="AC714" i="2" s="1"/>
  <c r="AB705" i="2"/>
  <c r="AB714" i="2" s="1"/>
  <c r="AA705" i="2"/>
  <c r="AA714" i="2" s="1"/>
  <c r="Z705" i="2"/>
  <c r="Z714" i="2" s="1"/>
  <c r="Y705" i="2"/>
  <c r="Y714" i="2" s="1"/>
  <c r="X705" i="2"/>
  <c r="X714" i="2" s="1"/>
  <c r="W705" i="2"/>
  <c r="W714" i="2" s="1"/>
  <c r="V705" i="2"/>
  <c r="V714" i="2" s="1"/>
  <c r="U705" i="2"/>
  <c r="U714" i="2" s="1"/>
  <c r="T705" i="2"/>
  <c r="T714" i="2" s="1"/>
  <c r="S705" i="2"/>
  <c r="S714" i="2" s="1"/>
  <c r="R705" i="2"/>
  <c r="R714" i="2" s="1"/>
  <c r="Q705" i="2"/>
  <c r="Q714" i="2" s="1"/>
  <c r="P705" i="2"/>
  <c r="P714" i="2" s="1"/>
  <c r="O705" i="2"/>
  <c r="O714" i="2" s="1"/>
  <c r="N705" i="2"/>
  <c r="N714" i="2" s="1"/>
  <c r="M705" i="2"/>
  <c r="M714" i="2" s="1"/>
  <c r="L705" i="2"/>
  <c r="L714" i="2" s="1"/>
  <c r="K705" i="2"/>
  <c r="K714" i="2" s="1"/>
  <c r="A705" i="2"/>
  <c r="AM704" i="2"/>
  <c r="AM713" i="2" s="1"/>
  <c r="AL704" i="2"/>
  <c r="AL713" i="2" s="1"/>
  <c r="AK704" i="2"/>
  <c r="AK713" i="2" s="1"/>
  <c r="AJ704" i="2"/>
  <c r="AJ713" i="2" s="1"/>
  <c r="AI704" i="2"/>
  <c r="AI713" i="2" s="1"/>
  <c r="AH704" i="2"/>
  <c r="AH713" i="2" s="1"/>
  <c r="AG704" i="2"/>
  <c r="AG713" i="2" s="1"/>
  <c r="AF704" i="2"/>
  <c r="AF713" i="2" s="1"/>
  <c r="AE704" i="2"/>
  <c r="AE713" i="2" s="1"/>
  <c r="AD704" i="2"/>
  <c r="AD713" i="2" s="1"/>
  <c r="AC704" i="2"/>
  <c r="AC713" i="2" s="1"/>
  <c r="AB704" i="2"/>
  <c r="AB713" i="2" s="1"/>
  <c r="BO713" i="2" s="1"/>
  <c r="AA704" i="2"/>
  <c r="AA713" i="2" s="1"/>
  <c r="Z704" i="2"/>
  <c r="Z713" i="2" s="1"/>
  <c r="Y704" i="2"/>
  <c r="Y713" i="2" s="1"/>
  <c r="X704" i="2"/>
  <c r="X713" i="2" s="1"/>
  <c r="W704" i="2"/>
  <c r="W713" i="2" s="1"/>
  <c r="V704" i="2"/>
  <c r="V713" i="2" s="1"/>
  <c r="U704" i="2"/>
  <c r="U713" i="2" s="1"/>
  <c r="T704" i="2"/>
  <c r="T713" i="2" s="1"/>
  <c r="S704" i="2"/>
  <c r="S713" i="2" s="1"/>
  <c r="R704" i="2"/>
  <c r="R713" i="2" s="1"/>
  <c r="Q704" i="2"/>
  <c r="Q713" i="2" s="1"/>
  <c r="P704" i="2"/>
  <c r="P713" i="2" s="1"/>
  <c r="BC713" i="2" s="1"/>
  <c r="O704" i="2"/>
  <c r="O713" i="2" s="1"/>
  <c r="N704" i="2"/>
  <c r="N713" i="2" s="1"/>
  <c r="M704" i="2"/>
  <c r="M713" i="2" s="1"/>
  <c r="L704" i="2"/>
  <c r="L713" i="2" s="1"/>
  <c r="K704" i="2"/>
  <c r="K713" i="2" s="1"/>
  <c r="N703" i="2"/>
  <c r="M703" i="2"/>
  <c r="L703" i="2"/>
  <c r="K703" i="2"/>
  <c r="AS702" i="2"/>
  <c r="G702" i="2"/>
  <c r="AS701" i="2"/>
  <c r="J5" i="2"/>
  <c r="J6" i="2"/>
  <c r="G625" i="2"/>
  <c r="F625" i="2"/>
  <c r="E625" i="2"/>
  <c r="AW625" i="2" s="1"/>
  <c r="G624" i="2"/>
  <c r="F624" i="2"/>
  <c r="E624" i="2"/>
  <c r="AS624" i="2" s="1"/>
  <c r="G623" i="2"/>
  <c r="F623" i="2"/>
  <c r="E623" i="2"/>
  <c r="AS623" i="2" s="1"/>
  <c r="J622" i="2"/>
  <c r="E622" i="2"/>
  <c r="J621" i="2"/>
  <c r="E621" i="2"/>
  <c r="J620" i="2"/>
  <c r="E620" i="2"/>
  <c r="E619" i="2"/>
  <c r="E618" i="2"/>
  <c r="J617" i="2"/>
  <c r="E617" i="2"/>
  <c r="AM616" i="2"/>
  <c r="AM625" i="2" s="1"/>
  <c r="AL616" i="2"/>
  <c r="AL625" i="2" s="1"/>
  <c r="AK616" i="2"/>
  <c r="AK625" i="2" s="1"/>
  <c r="AJ616" i="2"/>
  <c r="AJ625" i="2" s="1"/>
  <c r="AI616" i="2"/>
  <c r="AI625" i="2" s="1"/>
  <c r="AH616" i="2"/>
  <c r="AH625" i="2" s="1"/>
  <c r="AG616" i="2"/>
  <c r="AG625" i="2" s="1"/>
  <c r="AF616" i="2"/>
  <c r="AF625" i="2" s="1"/>
  <c r="AE616" i="2"/>
  <c r="AE625" i="2" s="1"/>
  <c r="AD616" i="2"/>
  <c r="AD625" i="2" s="1"/>
  <c r="AC616" i="2"/>
  <c r="AC625" i="2" s="1"/>
  <c r="AB616" i="2"/>
  <c r="AB625" i="2" s="1"/>
  <c r="AA616" i="2"/>
  <c r="AA625" i="2" s="1"/>
  <c r="Z616" i="2"/>
  <c r="Z625" i="2" s="1"/>
  <c r="Y616" i="2"/>
  <c r="Y625" i="2" s="1"/>
  <c r="X616" i="2"/>
  <c r="X625" i="2" s="1"/>
  <c r="W616" i="2"/>
  <c r="W625" i="2" s="1"/>
  <c r="V616" i="2"/>
  <c r="V625" i="2" s="1"/>
  <c r="U616" i="2"/>
  <c r="U625" i="2" s="1"/>
  <c r="T616" i="2"/>
  <c r="S616" i="2"/>
  <c r="S625" i="2" s="1"/>
  <c r="R616" i="2"/>
  <c r="R625" i="2" s="1"/>
  <c r="Q616" i="2"/>
  <c r="Q625" i="2" s="1"/>
  <c r="P616" i="2"/>
  <c r="P625" i="2" s="1"/>
  <c r="O616" i="2"/>
  <c r="O625" i="2" s="1"/>
  <c r="N616" i="2"/>
  <c r="N625" i="2" s="1"/>
  <c r="M616" i="2"/>
  <c r="M625" i="2" s="1"/>
  <c r="L616" i="2"/>
  <c r="L625" i="2" s="1"/>
  <c r="K616" i="2"/>
  <c r="K625" i="2" s="1"/>
  <c r="A616" i="2"/>
  <c r="AU624" i="2" s="1"/>
  <c r="AM615" i="2"/>
  <c r="AM624" i="2" s="1"/>
  <c r="AL615" i="2"/>
  <c r="AL624" i="2" s="1"/>
  <c r="AK615" i="2"/>
  <c r="AK624" i="2" s="1"/>
  <c r="BX624" i="2" s="1"/>
  <c r="AJ615" i="2"/>
  <c r="AJ624" i="2" s="1"/>
  <c r="AI615" i="2"/>
  <c r="AI624" i="2" s="1"/>
  <c r="AH615" i="2"/>
  <c r="AH624" i="2" s="1"/>
  <c r="AG615" i="2"/>
  <c r="AG624" i="2" s="1"/>
  <c r="AF615" i="2"/>
  <c r="AF624" i="2" s="1"/>
  <c r="AE615" i="2"/>
  <c r="AE624" i="2" s="1"/>
  <c r="AD615" i="2"/>
  <c r="AD624" i="2" s="1"/>
  <c r="AC615" i="2"/>
  <c r="AC624" i="2" s="1"/>
  <c r="AB615" i="2"/>
  <c r="AB624" i="2" s="1"/>
  <c r="AA615" i="2"/>
  <c r="AA624" i="2" s="1"/>
  <c r="Z615" i="2"/>
  <c r="Z624" i="2" s="1"/>
  <c r="Y615" i="2"/>
  <c r="Y624" i="2" s="1"/>
  <c r="BL624" i="2" s="1"/>
  <c r="X615" i="2"/>
  <c r="X624" i="2" s="1"/>
  <c r="W615" i="2"/>
  <c r="W624" i="2" s="1"/>
  <c r="V615" i="2"/>
  <c r="V624" i="2" s="1"/>
  <c r="U615" i="2"/>
  <c r="U624" i="2" s="1"/>
  <c r="T615" i="2"/>
  <c r="T624" i="2" s="1"/>
  <c r="S615" i="2"/>
  <c r="S624" i="2" s="1"/>
  <c r="R615" i="2"/>
  <c r="R624" i="2" s="1"/>
  <c r="Q615" i="2"/>
  <c r="Q624" i="2" s="1"/>
  <c r="P615" i="2"/>
  <c r="P624" i="2" s="1"/>
  <c r="O615" i="2"/>
  <c r="O624" i="2" s="1"/>
  <c r="N615" i="2"/>
  <c r="N624" i="2" s="1"/>
  <c r="M615" i="2"/>
  <c r="M624" i="2" s="1"/>
  <c r="AZ624" i="2" s="1"/>
  <c r="L615" i="2"/>
  <c r="L624" i="2" s="1"/>
  <c r="K615" i="2"/>
  <c r="A615" i="2"/>
  <c r="AM614" i="2"/>
  <c r="AM623" i="2" s="1"/>
  <c r="AL614" i="2"/>
  <c r="AL623" i="2" s="1"/>
  <c r="AK614" i="2"/>
  <c r="AK623" i="2" s="1"/>
  <c r="N613" i="2"/>
  <c r="K614" i="2" s="1"/>
  <c r="K623" i="2" s="1"/>
  <c r="M613" i="2"/>
  <c r="L613" i="2"/>
  <c r="K613" i="2"/>
  <c r="AS612" i="2"/>
  <c r="G612" i="2"/>
  <c r="AS611" i="2"/>
  <c r="G640" i="2"/>
  <c r="F640" i="2"/>
  <c r="E640" i="2"/>
  <c r="AW640" i="2" s="1"/>
  <c r="G639" i="2"/>
  <c r="F639" i="2"/>
  <c r="E639" i="2"/>
  <c r="AS639" i="2" s="1"/>
  <c r="G638" i="2"/>
  <c r="F638" i="2"/>
  <c r="E638" i="2"/>
  <c r="AW638" i="2" s="1"/>
  <c r="J637" i="2"/>
  <c r="E637" i="2"/>
  <c r="J636" i="2"/>
  <c r="E636" i="2"/>
  <c r="J635" i="2"/>
  <c r="E635" i="2"/>
  <c r="E634" i="2"/>
  <c r="E633" i="2"/>
  <c r="J632" i="2"/>
  <c r="E632" i="2"/>
  <c r="AM631" i="2"/>
  <c r="AM640" i="2" s="1"/>
  <c r="AL631" i="2"/>
  <c r="AL640" i="2" s="1"/>
  <c r="AK631" i="2"/>
  <c r="AK640" i="2" s="1"/>
  <c r="AJ631" i="2"/>
  <c r="AJ640" i="2" s="1"/>
  <c r="AI631" i="2"/>
  <c r="AI640" i="2" s="1"/>
  <c r="AH631" i="2"/>
  <c r="AH640" i="2" s="1"/>
  <c r="AG631" i="2"/>
  <c r="AG640" i="2" s="1"/>
  <c r="AF631" i="2"/>
  <c r="AF640" i="2" s="1"/>
  <c r="AE631" i="2"/>
  <c r="AE640" i="2" s="1"/>
  <c r="AD631" i="2"/>
  <c r="AD640" i="2" s="1"/>
  <c r="AC631" i="2"/>
  <c r="AC640" i="2" s="1"/>
  <c r="AB631" i="2"/>
  <c r="AB640" i="2" s="1"/>
  <c r="AA631" i="2"/>
  <c r="AA640" i="2" s="1"/>
  <c r="Z631" i="2"/>
  <c r="Z640" i="2" s="1"/>
  <c r="Y631" i="2"/>
  <c r="Y640" i="2" s="1"/>
  <c r="X631" i="2"/>
  <c r="X640" i="2" s="1"/>
  <c r="W631" i="2"/>
  <c r="W640" i="2" s="1"/>
  <c r="V631" i="2"/>
  <c r="V640" i="2" s="1"/>
  <c r="U631" i="2"/>
  <c r="U640" i="2" s="1"/>
  <c r="T631" i="2"/>
  <c r="T640" i="2" s="1"/>
  <c r="S631" i="2"/>
  <c r="S640" i="2" s="1"/>
  <c r="R631" i="2"/>
  <c r="R640" i="2" s="1"/>
  <c r="Q631" i="2"/>
  <c r="Q640" i="2" s="1"/>
  <c r="P631" i="2"/>
  <c r="P640" i="2" s="1"/>
  <c r="O631" i="2"/>
  <c r="O640" i="2" s="1"/>
  <c r="N631" i="2"/>
  <c r="M631" i="2"/>
  <c r="M640" i="2" s="1"/>
  <c r="L631" i="2"/>
  <c r="L640" i="2" s="1"/>
  <c r="K631" i="2"/>
  <c r="K640" i="2" s="1"/>
  <c r="A631" i="2"/>
  <c r="AU639" i="2" s="1"/>
  <c r="AM630" i="2"/>
  <c r="AM639" i="2" s="1"/>
  <c r="AL630" i="2"/>
  <c r="AL639" i="2" s="1"/>
  <c r="AK630" i="2"/>
  <c r="AK639" i="2" s="1"/>
  <c r="BX639" i="2" s="1"/>
  <c r="AJ630" i="2"/>
  <c r="AJ639" i="2" s="1"/>
  <c r="AI630" i="2"/>
  <c r="AI639" i="2" s="1"/>
  <c r="AH630" i="2"/>
  <c r="AH639" i="2" s="1"/>
  <c r="AG630" i="2"/>
  <c r="AG639" i="2" s="1"/>
  <c r="AF630" i="2"/>
  <c r="AF639" i="2" s="1"/>
  <c r="AE630" i="2"/>
  <c r="AE639" i="2" s="1"/>
  <c r="AD630" i="2"/>
  <c r="AD639" i="2" s="1"/>
  <c r="AC630" i="2"/>
  <c r="AC639" i="2" s="1"/>
  <c r="AB630" i="2"/>
  <c r="AB639" i="2" s="1"/>
  <c r="AA630" i="2"/>
  <c r="AA639" i="2" s="1"/>
  <c r="Z630" i="2"/>
  <c r="Z639" i="2" s="1"/>
  <c r="Y630" i="2"/>
  <c r="Y639" i="2" s="1"/>
  <c r="BL639" i="2" s="1"/>
  <c r="X630" i="2"/>
  <c r="X639" i="2" s="1"/>
  <c r="W630" i="2"/>
  <c r="W639" i="2" s="1"/>
  <c r="V630" i="2"/>
  <c r="V639" i="2" s="1"/>
  <c r="U630" i="2"/>
  <c r="U639" i="2" s="1"/>
  <c r="T630" i="2"/>
  <c r="T639" i="2" s="1"/>
  <c r="S630" i="2"/>
  <c r="S639" i="2" s="1"/>
  <c r="R630" i="2"/>
  <c r="R639" i="2" s="1"/>
  <c r="Q630" i="2"/>
  <c r="Q639" i="2" s="1"/>
  <c r="P630" i="2"/>
  <c r="P639" i="2" s="1"/>
  <c r="O630" i="2"/>
  <c r="N630" i="2"/>
  <c r="N639" i="2" s="1"/>
  <c r="M630" i="2"/>
  <c r="M639" i="2" s="1"/>
  <c r="L630" i="2"/>
  <c r="L639" i="2" s="1"/>
  <c r="K630" i="2"/>
  <c r="K639" i="2" s="1"/>
  <c r="A630" i="2"/>
  <c r="AM629" i="2"/>
  <c r="AM638" i="2" s="1"/>
  <c r="AL629" i="2"/>
  <c r="AL638" i="2" s="1"/>
  <c r="AK629" i="2"/>
  <c r="AK638" i="2" s="1"/>
  <c r="N628" i="2"/>
  <c r="K629" i="2" s="1"/>
  <c r="K638" i="2" s="1"/>
  <c r="M628" i="2"/>
  <c r="L628" i="2"/>
  <c r="K628" i="2"/>
  <c r="AS627" i="2"/>
  <c r="G627" i="2"/>
  <c r="AS626" i="2"/>
  <c r="G655" i="2"/>
  <c r="F655" i="2"/>
  <c r="E655" i="2"/>
  <c r="AW655" i="2" s="1"/>
  <c r="G654" i="2"/>
  <c r="F654" i="2"/>
  <c r="E654" i="2"/>
  <c r="AS654" i="2" s="1"/>
  <c r="G653" i="2"/>
  <c r="F653" i="2"/>
  <c r="E653" i="2"/>
  <c r="AS653" i="2" s="1"/>
  <c r="J652" i="2"/>
  <c r="E652" i="2"/>
  <c r="J651" i="2"/>
  <c r="E651" i="2"/>
  <c r="J650" i="2"/>
  <c r="E650" i="2"/>
  <c r="E649" i="2"/>
  <c r="E648" i="2"/>
  <c r="J647" i="2"/>
  <c r="E647" i="2"/>
  <c r="AM646" i="2"/>
  <c r="AM655" i="2" s="1"/>
  <c r="AL646" i="2"/>
  <c r="AL655" i="2" s="1"/>
  <c r="AK646" i="2"/>
  <c r="AK655" i="2" s="1"/>
  <c r="AJ646" i="2"/>
  <c r="AJ655" i="2" s="1"/>
  <c r="AI646" i="2"/>
  <c r="AI655" i="2" s="1"/>
  <c r="AH646" i="2"/>
  <c r="AH655" i="2" s="1"/>
  <c r="AG646" i="2"/>
  <c r="AG655" i="2" s="1"/>
  <c r="AF646" i="2"/>
  <c r="AF655" i="2" s="1"/>
  <c r="AE646" i="2"/>
  <c r="AE655" i="2" s="1"/>
  <c r="AD646" i="2"/>
  <c r="AD655" i="2" s="1"/>
  <c r="AC646" i="2"/>
  <c r="AC655" i="2" s="1"/>
  <c r="AB646" i="2"/>
  <c r="AB655" i="2" s="1"/>
  <c r="AA646" i="2"/>
  <c r="AA655" i="2" s="1"/>
  <c r="Z646" i="2"/>
  <c r="Z655" i="2" s="1"/>
  <c r="Y646" i="2"/>
  <c r="Y655" i="2" s="1"/>
  <c r="X646" i="2"/>
  <c r="X655" i="2" s="1"/>
  <c r="W646" i="2"/>
  <c r="W655" i="2" s="1"/>
  <c r="V646" i="2"/>
  <c r="V655" i="2" s="1"/>
  <c r="U646" i="2"/>
  <c r="U655" i="2" s="1"/>
  <c r="T646" i="2"/>
  <c r="T655" i="2" s="1"/>
  <c r="S646" i="2"/>
  <c r="S655" i="2" s="1"/>
  <c r="R646" i="2"/>
  <c r="R655" i="2" s="1"/>
  <c r="Q646" i="2"/>
  <c r="Q655" i="2" s="1"/>
  <c r="P646" i="2"/>
  <c r="P655" i="2" s="1"/>
  <c r="O646" i="2"/>
  <c r="O655" i="2" s="1"/>
  <c r="N646" i="2"/>
  <c r="N655" i="2" s="1"/>
  <c r="M646" i="2"/>
  <c r="M655" i="2" s="1"/>
  <c r="L646" i="2"/>
  <c r="L655" i="2" s="1"/>
  <c r="K646" i="2"/>
  <c r="K655" i="2" s="1"/>
  <c r="A646" i="2"/>
  <c r="AU654" i="2" s="1"/>
  <c r="AM645" i="2"/>
  <c r="AM654" i="2" s="1"/>
  <c r="AL645" i="2"/>
  <c r="AL654" i="2" s="1"/>
  <c r="AK645" i="2"/>
  <c r="AK654" i="2" s="1"/>
  <c r="BX654" i="2" s="1"/>
  <c r="AJ645" i="2"/>
  <c r="AJ654" i="2" s="1"/>
  <c r="AI645" i="2"/>
  <c r="AI654" i="2" s="1"/>
  <c r="AH645" i="2"/>
  <c r="AH654" i="2" s="1"/>
  <c r="AG645" i="2"/>
  <c r="AG654" i="2" s="1"/>
  <c r="AF645" i="2"/>
  <c r="AF654" i="2" s="1"/>
  <c r="AE645" i="2"/>
  <c r="AE654" i="2" s="1"/>
  <c r="AD645" i="2"/>
  <c r="AD654" i="2" s="1"/>
  <c r="AC645" i="2"/>
  <c r="AC654" i="2" s="1"/>
  <c r="AB645" i="2"/>
  <c r="AB654" i="2" s="1"/>
  <c r="AA645" i="2"/>
  <c r="AA654" i="2" s="1"/>
  <c r="Z645" i="2"/>
  <c r="Z654" i="2" s="1"/>
  <c r="Y645" i="2"/>
  <c r="Y654" i="2" s="1"/>
  <c r="BL654" i="2" s="1"/>
  <c r="X645" i="2"/>
  <c r="X654" i="2" s="1"/>
  <c r="W645" i="2"/>
  <c r="W654" i="2" s="1"/>
  <c r="V645" i="2"/>
  <c r="V654" i="2" s="1"/>
  <c r="U645" i="2"/>
  <c r="U654" i="2" s="1"/>
  <c r="T645" i="2"/>
  <c r="T654" i="2" s="1"/>
  <c r="S645" i="2"/>
  <c r="S654" i="2" s="1"/>
  <c r="R645" i="2"/>
  <c r="R654" i="2" s="1"/>
  <c r="Q645" i="2"/>
  <c r="Q654" i="2" s="1"/>
  <c r="P645" i="2"/>
  <c r="P654" i="2" s="1"/>
  <c r="O645" i="2"/>
  <c r="O654" i="2" s="1"/>
  <c r="N645" i="2"/>
  <c r="N654" i="2" s="1"/>
  <c r="M645" i="2"/>
  <c r="M654" i="2" s="1"/>
  <c r="AZ654" i="2" s="1"/>
  <c r="L645" i="2"/>
  <c r="L654" i="2" s="1"/>
  <c r="K645" i="2"/>
  <c r="A645" i="2"/>
  <c r="AM644" i="2"/>
  <c r="AM653" i="2" s="1"/>
  <c r="AL644" i="2"/>
  <c r="AL653" i="2" s="1"/>
  <c r="AK644" i="2"/>
  <c r="AK653" i="2" s="1"/>
  <c r="N643" i="2"/>
  <c r="K644" i="2" s="1"/>
  <c r="K653" i="2" s="1"/>
  <c r="M643" i="2"/>
  <c r="L643" i="2"/>
  <c r="K643" i="2"/>
  <c r="AS642" i="2"/>
  <c r="G642" i="2"/>
  <c r="AS641" i="2"/>
  <c r="G265" i="2"/>
  <c r="F265" i="2"/>
  <c r="E265" i="2"/>
  <c r="G264" i="2"/>
  <c r="F264" i="2"/>
  <c r="E264" i="2"/>
  <c r="AS264" i="2" s="1"/>
  <c r="G263" i="2"/>
  <c r="F263" i="2"/>
  <c r="E263" i="2"/>
  <c r="AW263" i="2" s="1"/>
  <c r="J262" i="2"/>
  <c r="E262" i="2"/>
  <c r="J261" i="2"/>
  <c r="E261" i="2"/>
  <c r="J260" i="2"/>
  <c r="E260" i="2"/>
  <c r="E259" i="2"/>
  <c r="E258" i="2"/>
  <c r="J257" i="2"/>
  <c r="E257" i="2"/>
  <c r="AM256" i="2"/>
  <c r="AM265" i="2" s="1"/>
  <c r="AL256" i="2"/>
  <c r="AL265" i="2" s="1"/>
  <c r="L256" i="2"/>
  <c r="L265" i="2" s="1"/>
  <c r="K256" i="2"/>
  <c r="K265" i="2" s="1"/>
  <c r="A256" i="2"/>
  <c r="AU264" i="2" s="1"/>
  <c r="AM255" i="2"/>
  <c r="AM264" i="2" s="1"/>
  <c r="AL255" i="2"/>
  <c r="AL264" i="2" s="1"/>
  <c r="AK255" i="2"/>
  <c r="AK264" i="2" s="1"/>
  <c r="AJ255" i="2"/>
  <c r="AJ264" i="2" s="1"/>
  <c r="BW264" i="2" s="1"/>
  <c r="AI255" i="2"/>
  <c r="AI264" i="2" s="1"/>
  <c r="AH255" i="2"/>
  <c r="AH264" i="2" s="1"/>
  <c r="AG255" i="2"/>
  <c r="AG264" i="2" s="1"/>
  <c r="AF255" i="2"/>
  <c r="AF264" i="2" s="1"/>
  <c r="AE255" i="2"/>
  <c r="AE264" i="2" s="1"/>
  <c r="AD255" i="2"/>
  <c r="AD264" i="2" s="1"/>
  <c r="AC255" i="2"/>
  <c r="AC264" i="2" s="1"/>
  <c r="AB255" i="2"/>
  <c r="AB264" i="2" s="1"/>
  <c r="AA255" i="2"/>
  <c r="AA264" i="2" s="1"/>
  <c r="Z255" i="2"/>
  <c r="Z264" i="2" s="1"/>
  <c r="Y255" i="2"/>
  <c r="Y264" i="2" s="1"/>
  <c r="X255" i="2"/>
  <c r="X264" i="2" s="1"/>
  <c r="BK264" i="2" s="1"/>
  <c r="W255" i="2"/>
  <c r="W264" i="2" s="1"/>
  <c r="V255" i="2"/>
  <c r="V264" i="2" s="1"/>
  <c r="U255" i="2"/>
  <c r="U264" i="2" s="1"/>
  <c r="T255" i="2"/>
  <c r="T264" i="2" s="1"/>
  <c r="S255" i="2"/>
  <c r="S264" i="2" s="1"/>
  <c r="R255" i="2"/>
  <c r="R264" i="2" s="1"/>
  <c r="Q255" i="2"/>
  <c r="Q264" i="2" s="1"/>
  <c r="P255" i="2"/>
  <c r="P264" i="2" s="1"/>
  <c r="O255" i="2"/>
  <c r="O264" i="2" s="1"/>
  <c r="N255" i="2"/>
  <c r="N264" i="2" s="1"/>
  <c r="M255" i="2"/>
  <c r="M264" i="2" s="1"/>
  <c r="L255" i="2"/>
  <c r="L264" i="2" s="1"/>
  <c r="AY264" i="2" s="1"/>
  <c r="K255" i="2"/>
  <c r="K264" i="2" s="1"/>
  <c r="A255" i="2"/>
  <c r="AM254" i="2"/>
  <c r="AM263" i="2" s="1"/>
  <c r="BZ263" i="2" s="1"/>
  <c r="AL254" i="2"/>
  <c r="AL263" i="2" s="1"/>
  <c r="N253" i="2"/>
  <c r="K254" i="2" s="1"/>
  <c r="M253" i="2"/>
  <c r="L253" i="2"/>
  <c r="K253" i="2"/>
  <c r="AS252" i="2"/>
  <c r="G252" i="2"/>
  <c r="AS251" i="2"/>
  <c r="I56" i="18"/>
  <c r="I57" i="18" s="1"/>
  <c r="H56" i="18"/>
  <c r="H57" i="18" s="1"/>
  <c r="G56" i="18"/>
  <c r="G57" i="18" s="1"/>
  <c r="F56" i="18"/>
  <c r="F57" i="18" s="1"/>
  <c r="AL71" i="18"/>
  <c r="AO72" i="18" s="1"/>
  <c r="AL68" i="18"/>
  <c r="AO69" i="18" s="1"/>
  <c r="AL65" i="18"/>
  <c r="AO66" i="18" s="1"/>
  <c r="AL62" i="18"/>
  <c r="AO63" i="18" s="1"/>
  <c r="AL59" i="18"/>
  <c r="AO60" i="18" s="1"/>
  <c r="D74" i="18"/>
  <c r="B74" i="18"/>
  <c r="E71" i="18"/>
  <c r="AN71" i="18" s="1"/>
  <c r="AO71" i="18" s="1"/>
  <c r="AO70" i="18"/>
  <c r="AL70" i="18"/>
  <c r="C71" i="18" s="1"/>
  <c r="E68" i="18"/>
  <c r="AN68" i="18" s="1"/>
  <c r="AO68" i="18" s="1"/>
  <c r="AO67" i="18"/>
  <c r="AL67" i="18"/>
  <c r="C68" i="18" s="1"/>
  <c r="E65" i="18"/>
  <c r="AN65" i="18" s="1"/>
  <c r="AO65" i="18" s="1"/>
  <c r="AO64" i="18"/>
  <c r="AL64" i="18"/>
  <c r="C65" i="18" s="1"/>
  <c r="E62" i="18"/>
  <c r="AN62" i="18" s="1"/>
  <c r="AO62" i="18" s="1"/>
  <c r="AO61" i="18"/>
  <c r="AL61" i="18"/>
  <c r="C62" i="18" s="1"/>
  <c r="E59" i="18"/>
  <c r="AN59" i="18" s="1"/>
  <c r="AO59" i="18" s="1"/>
  <c r="AO58" i="18"/>
  <c r="AL58" i="18"/>
  <c r="C59" i="18" s="1"/>
  <c r="I29" i="18"/>
  <c r="H29" i="18"/>
  <c r="G29" i="18"/>
  <c r="F29" i="18"/>
  <c r="BX669" i="2" l="1"/>
  <c r="I628" i="2"/>
  <c r="I703" i="2"/>
  <c r="I658" i="2"/>
  <c r="I613" i="2"/>
  <c r="I643" i="2"/>
  <c r="I688" i="2"/>
  <c r="I253" i="2"/>
  <c r="BC668" i="2"/>
  <c r="BO668" i="2"/>
  <c r="AT685" i="2"/>
  <c r="AT684" i="2"/>
  <c r="AT683" i="2"/>
  <c r="AT625" i="2"/>
  <c r="AT624" i="2"/>
  <c r="AT623" i="2"/>
  <c r="AT655" i="2"/>
  <c r="AT654" i="2"/>
  <c r="AT653" i="2"/>
  <c r="AT700" i="2"/>
  <c r="AT699" i="2"/>
  <c r="AT698" i="2"/>
  <c r="AT670" i="2"/>
  <c r="AT669" i="2"/>
  <c r="AT668" i="2"/>
  <c r="AT640" i="2"/>
  <c r="AT639" i="2"/>
  <c r="AT638" i="2"/>
  <c r="AT715" i="2"/>
  <c r="AT714" i="2"/>
  <c r="AT713" i="2"/>
  <c r="AT265" i="2"/>
  <c r="AT264" i="2"/>
  <c r="AT263" i="2"/>
  <c r="BA669" i="2"/>
  <c r="BM669" i="2"/>
  <c r="BY669" i="2"/>
  <c r="AX670" i="2"/>
  <c r="BZ670" i="2"/>
  <c r="BK639" i="2"/>
  <c r="BW639" i="2"/>
  <c r="BI714" i="2"/>
  <c r="BU714" i="2"/>
  <c r="BI669" i="2"/>
  <c r="BU669" i="2"/>
  <c r="AX669" i="2"/>
  <c r="BJ669" i="2"/>
  <c r="BV669" i="2"/>
  <c r="AU668" i="2"/>
  <c r="BK669" i="2"/>
  <c r="BW669" i="2"/>
  <c r="BF669" i="2"/>
  <c r="BR669" i="2"/>
  <c r="BG669" i="2"/>
  <c r="BS669" i="2"/>
  <c r="BY670" i="2"/>
  <c r="BK699" i="2"/>
  <c r="BW699" i="2"/>
  <c r="BX670" i="2"/>
  <c r="BI698" i="2"/>
  <c r="BU698" i="2"/>
  <c r="BE715" i="2"/>
  <c r="BJ698" i="2"/>
  <c r="BV698" i="2"/>
  <c r="BB683" i="2"/>
  <c r="BN683" i="2"/>
  <c r="BZ683" i="2"/>
  <c r="BB685" i="2"/>
  <c r="BN685" i="2"/>
  <c r="BZ685" i="2"/>
  <c r="AZ698" i="2"/>
  <c r="BL698" i="2"/>
  <c r="BX698" i="2"/>
  <c r="BJ684" i="2"/>
  <c r="BF715" i="2"/>
  <c r="AZ668" i="2"/>
  <c r="BL668" i="2"/>
  <c r="BX668" i="2"/>
  <c r="BY699" i="2"/>
  <c r="AS685" i="2"/>
  <c r="BH669" i="2"/>
  <c r="BT669" i="2"/>
  <c r="BM714" i="2"/>
  <c r="BY714" i="2"/>
  <c r="BJ640" i="2"/>
  <c r="BV640" i="2"/>
  <c r="BH715" i="2"/>
  <c r="BT715" i="2"/>
  <c r="BD683" i="2"/>
  <c r="BP685" i="2"/>
  <c r="BB669" i="2"/>
  <c r="BN669" i="2"/>
  <c r="BZ669" i="2"/>
  <c r="BA714" i="2"/>
  <c r="BC669" i="2"/>
  <c r="BO669" i="2"/>
  <c r="BJ715" i="2"/>
  <c r="BV715" i="2"/>
  <c r="BD669" i="2"/>
  <c r="BP669" i="2"/>
  <c r="BJ699" i="2"/>
  <c r="BE669" i="2"/>
  <c r="BQ669" i="2"/>
  <c r="AS670" i="2"/>
  <c r="BI624" i="2"/>
  <c r="BU624" i="2"/>
  <c r="BA668" i="2"/>
  <c r="BM668" i="2"/>
  <c r="BY668" i="2"/>
  <c r="AZ683" i="2"/>
  <c r="BL683" i="2"/>
  <c r="BX683" i="2"/>
  <c r="AZ685" i="2"/>
  <c r="BL685" i="2"/>
  <c r="BX685" i="2"/>
  <c r="BB668" i="2"/>
  <c r="BN668" i="2"/>
  <c r="BZ668" i="2"/>
  <c r="BB698" i="2"/>
  <c r="BN698" i="2"/>
  <c r="BZ698" i="2"/>
  <c r="BC685" i="2"/>
  <c r="BO685" i="2"/>
  <c r="BE668" i="2"/>
  <c r="BQ668" i="2"/>
  <c r="AW668" i="2"/>
  <c r="BZ638" i="2"/>
  <c r="BP698" i="2"/>
  <c r="BD700" i="2"/>
  <c r="BP700" i="2"/>
  <c r="AS698" i="2"/>
  <c r="BE683" i="2"/>
  <c r="BQ683" i="2"/>
  <c r="AY684" i="2"/>
  <c r="BE685" i="2"/>
  <c r="BQ685" i="2"/>
  <c r="BG668" i="2"/>
  <c r="BS668" i="2"/>
  <c r="BD668" i="2"/>
  <c r="BF668" i="2"/>
  <c r="BE698" i="2"/>
  <c r="BQ698" i="2"/>
  <c r="BE700" i="2"/>
  <c r="BQ700" i="2"/>
  <c r="BF683" i="2"/>
  <c r="BR683" i="2"/>
  <c r="AZ684" i="2"/>
  <c r="BF685" i="2"/>
  <c r="BR685" i="2"/>
  <c r="BH668" i="2"/>
  <c r="BT668" i="2"/>
  <c r="BD685" i="2"/>
  <c r="AS683" i="2"/>
  <c r="BZ715" i="2"/>
  <c r="BF698" i="2"/>
  <c r="BR698" i="2"/>
  <c r="BF700" i="2"/>
  <c r="BR700" i="2"/>
  <c r="BG683" i="2"/>
  <c r="BS683" i="2"/>
  <c r="BA684" i="2"/>
  <c r="BM684" i="2"/>
  <c r="BY684" i="2"/>
  <c r="BG685" i="2"/>
  <c r="BS685" i="2"/>
  <c r="BI668" i="2"/>
  <c r="BU668" i="2"/>
  <c r="BC715" i="2"/>
  <c r="BH683" i="2"/>
  <c r="BT683" i="2"/>
  <c r="BH685" i="2"/>
  <c r="BT685" i="2"/>
  <c r="AX668" i="2"/>
  <c r="BJ668" i="2"/>
  <c r="BV668" i="2"/>
  <c r="BP668" i="2"/>
  <c r="BC700" i="2"/>
  <c r="BR668" i="2"/>
  <c r="AS713" i="2"/>
  <c r="BH698" i="2"/>
  <c r="BT698" i="2"/>
  <c r="BI683" i="2"/>
  <c r="BU683" i="2"/>
  <c r="BI685" i="2"/>
  <c r="BU685" i="2"/>
  <c r="AY668" i="2"/>
  <c r="BK668" i="2"/>
  <c r="BW668" i="2"/>
  <c r="J669" i="2"/>
  <c r="BM698" i="2"/>
  <c r="BB699" i="2"/>
  <c r="BN699" i="2"/>
  <c r="BZ699" i="2"/>
  <c r="BH700" i="2"/>
  <c r="BT700" i="2"/>
  <c r="BL700" i="2"/>
  <c r="BD699" i="2"/>
  <c r="BP699" i="2"/>
  <c r="BJ700" i="2"/>
  <c r="BV700" i="2"/>
  <c r="BH699" i="2"/>
  <c r="J659" i="2"/>
  <c r="BG713" i="2"/>
  <c r="BS713" i="2"/>
  <c r="BC699" i="2"/>
  <c r="BO699" i="2"/>
  <c r="BI700" i="2"/>
  <c r="BU700" i="2"/>
  <c r="BM700" i="2"/>
  <c r="J668" i="2"/>
  <c r="AU670" i="2"/>
  <c r="BH713" i="2"/>
  <c r="BT713" i="2"/>
  <c r="BB714" i="2"/>
  <c r="BN714" i="2"/>
  <c r="BZ714" i="2"/>
  <c r="BC714" i="2"/>
  <c r="BO714" i="2"/>
  <c r="BR714" i="2"/>
  <c r="BI699" i="2"/>
  <c r="BX700" i="2"/>
  <c r="AU683" i="2"/>
  <c r="AU684" i="2"/>
  <c r="AW669" i="2"/>
  <c r="BV713" i="2"/>
  <c r="BD714" i="2"/>
  <c r="AY713" i="2"/>
  <c r="BK713" i="2"/>
  <c r="BW713" i="2"/>
  <c r="BE714" i="2"/>
  <c r="BQ714" i="2"/>
  <c r="BG699" i="2"/>
  <c r="AY669" i="2"/>
  <c r="BE713" i="2"/>
  <c r="BA699" i="2"/>
  <c r="BJ713" i="2"/>
  <c r="BP714" i="2"/>
  <c r="BF699" i="2"/>
  <c r="AZ700" i="2"/>
  <c r="BY700" i="2"/>
  <c r="AZ713" i="2"/>
  <c r="BL713" i="2"/>
  <c r="BX713" i="2"/>
  <c r="BF714" i="2"/>
  <c r="BB700" i="2"/>
  <c r="BN700" i="2"/>
  <c r="BZ700" i="2"/>
  <c r="AW700" i="2"/>
  <c r="BP683" i="2"/>
  <c r="J675" i="2"/>
  <c r="BA713" i="2"/>
  <c r="BM713" i="2"/>
  <c r="BY713" i="2"/>
  <c r="BG714" i="2"/>
  <c r="BS714" i="2"/>
  <c r="BA715" i="2"/>
  <c r="BM715" i="2"/>
  <c r="BY715" i="2"/>
  <c r="BO700" i="2"/>
  <c r="AW699" i="2"/>
  <c r="J660" i="2"/>
  <c r="BJ683" i="2"/>
  <c r="BV683" i="2"/>
  <c r="BJ685" i="2"/>
  <c r="BV685" i="2"/>
  <c r="BB713" i="2"/>
  <c r="BN713" i="2"/>
  <c r="BZ713" i="2"/>
  <c r="BH714" i="2"/>
  <c r="BT714" i="2"/>
  <c r="AY698" i="2"/>
  <c r="BK698" i="2"/>
  <c r="BW698" i="2"/>
  <c r="BE699" i="2"/>
  <c r="BQ699" i="2"/>
  <c r="AY700" i="2"/>
  <c r="BK700" i="2"/>
  <c r="BW700" i="2"/>
  <c r="BK683" i="2"/>
  <c r="BW683" i="2"/>
  <c r="AY685" i="2"/>
  <c r="BK685" i="2"/>
  <c r="BW685" i="2"/>
  <c r="AY654" i="2"/>
  <c r="BK654" i="2"/>
  <c r="BW654" i="2"/>
  <c r="BJ714" i="2"/>
  <c r="BV714" i="2"/>
  <c r="BA683" i="2"/>
  <c r="BM683" i="2"/>
  <c r="BY683" i="2"/>
  <c r="BA685" i="2"/>
  <c r="BM685" i="2"/>
  <c r="BY685" i="2"/>
  <c r="BL684" i="2"/>
  <c r="BF684" i="2"/>
  <c r="BR684" i="2"/>
  <c r="BH684" i="2"/>
  <c r="AW715" i="2"/>
  <c r="AS715" i="2"/>
  <c r="BG684" i="2"/>
  <c r="BS684" i="2"/>
  <c r="BI684" i="2"/>
  <c r="J684" i="2"/>
  <c r="AX684" i="2"/>
  <c r="BT684" i="2"/>
  <c r="BO684" i="2"/>
  <c r="BC684" i="2"/>
  <c r="BZ684" i="2"/>
  <c r="BN684" i="2"/>
  <c r="BB684" i="2"/>
  <c r="BK684" i="2"/>
  <c r="BV684" i="2"/>
  <c r="BX684" i="2"/>
  <c r="BM639" i="2"/>
  <c r="BU684" i="2"/>
  <c r="BW684" i="2"/>
  <c r="AX683" i="2"/>
  <c r="BD684" i="2"/>
  <c r="BP684" i="2"/>
  <c r="J676" i="2"/>
  <c r="BG264" i="2"/>
  <c r="BS264" i="2"/>
  <c r="J674" i="2"/>
  <c r="L683" i="2"/>
  <c r="AY683" i="2" s="1"/>
  <c r="BE684" i="2"/>
  <c r="BQ684" i="2"/>
  <c r="J685" i="2"/>
  <c r="AX685" i="2"/>
  <c r="BB715" i="2"/>
  <c r="BN715" i="2"/>
  <c r="AW684" i="2"/>
  <c r="AX639" i="2"/>
  <c r="BJ639" i="2"/>
  <c r="BV639" i="2"/>
  <c r="AU638" i="2"/>
  <c r="BO715" i="2"/>
  <c r="BG698" i="2"/>
  <c r="BS698" i="2"/>
  <c r="BG700" i="2"/>
  <c r="BS700" i="2"/>
  <c r="BD698" i="2"/>
  <c r="BQ715" i="2"/>
  <c r="BR699" i="2"/>
  <c r="BH624" i="2"/>
  <c r="BT624" i="2"/>
  <c r="BI713" i="2"/>
  <c r="BU713" i="2"/>
  <c r="BI715" i="2"/>
  <c r="BU715" i="2"/>
  <c r="BA700" i="2"/>
  <c r="BY698" i="2"/>
  <c r="BX638" i="2"/>
  <c r="BJ624" i="2"/>
  <c r="BV624" i="2"/>
  <c r="AY715" i="2"/>
  <c r="BK715" i="2"/>
  <c r="BW715" i="2"/>
  <c r="BS639" i="2"/>
  <c r="AY624" i="2"/>
  <c r="BK624" i="2"/>
  <c r="BW624" i="2"/>
  <c r="AZ715" i="2"/>
  <c r="BL715" i="2"/>
  <c r="BX715" i="2"/>
  <c r="BA698" i="2"/>
  <c r="AZ699" i="2"/>
  <c r="BK640" i="2"/>
  <c r="J698" i="2"/>
  <c r="AX698" i="2"/>
  <c r="J691" i="2"/>
  <c r="BS699" i="2"/>
  <c r="J699" i="2"/>
  <c r="AY640" i="2"/>
  <c r="BW640" i="2"/>
  <c r="BA654" i="2"/>
  <c r="BM654" i="2"/>
  <c r="BY654" i="2"/>
  <c r="BN654" i="2"/>
  <c r="BZ654" i="2"/>
  <c r="J689" i="2"/>
  <c r="AU699" i="2"/>
  <c r="AU698" i="2"/>
  <c r="BE654" i="2"/>
  <c r="BQ654" i="2"/>
  <c r="BB654" i="2"/>
  <c r="AW714" i="2"/>
  <c r="AS714" i="2"/>
  <c r="BA624" i="2"/>
  <c r="BM624" i="2"/>
  <c r="BY624" i="2"/>
  <c r="BB624" i="2"/>
  <c r="BN624" i="2"/>
  <c r="BZ624" i="2"/>
  <c r="J700" i="2"/>
  <c r="AX700" i="2"/>
  <c r="BT699" i="2"/>
  <c r="AX699" i="2"/>
  <c r="BU699" i="2"/>
  <c r="BI640" i="2"/>
  <c r="BU640" i="2"/>
  <c r="BG624" i="2"/>
  <c r="BS624" i="2"/>
  <c r="BG715" i="2"/>
  <c r="BS715" i="2"/>
  <c r="AY699" i="2"/>
  <c r="BV699" i="2"/>
  <c r="BM699" i="2"/>
  <c r="BF654" i="2"/>
  <c r="BR654" i="2"/>
  <c r="BC624" i="2"/>
  <c r="BO624" i="2"/>
  <c r="BX714" i="2"/>
  <c r="AX714" i="2"/>
  <c r="AX623" i="2"/>
  <c r="BF624" i="2"/>
  <c r="BR624" i="2"/>
  <c r="BF713" i="2"/>
  <c r="BR713" i="2"/>
  <c r="BR715" i="2"/>
  <c r="BQ713" i="2"/>
  <c r="J690" i="2"/>
  <c r="BB264" i="2"/>
  <c r="BN264" i="2"/>
  <c r="BD624" i="2"/>
  <c r="BP624" i="2"/>
  <c r="BD713" i="2"/>
  <c r="BP713" i="2"/>
  <c r="J705" i="2"/>
  <c r="BD715" i="2"/>
  <c r="BP715" i="2"/>
  <c r="BO264" i="2"/>
  <c r="BN639" i="2"/>
  <c r="BZ639" i="2"/>
  <c r="BE624" i="2"/>
  <c r="BQ624" i="2"/>
  <c r="BK714" i="2"/>
  <c r="BW714" i="2"/>
  <c r="J715" i="2"/>
  <c r="AX715" i="2"/>
  <c r="J713" i="2"/>
  <c r="AX713" i="2"/>
  <c r="J714" i="2"/>
  <c r="AY714" i="2"/>
  <c r="BZ623" i="2"/>
  <c r="BN625" i="2"/>
  <c r="J704" i="2"/>
  <c r="BO625" i="2"/>
  <c r="J706" i="2"/>
  <c r="BW625" i="2"/>
  <c r="AW654" i="2"/>
  <c r="BC654" i="2"/>
  <c r="BO654" i="2"/>
  <c r="BD654" i="2"/>
  <c r="BP654" i="2"/>
  <c r="BH639" i="2"/>
  <c r="BT639" i="2"/>
  <c r="AZ714" i="2"/>
  <c r="BL714" i="2"/>
  <c r="BI639" i="2"/>
  <c r="BU639" i="2"/>
  <c r="AU713" i="2"/>
  <c r="AU715" i="2"/>
  <c r="BA264" i="2"/>
  <c r="BM264" i="2"/>
  <c r="BX623" i="2"/>
  <c r="BX625" i="2"/>
  <c r="BR264" i="2"/>
  <c r="BY623" i="2"/>
  <c r="BM625" i="2"/>
  <c r="BY625" i="2"/>
  <c r="BG654" i="2"/>
  <c r="BS654" i="2"/>
  <c r="BT654" i="2"/>
  <c r="BI654" i="2"/>
  <c r="BU654" i="2"/>
  <c r="BJ654" i="2"/>
  <c r="BV654" i="2"/>
  <c r="AW653" i="2"/>
  <c r="BF655" i="2"/>
  <c r="BR655" i="2"/>
  <c r="BG655" i="2"/>
  <c r="BS655" i="2"/>
  <c r="BE640" i="2"/>
  <c r="BQ640" i="2"/>
  <c r="BF640" i="2"/>
  <c r="BR640" i="2"/>
  <c r="BG640" i="2"/>
  <c r="BS640" i="2"/>
  <c r="AZ640" i="2"/>
  <c r="BL640" i="2"/>
  <c r="BX640" i="2"/>
  <c r="BM640" i="2"/>
  <c r="BY640" i="2"/>
  <c r="BB640" i="2"/>
  <c r="BN640" i="2"/>
  <c r="BZ640" i="2"/>
  <c r="BC640" i="2"/>
  <c r="BO640" i="2"/>
  <c r="BD640" i="2"/>
  <c r="BP640" i="2"/>
  <c r="AS638" i="2"/>
  <c r="BH640" i="2"/>
  <c r="BT640" i="2"/>
  <c r="AW624" i="2"/>
  <c r="AW623" i="2"/>
  <c r="AU625" i="2"/>
  <c r="J615" i="2"/>
  <c r="BY639" i="2"/>
  <c r="K624" i="2"/>
  <c r="AX624" i="2" s="1"/>
  <c r="BD625" i="2"/>
  <c r="AX625" i="2"/>
  <c r="BC625" i="2"/>
  <c r="AY625" i="2"/>
  <c r="BQ625" i="2"/>
  <c r="AS625" i="2"/>
  <c r="J616" i="2"/>
  <c r="T625" i="2"/>
  <c r="BG625" i="2" s="1"/>
  <c r="BS625" i="2"/>
  <c r="BR625" i="2"/>
  <c r="BE625" i="2"/>
  <c r="BU625" i="2"/>
  <c r="BF625" i="2"/>
  <c r="BJ625" i="2"/>
  <c r="BZ625" i="2"/>
  <c r="BP625" i="2"/>
  <c r="N640" i="2"/>
  <c r="BA640" i="2" s="1"/>
  <c r="J631" i="2"/>
  <c r="BH625" i="2"/>
  <c r="BT625" i="2"/>
  <c r="BI625" i="2"/>
  <c r="BV625" i="2"/>
  <c r="BL625" i="2"/>
  <c r="BK625" i="2"/>
  <c r="AZ625" i="2"/>
  <c r="AZ639" i="2"/>
  <c r="AS640" i="2"/>
  <c r="BD639" i="2"/>
  <c r="BP639" i="2"/>
  <c r="BF639" i="2"/>
  <c r="BR639" i="2"/>
  <c r="BA625" i="2"/>
  <c r="BB625" i="2"/>
  <c r="BE639" i="2"/>
  <c r="BQ639" i="2"/>
  <c r="BY638" i="2"/>
  <c r="BG639" i="2"/>
  <c r="AU623" i="2"/>
  <c r="BE655" i="2"/>
  <c r="BZ653" i="2"/>
  <c r="BH654" i="2"/>
  <c r="BI655" i="2"/>
  <c r="BP655" i="2"/>
  <c r="AX653" i="2"/>
  <c r="BQ655" i="2"/>
  <c r="AY639" i="2"/>
  <c r="AX638" i="2"/>
  <c r="AX640" i="2"/>
  <c r="BO655" i="2"/>
  <c r="J645" i="2"/>
  <c r="J630" i="2"/>
  <c r="O639" i="2"/>
  <c r="BB639" i="2" s="1"/>
  <c r="BJ655" i="2"/>
  <c r="BL655" i="2"/>
  <c r="BM655" i="2"/>
  <c r="AW639" i="2"/>
  <c r="K654" i="2"/>
  <c r="AX654" i="2" s="1"/>
  <c r="BC639" i="2"/>
  <c r="BO639" i="2"/>
  <c r="BA639" i="2"/>
  <c r="AU640" i="2"/>
  <c r="BT655" i="2"/>
  <c r="BV655" i="2"/>
  <c r="BV264" i="2"/>
  <c r="BW655" i="2"/>
  <c r="BH655" i="2"/>
  <c r="BU655" i="2"/>
  <c r="AU655" i="2"/>
  <c r="BX653" i="2"/>
  <c r="BX655" i="2"/>
  <c r="AZ264" i="2"/>
  <c r="BL264" i="2"/>
  <c r="BX264" i="2"/>
  <c r="AW264" i="2"/>
  <c r="BY653" i="2"/>
  <c r="BY655" i="2"/>
  <c r="AW265" i="2"/>
  <c r="AS265" i="2"/>
  <c r="AS655" i="2"/>
  <c r="BN655" i="2"/>
  <c r="BK655" i="2"/>
  <c r="AX265" i="2"/>
  <c r="J646" i="2"/>
  <c r="BB655" i="2"/>
  <c r="AY655" i="2"/>
  <c r="BC655" i="2"/>
  <c r="BD655" i="2"/>
  <c r="AZ655" i="2"/>
  <c r="AY265" i="2"/>
  <c r="BA655" i="2"/>
  <c r="AX655" i="2"/>
  <c r="BY265" i="2"/>
  <c r="BZ265" i="2"/>
  <c r="J655" i="2"/>
  <c r="AU653" i="2"/>
  <c r="BZ655" i="2"/>
  <c r="BH264" i="2"/>
  <c r="BT264" i="2"/>
  <c r="BI264" i="2"/>
  <c r="BU264" i="2"/>
  <c r="BY263" i="2"/>
  <c r="AU265" i="2"/>
  <c r="AU263" i="2"/>
  <c r="AX264" i="2"/>
  <c r="J264" i="2"/>
  <c r="AS263" i="2"/>
  <c r="J255" i="2"/>
  <c r="BJ264" i="2"/>
  <c r="BZ264" i="2"/>
  <c r="BY264" i="2"/>
  <c r="BC264" i="2"/>
  <c r="BF264" i="2"/>
  <c r="K263" i="2"/>
  <c r="BD264" i="2"/>
  <c r="BP264" i="2"/>
  <c r="BE264" i="2"/>
  <c r="BQ264" i="2"/>
  <c r="J683" i="2" l="1"/>
  <c r="J640" i="2"/>
  <c r="J624" i="2"/>
  <c r="J625" i="2"/>
  <c r="J654" i="2"/>
  <c r="J639" i="2"/>
  <c r="AB256" i="2"/>
  <c r="AB265" i="2" s="1"/>
  <c r="BO265" i="2" s="1"/>
  <c r="P256" i="2"/>
  <c r="P265" i="2" s="1"/>
  <c r="BC265" i="2" s="1"/>
  <c r="O256" i="2"/>
  <c r="O265" i="2" s="1"/>
  <c r="BB265" i="2" s="1"/>
  <c r="Z256" i="2"/>
  <c r="Z265" i="2" s="1"/>
  <c r="BM265" i="2" s="1"/>
  <c r="W256" i="2"/>
  <c r="W265" i="2" s="1"/>
  <c r="BJ265" i="2" s="1"/>
  <c r="X256" i="2"/>
  <c r="X265" i="2" s="1"/>
  <c r="BK265" i="2" s="1"/>
  <c r="Y256" i="2"/>
  <c r="Y265" i="2" s="1"/>
  <c r="BL265" i="2" s="1"/>
  <c r="AJ256" i="2"/>
  <c r="AJ265" i="2" s="1"/>
  <c r="BW265" i="2" s="1"/>
  <c r="AF256" i="2"/>
  <c r="AF265" i="2" s="1"/>
  <c r="BS265" i="2" s="1"/>
  <c r="V256" i="2"/>
  <c r="V265" i="2" s="1"/>
  <c r="BI265" i="2" s="1"/>
  <c r="AH256" i="2"/>
  <c r="AH265" i="2" s="1"/>
  <c r="BU265" i="2" s="1"/>
  <c r="AA256" i="2"/>
  <c r="AA265" i="2" s="1"/>
  <c r="BN265" i="2" s="1"/>
  <c r="AX263" i="2"/>
  <c r="AG256" i="2" l="1"/>
  <c r="AG265" i="2" s="1"/>
  <c r="BT265" i="2" s="1"/>
  <c r="T256" i="2"/>
  <c r="T265" i="2" s="1"/>
  <c r="BG265" i="2" s="1"/>
  <c r="AI256" i="2"/>
  <c r="AI265" i="2" s="1"/>
  <c r="BV265" i="2" s="1"/>
  <c r="U256" i="2"/>
  <c r="U265" i="2" s="1"/>
  <c r="BH265" i="2" s="1"/>
  <c r="AD256" i="2"/>
  <c r="AD265" i="2" s="1"/>
  <c r="BQ265" i="2" s="1"/>
  <c r="AC256" i="2"/>
  <c r="AC265" i="2" s="1"/>
  <c r="BP265" i="2" s="1"/>
  <c r="R256" i="2"/>
  <c r="R265" i="2" s="1"/>
  <c r="BE265" i="2" s="1"/>
  <c r="AE256" i="2"/>
  <c r="AE265" i="2" s="1"/>
  <c r="BR265" i="2" s="1"/>
  <c r="N256" i="2"/>
  <c r="N265" i="2" s="1"/>
  <c r="BA265" i="2" s="1"/>
  <c r="Q256" i="2"/>
  <c r="Q265" i="2" s="1"/>
  <c r="BD265" i="2" s="1"/>
  <c r="S256" i="2"/>
  <c r="S265" i="2" s="1"/>
  <c r="BF265" i="2" s="1"/>
  <c r="AK256" i="2"/>
  <c r="AK265" i="2" s="1"/>
  <c r="BX265" i="2" s="1"/>
  <c r="AK254" i="2"/>
  <c r="AK263" i="2" s="1"/>
  <c r="BX263" i="2" s="1"/>
  <c r="M256" i="2"/>
  <c r="J256" i="2" l="1"/>
  <c r="M265" i="2"/>
  <c r="AZ265" i="2" l="1"/>
  <c r="J265" i="2"/>
  <c r="AL47" i="18" l="1"/>
  <c r="AO48" i="18" s="1"/>
  <c r="AL44" i="18"/>
  <c r="AO45" i="18" s="1"/>
  <c r="AL41" i="18"/>
  <c r="AO42" i="18" s="1"/>
  <c r="AL38" i="18"/>
  <c r="AO39" i="18" s="1"/>
  <c r="AL35" i="18"/>
  <c r="AO36" i="18" s="1"/>
  <c r="D50" i="18"/>
  <c r="B50" i="18"/>
  <c r="E47" i="18"/>
  <c r="AN47" i="18" s="1"/>
  <c r="AO47" i="18" s="1"/>
  <c r="AO46" i="18"/>
  <c r="AL46" i="18"/>
  <c r="C47" i="18" s="1"/>
  <c r="E44" i="18"/>
  <c r="AN44" i="18" s="1"/>
  <c r="AO44" i="18" s="1"/>
  <c r="AO43" i="18"/>
  <c r="AL43" i="18"/>
  <c r="C44" i="18" s="1"/>
  <c r="E41" i="18"/>
  <c r="AN41" i="18" s="1"/>
  <c r="AO41" i="18" s="1"/>
  <c r="AO40" i="18"/>
  <c r="AL40" i="18"/>
  <c r="C41" i="18" s="1"/>
  <c r="E38" i="18"/>
  <c r="AN38" i="18" s="1"/>
  <c r="AO38" i="18" s="1"/>
  <c r="AO37" i="18"/>
  <c r="AL37" i="18"/>
  <c r="C38" i="18" s="1"/>
  <c r="E35" i="18"/>
  <c r="AN35" i="18" s="1"/>
  <c r="AO35" i="18" s="1"/>
  <c r="AO34" i="18"/>
  <c r="AL34" i="18"/>
  <c r="C35" i="18" s="1"/>
  <c r="I30" i="18"/>
  <c r="H30" i="18"/>
  <c r="G30" i="18"/>
  <c r="F30" i="18"/>
  <c r="AL110" i="6"/>
  <c r="AL109" i="6"/>
  <c r="AL107" i="6"/>
  <c r="AL106" i="6"/>
  <c r="AL104" i="6"/>
  <c r="AL103" i="6"/>
  <c r="AL101" i="6"/>
  <c r="AL100" i="6"/>
  <c r="AL98" i="6"/>
  <c r="AL97" i="6"/>
  <c r="AL95" i="6"/>
  <c r="AL94" i="6"/>
  <c r="AL92" i="6"/>
  <c r="AL91" i="6"/>
  <c r="AL89" i="6"/>
  <c r="AL88" i="6"/>
  <c r="AL86" i="6"/>
  <c r="AL85" i="6"/>
  <c r="AL65" i="6"/>
  <c r="AL64" i="6"/>
  <c r="AL56" i="6"/>
  <c r="AL55" i="6"/>
  <c r="AL53" i="6"/>
  <c r="AL52" i="6"/>
  <c r="AL50" i="6"/>
  <c r="AL49" i="6"/>
  <c r="AL47" i="6"/>
  <c r="AL46" i="6"/>
  <c r="AL44" i="6"/>
  <c r="AL43" i="6"/>
  <c r="AL41" i="6"/>
  <c r="AL40" i="6"/>
  <c r="AL38" i="6"/>
  <c r="AL37" i="6"/>
  <c r="AL35" i="6"/>
  <c r="AL34" i="6"/>
  <c r="AL32" i="6"/>
  <c r="AL31" i="6"/>
  <c r="AL29" i="6"/>
  <c r="AL28" i="6"/>
  <c r="AL26" i="6"/>
  <c r="AL25" i="6"/>
  <c r="AL20" i="6"/>
  <c r="AL19" i="6"/>
  <c r="AL11" i="6"/>
  <c r="AL10" i="6"/>
  <c r="AL8" i="6"/>
  <c r="AL7" i="6"/>
  <c r="AL113" i="6"/>
  <c r="AL121" i="11"/>
  <c r="AL120" i="11"/>
  <c r="AL118" i="11"/>
  <c r="AL117" i="11"/>
  <c r="AL115" i="11"/>
  <c r="AL114" i="11"/>
  <c r="AL112" i="11"/>
  <c r="AL111" i="11"/>
  <c r="AL109" i="11"/>
  <c r="AL108" i="11"/>
  <c r="AL106" i="11"/>
  <c r="AL105" i="11"/>
  <c r="AL103" i="11"/>
  <c r="AL102" i="11"/>
  <c r="AL100" i="11"/>
  <c r="AL99" i="11"/>
  <c r="AL97" i="11"/>
  <c r="AL96" i="11"/>
  <c r="AL94" i="11"/>
  <c r="AL93" i="11"/>
  <c r="AL91" i="11"/>
  <c r="AL90" i="11"/>
  <c r="AL88" i="11"/>
  <c r="AL87" i="11"/>
  <c r="AL85" i="11"/>
  <c r="AL84" i="11"/>
  <c r="AL82" i="11"/>
  <c r="AL81" i="11"/>
  <c r="AL79" i="11"/>
  <c r="AL78" i="11"/>
  <c r="AL64" i="11"/>
  <c r="AL63" i="11"/>
  <c r="AL61" i="11"/>
  <c r="AL60" i="11"/>
  <c r="AL58" i="11"/>
  <c r="AL57" i="11"/>
  <c r="AL52" i="11"/>
  <c r="AL51" i="11"/>
  <c r="AL46" i="11"/>
  <c r="AL45" i="11"/>
  <c r="AL43" i="11"/>
  <c r="AL42" i="11"/>
  <c r="AL40" i="11"/>
  <c r="AL39" i="11"/>
  <c r="AL37" i="11"/>
  <c r="AL36" i="11"/>
  <c r="AL34" i="11"/>
  <c r="AL33" i="11"/>
  <c r="AL31" i="11"/>
  <c r="AL11" i="17"/>
  <c r="AL101" i="17"/>
  <c r="AL100" i="17"/>
  <c r="AL98" i="17"/>
  <c r="AL97" i="17"/>
  <c r="AL95" i="17"/>
  <c r="AL94" i="17"/>
  <c r="AL92" i="17"/>
  <c r="AL91" i="17"/>
  <c r="AL89" i="17"/>
  <c r="AL88" i="17"/>
  <c r="AL86" i="17"/>
  <c r="AL85" i="17"/>
  <c r="AL83" i="17"/>
  <c r="AL82" i="17"/>
  <c r="AL80" i="17"/>
  <c r="AL79" i="17"/>
  <c r="AL77" i="17"/>
  <c r="AL76" i="17"/>
  <c r="AL74" i="17"/>
  <c r="AL73" i="17"/>
  <c r="AL71" i="17"/>
  <c r="AL70" i="17"/>
  <c r="AL68" i="17"/>
  <c r="AL67" i="17"/>
  <c r="AL47" i="17"/>
  <c r="AL46" i="17"/>
  <c r="AL65" i="17"/>
  <c r="AL64" i="17"/>
  <c r="AL38" i="17"/>
  <c r="AL37" i="17"/>
  <c r="AL35" i="17"/>
  <c r="AL34" i="17"/>
  <c r="AL32" i="17"/>
  <c r="AL31" i="17"/>
  <c r="AL29" i="17"/>
  <c r="AL28" i="17"/>
  <c r="AL26" i="17"/>
  <c r="AL25" i="17"/>
  <c r="AL23" i="17"/>
  <c r="AL22" i="17"/>
  <c r="AL20" i="17"/>
  <c r="AL19" i="17"/>
  <c r="AL17" i="17"/>
  <c r="AL16" i="17"/>
  <c r="AL14" i="17"/>
  <c r="AL13" i="17"/>
  <c r="AL10" i="17"/>
  <c r="AL104" i="17"/>
  <c r="AL20" i="18"/>
  <c r="AO21" i="18" s="1"/>
  <c r="AL17" i="18"/>
  <c r="AO18" i="18" s="1"/>
  <c r="AL14" i="18"/>
  <c r="AO15" i="18" s="1"/>
  <c r="AL11" i="18"/>
  <c r="AO12" i="18" s="1"/>
  <c r="AL8" i="18"/>
  <c r="AO9" i="18" s="1"/>
  <c r="D23" i="18"/>
  <c r="B23" i="18"/>
  <c r="E20" i="18"/>
  <c r="AN20" i="18" s="1"/>
  <c r="AO20" i="18" s="1"/>
  <c r="AO19" i="18"/>
  <c r="AL19" i="18"/>
  <c r="C20" i="18" s="1"/>
  <c r="E17" i="18"/>
  <c r="AN17" i="18" s="1"/>
  <c r="AO17" i="18" s="1"/>
  <c r="AO16" i="18"/>
  <c r="AL16" i="18"/>
  <c r="C17" i="18" s="1"/>
  <c r="E14" i="18"/>
  <c r="AN14" i="18" s="1"/>
  <c r="AO14" i="18" s="1"/>
  <c r="AO13" i="18"/>
  <c r="AL13" i="18"/>
  <c r="C14" i="18" s="1"/>
  <c r="E11" i="18"/>
  <c r="AN11" i="18" s="1"/>
  <c r="AO11" i="18" s="1"/>
  <c r="AO10" i="18"/>
  <c r="AL10" i="18"/>
  <c r="C11" i="18" s="1"/>
  <c r="E8" i="18"/>
  <c r="AN8" i="18" s="1"/>
  <c r="AO8" i="18" s="1"/>
  <c r="AO7" i="18"/>
  <c r="AL7" i="18"/>
  <c r="C8" i="18" s="1"/>
  <c r="I5" i="18"/>
  <c r="I6" i="18" s="1"/>
  <c r="H5" i="18"/>
  <c r="H6" i="18" s="1"/>
  <c r="G5" i="18"/>
  <c r="G6" i="18" s="1"/>
  <c r="F5" i="18"/>
  <c r="F6" i="18" s="1"/>
  <c r="AJ2" i="18"/>
  <c r="AI2" i="18"/>
  <c r="C399" i="2" l="1"/>
  <c r="C397" i="2"/>
  <c r="C398" i="2"/>
  <c r="C189" i="2"/>
  <c r="C187" i="2"/>
  <c r="C188" i="2"/>
  <c r="C352" i="2"/>
  <c r="C354" i="2"/>
  <c r="C353" i="2"/>
  <c r="C473" i="2"/>
  <c r="C472" i="2"/>
  <c r="C474" i="2"/>
  <c r="C487" i="2"/>
  <c r="C488" i="2"/>
  <c r="C489" i="2"/>
  <c r="C818" i="2"/>
  <c r="C788" i="2"/>
  <c r="C789" i="2"/>
  <c r="C773" i="2"/>
  <c r="C774" i="2"/>
  <c r="C757" i="2"/>
  <c r="C787" i="2"/>
  <c r="C802" i="2"/>
  <c r="C758" i="2"/>
  <c r="C817" i="2"/>
  <c r="C803" i="2"/>
  <c r="C819" i="2"/>
  <c r="C772" i="2"/>
  <c r="C759" i="2"/>
  <c r="C804" i="2"/>
  <c r="C833" i="2"/>
  <c r="C834" i="2"/>
  <c r="C832" i="2"/>
  <c r="C848" i="2"/>
  <c r="C847" i="2"/>
  <c r="C849" i="2"/>
  <c r="C864" i="2"/>
  <c r="C862" i="2"/>
  <c r="C863" i="2"/>
  <c r="C878" i="2"/>
  <c r="C879" i="2"/>
  <c r="C877" i="2"/>
  <c r="C893" i="2"/>
  <c r="C892" i="2"/>
  <c r="C894" i="2"/>
  <c r="C683" i="2"/>
  <c r="C369" i="2"/>
  <c r="C367" i="2"/>
  <c r="C699" i="2"/>
  <c r="C608" i="2"/>
  <c r="C562" i="2"/>
  <c r="C457" i="2"/>
  <c r="C624" i="2"/>
  <c r="C578" i="2"/>
  <c r="C294" i="2"/>
  <c r="C159" i="2"/>
  <c r="C368" i="2"/>
  <c r="C517" i="2"/>
  <c r="C744" i="2"/>
  <c r="C264" i="2"/>
  <c r="C743" i="2"/>
  <c r="C714" i="2"/>
  <c r="C98" i="2"/>
  <c r="C639" i="2"/>
  <c r="C549" i="2"/>
  <c r="C204" i="2"/>
  <c r="C324" i="2"/>
  <c r="C638" i="2"/>
  <c r="C203" i="2"/>
  <c r="C444" i="2"/>
  <c r="C382" i="2"/>
  <c r="C667" i="2"/>
  <c r="C23" i="2"/>
  <c r="C127" i="2"/>
  <c r="C219" i="2"/>
  <c r="C564" i="2"/>
  <c r="C129" i="2"/>
  <c r="C413" i="2"/>
  <c r="C114" i="2"/>
  <c r="C22" i="2"/>
  <c r="C263" i="2"/>
  <c r="C728" i="2"/>
  <c r="C727" i="2"/>
  <c r="C307" i="2"/>
  <c r="C337" i="2"/>
  <c r="C53" i="2"/>
  <c r="C548" i="2"/>
  <c r="C579" i="2"/>
  <c r="C128" i="2"/>
  <c r="C593" i="2"/>
  <c r="C248" i="2"/>
  <c r="C218" i="2"/>
  <c r="C684" i="2"/>
  <c r="C458" i="2"/>
  <c r="C607" i="2"/>
  <c r="C383" i="2"/>
  <c r="C293" i="2"/>
  <c r="C698" i="2"/>
  <c r="C547" i="2"/>
  <c r="C623" i="2"/>
  <c r="C459" i="2"/>
  <c r="C54" i="2"/>
  <c r="C592" i="2"/>
  <c r="C278" i="2"/>
  <c r="C653" i="2"/>
  <c r="C82" i="2"/>
  <c r="C277" i="2"/>
  <c r="C502" i="2"/>
  <c r="C713" i="2"/>
  <c r="C173" i="2"/>
  <c r="C174" i="2"/>
  <c r="C609" i="2"/>
  <c r="C637" i="2"/>
  <c r="C217" i="2"/>
  <c r="C563" i="2"/>
  <c r="C594" i="2"/>
  <c r="C234" i="2"/>
  <c r="C654" i="2"/>
  <c r="C292" i="2"/>
  <c r="C428" i="2"/>
  <c r="C112" i="2"/>
  <c r="C83" i="2"/>
  <c r="C384" i="2"/>
  <c r="C202" i="2"/>
  <c r="C158" i="2"/>
  <c r="C232" i="2"/>
  <c r="C157" i="2"/>
  <c r="C534" i="2"/>
  <c r="C443" i="2"/>
  <c r="C279" i="2"/>
  <c r="C322" i="2"/>
  <c r="C339" i="2"/>
  <c r="C68" i="2"/>
  <c r="C414" i="2"/>
  <c r="C412" i="2"/>
  <c r="C143" i="2"/>
  <c r="C442" i="2"/>
  <c r="C84" i="2"/>
  <c r="C622" i="2"/>
  <c r="C518" i="2"/>
  <c r="C247" i="2"/>
  <c r="C142" i="2"/>
  <c r="C712" i="2"/>
  <c r="C172" i="2"/>
  <c r="C262" i="2"/>
  <c r="C429" i="2"/>
  <c r="C682" i="2"/>
  <c r="C309" i="2"/>
  <c r="C338" i="2"/>
  <c r="C38" i="2"/>
  <c r="C67" i="2"/>
  <c r="C144" i="2"/>
  <c r="C323" i="2"/>
  <c r="C427" i="2"/>
  <c r="C742" i="2"/>
  <c r="C577" i="2"/>
  <c r="C503" i="2"/>
  <c r="C668" i="2"/>
  <c r="C39" i="2"/>
  <c r="C69" i="2"/>
  <c r="C233" i="2"/>
  <c r="C308" i="2"/>
  <c r="C697" i="2"/>
  <c r="C37" i="2"/>
  <c r="C533" i="2"/>
  <c r="C652" i="2"/>
  <c r="C113" i="2"/>
  <c r="C97" i="2"/>
  <c r="C249" i="2"/>
  <c r="C532" i="2"/>
  <c r="C669" i="2"/>
  <c r="C504" i="2"/>
  <c r="C519" i="2"/>
  <c r="C24" i="2"/>
  <c r="C52" i="2"/>
  <c r="C99" i="2"/>
  <c r="C729" i="2"/>
  <c r="D107" i="17"/>
  <c r="B107" i="17"/>
  <c r="AO105" i="17"/>
  <c r="E104" i="17"/>
  <c r="AN104" i="17" s="1"/>
  <c r="AO104" i="17" s="1"/>
  <c r="AO103" i="17"/>
  <c r="AL103" i="17"/>
  <c r="C104" i="17" s="1"/>
  <c r="AO102" i="17"/>
  <c r="E101" i="17"/>
  <c r="AN101" i="17" s="1"/>
  <c r="AO101" i="17" s="1"/>
  <c r="AO100" i="17"/>
  <c r="C101" i="17"/>
  <c r="AO99" i="17"/>
  <c r="E98" i="17"/>
  <c r="AN98" i="17" s="1"/>
  <c r="AO98" i="17" s="1"/>
  <c r="C98" i="17"/>
  <c r="AO97" i="17"/>
  <c r="AO96" i="17"/>
  <c r="E95" i="17"/>
  <c r="AN95" i="17" s="1"/>
  <c r="AO95" i="17" s="1"/>
  <c r="C95" i="17"/>
  <c r="AO94" i="17"/>
  <c r="AO93" i="17"/>
  <c r="E92" i="17"/>
  <c r="AN92" i="17" s="1"/>
  <c r="AO92" i="17" s="1"/>
  <c r="C92" i="17"/>
  <c r="AO91" i="17"/>
  <c r="AO90" i="17"/>
  <c r="E89" i="17"/>
  <c r="AN89" i="17" s="1"/>
  <c r="AO89" i="17" s="1"/>
  <c r="AO88" i="17"/>
  <c r="C89" i="17"/>
  <c r="AO87" i="17"/>
  <c r="E86" i="17"/>
  <c r="AN86" i="17" s="1"/>
  <c r="AO86" i="17" s="1"/>
  <c r="AO85" i="17"/>
  <c r="C86" i="17"/>
  <c r="AO84" i="17"/>
  <c r="E83" i="17"/>
  <c r="AN83" i="17" s="1"/>
  <c r="AO83" i="17" s="1"/>
  <c r="C83" i="17"/>
  <c r="AO82" i="17"/>
  <c r="AO81" i="17"/>
  <c r="E80" i="17"/>
  <c r="AN80" i="17" s="1"/>
  <c r="AO80" i="17" s="1"/>
  <c r="AO79" i="17"/>
  <c r="C80" i="17"/>
  <c r="AO78" i="17"/>
  <c r="E77" i="17"/>
  <c r="AN77" i="17" s="1"/>
  <c r="AO77" i="17" s="1"/>
  <c r="C77" i="17"/>
  <c r="AO76" i="17"/>
  <c r="AO75" i="17"/>
  <c r="E74" i="17"/>
  <c r="AN74" i="17" s="1"/>
  <c r="AO74" i="17" s="1"/>
  <c r="C74" i="17"/>
  <c r="AO73" i="17"/>
  <c r="AO72" i="17"/>
  <c r="E71" i="17"/>
  <c r="AN71" i="17" s="1"/>
  <c r="AO71" i="17" s="1"/>
  <c r="C71" i="17"/>
  <c r="AO70" i="17"/>
  <c r="AO69" i="17"/>
  <c r="E68" i="17"/>
  <c r="AN68" i="17" s="1"/>
  <c r="AO68" i="17" s="1"/>
  <c r="AO67" i="17"/>
  <c r="C68" i="17"/>
  <c r="AO48" i="17"/>
  <c r="E47" i="17"/>
  <c r="AN47" i="17" s="1"/>
  <c r="AO47" i="17" s="1"/>
  <c r="AO46" i="17"/>
  <c r="C47" i="17"/>
  <c r="AO66" i="17"/>
  <c r="E65" i="17"/>
  <c r="AO64" i="17"/>
  <c r="C65" i="17"/>
  <c r="AO39" i="17"/>
  <c r="E38" i="17"/>
  <c r="AN38" i="17" s="1"/>
  <c r="AO37" i="17"/>
  <c r="C38" i="17"/>
  <c r="AO36" i="17"/>
  <c r="E35" i="17"/>
  <c r="AN35" i="17" s="1"/>
  <c r="AO34" i="17"/>
  <c r="C35" i="17"/>
  <c r="AO33" i="17"/>
  <c r="E32" i="17"/>
  <c r="AO31" i="17"/>
  <c r="C32" i="17"/>
  <c r="AO30" i="17"/>
  <c r="E29" i="17"/>
  <c r="AO28" i="17"/>
  <c r="C29" i="17"/>
  <c r="AO27" i="17"/>
  <c r="E26" i="17"/>
  <c r="AN26" i="17" s="1"/>
  <c r="AO25" i="17"/>
  <c r="C26" i="17"/>
  <c r="AO24" i="17"/>
  <c r="E23" i="17"/>
  <c r="AN23" i="17" s="1"/>
  <c r="AO23" i="17" s="1"/>
  <c r="AO22" i="17"/>
  <c r="C23" i="17"/>
  <c r="AO21" i="17"/>
  <c r="E20" i="17"/>
  <c r="AN20" i="17" s="1"/>
  <c r="AO20" i="17" s="1"/>
  <c r="AO19" i="17"/>
  <c r="C20" i="17"/>
  <c r="AO18" i="17"/>
  <c r="E17" i="17"/>
  <c r="AN17" i="17" s="1"/>
  <c r="AO17" i="17" s="1"/>
  <c r="AO16" i="17"/>
  <c r="C17" i="17"/>
  <c r="AO15" i="17"/>
  <c r="E14" i="17"/>
  <c r="AN14" i="17" s="1"/>
  <c r="AO14" i="17" s="1"/>
  <c r="AO13" i="17"/>
  <c r="C14" i="17"/>
  <c r="AO12" i="17"/>
  <c r="E11" i="17"/>
  <c r="AN11" i="17" s="1"/>
  <c r="AO11" i="17" s="1"/>
  <c r="AO10" i="17"/>
  <c r="C11" i="17"/>
  <c r="I5" i="17"/>
  <c r="I6" i="17" s="1"/>
  <c r="H5" i="17"/>
  <c r="H6" i="17" s="1"/>
  <c r="G5" i="17"/>
  <c r="G6" i="17" s="1"/>
  <c r="F5" i="17"/>
  <c r="F6" i="17" s="1"/>
  <c r="AJ2" i="17"/>
  <c r="AI2" i="17"/>
  <c r="E25" i="2"/>
  <c r="E24" i="2"/>
  <c r="E23" i="2"/>
  <c r="E22" i="2"/>
  <c r="E21" i="2"/>
  <c r="E20" i="2"/>
  <c r="E19" i="2"/>
  <c r="E18" i="2"/>
  <c r="E17" i="2"/>
  <c r="E40" i="2"/>
  <c r="E39" i="2"/>
  <c r="E38" i="2"/>
  <c r="AS38" i="2" s="1"/>
  <c r="E37" i="2"/>
  <c r="E36" i="2"/>
  <c r="E35" i="2"/>
  <c r="E34" i="2"/>
  <c r="E33" i="2"/>
  <c r="E32" i="2"/>
  <c r="E55" i="2"/>
  <c r="E54" i="2"/>
  <c r="E53" i="2"/>
  <c r="E52" i="2"/>
  <c r="E51" i="2"/>
  <c r="E50" i="2"/>
  <c r="E49" i="2"/>
  <c r="E48" i="2"/>
  <c r="E47" i="2"/>
  <c r="G40" i="2"/>
  <c r="F40" i="2"/>
  <c r="G39" i="2"/>
  <c r="F39" i="2"/>
  <c r="G38" i="2"/>
  <c r="F38" i="2"/>
  <c r="J37" i="2"/>
  <c r="J36" i="2"/>
  <c r="J35" i="2"/>
  <c r="J32" i="2"/>
  <c r="AM31" i="2"/>
  <c r="AM40" i="2" s="1"/>
  <c r="AL31" i="2"/>
  <c r="AL40" i="2" s="1"/>
  <c r="AK31" i="2"/>
  <c r="AK40" i="2" s="1"/>
  <c r="AJ31" i="2"/>
  <c r="AJ40" i="2" s="1"/>
  <c r="AI31" i="2"/>
  <c r="AI40" i="2" s="1"/>
  <c r="AH31" i="2"/>
  <c r="AH40" i="2" s="1"/>
  <c r="AG31" i="2"/>
  <c r="AG40" i="2" s="1"/>
  <c r="AF31" i="2"/>
  <c r="AF40" i="2" s="1"/>
  <c r="AE31" i="2"/>
  <c r="AE40" i="2" s="1"/>
  <c r="AD31" i="2"/>
  <c r="AD40" i="2" s="1"/>
  <c r="AC31" i="2"/>
  <c r="AC40" i="2" s="1"/>
  <c r="AB31" i="2"/>
  <c r="AB40" i="2" s="1"/>
  <c r="AA31" i="2"/>
  <c r="AA40" i="2" s="1"/>
  <c r="Z31" i="2"/>
  <c r="Z40" i="2" s="1"/>
  <c r="Y31" i="2"/>
  <c r="Y40" i="2" s="1"/>
  <c r="X31" i="2"/>
  <c r="X40" i="2" s="1"/>
  <c r="W31" i="2"/>
  <c r="W40" i="2" s="1"/>
  <c r="V31" i="2"/>
  <c r="V40" i="2" s="1"/>
  <c r="U31" i="2"/>
  <c r="U40" i="2" s="1"/>
  <c r="T31" i="2"/>
  <c r="T40" i="2" s="1"/>
  <c r="S31" i="2"/>
  <c r="S40" i="2" s="1"/>
  <c r="R31" i="2"/>
  <c r="R40" i="2" s="1"/>
  <c r="Q31" i="2"/>
  <c r="Q40" i="2" s="1"/>
  <c r="P31" i="2"/>
  <c r="P40" i="2" s="1"/>
  <c r="O31" i="2"/>
  <c r="O40" i="2" s="1"/>
  <c r="N31" i="2"/>
  <c r="N40" i="2" s="1"/>
  <c r="M31" i="2"/>
  <c r="M40" i="2" s="1"/>
  <c r="L31" i="2"/>
  <c r="L40" i="2" s="1"/>
  <c r="K31" i="2"/>
  <c r="A31" i="2"/>
  <c r="AU40" i="2" s="1"/>
  <c r="AM30" i="2"/>
  <c r="AM39" i="2" s="1"/>
  <c r="AL30" i="2"/>
  <c r="AL39" i="2" s="1"/>
  <c r="AK30" i="2"/>
  <c r="AK39" i="2" s="1"/>
  <c r="AJ30" i="2"/>
  <c r="AJ39" i="2" s="1"/>
  <c r="AI30" i="2"/>
  <c r="AI39" i="2" s="1"/>
  <c r="AH30" i="2"/>
  <c r="AH39" i="2" s="1"/>
  <c r="AG30" i="2"/>
  <c r="AG39" i="2" s="1"/>
  <c r="AF30" i="2"/>
  <c r="AF39" i="2" s="1"/>
  <c r="AE30" i="2"/>
  <c r="AE39" i="2" s="1"/>
  <c r="AD30" i="2"/>
  <c r="AD39" i="2" s="1"/>
  <c r="AC30" i="2"/>
  <c r="AC39" i="2" s="1"/>
  <c r="AB30" i="2"/>
  <c r="AB39" i="2" s="1"/>
  <c r="AA30" i="2"/>
  <c r="AA39" i="2" s="1"/>
  <c r="Z30" i="2"/>
  <c r="Z39" i="2" s="1"/>
  <c r="Y30" i="2"/>
  <c r="Y39" i="2" s="1"/>
  <c r="X30" i="2"/>
  <c r="X39" i="2" s="1"/>
  <c r="W30" i="2"/>
  <c r="W39" i="2" s="1"/>
  <c r="V30" i="2"/>
  <c r="V39" i="2" s="1"/>
  <c r="U30" i="2"/>
  <c r="U39" i="2" s="1"/>
  <c r="T30" i="2"/>
  <c r="T39" i="2" s="1"/>
  <c r="S30" i="2"/>
  <c r="S39" i="2" s="1"/>
  <c r="R30" i="2"/>
  <c r="R39" i="2" s="1"/>
  <c r="Q30" i="2"/>
  <c r="Q39" i="2" s="1"/>
  <c r="P30" i="2"/>
  <c r="P39" i="2" s="1"/>
  <c r="O30" i="2"/>
  <c r="O39" i="2" s="1"/>
  <c r="N30" i="2"/>
  <c r="N39" i="2" s="1"/>
  <c r="M30" i="2"/>
  <c r="M39" i="2" s="1"/>
  <c r="L30" i="2"/>
  <c r="L39" i="2" s="1"/>
  <c r="K30" i="2"/>
  <c r="K39" i="2" s="1"/>
  <c r="A30" i="2"/>
  <c r="AM29" i="2"/>
  <c r="AM38" i="2" s="1"/>
  <c r="AL29" i="2"/>
  <c r="AL38" i="2" s="1"/>
  <c r="N28" i="2"/>
  <c r="L29" i="2" s="1"/>
  <c r="L38" i="2" s="1"/>
  <c r="M28" i="2"/>
  <c r="K29" i="2" s="1"/>
  <c r="K38" i="2" s="1"/>
  <c r="L28" i="2"/>
  <c r="K28" i="2"/>
  <c r="AS27" i="2"/>
  <c r="G27" i="2"/>
  <c r="AS26" i="2"/>
  <c r="I28" i="2" l="1"/>
  <c r="AT40" i="2"/>
  <c r="AT39" i="2"/>
  <c r="AT38" i="2"/>
  <c r="BR39" i="2"/>
  <c r="BG39" i="2"/>
  <c r="BS39" i="2"/>
  <c r="BF39" i="2"/>
  <c r="BM40" i="2"/>
  <c r="BN40" i="2"/>
  <c r="BY40" i="2"/>
  <c r="BB40" i="2"/>
  <c r="BA40" i="2"/>
  <c r="BZ40" i="2"/>
  <c r="BD40" i="2"/>
  <c r="BP40" i="2"/>
  <c r="BC40" i="2"/>
  <c r="BO40" i="2"/>
  <c r="AW38" i="2"/>
  <c r="AY40" i="2"/>
  <c r="BK40" i="2"/>
  <c r="BW40" i="2"/>
  <c r="AZ40" i="2"/>
  <c r="BL40" i="2"/>
  <c r="BX40" i="2"/>
  <c r="AU39" i="2"/>
  <c r="AY38" i="2"/>
  <c r="BY38" i="2"/>
  <c r="BZ38" i="2"/>
  <c r="AN32" i="17"/>
  <c r="AO32" i="17" s="1"/>
  <c r="AO38" i="17"/>
  <c r="AN65" i="17"/>
  <c r="AO65" i="17" s="1"/>
  <c r="AO26" i="17"/>
  <c r="C395" i="2" s="1"/>
  <c r="AO35" i="17"/>
  <c r="AN29" i="17"/>
  <c r="AO29" i="17" s="1"/>
  <c r="C35" i="2" s="1"/>
  <c r="BI39" i="2"/>
  <c r="BU39" i="2"/>
  <c r="BJ39" i="2"/>
  <c r="BV39" i="2"/>
  <c r="BE40" i="2"/>
  <c r="BQ40" i="2"/>
  <c r="BF40" i="2"/>
  <c r="BR40" i="2"/>
  <c r="BG40" i="2"/>
  <c r="BS40" i="2"/>
  <c r="BH40" i="2"/>
  <c r="BT40" i="2"/>
  <c r="BI40" i="2"/>
  <c r="BU40" i="2"/>
  <c r="BJ40" i="2"/>
  <c r="BV40" i="2"/>
  <c r="AU38" i="2"/>
  <c r="AW39" i="2"/>
  <c r="AS39" i="2"/>
  <c r="AW40" i="2"/>
  <c r="AS40" i="2"/>
  <c r="BH39" i="2"/>
  <c r="BT39" i="2"/>
  <c r="BC39" i="2"/>
  <c r="AZ39" i="2"/>
  <c r="BL39" i="2"/>
  <c r="BX39" i="2"/>
  <c r="BA39" i="2"/>
  <c r="BM39" i="2"/>
  <c r="BY39" i="2"/>
  <c r="BB39" i="2"/>
  <c r="BZ39" i="2"/>
  <c r="AY39" i="2"/>
  <c r="BK39" i="2"/>
  <c r="BW39" i="2"/>
  <c r="BN39" i="2"/>
  <c r="AX39" i="2"/>
  <c r="J39" i="2"/>
  <c r="BQ39" i="2"/>
  <c r="BO39" i="2"/>
  <c r="J30" i="2"/>
  <c r="AX38" i="2"/>
  <c r="BD39" i="2"/>
  <c r="BP39" i="2"/>
  <c r="J31" i="2"/>
  <c r="K40" i="2"/>
  <c r="BE39" i="2"/>
  <c r="C875" i="2" l="1"/>
  <c r="C620" i="2"/>
  <c r="C860" i="2"/>
  <c r="C785" i="2"/>
  <c r="C800" i="2"/>
  <c r="C350" i="2"/>
  <c r="C185" i="2"/>
  <c r="C890" i="2"/>
  <c r="C845" i="2"/>
  <c r="C230" i="2"/>
  <c r="C770" i="2"/>
  <c r="C755" i="2"/>
  <c r="C815" i="2"/>
  <c r="C410" i="2"/>
  <c r="C830" i="2"/>
  <c r="C380" i="2"/>
  <c r="C470" i="2"/>
  <c r="C215" i="2"/>
  <c r="C485" i="2"/>
  <c r="C305" i="2"/>
  <c r="C125" i="2"/>
  <c r="C170" i="2"/>
  <c r="C575" i="2"/>
  <c r="C260" i="2"/>
  <c r="C110" i="2"/>
  <c r="C635" i="2"/>
  <c r="C200" i="2"/>
  <c r="C65" i="2"/>
  <c r="C605" i="2"/>
  <c r="C290" i="2"/>
  <c r="C695" i="2"/>
  <c r="C320" i="2"/>
  <c r="C500" i="2"/>
  <c r="C80" i="2"/>
  <c r="C710" i="2"/>
  <c r="C665" i="2"/>
  <c r="C680" i="2"/>
  <c r="C515" i="2"/>
  <c r="C140" i="2"/>
  <c r="C455" i="2"/>
  <c r="C545" i="2"/>
  <c r="C440" i="2"/>
  <c r="C20" i="2"/>
  <c r="C725" i="2"/>
  <c r="C560" i="2"/>
  <c r="C530" i="2"/>
  <c r="C275" i="2"/>
  <c r="C365" i="2"/>
  <c r="C650" i="2"/>
  <c r="C50" i="2"/>
  <c r="C740" i="2"/>
  <c r="C590" i="2"/>
  <c r="C335" i="2"/>
  <c r="C155" i="2"/>
  <c r="C95" i="2"/>
  <c r="C425" i="2"/>
  <c r="C245" i="2"/>
  <c r="J40" i="2"/>
  <c r="AX40" i="2"/>
  <c r="AD37" i="16" l="1"/>
  <c r="AC37" i="16"/>
  <c r="AB37" i="16"/>
  <c r="AA37" i="16"/>
  <c r="Z37" i="16"/>
  <c r="Y37" i="16"/>
  <c r="X37" i="16"/>
  <c r="W37" i="16"/>
  <c r="V37" i="16"/>
  <c r="U37" i="16"/>
  <c r="T37" i="16"/>
  <c r="S37" i="16"/>
  <c r="R37" i="16"/>
  <c r="Q37" i="16"/>
  <c r="P37" i="16"/>
  <c r="O37" i="16"/>
  <c r="AD31" i="16"/>
  <c r="AC31" i="16"/>
  <c r="AB31" i="16"/>
  <c r="AA31" i="16"/>
  <c r="Z31" i="16"/>
  <c r="Y31" i="16"/>
  <c r="X31" i="16"/>
  <c r="W31" i="16"/>
  <c r="V31" i="16"/>
  <c r="U31" i="16"/>
  <c r="T31" i="16"/>
  <c r="S31" i="16"/>
  <c r="R31" i="16"/>
  <c r="Q31" i="16"/>
  <c r="P31" i="16"/>
  <c r="O31" i="16"/>
  <c r="AD25" i="16"/>
  <c r="AC25" i="16"/>
  <c r="AB25" i="16"/>
  <c r="AA25" i="16"/>
  <c r="Z25" i="16"/>
  <c r="Y25" i="16"/>
  <c r="X25" i="16"/>
  <c r="W25" i="16"/>
  <c r="V25" i="16"/>
  <c r="U25" i="16"/>
  <c r="T25" i="16"/>
  <c r="S25" i="16"/>
  <c r="R25" i="16"/>
  <c r="Q25" i="16"/>
  <c r="P25" i="16"/>
  <c r="O25" i="16"/>
  <c r="AD18" i="16"/>
  <c r="AC18" i="16"/>
  <c r="AB18" i="16"/>
  <c r="AA18" i="16"/>
  <c r="Z18" i="16"/>
  <c r="Y18" i="16"/>
  <c r="X18" i="16"/>
  <c r="W18" i="16"/>
  <c r="V18" i="16"/>
  <c r="U18" i="16"/>
  <c r="T18" i="16"/>
  <c r="S18" i="16"/>
  <c r="R18" i="16"/>
  <c r="Q18" i="16"/>
  <c r="P18" i="16"/>
  <c r="O18" i="16"/>
  <c r="AD11" i="16"/>
  <c r="AC11" i="16"/>
  <c r="AB11" i="16"/>
  <c r="AA11" i="16"/>
  <c r="Z11" i="16"/>
  <c r="Y11" i="16"/>
  <c r="X11" i="16"/>
  <c r="W11" i="16"/>
  <c r="V11" i="16"/>
  <c r="U11" i="16"/>
  <c r="T11" i="16"/>
  <c r="S11" i="16"/>
  <c r="R11" i="16"/>
  <c r="Q11" i="16"/>
  <c r="P11" i="16"/>
  <c r="O11" i="16"/>
  <c r="AH25" i="16"/>
  <c r="AG25" i="16"/>
  <c r="AF25" i="16"/>
  <c r="AE25" i="16"/>
  <c r="N25" i="16"/>
  <c r="M25" i="16"/>
  <c r="L25" i="16"/>
  <c r="K25" i="16"/>
  <c r="J25" i="16"/>
  <c r="I25" i="16"/>
  <c r="H25" i="16"/>
  <c r="G25" i="16"/>
  <c r="F25" i="16"/>
  <c r="AH18" i="16"/>
  <c r="AG18" i="16"/>
  <c r="AF18" i="16"/>
  <c r="AE18" i="16"/>
  <c r="N18" i="16"/>
  <c r="M18" i="16"/>
  <c r="L18" i="16"/>
  <c r="K18" i="16"/>
  <c r="J18" i="16"/>
  <c r="I18" i="16"/>
  <c r="H18" i="16"/>
  <c r="G18" i="16"/>
  <c r="F18" i="16"/>
  <c r="G235" i="2"/>
  <c r="F235" i="2"/>
  <c r="E235" i="2"/>
  <c r="AW235" i="2" s="1"/>
  <c r="G234" i="2"/>
  <c r="F234" i="2"/>
  <c r="E234" i="2"/>
  <c r="AS234" i="2" s="1"/>
  <c r="G233" i="2"/>
  <c r="F233" i="2"/>
  <c r="E233" i="2"/>
  <c r="AW233" i="2" s="1"/>
  <c r="J232" i="2"/>
  <c r="E232" i="2"/>
  <c r="J231" i="2"/>
  <c r="E231" i="2"/>
  <c r="J230" i="2"/>
  <c r="E230" i="2"/>
  <c r="E229" i="2"/>
  <c r="E228" i="2"/>
  <c r="J227" i="2"/>
  <c r="E227" i="2"/>
  <c r="AM226" i="2"/>
  <c r="AM235" i="2" s="1"/>
  <c r="AL226" i="2"/>
  <c r="AL235" i="2" s="1"/>
  <c r="AK226" i="2"/>
  <c r="AK235" i="2" s="1"/>
  <c r="AJ226" i="2"/>
  <c r="AJ235" i="2" s="1"/>
  <c r="AI226" i="2"/>
  <c r="AI235" i="2" s="1"/>
  <c r="AH226" i="2"/>
  <c r="AH235" i="2" s="1"/>
  <c r="BU235" i="2" s="1"/>
  <c r="AG226" i="2"/>
  <c r="AG235" i="2" s="1"/>
  <c r="AF226" i="2"/>
  <c r="AF235" i="2" s="1"/>
  <c r="AE226" i="2"/>
  <c r="AE235" i="2" s="1"/>
  <c r="AD226" i="2"/>
  <c r="AD235" i="2" s="1"/>
  <c r="AC226" i="2"/>
  <c r="AC235" i="2" s="1"/>
  <c r="AB226" i="2"/>
  <c r="AB235" i="2" s="1"/>
  <c r="AA226" i="2"/>
  <c r="AA235" i="2" s="1"/>
  <c r="Z226" i="2"/>
  <c r="Z235" i="2" s="1"/>
  <c r="Y226" i="2"/>
  <c r="Y235" i="2" s="1"/>
  <c r="X226" i="2"/>
  <c r="X235" i="2" s="1"/>
  <c r="W226" i="2"/>
  <c r="W235" i="2" s="1"/>
  <c r="V226" i="2"/>
  <c r="V235" i="2" s="1"/>
  <c r="BI235" i="2" s="1"/>
  <c r="U226" i="2"/>
  <c r="U235" i="2" s="1"/>
  <c r="T226" i="2"/>
  <c r="T235" i="2" s="1"/>
  <c r="S226" i="2"/>
  <c r="S235" i="2" s="1"/>
  <c r="R226" i="2"/>
  <c r="R235" i="2" s="1"/>
  <c r="Q226" i="2"/>
  <c r="Q235" i="2" s="1"/>
  <c r="P226" i="2"/>
  <c r="P235" i="2" s="1"/>
  <c r="O226" i="2"/>
  <c r="O235" i="2" s="1"/>
  <c r="N226" i="2"/>
  <c r="N235" i="2" s="1"/>
  <c r="M226" i="2"/>
  <c r="M235" i="2" s="1"/>
  <c r="L226" i="2"/>
  <c r="L235" i="2" s="1"/>
  <c r="K226" i="2"/>
  <c r="K235" i="2" s="1"/>
  <c r="A226" i="2"/>
  <c r="AM225" i="2"/>
  <c r="AM234" i="2" s="1"/>
  <c r="AL225" i="2"/>
  <c r="AL234" i="2" s="1"/>
  <c r="A225" i="2"/>
  <c r="AM224" i="2"/>
  <c r="AM233" i="2" s="1"/>
  <c r="AL224" i="2"/>
  <c r="AL233" i="2" s="1"/>
  <c r="AK224" i="2"/>
  <c r="AK233" i="2" s="1"/>
  <c r="BX233" i="2" s="1"/>
  <c r="AJ224" i="2"/>
  <c r="AJ233" i="2" s="1"/>
  <c r="AI224" i="2"/>
  <c r="AI233" i="2" s="1"/>
  <c r="AH224" i="2"/>
  <c r="AH233" i="2" s="1"/>
  <c r="AG224" i="2"/>
  <c r="AG233" i="2" s="1"/>
  <c r="AF224" i="2"/>
  <c r="AF233" i="2" s="1"/>
  <c r="AE224" i="2"/>
  <c r="AE233" i="2" s="1"/>
  <c r="AD224" i="2"/>
  <c r="AD233" i="2" s="1"/>
  <c r="AC224" i="2"/>
  <c r="AC233" i="2" s="1"/>
  <c r="AB224" i="2"/>
  <c r="AB233" i="2" s="1"/>
  <c r="AA224" i="2"/>
  <c r="AA233" i="2" s="1"/>
  <c r="Z224" i="2"/>
  <c r="Z233" i="2" s="1"/>
  <c r="Y224" i="2"/>
  <c r="Y233" i="2" s="1"/>
  <c r="BL233" i="2" s="1"/>
  <c r="X224" i="2"/>
  <c r="X233" i="2" s="1"/>
  <c r="W224" i="2"/>
  <c r="W233" i="2" s="1"/>
  <c r="V224" i="2"/>
  <c r="V233" i="2" s="1"/>
  <c r="U224" i="2"/>
  <c r="U233" i="2" s="1"/>
  <c r="T224" i="2"/>
  <c r="T233" i="2" s="1"/>
  <c r="S224" i="2"/>
  <c r="S233" i="2" s="1"/>
  <c r="R224" i="2"/>
  <c r="R233" i="2" s="1"/>
  <c r="Q224" i="2"/>
  <c r="Q233" i="2" s="1"/>
  <c r="P224" i="2"/>
  <c r="P233" i="2" s="1"/>
  <c r="O224" i="2"/>
  <c r="O233" i="2" s="1"/>
  <c r="N224" i="2"/>
  <c r="N233" i="2" s="1"/>
  <c r="M224" i="2"/>
  <c r="M233" i="2" s="1"/>
  <c r="AZ233" i="2" s="1"/>
  <c r="L224" i="2"/>
  <c r="L233" i="2" s="1"/>
  <c r="K224" i="2"/>
  <c r="K233" i="2" s="1"/>
  <c r="N223" i="2"/>
  <c r="L225" i="2" s="1"/>
  <c r="L234" i="2" s="1"/>
  <c r="M223" i="2"/>
  <c r="K225" i="2" s="1"/>
  <c r="K234" i="2" s="1"/>
  <c r="L223" i="2"/>
  <c r="K223" i="2"/>
  <c r="AS222" i="2"/>
  <c r="AS221" i="2"/>
  <c r="G221" i="2"/>
  <c r="G220" i="2"/>
  <c r="F220" i="2"/>
  <c r="E220" i="2"/>
  <c r="AW220" i="2" s="1"/>
  <c r="G219" i="2"/>
  <c r="F219" i="2"/>
  <c r="E219" i="2"/>
  <c r="AS219" i="2" s="1"/>
  <c r="G218" i="2"/>
  <c r="F218" i="2"/>
  <c r="E218" i="2"/>
  <c r="AW218" i="2" s="1"/>
  <c r="J217" i="2"/>
  <c r="E217" i="2"/>
  <c r="J216" i="2"/>
  <c r="E216" i="2"/>
  <c r="J215" i="2"/>
  <c r="E215" i="2"/>
  <c r="E214" i="2"/>
  <c r="E213" i="2"/>
  <c r="J212" i="2"/>
  <c r="E212" i="2"/>
  <c r="AM211" i="2"/>
  <c r="AM220" i="2" s="1"/>
  <c r="AL211" i="2"/>
  <c r="AL220" i="2" s="1"/>
  <c r="AK211" i="2"/>
  <c r="AK220" i="2" s="1"/>
  <c r="AJ211" i="2"/>
  <c r="AJ220" i="2" s="1"/>
  <c r="AI211" i="2"/>
  <c r="AI220" i="2" s="1"/>
  <c r="AH211" i="2"/>
  <c r="AH220" i="2" s="1"/>
  <c r="AG211" i="2"/>
  <c r="AG220" i="2" s="1"/>
  <c r="AF211" i="2"/>
  <c r="AF220" i="2" s="1"/>
  <c r="AE211" i="2"/>
  <c r="AE220" i="2" s="1"/>
  <c r="AD211" i="2"/>
  <c r="AD220" i="2" s="1"/>
  <c r="AC211" i="2"/>
  <c r="AC220" i="2" s="1"/>
  <c r="AB211" i="2"/>
  <c r="AB220" i="2" s="1"/>
  <c r="AA211" i="2"/>
  <c r="AA220" i="2" s="1"/>
  <c r="Z211" i="2"/>
  <c r="Z220" i="2" s="1"/>
  <c r="Y211" i="2"/>
  <c r="Y220" i="2" s="1"/>
  <c r="X211" i="2"/>
  <c r="X220" i="2" s="1"/>
  <c r="W211" i="2"/>
  <c r="W220" i="2" s="1"/>
  <c r="V211" i="2"/>
  <c r="V220" i="2" s="1"/>
  <c r="U211" i="2"/>
  <c r="U220" i="2" s="1"/>
  <c r="T211" i="2"/>
  <c r="T220" i="2" s="1"/>
  <c r="S211" i="2"/>
  <c r="S220" i="2" s="1"/>
  <c r="R211" i="2"/>
  <c r="R220" i="2" s="1"/>
  <c r="Q211" i="2"/>
  <c r="Q220" i="2" s="1"/>
  <c r="P211" i="2"/>
  <c r="P220" i="2" s="1"/>
  <c r="O211" i="2"/>
  <c r="O220" i="2" s="1"/>
  <c r="N211" i="2"/>
  <c r="N220" i="2" s="1"/>
  <c r="M211" i="2"/>
  <c r="M220" i="2" s="1"/>
  <c r="L211" i="2"/>
  <c r="L220" i="2" s="1"/>
  <c r="K211" i="2"/>
  <c r="K220" i="2" s="1"/>
  <c r="A211" i="2"/>
  <c r="AU219" i="2" s="1"/>
  <c r="AM210" i="2"/>
  <c r="AM219" i="2" s="1"/>
  <c r="AL210" i="2"/>
  <c r="AL219" i="2" s="1"/>
  <c r="A210" i="2"/>
  <c r="AM209" i="2"/>
  <c r="AM218" i="2" s="1"/>
  <c r="AL209" i="2"/>
  <c r="AL218" i="2" s="1"/>
  <c r="AK209" i="2"/>
  <c r="AK218" i="2" s="1"/>
  <c r="AJ209" i="2"/>
  <c r="AJ218" i="2" s="1"/>
  <c r="AI209" i="2"/>
  <c r="AI218" i="2" s="1"/>
  <c r="AH209" i="2"/>
  <c r="AH218" i="2" s="1"/>
  <c r="AG209" i="2"/>
  <c r="AG218" i="2" s="1"/>
  <c r="AF209" i="2"/>
  <c r="AF218" i="2" s="1"/>
  <c r="AE209" i="2"/>
  <c r="AE218" i="2" s="1"/>
  <c r="AD209" i="2"/>
  <c r="AD218" i="2" s="1"/>
  <c r="AC209" i="2"/>
  <c r="AC218" i="2" s="1"/>
  <c r="AB209" i="2"/>
  <c r="AB218" i="2" s="1"/>
  <c r="AA209" i="2"/>
  <c r="AA218" i="2" s="1"/>
  <c r="Z209" i="2"/>
  <c r="Z218" i="2" s="1"/>
  <c r="Y209" i="2"/>
  <c r="Y218" i="2" s="1"/>
  <c r="X209" i="2"/>
  <c r="X218" i="2" s="1"/>
  <c r="W209" i="2"/>
  <c r="W218" i="2" s="1"/>
  <c r="V209" i="2"/>
  <c r="V218" i="2" s="1"/>
  <c r="U209" i="2"/>
  <c r="U218" i="2" s="1"/>
  <c r="T209" i="2"/>
  <c r="T218" i="2" s="1"/>
  <c r="S209" i="2"/>
  <c r="S218" i="2" s="1"/>
  <c r="R209" i="2"/>
  <c r="R218" i="2" s="1"/>
  <c r="Q209" i="2"/>
  <c r="Q218" i="2" s="1"/>
  <c r="P209" i="2"/>
  <c r="P218" i="2" s="1"/>
  <c r="O209" i="2"/>
  <c r="O218" i="2" s="1"/>
  <c r="N209" i="2"/>
  <c r="N218" i="2" s="1"/>
  <c r="M209" i="2"/>
  <c r="M218" i="2" s="1"/>
  <c r="L209" i="2"/>
  <c r="L218" i="2" s="1"/>
  <c r="K209" i="2"/>
  <c r="K218" i="2" s="1"/>
  <c r="N208" i="2"/>
  <c r="M208" i="2"/>
  <c r="K210" i="2" s="1"/>
  <c r="K219" i="2" s="1"/>
  <c r="L208" i="2"/>
  <c r="K208" i="2"/>
  <c r="AS207" i="2"/>
  <c r="G207" i="2"/>
  <c r="AS206" i="2"/>
  <c r="G206" i="2"/>
  <c r="AI24" i="16"/>
  <c r="AI23" i="16"/>
  <c r="AH31" i="16"/>
  <c r="AG31" i="16"/>
  <c r="AF31" i="16"/>
  <c r="AE31" i="16"/>
  <c r="N31" i="16"/>
  <c r="M31" i="16"/>
  <c r="L31" i="16"/>
  <c r="K31" i="16"/>
  <c r="J31" i="16"/>
  <c r="I31" i="16"/>
  <c r="H31" i="16"/>
  <c r="G31" i="16"/>
  <c r="F31" i="16"/>
  <c r="AI30" i="16"/>
  <c r="AI29" i="16"/>
  <c r="AH37" i="16"/>
  <c r="AG37" i="16"/>
  <c r="AF37" i="16"/>
  <c r="AE37" i="16"/>
  <c r="N37" i="16"/>
  <c r="M37" i="16"/>
  <c r="L37" i="16"/>
  <c r="K37" i="16"/>
  <c r="J37" i="16"/>
  <c r="I37" i="16"/>
  <c r="H37" i="16"/>
  <c r="G37" i="16"/>
  <c r="F37" i="16"/>
  <c r="AI36" i="16"/>
  <c r="AI35" i="16"/>
  <c r="AI17" i="16"/>
  <c r="AI16" i="16"/>
  <c r="AH11" i="16"/>
  <c r="AG11" i="16"/>
  <c r="AF11" i="16"/>
  <c r="AE11" i="16"/>
  <c r="N11" i="16"/>
  <c r="M11" i="16"/>
  <c r="L11" i="16"/>
  <c r="K11" i="16"/>
  <c r="J11" i="16"/>
  <c r="I11" i="16"/>
  <c r="H11" i="16"/>
  <c r="G11" i="16"/>
  <c r="F11" i="16"/>
  <c r="AI9" i="16"/>
  <c r="AI10" i="16"/>
  <c r="AI34" i="16"/>
  <c r="AI33" i="16"/>
  <c r="AI28" i="16"/>
  <c r="AI27" i="16"/>
  <c r="AI22" i="16"/>
  <c r="AI21" i="16"/>
  <c r="AI20" i="16"/>
  <c r="AI15" i="16"/>
  <c r="AI14" i="16"/>
  <c r="AI13" i="16"/>
  <c r="AI8" i="16"/>
  <c r="AI7" i="16"/>
  <c r="I223" i="2" l="1"/>
  <c r="I208" i="2"/>
  <c r="AT220" i="2"/>
  <c r="AT219" i="2"/>
  <c r="AT218" i="2"/>
  <c r="BF220" i="2"/>
  <c r="BR220" i="2"/>
  <c r="AT235" i="2"/>
  <c r="AT234" i="2"/>
  <c r="AT233" i="2"/>
  <c r="BH233" i="2"/>
  <c r="BT233" i="2"/>
  <c r="AY234" i="2"/>
  <c r="BI233" i="2"/>
  <c r="BU233" i="2"/>
  <c r="BE220" i="2"/>
  <c r="BQ220" i="2"/>
  <c r="BD220" i="2"/>
  <c r="BP220" i="2"/>
  <c r="BG233" i="2"/>
  <c r="BS233" i="2"/>
  <c r="BU220" i="2"/>
  <c r="BI220" i="2"/>
  <c r="BG220" i="2"/>
  <c r="BS220" i="2"/>
  <c r="BJ233" i="2"/>
  <c r="BV233" i="2"/>
  <c r="BH220" i="2"/>
  <c r="BT220" i="2"/>
  <c r="AY233" i="2"/>
  <c r="BK233" i="2"/>
  <c r="BW233" i="2"/>
  <c r="BA233" i="2"/>
  <c r="BY233" i="2"/>
  <c r="BY234" i="2"/>
  <c r="BM233" i="2"/>
  <c r="BZ234" i="2"/>
  <c r="BW235" i="2"/>
  <c r="AZ235" i="2"/>
  <c r="BX235" i="2"/>
  <c r="BN233" i="2"/>
  <c r="BF235" i="2"/>
  <c r="BR235" i="2"/>
  <c r="BJ235" i="2"/>
  <c r="BV235" i="2"/>
  <c r="AY235" i="2"/>
  <c r="BK235" i="2"/>
  <c r="BL235" i="2"/>
  <c r="BB233" i="2"/>
  <c r="BZ233" i="2"/>
  <c r="BB220" i="2"/>
  <c r="BN220" i="2"/>
  <c r="BZ220" i="2"/>
  <c r="BE233" i="2"/>
  <c r="BQ233" i="2"/>
  <c r="BG235" i="2"/>
  <c r="BS235" i="2"/>
  <c r="BC220" i="2"/>
  <c r="BO220" i="2"/>
  <c r="BF233" i="2"/>
  <c r="BR233" i="2"/>
  <c r="BH235" i="2"/>
  <c r="BT235" i="2"/>
  <c r="AW234" i="2"/>
  <c r="BC218" i="2"/>
  <c r="BO218" i="2"/>
  <c r="BA235" i="2"/>
  <c r="BM235" i="2"/>
  <c r="BY235" i="2"/>
  <c r="AS235" i="2"/>
  <c r="BJ220" i="2"/>
  <c r="BV220" i="2"/>
  <c r="BB235" i="2"/>
  <c r="BN235" i="2"/>
  <c r="BZ235" i="2"/>
  <c r="AX219" i="2"/>
  <c r="BC235" i="2"/>
  <c r="BO235" i="2"/>
  <c r="BC233" i="2"/>
  <c r="BO233" i="2"/>
  <c r="BD235" i="2"/>
  <c r="BP235" i="2"/>
  <c r="AS233" i="2"/>
  <c r="BA220" i="2"/>
  <c r="BM220" i="2"/>
  <c r="BY220" i="2"/>
  <c r="BD233" i="2"/>
  <c r="BP233" i="2"/>
  <c r="BE235" i="2"/>
  <c r="BQ235" i="2"/>
  <c r="AI25" i="16"/>
  <c r="AU234" i="2"/>
  <c r="AU233" i="2"/>
  <c r="AU235" i="2"/>
  <c r="J226" i="2"/>
  <c r="AX234" i="2"/>
  <c r="J235" i="2"/>
  <c r="AX235" i="2"/>
  <c r="BP218" i="2"/>
  <c r="AS218" i="2"/>
  <c r="BQ218" i="2"/>
  <c r="J224" i="2"/>
  <c r="J233" i="2"/>
  <c r="AX233" i="2"/>
  <c r="BR218" i="2"/>
  <c r="BS218" i="2"/>
  <c r="AY220" i="2"/>
  <c r="BK220" i="2"/>
  <c r="BW220" i="2"/>
  <c r="AS220" i="2"/>
  <c r="AZ220" i="2"/>
  <c r="BL220" i="2"/>
  <c r="BX220" i="2"/>
  <c r="BZ219" i="2"/>
  <c r="AZ218" i="2"/>
  <c r="BD218" i="2"/>
  <c r="BE218" i="2"/>
  <c r="BA218" i="2"/>
  <c r="BF218" i="2"/>
  <c r="BL218" i="2"/>
  <c r="BG218" i="2"/>
  <c r="BH218" i="2"/>
  <c r="BT218" i="2"/>
  <c r="BI218" i="2"/>
  <c r="BU218" i="2"/>
  <c r="BJ218" i="2"/>
  <c r="BV218" i="2"/>
  <c r="AY218" i="2"/>
  <c r="BK218" i="2"/>
  <c r="BW218" i="2"/>
  <c r="BX218" i="2"/>
  <c r="BM218" i="2"/>
  <c r="BY218" i="2"/>
  <c r="BB218" i="2"/>
  <c r="BN218" i="2"/>
  <c r="BZ218" i="2"/>
  <c r="J220" i="2"/>
  <c r="AX220" i="2"/>
  <c r="J218" i="2"/>
  <c r="AX218" i="2"/>
  <c r="L210" i="2"/>
  <c r="J209" i="2"/>
  <c r="AW219" i="2"/>
  <c r="J211" i="2"/>
  <c r="BY219" i="2"/>
  <c r="AU218" i="2"/>
  <c r="AU220" i="2"/>
  <c r="AI31" i="16"/>
  <c r="AI37" i="16"/>
  <c r="AI11" i="16"/>
  <c r="AI18" i="16"/>
  <c r="G370" i="2"/>
  <c r="F370" i="2"/>
  <c r="E370" i="2"/>
  <c r="AW370" i="2" s="1"/>
  <c r="G369" i="2"/>
  <c r="F369" i="2"/>
  <c r="E369" i="2"/>
  <c r="AW369" i="2" s="1"/>
  <c r="G368" i="2"/>
  <c r="F368" i="2"/>
  <c r="E368" i="2"/>
  <c r="AS368" i="2" s="1"/>
  <c r="J367" i="2"/>
  <c r="E367" i="2"/>
  <c r="J366" i="2"/>
  <c r="E366" i="2"/>
  <c r="J365" i="2"/>
  <c r="E365" i="2"/>
  <c r="E364" i="2"/>
  <c r="E363" i="2"/>
  <c r="J362" i="2"/>
  <c r="E362" i="2"/>
  <c r="AM361" i="2"/>
  <c r="AM370" i="2" s="1"/>
  <c r="AL361" i="2"/>
  <c r="AL370" i="2" s="1"/>
  <c r="AK361" i="2"/>
  <c r="AK370" i="2" s="1"/>
  <c r="AJ361" i="2"/>
  <c r="AJ370" i="2" s="1"/>
  <c r="AI361" i="2"/>
  <c r="AI370" i="2" s="1"/>
  <c r="AH361" i="2"/>
  <c r="AH370" i="2" s="1"/>
  <c r="AG361" i="2"/>
  <c r="AG370" i="2" s="1"/>
  <c r="AF361" i="2"/>
  <c r="AF370" i="2" s="1"/>
  <c r="AE361" i="2"/>
  <c r="AE370" i="2" s="1"/>
  <c r="AD361" i="2"/>
  <c r="AD370" i="2" s="1"/>
  <c r="AC361" i="2"/>
  <c r="AC370" i="2" s="1"/>
  <c r="AB361" i="2"/>
  <c r="AB370" i="2" s="1"/>
  <c r="AA361" i="2"/>
  <c r="AA370" i="2" s="1"/>
  <c r="Z361" i="2"/>
  <c r="Z370" i="2" s="1"/>
  <c r="Y361" i="2"/>
  <c r="Y370" i="2" s="1"/>
  <c r="X361" i="2"/>
  <c r="X370" i="2" s="1"/>
  <c r="W361" i="2"/>
  <c r="W370" i="2" s="1"/>
  <c r="V361" i="2"/>
  <c r="V370" i="2" s="1"/>
  <c r="U361" i="2"/>
  <c r="U370" i="2" s="1"/>
  <c r="T361" i="2"/>
  <c r="T370" i="2" s="1"/>
  <c r="S361" i="2"/>
  <c r="S370" i="2" s="1"/>
  <c r="R361" i="2"/>
  <c r="R370" i="2" s="1"/>
  <c r="Q361" i="2"/>
  <c r="Q370" i="2" s="1"/>
  <c r="P361" i="2"/>
  <c r="P370" i="2" s="1"/>
  <c r="O361" i="2"/>
  <c r="O370" i="2" s="1"/>
  <c r="N361" i="2"/>
  <c r="N370" i="2" s="1"/>
  <c r="M361" i="2"/>
  <c r="M370" i="2" s="1"/>
  <c r="L361" i="2"/>
  <c r="L370" i="2" s="1"/>
  <c r="K361" i="2"/>
  <c r="K370" i="2" s="1"/>
  <c r="A361" i="2"/>
  <c r="AU369" i="2" s="1"/>
  <c r="AM360" i="2"/>
  <c r="AM369" i="2" s="1"/>
  <c r="AH51" i="17" s="1"/>
  <c r="AL360" i="2"/>
  <c r="AL369" i="2" s="1"/>
  <c r="AG51" i="17" s="1"/>
  <c r="A360" i="2"/>
  <c r="AM359" i="2"/>
  <c r="AM368" i="2" s="1"/>
  <c r="AH78" i="6" s="1"/>
  <c r="AL359" i="2"/>
  <c r="AL368" i="2" s="1"/>
  <c r="AG78" i="6" s="1"/>
  <c r="L359" i="2"/>
  <c r="L368" i="2" s="1"/>
  <c r="G78" i="6" s="1"/>
  <c r="N358" i="2"/>
  <c r="L360" i="2" s="1"/>
  <c r="L369" i="2" s="1"/>
  <c r="G51" i="17" s="1"/>
  <c r="M358" i="2"/>
  <c r="K360" i="2" s="1"/>
  <c r="K369" i="2" s="1"/>
  <c r="F51" i="17" s="1"/>
  <c r="L358" i="2"/>
  <c r="K358" i="2"/>
  <c r="AS357" i="2"/>
  <c r="G357" i="2"/>
  <c r="AS356" i="2"/>
  <c r="I358" i="2" l="1"/>
  <c r="AT370" i="2"/>
  <c r="AT369" i="2"/>
  <c r="AT368" i="2"/>
  <c r="K359" i="2"/>
  <c r="K368" i="2" s="1"/>
  <c r="F78" i="6" s="1"/>
  <c r="BM370" i="2"/>
  <c r="BN370" i="2"/>
  <c r="BO370" i="2"/>
  <c r="BA370" i="2"/>
  <c r="BY370" i="2"/>
  <c r="BB370" i="2"/>
  <c r="BZ370" i="2"/>
  <c r="BC370" i="2"/>
  <c r="AY370" i="2"/>
  <c r="BK370" i="2"/>
  <c r="BW370" i="2"/>
  <c r="AZ370" i="2"/>
  <c r="BL370" i="2"/>
  <c r="BX370" i="2"/>
  <c r="BE370" i="2"/>
  <c r="BQ370" i="2"/>
  <c r="L219" i="2"/>
  <c r="BF370" i="2"/>
  <c r="BR370" i="2"/>
  <c r="AU368" i="2"/>
  <c r="BZ369" i="2"/>
  <c r="AS369" i="2"/>
  <c r="AY368" i="2"/>
  <c r="BD370" i="2"/>
  <c r="BP370" i="2"/>
  <c r="AU370" i="2"/>
  <c r="AY369" i="2"/>
  <c r="BY369" i="2"/>
  <c r="BG370" i="2"/>
  <c r="BS370" i="2"/>
  <c r="AW368" i="2"/>
  <c r="BH370" i="2"/>
  <c r="BT370" i="2"/>
  <c r="AS370" i="2"/>
  <c r="BI370" i="2"/>
  <c r="BU370" i="2"/>
  <c r="BJ370" i="2"/>
  <c r="BV370" i="2"/>
  <c r="J361" i="2"/>
  <c r="AX369" i="2"/>
  <c r="J370" i="2"/>
  <c r="AX370" i="2"/>
  <c r="BZ368" i="2"/>
  <c r="BY368" i="2"/>
  <c r="E745" i="2"/>
  <c r="E744" i="2"/>
  <c r="E743" i="2"/>
  <c r="E742" i="2"/>
  <c r="E741" i="2"/>
  <c r="E740" i="2"/>
  <c r="E739" i="2"/>
  <c r="E738" i="2"/>
  <c r="E737" i="2"/>
  <c r="E730" i="2"/>
  <c r="E729" i="2"/>
  <c r="E728" i="2"/>
  <c r="E727" i="2"/>
  <c r="E726" i="2"/>
  <c r="E725" i="2"/>
  <c r="E724" i="2"/>
  <c r="E723" i="2"/>
  <c r="E722" i="2"/>
  <c r="E460" i="2"/>
  <c r="E459" i="2"/>
  <c r="E458" i="2"/>
  <c r="E457" i="2"/>
  <c r="E456" i="2"/>
  <c r="E455" i="2"/>
  <c r="E454" i="2"/>
  <c r="E453" i="2"/>
  <c r="E452" i="2"/>
  <c r="E385" i="2"/>
  <c r="E384" i="2"/>
  <c r="E383" i="2"/>
  <c r="E382" i="2"/>
  <c r="E381" i="2"/>
  <c r="E380" i="2"/>
  <c r="E379" i="2"/>
  <c r="E378" i="2"/>
  <c r="E377" i="2"/>
  <c r="E325" i="2"/>
  <c r="E324" i="2"/>
  <c r="E323" i="2"/>
  <c r="E322" i="2"/>
  <c r="E321" i="2"/>
  <c r="E320" i="2"/>
  <c r="E319" i="2"/>
  <c r="E318" i="2"/>
  <c r="E317" i="2"/>
  <c r="E610" i="2"/>
  <c r="E609" i="2"/>
  <c r="E608" i="2"/>
  <c r="E607" i="2"/>
  <c r="E606" i="2"/>
  <c r="E605" i="2"/>
  <c r="E604" i="2"/>
  <c r="E603" i="2"/>
  <c r="E602" i="2"/>
  <c r="E595" i="2"/>
  <c r="E594" i="2"/>
  <c r="E593" i="2"/>
  <c r="E592" i="2"/>
  <c r="E591" i="2"/>
  <c r="E590" i="2"/>
  <c r="E589" i="2"/>
  <c r="E588" i="2"/>
  <c r="E587" i="2"/>
  <c r="E580" i="2"/>
  <c r="AW580" i="2" s="1"/>
  <c r="E579" i="2"/>
  <c r="AW579" i="2" s="1"/>
  <c r="E578" i="2"/>
  <c r="AS578" i="2" s="1"/>
  <c r="E577" i="2"/>
  <c r="E576" i="2"/>
  <c r="E575" i="2"/>
  <c r="E574" i="2"/>
  <c r="E573" i="2"/>
  <c r="E572" i="2"/>
  <c r="E565" i="2"/>
  <c r="E564" i="2"/>
  <c r="E563" i="2"/>
  <c r="E562" i="2"/>
  <c r="E561" i="2"/>
  <c r="E560" i="2"/>
  <c r="E559" i="2"/>
  <c r="E558" i="2"/>
  <c r="E557" i="2"/>
  <c r="E550" i="2"/>
  <c r="AW550" i="2" s="1"/>
  <c r="E549" i="2"/>
  <c r="AS549" i="2" s="1"/>
  <c r="E548" i="2"/>
  <c r="AW548" i="2" s="1"/>
  <c r="E547" i="2"/>
  <c r="E546" i="2"/>
  <c r="E545" i="2"/>
  <c r="E544" i="2"/>
  <c r="E543" i="2"/>
  <c r="E542" i="2"/>
  <c r="E445" i="2"/>
  <c r="E444" i="2"/>
  <c r="E443" i="2"/>
  <c r="E442" i="2"/>
  <c r="E441" i="2"/>
  <c r="E440" i="2"/>
  <c r="E439" i="2"/>
  <c r="E438" i="2"/>
  <c r="E437" i="2"/>
  <c r="E145" i="2"/>
  <c r="E144" i="2"/>
  <c r="E143" i="2"/>
  <c r="E142" i="2"/>
  <c r="E141" i="2"/>
  <c r="E140" i="2"/>
  <c r="E139" i="2"/>
  <c r="E138" i="2"/>
  <c r="E137" i="2"/>
  <c r="E130" i="2"/>
  <c r="E129" i="2"/>
  <c r="E128" i="2"/>
  <c r="E127" i="2"/>
  <c r="E126" i="2"/>
  <c r="E125" i="2"/>
  <c r="E124" i="2"/>
  <c r="E123" i="2"/>
  <c r="E122" i="2"/>
  <c r="E535" i="2"/>
  <c r="E534" i="2"/>
  <c r="E533" i="2"/>
  <c r="E532" i="2"/>
  <c r="E531" i="2"/>
  <c r="E530" i="2"/>
  <c r="E529" i="2"/>
  <c r="E528" i="2"/>
  <c r="E527" i="2"/>
  <c r="E520" i="2"/>
  <c r="E519" i="2"/>
  <c r="E518" i="2"/>
  <c r="E517" i="2"/>
  <c r="E516" i="2"/>
  <c r="E515" i="2"/>
  <c r="E514" i="2"/>
  <c r="E513" i="2"/>
  <c r="E512" i="2"/>
  <c r="E430" i="2"/>
  <c r="E429" i="2"/>
  <c r="E428" i="2"/>
  <c r="E427" i="2"/>
  <c r="E426" i="2"/>
  <c r="E425" i="2"/>
  <c r="E424" i="2"/>
  <c r="E423" i="2"/>
  <c r="E422" i="2"/>
  <c r="E415" i="2"/>
  <c r="E414" i="2"/>
  <c r="E413" i="2"/>
  <c r="E412" i="2"/>
  <c r="E411" i="2"/>
  <c r="E410" i="2"/>
  <c r="E409" i="2"/>
  <c r="E408" i="2"/>
  <c r="E407" i="2"/>
  <c r="E295" i="2"/>
  <c r="E294" i="2"/>
  <c r="E293" i="2"/>
  <c r="E292" i="2"/>
  <c r="E291" i="2"/>
  <c r="E290" i="2"/>
  <c r="E289" i="2"/>
  <c r="E288" i="2"/>
  <c r="E287" i="2"/>
  <c r="E205" i="2"/>
  <c r="E204" i="2"/>
  <c r="E203" i="2"/>
  <c r="E202" i="2"/>
  <c r="E201" i="2"/>
  <c r="E200" i="2"/>
  <c r="E199" i="2"/>
  <c r="E198" i="2"/>
  <c r="E197" i="2"/>
  <c r="E505" i="2"/>
  <c r="E504" i="2"/>
  <c r="E503" i="2"/>
  <c r="E502" i="2"/>
  <c r="E501" i="2"/>
  <c r="E500" i="2"/>
  <c r="E499" i="2"/>
  <c r="E498" i="2"/>
  <c r="E497" i="2"/>
  <c r="E280" i="2"/>
  <c r="E279" i="2"/>
  <c r="E278" i="2"/>
  <c r="E277" i="2"/>
  <c r="E276" i="2"/>
  <c r="E275" i="2"/>
  <c r="E274" i="2"/>
  <c r="E273" i="2"/>
  <c r="E272" i="2"/>
  <c r="E250" i="2"/>
  <c r="E249" i="2"/>
  <c r="E248" i="2"/>
  <c r="E247" i="2"/>
  <c r="E246" i="2"/>
  <c r="E245" i="2"/>
  <c r="E244" i="2"/>
  <c r="E243" i="2"/>
  <c r="E242" i="2"/>
  <c r="E175" i="2"/>
  <c r="E174" i="2"/>
  <c r="E173" i="2"/>
  <c r="E172" i="2"/>
  <c r="E171" i="2"/>
  <c r="E170" i="2"/>
  <c r="E169" i="2"/>
  <c r="E168" i="2"/>
  <c r="E167" i="2"/>
  <c r="E160" i="2"/>
  <c r="E159" i="2"/>
  <c r="E158" i="2"/>
  <c r="E157" i="2"/>
  <c r="E156" i="2"/>
  <c r="E155" i="2"/>
  <c r="E154" i="2"/>
  <c r="E153" i="2"/>
  <c r="E152" i="2"/>
  <c r="E340" i="2"/>
  <c r="E339" i="2"/>
  <c r="E338" i="2"/>
  <c r="E337" i="2"/>
  <c r="E336" i="2"/>
  <c r="E335" i="2"/>
  <c r="E334" i="2"/>
  <c r="E333" i="2"/>
  <c r="E332" i="2"/>
  <c r="E310" i="2"/>
  <c r="E309" i="2"/>
  <c r="E308" i="2"/>
  <c r="E307" i="2"/>
  <c r="E306" i="2"/>
  <c r="E305" i="2"/>
  <c r="E304" i="2"/>
  <c r="E303" i="2"/>
  <c r="E302" i="2"/>
  <c r="E115" i="2"/>
  <c r="E114" i="2"/>
  <c r="E113" i="2"/>
  <c r="E112" i="2"/>
  <c r="E111" i="2"/>
  <c r="E110" i="2"/>
  <c r="E109" i="2"/>
  <c r="E108" i="2"/>
  <c r="E107" i="2"/>
  <c r="E100" i="2"/>
  <c r="E99" i="2"/>
  <c r="E98" i="2"/>
  <c r="E97" i="2"/>
  <c r="E96" i="2"/>
  <c r="E95" i="2"/>
  <c r="E94" i="2"/>
  <c r="E93" i="2"/>
  <c r="E92" i="2"/>
  <c r="E85" i="2"/>
  <c r="E84" i="2"/>
  <c r="E83" i="2"/>
  <c r="E82" i="2"/>
  <c r="E81" i="2"/>
  <c r="E80" i="2"/>
  <c r="E79" i="2"/>
  <c r="E78" i="2"/>
  <c r="E77" i="2"/>
  <c r="E70" i="2"/>
  <c r="E69" i="2"/>
  <c r="E68" i="2"/>
  <c r="E67" i="2"/>
  <c r="E66" i="2"/>
  <c r="E65" i="2"/>
  <c r="E64" i="2"/>
  <c r="E63" i="2"/>
  <c r="E62" i="2"/>
  <c r="AI2" i="6"/>
  <c r="AI2" i="11"/>
  <c r="AJ2" i="6"/>
  <c r="AJ2" i="11"/>
  <c r="D124" i="11"/>
  <c r="B124" i="11"/>
  <c r="AO122" i="11"/>
  <c r="E121" i="11"/>
  <c r="AN121" i="11" s="1"/>
  <c r="AO121" i="11" s="1"/>
  <c r="AO120" i="11"/>
  <c r="C121" i="11"/>
  <c r="AO119" i="11"/>
  <c r="E118" i="11"/>
  <c r="AN118" i="11" s="1"/>
  <c r="AO118" i="11" s="1"/>
  <c r="AO117" i="11"/>
  <c r="C118" i="11"/>
  <c r="AO116" i="11"/>
  <c r="E115" i="11"/>
  <c r="AN115" i="11" s="1"/>
  <c r="AO115" i="11" s="1"/>
  <c r="AO114" i="11"/>
  <c r="C115" i="11"/>
  <c r="AO113" i="11"/>
  <c r="E112" i="11"/>
  <c r="AN112" i="11" s="1"/>
  <c r="AO112" i="11" s="1"/>
  <c r="AO111" i="11"/>
  <c r="C112" i="11"/>
  <c r="AO110" i="11"/>
  <c r="E109" i="11"/>
  <c r="AN109" i="11" s="1"/>
  <c r="AO109" i="11" s="1"/>
  <c r="AO108" i="11"/>
  <c r="C109" i="11"/>
  <c r="AO107" i="11"/>
  <c r="E106" i="11"/>
  <c r="AN106" i="11" s="1"/>
  <c r="AO106" i="11" s="1"/>
  <c r="AO105" i="11"/>
  <c r="C106" i="11"/>
  <c r="AO104" i="11"/>
  <c r="E103" i="11"/>
  <c r="AN103" i="11" s="1"/>
  <c r="AO103" i="11" s="1"/>
  <c r="AO102" i="11"/>
  <c r="C103" i="11"/>
  <c r="AO101" i="11"/>
  <c r="E100" i="11"/>
  <c r="AN100" i="11" s="1"/>
  <c r="AO100" i="11" s="1"/>
  <c r="C100" i="11"/>
  <c r="AO99" i="11"/>
  <c r="AO98" i="11"/>
  <c r="E97" i="11"/>
  <c r="AN97" i="11" s="1"/>
  <c r="AO97" i="11" s="1"/>
  <c r="AO96" i="11"/>
  <c r="C97" i="11"/>
  <c r="AO95" i="11"/>
  <c r="E94" i="11"/>
  <c r="AN94" i="11" s="1"/>
  <c r="AO94" i="11" s="1"/>
  <c r="AO93" i="11"/>
  <c r="C94" i="11"/>
  <c r="AO92" i="11"/>
  <c r="E91" i="11"/>
  <c r="AN91" i="11" s="1"/>
  <c r="AO91" i="11" s="1"/>
  <c r="AO90" i="11"/>
  <c r="C91" i="11"/>
  <c r="AO89" i="11"/>
  <c r="E88" i="11"/>
  <c r="AN88" i="11" s="1"/>
  <c r="AO88" i="11" s="1"/>
  <c r="AO87" i="11"/>
  <c r="C88" i="11"/>
  <c r="AO86" i="11"/>
  <c r="E85" i="11"/>
  <c r="AN85" i="11" s="1"/>
  <c r="AO85" i="11" s="1"/>
  <c r="AO84" i="11"/>
  <c r="C85" i="11"/>
  <c r="AO83" i="11"/>
  <c r="E82" i="11"/>
  <c r="AN82" i="11" s="1"/>
  <c r="AO82" i="11" s="1"/>
  <c r="AO81" i="11"/>
  <c r="C82" i="11"/>
  <c r="AO80" i="11"/>
  <c r="E79" i="11"/>
  <c r="AN79" i="11" s="1"/>
  <c r="AO79" i="11" s="1"/>
  <c r="AO78" i="11"/>
  <c r="C79" i="11"/>
  <c r="AO65" i="11"/>
  <c r="E64" i="11"/>
  <c r="AN64" i="11" s="1"/>
  <c r="AO64" i="11" s="1"/>
  <c r="AO63" i="11"/>
  <c r="C64" i="11"/>
  <c r="AO62" i="11"/>
  <c r="E61" i="11"/>
  <c r="AN61" i="11" s="1"/>
  <c r="AO61" i="11" s="1"/>
  <c r="AO60" i="11"/>
  <c r="C61" i="11"/>
  <c r="AO59" i="11"/>
  <c r="E58" i="11"/>
  <c r="AN58" i="11" s="1"/>
  <c r="AO58" i="11" s="1"/>
  <c r="AO57" i="11"/>
  <c r="C58" i="11"/>
  <c r="AO53" i="11"/>
  <c r="E52" i="11"/>
  <c r="AN52" i="11" s="1"/>
  <c r="AO52" i="11" s="1"/>
  <c r="AO51" i="11"/>
  <c r="C52" i="11"/>
  <c r="AO47" i="11"/>
  <c r="E46" i="11"/>
  <c r="AN46" i="11" s="1"/>
  <c r="AO46" i="11" s="1"/>
  <c r="AO45" i="11"/>
  <c r="C46" i="11"/>
  <c r="AO44" i="11"/>
  <c r="E43" i="11"/>
  <c r="AN43" i="11" s="1"/>
  <c r="AO43" i="11" s="1"/>
  <c r="AO42" i="11"/>
  <c r="C43" i="11"/>
  <c r="AO41" i="11"/>
  <c r="E40" i="11"/>
  <c r="AN40" i="11" s="1"/>
  <c r="AO40" i="11" s="1"/>
  <c r="AO39" i="11"/>
  <c r="C40" i="11"/>
  <c r="AO38" i="11"/>
  <c r="E37" i="11"/>
  <c r="AN37" i="11" s="1"/>
  <c r="AO37" i="11" s="1"/>
  <c r="AO36" i="11"/>
  <c r="C37" i="11"/>
  <c r="AO35" i="11"/>
  <c r="E34" i="11"/>
  <c r="AN34" i="11" s="1"/>
  <c r="AO34" i="11" s="1"/>
  <c r="AO33" i="11"/>
  <c r="C34" i="11"/>
  <c r="AO32" i="11"/>
  <c r="E31" i="11"/>
  <c r="AN31" i="11" s="1"/>
  <c r="AO31" i="11" s="1"/>
  <c r="AO30" i="11"/>
  <c r="AL30" i="11"/>
  <c r="C31" i="11" s="1"/>
  <c r="I5" i="11"/>
  <c r="I29" i="11" s="1"/>
  <c r="H5" i="11"/>
  <c r="H29" i="11" s="1"/>
  <c r="G5" i="11"/>
  <c r="G29" i="11" s="1"/>
  <c r="F5" i="11"/>
  <c r="F29" i="11" s="1"/>
  <c r="G580" i="2"/>
  <c r="F580" i="2"/>
  <c r="G579" i="2"/>
  <c r="F579" i="2"/>
  <c r="G578" i="2"/>
  <c r="F578" i="2"/>
  <c r="J577" i="2"/>
  <c r="J576" i="2"/>
  <c r="J575" i="2"/>
  <c r="J572" i="2"/>
  <c r="AM571" i="2"/>
  <c r="AM580" i="2" s="1"/>
  <c r="AL571" i="2"/>
  <c r="AL580" i="2" s="1"/>
  <c r="AK571" i="2"/>
  <c r="AK580" i="2" s="1"/>
  <c r="AJ571" i="2"/>
  <c r="AJ580" i="2" s="1"/>
  <c r="AI571" i="2"/>
  <c r="AI580" i="2" s="1"/>
  <c r="A571" i="2"/>
  <c r="AU580" i="2" s="1"/>
  <c r="AM570" i="2"/>
  <c r="AM579" i="2" s="1"/>
  <c r="AL570" i="2"/>
  <c r="AL579" i="2" s="1"/>
  <c r="AK570" i="2"/>
  <c r="AK579" i="2" s="1"/>
  <c r="AJ570" i="2"/>
  <c r="AJ579" i="2" s="1"/>
  <c r="AI570" i="2"/>
  <c r="AI579" i="2" s="1"/>
  <c r="A570" i="2"/>
  <c r="AM569" i="2"/>
  <c r="AM578" i="2" s="1"/>
  <c r="AL569" i="2"/>
  <c r="AL578" i="2" s="1"/>
  <c r="AK569" i="2"/>
  <c r="AK578" i="2" s="1"/>
  <c r="AJ569" i="2"/>
  <c r="AJ578" i="2" s="1"/>
  <c r="AI569" i="2"/>
  <c r="AI578" i="2" s="1"/>
  <c r="N568" i="2"/>
  <c r="M568" i="2"/>
  <c r="L568" i="2"/>
  <c r="K568" i="2"/>
  <c r="AS567" i="2"/>
  <c r="G567" i="2"/>
  <c r="AS566" i="2"/>
  <c r="G550" i="2"/>
  <c r="F550" i="2"/>
  <c r="G549" i="2"/>
  <c r="F549" i="2"/>
  <c r="G548" i="2"/>
  <c r="F548" i="2"/>
  <c r="J547" i="2"/>
  <c r="J546" i="2"/>
  <c r="J545" i="2"/>
  <c r="J542" i="2"/>
  <c r="AM541" i="2"/>
  <c r="AM550" i="2" s="1"/>
  <c r="AL541" i="2"/>
  <c r="AL550" i="2" s="1"/>
  <c r="AK541" i="2"/>
  <c r="AK550" i="2" s="1"/>
  <c r="A541" i="2"/>
  <c r="AM540" i="2"/>
  <c r="AM549" i="2" s="1"/>
  <c r="AL540" i="2"/>
  <c r="AL549" i="2" s="1"/>
  <c r="AK540" i="2"/>
  <c r="AK549" i="2" s="1"/>
  <c r="AJ540" i="2"/>
  <c r="AJ549" i="2" s="1"/>
  <c r="AI540" i="2"/>
  <c r="AI549" i="2" s="1"/>
  <c r="A540" i="2"/>
  <c r="AM539" i="2"/>
  <c r="AM548" i="2" s="1"/>
  <c r="AL539" i="2"/>
  <c r="AL548" i="2" s="1"/>
  <c r="AK539" i="2"/>
  <c r="AK548" i="2" s="1"/>
  <c r="AJ539" i="2"/>
  <c r="AJ548" i="2" s="1"/>
  <c r="AI539" i="2"/>
  <c r="AI548" i="2" s="1"/>
  <c r="N538" i="2"/>
  <c r="M538" i="2"/>
  <c r="L538" i="2"/>
  <c r="K538" i="2"/>
  <c r="AS537" i="2"/>
  <c r="G537" i="2"/>
  <c r="AS536" i="2"/>
  <c r="C396" i="2" l="1"/>
  <c r="I538" i="2"/>
  <c r="I568" i="2"/>
  <c r="AX368" i="2"/>
  <c r="AT550" i="2"/>
  <c r="AT549" i="2"/>
  <c r="AT548" i="2"/>
  <c r="AT580" i="2"/>
  <c r="AT579" i="2"/>
  <c r="AT578" i="2"/>
  <c r="C351" i="2"/>
  <c r="C186" i="2"/>
  <c r="C486" i="2"/>
  <c r="C471" i="2"/>
  <c r="C831" i="2"/>
  <c r="C786" i="2"/>
  <c r="C801" i="2"/>
  <c r="C771" i="2"/>
  <c r="C816" i="2"/>
  <c r="C756" i="2"/>
  <c r="C861" i="2"/>
  <c r="C846" i="2"/>
  <c r="C891" i="2"/>
  <c r="C876" i="2"/>
  <c r="C366" i="2"/>
  <c r="C666" i="2"/>
  <c r="C621" i="2"/>
  <c r="C561" i="2"/>
  <c r="C306" i="2"/>
  <c r="C246" i="2"/>
  <c r="C726" i="2"/>
  <c r="C711" i="2"/>
  <c r="C576" i="2"/>
  <c r="C741" i="2"/>
  <c r="C201" i="2"/>
  <c r="C231" i="2"/>
  <c r="C546" i="2"/>
  <c r="C591" i="2"/>
  <c r="C126" i="2"/>
  <c r="C21" i="2"/>
  <c r="C651" i="2"/>
  <c r="C51" i="2"/>
  <c r="C111" i="2"/>
  <c r="C171" i="2"/>
  <c r="C36" i="2"/>
  <c r="C441" i="2"/>
  <c r="C516" i="2"/>
  <c r="C411" i="2"/>
  <c r="C321" i="2"/>
  <c r="C456" i="2"/>
  <c r="C636" i="2"/>
  <c r="C336" i="2"/>
  <c r="C66" i="2"/>
  <c r="C606" i="2"/>
  <c r="C696" i="2"/>
  <c r="C81" i="2"/>
  <c r="C156" i="2"/>
  <c r="C216" i="2"/>
  <c r="C291" i="2"/>
  <c r="C531" i="2"/>
  <c r="C381" i="2"/>
  <c r="C501" i="2"/>
  <c r="C141" i="2"/>
  <c r="C276" i="2"/>
  <c r="C681" i="2"/>
  <c r="C426" i="2"/>
  <c r="C261" i="2"/>
  <c r="C96" i="2"/>
  <c r="AY219" i="2"/>
  <c r="BZ580" i="2"/>
  <c r="BY578" i="2"/>
  <c r="BY580" i="2"/>
  <c r="BZ578" i="2"/>
  <c r="AW578" i="2"/>
  <c r="BV578" i="2"/>
  <c r="BV580" i="2"/>
  <c r="BW578" i="2"/>
  <c r="BW580" i="2"/>
  <c r="AW549" i="2"/>
  <c r="BX578" i="2"/>
  <c r="BX580" i="2"/>
  <c r="AU579" i="2"/>
  <c r="AS550" i="2"/>
  <c r="AS548" i="2"/>
  <c r="BW579" i="2"/>
  <c r="AS579" i="2"/>
  <c r="BV579" i="2"/>
  <c r="BX579" i="2"/>
  <c r="AS580" i="2"/>
  <c r="BY579" i="2"/>
  <c r="BV548" i="2"/>
  <c r="BX550" i="2"/>
  <c r="BZ579" i="2"/>
  <c r="AU578" i="2"/>
  <c r="AU548" i="2"/>
  <c r="AU549" i="2"/>
  <c r="BV549" i="2"/>
  <c r="AU550" i="2"/>
  <c r="BW549" i="2"/>
  <c r="BX549" i="2"/>
  <c r="BY548" i="2"/>
  <c r="BZ548" i="2"/>
  <c r="BW548" i="2"/>
  <c r="BY550" i="2"/>
  <c r="BX548" i="2"/>
  <c r="BZ550" i="2"/>
  <c r="BY549" i="2"/>
  <c r="BZ549" i="2"/>
  <c r="J4" i="2" l="1"/>
  <c r="J3" i="2"/>
  <c r="J2" i="2"/>
  <c r="J1" i="2"/>
  <c r="AE21" i="9"/>
  <c r="AA21" i="9"/>
  <c r="W21" i="9"/>
  <c r="AE20" i="9"/>
  <c r="AA20" i="9"/>
  <c r="W20" i="9"/>
  <c r="AE19" i="9"/>
  <c r="AA19" i="9"/>
  <c r="W19" i="9"/>
  <c r="AE18" i="9"/>
  <c r="AA18" i="9"/>
  <c r="W18" i="9"/>
  <c r="AE17" i="9"/>
  <c r="AA17" i="9"/>
  <c r="AA22" i="9" s="1"/>
  <c r="W17" i="9"/>
  <c r="AE15" i="9"/>
  <c r="AA15" i="9"/>
  <c r="W15" i="9"/>
  <c r="AE14" i="9"/>
  <c r="AA14" i="9"/>
  <c r="W14" i="9"/>
  <c r="AE13" i="9"/>
  <c r="AA13" i="9"/>
  <c r="W13" i="9"/>
  <c r="AE12" i="9"/>
  <c r="AA12" i="9"/>
  <c r="AA16" i="9" s="1"/>
  <c r="AA23" i="9" s="1"/>
  <c r="W12" i="9"/>
  <c r="AE11" i="9"/>
  <c r="AA11" i="9"/>
  <c r="W11" i="9"/>
  <c r="AE9" i="9"/>
  <c r="AA9" i="9"/>
  <c r="W9" i="9"/>
  <c r="AE8" i="9"/>
  <c r="AE10" i="9" s="1"/>
  <c r="AA8" i="9"/>
  <c r="W8" i="9"/>
  <c r="W10" i="9" s="1"/>
  <c r="AE7" i="9"/>
  <c r="AA7" i="9"/>
  <c r="W7" i="9"/>
  <c r="R9" i="9"/>
  <c r="N9" i="9"/>
  <c r="J9" i="9"/>
  <c r="R8" i="9"/>
  <c r="N8" i="9"/>
  <c r="J8" i="9"/>
  <c r="R7" i="9"/>
  <c r="N7" i="9"/>
  <c r="J7" i="9"/>
  <c r="J10" i="9" s="1"/>
  <c r="R21" i="9"/>
  <c r="R20" i="9"/>
  <c r="R19" i="9"/>
  <c r="R18" i="9"/>
  <c r="R17" i="9"/>
  <c r="R15" i="9"/>
  <c r="R14" i="9"/>
  <c r="R13" i="9"/>
  <c r="R12" i="9"/>
  <c r="R11" i="9"/>
  <c r="N21" i="9"/>
  <c r="N20" i="9"/>
  <c r="N19" i="9"/>
  <c r="N18" i="9"/>
  <c r="N17" i="9"/>
  <c r="N15" i="9"/>
  <c r="N14" i="9"/>
  <c r="N13" i="9"/>
  <c r="N12" i="9"/>
  <c r="N11" i="9"/>
  <c r="J21" i="9"/>
  <c r="J20" i="9"/>
  <c r="J19" i="9"/>
  <c r="J18" i="9"/>
  <c r="J17" i="9"/>
  <c r="J15" i="9"/>
  <c r="J14" i="9"/>
  <c r="J13" i="9"/>
  <c r="J12" i="9"/>
  <c r="J11" i="9"/>
  <c r="AW745" i="2"/>
  <c r="AW744" i="2"/>
  <c r="AW743" i="2"/>
  <c r="AW730" i="2"/>
  <c r="AW729" i="2"/>
  <c r="AW728" i="2"/>
  <c r="AW460" i="2"/>
  <c r="AW459" i="2"/>
  <c r="AW458" i="2"/>
  <c r="AW385" i="2"/>
  <c r="AW384" i="2"/>
  <c r="AW383" i="2"/>
  <c r="AW325" i="2"/>
  <c r="AW324" i="2"/>
  <c r="AW323" i="2"/>
  <c r="AW55" i="2"/>
  <c r="AW54" i="2"/>
  <c r="AW53" i="2"/>
  <c r="AW25" i="2"/>
  <c r="AW24" i="2"/>
  <c r="AW23" i="2"/>
  <c r="AW610" i="2"/>
  <c r="AW609" i="2"/>
  <c r="AW608" i="2"/>
  <c r="AW445" i="2"/>
  <c r="AW444" i="2"/>
  <c r="AW443" i="2"/>
  <c r="AW145" i="2"/>
  <c r="AW144" i="2"/>
  <c r="AW143" i="2"/>
  <c r="AW130" i="2"/>
  <c r="AW129" i="2"/>
  <c r="AW128" i="2"/>
  <c r="AW535" i="2"/>
  <c r="AW534" i="2"/>
  <c r="AW533" i="2"/>
  <c r="AW520" i="2"/>
  <c r="AW519" i="2"/>
  <c r="AW518" i="2"/>
  <c r="AW430" i="2"/>
  <c r="AW429" i="2"/>
  <c r="AW428" i="2"/>
  <c r="AW415" i="2"/>
  <c r="AW414" i="2"/>
  <c r="AW413" i="2"/>
  <c r="AW295" i="2"/>
  <c r="AW294" i="2"/>
  <c r="AW293" i="2"/>
  <c r="AW205" i="2"/>
  <c r="AW204" i="2"/>
  <c r="AW203" i="2"/>
  <c r="AW595" i="2"/>
  <c r="AW594" i="2"/>
  <c r="AW593" i="2"/>
  <c r="AW565" i="2"/>
  <c r="AW564" i="2"/>
  <c r="AW563" i="2"/>
  <c r="AW505" i="2"/>
  <c r="AW504" i="2"/>
  <c r="AW503" i="2"/>
  <c r="AW280" i="2"/>
  <c r="AW279" i="2"/>
  <c r="AW278" i="2"/>
  <c r="AW250" i="2"/>
  <c r="AW249" i="2"/>
  <c r="AW248" i="2"/>
  <c r="AW175" i="2"/>
  <c r="AW174" i="2"/>
  <c r="AW173" i="2"/>
  <c r="AW160" i="2"/>
  <c r="AW159" i="2"/>
  <c r="AW158" i="2"/>
  <c r="AW340" i="2"/>
  <c r="AW339" i="2"/>
  <c r="AW338" i="2"/>
  <c r="AW310" i="2"/>
  <c r="AW309" i="2"/>
  <c r="AW308" i="2"/>
  <c r="AW115" i="2"/>
  <c r="AW114" i="2"/>
  <c r="AW113" i="2"/>
  <c r="AW100" i="2"/>
  <c r="AW99" i="2"/>
  <c r="AW98" i="2"/>
  <c r="AW85" i="2"/>
  <c r="AW84" i="2"/>
  <c r="AW83" i="2"/>
  <c r="AW70" i="2"/>
  <c r="AW69" i="2"/>
  <c r="AW68" i="2"/>
  <c r="BA10" i="2"/>
  <c r="AZ10" i="2"/>
  <c r="AY10" i="2"/>
  <c r="AX10" i="2"/>
  <c r="AA10" i="9" l="1"/>
  <c r="AA24" i="9" s="1"/>
  <c r="AA25" i="9" s="1"/>
  <c r="AA27" i="9" s="1"/>
  <c r="N10" i="9"/>
  <c r="R10" i="9"/>
  <c r="W16" i="9"/>
  <c r="W22" i="9"/>
  <c r="AE16" i="9"/>
  <c r="AE22" i="9"/>
  <c r="N16" i="9"/>
  <c r="N22" i="9"/>
  <c r="N23" i="9" s="1"/>
  <c r="R16" i="9"/>
  <c r="R22" i="9"/>
  <c r="J16" i="9"/>
  <c r="J22" i="9"/>
  <c r="AE23" i="9" l="1"/>
  <c r="AE24" i="9" s="1"/>
  <c r="W23" i="9"/>
  <c r="W24" i="9" s="1"/>
  <c r="AA26" i="9"/>
  <c r="R23" i="9"/>
  <c r="R24" i="9" s="1"/>
  <c r="R25" i="9" s="1"/>
  <c r="R27" i="9" s="1"/>
  <c r="N24" i="9"/>
  <c r="N25" i="9" s="1"/>
  <c r="N27" i="9" s="1"/>
  <c r="J23" i="9"/>
  <c r="J24" i="9" s="1"/>
  <c r="W26" i="9" l="1"/>
  <c r="W25" i="9"/>
  <c r="W27" i="9" s="1"/>
  <c r="AE26" i="9"/>
  <c r="AE25" i="9"/>
  <c r="AE27" i="9" s="1"/>
  <c r="N26" i="9"/>
  <c r="R26" i="9"/>
  <c r="J25" i="9"/>
  <c r="J27" i="9" s="1"/>
  <c r="J26" i="9"/>
  <c r="AO99" i="6" l="1"/>
  <c r="E98" i="6"/>
  <c r="AN98" i="6" s="1"/>
  <c r="AO98" i="6" s="1"/>
  <c r="AO97" i="6"/>
  <c r="C98" i="6"/>
  <c r="AO96" i="6"/>
  <c r="E95" i="6"/>
  <c r="AN95" i="6" s="1"/>
  <c r="AO95" i="6" s="1"/>
  <c r="AO94" i="6"/>
  <c r="C95" i="6"/>
  <c r="AO93" i="6"/>
  <c r="E92" i="6"/>
  <c r="AN92" i="6" s="1"/>
  <c r="AO92" i="6" s="1"/>
  <c r="AO91" i="6"/>
  <c r="C92" i="6"/>
  <c r="AO90" i="6"/>
  <c r="E89" i="6"/>
  <c r="AN89" i="6" s="1"/>
  <c r="AO89" i="6" s="1"/>
  <c r="AO88" i="6"/>
  <c r="C89" i="6"/>
  <c r="AO114" i="6" l="1"/>
  <c r="AL112" i="6"/>
  <c r="C113" i="6" s="1"/>
  <c r="C110" i="6"/>
  <c r="AO108" i="6"/>
  <c r="C107" i="6"/>
  <c r="AO105" i="6"/>
  <c r="C104" i="6"/>
  <c r="AO102" i="6"/>
  <c r="C101" i="6"/>
  <c r="AO87" i="6"/>
  <c r="C86" i="6"/>
  <c r="AO66" i="6"/>
  <c r="C65" i="6"/>
  <c r="AO57" i="6"/>
  <c r="C56" i="6"/>
  <c r="AO54" i="6"/>
  <c r="C53" i="6"/>
  <c r="AO51" i="6"/>
  <c r="C50" i="6"/>
  <c r="AO48" i="6"/>
  <c r="C47" i="6"/>
  <c r="AO45" i="6"/>
  <c r="C44" i="6"/>
  <c r="AO42" i="6"/>
  <c r="C41" i="6"/>
  <c r="AO39" i="6"/>
  <c r="C38" i="6"/>
  <c r="AO36" i="6"/>
  <c r="C35" i="6"/>
  <c r="AO33" i="6"/>
  <c r="C32" i="6"/>
  <c r="AO30" i="6"/>
  <c r="C29" i="6"/>
  <c r="AO27" i="6"/>
  <c r="C26" i="6"/>
  <c r="AO21" i="6"/>
  <c r="C20" i="6"/>
  <c r="AO12" i="6"/>
  <c r="C11" i="6"/>
  <c r="C8" i="6"/>
  <c r="AO112" i="6"/>
  <c r="AO111" i="6"/>
  <c r="AO109" i="6"/>
  <c r="AO106" i="6"/>
  <c r="AO103" i="6"/>
  <c r="AO100" i="6"/>
  <c r="AO85" i="6"/>
  <c r="AO64" i="6"/>
  <c r="AO55" i="6"/>
  <c r="AO52" i="6"/>
  <c r="AO49" i="6"/>
  <c r="AO46" i="6"/>
  <c r="AO43" i="6"/>
  <c r="AO40" i="6"/>
  <c r="AO37" i="6"/>
  <c r="AO34" i="6"/>
  <c r="AO31" i="6"/>
  <c r="AO28" i="6"/>
  <c r="AO25" i="6"/>
  <c r="AO19" i="6"/>
  <c r="AO10" i="6"/>
  <c r="AO7" i="6"/>
  <c r="E113" i="6"/>
  <c r="AN113" i="6" s="1"/>
  <c r="AO113" i="6" s="1"/>
  <c r="E110" i="6"/>
  <c r="AN110" i="6" s="1"/>
  <c r="AO110" i="6" s="1"/>
  <c r="E107" i="6"/>
  <c r="AN107" i="6" s="1"/>
  <c r="AO107" i="6" s="1"/>
  <c r="E104" i="6"/>
  <c r="AN104" i="6" s="1"/>
  <c r="AO104" i="6" s="1"/>
  <c r="E101" i="6"/>
  <c r="AN101" i="6" s="1"/>
  <c r="AO101" i="6" s="1"/>
  <c r="E86" i="6"/>
  <c r="AN86" i="6" s="1"/>
  <c r="AO86" i="6" s="1"/>
  <c r="E65" i="6"/>
  <c r="AN65" i="6" s="1"/>
  <c r="AO65" i="6" s="1"/>
  <c r="E56" i="6"/>
  <c r="AN56" i="6" s="1"/>
  <c r="AO56" i="6" s="1"/>
  <c r="E53" i="6"/>
  <c r="AN53" i="6" s="1"/>
  <c r="AO53" i="6" s="1"/>
  <c r="E50" i="6"/>
  <c r="AN50" i="6" s="1"/>
  <c r="AO50" i="6" s="1"/>
  <c r="E47" i="6"/>
  <c r="AN47" i="6" s="1"/>
  <c r="AO47" i="6" s="1"/>
  <c r="E44" i="6"/>
  <c r="AN44" i="6" s="1"/>
  <c r="AO44" i="6" s="1"/>
  <c r="E41" i="6"/>
  <c r="AN41" i="6" s="1"/>
  <c r="AO41" i="6" s="1"/>
  <c r="E38" i="6"/>
  <c r="AN38" i="6" s="1"/>
  <c r="AO38" i="6" s="1"/>
  <c r="E35" i="6"/>
  <c r="AN35" i="6" s="1"/>
  <c r="AO35" i="6" s="1"/>
  <c r="E32" i="6"/>
  <c r="AN32" i="6" s="1"/>
  <c r="AO32" i="6" s="1"/>
  <c r="E29" i="6"/>
  <c r="AN29" i="6" s="1"/>
  <c r="AO29" i="6" s="1"/>
  <c r="E26" i="6"/>
  <c r="AN26" i="6" s="1"/>
  <c r="AO26" i="6" s="1"/>
  <c r="E20" i="6"/>
  <c r="AN20" i="6" s="1"/>
  <c r="AO20" i="6" s="1"/>
  <c r="E11" i="6"/>
  <c r="AN11" i="6" s="1"/>
  <c r="AO11" i="6" s="1"/>
  <c r="E8" i="6"/>
  <c r="AN8" i="6" s="1"/>
  <c r="AO8" i="6" s="1"/>
  <c r="AS175" i="2"/>
  <c r="G175" i="2"/>
  <c r="F175" i="2"/>
  <c r="AS174" i="2"/>
  <c r="G174" i="2"/>
  <c r="F174" i="2"/>
  <c r="AS173" i="2"/>
  <c r="G173" i="2"/>
  <c r="F173" i="2"/>
  <c r="J172" i="2"/>
  <c r="J171" i="2"/>
  <c r="J170" i="2"/>
  <c r="J167" i="2"/>
  <c r="AM166" i="2"/>
  <c r="AM175" i="2" s="1"/>
  <c r="BZ175" i="2" s="1"/>
  <c r="AL166" i="2"/>
  <c r="AL175" i="2" s="1"/>
  <c r="K166" i="2"/>
  <c r="K175" i="2" s="1"/>
  <c r="A166" i="2"/>
  <c r="AU175" i="2" s="1"/>
  <c r="AM165" i="2"/>
  <c r="AM174" i="2" s="1"/>
  <c r="AL165" i="2"/>
  <c r="AL174" i="2" s="1"/>
  <c r="AK165" i="2"/>
  <c r="AK174" i="2" s="1"/>
  <c r="AJ165" i="2"/>
  <c r="AJ174" i="2" s="1"/>
  <c r="AI165" i="2"/>
  <c r="AI174" i="2" s="1"/>
  <c r="AH165" i="2"/>
  <c r="AH174" i="2" s="1"/>
  <c r="AG165" i="2"/>
  <c r="AG174" i="2" s="1"/>
  <c r="AF165" i="2"/>
  <c r="AF174" i="2" s="1"/>
  <c r="AE165" i="2"/>
  <c r="AE174" i="2" s="1"/>
  <c r="AD165" i="2"/>
  <c r="AD174" i="2" s="1"/>
  <c r="AC165" i="2"/>
  <c r="AC174" i="2" s="1"/>
  <c r="AB165" i="2"/>
  <c r="AB174" i="2" s="1"/>
  <c r="BO174" i="2" s="1"/>
  <c r="AA165" i="2"/>
  <c r="AA174" i="2" s="1"/>
  <c r="Z165" i="2"/>
  <c r="Z174" i="2" s="1"/>
  <c r="Y165" i="2"/>
  <c r="Y174" i="2" s="1"/>
  <c r="X165" i="2"/>
  <c r="X174" i="2" s="1"/>
  <c r="W165" i="2"/>
  <c r="W174" i="2" s="1"/>
  <c r="V165" i="2"/>
  <c r="V174" i="2" s="1"/>
  <c r="U165" i="2"/>
  <c r="U174" i="2" s="1"/>
  <c r="T165" i="2"/>
  <c r="T174" i="2" s="1"/>
  <c r="S165" i="2"/>
  <c r="S174" i="2" s="1"/>
  <c r="R165" i="2"/>
  <c r="R174" i="2" s="1"/>
  <c r="Q165" i="2"/>
  <c r="Q174" i="2" s="1"/>
  <c r="P165" i="2"/>
  <c r="P174" i="2" s="1"/>
  <c r="BC174" i="2" s="1"/>
  <c r="O165" i="2"/>
  <c r="O174" i="2" s="1"/>
  <c r="N165" i="2"/>
  <c r="N174" i="2" s="1"/>
  <c r="M165" i="2"/>
  <c r="M174" i="2" s="1"/>
  <c r="L165" i="2"/>
  <c r="L174" i="2" s="1"/>
  <c r="K165" i="2"/>
  <c r="K174" i="2" s="1"/>
  <c r="A165" i="2"/>
  <c r="AM164" i="2"/>
  <c r="AM173" i="2" s="1"/>
  <c r="AL164" i="2"/>
  <c r="AL173" i="2" s="1"/>
  <c r="N163" i="2"/>
  <c r="L164" i="2" s="1"/>
  <c r="L173" i="2" s="1"/>
  <c r="M163" i="2"/>
  <c r="K164" i="2" s="1"/>
  <c r="K173" i="2" s="1"/>
  <c r="L163" i="2"/>
  <c r="K163" i="2"/>
  <c r="AS162" i="2"/>
  <c r="G162" i="2"/>
  <c r="AS161" i="2"/>
  <c r="AM736" i="2"/>
  <c r="AL736" i="2"/>
  <c r="AK736" i="2"/>
  <c r="AJ736" i="2"/>
  <c r="AI736" i="2"/>
  <c r="AH736" i="2"/>
  <c r="AG736" i="2"/>
  <c r="AF736" i="2"/>
  <c r="AE736" i="2"/>
  <c r="AD736" i="2"/>
  <c r="AC736" i="2"/>
  <c r="AB736" i="2"/>
  <c r="AA736" i="2"/>
  <c r="Z736" i="2"/>
  <c r="Y736" i="2"/>
  <c r="X736" i="2"/>
  <c r="W736" i="2"/>
  <c r="V736" i="2"/>
  <c r="U736" i="2"/>
  <c r="T736" i="2"/>
  <c r="S736" i="2"/>
  <c r="R736" i="2"/>
  <c r="Q736" i="2"/>
  <c r="P736" i="2"/>
  <c r="O736" i="2"/>
  <c r="N736" i="2"/>
  <c r="M736" i="2"/>
  <c r="L736" i="2"/>
  <c r="K736" i="2"/>
  <c r="AM735" i="2"/>
  <c r="AL735" i="2"/>
  <c r="AK735" i="2"/>
  <c r="AJ735" i="2"/>
  <c r="AI735" i="2"/>
  <c r="AH735" i="2"/>
  <c r="AG735" i="2"/>
  <c r="AF735" i="2"/>
  <c r="AE735" i="2"/>
  <c r="AD735" i="2"/>
  <c r="AC735" i="2"/>
  <c r="AB735" i="2"/>
  <c r="AA735" i="2"/>
  <c r="Z735" i="2"/>
  <c r="Y735" i="2"/>
  <c r="X735" i="2"/>
  <c r="W735" i="2"/>
  <c r="V735" i="2"/>
  <c r="U735" i="2"/>
  <c r="T735" i="2"/>
  <c r="S735" i="2"/>
  <c r="R735" i="2"/>
  <c r="Q735" i="2"/>
  <c r="P735" i="2"/>
  <c r="O735" i="2"/>
  <c r="N735" i="2"/>
  <c r="M735" i="2"/>
  <c r="L735" i="2"/>
  <c r="K735" i="2"/>
  <c r="AM734" i="2"/>
  <c r="AL734" i="2"/>
  <c r="AK734" i="2"/>
  <c r="AJ734" i="2"/>
  <c r="AI734" i="2"/>
  <c r="AH734" i="2"/>
  <c r="AG734" i="2"/>
  <c r="AF734" i="2"/>
  <c r="AE734" i="2"/>
  <c r="AD734" i="2"/>
  <c r="AC734" i="2"/>
  <c r="AB734" i="2"/>
  <c r="AA734" i="2"/>
  <c r="Z734" i="2"/>
  <c r="Y734" i="2"/>
  <c r="X734" i="2"/>
  <c r="W734" i="2"/>
  <c r="V734" i="2"/>
  <c r="U734" i="2"/>
  <c r="T734" i="2"/>
  <c r="S734" i="2"/>
  <c r="R734" i="2"/>
  <c r="Q734" i="2"/>
  <c r="P734" i="2"/>
  <c r="O734" i="2"/>
  <c r="N734" i="2"/>
  <c r="M734" i="2"/>
  <c r="L734" i="2"/>
  <c r="K734" i="2"/>
  <c r="AM721" i="2"/>
  <c r="AL721" i="2"/>
  <c r="AK721" i="2"/>
  <c r="AJ721" i="2"/>
  <c r="AI721" i="2"/>
  <c r="AH721" i="2"/>
  <c r="AG721" i="2"/>
  <c r="AF721" i="2"/>
  <c r="AE721" i="2"/>
  <c r="AD721" i="2"/>
  <c r="AC721" i="2"/>
  <c r="AB721" i="2"/>
  <c r="AA721" i="2"/>
  <c r="Z721" i="2"/>
  <c r="Y721" i="2"/>
  <c r="X721" i="2"/>
  <c r="W721" i="2"/>
  <c r="V721" i="2"/>
  <c r="U721" i="2"/>
  <c r="T721" i="2"/>
  <c r="S721" i="2"/>
  <c r="R721" i="2"/>
  <c r="Q721" i="2"/>
  <c r="P721" i="2"/>
  <c r="O721" i="2"/>
  <c r="N721" i="2"/>
  <c r="M721" i="2"/>
  <c r="L721" i="2"/>
  <c r="K721" i="2"/>
  <c r="AM720" i="2"/>
  <c r="AL720" i="2"/>
  <c r="AK720" i="2"/>
  <c r="AJ720" i="2"/>
  <c r="AI720" i="2"/>
  <c r="AH720" i="2"/>
  <c r="AG720" i="2"/>
  <c r="AF720" i="2"/>
  <c r="AE720" i="2"/>
  <c r="AD720" i="2"/>
  <c r="AC720" i="2"/>
  <c r="AB720" i="2"/>
  <c r="AA720" i="2"/>
  <c r="Z720" i="2"/>
  <c r="Y720" i="2"/>
  <c r="X720" i="2"/>
  <c r="W720" i="2"/>
  <c r="V720" i="2"/>
  <c r="U720" i="2"/>
  <c r="T720" i="2"/>
  <c r="S720" i="2"/>
  <c r="R720" i="2"/>
  <c r="Q720" i="2"/>
  <c r="P720" i="2"/>
  <c r="O720" i="2"/>
  <c r="N720" i="2"/>
  <c r="M720" i="2"/>
  <c r="L720" i="2"/>
  <c r="K720" i="2"/>
  <c r="AM719" i="2"/>
  <c r="AL719" i="2"/>
  <c r="AK719" i="2"/>
  <c r="AJ719" i="2"/>
  <c r="AI719" i="2"/>
  <c r="AH719" i="2"/>
  <c r="AG719" i="2"/>
  <c r="AF719" i="2"/>
  <c r="AE719" i="2"/>
  <c r="AD719" i="2"/>
  <c r="AC719" i="2"/>
  <c r="AB719" i="2"/>
  <c r="AA719" i="2"/>
  <c r="Z719" i="2"/>
  <c r="Y719" i="2"/>
  <c r="X719" i="2"/>
  <c r="W719" i="2"/>
  <c r="V719" i="2"/>
  <c r="U719" i="2"/>
  <c r="T719" i="2"/>
  <c r="S719" i="2"/>
  <c r="R719" i="2"/>
  <c r="Q719" i="2"/>
  <c r="P719" i="2"/>
  <c r="O719" i="2"/>
  <c r="N719" i="2"/>
  <c r="M719" i="2"/>
  <c r="L719" i="2"/>
  <c r="K719" i="2"/>
  <c r="AM451" i="2"/>
  <c r="AL451" i="2"/>
  <c r="AK451" i="2"/>
  <c r="AJ451" i="2"/>
  <c r="AI451" i="2"/>
  <c r="AH451" i="2"/>
  <c r="AG451" i="2"/>
  <c r="AF451" i="2"/>
  <c r="AE451" i="2"/>
  <c r="AD451" i="2"/>
  <c r="AC451" i="2"/>
  <c r="AB451" i="2"/>
  <c r="AA451" i="2"/>
  <c r="Z451" i="2"/>
  <c r="Y451" i="2"/>
  <c r="X451" i="2"/>
  <c r="W451" i="2"/>
  <c r="V451" i="2"/>
  <c r="U451" i="2"/>
  <c r="T451" i="2"/>
  <c r="S451" i="2"/>
  <c r="R451" i="2"/>
  <c r="Q451" i="2"/>
  <c r="P451" i="2"/>
  <c r="O451" i="2"/>
  <c r="N451" i="2"/>
  <c r="M451" i="2"/>
  <c r="L451" i="2"/>
  <c r="K451" i="2"/>
  <c r="AM450" i="2"/>
  <c r="AL450" i="2"/>
  <c r="AK450" i="2"/>
  <c r="AM449" i="2"/>
  <c r="AL449" i="2"/>
  <c r="AK449" i="2"/>
  <c r="AJ449" i="2"/>
  <c r="AI449" i="2"/>
  <c r="AH449" i="2"/>
  <c r="AG449" i="2"/>
  <c r="AF449" i="2"/>
  <c r="AE449" i="2"/>
  <c r="AD449" i="2"/>
  <c r="AC449" i="2"/>
  <c r="AB449" i="2"/>
  <c r="AA449" i="2"/>
  <c r="Z449" i="2"/>
  <c r="Y449" i="2"/>
  <c r="X449" i="2"/>
  <c r="W449" i="2"/>
  <c r="V449" i="2"/>
  <c r="U449" i="2"/>
  <c r="T449" i="2"/>
  <c r="S449" i="2"/>
  <c r="R449" i="2"/>
  <c r="Q449" i="2"/>
  <c r="P449" i="2"/>
  <c r="O449" i="2"/>
  <c r="N449" i="2"/>
  <c r="M449" i="2"/>
  <c r="L449" i="2"/>
  <c r="K449" i="2"/>
  <c r="AM376" i="2"/>
  <c r="AL376" i="2"/>
  <c r="AK376" i="2"/>
  <c r="AJ376" i="2"/>
  <c r="AI376" i="2"/>
  <c r="AH376" i="2"/>
  <c r="AG376" i="2"/>
  <c r="AF376" i="2"/>
  <c r="AE376" i="2"/>
  <c r="AD376" i="2"/>
  <c r="AC376" i="2"/>
  <c r="AB376" i="2"/>
  <c r="AA376" i="2"/>
  <c r="Z376" i="2"/>
  <c r="Y376" i="2"/>
  <c r="X376" i="2"/>
  <c r="W376" i="2"/>
  <c r="V376" i="2"/>
  <c r="U376" i="2"/>
  <c r="T376" i="2"/>
  <c r="S376" i="2"/>
  <c r="R376" i="2"/>
  <c r="Q376" i="2"/>
  <c r="P376" i="2"/>
  <c r="O376" i="2"/>
  <c r="N376" i="2"/>
  <c r="M376" i="2"/>
  <c r="L376" i="2"/>
  <c r="K376" i="2"/>
  <c r="AM375" i="2"/>
  <c r="AL375" i="2"/>
  <c r="AM374" i="2"/>
  <c r="AL374" i="2"/>
  <c r="AK374" i="2"/>
  <c r="AJ374" i="2"/>
  <c r="AI374" i="2"/>
  <c r="AH374" i="2"/>
  <c r="AG374" i="2"/>
  <c r="AF374" i="2"/>
  <c r="AE374" i="2"/>
  <c r="AD374" i="2"/>
  <c r="AC374" i="2"/>
  <c r="AB374" i="2"/>
  <c r="AA374" i="2"/>
  <c r="Z374" i="2"/>
  <c r="Y374" i="2"/>
  <c r="X374" i="2"/>
  <c r="W374" i="2"/>
  <c r="V374" i="2"/>
  <c r="U374" i="2"/>
  <c r="T374" i="2"/>
  <c r="S374" i="2"/>
  <c r="R374" i="2"/>
  <c r="Q374" i="2"/>
  <c r="P374" i="2"/>
  <c r="O374" i="2"/>
  <c r="N374" i="2"/>
  <c r="M374" i="2"/>
  <c r="L374" i="2"/>
  <c r="K374" i="2"/>
  <c r="AM316" i="2"/>
  <c r="AL316" i="2"/>
  <c r="AK316" i="2"/>
  <c r="AJ316" i="2"/>
  <c r="AI316" i="2"/>
  <c r="AH316" i="2"/>
  <c r="AG316" i="2"/>
  <c r="AF316" i="2"/>
  <c r="AE316" i="2"/>
  <c r="AD316" i="2"/>
  <c r="AC316" i="2"/>
  <c r="AB316" i="2"/>
  <c r="AA316" i="2"/>
  <c r="Z316" i="2"/>
  <c r="Y316" i="2"/>
  <c r="X316" i="2"/>
  <c r="W316" i="2"/>
  <c r="V316" i="2"/>
  <c r="U316" i="2"/>
  <c r="T316" i="2"/>
  <c r="S316" i="2"/>
  <c r="R316" i="2"/>
  <c r="Q316" i="2"/>
  <c r="P316" i="2"/>
  <c r="O316" i="2"/>
  <c r="N316" i="2"/>
  <c r="M316" i="2"/>
  <c r="L316" i="2"/>
  <c r="K316" i="2"/>
  <c r="AM315" i="2"/>
  <c r="AL315" i="2"/>
  <c r="AM314" i="2"/>
  <c r="AL314" i="2"/>
  <c r="AK314" i="2"/>
  <c r="AJ314" i="2"/>
  <c r="AI314" i="2"/>
  <c r="AH314" i="2"/>
  <c r="AG314" i="2"/>
  <c r="AF314" i="2"/>
  <c r="AE314" i="2"/>
  <c r="AD314" i="2"/>
  <c r="AC314" i="2"/>
  <c r="AB314" i="2"/>
  <c r="AA314" i="2"/>
  <c r="Z314" i="2"/>
  <c r="Y314" i="2"/>
  <c r="X314" i="2"/>
  <c r="W314" i="2"/>
  <c r="V314" i="2"/>
  <c r="U314" i="2"/>
  <c r="T314" i="2"/>
  <c r="S314" i="2"/>
  <c r="R314" i="2"/>
  <c r="Q314" i="2"/>
  <c r="P314" i="2"/>
  <c r="O314" i="2"/>
  <c r="N314" i="2"/>
  <c r="M314" i="2"/>
  <c r="L314" i="2"/>
  <c r="K314" i="2"/>
  <c r="AM46" i="2"/>
  <c r="AL46" i="2"/>
  <c r="AK46" i="2"/>
  <c r="AJ46" i="2"/>
  <c r="AI46" i="2"/>
  <c r="AH46" i="2"/>
  <c r="AG46" i="2"/>
  <c r="AF46" i="2"/>
  <c r="AE46" i="2"/>
  <c r="AD46" i="2"/>
  <c r="AC46" i="2"/>
  <c r="AB46" i="2"/>
  <c r="AA46" i="2"/>
  <c r="Z46" i="2"/>
  <c r="Y46" i="2"/>
  <c r="X46" i="2"/>
  <c r="W46" i="2"/>
  <c r="V46" i="2"/>
  <c r="U46" i="2"/>
  <c r="T46" i="2"/>
  <c r="S46" i="2"/>
  <c r="R46" i="2"/>
  <c r="Q46" i="2"/>
  <c r="P46" i="2"/>
  <c r="O46" i="2"/>
  <c r="N46" i="2"/>
  <c r="M46" i="2"/>
  <c r="L46" i="2"/>
  <c r="K46" i="2"/>
  <c r="AM45" i="2"/>
  <c r="AL45" i="2"/>
  <c r="AK45" i="2"/>
  <c r="AJ45" i="2"/>
  <c r="AI45" i="2"/>
  <c r="AH45" i="2"/>
  <c r="AG45" i="2"/>
  <c r="AF45" i="2"/>
  <c r="AE45" i="2"/>
  <c r="AD45" i="2"/>
  <c r="AC45" i="2"/>
  <c r="AB45" i="2"/>
  <c r="AA45" i="2"/>
  <c r="Z45" i="2"/>
  <c r="Y45" i="2"/>
  <c r="X45" i="2"/>
  <c r="W45" i="2"/>
  <c r="V45" i="2"/>
  <c r="U45" i="2"/>
  <c r="T45" i="2"/>
  <c r="S45" i="2"/>
  <c r="R45" i="2"/>
  <c r="Q45" i="2"/>
  <c r="P45" i="2"/>
  <c r="O45" i="2"/>
  <c r="N45" i="2"/>
  <c r="M45" i="2"/>
  <c r="L45" i="2"/>
  <c r="K45" i="2"/>
  <c r="AM44" i="2"/>
  <c r="AL44" i="2"/>
  <c r="AK44" i="2"/>
  <c r="AM16" i="2"/>
  <c r="AL16" i="2"/>
  <c r="AM15" i="2"/>
  <c r="AL15" i="2"/>
  <c r="AK15" i="2"/>
  <c r="AJ15" i="2"/>
  <c r="AI15" i="2"/>
  <c r="AH15" i="2"/>
  <c r="AG15" i="2"/>
  <c r="AF15" i="2"/>
  <c r="AE15" i="2"/>
  <c r="AD15" i="2"/>
  <c r="AC15" i="2"/>
  <c r="AB15" i="2"/>
  <c r="AA15" i="2"/>
  <c r="Z15" i="2"/>
  <c r="Y15" i="2"/>
  <c r="X15" i="2"/>
  <c r="W15" i="2"/>
  <c r="V15" i="2"/>
  <c r="U15" i="2"/>
  <c r="T15" i="2"/>
  <c r="S15" i="2"/>
  <c r="R15" i="2"/>
  <c r="Q15" i="2"/>
  <c r="P15" i="2"/>
  <c r="O15" i="2"/>
  <c r="N15" i="2"/>
  <c r="M15" i="2"/>
  <c r="L15" i="2"/>
  <c r="K15" i="2"/>
  <c r="AM14" i="2"/>
  <c r="AL14" i="2"/>
  <c r="AM601" i="2"/>
  <c r="AL601" i="2"/>
  <c r="AK601" i="2"/>
  <c r="AJ601" i="2"/>
  <c r="AI601" i="2"/>
  <c r="AH601" i="2"/>
  <c r="AG601" i="2"/>
  <c r="AF601" i="2"/>
  <c r="AE601" i="2"/>
  <c r="AD601" i="2"/>
  <c r="AC601" i="2"/>
  <c r="AB601" i="2"/>
  <c r="AA601" i="2"/>
  <c r="Z601" i="2"/>
  <c r="Y601" i="2"/>
  <c r="X601" i="2"/>
  <c r="W601" i="2"/>
  <c r="V601" i="2"/>
  <c r="U601" i="2"/>
  <c r="T601" i="2"/>
  <c r="S601" i="2"/>
  <c r="R601" i="2"/>
  <c r="Q601" i="2"/>
  <c r="P601" i="2"/>
  <c r="O601" i="2"/>
  <c r="N601" i="2"/>
  <c r="M601" i="2"/>
  <c r="L601" i="2"/>
  <c r="K601" i="2"/>
  <c r="AM600" i="2"/>
  <c r="AL600" i="2"/>
  <c r="AK600" i="2"/>
  <c r="AJ600" i="2"/>
  <c r="AI600" i="2"/>
  <c r="AH600" i="2"/>
  <c r="AG600" i="2"/>
  <c r="AF600" i="2"/>
  <c r="AE600" i="2"/>
  <c r="AD600" i="2"/>
  <c r="AC600" i="2"/>
  <c r="AB600" i="2"/>
  <c r="AA600" i="2"/>
  <c r="Z600" i="2"/>
  <c r="Y600" i="2"/>
  <c r="X600" i="2"/>
  <c r="W600" i="2"/>
  <c r="V600" i="2"/>
  <c r="U600" i="2"/>
  <c r="T600" i="2"/>
  <c r="S600" i="2"/>
  <c r="R600" i="2"/>
  <c r="Q600" i="2"/>
  <c r="P600" i="2"/>
  <c r="O600" i="2"/>
  <c r="N600" i="2"/>
  <c r="M600" i="2"/>
  <c r="L600" i="2"/>
  <c r="K600" i="2"/>
  <c r="AM599" i="2"/>
  <c r="AL599" i="2"/>
  <c r="AK599" i="2"/>
  <c r="AM436" i="2"/>
  <c r="AL436" i="2"/>
  <c r="AK436" i="2"/>
  <c r="AJ436" i="2"/>
  <c r="AI436" i="2"/>
  <c r="AH436" i="2"/>
  <c r="AG436" i="2"/>
  <c r="AF436" i="2"/>
  <c r="AE436" i="2"/>
  <c r="AD436" i="2"/>
  <c r="AC436" i="2"/>
  <c r="AB436" i="2"/>
  <c r="AA436" i="2"/>
  <c r="Z436" i="2"/>
  <c r="Y436" i="2"/>
  <c r="X436" i="2"/>
  <c r="W436" i="2"/>
  <c r="V436" i="2"/>
  <c r="U436" i="2"/>
  <c r="T436" i="2"/>
  <c r="S436" i="2"/>
  <c r="R436" i="2"/>
  <c r="Q436" i="2"/>
  <c r="P436" i="2"/>
  <c r="O436" i="2"/>
  <c r="N436" i="2"/>
  <c r="M436" i="2"/>
  <c r="L436" i="2"/>
  <c r="K436" i="2"/>
  <c r="AM435" i="2"/>
  <c r="AL435" i="2"/>
  <c r="AK435" i="2"/>
  <c r="AM434" i="2"/>
  <c r="AL434" i="2"/>
  <c r="AK434" i="2"/>
  <c r="AJ434" i="2"/>
  <c r="AI434" i="2"/>
  <c r="AH434" i="2"/>
  <c r="AG434" i="2"/>
  <c r="AF434" i="2"/>
  <c r="AE434" i="2"/>
  <c r="AD434" i="2"/>
  <c r="AC434" i="2"/>
  <c r="AB434" i="2"/>
  <c r="AA434" i="2"/>
  <c r="Z434" i="2"/>
  <c r="Y434" i="2"/>
  <c r="X434" i="2"/>
  <c r="W434" i="2"/>
  <c r="V434" i="2"/>
  <c r="U434" i="2"/>
  <c r="T434" i="2"/>
  <c r="S434" i="2"/>
  <c r="R434" i="2"/>
  <c r="Q434" i="2"/>
  <c r="P434" i="2"/>
  <c r="O434" i="2"/>
  <c r="N434" i="2"/>
  <c r="M434" i="2"/>
  <c r="L434" i="2"/>
  <c r="K434" i="2"/>
  <c r="AM136" i="2"/>
  <c r="AL136" i="2"/>
  <c r="AK136" i="2"/>
  <c r="AJ136" i="2"/>
  <c r="AI136" i="2"/>
  <c r="AH136" i="2"/>
  <c r="AG136" i="2"/>
  <c r="AF136" i="2"/>
  <c r="AE136" i="2"/>
  <c r="AD136" i="2"/>
  <c r="AC136" i="2"/>
  <c r="AB136" i="2"/>
  <c r="AA136" i="2"/>
  <c r="Z136" i="2"/>
  <c r="Y136" i="2"/>
  <c r="X136" i="2"/>
  <c r="W136" i="2"/>
  <c r="V136" i="2"/>
  <c r="U136" i="2"/>
  <c r="T136" i="2"/>
  <c r="S136" i="2"/>
  <c r="R136" i="2"/>
  <c r="Q136" i="2"/>
  <c r="P136" i="2"/>
  <c r="O136" i="2"/>
  <c r="N136" i="2"/>
  <c r="M136" i="2"/>
  <c r="L136" i="2"/>
  <c r="K136" i="2"/>
  <c r="AM135" i="2"/>
  <c r="AL135" i="2"/>
  <c r="AK135" i="2"/>
  <c r="AJ135" i="2"/>
  <c r="AI135" i="2"/>
  <c r="AH135" i="2"/>
  <c r="AG135" i="2"/>
  <c r="AF135" i="2"/>
  <c r="AE135" i="2"/>
  <c r="AD135" i="2"/>
  <c r="AC135" i="2"/>
  <c r="AB135" i="2"/>
  <c r="AA135" i="2"/>
  <c r="Z135" i="2"/>
  <c r="Y135" i="2"/>
  <c r="X135" i="2"/>
  <c r="W135" i="2"/>
  <c r="V135" i="2"/>
  <c r="U135" i="2"/>
  <c r="T135" i="2"/>
  <c r="S135" i="2"/>
  <c r="R135" i="2"/>
  <c r="Q135" i="2"/>
  <c r="P135" i="2"/>
  <c r="O135" i="2"/>
  <c r="N135" i="2"/>
  <c r="M135" i="2"/>
  <c r="L135" i="2"/>
  <c r="K135" i="2"/>
  <c r="AM134" i="2"/>
  <c r="AL134" i="2"/>
  <c r="AK134" i="2"/>
  <c r="AM121" i="2"/>
  <c r="AL121" i="2"/>
  <c r="AK121" i="2"/>
  <c r="AJ121" i="2"/>
  <c r="AI121" i="2"/>
  <c r="AH121" i="2"/>
  <c r="AG121" i="2"/>
  <c r="AF121" i="2"/>
  <c r="AE121" i="2"/>
  <c r="AD121" i="2"/>
  <c r="AC121" i="2"/>
  <c r="AB121" i="2"/>
  <c r="AA121" i="2"/>
  <c r="Z121" i="2"/>
  <c r="Y121" i="2"/>
  <c r="X121" i="2"/>
  <c r="W121" i="2"/>
  <c r="V121" i="2"/>
  <c r="U121" i="2"/>
  <c r="T121" i="2"/>
  <c r="S121" i="2"/>
  <c r="R121" i="2"/>
  <c r="Q121" i="2"/>
  <c r="P121" i="2"/>
  <c r="O121" i="2"/>
  <c r="N121" i="2"/>
  <c r="M121" i="2"/>
  <c r="L121" i="2"/>
  <c r="K121" i="2"/>
  <c r="AM120" i="2"/>
  <c r="AL120" i="2"/>
  <c r="AK120" i="2"/>
  <c r="AJ120" i="2"/>
  <c r="AI120" i="2"/>
  <c r="AH120" i="2"/>
  <c r="AG120" i="2"/>
  <c r="AF120" i="2"/>
  <c r="AE120" i="2"/>
  <c r="AD120" i="2"/>
  <c r="AC120" i="2"/>
  <c r="AB120" i="2"/>
  <c r="AA120" i="2"/>
  <c r="Z120" i="2"/>
  <c r="Y120" i="2"/>
  <c r="X120" i="2"/>
  <c r="W120" i="2"/>
  <c r="V120" i="2"/>
  <c r="U120" i="2"/>
  <c r="T120" i="2"/>
  <c r="S120" i="2"/>
  <c r="R120" i="2"/>
  <c r="Q120" i="2"/>
  <c r="P120" i="2"/>
  <c r="O120" i="2"/>
  <c r="N120" i="2"/>
  <c r="M120" i="2"/>
  <c r="L120" i="2"/>
  <c r="K120" i="2"/>
  <c r="AM119" i="2"/>
  <c r="AL119" i="2"/>
  <c r="AK119" i="2"/>
  <c r="AM526" i="2"/>
  <c r="AL526" i="2"/>
  <c r="AK526" i="2"/>
  <c r="AJ526" i="2"/>
  <c r="AI526" i="2"/>
  <c r="AH526" i="2"/>
  <c r="AG526" i="2"/>
  <c r="AF526" i="2"/>
  <c r="AE526" i="2"/>
  <c r="AD526" i="2"/>
  <c r="AC526" i="2"/>
  <c r="AB526" i="2"/>
  <c r="AA526" i="2"/>
  <c r="Z526" i="2"/>
  <c r="Y526" i="2"/>
  <c r="X526" i="2"/>
  <c r="W526" i="2"/>
  <c r="V526" i="2"/>
  <c r="U526" i="2"/>
  <c r="T526" i="2"/>
  <c r="S526" i="2"/>
  <c r="R526" i="2"/>
  <c r="Q526" i="2"/>
  <c r="P526" i="2"/>
  <c r="O526" i="2"/>
  <c r="N526" i="2"/>
  <c r="M526" i="2"/>
  <c r="L526" i="2"/>
  <c r="K526" i="2"/>
  <c r="AM525" i="2"/>
  <c r="AM524" i="2"/>
  <c r="AL524" i="2"/>
  <c r="AK524" i="2"/>
  <c r="AJ524" i="2"/>
  <c r="AI524" i="2"/>
  <c r="AH524" i="2"/>
  <c r="AG524" i="2"/>
  <c r="AF524" i="2"/>
  <c r="AE524" i="2"/>
  <c r="AD524" i="2"/>
  <c r="AC524" i="2"/>
  <c r="AB524" i="2"/>
  <c r="AA524" i="2"/>
  <c r="Z524" i="2"/>
  <c r="Y524" i="2"/>
  <c r="X524" i="2"/>
  <c r="W524" i="2"/>
  <c r="V524" i="2"/>
  <c r="U524" i="2"/>
  <c r="T524" i="2"/>
  <c r="S524" i="2"/>
  <c r="R524" i="2"/>
  <c r="Q524" i="2"/>
  <c r="P524" i="2"/>
  <c r="O524" i="2"/>
  <c r="N524" i="2"/>
  <c r="M524" i="2"/>
  <c r="L524" i="2"/>
  <c r="K524" i="2"/>
  <c r="AM511" i="2"/>
  <c r="AL511" i="2"/>
  <c r="AK511" i="2"/>
  <c r="AJ511" i="2"/>
  <c r="AI511" i="2"/>
  <c r="AH511" i="2"/>
  <c r="AG511" i="2"/>
  <c r="AF511" i="2"/>
  <c r="AE511" i="2"/>
  <c r="AD511" i="2"/>
  <c r="AC511" i="2"/>
  <c r="AB511" i="2"/>
  <c r="AA511" i="2"/>
  <c r="Z511" i="2"/>
  <c r="Y511" i="2"/>
  <c r="X511" i="2"/>
  <c r="W511" i="2"/>
  <c r="V511" i="2"/>
  <c r="U511" i="2"/>
  <c r="T511" i="2"/>
  <c r="S511" i="2"/>
  <c r="R511" i="2"/>
  <c r="Q511" i="2"/>
  <c r="P511" i="2"/>
  <c r="O511" i="2"/>
  <c r="N511" i="2"/>
  <c r="M511" i="2"/>
  <c r="L511" i="2"/>
  <c r="K511" i="2"/>
  <c r="AM510" i="2"/>
  <c r="AM509" i="2"/>
  <c r="AL509" i="2"/>
  <c r="AK509" i="2"/>
  <c r="AJ509" i="2"/>
  <c r="AI509" i="2"/>
  <c r="AH509" i="2"/>
  <c r="AG509" i="2"/>
  <c r="AF509" i="2"/>
  <c r="AE509" i="2"/>
  <c r="AD509" i="2"/>
  <c r="AC509" i="2"/>
  <c r="AB509" i="2"/>
  <c r="AA509" i="2"/>
  <c r="Z509" i="2"/>
  <c r="Y509" i="2"/>
  <c r="X509" i="2"/>
  <c r="W509" i="2"/>
  <c r="V509" i="2"/>
  <c r="U509" i="2"/>
  <c r="T509" i="2"/>
  <c r="S509" i="2"/>
  <c r="R509" i="2"/>
  <c r="Q509" i="2"/>
  <c r="P509" i="2"/>
  <c r="O509" i="2"/>
  <c r="N509" i="2"/>
  <c r="M509" i="2"/>
  <c r="L509" i="2"/>
  <c r="K509" i="2"/>
  <c r="AM421" i="2"/>
  <c r="AL421" i="2"/>
  <c r="AK421" i="2"/>
  <c r="AJ421" i="2"/>
  <c r="AI421" i="2"/>
  <c r="AH421" i="2"/>
  <c r="AG421" i="2"/>
  <c r="AF421" i="2"/>
  <c r="AE421" i="2"/>
  <c r="AD421" i="2"/>
  <c r="AC421" i="2"/>
  <c r="AB421" i="2"/>
  <c r="AA421" i="2"/>
  <c r="Z421" i="2"/>
  <c r="Y421" i="2"/>
  <c r="X421" i="2"/>
  <c r="W421" i="2"/>
  <c r="V421" i="2"/>
  <c r="U421" i="2"/>
  <c r="T421" i="2"/>
  <c r="S421" i="2"/>
  <c r="R421" i="2"/>
  <c r="Q421" i="2"/>
  <c r="P421" i="2"/>
  <c r="O421" i="2"/>
  <c r="N421" i="2"/>
  <c r="M421" i="2"/>
  <c r="L421" i="2"/>
  <c r="K421" i="2"/>
  <c r="AM420" i="2"/>
  <c r="AM419" i="2"/>
  <c r="AL419" i="2"/>
  <c r="AK419" i="2"/>
  <c r="AJ419" i="2"/>
  <c r="AI419" i="2"/>
  <c r="AH419" i="2"/>
  <c r="AG419" i="2"/>
  <c r="AF419" i="2"/>
  <c r="AE419" i="2"/>
  <c r="AD419" i="2"/>
  <c r="AC419" i="2"/>
  <c r="AB419" i="2"/>
  <c r="AA419" i="2"/>
  <c r="Z419" i="2"/>
  <c r="Y419" i="2"/>
  <c r="X419" i="2"/>
  <c r="W419" i="2"/>
  <c r="V419" i="2"/>
  <c r="U419" i="2"/>
  <c r="T419" i="2"/>
  <c r="S419" i="2"/>
  <c r="R419" i="2"/>
  <c r="Q419" i="2"/>
  <c r="P419" i="2"/>
  <c r="O419" i="2"/>
  <c r="N419" i="2"/>
  <c r="M419" i="2"/>
  <c r="L419" i="2"/>
  <c r="K419" i="2"/>
  <c r="AM406" i="2"/>
  <c r="AL406" i="2"/>
  <c r="AK406" i="2"/>
  <c r="AJ406" i="2"/>
  <c r="AI406" i="2"/>
  <c r="AH406" i="2"/>
  <c r="AG406" i="2"/>
  <c r="AF406" i="2"/>
  <c r="AE406" i="2"/>
  <c r="AD406" i="2"/>
  <c r="AC406" i="2"/>
  <c r="AB406" i="2"/>
  <c r="AA406" i="2"/>
  <c r="Z406" i="2"/>
  <c r="Y406" i="2"/>
  <c r="X406" i="2"/>
  <c r="W406" i="2"/>
  <c r="V406" i="2"/>
  <c r="U406" i="2"/>
  <c r="T406" i="2"/>
  <c r="S406" i="2"/>
  <c r="R406" i="2"/>
  <c r="Q406" i="2"/>
  <c r="P406" i="2"/>
  <c r="O406" i="2"/>
  <c r="N406" i="2"/>
  <c r="M406" i="2"/>
  <c r="L406" i="2"/>
  <c r="K406" i="2"/>
  <c r="AM405" i="2"/>
  <c r="AM404" i="2"/>
  <c r="AL404" i="2"/>
  <c r="AK404" i="2"/>
  <c r="AJ404" i="2"/>
  <c r="AI404" i="2"/>
  <c r="AH404" i="2"/>
  <c r="AG404" i="2"/>
  <c r="AF404" i="2"/>
  <c r="AE404" i="2"/>
  <c r="AD404" i="2"/>
  <c r="AC404" i="2"/>
  <c r="AB404" i="2"/>
  <c r="AA404" i="2"/>
  <c r="Z404" i="2"/>
  <c r="Y404" i="2"/>
  <c r="X404" i="2"/>
  <c r="W404" i="2"/>
  <c r="V404" i="2"/>
  <c r="U404" i="2"/>
  <c r="T404" i="2"/>
  <c r="S404" i="2"/>
  <c r="R404" i="2"/>
  <c r="Q404" i="2"/>
  <c r="P404" i="2"/>
  <c r="O404" i="2"/>
  <c r="N404" i="2"/>
  <c r="M404" i="2"/>
  <c r="L404" i="2"/>
  <c r="K404" i="2"/>
  <c r="AM286" i="2"/>
  <c r="AL286" i="2"/>
  <c r="AK286" i="2"/>
  <c r="AJ286" i="2"/>
  <c r="AI286" i="2"/>
  <c r="AH286" i="2"/>
  <c r="AG286" i="2"/>
  <c r="AF286" i="2"/>
  <c r="AE286" i="2"/>
  <c r="AD286" i="2"/>
  <c r="AC286" i="2"/>
  <c r="AB286" i="2"/>
  <c r="AA286" i="2"/>
  <c r="Z286" i="2"/>
  <c r="Y286" i="2"/>
  <c r="X286" i="2"/>
  <c r="W286" i="2"/>
  <c r="V286" i="2"/>
  <c r="U286" i="2"/>
  <c r="T286" i="2"/>
  <c r="S286" i="2"/>
  <c r="R286" i="2"/>
  <c r="Q286" i="2"/>
  <c r="P286" i="2"/>
  <c r="O286" i="2"/>
  <c r="N286" i="2"/>
  <c r="M286" i="2"/>
  <c r="L286" i="2"/>
  <c r="K286" i="2"/>
  <c r="AM285" i="2"/>
  <c r="AL285" i="2"/>
  <c r="AK285" i="2"/>
  <c r="AJ285" i="2"/>
  <c r="AI285" i="2"/>
  <c r="AH285" i="2"/>
  <c r="AG285" i="2"/>
  <c r="AF285" i="2"/>
  <c r="AE285" i="2"/>
  <c r="AD285" i="2"/>
  <c r="AC285" i="2"/>
  <c r="AB285" i="2"/>
  <c r="AA285" i="2"/>
  <c r="Z285" i="2"/>
  <c r="Y285" i="2"/>
  <c r="X285" i="2"/>
  <c r="W285" i="2"/>
  <c r="V285" i="2"/>
  <c r="U285" i="2"/>
  <c r="T285" i="2"/>
  <c r="S285" i="2"/>
  <c r="R285" i="2"/>
  <c r="Q285" i="2"/>
  <c r="P285" i="2"/>
  <c r="O285" i="2"/>
  <c r="N285" i="2"/>
  <c r="M285" i="2"/>
  <c r="L285" i="2"/>
  <c r="K285" i="2"/>
  <c r="AM284" i="2"/>
  <c r="AL284" i="2"/>
  <c r="AM196" i="2"/>
  <c r="AL196" i="2"/>
  <c r="AK196" i="2"/>
  <c r="AJ196" i="2"/>
  <c r="AI196" i="2"/>
  <c r="AH196" i="2"/>
  <c r="AG196" i="2"/>
  <c r="AF196" i="2"/>
  <c r="AE196" i="2"/>
  <c r="AD196" i="2"/>
  <c r="AC196" i="2"/>
  <c r="AB196" i="2"/>
  <c r="AA196" i="2"/>
  <c r="Z196" i="2"/>
  <c r="Y196" i="2"/>
  <c r="X196" i="2"/>
  <c r="W196" i="2"/>
  <c r="V196" i="2"/>
  <c r="U196" i="2"/>
  <c r="T196" i="2"/>
  <c r="S196" i="2"/>
  <c r="R196" i="2"/>
  <c r="Q196" i="2"/>
  <c r="P196" i="2"/>
  <c r="O196" i="2"/>
  <c r="N196" i="2"/>
  <c r="M196" i="2"/>
  <c r="L196" i="2"/>
  <c r="K196" i="2"/>
  <c r="AM195" i="2"/>
  <c r="AL195" i="2"/>
  <c r="AM194" i="2"/>
  <c r="AL194" i="2"/>
  <c r="AM586" i="2"/>
  <c r="AL586" i="2"/>
  <c r="AM585" i="2"/>
  <c r="AL585" i="2"/>
  <c r="AK585" i="2"/>
  <c r="AJ585" i="2"/>
  <c r="AI585" i="2"/>
  <c r="AH585" i="2"/>
  <c r="AG585" i="2"/>
  <c r="AF585" i="2"/>
  <c r="AE585" i="2"/>
  <c r="AD585" i="2"/>
  <c r="AC585" i="2"/>
  <c r="AB585" i="2"/>
  <c r="AA585" i="2"/>
  <c r="Z585" i="2"/>
  <c r="Y585" i="2"/>
  <c r="X585" i="2"/>
  <c r="W585" i="2"/>
  <c r="V585" i="2"/>
  <c r="U585" i="2"/>
  <c r="T585" i="2"/>
  <c r="S585" i="2"/>
  <c r="R585" i="2"/>
  <c r="Q585" i="2"/>
  <c r="P585" i="2"/>
  <c r="O585" i="2"/>
  <c r="N585" i="2"/>
  <c r="M585" i="2"/>
  <c r="L585" i="2"/>
  <c r="K585" i="2"/>
  <c r="AM584" i="2"/>
  <c r="AL584" i="2"/>
  <c r="AK584" i="2"/>
  <c r="AJ584" i="2"/>
  <c r="AI584" i="2"/>
  <c r="AH584" i="2"/>
  <c r="AG584" i="2"/>
  <c r="AF584" i="2"/>
  <c r="AE584" i="2"/>
  <c r="AD584" i="2"/>
  <c r="AC584" i="2"/>
  <c r="AB584" i="2"/>
  <c r="AA584" i="2"/>
  <c r="Z584" i="2"/>
  <c r="Y584" i="2"/>
  <c r="X584" i="2"/>
  <c r="W584" i="2"/>
  <c r="V584" i="2"/>
  <c r="U584" i="2"/>
  <c r="T584" i="2"/>
  <c r="S584" i="2"/>
  <c r="R584" i="2"/>
  <c r="Q584" i="2"/>
  <c r="P584" i="2"/>
  <c r="O584" i="2"/>
  <c r="N584" i="2"/>
  <c r="M584" i="2"/>
  <c r="L584" i="2"/>
  <c r="K584" i="2"/>
  <c r="AM556" i="2"/>
  <c r="AL556" i="2"/>
  <c r="AM555" i="2"/>
  <c r="AL555" i="2"/>
  <c r="AK555" i="2"/>
  <c r="AJ555" i="2"/>
  <c r="AI555" i="2"/>
  <c r="AH555" i="2"/>
  <c r="AG555" i="2"/>
  <c r="AF555" i="2"/>
  <c r="AE555" i="2"/>
  <c r="AD555" i="2"/>
  <c r="AC555" i="2"/>
  <c r="AB555" i="2"/>
  <c r="AA555" i="2"/>
  <c r="Z555" i="2"/>
  <c r="Y555" i="2"/>
  <c r="X555" i="2"/>
  <c r="W555" i="2"/>
  <c r="V555" i="2"/>
  <c r="U555" i="2"/>
  <c r="T555" i="2"/>
  <c r="S555" i="2"/>
  <c r="R555" i="2"/>
  <c r="Q555" i="2"/>
  <c r="P555" i="2"/>
  <c r="O555" i="2"/>
  <c r="N555" i="2"/>
  <c r="M555" i="2"/>
  <c r="L555" i="2"/>
  <c r="K555" i="2"/>
  <c r="AM554" i="2"/>
  <c r="AL554" i="2"/>
  <c r="AK554" i="2"/>
  <c r="AJ554" i="2"/>
  <c r="AI554" i="2"/>
  <c r="AH554" i="2"/>
  <c r="AG554" i="2"/>
  <c r="AF554" i="2"/>
  <c r="AE554" i="2"/>
  <c r="AD554" i="2"/>
  <c r="AC554" i="2"/>
  <c r="AB554" i="2"/>
  <c r="AA554" i="2"/>
  <c r="Z554" i="2"/>
  <c r="Y554" i="2"/>
  <c r="X554" i="2"/>
  <c r="W554" i="2"/>
  <c r="V554" i="2"/>
  <c r="U554" i="2"/>
  <c r="T554" i="2"/>
  <c r="S554" i="2"/>
  <c r="R554" i="2"/>
  <c r="Q554" i="2"/>
  <c r="P554" i="2"/>
  <c r="O554" i="2"/>
  <c r="N554" i="2"/>
  <c r="M554" i="2"/>
  <c r="L554" i="2"/>
  <c r="K554" i="2"/>
  <c r="AM496" i="2"/>
  <c r="AL496" i="2"/>
  <c r="AK496" i="2"/>
  <c r="AJ496" i="2"/>
  <c r="AI496" i="2"/>
  <c r="AH496" i="2"/>
  <c r="AG496" i="2"/>
  <c r="AF496" i="2"/>
  <c r="AE496" i="2"/>
  <c r="AD496" i="2"/>
  <c r="AC496" i="2"/>
  <c r="AB496" i="2"/>
  <c r="AA496" i="2"/>
  <c r="Z496" i="2"/>
  <c r="Y496" i="2"/>
  <c r="X496" i="2"/>
  <c r="W496" i="2"/>
  <c r="V496" i="2"/>
  <c r="U496" i="2"/>
  <c r="T496" i="2"/>
  <c r="S496" i="2"/>
  <c r="R496" i="2"/>
  <c r="Q496" i="2"/>
  <c r="P496" i="2"/>
  <c r="O496" i="2"/>
  <c r="N496" i="2"/>
  <c r="M496" i="2"/>
  <c r="L496" i="2"/>
  <c r="K496" i="2"/>
  <c r="AM495" i="2"/>
  <c r="AL495" i="2"/>
  <c r="AK495" i="2"/>
  <c r="AJ495" i="2"/>
  <c r="AI495" i="2"/>
  <c r="AH495" i="2"/>
  <c r="AG495" i="2"/>
  <c r="AF495" i="2"/>
  <c r="AE495" i="2"/>
  <c r="AD495" i="2"/>
  <c r="AC495" i="2"/>
  <c r="AB495" i="2"/>
  <c r="AA495" i="2"/>
  <c r="Z495" i="2"/>
  <c r="Y495" i="2"/>
  <c r="X495" i="2"/>
  <c r="W495" i="2"/>
  <c r="V495" i="2"/>
  <c r="U495" i="2"/>
  <c r="T495" i="2"/>
  <c r="S495" i="2"/>
  <c r="R495" i="2"/>
  <c r="Q495" i="2"/>
  <c r="P495" i="2"/>
  <c r="O495" i="2"/>
  <c r="N495" i="2"/>
  <c r="M495" i="2"/>
  <c r="L495" i="2"/>
  <c r="K495" i="2"/>
  <c r="AM494" i="2"/>
  <c r="AL494" i="2"/>
  <c r="AM271" i="2"/>
  <c r="AM270" i="2"/>
  <c r="AL270" i="2"/>
  <c r="AK270" i="2"/>
  <c r="AJ270" i="2"/>
  <c r="AI270" i="2"/>
  <c r="AH270" i="2"/>
  <c r="AG270" i="2"/>
  <c r="AF270" i="2"/>
  <c r="AE270" i="2"/>
  <c r="AD270" i="2"/>
  <c r="AC270" i="2"/>
  <c r="AB270" i="2"/>
  <c r="AA270" i="2"/>
  <c r="Z270" i="2"/>
  <c r="Y270" i="2"/>
  <c r="X270" i="2"/>
  <c r="W270" i="2"/>
  <c r="V270" i="2"/>
  <c r="U270" i="2"/>
  <c r="T270" i="2"/>
  <c r="S270" i="2"/>
  <c r="R270" i="2"/>
  <c r="Q270" i="2"/>
  <c r="P270" i="2"/>
  <c r="O270" i="2"/>
  <c r="N270" i="2"/>
  <c r="M270" i="2"/>
  <c r="L270" i="2"/>
  <c r="K270" i="2"/>
  <c r="AM269" i="2"/>
  <c r="AL269" i="2"/>
  <c r="AK269" i="2"/>
  <c r="AJ269" i="2"/>
  <c r="AI269" i="2"/>
  <c r="AH269" i="2"/>
  <c r="AG269" i="2"/>
  <c r="AF269" i="2"/>
  <c r="AE269" i="2"/>
  <c r="AD269" i="2"/>
  <c r="AC269" i="2"/>
  <c r="AB269" i="2"/>
  <c r="AA269" i="2"/>
  <c r="Z269" i="2"/>
  <c r="Y269" i="2"/>
  <c r="X269" i="2"/>
  <c r="W269" i="2"/>
  <c r="V269" i="2"/>
  <c r="U269" i="2"/>
  <c r="T269" i="2"/>
  <c r="S269" i="2"/>
  <c r="R269" i="2"/>
  <c r="Q269" i="2"/>
  <c r="P269" i="2"/>
  <c r="O269" i="2"/>
  <c r="N269" i="2"/>
  <c r="M269" i="2"/>
  <c r="L269" i="2"/>
  <c r="K269" i="2"/>
  <c r="AM241" i="2"/>
  <c r="AL241" i="2"/>
  <c r="AM240" i="2"/>
  <c r="AL240" i="2"/>
  <c r="AK240" i="2"/>
  <c r="AJ240" i="2"/>
  <c r="AI240" i="2"/>
  <c r="AH240" i="2"/>
  <c r="AG240" i="2"/>
  <c r="AF240" i="2"/>
  <c r="AE240" i="2"/>
  <c r="AD240" i="2"/>
  <c r="AC240" i="2"/>
  <c r="AB240" i="2"/>
  <c r="AA240" i="2"/>
  <c r="Z240" i="2"/>
  <c r="Y240" i="2"/>
  <c r="X240" i="2"/>
  <c r="W240" i="2"/>
  <c r="V240" i="2"/>
  <c r="U240" i="2"/>
  <c r="T240" i="2"/>
  <c r="S240" i="2"/>
  <c r="R240" i="2"/>
  <c r="Q240" i="2"/>
  <c r="P240" i="2"/>
  <c r="O240" i="2"/>
  <c r="N240" i="2"/>
  <c r="M240" i="2"/>
  <c r="L240" i="2"/>
  <c r="K240" i="2"/>
  <c r="AM239" i="2"/>
  <c r="AL239" i="2"/>
  <c r="AM151" i="2"/>
  <c r="AL151" i="2"/>
  <c r="AM150" i="2"/>
  <c r="AL150" i="2"/>
  <c r="AK150" i="2"/>
  <c r="AJ150" i="2"/>
  <c r="AI150" i="2"/>
  <c r="AH150" i="2"/>
  <c r="AG150" i="2"/>
  <c r="AF150" i="2"/>
  <c r="AE150" i="2"/>
  <c r="AD150" i="2"/>
  <c r="AC150" i="2"/>
  <c r="AB150" i="2"/>
  <c r="AA150" i="2"/>
  <c r="Z150" i="2"/>
  <c r="Y150" i="2"/>
  <c r="X150" i="2"/>
  <c r="W150" i="2"/>
  <c r="V150" i="2"/>
  <c r="U150" i="2"/>
  <c r="T150" i="2"/>
  <c r="S150" i="2"/>
  <c r="R150" i="2"/>
  <c r="Q150" i="2"/>
  <c r="P150" i="2"/>
  <c r="O150" i="2"/>
  <c r="N150" i="2"/>
  <c r="M150" i="2"/>
  <c r="L150" i="2"/>
  <c r="K150" i="2"/>
  <c r="AM149" i="2"/>
  <c r="AL149" i="2"/>
  <c r="AK149" i="2"/>
  <c r="AJ149" i="2"/>
  <c r="AI149" i="2"/>
  <c r="AH149" i="2"/>
  <c r="AG149" i="2"/>
  <c r="AF149" i="2"/>
  <c r="AE149" i="2"/>
  <c r="AD149" i="2"/>
  <c r="AC149" i="2"/>
  <c r="AB149" i="2"/>
  <c r="AA149" i="2"/>
  <c r="Z149" i="2"/>
  <c r="Y149" i="2"/>
  <c r="X149" i="2"/>
  <c r="W149" i="2"/>
  <c r="V149" i="2"/>
  <c r="U149" i="2"/>
  <c r="T149" i="2"/>
  <c r="S149" i="2"/>
  <c r="R149" i="2"/>
  <c r="Q149" i="2"/>
  <c r="P149" i="2"/>
  <c r="O149" i="2"/>
  <c r="N149" i="2"/>
  <c r="M149" i="2"/>
  <c r="L149" i="2"/>
  <c r="K149" i="2"/>
  <c r="AM331" i="2"/>
  <c r="AL331" i="2"/>
  <c r="AK331" i="2"/>
  <c r="AJ331" i="2"/>
  <c r="AI331" i="2"/>
  <c r="AH331" i="2"/>
  <c r="AG331" i="2"/>
  <c r="AF331" i="2"/>
  <c r="AE331" i="2"/>
  <c r="AD331" i="2"/>
  <c r="AC331" i="2"/>
  <c r="AB331" i="2"/>
  <c r="AA331" i="2"/>
  <c r="Z331" i="2"/>
  <c r="Y331" i="2"/>
  <c r="X331" i="2"/>
  <c r="W331" i="2"/>
  <c r="V331" i="2"/>
  <c r="U331" i="2"/>
  <c r="T331" i="2"/>
  <c r="S331" i="2"/>
  <c r="R331" i="2"/>
  <c r="Q331" i="2"/>
  <c r="P331" i="2"/>
  <c r="O331" i="2"/>
  <c r="N331" i="2"/>
  <c r="M331" i="2"/>
  <c r="L331" i="2"/>
  <c r="K331" i="2"/>
  <c r="AM330" i="2"/>
  <c r="AL330" i="2"/>
  <c r="AM329" i="2"/>
  <c r="AL329" i="2"/>
  <c r="AK329" i="2"/>
  <c r="AM301" i="2"/>
  <c r="AL301" i="2"/>
  <c r="AK301" i="2"/>
  <c r="AJ301" i="2"/>
  <c r="AI301" i="2"/>
  <c r="AH301" i="2"/>
  <c r="AG301" i="2"/>
  <c r="AF301" i="2"/>
  <c r="AE301" i="2"/>
  <c r="AD301" i="2"/>
  <c r="AC301" i="2"/>
  <c r="AB301" i="2"/>
  <c r="AA301" i="2"/>
  <c r="Z301" i="2"/>
  <c r="Y301" i="2"/>
  <c r="X301" i="2"/>
  <c r="W301" i="2"/>
  <c r="V301" i="2"/>
  <c r="U301" i="2"/>
  <c r="T301" i="2"/>
  <c r="S301" i="2"/>
  <c r="R301" i="2"/>
  <c r="Q301" i="2"/>
  <c r="P301" i="2"/>
  <c r="O301" i="2"/>
  <c r="N301" i="2"/>
  <c r="M301" i="2"/>
  <c r="L301" i="2"/>
  <c r="K301" i="2"/>
  <c r="AM300" i="2"/>
  <c r="AL300" i="2"/>
  <c r="AM299" i="2"/>
  <c r="AL299" i="2"/>
  <c r="AK299" i="2"/>
  <c r="AJ299" i="2"/>
  <c r="AI299" i="2"/>
  <c r="AH299" i="2"/>
  <c r="AG299" i="2"/>
  <c r="AF299" i="2"/>
  <c r="AE299" i="2"/>
  <c r="AD299" i="2"/>
  <c r="AC299" i="2"/>
  <c r="AB299" i="2"/>
  <c r="AA299" i="2"/>
  <c r="Z299" i="2"/>
  <c r="Y299" i="2"/>
  <c r="X299" i="2"/>
  <c r="W299" i="2"/>
  <c r="V299" i="2"/>
  <c r="U299" i="2"/>
  <c r="T299" i="2"/>
  <c r="S299" i="2"/>
  <c r="R299" i="2"/>
  <c r="Q299" i="2"/>
  <c r="P299" i="2"/>
  <c r="O299" i="2"/>
  <c r="N299" i="2"/>
  <c r="M299" i="2"/>
  <c r="L299" i="2"/>
  <c r="K299" i="2"/>
  <c r="AM106" i="2"/>
  <c r="AL106" i="2"/>
  <c r="AK106" i="2"/>
  <c r="AJ106" i="2"/>
  <c r="AI106" i="2"/>
  <c r="AH106" i="2"/>
  <c r="AG106" i="2"/>
  <c r="AF106" i="2"/>
  <c r="AE106" i="2"/>
  <c r="AD106" i="2"/>
  <c r="AC106" i="2"/>
  <c r="AB106" i="2"/>
  <c r="AA106" i="2"/>
  <c r="Z106" i="2"/>
  <c r="Y106" i="2"/>
  <c r="X106" i="2"/>
  <c r="W106" i="2"/>
  <c r="V106" i="2"/>
  <c r="U106" i="2"/>
  <c r="T106" i="2"/>
  <c r="S106" i="2"/>
  <c r="R106" i="2"/>
  <c r="Q106" i="2"/>
  <c r="P106" i="2"/>
  <c r="O106" i="2"/>
  <c r="N106" i="2"/>
  <c r="M106" i="2"/>
  <c r="L106" i="2"/>
  <c r="K106" i="2"/>
  <c r="AM105" i="2"/>
  <c r="AL105" i="2"/>
  <c r="L105" i="2"/>
  <c r="K105" i="2"/>
  <c r="AM104" i="2"/>
  <c r="AL104" i="2"/>
  <c r="AM91" i="2"/>
  <c r="AL91" i="2"/>
  <c r="AM90" i="2"/>
  <c r="AL90" i="2"/>
  <c r="AM89" i="2"/>
  <c r="AL89" i="2"/>
  <c r="AK89" i="2"/>
  <c r="AM76" i="2"/>
  <c r="AL76" i="2"/>
  <c r="AM75" i="2"/>
  <c r="AL75" i="2"/>
  <c r="AM74" i="2"/>
  <c r="AL74" i="2"/>
  <c r="AK74" i="2"/>
  <c r="AM61" i="2"/>
  <c r="AL61" i="2"/>
  <c r="AM60" i="2"/>
  <c r="AL60" i="2"/>
  <c r="AM59" i="2"/>
  <c r="AL59" i="2"/>
  <c r="AK59" i="2"/>
  <c r="N733" i="2"/>
  <c r="M733" i="2"/>
  <c r="L733" i="2"/>
  <c r="K733" i="2"/>
  <c r="N718" i="2"/>
  <c r="M718" i="2"/>
  <c r="L718" i="2"/>
  <c r="K718" i="2"/>
  <c r="N448" i="2"/>
  <c r="K450" i="2" s="1"/>
  <c r="M448" i="2"/>
  <c r="L448" i="2"/>
  <c r="K448" i="2"/>
  <c r="N373" i="2"/>
  <c r="M373" i="2"/>
  <c r="L373" i="2"/>
  <c r="K373" i="2"/>
  <c r="N313" i="2"/>
  <c r="M313" i="2"/>
  <c r="L313" i="2"/>
  <c r="K313" i="2"/>
  <c r="N43" i="2"/>
  <c r="K44" i="2" s="1"/>
  <c r="M43" i="2"/>
  <c r="L43" i="2"/>
  <c r="K43" i="2"/>
  <c r="N13" i="2"/>
  <c r="L14" i="2" s="1"/>
  <c r="M13" i="2"/>
  <c r="K14" i="2" s="1"/>
  <c r="L13" i="2"/>
  <c r="K13" i="2"/>
  <c r="N598" i="2"/>
  <c r="K599" i="2" s="1"/>
  <c r="M598" i="2"/>
  <c r="L598" i="2"/>
  <c r="K598" i="2"/>
  <c r="I598" i="2" s="1"/>
  <c r="N433" i="2"/>
  <c r="K435" i="2" s="1"/>
  <c r="M433" i="2"/>
  <c r="L433" i="2"/>
  <c r="K433" i="2"/>
  <c r="N133" i="2"/>
  <c r="K134" i="2" s="1"/>
  <c r="M133" i="2"/>
  <c r="L133" i="2"/>
  <c r="K133" i="2"/>
  <c r="N118" i="2"/>
  <c r="K119" i="2" s="1"/>
  <c r="M118" i="2"/>
  <c r="L118" i="2"/>
  <c r="K118" i="2"/>
  <c r="N418" i="2"/>
  <c r="M420" i="2" s="1"/>
  <c r="M418" i="2"/>
  <c r="L420" i="2" s="1"/>
  <c r="L418" i="2"/>
  <c r="K420" i="2" s="1"/>
  <c r="K418" i="2"/>
  <c r="N508" i="2"/>
  <c r="M508" i="2"/>
  <c r="L508" i="2"/>
  <c r="K508" i="2"/>
  <c r="N523" i="2"/>
  <c r="M523" i="2"/>
  <c r="L523" i="2"/>
  <c r="K523" i="2"/>
  <c r="N283" i="2"/>
  <c r="L284" i="2" s="1"/>
  <c r="M283" i="2"/>
  <c r="K284" i="2" s="1"/>
  <c r="L283" i="2"/>
  <c r="K283" i="2"/>
  <c r="N403" i="2"/>
  <c r="M405" i="2" s="1"/>
  <c r="M403" i="2"/>
  <c r="L405" i="2" s="1"/>
  <c r="L403" i="2"/>
  <c r="K405" i="2" s="1"/>
  <c r="K403" i="2"/>
  <c r="N193" i="2"/>
  <c r="L195" i="2" s="1"/>
  <c r="M193" i="2"/>
  <c r="K195" i="2" s="1"/>
  <c r="L193" i="2"/>
  <c r="K193" i="2"/>
  <c r="N583" i="2"/>
  <c r="L586" i="2" s="1"/>
  <c r="M583" i="2"/>
  <c r="K586" i="2" s="1"/>
  <c r="L583" i="2"/>
  <c r="K583" i="2"/>
  <c r="N553" i="2"/>
  <c r="L556" i="2" s="1"/>
  <c r="M553" i="2"/>
  <c r="K556" i="2" s="1"/>
  <c r="L553" i="2"/>
  <c r="K553" i="2"/>
  <c r="N493" i="2"/>
  <c r="L494" i="2" s="1"/>
  <c r="M493" i="2"/>
  <c r="K494" i="2" s="1"/>
  <c r="L493" i="2"/>
  <c r="K493" i="2"/>
  <c r="N268" i="2"/>
  <c r="M271" i="2" s="1"/>
  <c r="M268" i="2"/>
  <c r="L271" i="2" s="1"/>
  <c r="L268" i="2"/>
  <c r="K271" i="2" s="1"/>
  <c r="K268" i="2"/>
  <c r="N238" i="2"/>
  <c r="L239" i="2" s="1"/>
  <c r="M238" i="2"/>
  <c r="K239" i="2" s="1"/>
  <c r="L238" i="2"/>
  <c r="K238" i="2"/>
  <c r="N148" i="2"/>
  <c r="L151" i="2" s="1"/>
  <c r="M148" i="2"/>
  <c r="K151" i="2" s="1"/>
  <c r="L148" i="2"/>
  <c r="K148" i="2"/>
  <c r="N328" i="2"/>
  <c r="K329" i="2" s="1"/>
  <c r="M328" i="2"/>
  <c r="K330" i="2" s="1"/>
  <c r="L328" i="2"/>
  <c r="K328" i="2"/>
  <c r="N298" i="2"/>
  <c r="L300" i="2" s="1"/>
  <c r="M298" i="2"/>
  <c r="K300" i="2" s="1"/>
  <c r="L298" i="2"/>
  <c r="K298" i="2"/>
  <c r="N103" i="2"/>
  <c r="L104" i="2" s="1"/>
  <c r="M103" i="2"/>
  <c r="K104" i="2" s="1"/>
  <c r="L103" i="2"/>
  <c r="K103" i="2"/>
  <c r="N88" i="2"/>
  <c r="L90" i="2" s="1"/>
  <c r="M88" i="2"/>
  <c r="K90" i="2" s="1"/>
  <c r="L88" i="2"/>
  <c r="K88" i="2"/>
  <c r="N73" i="2"/>
  <c r="K76" i="2" s="1"/>
  <c r="M73" i="2"/>
  <c r="K75" i="2" s="1"/>
  <c r="L73" i="2"/>
  <c r="K73" i="2"/>
  <c r="N58" i="2"/>
  <c r="L60" i="2" s="1"/>
  <c r="M58" i="2"/>
  <c r="K60" i="2" s="1"/>
  <c r="K69" i="2" s="1"/>
  <c r="L58" i="2"/>
  <c r="K58" i="2"/>
  <c r="G57" i="2"/>
  <c r="G72" i="2"/>
  <c r="G87" i="2"/>
  <c r="G102" i="2"/>
  <c r="G297" i="2"/>
  <c r="G327" i="2"/>
  <c r="G147" i="2"/>
  <c r="G237" i="2"/>
  <c r="G267" i="2"/>
  <c r="G492" i="2"/>
  <c r="G552" i="2"/>
  <c r="G582" i="2"/>
  <c r="G192" i="2"/>
  <c r="G282" i="2"/>
  <c r="G402" i="2"/>
  <c r="G417" i="2"/>
  <c r="G507" i="2"/>
  <c r="G522" i="2"/>
  <c r="G117" i="2"/>
  <c r="G132" i="2"/>
  <c r="G432" i="2"/>
  <c r="G597" i="2"/>
  <c r="G12" i="2"/>
  <c r="G42" i="2"/>
  <c r="G312" i="2"/>
  <c r="G311" i="2"/>
  <c r="G372" i="2"/>
  <c r="G371" i="2"/>
  <c r="G732" i="2"/>
  <c r="G717" i="2"/>
  <c r="G447" i="2"/>
  <c r="G446" i="2"/>
  <c r="AS325" i="2"/>
  <c r="AS324" i="2"/>
  <c r="AS323" i="2"/>
  <c r="AS312" i="2"/>
  <c r="AS311" i="2"/>
  <c r="AS55" i="2"/>
  <c r="AS54" i="2"/>
  <c r="AS53" i="2"/>
  <c r="AS42" i="2"/>
  <c r="AS41" i="2"/>
  <c r="AS25" i="2"/>
  <c r="AS24" i="2"/>
  <c r="AS23" i="2"/>
  <c r="AS12" i="2"/>
  <c r="AS11" i="2"/>
  <c r="AS610" i="2"/>
  <c r="AS609" i="2"/>
  <c r="AS608" i="2"/>
  <c r="AS597" i="2"/>
  <c r="AS596" i="2"/>
  <c r="AS445" i="2"/>
  <c r="AS444" i="2"/>
  <c r="AS443" i="2"/>
  <c r="AS432" i="2"/>
  <c r="AS431" i="2"/>
  <c r="AS145" i="2"/>
  <c r="AS144" i="2"/>
  <c r="AS143" i="2"/>
  <c r="AS132" i="2"/>
  <c r="AS131" i="2"/>
  <c r="AS130" i="2"/>
  <c r="AS129" i="2"/>
  <c r="AS128" i="2"/>
  <c r="AS117" i="2"/>
  <c r="AS116" i="2"/>
  <c r="AS535" i="2"/>
  <c r="AS534" i="2"/>
  <c r="AS533" i="2"/>
  <c r="AS522" i="2"/>
  <c r="AS521" i="2"/>
  <c r="AS520" i="2"/>
  <c r="AS519" i="2"/>
  <c r="AS518" i="2"/>
  <c r="AS507" i="2"/>
  <c r="AS506" i="2"/>
  <c r="AS430" i="2"/>
  <c r="AS429" i="2"/>
  <c r="AS428" i="2"/>
  <c r="AS417" i="2"/>
  <c r="AS416" i="2"/>
  <c r="AS415" i="2"/>
  <c r="AS414" i="2"/>
  <c r="AS413" i="2"/>
  <c r="AS402" i="2"/>
  <c r="AS401" i="2"/>
  <c r="AS295" i="2"/>
  <c r="AS294" i="2"/>
  <c r="AS293" i="2"/>
  <c r="AS282" i="2"/>
  <c r="AS281" i="2"/>
  <c r="AS205" i="2"/>
  <c r="AS204" i="2"/>
  <c r="AS203" i="2"/>
  <c r="AS192" i="2"/>
  <c r="AS191" i="2"/>
  <c r="AS595" i="2"/>
  <c r="AS594" i="2"/>
  <c r="AS593" i="2"/>
  <c r="AS582" i="2"/>
  <c r="AS581" i="2"/>
  <c r="AS565" i="2"/>
  <c r="AS564" i="2"/>
  <c r="AS563" i="2"/>
  <c r="AS552" i="2"/>
  <c r="AS551" i="2"/>
  <c r="AS505" i="2"/>
  <c r="AS504" i="2"/>
  <c r="AS503" i="2"/>
  <c r="AS492" i="2"/>
  <c r="AS491" i="2"/>
  <c r="AS280" i="2"/>
  <c r="AS279" i="2"/>
  <c r="AS278" i="2"/>
  <c r="AS267" i="2"/>
  <c r="AS266" i="2"/>
  <c r="AS250" i="2"/>
  <c r="AS249" i="2"/>
  <c r="AS248" i="2"/>
  <c r="AS237" i="2"/>
  <c r="AS236" i="2"/>
  <c r="AS160" i="2"/>
  <c r="AS159" i="2"/>
  <c r="AS158" i="2"/>
  <c r="AS147" i="2"/>
  <c r="AS146" i="2"/>
  <c r="AS340" i="2"/>
  <c r="AS339" i="2"/>
  <c r="AS338" i="2"/>
  <c r="AS327" i="2"/>
  <c r="AS326" i="2"/>
  <c r="AS310" i="2"/>
  <c r="AS309" i="2"/>
  <c r="AS308" i="2"/>
  <c r="AS297" i="2"/>
  <c r="AS296" i="2"/>
  <c r="AS115" i="2"/>
  <c r="AS114" i="2"/>
  <c r="AS113" i="2"/>
  <c r="AS102" i="2"/>
  <c r="AS101" i="2"/>
  <c r="AS100" i="2"/>
  <c r="AS99" i="2"/>
  <c r="AS98" i="2"/>
  <c r="AS87" i="2"/>
  <c r="AS86" i="2"/>
  <c r="AS85" i="2"/>
  <c r="AS84" i="2"/>
  <c r="AS83" i="2"/>
  <c r="AS72" i="2"/>
  <c r="AS71" i="2"/>
  <c r="AS70" i="2"/>
  <c r="AS69" i="2"/>
  <c r="AS68" i="2"/>
  <c r="AS57" i="2"/>
  <c r="AS56" i="2"/>
  <c r="AS385" i="2"/>
  <c r="AS384" i="2"/>
  <c r="AS383" i="2"/>
  <c r="AS372" i="2"/>
  <c r="AS371" i="2"/>
  <c r="AS745" i="2"/>
  <c r="AS744" i="2"/>
  <c r="AS743" i="2"/>
  <c r="AS732" i="2"/>
  <c r="AS731" i="2"/>
  <c r="AS730" i="2"/>
  <c r="AS729" i="2"/>
  <c r="AS728" i="2"/>
  <c r="AS717" i="2"/>
  <c r="AS716" i="2"/>
  <c r="AS447" i="2"/>
  <c r="AR1000" i="7"/>
  <c r="AR999" i="7"/>
  <c r="AR998" i="7"/>
  <c r="AR997" i="7"/>
  <c r="AR996" i="7"/>
  <c r="AR995" i="7"/>
  <c r="AR994" i="7"/>
  <c r="AR993" i="7"/>
  <c r="AR992" i="7"/>
  <c r="AR991" i="7"/>
  <c r="AR990" i="7"/>
  <c r="AR989" i="7"/>
  <c r="AR988" i="7"/>
  <c r="AR987" i="7"/>
  <c r="AR986" i="7"/>
  <c r="AR985" i="7"/>
  <c r="AR984" i="7"/>
  <c r="AR983" i="7"/>
  <c r="AR982" i="7"/>
  <c r="AR981" i="7"/>
  <c r="AR980" i="7"/>
  <c r="AR979" i="7"/>
  <c r="AR978" i="7"/>
  <c r="AR977" i="7"/>
  <c r="AR976" i="7"/>
  <c r="AR975" i="7"/>
  <c r="AR974" i="7"/>
  <c r="AR973" i="7"/>
  <c r="AR972" i="7"/>
  <c r="AR971" i="7"/>
  <c r="AR970" i="7"/>
  <c r="AR969" i="7"/>
  <c r="AR968" i="7"/>
  <c r="AR967" i="7"/>
  <c r="AR966" i="7"/>
  <c r="AR965" i="7"/>
  <c r="AR964" i="7"/>
  <c r="AR963" i="7"/>
  <c r="AR962" i="7"/>
  <c r="AR961" i="7"/>
  <c r="AR960" i="7"/>
  <c r="AR959" i="7"/>
  <c r="AR958" i="7"/>
  <c r="AR957" i="7"/>
  <c r="AR956" i="7"/>
  <c r="AR955" i="7"/>
  <c r="AR954" i="7"/>
  <c r="AR953" i="7"/>
  <c r="AR952" i="7"/>
  <c r="AR951" i="7"/>
  <c r="AR950" i="7"/>
  <c r="AR949" i="7"/>
  <c r="AR948" i="7"/>
  <c r="AR947" i="7"/>
  <c r="AR946" i="7"/>
  <c r="AR945" i="7"/>
  <c r="AR944" i="7"/>
  <c r="AR943" i="7"/>
  <c r="AR942" i="7"/>
  <c r="AR941" i="7"/>
  <c r="AR940" i="7"/>
  <c r="AR939" i="7"/>
  <c r="AR938" i="7"/>
  <c r="AR937" i="7"/>
  <c r="AR936" i="7"/>
  <c r="AR935" i="7"/>
  <c r="AR934" i="7"/>
  <c r="AR933" i="7"/>
  <c r="AR932" i="7"/>
  <c r="AR931" i="7"/>
  <c r="AR930" i="7"/>
  <c r="AR929" i="7"/>
  <c r="AR928" i="7"/>
  <c r="AR927" i="7"/>
  <c r="AR926" i="7"/>
  <c r="AR925" i="7"/>
  <c r="AR924" i="7"/>
  <c r="AR923" i="7"/>
  <c r="AR922" i="7"/>
  <c r="AR921" i="7"/>
  <c r="AR920" i="7"/>
  <c r="AR919" i="7"/>
  <c r="AU919" i="7" s="1"/>
  <c r="AR918" i="7"/>
  <c r="AR917" i="7"/>
  <c r="AR916" i="7"/>
  <c r="AR915" i="7"/>
  <c r="AR914" i="7"/>
  <c r="AR913" i="7"/>
  <c r="AR912" i="7"/>
  <c r="AR911" i="7"/>
  <c r="AR910" i="7"/>
  <c r="AR909" i="7"/>
  <c r="AR908" i="7"/>
  <c r="AR907" i="7"/>
  <c r="AR906" i="7"/>
  <c r="AR905" i="7"/>
  <c r="AR904" i="7"/>
  <c r="AR903" i="7"/>
  <c r="AR902" i="7"/>
  <c r="AR901" i="7"/>
  <c r="AR900" i="7"/>
  <c r="AU900" i="7" s="1"/>
  <c r="AR899" i="7"/>
  <c r="AR898" i="7"/>
  <c r="AR897" i="7"/>
  <c r="AR896" i="7"/>
  <c r="AR895" i="7"/>
  <c r="AR894" i="7"/>
  <c r="AR893" i="7"/>
  <c r="AR892" i="7"/>
  <c r="AR891" i="7"/>
  <c r="AR890" i="7"/>
  <c r="AU890" i="7" s="1"/>
  <c r="AR889" i="7"/>
  <c r="AR888" i="7"/>
  <c r="AR887" i="7"/>
  <c r="AR886" i="7"/>
  <c r="AR885" i="7"/>
  <c r="AR884" i="7"/>
  <c r="AR883" i="7"/>
  <c r="AR882" i="7"/>
  <c r="AR881" i="7"/>
  <c r="AR880" i="7"/>
  <c r="AU880" i="7" s="1"/>
  <c r="AR879" i="7"/>
  <c r="AR878" i="7"/>
  <c r="AR877" i="7"/>
  <c r="AR876" i="7"/>
  <c r="AR875" i="7"/>
  <c r="AR874" i="7"/>
  <c r="AR873" i="7"/>
  <c r="AR872" i="7"/>
  <c r="AR871" i="7"/>
  <c r="AR870" i="7"/>
  <c r="AR869" i="7"/>
  <c r="AR868" i="7"/>
  <c r="AR867" i="7"/>
  <c r="AR866" i="7"/>
  <c r="AR865" i="7"/>
  <c r="AR864" i="7"/>
  <c r="AR863" i="7"/>
  <c r="AR862" i="7"/>
  <c r="AR861" i="7"/>
  <c r="AR860" i="7"/>
  <c r="AR859" i="7"/>
  <c r="AR858" i="7"/>
  <c r="AR857" i="7"/>
  <c r="AR856" i="7"/>
  <c r="AR855" i="7"/>
  <c r="AR854" i="7"/>
  <c r="AR853" i="7"/>
  <c r="AR852" i="7"/>
  <c r="AR851" i="7"/>
  <c r="AR850" i="7"/>
  <c r="AR849" i="7"/>
  <c r="AR848" i="7"/>
  <c r="AR847" i="7"/>
  <c r="AR846" i="7"/>
  <c r="AR845" i="7"/>
  <c r="AR844" i="7"/>
  <c r="AR843" i="7"/>
  <c r="AR842" i="7"/>
  <c r="AR841" i="7"/>
  <c r="AU841" i="7" s="1"/>
  <c r="AR840" i="7"/>
  <c r="AR839" i="7"/>
  <c r="AR838" i="7"/>
  <c r="AR837" i="7"/>
  <c r="AR836" i="7"/>
  <c r="AR835" i="7"/>
  <c r="AR834" i="7"/>
  <c r="AR833" i="7"/>
  <c r="AR832" i="7"/>
  <c r="AR831" i="7"/>
  <c r="AR830" i="7"/>
  <c r="AR829" i="7"/>
  <c r="AR828" i="7"/>
  <c r="AU828" i="7" s="1"/>
  <c r="AR827" i="7"/>
  <c r="AR826" i="7"/>
  <c r="AR825" i="7"/>
  <c r="AR824" i="7"/>
  <c r="AR823" i="7"/>
  <c r="AR822" i="7"/>
  <c r="AR821" i="7"/>
  <c r="AR820" i="7"/>
  <c r="AR819" i="7"/>
  <c r="AR818" i="7"/>
  <c r="AR817" i="7"/>
  <c r="AR816" i="7"/>
  <c r="AR815" i="7"/>
  <c r="AR814" i="7"/>
  <c r="AR813" i="7"/>
  <c r="AR812" i="7"/>
  <c r="AR811" i="7"/>
  <c r="AR810" i="7"/>
  <c r="AR809" i="7"/>
  <c r="AR808" i="7"/>
  <c r="AR807" i="7"/>
  <c r="AR806" i="7"/>
  <c r="AR805" i="7"/>
  <c r="AR804" i="7"/>
  <c r="AR803" i="7"/>
  <c r="AR802" i="7"/>
  <c r="AR801" i="7"/>
  <c r="AR800" i="7"/>
  <c r="AR799" i="7"/>
  <c r="AR798" i="7"/>
  <c r="AR797" i="7"/>
  <c r="AR796" i="7"/>
  <c r="AR795" i="7"/>
  <c r="AR794" i="7"/>
  <c r="AR793" i="7"/>
  <c r="AR792" i="7"/>
  <c r="AU792" i="7" s="1"/>
  <c r="AR791" i="7"/>
  <c r="AR790" i="7"/>
  <c r="AR789" i="7"/>
  <c r="AR788" i="7"/>
  <c r="AR787" i="7"/>
  <c r="AR786" i="7"/>
  <c r="AR785" i="7"/>
  <c r="AR784" i="7"/>
  <c r="AR783" i="7"/>
  <c r="AR782" i="7"/>
  <c r="AR781" i="7"/>
  <c r="AR780" i="7"/>
  <c r="AU780" i="7" s="1"/>
  <c r="AR779" i="7"/>
  <c r="AR778" i="7"/>
  <c r="AR777" i="7"/>
  <c r="AR776" i="7"/>
  <c r="AR775" i="7"/>
  <c r="AR774" i="7"/>
  <c r="AR773" i="7"/>
  <c r="AR772" i="7"/>
  <c r="AR771" i="7"/>
  <c r="AR770" i="7"/>
  <c r="AR769" i="7"/>
  <c r="AR768" i="7"/>
  <c r="AR767" i="7"/>
  <c r="AR766" i="7"/>
  <c r="AR765" i="7"/>
  <c r="AR764" i="7"/>
  <c r="AR763" i="7"/>
  <c r="AR762" i="7"/>
  <c r="AR761" i="7"/>
  <c r="AU761" i="7" s="1"/>
  <c r="AR760" i="7"/>
  <c r="AR759" i="7"/>
  <c r="AU759" i="7" s="1"/>
  <c r="AR758" i="7"/>
  <c r="AR757" i="7"/>
  <c r="AR756" i="7"/>
  <c r="AR755" i="7"/>
  <c r="AR754" i="7"/>
  <c r="AR753" i="7"/>
  <c r="AR752" i="7"/>
  <c r="AR751" i="7"/>
  <c r="AR750" i="7"/>
  <c r="AR749" i="7"/>
  <c r="AR748" i="7"/>
  <c r="AR747" i="7"/>
  <c r="AU747" i="7" s="1"/>
  <c r="AR746" i="7"/>
  <c r="AR745" i="7"/>
  <c r="AR744" i="7"/>
  <c r="AU744" i="7" s="1"/>
  <c r="AR743" i="7"/>
  <c r="AR742" i="7"/>
  <c r="AR741" i="7"/>
  <c r="AR740" i="7"/>
  <c r="AR739" i="7"/>
  <c r="AR738" i="7"/>
  <c r="AR737" i="7"/>
  <c r="AR736" i="7"/>
  <c r="AR735" i="7"/>
  <c r="AR734" i="7"/>
  <c r="AR733" i="7"/>
  <c r="AU733" i="7" s="1"/>
  <c r="AR732" i="7"/>
  <c r="AR731" i="7"/>
  <c r="AR730" i="7"/>
  <c r="AR729" i="7"/>
  <c r="AR728" i="7"/>
  <c r="AR727" i="7"/>
  <c r="AR726" i="7"/>
  <c r="AR725" i="7"/>
  <c r="AR724" i="7"/>
  <c r="AR723" i="7"/>
  <c r="AR722" i="7"/>
  <c r="AR721" i="7"/>
  <c r="AR720" i="7"/>
  <c r="AR719" i="7"/>
  <c r="AR718" i="7"/>
  <c r="AR717" i="7"/>
  <c r="AR716" i="7"/>
  <c r="AR715" i="7"/>
  <c r="AR714" i="7"/>
  <c r="AR713" i="7"/>
  <c r="AR712" i="7"/>
  <c r="AU712" i="7" s="1"/>
  <c r="AR711" i="7"/>
  <c r="AU711" i="7" s="1"/>
  <c r="AR710" i="7"/>
  <c r="AR709" i="7"/>
  <c r="AR708" i="7"/>
  <c r="AR707" i="7"/>
  <c r="AR706" i="7"/>
  <c r="AR705" i="7"/>
  <c r="AR704" i="7"/>
  <c r="AR703" i="7"/>
  <c r="AR702" i="7"/>
  <c r="AR701" i="7"/>
  <c r="AR700" i="7"/>
  <c r="AR699" i="7"/>
  <c r="AR698" i="7"/>
  <c r="AR697" i="7"/>
  <c r="AR696" i="7"/>
  <c r="AR695" i="7"/>
  <c r="AU695" i="7" s="1"/>
  <c r="AR694" i="7"/>
  <c r="AR693" i="7"/>
  <c r="AR692" i="7"/>
  <c r="AR691" i="7"/>
  <c r="AR690" i="7"/>
  <c r="AR689" i="7"/>
  <c r="AR688" i="7"/>
  <c r="AR687" i="7"/>
  <c r="AR686" i="7"/>
  <c r="AR685" i="7"/>
  <c r="AR684" i="7"/>
  <c r="AR683" i="7"/>
  <c r="AR682" i="7"/>
  <c r="AR681" i="7"/>
  <c r="AR680" i="7"/>
  <c r="AR679" i="7"/>
  <c r="AR678" i="7"/>
  <c r="AR677" i="7"/>
  <c r="AR676" i="7"/>
  <c r="AR675" i="7"/>
  <c r="AR674" i="7"/>
  <c r="AR673" i="7"/>
  <c r="AR672" i="7"/>
  <c r="AR671" i="7"/>
  <c r="AR670" i="7"/>
  <c r="AR669" i="7"/>
  <c r="AR668" i="7"/>
  <c r="AR667" i="7"/>
  <c r="AR666" i="7"/>
  <c r="AR665" i="7"/>
  <c r="AR664" i="7"/>
  <c r="AR663" i="7"/>
  <c r="AU663" i="7" s="1"/>
  <c r="AR662" i="7"/>
  <c r="AR661" i="7"/>
  <c r="AR660" i="7"/>
  <c r="AU660" i="7" s="1"/>
  <c r="AR659" i="7"/>
  <c r="AR658" i="7"/>
  <c r="AR657" i="7"/>
  <c r="AR656" i="7"/>
  <c r="AR655" i="7"/>
  <c r="AR654" i="7"/>
  <c r="AR653" i="7"/>
  <c r="AR652" i="7"/>
  <c r="AR651" i="7"/>
  <c r="AR650" i="7"/>
  <c r="AR649" i="7"/>
  <c r="AR648" i="7"/>
  <c r="AR647" i="7"/>
  <c r="AR646" i="7"/>
  <c r="AR645" i="7"/>
  <c r="AR644" i="7"/>
  <c r="AR643" i="7"/>
  <c r="AR642" i="7"/>
  <c r="AR641" i="7"/>
  <c r="AR640" i="7"/>
  <c r="AR639" i="7"/>
  <c r="AR638" i="7"/>
  <c r="AR637" i="7"/>
  <c r="AR636" i="7"/>
  <c r="AR635" i="7"/>
  <c r="AR634" i="7"/>
  <c r="AR633" i="7"/>
  <c r="AR632" i="7"/>
  <c r="AR631" i="7"/>
  <c r="AR630" i="7"/>
  <c r="AR629" i="7"/>
  <c r="AR628" i="7"/>
  <c r="AR627" i="7"/>
  <c r="AR626" i="7"/>
  <c r="AR625" i="7"/>
  <c r="AR624" i="7"/>
  <c r="AR623" i="7"/>
  <c r="AR622" i="7"/>
  <c r="AR621" i="7"/>
  <c r="AR620" i="7"/>
  <c r="AR619" i="7"/>
  <c r="AR618" i="7"/>
  <c r="AR617" i="7"/>
  <c r="AR616" i="7"/>
  <c r="AR615" i="7"/>
  <c r="AR614" i="7"/>
  <c r="AR613" i="7"/>
  <c r="AR612" i="7"/>
  <c r="AR611" i="7"/>
  <c r="AR610" i="7"/>
  <c r="AR609" i="7"/>
  <c r="AR608" i="7"/>
  <c r="AR607" i="7"/>
  <c r="AR606" i="7"/>
  <c r="AR605" i="7"/>
  <c r="AR604" i="7"/>
  <c r="AR603" i="7"/>
  <c r="AR602" i="7"/>
  <c r="AR601" i="7"/>
  <c r="AR600" i="7"/>
  <c r="AR599" i="7"/>
  <c r="AR598" i="7"/>
  <c r="AR597" i="7"/>
  <c r="AR596" i="7"/>
  <c r="AR595" i="7"/>
  <c r="AR594" i="7"/>
  <c r="AR593" i="7"/>
  <c r="AR592" i="7"/>
  <c r="AR591" i="7"/>
  <c r="AR590" i="7"/>
  <c r="AR589" i="7"/>
  <c r="AR588" i="7"/>
  <c r="AR587" i="7"/>
  <c r="AR586" i="7"/>
  <c r="AR585" i="7"/>
  <c r="AR584" i="7"/>
  <c r="AR583" i="7"/>
  <c r="AR582" i="7"/>
  <c r="AR581" i="7"/>
  <c r="AR580" i="7"/>
  <c r="AR579" i="7"/>
  <c r="AR578" i="7"/>
  <c r="AR577" i="7"/>
  <c r="AR576" i="7"/>
  <c r="AR575" i="7"/>
  <c r="AR574" i="7"/>
  <c r="AR573" i="7"/>
  <c r="AR572" i="7"/>
  <c r="AR571" i="7"/>
  <c r="AR570" i="7"/>
  <c r="AR569" i="7"/>
  <c r="AR568" i="7"/>
  <c r="AR567" i="7"/>
  <c r="AR566" i="7"/>
  <c r="AR565" i="7"/>
  <c r="AR564" i="7"/>
  <c r="AR563" i="7"/>
  <c r="AR562" i="7"/>
  <c r="AR561" i="7"/>
  <c r="AR560" i="7"/>
  <c r="AR559" i="7"/>
  <c r="AR558" i="7"/>
  <c r="AR557" i="7"/>
  <c r="AR556" i="7"/>
  <c r="AU556" i="7" s="1"/>
  <c r="AR555" i="7"/>
  <c r="AR554" i="7"/>
  <c r="AR553" i="7"/>
  <c r="AR552" i="7"/>
  <c r="AR551" i="7"/>
  <c r="AR550" i="7"/>
  <c r="AR549" i="7"/>
  <c r="AR548" i="7"/>
  <c r="AR547" i="7"/>
  <c r="AR546" i="7"/>
  <c r="AR545" i="7"/>
  <c r="AR544" i="7"/>
  <c r="AR543" i="7"/>
  <c r="AR542" i="7"/>
  <c r="AR541" i="7"/>
  <c r="AR540" i="7"/>
  <c r="AR539" i="7"/>
  <c r="AR538" i="7"/>
  <c r="AR537" i="7"/>
  <c r="AR536" i="7"/>
  <c r="AR535" i="7"/>
  <c r="AR534" i="7"/>
  <c r="AR533" i="7"/>
  <c r="AR532" i="7"/>
  <c r="AR531" i="7"/>
  <c r="AR530" i="7"/>
  <c r="AR529" i="7"/>
  <c r="AU529" i="7" s="1"/>
  <c r="AR528" i="7"/>
  <c r="AR527" i="7"/>
  <c r="AR526" i="7"/>
  <c r="AR525" i="7"/>
  <c r="AR524" i="7"/>
  <c r="AR523" i="7"/>
  <c r="AR522" i="7"/>
  <c r="AR521" i="7"/>
  <c r="AR520" i="7"/>
  <c r="AR519" i="7"/>
  <c r="AR518" i="7"/>
  <c r="AR517" i="7"/>
  <c r="AR516" i="7"/>
  <c r="AR515" i="7"/>
  <c r="AR514" i="7"/>
  <c r="AR513" i="7"/>
  <c r="AR512" i="7"/>
  <c r="AR511" i="7"/>
  <c r="AR510" i="7"/>
  <c r="AR509" i="7"/>
  <c r="AR508" i="7"/>
  <c r="AR507" i="7"/>
  <c r="AR506" i="7"/>
  <c r="AR505" i="7"/>
  <c r="AU505" i="7" s="1"/>
  <c r="AR504" i="7"/>
  <c r="AR503" i="7"/>
  <c r="AR502" i="7"/>
  <c r="AR501" i="7"/>
  <c r="AR500" i="7"/>
  <c r="AR499" i="7"/>
  <c r="AR498" i="7"/>
  <c r="AR497" i="7"/>
  <c r="AR496" i="7"/>
  <c r="AR495" i="7"/>
  <c r="AR494" i="7"/>
  <c r="AU494" i="7" s="1"/>
  <c r="AR493" i="7"/>
  <c r="AR492" i="7"/>
  <c r="AR491" i="7"/>
  <c r="AR490" i="7"/>
  <c r="AR489" i="7"/>
  <c r="AR488" i="7"/>
  <c r="AR487" i="7"/>
  <c r="AR486" i="7"/>
  <c r="AR485" i="7"/>
  <c r="AR484" i="7"/>
  <c r="AR483" i="7"/>
  <c r="AR482" i="7"/>
  <c r="AR481" i="7"/>
  <c r="AR480" i="7"/>
  <c r="AR479" i="7"/>
  <c r="AR478" i="7"/>
  <c r="AR477" i="7"/>
  <c r="AR476" i="7"/>
  <c r="AR475" i="7"/>
  <c r="AR474" i="7"/>
  <c r="AR473" i="7"/>
  <c r="AR472" i="7"/>
  <c r="AR471" i="7"/>
  <c r="AR470" i="7"/>
  <c r="AR469" i="7"/>
  <c r="AR468" i="7"/>
  <c r="AR467" i="7"/>
  <c r="AR466" i="7"/>
  <c r="AR465" i="7"/>
  <c r="AR464" i="7"/>
  <c r="AR463" i="7"/>
  <c r="AR462" i="7"/>
  <c r="AR461" i="7"/>
  <c r="AR460" i="7"/>
  <c r="AR459" i="7"/>
  <c r="AR458" i="7"/>
  <c r="AR457" i="7"/>
  <c r="AR456" i="7"/>
  <c r="AR455" i="7"/>
  <c r="AR454" i="7"/>
  <c r="AR453" i="7"/>
  <c r="AR452" i="7"/>
  <c r="AU452" i="7" s="1"/>
  <c r="AR451" i="7"/>
  <c r="AR450" i="7"/>
  <c r="AR449" i="7"/>
  <c r="AR448" i="7"/>
  <c r="AR447" i="7"/>
  <c r="AR446" i="7"/>
  <c r="AR445" i="7"/>
  <c r="AR444" i="7"/>
  <c r="AR443" i="7"/>
  <c r="AR442" i="7"/>
  <c r="AR441" i="7"/>
  <c r="AR440" i="7"/>
  <c r="AR439" i="7"/>
  <c r="AR438" i="7"/>
  <c r="AR437" i="7"/>
  <c r="AR436" i="7"/>
  <c r="AR435" i="7"/>
  <c r="AR434" i="7"/>
  <c r="AR433" i="7"/>
  <c r="AR432" i="7"/>
  <c r="AR431" i="7"/>
  <c r="AR430" i="7"/>
  <c r="AR429" i="7"/>
  <c r="AR428" i="7"/>
  <c r="AR427" i="7"/>
  <c r="AR426" i="7"/>
  <c r="AR425" i="7"/>
  <c r="AR424" i="7"/>
  <c r="AR423" i="7"/>
  <c r="AR422" i="7"/>
  <c r="AR421" i="7"/>
  <c r="AR420" i="7"/>
  <c r="AR419" i="7"/>
  <c r="AR418" i="7"/>
  <c r="AR417" i="7"/>
  <c r="AR416" i="7"/>
  <c r="AR415" i="7"/>
  <c r="AR414" i="7"/>
  <c r="AR413" i="7"/>
  <c r="AR412" i="7"/>
  <c r="AR411" i="7"/>
  <c r="AR410" i="7"/>
  <c r="AR409" i="7"/>
  <c r="AR408" i="7"/>
  <c r="AR407" i="7"/>
  <c r="AR406" i="7"/>
  <c r="AR405" i="7"/>
  <c r="AR404" i="7"/>
  <c r="AR403" i="7"/>
  <c r="AR402" i="7"/>
  <c r="AR401" i="7"/>
  <c r="AR400" i="7"/>
  <c r="AR399" i="7"/>
  <c r="AR398" i="7"/>
  <c r="AR397" i="7"/>
  <c r="AR396" i="7"/>
  <c r="AR395" i="7"/>
  <c r="AR394" i="7"/>
  <c r="AR393" i="7"/>
  <c r="AR392" i="7"/>
  <c r="AR391" i="7"/>
  <c r="AR390" i="7"/>
  <c r="AR389" i="7"/>
  <c r="AR388" i="7"/>
  <c r="AR387" i="7"/>
  <c r="AR386" i="7"/>
  <c r="AR385" i="7"/>
  <c r="AR384" i="7"/>
  <c r="AR383" i="7"/>
  <c r="AR382" i="7"/>
  <c r="AR381" i="7"/>
  <c r="AR380" i="7"/>
  <c r="AR379" i="7"/>
  <c r="AR378" i="7"/>
  <c r="AR377" i="7"/>
  <c r="AR376" i="7"/>
  <c r="AR375" i="7"/>
  <c r="AR374" i="7"/>
  <c r="AR373" i="7"/>
  <c r="AR372" i="7"/>
  <c r="AR371" i="7"/>
  <c r="AR370" i="7"/>
  <c r="AR369" i="7"/>
  <c r="AR368" i="7"/>
  <c r="AR367" i="7"/>
  <c r="AR366" i="7"/>
  <c r="AR365" i="7"/>
  <c r="AR364" i="7"/>
  <c r="AR363" i="7"/>
  <c r="AR362" i="7"/>
  <c r="AR361" i="7"/>
  <c r="AR360" i="7"/>
  <c r="AR359" i="7"/>
  <c r="AR358" i="7"/>
  <c r="AR357" i="7"/>
  <c r="AR356" i="7"/>
  <c r="AR355" i="7"/>
  <c r="AR354" i="7"/>
  <c r="AR353" i="7"/>
  <c r="AR352" i="7"/>
  <c r="AR351" i="7"/>
  <c r="AR350" i="7"/>
  <c r="AR349" i="7"/>
  <c r="AR348" i="7"/>
  <c r="AR347" i="7"/>
  <c r="AR346" i="7"/>
  <c r="AR345" i="7"/>
  <c r="AR344" i="7"/>
  <c r="AR343" i="7"/>
  <c r="AR342" i="7"/>
  <c r="AR341" i="7"/>
  <c r="AR340" i="7"/>
  <c r="AR339" i="7"/>
  <c r="AR338" i="7"/>
  <c r="AR337" i="7"/>
  <c r="AR336" i="7"/>
  <c r="AR335" i="7"/>
  <c r="AR334" i="7"/>
  <c r="AR333" i="7"/>
  <c r="AR332" i="7"/>
  <c r="AR331" i="7"/>
  <c r="AR330" i="7"/>
  <c r="AR329" i="7"/>
  <c r="AR328" i="7"/>
  <c r="AR327" i="7"/>
  <c r="AR326" i="7"/>
  <c r="AR325" i="7"/>
  <c r="AR324" i="7"/>
  <c r="AR323" i="7"/>
  <c r="AR322" i="7"/>
  <c r="AR321" i="7"/>
  <c r="AR320" i="7"/>
  <c r="AU320" i="7" s="1"/>
  <c r="AR319" i="7"/>
  <c r="AR318" i="7"/>
  <c r="AR317" i="7"/>
  <c r="AR316" i="7"/>
  <c r="AR315" i="7"/>
  <c r="AR314" i="7"/>
  <c r="AR313" i="7"/>
  <c r="AR312" i="7"/>
  <c r="AR311" i="7"/>
  <c r="AR310" i="7"/>
  <c r="AR309" i="7"/>
  <c r="AR308" i="7"/>
  <c r="AR307" i="7"/>
  <c r="AR306" i="7"/>
  <c r="AR305" i="7"/>
  <c r="AR304" i="7"/>
  <c r="AR303" i="7"/>
  <c r="AR302" i="7"/>
  <c r="AR301" i="7"/>
  <c r="AR300" i="7"/>
  <c r="AR299" i="7"/>
  <c r="AR298" i="7"/>
  <c r="AR297" i="7"/>
  <c r="AR296" i="7"/>
  <c r="AR295" i="7"/>
  <c r="AR294" i="7"/>
  <c r="AR293" i="7"/>
  <c r="AR292" i="7"/>
  <c r="AR291" i="7"/>
  <c r="AR290" i="7"/>
  <c r="AR289" i="7"/>
  <c r="AR288" i="7"/>
  <c r="AR287" i="7"/>
  <c r="AR286" i="7"/>
  <c r="AR285" i="7"/>
  <c r="AR284" i="7"/>
  <c r="AR283" i="7"/>
  <c r="AR282" i="7"/>
  <c r="AR281" i="7"/>
  <c r="AR280" i="7"/>
  <c r="AR279" i="7"/>
  <c r="AR278" i="7"/>
  <c r="AR277" i="7"/>
  <c r="AR276" i="7"/>
  <c r="AR275" i="7"/>
  <c r="AR274" i="7"/>
  <c r="AR273" i="7"/>
  <c r="AR272" i="7"/>
  <c r="AR271" i="7"/>
  <c r="AR270" i="7"/>
  <c r="AR269" i="7"/>
  <c r="AR268" i="7"/>
  <c r="AR267" i="7"/>
  <c r="AR266" i="7"/>
  <c r="AR265" i="7"/>
  <c r="AR264" i="7"/>
  <c r="AR263" i="7"/>
  <c r="AR262" i="7"/>
  <c r="AU262" i="7" s="1"/>
  <c r="AR261" i="7"/>
  <c r="AR260" i="7"/>
  <c r="AR259" i="7"/>
  <c r="AR258" i="7"/>
  <c r="AR257" i="7"/>
  <c r="AR256" i="7"/>
  <c r="AR255" i="7"/>
  <c r="AR254" i="7"/>
  <c r="AR253" i="7"/>
  <c r="AR252" i="7"/>
  <c r="AR251" i="7"/>
  <c r="AR250" i="7"/>
  <c r="AR249" i="7"/>
  <c r="AR248" i="7"/>
  <c r="AR247" i="7"/>
  <c r="AR246" i="7"/>
  <c r="AR245" i="7"/>
  <c r="AR244" i="7"/>
  <c r="AR243" i="7"/>
  <c r="AR242" i="7"/>
  <c r="AR241" i="7"/>
  <c r="AR240" i="7"/>
  <c r="AR239" i="7"/>
  <c r="AR238" i="7"/>
  <c r="AR237" i="7"/>
  <c r="AR236" i="7"/>
  <c r="AR235" i="7"/>
  <c r="AR234" i="7"/>
  <c r="AR233" i="7"/>
  <c r="AR232" i="7"/>
  <c r="AR231" i="7"/>
  <c r="AR230" i="7"/>
  <c r="AR229" i="7"/>
  <c r="AR228" i="7"/>
  <c r="AR227" i="7"/>
  <c r="AR226" i="7"/>
  <c r="AR225" i="7"/>
  <c r="AR224" i="7"/>
  <c r="AR223" i="7"/>
  <c r="AR222" i="7"/>
  <c r="AR221" i="7"/>
  <c r="AR220" i="7"/>
  <c r="AR219" i="7"/>
  <c r="AR218" i="7"/>
  <c r="AR217" i="7"/>
  <c r="AR216" i="7"/>
  <c r="AR215" i="7"/>
  <c r="AR214" i="7"/>
  <c r="AR213" i="7"/>
  <c r="AR212" i="7"/>
  <c r="AR211" i="7"/>
  <c r="AR210" i="7"/>
  <c r="AR209" i="7"/>
  <c r="AR208" i="7"/>
  <c r="AR207" i="7"/>
  <c r="AR206" i="7"/>
  <c r="AR205" i="7"/>
  <c r="AR204" i="7"/>
  <c r="AR203" i="7"/>
  <c r="AR202" i="7"/>
  <c r="AR201" i="7"/>
  <c r="AR200" i="7"/>
  <c r="AR199" i="7"/>
  <c r="AR198" i="7"/>
  <c r="AR197" i="7"/>
  <c r="AR196" i="7"/>
  <c r="AR195" i="7"/>
  <c r="AR194" i="7"/>
  <c r="AR193" i="7"/>
  <c r="AR192" i="7"/>
  <c r="AR191" i="7"/>
  <c r="AR190" i="7"/>
  <c r="AR189" i="7"/>
  <c r="AR188" i="7"/>
  <c r="AR187" i="7"/>
  <c r="AR186" i="7"/>
  <c r="AR185" i="7"/>
  <c r="AR184" i="7"/>
  <c r="AR183" i="7"/>
  <c r="AR182" i="7"/>
  <c r="AR181" i="7"/>
  <c r="AR180" i="7"/>
  <c r="AR179" i="7"/>
  <c r="AR178" i="7"/>
  <c r="AR177" i="7"/>
  <c r="AR176" i="7"/>
  <c r="AR175" i="7"/>
  <c r="AU175" i="7" s="1"/>
  <c r="AR174" i="7"/>
  <c r="AR173" i="7"/>
  <c r="AU173" i="7" s="1"/>
  <c r="AR172" i="7"/>
  <c r="AR171" i="7"/>
  <c r="AR170" i="7"/>
  <c r="AR169" i="7"/>
  <c r="AR168" i="7"/>
  <c r="AR167" i="7"/>
  <c r="AR166" i="7"/>
  <c r="AR165" i="7"/>
  <c r="AR164" i="7"/>
  <c r="AR163" i="7"/>
  <c r="AR162" i="7"/>
  <c r="AR161" i="7"/>
  <c r="AR160" i="7"/>
  <c r="AR159" i="7"/>
  <c r="AR158" i="7"/>
  <c r="AR157" i="7"/>
  <c r="AR156" i="7"/>
  <c r="AR155" i="7"/>
  <c r="AR154" i="7"/>
  <c r="AR153" i="7"/>
  <c r="AR152" i="7"/>
  <c r="AR151" i="7"/>
  <c r="AR150" i="7"/>
  <c r="AR149" i="7"/>
  <c r="AR148" i="7"/>
  <c r="AR147" i="7"/>
  <c r="AR146" i="7"/>
  <c r="AR145" i="7"/>
  <c r="AR144" i="7"/>
  <c r="AR143" i="7"/>
  <c r="AR142" i="7"/>
  <c r="AR141" i="7"/>
  <c r="AR140" i="7"/>
  <c r="AR139" i="7"/>
  <c r="AR138" i="7"/>
  <c r="AR137" i="7"/>
  <c r="AR136" i="7"/>
  <c r="AR135" i="7"/>
  <c r="AR134" i="7"/>
  <c r="AR133" i="7"/>
  <c r="AR132" i="7"/>
  <c r="AR131" i="7"/>
  <c r="AR130" i="7"/>
  <c r="AR129" i="7"/>
  <c r="AR128" i="7"/>
  <c r="AR127" i="7"/>
  <c r="AR126" i="7"/>
  <c r="AR125" i="7"/>
  <c r="AR124" i="7"/>
  <c r="AR123" i="7"/>
  <c r="AR122" i="7"/>
  <c r="AR121" i="7"/>
  <c r="AR120" i="7"/>
  <c r="AR119" i="7"/>
  <c r="AR118" i="7"/>
  <c r="AR117" i="7"/>
  <c r="AR116" i="7"/>
  <c r="AR115" i="7"/>
  <c r="AR114" i="7"/>
  <c r="AR113" i="7"/>
  <c r="AR112" i="7"/>
  <c r="AR111" i="7"/>
  <c r="AR110" i="7"/>
  <c r="AR109" i="7"/>
  <c r="AR108" i="7"/>
  <c r="AR107" i="7"/>
  <c r="AR106" i="7"/>
  <c r="AR105" i="7"/>
  <c r="AR104" i="7"/>
  <c r="AR103" i="7"/>
  <c r="AR102" i="7"/>
  <c r="AR101" i="7"/>
  <c r="AR100" i="7"/>
  <c r="AR99" i="7"/>
  <c r="AR98" i="7"/>
  <c r="AR97" i="7"/>
  <c r="AR96" i="7"/>
  <c r="AR95" i="7"/>
  <c r="AR94" i="7"/>
  <c r="AR93" i="7"/>
  <c r="AR92" i="7"/>
  <c r="AR91" i="7"/>
  <c r="AR90" i="7"/>
  <c r="AR89" i="7"/>
  <c r="AR88" i="7"/>
  <c r="AR87" i="7"/>
  <c r="AR86" i="7"/>
  <c r="AU86" i="7" s="1"/>
  <c r="AR85" i="7"/>
  <c r="AU85" i="7" s="1"/>
  <c r="AR84" i="7"/>
  <c r="AR83" i="7"/>
  <c r="AR82" i="7"/>
  <c r="AR81" i="7"/>
  <c r="AR80" i="7"/>
  <c r="AR79" i="7"/>
  <c r="AR78" i="7"/>
  <c r="AR77" i="7"/>
  <c r="AU77" i="7" s="1"/>
  <c r="AR76" i="7"/>
  <c r="AR75" i="7"/>
  <c r="AR74" i="7"/>
  <c r="AR73" i="7"/>
  <c r="AR72" i="7"/>
  <c r="AR71" i="7"/>
  <c r="AR70" i="7"/>
  <c r="AR69" i="7"/>
  <c r="AR68" i="7"/>
  <c r="AR67" i="7"/>
  <c r="AR66" i="7"/>
  <c r="AR65" i="7"/>
  <c r="AR64" i="7"/>
  <c r="AR63" i="7"/>
  <c r="AR62" i="7"/>
  <c r="AR61" i="7"/>
  <c r="AR60" i="7"/>
  <c r="AR59" i="7"/>
  <c r="AR58" i="7"/>
  <c r="AR57" i="7"/>
  <c r="AR56" i="7"/>
  <c r="AR55" i="7"/>
  <c r="AR54" i="7"/>
  <c r="AR53" i="7"/>
  <c r="AR52" i="7"/>
  <c r="AR51" i="7"/>
  <c r="AR50" i="7"/>
  <c r="AU50" i="7" s="1"/>
  <c r="AR49" i="7"/>
  <c r="AR48" i="7"/>
  <c r="AR47" i="7"/>
  <c r="AR46" i="7"/>
  <c r="AR45" i="7"/>
  <c r="AR44" i="7"/>
  <c r="AR43" i="7"/>
  <c r="AR42" i="7"/>
  <c r="AR41" i="7"/>
  <c r="AR40" i="7"/>
  <c r="AU40" i="7" s="1"/>
  <c r="AR39" i="7"/>
  <c r="AR38" i="7"/>
  <c r="AR37" i="7"/>
  <c r="AR36" i="7"/>
  <c r="AR35" i="7"/>
  <c r="AR34" i="7"/>
  <c r="AR33" i="7"/>
  <c r="AR32" i="7"/>
  <c r="AR31" i="7"/>
  <c r="AR30" i="7"/>
  <c r="AR29" i="7"/>
  <c r="AR28" i="7"/>
  <c r="AR27" i="7"/>
  <c r="AR26" i="7"/>
  <c r="AU26" i="7" s="1"/>
  <c r="AR25" i="7"/>
  <c r="AR24" i="7"/>
  <c r="AR23" i="7"/>
  <c r="AR22" i="7"/>
  <c r="AR21" i="7"/>
  <c r="AR20" i="7"/>
  <c r="AR19" i="7"/>
  <c r="AR18" i="7"/>
  <c r="AR17" i="7"/>
  <c r="AU17" i="7" s="1"/>
  <c r="AR16" i="7"/>
  <c r="AR15" i="7"/>
  <c r="AR14" i="7"/>
  <c r="AR13" i="7"/>
  <c r="AR12" i="7"/>
  <c r="AR11" i="7"/>
  <c r="AR10" i="7"/>
  <c r="AR9" i="7"/>
  <c r="AR8" i="7"/>
  <c r="AU8" i="7" s="1"/>
  <c r="AR7" i="7"/>
  <c r="AR6" i="7"/>
  <c r="AR5" i="7"/>
  <c r="AU856" i="7"/>
  <c r="AU806" i="7"/>
  <c r="AO1000" i="7"/>
  <c r="AO999" i="7"/>
  <c r="AO998" i="7"/>
  <c r="AO997" i="7"/>
  <c r="AO996" i="7"/>
  <c r="AO995" i="7"/>
  <c r="AO994" i="7"/>
  <c r="AO993" i="7"/>
  <c r="AO992" i="7"/>
  <c r="AO991" i="7"/>
  <c r="AO990" i="7"/>
  <c r="AO989" i="7"/>
  <c r="AO988" i="7"/>
  <c r="AO987" i="7"/>
  <c r="AO986" i="7"/>
  <c r="AO985" i="7"/>
  <c r="AO984" i="7"/>
  <c r="AO983" i="7"/>
  <c r="AO982" i="7"/>
  <c r="AO981" i="7"/>
  <c r="AO980" i="7"/>
  <c r="AO979" i="7"/>
  <c r="AO978" i="7"/>
  <c r="AO977" i="7"/>
  <c r="AO976" i="7"/>
  <c r="AO975" i="7"/>
  <c r="AO974" i="7"/>
  <c r="AO973" i="7"/>
  <c r="AO972" i="7"/>
  <c r="AO971" i="7"/>
  <c r="AO970" i="7"/>
  <c r="AO969" i="7"/>
  <c r="AO968" i="7"/>
  <c r="AO967" i="7"/>
  <c r="AO966" i="7"/>
  <c r="AO965" i="7"/>
  <c r="AO964" i="7"/>
  <c r="AO963" i="7"/>
  <c r="AO962" i="7"/>
  <c r="AO961" i="7"/>
  <c r="AO960" i="7"/>
  <c r="AO959" i="7"/>
  <c r="AO958" i="7"/>
  <c r="AO957" i="7"/>
  <c r="AO956" i="7"/>
  <c r="AO955" i="7"/>
  <c r="AO954" i="7"/>
  <c r="AO953" i="7"/>
  <c r="AO952" i="7"/>
  <c r="AO951" i="7"/>
  <c r="AO950" i="7"/>
  <c r="AO949" i="7"/>
  <c r="AO948" i="7"/>
  <c r="AO947" i="7"/>
  <c r="AO946" i="7"/>
  <c r="AO945" i="7"/>
  <c r="AO944" i="7"/>
  <c r="AO943" i="7"/>
  <c r="AO942" i="7"/>
  <c r="AO941" i="7"/>
  <c r="AO940" i="7"/>
  <c r="AO939" i="7"/>
  <c r="AO938" i="7"/>
  <c r="AO937" i="7"/>
  <c r="AO936" i="7"/>
  <c r="AO935" i="7"/>
  <c r="AO934" i="7"/>
  <c r="AO933" i="7"/>
  <c r="AO932" i="7"/>
  <c r="AO931" i="7"/>
  <c r="AO930" i="7"/>
  <c r="AO929" i="7"/>
  <c r="AO928" i="7"/>
  <c r="AO927" i="7"/>
  <c r="AO926" i="7"/>
  <c r="AO925" i="7"/>
  <c r="AO924" i="7"/>
  <c r="AO923" i="7"/>
  <c r="AO922" i="7"/>
  <c r="AO921" i="7"/>
  <c r="AO920" i="7"/>
  <c r="AO919" i="7"/>
  <c r="AO918" i="7"/>
  <c r="AO917" i="7"/>
  <c r="AO916" i="7"/>
  <c r="AO915" i="7"/>
  <c r="AO914" i="7"/>
  <c r="AO913" i="7"/>
  <c r="AO912" i="7"/>
  <c r="AO911" i="7"/>
  <c r="AO910" i="7"/>
  <c r="AO909" i="7"/>
  <c r="AO908" i="7"/>
  <c r="AO907" i="7"/>
  <c r="AO906" i="7"/>
  <c r="AO905" i="7"/>
  <c r="AO904" i="7"/>
  <c r="AO903" i="7"/>
  <c r="AO902" i="7"/>
  <c r="AO901" i="7"/>
  <c r="AO900" i="7"/>
  <c r="AO899" i="7"/>
  <c r="AO898" i="7"/>
  <c r="AO897" i="7"/>
  <c r="AO896" i="7"/>
  <c r="AO895" i="7"/>
  <c r="AO894" i="7"/>
  <c r="AO893" i="7"/>
  <c r="AO892" i="7"/>
  <c r="AO891" i="7"/>
  <c r="AO890" i="7"/>
  <c r="AO889" i="7"/>
  <c r="AO888" i="7"/>
  <c r="AO887" i="7"/>
  <c r="AO886" i="7"/>
  <c r="AO885" i="7"/>
  <c r="AO884" i="7"/>
  <c r="AO883" i="7"/>
  <c r="AO882" i="7"/>
  <c r="AO881" i="7"/>
  <c r="AO880" i="7"/>
  <c r="AO879" i="7"/>
  <c r="AO878" i="7"/>
  <c r="AO877" i="7"/>
  <c r="AO876" i="7"/>
  <c r="AO875" i="7"/>
  <c r="AO874" i="7"/>
  <c r="AO873" i="7"/>
  <c r="AO872" i="7"/>
  <c r="AO871" i="7"/>
  <c r="AO870" i="7"/>
  <c r="AO869" i="7"/>
  <c r="AO868" i="7"/>
  <c r="AO867" i="7"/>
  <c r="AO866" i="7"/>
  <c r="AO865" i="7"/>
  <c r="AO864" i="7"/>
  <c r="AO863" i="7"/>
  <c r="AO862" i="7"/>
  <c r="AO861" i="7"/>
  <c r="AO860" i="7"/>
  <c r="AO859" i="7"/>
  <c r="AO858" i="7"/>
  <c r="AO857" i="7"/>
  <c r="AO856" i="7"/>
  <c r="AO855" i="7"/>
  <c r="AO854" i="7"/>
  <c r="AO853" i="7"/>
  <c r="AO852" i="7"/>
  <c r="AO851" i="7"/>
  <c r="AO850" i="7"/>
  <c r="AO849" i="7"/>
  <c r="AO848" i="7"/>
  <c r="AO847" i="7"/>
  <c r="AO846" i="7"/>
  <c r="AO845" i="7"/>
  <c r="AO844" i="7"/>
  <c r="AO843" i="7"/>
  <c r="AO842" i="7"/>
  <c r="AO841" i="7"/>
  <c r="AO840" i="7"/>
  <c r="AO839" i="7"/>
  <c r="AO838" i="7"/>
  <c r="AO837" i="7"/>
  <c r="AO836" i="7"/>
  <c r="AO835" i="7"/>
  <c r="AO834" i="7"/>
  <c r="AO833" i="7"/>
  <c r="AO832" i="7"/>
  <c r="AO831" i="7"/>
  <c r="AO830" i="7"/>
  <c r="AO829" i="7"/>
  <c r="AO828" i="7"/>
  <c r="AO827" i="7"/>
  <c r="AO826" i="7"/>
  <c r="AO825" i="7"/>
  <c r="AO824" i="7"/>
  <c r="AO823" i="7"/>
  <c r="AO822" i="7"/>
  <c r="AO821" i="7"/>
  <c r="AO820" i="7"/>
  <c r="AO819" i="7"/>
  <c r="AO818" i="7"/>
  <c r="AO817" i="7"/>
  <c r="AO816" i="7"/>
  <c r="AO815" i="7"/>
  <c r="AO814" i="7"/>
  <c r="AO813" i="7"/>
  <c r="AO812" i="7"/>
  <c r="AO811" i="7"/>
  <c r="AO810" i="7"/>
  <c r="AO809" i="7"/>
  <c r="AO808" i="7"/>
  <c r="AO807" i="7"/>
  <c r="AO806" i="7"/>
  <c r="AO805" i="7"/>
  <c r="AO804" i="7"/>
  <c r="AO803" i="7"/>
  <c r="AO802" i="7"/>
  <c r="AO801" i="7"/>
  <c r="AO800" i="7"/>
  <c r="AO799" i="7"/>
  <c r="AO798" i="7"/>
  <c r="AO797" i="7"/>
  <c r="AO796" i="7"/>
  <c r="AO795" i="7"/>
  <c r="AO794" i="7"/>
  <c r="AO793" i="7"/>
  <c r="AO792" i="7"/>
  <c r="AO791" i="7"/>
  <c r="AO790" i="7"/>
  <c r="AO789" i="7"/>
  <c r="AO788" i="7"/>
  <c r="AO787" i="7"/>
  <c r="AO786" i="7"/>
  <c r="AO785" i="7"/>
  <c r="AO784" i="7"/>
  <c r="AO783" i="7"/>
  <c r="AO782" i="7"/>
  <c r="AO781" i="7"/>
  <c r="AO780" i="7"/>
  <c r="AO779" i="7"/>
  <c r="AO778" i="7"/>
  <c r="AO777" i="7"/>
  <c r="AO776" i="7"/>
  <c r="AO775" i="7"/>
  <c r="AO774" i="7"/>
  <c r="AO773" i="7"/>
  <c r="AO772" i="7"/>
  <c r="AO771" i="7"/>
  <c r="AO770" i="7"/>
  <c r="AO769" i="7"/>
  <c r="AO768" i="7"/>
  <c r="AO767" i="7"/>
  <c r="AO766" i="7"/>
  <c r="AO765" i="7"/>
  <c r="AO764" i="7"/>
  <c r="AO763" i="7"/>
  <c r="AO762" i="7"/>
  <c r="AO761" i="7"/>
  <c r="AO760" i="7"/>
  <c r="AO759" i="7"/>
  <c r="AO758" i="7"/>
  <c r="AO757" i="7"/>
  <c r="AO756" i="7"/>
  <c r="AO755" i="7"/>
  <c r="AO754" i="7"/>
  <c r="AO753" i="7"/>
  <c r="AO752" i="7"/>
  <c r="AO751" i="7"/>
  <c r="AO750" i="7"/>
  <c r="AO749" i="7"/>
  <c r="AO748" i="7"/>
  <c r="AO747" i="7"/>
  <c r="AO746" i="7"/>
  <c r="AO745" i="7"/>
  <c r="AO744" i="7"/>
  <c r="AO743" i="7"/>
  <c r="AO742" i="7"/>
  <c r="AO741" i="7"/>
  <c r="AO740" i="7"/>
  <c r="AO739" i="7"/>
  <c r="AO738" i="7"/>
  <c r="AO737" i="7"/>
  <c r="AO736" i="7"/>
  <c r="AO735" i="7"/>
  <c r="AO734" i="7"/>
  <c r="AO733" i="7"/>
  <c r="AO732" i="7"/>
  <c r="AO731" i="7"/>
  <c r="AO730" i="7"/>
  <c r="AO729" i="7"/>
  <c r="AO728" i="7"/>
  <c r="AO727" i="7"/>
  <c r="AO726" i="7"/>
  <c r="AO725" i="7"/>
  <c r="AO724" i="7"/>
  <c r="AO723" i="7"/>
  <c r="AO722" i="7"/>
  <c r="AO721" i="7"/>
  <c r="AO720" i="7"/>
  <c r="AO719" i="7"/>
  <c r="AO718" i="7"/>
  <c r="AO717" i="7"/>
  <c r="AO716" i="7"/>
  <c r="AO715" i="7"/>
  <c r="AO714" i="7"/>
  <c r="AO713" i="7"/>
  <c r="AO712" i="7"/>
  <c r="AO711" i="7"/>
  <c r="AO710" i="7"/>
  <c r="AO709" i="7"/>
  <c r="AO708" i="7"/>
  <c r="AO707" i="7"/>
  <c r="AO706" i="7"/>
  <c r="AO705" i="7"/>
  <c r="AO704" i="7"/>
  <c r="AO703" i="7"/>
  <c r="AO702" i="7"/>
  <c r="AO701" i="7"/>
  <c r="AO700" i="7"/>
  <c r="AO699" i="7"/>
  <c r="AO698" i="7"/>
  <c r="AO697" i="7"/>
  <c r="AO696" i="7"/>
  <c r="AO695" i="7"/>
  <c r="AO694" i="7"/>
  <c r="AO693" i="7"/>
  <c r="AO692" i="7"/>
  <c r="AO691" i="7"/>
  <c r="AO690" i="7"/>
  <c r="AO689" i="7"/>
  <c r="AO688" i="7"/>
  <c r="AO687" i="7"/>
  <c r="AO686" i="7"/>
  <c r="AO685" i="7"/>
  <c r="AO684" i="7"/>
  <c r="AO683" i="7"/>
  <c r="AO682" i="7"/>
  <c r="AO681" i="7"/>
  <c r="AO680" i="7"/>
  <c r="AO679" i="7"/>
  <c r="AO678" i="7"/>
  <c r="AO677" i="7"/>
  <c r="AO676" i="7"/>
  <c r="AO675" i="7"/>
  <c r="AO674" i="7"/>
  <c r="AO673" i="7"/>
  <c r="AO672" i="7"/>
  <c r="AO671" i="7"/>
  <c r="AO670" i="7"/>
  <c r="AO669" i="7"/>
  <c r="AO668" i="7"/>
  <c r="AO667" i="7"/>
  <c r="AO666" i="7"/>
  <c r="AO665" i="7"/>
  <c r="AO664" i="7"/>
  <c r="AO663" i="7"/>
  <c r="AO662" i="7"/>
  <c r="AO661" i="7"/>
  <c r="AO660" i="7"/>
  <c r="AO659" i="7"/>
  <c r="AO658" i="7"/>
  <c r="AO657" i="7"/>
  <c r="AO656" i="7"/>
  <c r="AO655" i="7"/>
  <c r="AO654" i="7"/>
  <c r="AO653" i="7"/>
  <c r="AO652" i="7"/>
  <c r="AO651" i="7"/>
  <c r="AO650" i="7"/>
  <c r="AO649" i="7"/>
  <c r="AO648" i="7"/>
  <c r="AO647" i="7"/>
  <c r="AO646" i="7"/>
  <c r="AO645" i="7"/>
  <c r="AO644" i="7"/>
  <c r="AO643" i="7"/>
  <c r="AO642" i="7"/>
  <c r="AO641" i="7"/>
  <c r="AO640" i="7"/>
  <c r="AO639" i="7"/>
  <c r="AO638" i="7"/>
  <c r="AO637" i="7"/>
  <c r="AO636" i="7"/>
  <c r="AO635" i="7"/>
  <c r="AO634" i="7"/>
  <c r="AO633" i="7"/>
  <c r="AO632" i="7"/>
  <c r="AO631" i="7"/>
  <c r="AO630" i="7"/>
  <c r="AO629" i="7"/>
  <c r="AO628" i="7"/>
  <c r="AO627" i="7"/>
  <c r="AO626" i="7"/>
  <c r="AO625" i="7"/>
  <c r="AO624" i="7"/>
  <c r="AO623" i="7"/>
  <c r="AO622" i="7"/>
  <c r="AO621" i="7"/>
  <c r="AO620" i="7"/>
  <c r="AO619" i="7"/>
  <c r="AO618" i="7"/>
  <c r="AO617" i="7"/>
  <c r="AO616" i="7"/>
  <c r="AO615" i="7"/>
  <c r="AO614" i="7"/>
  <c r="AO613" i="7"/>
  <c r="AO612" i="7"/>
  <c r="AO611" i="7"/>
  <c r="AO610" i="7"/>
  <c r="AO609" i="7"/>
  <c r="AO608" i="7"/>
  <c r="AO607" i="7"/>
  <c r="AO606" i="7"/>
  <c r="AO605" i="7"/>
  <c r="AO604" i="7"/>
  <c r="AO603" i="7"/>
  <c r="AO602" i="7"/>
  <c r="AO601" i="7"/>
  <c r="AO600" i="7"/>
  <c r="AO599" i="7"/>
  <c r="AO598" i="7"/>
  <c r="AO597" i="7"/>
  <c r="AO596" i="7"/>
  <c r="AO595" i="7"/>
  <c r="AO594" i="7"/>
  <c r="AO593" i="7"/>
  <c r="AO592" i="7"/>
  <c r="AO591" i="7"/>
  <c r="AO590" i="7"/>
  <c r="AO589" i="7"/>
  <c r="AO588" i="7"/>
  <c r="AO587" i="7"/>
  <c r="AO586" i="7"/>
  <c r="AO585" i="7"/>
  <c r="AO584" i="7"/>
  <c r="AO583" i="7"/>
  <c r="AO582" i="7"/>
  <c r="AO581" i="7"/>
  <c r="AO580" i="7"/>
  <c r="AO579" i="7"/>
  <c r="AO578" i="7"/>
  <c r="AO577" i="7"/>
  <c r="AO576" i="7"/>
  <c r="AO575" i="7"/>
  <c r="AO574" i="7"/>
  <c r="AO573" i="7"/>
  <c r="AO572" i="7"/>
  <c r="AO571" i="7"/>
  <c r="AO570" i="7"/>
  <c r="AO569" i="7"/>
  <c r="AO568" i="7"/>
  <c r="AO567" i="7"/>
  <c r="AO566" i="7"/>
  <c r="AO565" i="7"/>
  <c r="AO564" i="7"/>
  <c r="AO563" i="7"/>
  <c r="AO562" i="7"/>
  <c r="AO561" i="7"/>
  <c r="AO560" i="7"/>
  <c r="AO559" i="7"/>
  <c r="AO558" i="7"/>
  <c r="AO557" i="7"/>
  <c r="AO556" i="7"/>
  <c r="AO555" i="7"/>
  <c r="AO554" i="7"/>
  <c r="AO553" i="7"/>
  <c r="AO552" i="7"/>
  <c r="AO551" i="7"/>
  <c r="AO550" i="7"/>
  <c r="AO549" i="7"/>
  <c r="AO548" i="7"/>
  <c r="AO547" i="7"/>
  <c r="AO546" i="7"/>
  <c r="AO545" i="7"/>
  <c r="AO544" i="7"/>
  <c r="AO543" i="7"/>
  <c r="AO542" i="7"/>
  <c r="AO541" i="7"/>
  <c r="AO540" i="7"/>
  <c r="AO539" i="7"/>
  <c r="AO538" i="7"/>
  <c r="AO537" i="7"/>
  <c r="AO536" i="7"/>
  <c r="AO535" i="7"/>
  <c r="AO534" i="7"/>
  <c r="AO533" i="7"/>
  <c r="AO532" i="7"/>
  <c r="AO531" i="7"/>
  <c r="AO530" i="7"/>
  <c r="AO529" i="7"/>
  <c r="AO528" i="7"/>
  <c r="AO527" i="7"/>
  <c r="AO526" i="7"/>
  <c r="AO525" i="7"/>
  <c r="AO524" i="7"/>
  <c r="AO523" i="7"/>
  <c r="AO522" i="7"/>
  <c r="AO521" i="7"/>
  <c r="AO520" i="7"/>
  <c r="AO519" i="7"/>
  <c r="AO518" i="7"/>
  <c r="AO517" i="7"/>
  <c r="AO516" i="7"/>
  <c r="AO515" i="7"/>
  <c r="AO514" i="7"/>
  <c r="AO513" i="7"/>
  <c r="AO512" i="7"/>
  <c r="AO511" i="7"/>
  <c r="AO510" i="7"/>
  <c r="AO509" i="7"/>
  <c r="AO508" i="7"/>
  <c r="AO507" i="7"/>
  <c r="AO506" i="7"/>
  <c r="AO505" i="7"/>
  <c r="AO504" i="7"/>
  <c r="AO503" i="7"/>
  <c r="AO502" i="7"/>
  <c r="AO501" i="7"/>
  <c r="AO500" i="7"/>
  <c r="AO499" i="7"/>
  <c r="AO498" i="7"/>
  <c r="AO497" i="7"/>
  <c r="AO496" i="7"/>
  <c r="AO495" i="7"/>
  <c r="AO494" i="7"/>
  <c r="AO493" i="7"/>
  <c r="AO492" i="7"/>
  <c r="AO491" i="7"/>
  <c r="AO490" i="7"/>
  <c r="AO489" i="7"/>
  <c r="AO488" i="7"/>
  <c r="AO487" i="7"/>
  <c r="AO486" i="7"/>
  <c r="AO485" i="7"/>
  <c r="AO484" i="7"/>
  <c r="AO483" i="7"/>
  <c r="AO482" i="7"/>
  <c r="AO481" i="7"/>
  <c r="AO480" i="7"/>
  <c r="AO479" i="7"/>
  <c r="AO478" i="7"/>
  <c r="AO477" i="7"/>
  <c r="AO476" i="7"/>
  <c r="AO475" i="7"/>
  <c r="AO474" i="7"/>
  <c r="AO473" i="7"/>
  <c r="AO472" i="7"/>
  <c r="AO471" i="7"/>
  <c r="AO470" i="7"/>
  <c r="AO469" i="7"/>
  <c r="AO468" i="7"/>
  <c r="AO467" i="7"/>
  <c r="AO466" i="7"/>
  <c r="AO465" i="7"/>
  <c r="AO464" i="7"/>
  <c r="AO463" i="7"/>
  <c r="AO462" i="7"/>
  <c r="AO461" i="7"/>
  <c r="AO460" i="7"/>
  <c r="AO459" i="7"/>
  <c r="AO458" i="7"/>
  <c r="AO457" i="7"/>
  <c r="AO456" i="7"/>
  <c r="AO455" i="7"/>
  <c r="AO454" i="7"/>
  <c r="AO453" i="7"/>
  <c r="AO452" i="7"/>
  <c r="AO451" i="7"/>
  <c r="AO450" i="7"/>
  <c r="AO449" i="7"/>
  <c r="AO448" i="7"/>
  <c r="AO447" i="7"/>
  <c r="AO446" i="7"/>
  <c r="AO445" i="7"/>
  <c r="AO444" i="7"/>
  <c r="AO443" i="7"/>
  <c r="AO442" i="7"/>
  <c r="AO441" i="7"/>
  <c r="AO440" i="7"/>
  <c r="AO439" i="7"/>
  <c r="AO438" i="7"/>
  <c r="AO437" i="7"/>
  <c r="AO436" i="7"/>
  <c r="AO435" i="7"/>
  <c r="AO434" i="7"/>
  <c r="AO433" i="7"/>
  <c r="AO432" i="7"/>
  <c r="AO431" i="7"/>
  <c r="AO430" i="7"/>
  <c r="AO429" i="7"/>
  <c r="AO428" i="7"/>
  <c r="AO427" i="7"/>
  <c r="AO426" i="7"/>
  <c r="AO425" i="7"/>
  <c r="AO424" i="7"/>
  <c r="AO423" i="7"/>
  <c r="AO422" i="7"/>
  <c r="AO421" i="7"/>
  <c r="AO420" i="7"/>
  <c r="AO419" i="7"/>
  <c r="AO418" i="7"/>
  <c r="AO417" i="7"/>
  <c r="AO416" i="7"/>
  <c r="AO415" i="7"/>
  <c r="AO414" i="7"/>
  <c r="AO413" i="7"/>
  <c r="AO412" i="7"/>
  <c r="AO411" i="7"/>
  <c r="AO410" i="7"/>
  <c r="AO409" i="7"/>
  <c r="AO408" i="7"/>
  <c r="AO407" i="7"/>
  <c r="AO406" i="7"/>
  <c r="AO405" i="7"/>
  <c r="AO404" i="7"/>
  <c r="AO403" i="7"/>
  <c r="AO402" i="7"/>
  <c r="AO401" i="7"/>
  <c r="AO400" i="7"/>
  <c r="AO399" i="7"/>
  <c r="AO398" i="7"/>
  <c r="AO397" i="7"/>
  <c r="AO396" i="7"/>
  <c r="AO395" i="7"/>
  <c r="AO394" i="7"/>
  <c r="AO393" i="7"/>
  <c r="AO392" i="7"/>
  <c r="AO391" i="7"/>
  <c r="AO390" i="7"/>
  <c r="AO389" i="7"/>
  <c r="AO388" i="7"/>
  <c r="AO387" i="7"/>
  <c r="AO386" i="7"/>
  <c r="AO385" i="7"/>
  <c r="AO384" i="7"/>
  <c r="AO383" i="7"/>
  <c r="AO382" i="7"/>
  <c r="AO381" i="7"/>
  <c r="AO380" i="7"/>
  <c r="AO379" i="7"/>
  <c r="AO378" i="7"/>
  <c r="AO377" i="7"/>
  <c r="AO376" i="7"/>
  <c r="AO375" i="7"/>
  <c r="AO374" i="7"/>
  <c r="AO373" i="7"/>
  <c r="AO372" i="7"/>
  <c r="AO371" i="7"/>
  <c r="AO370" i="7"/>
  <c r="AO369" i="7"/>
  <c r="AO368" i="7"/>
  <c r="AO367" i="7"/>
  <c r="AO366" i="7"/>
  <c r="AO365" i="7"/>
  <c r="AO364" i="7"/>
  <c r="AO363" i="7"/>
  <c r="AO362" i="7"/>
  <c r="AO361" i="7"/>
  <c r="AO360" i="7"/>
  <c r="AO359" i="7"/>
  <c r="AO358" i="7"/>
  <c r="AO357" i="7"/>
  <c r="AO356" i="7"/>
  <c r="AO355" i="7"/>
  <c r="AO354" i="7"/>
  <c r="AO353" i="7"/>
  <c r="AO352" i="7"/>
  <c r="AO351" i="7"/>
  <c r="AO350" i="7"/>
  <c r="AO349" i="7"/>
  <c r="AO348" i="7"/>
  <c r="AO347" i="7"/>
  <c r="AO346" i="7"/>
  <c r="AO345" i="7"/>
  <c r="AO344" i="7"/>
  <c r="AO343" i="7"/>
  <c r="AO342" i="7"/>
  <c r="AO341" i="7"/>
  <c r="AO340" i="7"/>
  <c r="AO339" i="7"/>
  <c r="AO338" i="7"/>
  <c r="AO337" i="7"/>
  <c r="AO336" i="7"/>
  <c r="AO335" i="7"/>
  <c r="AO334" i="7"/>
  <c r="AO333" i="7"/>
  <c r="AO332" i="7"/>
  <c r="AO331" i="7"/>
  <c r="AO330" i="7"/>
  <c r="AO329" i="7"/>
  <c r="AO328" i="7"/>
  <c r="AO327" i="7"/>
  <c r="AO326" i="7"/>
  <c r="AO325" i="7"/>
  <c r="AO324" i="7"/>
  <c r="AO323" i="7"/>
  <c r="AO322" i="7"/>
  <c r="AO321" i="7"/>
  <c r="AO320" i="7"/>
  <c r="AO319" i="7"/>
  <c r="AO318" i="7"/>
  <c r="AO317" i="7"/>
  <c r="AO316" i="7"/>
  <c r="AO315" i="7"/>
  <c r="AO314" i="7"/>
  <c r="AO313" i="7"/>
  <c r="AO312" i="7"/>
  <c r="AO311" i="7"/>
  <c r="AO310" i="7"/>
  <c r="AO309" i="7"/>
  <c r="AO308" i="7"/>
  <c r="AO307" i="7"/>
  <c r="AO306" i="7"/>
  <c r="AO305" i="7"/>
  <c r="AO304" i="7"/>
  <c r="AO303" i="7"/>
  <c r="AO302" i="7"/>
  <c r="AO301" i="7"/>
  <c r="AO300" i="7"/>
  <c r="AO299" i="7"/>
  <c r="AO298" i="7"/>
  <c r="AO297" i="7"/>
  <c r="AO296" i="7"/>
  <c r="AO295" i="7"/>
  <c r="AO294" i="7"/>
  <c r="AO293" i="7"/>
  <c r="AO292" i="7"/>
  <c r="AO291" i="7"/>
  <c r="AO290" i="7"/>
  <c r="AO289" i="7"/>
  <c r="AO288" i="7"/>
  <c r="AO287" i="7"/>
  <c r="AO286" i="7"/>
  <c r="AO285" i="7"/>
  <c r="AO284" i="7"/>
  <c r="AO283" i="7"/>
  <c r="AO282" i="7"/>
  <c r="AO281" i="7"/>
  <c r="AO280" i="7"/>
  <c r="AO279" i="7"/>
  <c r="AO278" i="7"/>
  <c r="AO277" i="7"/>
  <c r="AO276" i="7"/>
  <c r="AO275" i="7"/>
  <c r="AO274" i="7"/>
  <c r="AO273" i="7"/>
  <c r="AO272" i="7"/>
  <c r="AO271" i="7"/>
  <c r="AO270" i="7"/>
  <c r="AO269" i="7"/>
  <c r="AO268" i="7"/>
  <c r="AO267" i="7"/>
  <c r="AO266" i="7"/>
  <c r="AO265" i="7"/>
  <c r="AO264" i="7"/>
  <c r="AO263" i="7"/>
  <c r="AO262" i="7"/>
  <c r="AO261" i="7"/>
  <c r="AO260" i="7"/>
  <c r="AO259" i="7"/>
  <c r="AO258" i="7"/>
  <c r="AO257" i="7"/>
  <c r="AO256" i="7"/>
  <c r="AO255" i="7"/>
  <c r="AO254" i="7"/>
  <c r="AO253" i="7"/>
  <c r="AO252" i="7"/>
  <c r="AO251" i="7"/>
  <c r="AO250" i="7"/>
  <c r="AO249" i="7"/>
  <c r="AO248" i="7"/>
  <c r="AO247" i="7"/>
  <c r="AO246" i="7"/>
  <c r="AO245" i="7"/>
  <c r="AO244" i="7"/>
  <c r="AO243" i="7"/>
  <c r="AO242" i="7"/>
  <c r="AO241" i="7"/>
  <c r="AO240" i="7"/>
  <c r="AO239" i="7"/>
  <c r="AO238" i="7"/>
  <c r="AO237" i="7"/>
  <c r="AO236" i="7"/>
  <c r="AO235" i="7"/>
  <c r="AO234" i="7"/>
  <c r="AO233" i="7"/>
  <c r="AO232" i="7"/>
  <c r="AO231" i="7"/>
  <c r="AO230" i="7"/>
  <c r="AO229" i="7"/>
  <c r="AO228" i="7"/>
  <c r="AO227" i="7"/>
  <c r="AO226" i="7"/>
  <c r="AO225" i="7"/>
  <c r="AO224" i="7"/>
  <c r="AO223" i="7"/>
  <c r="AO222" i="7"/>
  <c r="AO221" i="7"/>
  <c r="AO220" i="7"/>
  <c r="AO219" i="7"/>
  <c r="AO218" i="7"/>
  <c r="AO217" i="7"/>
  <c r="AO216" i="7"/>
  <c r="AO215" i="7"/>
  <c r="AO214" i="7"/>
  <c r="AO213" i="7"/>
  <c r="AO212" i="7"/>
  <c r="AO211" i="7"/>
  <c r="AO210" i="7"/>
  <c r="AO209" i="7"/>
  <c r="AO208" i="7"/>
  <c r="AO207" i="7"/>
  <c r="AO206" i="7"/>
  <c r="AO205" i="7"/>
  <c r="AO204" i="7"/>
  <c r="AO203" i="7"/>
  <c r="AO202" i="7"/>
  <c r="AO201" i="7"/>
  <c r="AO200" i="7"/>
  <c r="AO199" i="7"/>
  <c r="AO198" i="7"/>
  <c r="AO197" i="7"/>
  <c r="AO196" i="7"/>
  <c r="AO195" i="7"/>
  <c r="AO194" i="7"/>
  <c r="AO193" i="7"/>
  <c r="AO192" i="7"/>
  <c r="AO191" i="7"/>
  <c r="AO190" i="7"/>
  <c r="AO189" i="7"/>
  <c r="AO188" i="7"/>
  <c r="AO187" i="7"/>
  <c r="AO186" i="7"/>
  <c r="AO185" i="7"/>
  <c r="AO184" i="7"/>
  <c r="AO183" i="7"/>
  <c r="AO182" i="7"/>
  <c r="AO181" i="7"/>
  <c r="AO180" i="7"/>
  <c r="AO179" i="7"/>
  <c r="AO178" i="7"/>
  <c r="AO177" i="7"/>
  <c r="AO176" i="7"/>
  <c r="AO175" i="7"/>
  <c r="AO174" i="7"/>
  <c r="AO173" i="7"/>
  <c r="AO172" i="7"/>
  <c r="AO171" i="7"/>
  <c r="AO170" i="7"/>
  <c r="AO169" i="7"/>
  <c r="AO168" i="7"/>
  <c r="AO167" i="7"/>
  <c r="AO166" i="7"/>
  <c r="AO165" i="7"/>
  <c r="AO164" i="7"/>
  <c r="AO163" i="7"/>
  <c r="AO162" i="7"/>
  <c r="AO161" i="7"/>
  <c r="AO160" i="7"/>
  <c r="AO159" i="7"/>
  <c r="AO158" i="7"/>
  <c r="AO157" i="7"/>
  <c r="AO156" i="7"/>
  <c r="AO155" i="7"/>
  <c r="AO154" i="7"/>
  <c r="AO153" i="7"/>
  <c r="AO152" i="7"/>
  <c r="AO151" i="7"/>
  <c r="AO150" i="7"/>
  <c r="AO149" i="7"/>
  <c r="AO148" i="7"/>
  <c r="AO147" i="7"/>
  <c r="AO146" i="7"/>
  <c r="AO145" i="7"/>
  <c r="AO144" i="7"/>
  <c r="AO143" i="7"/>
  <c r="AO142" i="7"/>
  <c r="AO141" i="7"/>
  <c r="AO140" i="7"/>
  <c r="AO139" i="7"/>
  <c r="AO138" i="7"/>
  <c r="AO137" i="7"/>
  <c r="AO136" i="7"/>
  <c r="AO135" i="7"/>
  <c r="AO134" i="7"/>
  <c r="AO133" i="7"/>
  <c r="AO132" i="7"/>
  <c r="AO131" i="7"/>
  <c r="AO130" i="7"/>
  <c r="AO129" i="7"/>
  <c r="AO128" i="7"/>
  <c r="AO127" i="7"/>
  <c r="AO126" i="7"/>
  <c r="AO125" i="7"/>
  <c r="AO124" i="7"/>
  <c r="AO123" i="7"/>
  <c r="AO122" i="7"/>
  <c r="AO121" i="7"/>
  <c r="AO120" i="7"/>
  <c r="AO119" i="7"/>
  <c r="AO118" i="7"/>
  <c r="AO117" i="7"/>
  <c r="AO116" i="7"/>
  <c r="AO115" i="7"/>
  <c r="AO114" i="7"/>
  <c r="AO113" i="7"/>
  <c r="AO112" i="7"/>
  <c r="AO111" i="7"/>
  <c r="AO110" i="7"/>
  <c r="AO109" i="7"/>
  <c r="AO108" i="7"/>
  <c r="AO107" i="7"/>
  <c r="AO106" i="7"/>
  <c r="AO105" i="7"/>
  <c r="AO104" i="7"/>
  <c r="AO103" i="7"/>
  <c r="AO102" i="7"/>
  <c r="AO101" i="7"/>
  <c r="AO100" i="7"/>
  <c r="AO99" i="7"/>
  <c r="AO98" i="7"/>
  <c r="AO97" i="7"/>
  <c r="AO96" i="7"/>
  <c r="AO95" i="7"/>
  <c r="AO94" i="7"/>
  <c r="AO93" i="7"/>
  <c r="AO92" i="7"/>
  <c r="AO91" i="7"/>
  <c r="AO90" i="7"/>
  <c r="AO89" i="7"/>
  <c r="AO88" i="7"/>
  <c r="AO87" i="7"/>
  <c r="AO86" i="7"/>
  <c r="AO85" i="7"/>
  <c r="AO84" i="7"/>
  <c r="AO83" i="7"/>
  <c r="AO82" i="7"/>
  <c r="AO81" i="7"/>
  <c r="AO80" i="7"/>
  <c r="AO79" i="7"/>
  <c r="AO78" i="7"/>
  <c r="AO77" i="7"/>
  <c r="AO76" i="7"/>
  <c r="AO75" i="7"/>
  <c r="AO74" i="7"/>
  <c r="AO73" i="7"/>
  <c r="AO72" i="7"/>
  <c r="AO71" i="7"/>
  <c r="AO70" i="7"/>
  <c r="AO69" i="7"/>
  <c r="AO68" i="7"/>
  <c r="AO67" i="7"/>
  <c r="AO66" i="7"/>
  <c r="AO65" i="7"/>
  <c r="AO64" i="7"/>
  <c r="AO63" i="7"/>
  <c r="AO62" i="7"/>
  <c r="AO61" i="7"/>
  <c r="AO60" i="7"/>
  <c r="AO59" i="7"/>
  <c r="AO58" i="7"/>
  <c r="AO57" i="7"/>
  <c r="AO56" i="7"/>
  <c r="AO55" i="7"/>
  <c r="AO54" i="7"/>
  <c r="AO53" i="7"/>
  <c r="AO52" i="7"/>
  <c r="AO51" i="7"/>
  <c r="AO50" i="7"/>
  <c r="AO49" i="7"/>
  <c r="AO48" i="7"/>
  <c r="AO47" i="7"/>
  <c r="AO46" i="7"/>
  <c r="AO45" i="7"/>
  <c r="AO44" i="7"/>
  <c r="AO43" i="7"/>
  <c r="AO42" i="7"/>
  <c r="AO41" i="7"/>
  <c r="AO40" i="7"/>
  <c r="AO39" i="7"/>
  <c r="AO38" i="7"/>
  <c r="AO37" i="7"/>
  <c r="AO36" i="7"/>
  <c r="AO35" i="7"/>
  <c r="AO34" i="7"/>
  <c r="AO33" i="7"/>
  <c r="AO32" i="7"/>
  <c r="AO31" i="7"/>
  <c r="AO30" i="7"/>
  <c r="AO29" i="7"/>
  <c r="AO28" i="7"/>
  <c r="AO27" i="7"/>
  <c r="AO26" i="7"/>
  <c r="AO25" i="7"/>
  <c r="AO24" i="7"/>
  <c r="AO23" i="7"/>
  <c r="AO22" i="7"/>
  <c r="AO21" i="7"/>
  <c r="AO20" i="7"/>
  <c r="AO19" i="7"/>
  <c r="AO18" i="7"/>
  <c r="AO17" i="7"/>
  <c r="AO16" i="7"/>
  <c r="AO15" i="7"/>
  <c r="AO14" i="7"/>
  <c r="AO13" i="7"/>
  <c r="AO12" i="7"/>
  <c r="AO11" i="7"/>
  <c r="AO10" i="7"/>
  <c r="AO9" i="7"/>
  <c r="AO8" i="7"/>
  <c r="AO7" i="7"/>
  <c r="AO6" i="7"/>
  <c r="AO5" i="7"/>
  <c r="AU964" i="7"/>
  <c r="AU962" i="7"/>
  <c r="AU952" i="7"/>
  <c r="I718" i="2" l="1"/>
  <c r="B71" i="6"/>
  <c r="B70" i="6"/>
  <c r="I733" i="2"/>
  <c r="B43" i="17"/>
  <c r="B44" i="17"/>
  <c r="B54" i="11"/>
  <c r="B55" i="11"/>
  <c r="I583" i="2"/>
  <c r="I283" i="2"/>
  <c r="I418" i="2"/>
  <c r="I433" i="2"/>
  <c r="I43" i="2"/>
  <c r="I88" i="2"/>
  <c r="I328" i="2"/>
  <c r="I268" i="2"/>
  <c r="I448" i="2"/>
  <c r="I163" i="2"/>
  <c r="I58" i="2"/>
  <c r="I103" i="2"/>
  <c r="I148" i="2"/>
  <c r="I493" i="2"/>
  <c r="I193" i="2"/>
  <c r="I523" i="2"/>
  <c r="I118" i="2"/>
  <c r="I313" i="2"/>
  <c r="K315" i="2"/>
  <c r="I73" i="2"/>
  <c r="I298" i="2"/>
  <c r="I238" i="2"/>
  <c r="I553" i="2"/>
  <c r="I403" i="2"/>
  <c r="I508" i="2"/>
  <c r="I133" i="2"/>
  <c r="I13" i="2"/>
  <c r="I373" i="2"/>
  <c r="L75" i="2"/>
  <c r="K194" i="2"/>
  <c r="L194" i="2"/>
  <c r="K91" i="2"/>
  <c r="K61" i="2"/>
  <c r="K375" i="2"/>
  <c r="AT175" i="2"/>
  <c r="AT174" i="2"/>
  <c r="AT173" i="2"/>
  <c r="B40" i="17"/>
  <c r="B67" i="6"/>
  <c r="B68" i="6"/>
  <c r="B41" i="17"/>
  <c r="L330" i="2"/>
  <c r="BI174" i="2"/>
  <c r="BU174" i="2"/>
  <c r="I3" i="8"/>
  <c r="H1" i="8" s="1"/>
  <c r="AU182" i="7"/>
  <c r="AU971" i="7"/>
  <c r="AU264" i="7"/>
  <c r="AU732" i="7"/>
  <c r="K16" i="2"/>
  <c r="L16" i="2"/>
  <c r="L525" i="2"/>
  <c r="K525" i="2"/>
  <c r="K74" i="2"/>
  <c r="K89" i="2"/>
  <c r="B7" i="18"/>
  <c r="B8" i="18"/>
  <c r="K59" i="2"/>
  <c r="K510" i="2"/>
  <c r="L510" i="2"/>
  <c r="AX175" i="2"/>
  <c r="AX174" i="2"/>
  <c r="BJ174" i="2"/>
  <c r="BV174" i="2"/>
  <c r="BH174" i="2"/>
  <c r="BT174" i="2"/>
  <c r="AY174" i="2"/>
  <c r="BK174" i="2"/>
  <c r="BW174" i="2"/>
  <c r="AZ174" i="2"/>
  <c r="BL174" i="2"/>
  <c r="BX174" i="2"/>
  <c r="BZ173" i="2"/>
  <c r="BA174" i="2"/>
  <c r="BM174" i="2"/>
  <c r="BY174" i="2"/>
  <c r="BY175" i="2"/>
  <c r="BB174" i="2"/>
  <c r="BN174" i="2"/>
  <c r="BZ174" i="2"/>
  <c r="BD174" i="2"/>
  <c r="BP174" i="2"/>
  <c r="AX173" i="2"/>
  <c r="BE174" i="2"/>
  <c r="BQ174" i="2"/>
  <c r="AY173" i="2"/>
  <c r="BF174" i="2"/>
  <c r="BR174" i="2"/>
  <c r="BY173" i="2"/>
  <c r="BG174" i="2"/>
  <c r="BS174" i="2"/>
  <c r="K241" i="2"/>
  <c r="L241" i="2"/>
  <c r="AU173" i="2"/>
  <c r="J174" i="2"/>
  <c r="J165" i="2"/>
  <c r="L166" i="2"/>
  <c r="AU174" i="2"/>
  <c r="AU643" i="7"/>
  <c r="AU55" i="7"/>
  <c r="AU967" i="7"/>
  <c r="AU969" i="7"/>
  <c r="AU794" i="7"/>
  <c r="AU897" i="7"/>
  <c r="AU453" i="7"/>
  <c r="AU825" i="7"/>
  <c r="AU288" i="7"/>
  <c r="AU912" i="7"/>
  <c r="AU22" i="7"/>
  <c r="AU130" i="7"/>
  <c r="AU428" i="7"/>
  <c r="AU332" i="7"/>
  <c r="AU401" i="7"/>
  <c r="AU248" i="7"/>
  <c r="AU344" i="7"/>
  <c r="AU404" i="7"/>
  <c r="AU203" i="7"/>
  <c r="AU707" i="7"/>
  <c r="AU72" i="7"/>
  <c r="AU204" i="7"/>
  <c r="AU408" i="7"/>
  <c r="AU894" i="7"/>
  <c r="AU109" i="7"/>
  <c r="AU196" i="7"/>
  <c r="AU89" i="7"/>
  <c r="AU883" i="7"/>
  <c r="AU574" i="7"/>
  <c r="AU222" i="7"/>
  <c r="AU355" i="7"/>
  <c r="AU872" i="7"/>
  <c r="AU812" i="7"/>
  <c r="AU753" i="7"/>
  <c r="AU298" i="7"/>
  <c r="AU884" i="7"/>
  <c r="AU365" i="7"/>
  <c r="AU777" i="7"/>
  <c r="AU335" i="7"/>
  <c r="AU738" i="7"/>
  <c r="AU765" i="7"/>
  <c r="AU751" i="7"/>
  <c r="AU377" i="7"/>
  <c r="AU719" i="7"/>
  <c r="AU954" i="7"/>
  <c r="AU848" i="7"/>
  <c r="AU469" i="7"/>
  <c r="AU932" i="7"/>
  <c r="AU942" i="7"/>
  <c r="AU859" i="7"/>
  <c r="AU895" i="7"/>
  <c r="AU925" i="7"/>
  <c r="AU718" i="7"/>
  <c r="AU591" i="7"/>
  <c r="AU53" i="7"/>
  <c r="AU601" i="7"/>
  <c r="AU41" i="7"/>
  <c r="AU80" i="7"/>
  <c r="AU96" i="7"/>
  <c r="AU252" i="7"/>
  <c r="AU449" i="7"/>
  <c r="AU528" i="7"/>
  <c r="AU134" i="7"/>
  <c r="AU120" i="7"/>
  <c r="AU211" i="7"/>
  <c r="AU271" i="7"/>
  <c r="AU647" i="7"/>
  <c r="AU503" i="7"/>
  <c r="AU155" i="7"/>
  <c r="AU535" i="7"/>
  <c r="AU541" i="7"/>
  <c r="AU78" i="7"/>
  <c r="AU131" i="7"/>
  <c r="AU240" i="7"/>
  <c r="AU622" i="7"/>
  <c r="AU140" i="7"/>
  <c r="AU38" i="7"/>
  <c r="AU34" i="7"/>
  <c r="AU415" i="7"/>
  <c r="AU585" i="7"/>
  <c r="AU118" i="7"/>
  <c r="AU122" i="7"/>
  <c r="AU259" i="7"/>
  <c r="AU47" i="7"/>
  <c r="AU375" i="7"/>
  <c r="AU496" i="7"/>
  <c r="AU42" i="7"/>
  <c r="AU57" i="7"/>
  <c r="AU178" i="7"/>
  <c r="AU220" i="7"/>
  <c r="AU225" i="7"/>
  <c r="AU425" i="7"/>
  <c r="AU447" i="7"/>
  <c r="AU451" i="7"/>
  <c r="AU477" i="7"/>
  <c r="AU482" i="7"/>
  <c r="AU348" i="7"/>
  <c r="AU478" i="7"/>
  <c r="AU573" i="7"/>
  <c r="AU206" i="7"/>
  <c r="AU273" i="7"/>
  <c r="AU443" i="7"/>
  <c r="AU499" i="7"/>
  <c r="AU549" i="7"/>
  <c r="AU132" i="7"/>
  <c r="AU304" i="7"/>
  <c r="AU324" i="7"/>
  <c r="AU615" i="7"/>
  <c r="AU623" i="7"/>
  <c r="AU20" i="7"/>
  <c r="AU25" i="7"/>
  <c r="AU151" i="7"/>
  <c r="AU295" i="7"/>
  <c r="AU18" i="7"/>
  <c r="AU111" i="7"/>
  <c r="AU70" i="7"/>
  <c r="AU82" i="7"/>
  <c r="AU387" i="7"/>
  <c r="AU519" i="7"/>
  <c r="AU960" i="7"/>
  <c r="AU976" i="7"/>
  <c r="AU197" i="7"/>
  <c r="AU589" i="7"/>
  <c r="AU679" i="7"/>
  <c r="AU281" i="7"/>
  <c r="AU565" i="7"/>
  <c r="AU789" i="7"/>
  <c r="AU208" i="7"/>
  <c r="AU148" i="7"/>
  <c r="AU416" i="7"/>
  <c r="AU426" i="7"/>
  <c r="AU414" i="7"/>
  <c r="AU581" i="7"/>
  <c r="AU645" i="7"/>
  <c r="AU671" i="7"/>
  <c r="AU816" i="7"/>
  <c r="AU700" i="7"/>
  <c r="AU107" i="7"/>
  <c r="AU115" i="7"/>
  <c r="AU412" i="7"/>
  <c r="AU129" i="7"/>
  <c r="AU139" i="7"/>
  <c r="AU322" i="7"/>
  <c r="AU730" i="7"/>
  <c r="AU613" i="7"/>
  <c r="AU31" i="7"/>
  <c r="AU149" i="7"/>
  <c r="AU359" i="7"/>
  <c r="AU95" i="7"/>
  <c r="AU317" i="7"/>
  <c r="AU23" i="7"/>
  <c r="AU46" i="7"/>
  <c r="AU127" i="7"/>
  <c r="AU169" i="7"/>
  <c r="AU352" i="7"/>
  <c r="AU410" i="7"/>
  <c r="AU228" i="7"/>
  <c r="AU98" i="7"/>
  <c r="AU213" i="7"/>
  <c r="AU136" i="7"/>
  <c r="AU247" i="7"/>
  <c r="AU406" i="7"/>
  <c r="AU470" i="7"/>
  <c r="AU557" i="7"/>
  <c r="AU798" i="7"/>
  <c r="AU830" i="7"/>
  <c r="AU835" i="7"/>
  <c r="AU950" i="7"/>
  <c r="AU507" i="7"/>
  <c r="AU572" i="7"/>
  <c r="AU593" i="7"/>
  <c r="AU627" i="7"/>
  <c r="AU641" i="7"/>
  <c r="AU675" i="7"/>
  <c r="AU745" i="7"/>
  <c r="AU758" i="7"/>
  <c r="AU888" i="7"/>
  <c r="AU938" i="7"/>
  <c r="AU946" i="7"/>
  <c r="AU454" i="7"/>
  <c r="AU533" i="7"/>
  <c r="AU187" i="7"/>
  <c r="AU362" i="7"/>
  <c r="AU84" i="7"/>
  <c r="AU180" i="7"/>
  <c r="AU328" i="7"/>
  <c r="AU530" i="7"/>
  <c r="AU612" i="7"/>
  <c r="AU659" i="7"/>
  <c r="AU746" i="7"/>
  <c r="AU782" i="7"/>
  <c r="AU814" i="7"/>
  <c r="AU215" i="7"/>
  <c r="AU333" i="7"/>
  <c r="AU350" i="7"/>
  <c r="AU372" i="7"/>
  <c r="AU664" i="7"/>
  <c r="AU769" i="7"/>
  <c r="AU837" i="7"/>
  <c r="AU868" i="7"/>
  <c r="AU205" i="7"/>
  <c r="AU167" i="7"/>
  <c r="AU395" i="7"/>
  <c r="AU481" i="7"/>
  <c r="AU523" i="7"/>
  <c r="AU527" i="7"/>
  <c r="AU801" i="7"/>
  <c r="AU985" i="7"/>
  <c r="AU209" i="7"/>
  <c r="AU51" i="7"/>
  <c r="AU68" i="7"/>
  <c r="AU266" i="7"/>
  <c r="AU12" i="7"/>
  <c r="AU43" i="7"/>
  <c r="AU158" i="7"/>
  <c r="AU235" i="7"/>
  <c r="AU279" i="7"/>
  <c r="AU138" i="7"/>
  <c r="AU184" i="7"/>
  <c r="AU254" i="7"/>
  <c r="AU24" i="7"/>
  <c r="AU36" i="7"/>
  <c r="AU88" i="7"/>
  <c r="AU250" i="7"/>
  <c r="AU315" i="7"/>
  <c r="AU473" i="7"/>
  <c r="AU600" i="7"/>
  <c r="AU654" i="7"/>
  <c r="AU665" i="7"/>
  <c r="AU899" i="7"/>
  <c r="AU66" i="7"/>
  <c r="AU188" i="7"/>
  <c r="AU246" i="7"/>
  <c r="AU294" i="7"/>
  <c r="AU307" i="7"/>
  <c r="AU346" i="7"/>
  <c r="AU419" i="7"/>
  <c r="AU575" i="7"/>
  <c r="AU770" i="7"/>
  <c r="AU821" i="7"/>
  <c r="AU838" i="7"/>
  <c r="AU108" i="7"/>
  <c r="AU186" i="7"/>
  <c r="AU198" i="7"/>
  <c r="AU210" i="7"/>
  <c r="AU275" i="7"/>
  <c r="AU319" i="7"/>
  <c r="AU343" i="7"/>
  <c r="AU590" i="7"/>
  <c r="AU637" i="7"/>
  <c r="AU811" i="7"/>
  <c r="AU934" i="7"/>
  <c r="AU391" i="7"/>
  <c r="AU513" i="7"/>
  <c r="AU525" i="7"/>
  <c r="AU553" i="7"/>
  <c r="AU582" i="7"/>
  <c r="AU827" i="7"/>
  <c r="AU981" i="7"/>
  <c r="AU434" i="7"/>
  <c r="AU634" i="7"/>
  <c r="AU787" i="7"/>
  <c r="AU861" i="7"/>
  <c r="AU905" i="7"/>
  <c r="AU144" i="7"/>
  <c r="AU177" i="7"/>
  <c r="AU261" i="7"/>
  <c r="AU306" i="7"/>
  <c r="AU392" i="7"/>
  <c r="AU448" i="7"/>
  <c r="AU652" i="7"/>
  <c r="AU878" i="7"/>
  <c r="AU940" i="7"/>
  <c r="AU357" i="7"/>
  <c r="AU474" i="7"/>
  <c r="AU509" i="7"/>
  <c r="AU725" i="7"/>
  <c r="AU771" i="7"/>
  <c r="AU775" i="7"/>
  <c r="AU853" i="7"/>
  <c r="AU870" i="7"/>
  <c r="AU982" i="7"/>
  <c r="AU191" i="7"/>
  <c r="AU331" i="7"/>
  <c r="AU472" i="7"/>
  <c r="AU546" i="7"/>
  <c r="AU630" i="7"/>
  <c r="AU657" i="7"/>
  <c r="AU685" i="7"/>
  <c r="AU796" i="7"/>
  <c r="AU874" i="7"/>
  <c r="AU949" i="7"/>
  <c r="AU59" i="7"/>
  <c r="AU76" i="7"/>
  <c r="AU216" i="7"/>
  <c r="AU321" i="7"/>
  <c r="AU358" i="7"/>
  <c r="AU393" i="7"/>
  <c r="AU475" i="7"/>
  <c r="AU515" i="7"/>
  <c r="AU560" i="7"/>
  <c r="AU599" i="7"/>
  <c r="AU717" i="7"/>
  <c r="AU846" i="7"/>
  <c r="AU945" i="7"/>
  <c r="AU983" i="7"/>
  <c r="AU579" i="7"/>
  <c r="AU624" i="7"/>
  <c r="AU802" i="7"/>
  <c r="AU923" i="7"/>
  <c r="AU961" i="7"/>
  <c r="AU463" i="7"/>
  <c r="AU516" i="7"/>
  <c r="AU555" i="7"/>
  <c r="AU587" i="7"/>
  <c r="AU708" i="7"/>
  <c r="AU762" i="7"/>
  <c r="AU544" i="7"/>
  <c r="AU749" i="7"/>
  <c r="AU783" i="7"/>
  <c r="AU850" i="7"/>
  <c r="AU910" i="7"/>
  <c r="AU604" i="7"/>
  <c r="AU690" i="7"/>
  <c r="AU563" i="7"/>
  <c r="AU887" i="7"/>
  <c r="AU974" i="7"/>
  <c r="AU524" i="7"/>
  <c r="AU577" i="7"/>
  <c r="AU649" i="7"/>
  <c r="AU687" i="7"/>
  <c r="AU736" i="7"/>
  <c r="AU921" i="7"/>
  <c r="AU293" i="7"/>
  <c r="AU71" i="7"/>
  <c r="AU889" i="7"/>
  <c r="AU241" i="7"/>
  <c r="AU928" i="7"/>
  <c r="AU9" i="7"/>
  <c r="AU6" i="7"/>
  <c r="AU125" i="7"/>
  <c r="AU37" i="7"/>
  <c r="AU65" i="7"/>
  <c r="AU157" i="7"/>
  <c r="AU278" i="7"/>
  <c r="AU598" i="7"/>
  <c r="AU303" i="7"/>
  <c r="AU464" i="7"/>
  <c r="AU316" i="7"/>
  <c r="AU112" i="7"/>
  <c r="AU823" i="7"/>
  <c r="AU651" i="7"/>
  <c r="AU159" i="7"/>
  <c r="AU135" i="7"/>
  <c r="AU280" i="7"/>
  <c r="AU152" i="7"/>
  <c r="AU126" i="7"/>
  <c r="AU150" i="7"/>
  <c r="AU260" i="7"/>
  <c r="AU301" i="7"/>
  <c r="AU450" i="7"/>
  <c r="AU30" i="7"/>
  <c r="AU297" i="7"/>
  <c r="AU123" i="7"/>
  <c r="AU243" i="7"/>
  <c r="AU251" i="7"/>
  <c r="AU323" i="7"/>
  <c r="AU330" i="7"/>
  <c r="AU373" i="7"/>
  <c r="AU381" i="7"/>
  <c r="AU688" i="7"/>
  <c r="AU13" i="7"/>
  <c r="AU27" i="7"/>
  <c r="AU63" i="7"/>
  <c r="AU67" i="7"/>
  <c r="AU75" i="7"/>
  <c r="AU101" i="7"/>
  <c r="AU110" i="7"/>
  <c r="AU239" i="7"/>
  <c r="AU287" i="7"/>
  <c r="AU32" i="7"/>
  <c r="AU94" i="7"/>
  <c r="AU467" i="7"/>
  <c r="AU540" i="7"/>
  <c r="AU305" i="7"/>
  <c r="AU353" i="7"/>
  <c r="AU73" i="7"/>
  <c r="AU183" i="7"/>
  <c r="AU234" i="7"/>
  <c r="AU285" i="7"/>
  <c r="AU16" i="7"/>
  <c r="AU137" i="7"/>
  <c r="AU154" i="7"/>
  <c r="AU194" i="7"/>
  <c r="AU257" i="7"/>
  <c r="AU265" i="7"/>
  <c r="AU19" i="7"/>
  <c r="AU231" i="7"/>
  <c r="AU820" i="7"/>
  <c r="AU908" i="7"/>
  <c r="AU325" i="7"/>
  <c r="AU786" i="7"/>
  <c r="AU268" i="7"/>
  <c r="AU49" i="7"/>
  <c r="AU54" i="7"/>
  <c r="AU338" i="7"/>
  <c r="AU382" i="7"/>
  <c r="AU458" i="7"/>
  <c r="AU476" i="7"/>
  <c r="AU605" i="7"/>
  <c r="AU692" i="7"/>
  <c r="AU752" i="7"/>
  <c r="AU904" i="7"/>
  <c r="AU302" i="7"/>
  <c r="AU394" i="7"/>
  <c r="AU407" i="7"/>
  <c r="AU455" i="7"/>
  <c r="AU498" i="7"/>
  <c r="AU602" i="7"/>
  <c r="AU892" i="7"/>
  <c r="AU14" i="7"/>
  <c r="AU39" i="7"/>
  <c r="AU106" i="7"/>
  <c r="AU885" i="7"/>
  <c r="AU935" i="7"/>
  <c r="AU103" i="7"/>
  <c r="AU117" i="7"/>
  <c r="AU189" i="7"/>
  <c r="AU237" i="7"/>
  <c r="AU255" i="7"/>
  <c r="AU471" i="7"/>
  <c r="AU629" i="7"/>
  <c r="AU669" i="7"/>
  <c r="AU676" i="7"/>
  <c r="AU79" i="7"/>
  <c r="AU351" i="7"/>
  <c r="AU354" i="7"/>
  <c r="AU370" i="7"/>
  <c r="AU386" i="7"/>
  <c r="AU502" i="7"/>
  <c r="AU511" i="7"/>
  <c r="AU689" i="7"/>
  <c r="AU741" i="7"/>
  <c r="AU756" i="7"/>
  <c r="AU852" i="7"/>
  <c r="AU994" i="7"/>
  <c r="AU35" i="7"/>
  <c r="AU44" i="7"/>
  <c r="AU61" i="7"/>
  <c r="AU141" i="7"/>
  <c r="AU170" i="7"/>
  <c r="AU176" i="7"/>
  <c r="AU201" i="7"/>
  <c r="AU233" i="7"/>
  <c r="AU244" i="7"/>
  <c r="AU299" i="7"/>
  <c r="AU309" i="7"/>
  <c r="AU326" i="7"/>
  <c r="AU339" i="7"/>
  <c r="AU349" i="7"/>
  <c r="AU368" i="7"/>
  <c r="AU379" i="7"/>
  <c r="AU402" i="7"/>
  <c r="AU405" i="7"/>
  <c r="AU417" i="7"/>
  <c r="AU432" i="7"/>
  <c r="AU436" i="7"/>
  <c r="AU444" i="7"/>
  <c r="AU456" i="7"/>
  <c r="AU492" i="7"/>
  <c r="AU512" i="7"/>
  <c r="AU520" i="7"/>
  <c r="AU550" i="7"/>
  <c r="AU620" i="7"/>
  <c r="AU626" i="7"/>
  <c r="AU670" i="7"/>
  <c r="AU764" i="7"/>
  <c r="AU831" i="7"/>
  <c r="AU863" i="7"/>
  <c r="AU867" i="7"/>
  <c r="AU875" i="7"/>
  <c r="AU930" i="7"/>
  <c r="AU977" i="7"/>
  <c r="AU984" i="7"/>
  <c r="AU999" i="7"/>
  <c r="AU45" i="7"/>
  <c r="AU93" i="7"/>
  <c r="AU128" i="7"/>
  <c r="AU190" i="7"/>
  <c r="AU226" i="7"/>
  <c r="AU238" i="7"/>
  <c r="AU245" i="7"/>
  <c r="AU253" i="7"/>
  <c r="AU272" i="7"/>
  <c r="AU300" i="7"/>
  <c r="AU371" i="7"/>
  <c r="AU374" i="7"/>
  <c r="AU380" i="7"/>
  <c r="AU460" i="7"/>
  <c r="AU542" i="7"/>
  <c r="AU567" i="7"/>
  <c r="AU597" i="7"/>
  <c r="AU673" i="7"/>
  <c r="AU731" i="7"/>
  <c r="AU803" i="7"/>
  <c r="AU396" i="7"/>
  <c r="AU423" i="7"/>
  <c r="AU429" i="7"/>
  <c r="AU433" i="7"/>
  <c r="AU588" i="7"/>
  <c r="AU658" i="7"/>
  <c r="AU760" i="7"/>
  <c r="AU768" i="7"/>
  <c r="AU857" i="7"/>
  <c r="AU959" i="7"/>
  <c r="AU988" i="7"/>
  <c r="AU143" i="7"/>
  <c r="AU229" i="7"/>
  <c r="AU168" i="7"/>
  <c r="AU411" i="7"/>
  <c r="AU437" i="7"/>
  <c r="AU594" i="7"/>
  <c r="AU648" i="7"/>
  <c r="AU667" i="7"/>
  <c r="AU781" i="7"/>
  <c r="AU790" i="7"/>
  <c r="AU847" i="7"/>
  <c r="AU955" i="7"/>
  <c r="AU314" i="7"/>
  <c r="AU69" i="7"/>
  <c r="AU7" i="7"/>
  <c r="AU461" i="7"/>
  <c r="AU568" i="7"/>
  <c r="AU614" i="7"/>
  <c r="AU617" i="7"/>
  <c r="AU635" i="7"/>
  <c r="AU702" i="7"/>
  <c r="AU832" i="7"/>
  <c r="AU937" i="7"/>
  <c r="AU400" i="7"/>
  <c r="AU409" i="7"/>
  <c r="AU413" i="7"/>
  <c r="AU424" i="7"/>
  <c r="AU427" i="7"/>
  <c r="AU438" i="7"/>
  <c r="AU441" i="7"/>
  <c r="AU457" i="7"/>
  <c r="AU552" i="7"/>
  <c r="AU562" i="7"/>
  <c r="AU608" i="7"/>
  <c r="AU655" i="7"/>
  <c r="AU699" i="7"/>
  <c r="AU706" i="7"/>
  <c r="AU742" i="7"/>
  <c r="AU805" i="7"/>
  <c r="AU858" i="7"/>
  <c r="AU966" i="7"/>
  <c r="AU979" i="7"/>
  <c r="AU11" i="7"/>
  <c r="AU92" i="7"/>
  <c r="AU146" i="7"/>
  <c r="AU161" i="7"/>
  <c r="AU192" i="7"/>
  <c r="AU249" i="7"/>
  <c r="AU276" i="7"/>
  <c r="AU480" i="7"/>
  <c r="AU545" i="7"/>
  <c r="AU833" i="7"/>
  <c r="AU133" i="7"/>
  <c r="AU376" i="7"/>
  <c r="AU596" i="7"/>
  <c r="AU632" i="7"/>
  <c r="AU723" i="7"/>
  <c r="AU52" i="7"/>
  <c r="AU87" i="7"/>
  <c r="AU195" i="7"/>
  <c r="AU345" i="7"/>
  <c r="AU388" i="7"/>
  <c r="AU398" i="7"/>
  <c r="AU491" i="7"/>
  <c r="AU501" i="7"/>
  <c r="AU625" i="7"/>
  <c r="AU179" i="7"/>
  <c r="AU214" i="7"/>
  <c r="AU274" i="7"/>
  <c r="AU290" i="7"/>
  <c r="AU308" i="7"/>
  <c r="AU312" i="7"/>
  <c r="AU383" i="7"/>
  <c r="AU422" i="7"/>
  <c r="AU435" i="7"/>
  <c r="AU817" i="7"/>
  <c r="AU21" i="7"/>
  <c r="AU60" i="7"/>
  <c r="AU90" i="7"/>
  <c r="AU104" i="7"/>
  <c r="AU114" i="7"/>
  <c r="AU153" i="7"/>
  <c r="AU156" i="7"/>
  <c r="AU223" i="7"/>
  <c r="AU284" i="7"/>
  <c r="AU291" i="7"/>
  <c r="AU342" i="7"/>
  <c r="AU488" i="7"/>
  <c r="AU508" i="7"/>
  <c r="AU566" i="7"/>
  <c r="AU580" i="7"/>
  <c r="AU584" i="7"/>
  <c r="AU666" i="7"/>
  <c r="AU886" i="7"/>
  <c r="AU987" i="7"/>
  <c r="AU58" i="7"/>
  <c r="AU64" i="7"/>
  <c r="AU121" i="7"/>
  <c r="AU185" i="7"/>
  <c r="AU221" i="7"/>
  <c r="AU242" i="7"/>
  <c r="AU267" i="7"/>
  <c r="AU269" i="7"/>
  <c r="AU282" i="7"/>
  <c r="AU318" i="7"/>
  <c r="AU340" i="7"/>
  <c r="AU366" i="7"/>
  <c r="AU28" i="7"/>
  <c r="AU113" i="7"/>
  <c r="AU145" i="7"/>
  <c r="AU171" i="7"/>
  <c r="AU207" i="7"/>
  <c r="AU270" i="7"/>
  <c r="AU289" i="7"/>
  <c r="AU334" i="7"/>
  <c r="AU360" i="7"/>
  <c r="AU369" i="7"/>
  <c r="AU15" i="7"/>
  <c r="AU33" i="7"/>
  <c r="AU56" i="7"/>
  <c r="AU83" i="7"/>
  <c r="AU99" i="7"/>
  <c r="AU174" i="7"/>
  <c r="AU202" i="7"/>
  <c r="AU218" i="7"/>
  <c r="AU292" i="7"/>
  <c r="AU327" i="7"/>
  <c r="AU341" i="7"/>
  <c r="AU363" i="7"/>
  <c r="AU384" i="7"/>
  <c r="AU445" i="7"/>
  <c r="AU10" i="7"/>
  <c r="AU97" i="7"/>
  <c r="AU102" i="7"/>
  <c r="AU105" i="7"/>
  <c r="AU116" i="7"/>
  <c r="AU124" i="7"/>
  <c r="AU165" i="7"/>
  <c r="AU199" i="7"/>
  <c r="AU378" i="7"/>
  <c r="AU397" i="7"/>
  <c r="AU5" i="7"/>
  <c r="AU62" i="7"/>
  <c r="AU91" i="7"/>
  <c r="AU119" i="7"/>
  <c r="AU142" i="7"/>
  <c r="AU160" i="7"/>
  <c r="AU163" i="7"/>
  <c r="AU181" i="7"/>
  <c r="AU227" i="7"/>
  <c r="AU236" i="7"/>
  <c r="AU286" i="7"/>
  <c r="AU311" i="7"/>
  <c r="AU361" i="7"/>
  <c r="AU364" i="7"/>
  <c r="AU390" i="7"/>
  <c r="AU430" i="7"/>
  <c r="AU462" i="7"/>
  <c r="AU479" i="7"/>
  <c r="AU497" i="7"/>
  <c r="AU504" i="7"/>
  <c r="AU586" i="7"/>
  <c r="AU743" i="7"/>
  <c r="AU778" i="7"/>
  <c r="AU918" i="7"/>
  <c r="AU485" i="7"/>
  <c r="AU506" i="7"/>
  <c r="AU571" i="7"/>
  <c r="AU583" i="7"/>
  <c r="AU595" i="7"/>
  <c r="AU639" i="7"/>
  <c r="AU642" i="7"/>
  <c r="AU696" i="7"/>
  <c r="AU722" i="7"/>
  <c r="AU757" i="7"/>
  <c r="AU864" i="7"/>
  <c r="AU873" i="7"/>
  <c r="AU896" i="7"/>
  <c r="AU939" i="7"/>
  <c r="AU995" i="7"/>
  <c r="AU166" i="7"/>
  <c r="AU200" i="7"/>
  <c r="AU283" i="7"/>
  <c r="AU356" i="7"/>
  <c r="AU399" i="7"/>
  <c r="AU439" i="7"/>
  <c r="AU465" i="7"/>
  <c r="AU561" i="7"/>
  <c r="AU661" i="7"/>
  <c r="AU772" i="7"/>
  <c r="AU807" i="7"/>
  <c r="AU839" i="7"/>
  <c r="AU844" i="7"/>
  <c r="AU854" i="7"/>
  <c r="AU916" i="7"/>
  <c r="AU486" i="7"/>
  <c r="AU686" i="7"/>
  <c r="AU704" i="7"/>
  <c r="AU726" i="7"/>
  <c r="AU808" i="7"/>
  <c r="AU440" i="7"/>
  <c r="AU442" i="7"/>
  <c r="AU468" i="7"/>
  <c r="AU674" i="7"/>
  <c r="AU681" i="7"/>
  <c r="AU720" i="7"/>
  <c r="AU767" i="7"/>
  <c r="AU815" i="7"/>
  <c r="AU842" i="7"/>
  <c r="AU913" i="7"/>
  <c r="AU958" i="7"/>
  <c r="AU970" i="7"/>
  <c r="AU989" i="7"/>
  <c r="AU48" i="7"/>
  <c r="AU100" i="7"/>
  <c r="AU212" i="7"/>
  <c r="AU224" i="7"/>
  <c r="AU490" i="7"/>
  <c r="AU493" i="7"/>
  <c r="AU534" i="7"/>
  <c r="AU618" i="7"/>
  <c r="AU713" i="7"/>
  <c r="AU754" i="7"/>
  <c r="AU81" i="7"/>
  <c r="AU164" i="7"/>
  <c r="AU172" i="7"/>
  <c r="AU217" i="7"/>
  <c r="AU336" i="7"/>
  <c r="AU483" i="7"/>
  <c r="AU29" i="7"/>
  <c r="AU74" i="7"/>
  <c r="AU147" i="7"/>
  <c r="AU162" i="7"/>
  <c r="AU193" i="7"/>
  <c r="AU219" i="7"/>
  <c r="AU230" i="7"/>
  <c r="AU232" i="7"/>
  <c r="AU258" i="7"/>
  <c r="AU263" i="7"/>
  <c r="AU310" i="7"/>
  <c r="AU329" i="7"/>
  <c r="AU347" i="7"/>
  <c r="AU403" i="7"/>
  <c r="AU446" i="7"/>
  <c r="AU514" i="7"/>
  <c r="AU521" i="7"/>
  <c r="AU526" i="7"/>
  <c r="AU609" i="7"/>
  <c r="AU694" i="7"/>
  <c r="AU748" i="7"/>
  <c r="AU755" i="7"/>
  <c r="AU881" i="7"/>
  <c r="AU891" i="7"/>
  <c r="AU421" i="7"/>
  <c r="AU459" i="7"/>
  <c r="AU510" i="7"/>
  <c r="AU522" i="7"/>
  <c r="AU532" i="7"/>
  <c r="AU548" i="7"/>
  <c r="AU551" i="7"/>
  <c r="AU569" i="7"/>
  <c r="AU628" i="7"/>
  <c r="AU631" i="7"/>
  <c r="AU640" i="7"/>
  <c r="AU662" i="7"/>
  <c r="AU678" i="7"/>
  <c r="AU698" i="7"/>
  <c r="AU701" i="7"/>
  <c r="AU705" i="7"/>
  <c r="AU714" i="7"/>
  <c r="AU795" i="7"/>
  <c r="AU822" i="7"/>
  <c r="AU855" i="7"/>
  <c r="AU907" i="7"/>
  <c r="AU943" i="7"/>
  <c r="AU489" i="7"/>
  <c r="AU531" i="7"/>
  <c r="AU543" i="7"/>
  <c r="AU558" i="7"/>
  <c r="AU646" i="7"/>
  <c r="AU735" i="7"/>
  <c r="AU784" i="7"/>
  <c r="AU840" i="7"/>
  <c r="AU922" i="7"/>
  <c r="AU944" i="7"/>
  <c r="AU956" i="7"/>
  <c r="AU1000" i="7"/>
  <c r="AU367" i="7"/>
  <c r="AU420" i="7"/>
  <c r="AU570" i="7"/>
  <c r="AU592" i="7"/>
  <c r="AU621" i="7"/>
  <c r="AU638" i="7"/>
  <c r="AU650" i="7"/>
  <c r="AU653" i="7"/>
  <c r="AU703" i="7"/>
  <c r="AU715" i="7"/>
  <c r="AU739" i="7"/>
  <c r="AU750" i="7"/>
  <c r="AU779" i="7"/>
  <c r="AU800" i="7"/>
  <c r="AU957" i="7"/>
  <c r="AU980" i="7"/>
  <c r="AU607" i="7"/>
  <c r="AU610" i="7"/>
  <c r="AU672" i="7"/>
  <c r="AU693" i="7"/>
  <c r="AU862" i="7"/>
  <c r="AU871" i="7"/>
  <c r="AU898" i="7"/>
  <c r="AU920" i="7"/>
  <c r="AU963" i="7"/>
  <c r="AU990" i="7"/>
  <c r="AU256" i="7"/>
  <c r="AU277" i="7"/>
  <c r="AU296" i="7"/>
  <c r="AU313" i="7"/>
  <c r="AU385" i="7"/>
  <c r="AU389" i="7"/>
  <c r="AU418" i="7"/>
  <c r="AU431" i="7"/>
  <c r="AU466" i="7"/>
  <c r="AU484" i="7"/>
  <c r="AU487" i="7"/>
  <c r="AU500" i="7"/>
  <c r="AU518" i="7"/>
  <c r="AU554" i="7"/>
  <c r="AU576" i="7"/>
  <c r="AU616" i="7"/>
  <c r="AU633" i="7"/>
  <c r="AU656" i="7"/>
  <c r="AU682" i="7"/>
  <c r="AU776" i="7"/>
  <c r="AU785" i="7"/>
  <c r="AU791" i="7"/>
  <c r="AU797" i="7"/>
  <c r="AU810" i="7"/>
  <c r="AU877" i="7"/>
  <c r="AU893" i="7"/>
  <c r="AU931" i="7"/>
  <c r="AU495" i="7"/>
  <c r="AU538" i="7"/>
  <c r="AU547" i="7"/>
  <c r="AU564" i="7"/>
  <c r="AU603" i="7"/>
  <c r="AU680" i="7"/>
  <c r="AU683" i="7"/>
  <c r="AU728" i="7"/>
  <c r="AU773" i="7"/>
  <c r="AU804" i="7"/>
  <c r="AU826" i="7"/>
  <c r="AU876" i="7"/>
  <c r="AU914" i="7"/>
  <c r="AU917" i="7"/>
  <c r="AU926" i="7"/>
  <c r="AU947" i="7"/>
  <c r="AU972" i="7"/>
  <c r="AU986" i="7"/>
  <c r="AU996" i="7"/>
  <c r="AU578" i="7"/>
  <c r="AU668" i="7"/>
  <c r="AU710" i="7"/>
  <c r="AU737" i="7"/>
  <c r="AU788" i="7"/>
  <c r="AU793" i="7"/>
  <c r="AU948" i="7"/>
  <c r="AU997" i="7"/>
  <c r="AU684" i="7"/>
  <c r="AU724" i="7"/>
  <c r="AU729" i="7"/>
  <c r="AU734" i="7"/>
  <c r="AU763" i="7"/>
  <c r="AU845" i="7"/>
  <c r="AU851" i="7"/>
  <c r="AU866" i="7"/>
  <c r="AU903" i="7"/>
  <c r="AU909" i="7"/>
  <c r="AU924" i="7"/>
  <c r="AU936" i="7"/>
  <c r="AU965" i="7"/>
  <c r="AU991" i="7"/>
  <c r="AU813" i="7"/>
  <c r="AU818" i="7"/>
  <c r="AU869" i="7"/>
  <c r="AU901" i="7"/>
  <c r="AU915" i="7"/>
  <c r="AU606" i="7"/>
  <c r="AU611" i="7"/>
  <c r="AU824" i="7"/>
  <c r="AU968" i="7"/>
  <c r="AU975" i="7"/>
  <c r="AU978" i="7"/>
  <c r="AU992" i="7"/>
  <c r="AU337" i="7"/>
  <c r="AU517" i="7"/>
  <c r="AU537" i="7"/>
  <c r="AU539" i="7"/>
  <c r="AU636" i="7"/>
  <c r="AU677" i="7"/>
  <c r="AU697" i="7"/>
  <c r="AU709" i="7"/>
  <c r="AU716" i="7"/>
  <c r="AU727" i="7"/>
  <c r="AU774" i="7"/>
  <c r="AU882" i="7"/>
  <c r="AU929" i="7"/>
  <c r="AU953" i="7"/>
  <c r="AU998" i="7"/>
  <c r="AU879" i="7"/>
  <c r="AU993" i="7"/>
  <c r="AU536" i="7"/>
  <c r="AU559" i="7"/>
  <c r="AU619" i="7"/>
  <c r="AU644" i="7"/>
  <c r="AU691" i="7"/>
  <c r="AU721" i="7"/>
  <c r="AU740" i="7"/>
  <c r="AU766" i="7"/>
  <c r="AU809" i="7"/>
  <c r="AU829" i="7"/>
  <c r="AU834" i="7"/>
  <c r="AU836" i="7"/>
  <c r="AU860" i="7"/>
  <c r="AU865" i="7"/>
  <c r="AU902" i="7"/>
  <c r="AU927" i="7"/>
  <c r="AU799" i="7"/>
  <c r="AU819" i="7"/>
  <c r="AU843" i="7"/>
  <c r="AU941" i="7"/>
  <c r="AU906" i="7"/>
  <c r="AU911" i="7"/>
  <c r="AU951" i="7"/>
  <c r="AU973" i="7"/>
  <c r="AU849" i="7"/>
  <c r="AU933" i="7"/>
  <c r="O492" i="2" l="1"/>
  <c r="AF177" i="2"/>
  <c r="AK177" i="2"/>
  <c r="O177" i="2"/>
  <c r="T177" i="2"/>
  <c r="AD342" i="2"/>
  <c r="V342" i="2"/>
  <c r="AA177" i="2"/>
  <c r="AJ177" i="2"/>
  <c r="AH342" i="2"/>
  <c r="X177" i="2"/>
  <c r="AG177" i="2"/>
  <c r="Q177" i="2"/>
  <c r="AF342" i="2"/>
  <c r="AH177" i="2"/>
  <c r="AA342" i="2"/>
  <c r="U342" i="2"/>
  <c r="Z177" i="2"/>
  <c r="AK342" i="2"/>
  <c r="AC177" i="2"/>
  <c r="O342" i="2"/>
  <c r="T342" i="2"/>
  <c r="AB177" i="2"/>
  <c r="AI342" i="2"/>
  <c r="P177" i="2"/>
  <c r="Y342" i="2"/>
  <c r="Z342" i="2"/>
  <c r="AG342" i="2"/>
  <c r="P342" i="2"/>
  <c r="AL177" i="2"/>
  <c r="AM342" i="2"/>
  <c r="AE342" i="2"/>
  <c r="X342" i="2"/>
  <c r="S342" i="2"/>
  <c r="W342" i="2"/>
  <c r="AB342" i="2"/>
  <c r="S177" i="2"/>
  <c r="Y477" i="2"/>
  <c r="U177" i="2"/>
  <c r="R177" i="2"/>
  <c r="AJ342" i="2"/>
  <c r="AI177" i="2"/>
  <c r="V177" i="2"/>
  <c r="AC342" i="2"/>
  <c r="Q342" i="2"/>
  <c r="Y177" i="2"/>
  <c r="AD177" i="2"/>
  <c r="AM177" i="2"/>
  <c r="W177" i="2"/>
  <c r="AE177" i="2"/>
  <c r="R342" i="2"/>
  <c r="AL342" i="2"/>
  <c r="AC462" i="2"/>
  <c r="S477" i="2"/>
  <c r="P477" i="2"/>
  <c r="AH477" i="2"/>
  <c r="W477" i="2"/>
  <c r="T462" i="2"/>
  <c r="T477" i="2"/>
  <c r="R462" i="2"/>
  <c r="AF477" i="2"/>
  <c r="AD462" i="2"/>
  <c r="AI462" i="2"/>
  <c r="AC477" i="2"/>
  <c r="AM462" i="2"/>
  <c r="AM477" i="2"/>
  <c r="R477" i="2"/>
  <c r="Q462" i="2"/>
  <c r="S462" i="2"/>
  <c r="AE477" i="2"/>
  <c r="AE462" i="2"/>
  <c r="U477" i="2"/>
  <c r="AH462" i="2"/>
  <c r="AI477" i="2"/>
  <c r="X462" i="2"/>
  <c r="V477" i="2"/>
  <c r="AL462" i="2"/>
  <c r="AJ462" i="2"/>
  <c r="AB462" i="2"/>
  <c r="AK477" i="2"/>
  <c r="AF462" i="2"/>
  <c r="AL477" i="2"/>
  <c r="Z477" i="2"/>
  <c r="P462" i="2"/>
  <c r="W462" i="2"/>
  <c r="Z462" i="2"/>
  <c r="Y462" i="2"/>
  <c r="V462" i="2"/>
  <c r="U462" i="2"/>
  <c r="AG477" i="2"/>
  <c r="AJ477" i="2"/>
  <c r="AG462" i="2"/>
  <c r="AD477" i="2"/>
  <c r="O462" i="2"/>
  <c r="AK462" i="2"/>
  <c r="AA477" i="2"/>
  <c r="AB477" i="2"/>
  <c r="Q477" i="2"/>
  <c r="AA462" i="2"/>
  <c r="O477" i="2"/>
  <c r="X477" i="2"/>
  <c r="Q807" i="2"/>
  <c r="AB792" i="2"/>
  <c r="AB777" i="2"/>
  <c r="P777" i="2"/>
  <c r="U747" i="2"/>
  <c r="Y777" i="2"/>
  <c r="S792" i="2"/>
  <c r="AM867" i="2"/>
  <c r="P747" i="2"/>
  <c r="Q792" i="2"/>
  <c r="AB762" i="2"/>
  <c r="AG792" i="2"/>
  <c r="AC807" i="2"/>
  <c r="T777" i="2"/>
  <c r="S777" i="2"/>
  <c r="AD792" i="2"/>
  <c r="X807" i="2"/>
  <c r="Q777" i="2"/>
  <c r="O807" i="2"/>
  <c r="AA792" i="2"/>
  <c r="AM777" i="2"/>
  <c r="AA777" i="2"/>
  <c r="O777" i="2"/>
  <c r="AL747" i="2"/>
  <c r="T747" i="2"/>
  <c r="AI747" i="2"/>
  <c r="O822" i="2"/>
  <c r="T792" i="2"/>
  <c r="AK777" i="2"/>
  <c r="AH747" i="2"/>
  <c r="X777" i="2"/>
  <c r="AG747" i="2"/>
  <c r="AI777" i="2"/>
  <c r="W777" i="2"/>
  <c r="AK762" i="2"/>
  <c r="AM792" i="2"/>
  <c r="V777" i="2"/>
  <c r="AJ807" i="2"/>
  <c r="AG777" i="2"/>
  <c r="AA762" i="2"/>
  <c r="AD747" i="2"/>
  <c r="AF792" i="2"/>
  <c r="AF777" i="2"/>
  <c r="Y762" i="2"/>
  <c r="AC747" i="2"/>
  <c r="AB807" i="2"/>
  <c r="AE777" i="2"/>
  <c r="W762" i="2"/>
  <c r="AB747" i="2"/>
  <c r="AA807" i="2"/>
  <c r="AD777" i="2"/>
  <c r="T762" i="2"/>
  <c r="Y747" i="2"/>
  <c r="AC777" i="2"/>
  <c r="W747" i="2"/>
  <c r="U792" i="2"/>
  <c r="AL777" i="2"/>
  <c r="Z777" i="2"/>
  <c r="S747" i="2"/>
  <c r="R747" i="2"/>
  <c r="AJ777" i="2"/>
  <c r="Q747" i="2"/>
  <c r="R792" i="2"/>
  <c r="AF747" i="2"/>
  <c r="AH777" i="2"/>
  <c r="AE747" i="2"/>
  <c r="P792" i="2"/>
  <c r="U777" i="2"/>
  <c r="O792" i="2"/>
  <c r="AL882" i="2"/>
  <c r="AE792" i="2"/>
  <c r="R882" i="2"/>
  <c r="R777" i="2"/>
  <c r="AC792" i="2"/>
  <c r="Q762" i="2"/>
  <c r="AL792" i="2"/>
  <c r="P822" i="2"/>
  <c r="AJ762" i="2"/>
  <c r="P807" i="2"/>
  <c r="S807" i="2"/>
  <c r="AL867" i="2"/>
  <c r="AC822" i="2"/>
  <c r="AL822" i="2"/>
  <c r="AK822" i="2"/>
  <c r="X837" i="2"/>
  <c r="AI852" i="2"/>
  <c r="AM852" i="2"/>
  <c r="V852" i="2"/>
  <c r="Y852" i="2"/>
  <c r="Q882" i="2"/>
  <c r="AI867" i="2"/>
  <c r="Y882" i="2"/>
  <c r="W867" i="2"/>
  <c r="AK882" i="2"/>
  <c r="AJ852" i="2"/>
  <c r="AF762" i="2"/>
  <c r="R807" i="2"/>
  <c r="AB867" i="2"/>
  <c r="Q822" i="2"/>
  <c r="AC837" i="2"/>
  <c r="W852" i="2"/>
  <c r="AG852" i="2"/>
  <c r="AD882" i="2"/>
  <c r="P762" i="2"/>
  <c r="AI807" i="2"/>
  <c r="AL807" i="2"/>
  <c r="R867" i="2"/>
  <c r="AC852" i="2"/>
  <c r="S882" i="2"/>
  <c r="AH882" i="2"/>
  <c r="W807" i="2"/>
  <c r="Z792" i="2"/>
  <c r="AI822" i="2"/>
  <c r="AF852" i="2"/>
  <c r="AH867" i="2"/>
  <c r="AM807" i="2"/>
  <c r="X762" i="2"/>
  <c r="AD807" i="2"/>
  <c r="Y792" i="2"/>
  <c r="AJ867" i="2"/>
  <c r="O867" i="2"/>
  <c r="AM837" i="2"/>
  <c r="O837" i="2"/>
  <c r="X852" i="2"/>
  <c r="AD852" i="2"/>
  <c r="AC882" i="2"/>
  <c r="AF882" i="2"/>
  <c r="AK747" i="2"/>
  <c r="AK792" i="2"/>
  <c r="AD837" i="2"/>
  <c r="AF867" i="2"/>
  <c r="Z747" i="2"/>
  <c r="U852" i="2"/>
  <c r="Z807" i="2"/>
  <c r="P837" i="2"/>
  <c r="AE822" i="2"/>
  <c r="R762" i="2"/>
  <c r="U762" i="2"/>
  <c r="S762" i="2"/>
  <c r="AA747" i="2"/>
  <c r="AF807" i="2"/>
  <c r="X792" i="2"/>
  <c r="V822" i="2"/>
  <c r="U837" i="2"/>
  <c r="O852" i="2"/>
  <c r="AL852" i="2"/>
  <c r="U882" i="2"/>
  <c r="S867" i="2"/>
  <c r="O882" i="2"/>
  <c r="AD822" i="2"/>
  <c r="AL762" i="2"/>
  <c r="V747" i="2"/>
  <c r="O747" i="2"/>
  <c r="T807" i="2"/>
  <c r="AJ792" i="2"/>
  <c r="AF822" i="2"/>
  <c r="Z837" i="2"/>
  <c r="AF837" i="2"/>
  <c r="Q837" i="2"/>
  <c r="R837" i="2"/>
  <c r="Z852" i="2"/>
  <c r="AM882" i="2"/>
  <c r="Y867" i="2"/>
  <c r="AA882" i="2"/>
  <c r="AA822" i="2"/>
  <c r="Z762" i="2"/>
  <c r="AE807" i="2"/>
  <c r="R822" i="2"/>
  <c r="X822" i="2"/>
  <c r="T822" i="2"/>
  <c r="P867" i="2"/>
  <c r="AJ837" i="2"/>
  <c r="AH852" i="2"/>
  <c r="AK852" i="2"/>
  <c r="AE882" i="2"/>
  <c r="V882" i="2"/>
  <c r="Q852" i="2"/>
  <c r="P882" i="2"/>
  <c r="T867" i="2"/>
  <c r="AE762" i="2"/>
  <c r="AC867" i="2"/>
  <c r="AI837" i="2"/>
  <c r="T837" i="2"/>
  <c r="AB882" i="2"/>
  <c r="Y837" i="2"/>
  <c r="AJ747" i="2"/>
  <c r="AH807" i="2"/>
  <c r="AG822" i="2"/>
  <c r="AK867" i="2"/>
  <c r="W882" i="2"/>
  <c r="Z882" i="2"/>
  <c r="AG882" i="2"/>
  <c r="V807" i="2"/>
  <c r="S822" i="2"/>
  <c r="U822" i="2"/>
  <c r="X882" i="2"/>
  <c r="T852" i="2"/>
  <c r="AH762" i="2"/>
  <c r="AM747" i="2"/>
  <c r="AG807" i="2"/>
  <c r="P852" i="2"/>
  <c r="AM822" i="2"/>
  <c r="AL837" i="2"/>
  <c r="AE852" i="2"/>
  <c r="V762" i="2"/>
  <c r="U807" i="2"/>
  <c r="AI882" i="2"/>
  <c r="AI762" i="2"/>
  <c r="AG762" i="2"/>
  <c r="V792" i="2"/>
  <c r="R852" i="2"/>
  <c r="O762" i="2"/>
  <c r="AH792" i="2"/>
  <c r="Q867" i="2"/>
  <c r="V867" i="2"/>
  <c r="W792" i="2"/>
  <c r="W837" i="2"/>
  <c r="AG867" i="2"/>
  <c r="AC762" i="2"/>
  <c r="AH837" i="2"/>
  <c r="AA867" i="2"/>
  <c r="AM762" i="2"/>
  <c r="AB852" i="2"/>
  <c r="Z867" i="2"/>
  <c r="AE867" i="2"/>
  <c r="X747" i="2"/>
  <c r="AJ882" i="2"/>
  <c r="AH822" i="2"/>
  <c r="X867" i="2"/>
  <c r="S852" i="2"/>
  <c r="AK807" i="2"/>
  <c r="Y807" i="2"/>
  <c r="AA837" i="2"/>
  <c r="AB822" i="2"/>
  <c r="AI792" i="2"/>
  <c r="U867" i="2"/>
  <c r="AJ822" i="2"/>
  <c r="Z822" i="2"/>
  <c r="AG837" i="2"/>
  <c r="AB837" i="2"/>
  <c r="T882" i="2"/>
  <c r="W822" i="2"/>
  <c r="AE837" i="2"/>
  <c r="AD762" i="2"/>
  <c r="S837" i="2"/>
  <c r="AD867" i="2"/>
  <c r="AA852" i="2"/>
  <c r="AK837" i="2"/>
  <c r="Y822" i="2"/>
  <c r="V837" i="2"/>
  <c r="AJ162" i="2"/>
  <c r="AC162" i="2"/>
  <c r="AM657" i="2"/>
  <c r="AL657" i="2"/>
  <c r="AM672" i="2"/>
  <c r="AI657" i="2"/>
  <c r="AK672" i="2"/>
  <c r="AD657" i="2"/>
  <c r="AB672" i="2"/>
  <c r="AK657" i="2"/>
  <c r="AJ657" i="2"/>
  <c r="W657" i="2"/>
  <c r="R657" i="2"/>
  <c r="Q657" i="2"/>
  <c r="P657" i="2"/>
  <c r="O657" i="2"/>
  <c r="Z672" i="2"/>
  <c r="X657" i="2"/>
  <c r="T657" i="2"/>
  <c r="AL672" i="2"/>
  <c r="AE672" i="2"/>
  <c r="AH672" i="2"/>
  <c r="AD702" i="2"/>
  <c r="V687" i="2"/>
  <c r="AA672" i="2"/>
  <c r="P672" i="2"/>
  <c r="S672" i="2"/>
  <c r="AC702" i="2"/>
  <c r="Z687" i="2"/>
  <c r="U687" i="2"/>
  <c r="AL687" i="2"/>
  <c r="O702" i="2"/>
  <c r="AA702" i="2"/>
  <c r="R687" i="2"/>
  <c r="AI687" i="2"/>
  <c r="AK702" i="2"/>
  <c r="AC672" i="2"/>
  <c r="AH657" i="2"/>
  <c r="Q672" i="2"/>
  <c r="V657" i="2"/>
  <c r="AG657" i="2"/>
  <c r="AB657" i="2"/>
  <c r="U657" i="2"/>
  <c r="AF702" i="2"/>
  <c r="W702" i="2"/>
  <c r="Y657" i="2"/>
  <c r="U672" i="2"/>
  <c r="AE702" i="2"/>
  <c r="AH687" i="2"/>
  <c r="AB687" i="2"/>
  <c r="AE657" i="2"/>
  <c r="T702" i="2"/>
  <c r="V672" i="2"/>
  <c r="AF687" i="2"/>
  <c r="P702" i="2"/>
  <c r="AG702" i="2"/>
  <c r="AM687" i="2"/>
  <c r="AD687" i="2"/>
  <c r="U702" i="2"/>
  <c r="AF657" i="2"/>
  <c r="AC687" i="2"/>
  <c r="S657" i="2"/>
  <c r="AJ702" i="2"/>
  <c r="Y672" i="2"/>
  <c r="AF672" i="2"/>
  <c r="X702" i="2"/>
  <c r="T687" i="2"/>
  <c r="AC657" i="2"/>
  <c r="Z702" i="2"/>
  <c r="AL702" i="2"/>
  <c r="Q702" i="2"/>
  <c r="X672" i="2"/>
  <c r="O687" i="2"/>
  <c r="AA657" i="2"/>
  <c r="AI702" i="2"/>
  <c r="O672" i="2"/>
  <c r="T672" i="2"/>
  <c r="V702" i="2"/>
  <c r="AE687" i="2"/>
  <c r="W687" i="2"/>
  <c r="AK687" i="2"/>
  <c r="AM702" i="2"/>
  <c r="R672" i="2"/>
  <c r="Q687" i="2"/>
  <c r="AG687" i="2"/>
  <c r="P687" i="2"/>
  <c r="R702" i="2"/>
  <c r="AI672" i="2"/>
  <c r="W672" i="2"/>
  <c r="AD672" i="2"/>
  <c r="AH702" i="2"/>
  <c r="Y687" i="2"/>
  <c r="S687" i="2"/>
  <c r="X687" i="2"/>
  <c r="Y702" i="2"/>
  <c r="S702" i="2"/>
  <c r="AJ687" i="2"/>
  <c r="AB702" i="2"/>
  <c r="AJ672" i="2"/>
  <c r="AG672" i="2"/>
  <c r="Z657" i="2"/>
  <c r="AA687" i="2"/>
  <c r="X162" i="2"/>
  <c r="V162" i="2"/>
  <c r="AF162" i="2"/>
  <c r="AK162" i="2"/>
  <c r="T402" i="2"/>
  <c r="S642" i="2"/>
  <c r="AL627" i="2"/>
  <c r="AK627" i="2"/>
  <c r="AL612" i="2"/>
  <c r="Y612" i="2"/>
  <c r="AD612" i="2"/>
  <c r="W627" i="2"/>
  <c r="U627" i="2"/>
  <c r="AH642" i="2"/>
  <c r="AC612" i="2"/>
  <c r="AA627" i="2"/>
  <c r="S627" i="2"/>
  <c r="AB642" i="2"/>
  <c r="AB627" i="2"/>
  <c r="AG612" i="2"/>
  <c r="Q627" i="2"/>
  <c r="R612" i="2"/>
  <c r="AE642" i="2"/>
  <c r="V627" i="2"/>
  <c r="AD627" i="2"/>
  <c r="AI612" i="2"/>
  <c r="X612" i="2"/>
  <c r="AM627" i="2"/>
  <c r="Z612" i="2"/>
  <c r="P612" i="2"/>
  <c r="AI642" i="2"/>
  <c r="AF627" i="2"/>
  <c r="AC642" i="2"/>
  <c r="V642" i="2"/>
  <c r="AL642" i="2"/>
  <c r="AG642" i="2"/>
  <c r="AD642" i="2"/>
  <c r="T612" i="2"/>
  <c r="AC627" i="2"/>
  <c r="O627" i="2"/>
  <c r="O642" i="2"/>
  <c r="AH627" i="2"/>
  <c r="AE612" i="2"/>
  <c r="Q612" i="2"/>
  <c r="R642" i="2"/>
  <c r="R627" i="2"/>
  <c r="AG627" i="2"/>
  <c r="AM642" i="2"/>
  <c r="AA612" i="2"/>
  <c r="T627" i="2"/>
  <c r="W642" i="2"/>
  <c r="V612" i="2"/>
  <c r="T642" i="2"/>
  <c r="Y627" i="2"/>
  <c r="P642" i="2"/>
  <c r="AI627" i="2"/>
  <c r="AK612" i="2"/>
  <c r="W612" i="2"/>
  <c r="AM612" i="2"/>
  <c r="Q642" i="2"/>
  <c r="X627" i="2"/>
  <c r="AB612" i="2"/>
  <c r="Z627" i="2"/>
  <c r="AK642" i="2"/>
  <c r="AE627" i="2"/>
  <c r="U642" i="2"/>
  <c r="AH612" i="2"/>
  <c r="AJ612" i="2"/>
  <c r="AJ627" i="2"/>
  <c r="AF642" i="2"/>
  <c r="Y642" i="2"/>
  <c r="AF612" i="2"/>
  <c r="X642" i="2"/>
  <c r="U612" i="2"/>
  <c r="AA642" i="2"/>
  <c r="P627" i="2"/>
  <c r="Z642" i="2"/>
  <c r="O612" i="2"/>
  <c r="AJ642" i="2"/>
  <c r="S612" i="2"/>
  <c r="AE27" i="2"/>
  <c r="AC27" i="2"/>
  <c r="X27" i="2"/>
  <c r="AH27" i="2"/>
  <c r="O27" i="2"/>
  <c r="Y27" i="2"/>
  <c r="AF27" i="2"/>
  <c r="AI27" i="2"/>
  <c r="W27" i="2"/>
  <c r="AM27" i="2"/>
  <c r="R27" i="2"/>
  <c r="AA27" i="2"/>
  <c r="AJ27" i="2"/>
  <c r="AG27" i="2"/>
  <c r="AD27" i="2"/>
  <c r="T27" i="2"/>
  <c r="V27" i="2"/>
  <c r="Z27" i="2"/>
  <c r="AK27" i="2"/>
  <c r="S27" i="2"/>
  <c r="AL27" i="2"/>
  <c r="Q27" i="2"/>
  <c r="AB27" i="2"/>
  <c r="U27" i="2"/>
  <c r="P27" i="2"/>
  <c r="AL357" i="2"/>
  <c r="AB357" i="2"/>
  <c r="AH357" i="2"/>
  <c r="Z357" i="2"/>
  <c r="U357" i="2"/>
  <c r="AI357" i="2"/>
  <c r="T357" i="2"/>
  <c r="AJ357" i="2"/>
  <c r="Y357" i="2"/>
  <c r="AE357" i="2"/>
  <c r="O357" i="2"/>
  <c r="V357" i="2"/>
  <c r="W357" i="2"/>
  <c r="AF357" i="2"/>
  <c r="P357" i="2"/>
  <c r="X357" i="2"/>
  <c r="AM357" i="2"/>
  <c r="AK357" i="2"/>
  <c r="AG357" i="2"/>
  <c r="Q357" i="2"/>
  <c r="AC357" i="2"/>
  <c r="R357" i="2"/>
  <c r="AA357" i="2"/>
  <c r="AD357" i="2"/>
  <c r="S357" i="2"/>
  <c r="W162" i="2"/>
  <c r="O162" i="2"/>
  <c r="Q162" i="2"/>
  <c r="S162" i="2"/>
  <c r="AL162" i="2"/>
  <c r="T162" i="2"/>
  <c r="AG162" i="2"/>
  <c r="AB162" i="2"/>
  <c r="P162" i="2"/>
  <c r="R162" i="2"/>
  <c r="AD162" i="2"/>
  <c r="AE162" i="2"/>
  <c r="Y162" i="2"/>
  <c r="AM162" i="2"/>
  <c r="Z162" i="2"/>
  <c r="AI162" i="2"/>
  <c r="AD267" i="2"/>
  <c r="U162" i="2"/>
  <c r="AA162" i="2"/>
  <c r="AH162" i="2"/>
  <c r="X166" i="2"/>
  <c r="X175" i="2" s="1"/>
  <c r="BK175" i="2" s="1"/>
  <c r="AA166" i="2"/>
  <c r="AA175" i="2" s="1"/>
  <c r="BN175" i="2" s="1"/>
  <c r="V166" i="2"/>
  <c r="V175" i="2" s="1"/>
  <c r="BI175" i="2" s="1"/>
  <c r="AH166" i="2"/>
  <c r="AH175" i="2" s="1"/>
  <c r="BU175" i="2" s="1"/>
  <c r="AG166" i="2"/>
  <c r="AG175" i="2" s="1"/>
  <c r="BT175" i="2" s="1"/>
  <c r="P166" i="2"/>
  <c r="P175" i="2" s="1"/>
  <c r="BC175" i="2" s="1"/>
  <c r="AI166" i="2"/>
  <c r="AI175" i="2" s="1"/>
  <c r="BV175" i="2" s="1"/>
  <c r="AB166" i="2"/>
  <c r="AB175" i="2" s="1"/>
  <c r="BO175" i="2" s="1"/>
  <c r="AE166" i="2"/>
  <c r="AE175" i="2" s="1"/>
  <c r="BR175" i="2" s="1"/>
  <c r="Q166" i="2"/>
  <c r="Q175" i="2" s="1"/>
  <c r="BD175" i="2" s="1"/>
  <c r="W166" i="2"/>
  <c r="W175" i="2" s="1"/>
  <c r="BJ175" i="2" s="1"/>
  <c r="AJ166" i="2"/>
  <c r="AJ175" i="2" s="1"/>
  <c r="BW175" i="2" s="1"/>
  <c r="R166" i="2"/>
  <c r="R175" i="2" s="1"/>
  <c r="BE175" i="2" s="1"/>
  <c r="L175" i="2"/>
  <c r="AY175" i="2" s="1"/>
  <c r="AB327" i="2"/>
  <c r="V72" i="2"/>
  <c r="V57" i="2"/>
  <c r="T237" i="2"/>
  <c r="T252" i="2" s="1"/>
  <c r="AG192" i="2"/>
  <c r="AJ507" i="2"/>
  <c r="AC297" i="2"/>
  <c r="AC237" i="2"/>
  <c r="AC252" i="2" s="1"/>
  <c r="P237" i="2"/>
  <c r="P252" i="2" s="1"/>
  <c r="Z282" i="2"/>
  <c r="Z432" i="2"/>
  <c r="S327" i="2"/>
  <c r="AA72" i="2"/>
  <c r="AA492" i="2"/>
  <c r="Q582" i="2"/>
  <c r="Q567" i="2" s="1"/>
  <c r="R402" i="2"/>
  <c r="X72" i="2"/>
  <c r="R492" i="2"/>
  <c r="Y192" i="2"/>
  <c r="S147" i="2"/>
  <c r="Y582" i="2"/>
  <c r="Y567" i="2" s="1"/>
  <c r="AF327" i="2"/>
  <c r="AK102" i="2"/>
  <c r="U237" i="2"/>
  <c r="U252" i="2" s="1"/>
  <c r="AE492" i="2"/>
  <c r="Z402" i="2"/>
  <c r="P57" i="2"/>
  <c r="AI327" i="2"/>
  <c r="V267" i="2"/>
  <c r="AA582" i="2"/>
  <c r="AA567" i="2" s="1"/>
  <c r="T327" i="2"/>
  <c r="Z297" i="2"/>
  <c r="T147" i="2"/>
  <c r="AC192" i="2"/>
  <c r="AM522" i="2"/>
  <c r="AM57" i="2"/>
  <c r="AJ582" i="2"/>
  <c r="AJ567" i="2" s="1"/>
  <c r="AE237" i="2"/>
  <c r="AE252" i="2" s="1"/>
  <c r="AM132" i="2"/>
  <c r="AH732" i="2"/>
  <c r="AL717" i="2"/>
  <c r="AD582" i="2"/>
  <c r="AD567" i="2" s="1"/>
  <c r="AE717" i="2"/>
  <c r="O717" i="2"/>
  <c r="AJ597" i="2"/>
  <c r="AD42" i="2"/>
  <c r="R597" i="2"/>
  <c r="P597" i="2"/>
  <c r="AK597" i="2"/>
  <c r="AH132" i="2"/>
  <c r="AF117" i="2"/>
  <c r="AA597" i="2"/>
  <c r="Q117" i="2"/>
  <c r="AJ432" i="2"/>
  <c r="AL432" i="2"/>
  <c r="Y522" i="2"/>
  <c r="U507" i="2"/>
  <c r="AB507" i="2"/>
  <c r="AH582" i="2"/>
  <c r="AH567" i="2" s="1"/>
  <c r="AC507" i="2"/>
  <c r="W417" i="2"/>
  <c r="AI402" i="2"/>
  <c r="P417" i="2"/>
  <c r="V192" i="2"/>
  <c r="X282" i="2"/>
  <c r="S402" i="2"/>
  <c r="V582" i="2"/>
  <c r="V567" i="2" s="1"/>
  <c r="AB282" i="2"/>
  <c r="P192" i="2"/>
  <c r="AF492" i="2"/>
  <c r="AJ492" i="2"/>
  <c r="U267" i="2"/>
  <c r="AC552" i="2"/>
  <c r="AC537" i="2" s="1"/>
  <c r="W147" i="2"/>
  <c r="P147" i="2"/>
  <c r="AJ237" i="2"/>
  <c r="AJ252" i="2" s="1"/>
  <c r="S297" i="2"/>
  <c r="W297" i="2"/>
  <c r="AA147" i="2"/>
  <c r="AI102" i="2"/>
  <c r="AF297" i="2"/>
  <c r="Y72" i="2"/>
  <c r="U57" i="2"/>
  <c r="R57" i="2"/>
  <c r="O87" i="2"/>
  <c r="Q327" i="2"/>
  <c r="X57" i="2"/>
  <c r="AC57" i="2"/>
  <c r="W327" i="2"/>
  <c r="O327" i="2"/>
  <c r="AD12" i="2"/>
  <c r="AH597" i="2"/>
  <c r="X12" i="2"/>
  <c r="AI432" i="2"/>
  <c r="X132" i="2"/>
  <c r="P117" i="2"/>
  <c r="AE117" i="2"/>
  <c r="AJ522" i="2"/>
  <c r="AI522" i="2"/>
  <c r="Y132" i="2"/>
  <c r="AK507" i="2"/>
  <c r="AG507" i="2"/>
  <c r="P402" i="2"/>
  <c r="R507" i="2"/>
  <c r="AJ417" i="2"/>
  <c r="V417" i="2"/>
  <c r="AC417" i="2"/>
  <c r="R282" i="2"/>
  <c r="AG42" i="2"/>
  <c r="AJ132" i="2"/>
  <c r="T717" i="2"/>
  <c r="W432" i="2"/>
  <c r="AA717" i="2"/>
  <c r="AK42" i="2"/>
  <c r="S12" i="2"/>
  <c r="T12" i="2"/>
  <c r="AM327" i="2"/>
  <c r="AM297" i="2"/>
  <c r="AL732" i="2"/>
  <c r="AE147" i="2"/>
  <c r="AM12" i="2"/>
  <c r="AD732" i="2"/>
  <c r="AC732" i="2"/>
  <c r="X717" i="2"/>
  <c r="AM717" i="2"/>
  <c r="AM432" i="2"/>
  <c r="AB717" i="2"/>
  <c r="Q717" i="2"/>
  <c r="R132" i="2"/>
  <c r="V42" i="2"/>
  <c r="S42" i="2"/>
  <c r="AM582" i="2"/>
  <c r="AM567" i="2" s="1"/>
  <c r="T597" i="2"/>
  <c r="Y12" i="2"/>
  <c r="AJ12" i="2"/>
  <c r="AB597" i="2"/>
  <c r="Q432" i="2"/>
  <c r="S117" i="2"/>
  <c r="S432" i="2"/>
  <c r="X117" i="2"/>
  <c r="AE192" i="2"/>
  <c r="AK132" i="2"/>
  <c r="Z522" i="2"/>
  <c r="AF402" i="2"/>
  <c r="AE417" i="2"/>
  <c r="AD507" i="2"/>
  <c r="U417" i="2"/>
  <c r="AJ267" i="2"/>
  <c r="AD282" i="2"/>
  <c r="AB582" i="2"/>
  <c r="AB567" i="2" s="1"/>
  <c r="AD402" i="2"/>
  <c r="U282" i="2"/>
  <c r="AI192" i="2"/>
  <c r="AH87" i="2"/>
  <c r="O282" i="2"/>
  <c r="AK582" i="2"/>
  <c r="AK567" i="2" s="1"/>
  <c r="AC582" i="2"/>
  <c r="AC567" i="2" s="1"/>
  <c r="Y267" i="2"/>
  <c r="AF267" i="2"/>
  <c r="AG147" i="2"/>
  <c r="AH147" i="2"/>
  <c r="AH267" i="2"/>
  <c r="O237" i="2"/>
  <c r="W57" i="2"/>
  <c r="Y147" i="2"/>
  <c r="U102" i="2"/>
  <c r="Q147" i="2"/>
  <c r="Z72" i="2"/>
  <c r="T87" i="2"/>
  <c r="AM72" i="2"/>
  <c r="AH72" i="2"/>
  <c r="Z102" i="2"/>
  <c r="U327" i="2"/>
  <c r="AE57" i="2"/>
  <c r="Q57" i="2"/>
  <c r="AM192" i="2"/>
  <c r="AE507" i="2"/>
  <c r="AM492" i="2"/>
  <c r="AD117" i="2"/>
  <c r="AB732" i="2"/>
  <c r="AI717" i="2"/>
  <c r="S732" i="2"/>
  <c r="V717" i="2"/>
  <c r="V522" i="2"/>
  <c r="AD717" i="2"/>
  <c r="Z42" i="2"/>
  <c r="AE42" i="2"/>
  <c r="AE12" i="2"/>
  <c r="R522" i="2"/>
  <c r="U597" i="2"/>
  <c r="Q132" i="2"/>
  <c r="S132" i="2"/>
  <c r="O12" i="2"/>
  <c r="Z597" i="2"/>
  <c r="U117" i="2"/>
  <c r="AE432" i="2"/>
  <c r="AK117" i="2"/>
  <c r="AL522" i="2"/>
  <c r="Z507" i="2"/>
  <c r="X507" i="2"/>
  <c r="W507" i="2"/>
  <c r="P522" i="2"/>
  <c r="O522" i="2"/>
  <c r="AH417" i="2"/>
  <c r="AC282" i="2"/>
  <c r="AE282" i="2"/>
  <c r="W192" i="2"/>
  <c r="O417" i="2"/>
  <c r="AH282" i="2"/>
  <c r="W282" i="2"/>
  <c r="W552" i="2"/>
  <c r="W537" i="2" s="1"/>
  <c r="AA282" i="2"/>
  <c r="AK267" i="2"/>
  <c r="AK147" i="2"/>
  <c r="V237" i="2"/>
  <c r="V252" i="2" s="1"/>
  <c r="R297" i="2"/>
  <c r="Y237" i="2"/>
  <c r="Y252" i="2" s="1"/>
  <c r="Z237" i="2"/>
  <c r="Z252" i="2" s="1"/>
  <c r="AI87" i="2"/>
  <c r="AG237" i="2"/>
  <c r="AG252" i="2" s="1"/>
  <c r="AG297" i="2"/>
  <c r="AI57" i="2"/>
  <c r="X102" i="2"/>
  <c r="AC147" i="2"/>
  <c r="AE72" i="2"/>
  <c r="AI72" i="2"/>
  <c r="AG87" i="2"/>
  <c r="V87" i="2"/>
  <c r="AL102" i="2"/>
  <c r="V327" i="2"/>
  <c r="P327" i="2"/>
  <c r="AD57" i="2"/>
  <c r="AD327" i="2"/>
  <c r="AM597" i="2"/>
  <c r="AE732" i="2"/>
  <c r="AI732" i="2"/>
  <c r="Q732" i="2"/>
  <c r="AL42" i="2"/>
  <c r="AG12" i="2"/>
  <c r="T42" i="2"/>
  <c r="AC432" i="2"/>
  <c r="V597" i="2"/>
  <c r="Q597" i="2"/>
  <c r="AG132" i="2"/>
  <c r="AA12" i="2"/>
  <c r="AL597" i="2"/>
  <c r="W117" i="2"/>
  <c r="AL492" i="2"/>
  <c r="Y432" i="2"/>
  <c r="Z117" i="2"/>
  <c r="AF507" i="2"/>
  <c r="AL552" i="2"/>
  <c r="AL537" i="2" s="1"/>
  <c r="AM507" i="2"/>
  <c r="AC522" i="2"/>
  <c r="AA522" i="2"/>
  <c r="AI417" i="2"/>
  <c r="W402" i="2"/>
  <c r="U492" i="2"/>
  <c r="S282" i="2"/>
  <c r="AA417" i="2"/>
  <c r="S552" i="2"/>
  <c r="S537" i="2" s="1"/>
  <c r="AJ282" i="2"/>
  <c r="Y552" i="2"/>
  <c r="Y537" i="2" s="1"/>
  <c r="X552" i="2"/>
  <c r="X537" i="2" s="1"/>
  <c r="AG492" i="2"/>
  <c r="S492" i="2"/>
  <c r="AA267" i="2"/>
  <c r="AL237" i="2"/>
  <c r="AL252" i="2" s="1"/>
  <c r="AB492" i="2"/>
  <c r="AJ147" i="2"/>
  <c r="Z267" i="2"/>
  <c r="S267" i="2"/>
  <c r="X147" i="2"/>
  <c r="AJ57" i="2"/>
  <c r="AD102" i="2"/>
  <c r="R102" i="2"/>
  <c r="W87" i="2"/>
  <c r="Y87" i="2"/>
  <c r="W102" i="2"/>
  <c r="AM87" i="2"/>
  <c r="AA87" i="2"/>
  <c r="AG327" i="2"/>
  <c r="AJ327" i="2"/>
  <c r="AC327" i="2"/>
  <c r="AG732" i="2"/>
  <c r="S597" i="2"/>
  <c r="AH12" i="2"/>
  <c r="AF42" i="2"/>
  <c r="U12" i="2"/>
  <c r="AD597" i="2"/>
  <c r="AI597" i="2"/>
  <c r="AH432" i="2"/>
  <c r="T132" i="2"/>
  <c r="V117" i="2"/>
  <c r="AA117" i="2"/>
  <c r="AG402" i="2"/>
  <c r="AK432" i="2"/>
  <c r="AM117" i="2"/>
  <c r="O507" i="2"/>
  <c r="AB402" i="2"/>
  <c r="AF522" i="2"/>
  <c r="AI582" i="2"/>
  <c r="AI567" i="2" s="1"/>
  <c r="O582" i="2"/>
  <c r="P267" i="2"/>
  <c r="AL402" i="2"/>
  <c r="AG282" i="2"/>
  <c r="AE582" i="2"/>
  <c r="AE567" i="2" s="1"/>
  <c r="T582" i="2"/>
  <c r="T567" i="2" s="1"/>
  <c r="U582" i="2"/>
  <c r="U567" i="2" s="1"/>
  <c r="U552" i="2"/>
  <c r="U537" i="2" s="1"/>
  <c r="Z552" i="2"/>
  <c r="Z537" i="2" s="1"/>
  <c r="R552" i="2"/>
  <c r="R537" i="2" s="1"/>
  <c r="Z582" i="2"/>
  <c r="Z567" i="2" s="1"/>
  <c r="AK492" i="2"/>
  <c r="AH237" i="2"/>
  <c r="AH252" i="2" s="1"/>
  <c r="AI267" i="2"/>
  <c r="AI147" i="2"/>
  <c r="AB237" i="2"/>
  <c r="AB252" i="2" s="1"/>
  <c r="AL267" i="2"/>
  <c r="U297" i="2"/>
  <c r="AG57" i="2"/>
  <c r="T102" i="2"/>
  <c r="AE102" i="2"/>
  <c r="AJ102" i="2"/>
  <c r="AF72" i="2"/>
  <c r="AJ72" i="2"/>
  <c r="Q297" i="2"/>
  <c r="AB102" i="2"/>
  <c r="T57" i="2"/>
  <c r="Y57" i="2"/>
  <c r="AF57" i="2"/>
  <c r="O57" i="2"/>
  <c r="AF717" i="2"/>
  <c r="P732" i="2"/>
  <c r="AF732" i="2"/>
  <c r="AG717" i="2"/>
  <c r="W732" i="2"/>
  <c r="O42" i="2"/>
  <c r="AH42" i="2"/>
  <c r="W42" i="2"/>
  <c r="P12" i="2"/>
  <c r="S522" i="2"/>
  <c r="AE597" i="2"/>
  <c r="AB12" i="2"/>
  <c r="Y597" i="2"/>
  <c r="AI132" i="2"/>
  <c r="P432" i="2"/>
  <c r="AH402" i="2"/>
  <c r="W522" i="2"/>
  <c r="AJ117" i="2"/>
  <c r="AB132" i="2"/>
  <c r="AH507" i="2"/>
  <c r="V507" i="2"/>
  <c r="T417" i="2"/>
  <c r="X402" i="2"/>
  <c r="AK282" i="2"/>
  <c r="Q282" i="2"/>
  <c r="Y417" i="2"/>
  <c r="AA402" i="2"/>
  <c r="X192" i="2"/>
  <c r="U192" i="2"/>
  <c r="R192" i="2"/>
  <c r="AK57" i="2"/>
  <c r="AF552" i="2"/>
  <c r="AF537" i="2" s="1"/>
  <c r="AI552" i="2"/>
  <c r="AI537" i="2" s="1"/>
  <c r="AL582" i="2"/>
  <c r="AL567" i="2" s="1"/>
  <c r="AE552" i="2"/>
  <c r="AE537" i="2" s="1"/>
  <c r="AB267" i="2"/>
  <c r="Y492" i="2"/>
  <c r="AA237" i="2"/>
  <c r="AA252" i="2" s="1"/>
  <c r="X267" i="2"/>
  <c r="Q267" i="2"/>
  <c r="AH57" i="2"/>
  <c r="AJ297" i="2"/>
  <c r="AK297" i="2"/>
  <c r="V102" i="2"/>
  <c r="AE297" i="2"/>
  <c r="X87" i="2"/>
  <c r="AD87" i="2"/>
  <c r="AD297" i="2"/>
  <c r="O297" i="2"/>
  <c r="P72" i="2"/>
  <c r="AH327" i="2"/>
  <c r="AA57" i="2"/>
  <c r="Y327" i="2"/>
  <c r="AE267" i="2"/>
  <c r="Z732" i="2"/>
  <c r="R717" i="2"/>
  <c r="Y717" i="2"/>
  <c r="U732" i="2"/>
  <c r="AJ732" i="2"/>
  <c r="P717" i="2"/>
  <c r="Y42" i="2"/>
  <c r="AI42" i="2"/>
  <c r="Q12" i="2"/>
  <c r="AF432" i="2"/>
  <c r="AF597" i="2"/>
  <c r="V132" i="2"/>
  <c r="Z12" i="2"/>
  <c r="AC597" i="2"/>
  <c r="AH522" i="2"/>
  <c r="AI117" i="2"/>
  <c r="T117" i="2"/>
  <c r="AK522" i="2"/>
  <c r="O432" i="2"/>
  <c r="P507" i="2"/>
  <c r="AL507" i="2"/>
  <c r="P582" i="2"/>
  <c r="P567" i="2" s="1"/>
  <c r="AF417" i="2"/>
  <c r="R417" i="2"/>
  <c r="V402" i="2"/>
  <c r="AL417" i="2"/>
  <c r="Q417" i="2"/>
  <c r="T282" i="2"/>
  <c r="AL297" i="2"/>
  <c r="AH192" i="2"/>
  <c r="O267" i="2"/>
  <c r="AG552" i="2"/>
  <c r="AG537" i="2" s="1"/>
  <c r="X582" i="2"/>
  <c r="X567" i="2" s="1"/>
  <c r="V492" i="2"/>
  <c r="R582" i="2"/>
  <c r="R567" i="2" s="1"/>
  <c r="AB552" i="2"/>
  <c r="AB537" i="2" s="1"/>
  <c r="Q552" i="2"/>
  <c r="Q537" i="2" s="1"/>
  <c r="W267" i="2"/>
  <c r="Q492" i="2"/>
  <c r="AC267" i="2"/>
  <c r="AJ87" i="2"/>
  <c r="AB147" i="2"/>
  <c r="AF147" i="2"/>
  <c r="AF102" i="2"/>
  <c r="R147" i="2"/>
  <c r="AB297" i="2"/>
  <c r="T72" i="2"/>
  <c r="R72" i="2"/>
  <c r="AA297" i="2"/>
  <c r="AD72" i="2"/>
  <c r="Z57" i="2"/>
  <c r="AK327" i="2"/>
  <c r="AM552" i="2"/>
  <c r="AM537" i="2" s="1"/>
  <c r="AB432" i="2"/>
  <c r="AL192" i="2"/>
  <c r="AK717" i="2"/>
  <c r="T732" i="2"/>
  <c r="X732" i="2"/>
  <c r="AC717" i="2"/>
  <c r="AM42" i="2"/>
  <c r="AA42" i="2"/>
  <c r="AI12" i="2"/>
  <c r="Q42" i="2"/>
  <c r="AM402" i="2"/>
  <c r="V12" i="2"/>
  <c r="X597" i="2"/>
  <c r="T522" i="2"/>
  <c r="AL12" i="2"/>
  <c r="AC117" i="2"/>
  <c r="AH117" i="2"/>
  <c r="AD132" i="2"/>
  <c r="AG117" i="2"/>
  <c r="Y117" i="2"/>
  <c r="AA432" i="2"/>
  <c r="AI507" i="2"/>
  <c r="AE522" i="2"/>
  <c r="O402" i="2"/>
  <c r="AA507" i="2"/>
  <c r="S507" i="2"/>
  <c r="AK402" i="2"/>
  <c r="AB417" i="2"/>
  <c r="AD417" i="2"/>
  <c r="Q402" i="2"/>
  <c r="AJ552" i="2"/>
  <c r="AJ537" i="2" s="1"/>
  <c r="V282" i="2"/>
  <c r="V552" i="2"/>
  <c r="V537" i="2" s="1"/>
  <c r="AB192" i="2"/>
  <c r="Q192" i="2"/>
  <c r="W492" i="2"/>
  <c r="O192" i="2"/>
  <c r="AK237" i="2"/>
  <c r="AK252" i="2" s="1"/>
  <c r="AD552" i="2"/>
  <c r="AD537" i="2" s="1"/>
  <c r="P492" i="2"/>
  <c r="AD492" i="2"/>
  <c r="AL57" i="2"/>
  <c r="AI297" i="2"/>
  <c r="R237" i="2"/>
  <c r="R252" i="2" s="1"/>
  <c r="S237" i="2"/>
  <c r="S252" i="2" s="1"/>
  <c r="P102" i="2"/>
  <c r="AD147" i="2"/>
  <c r="U72" i="2"/>
  <c r="AK72" i="2"/>
  <c r="AG72" i="2"/>
  <c r="AC102" i="2"/>
  <c r="P87" i="2"/>
  <c r="Q72" i="2"/>
  <c r="AM102" i="2"/>
  <c r="AL87" i="2"/>
  <c r="AK12" i="2"/>
  <c r="U717" i="2"/>
  <c r="AM732" i="2"/>
  <c r="AK732" i="2"/>
  <c r="O732" i="2"/>
  <c r="AG417" i="2"/>
  <c r="X42" i="2"/>
  <c r="AC42" i="2"/>
  <c r="V432" i="2"/>
  <c r="AC12" i="2"/>
  <c r="AG597" i="2"/>
  <c r="AE132" i="2"/>
  <c r="U132" i="2"/>
  <c r="W132" i="2"/>
  <c r="AC132" i="2"/>
  <c r="T432" i="2"/>
  <c r="U432" i="2"/>
  <c r="AL117" i="2"/>
  <c r="Y507" i="2"/>
  <c r="X522" i="2"/>
  <c r="R117" i="2"/>
  <c r="Z417" i="2"/>
  <c r="Q522" i="2"/>
  <c r="P282" i="2"/>
  <c r="X417" i="2"/>
  <c r="T492" i="2"/>
  <c r="S582" i="2"/>
  <c r="S567" i="2" s="1"/>
  <c r="AC402" i="2"/>
  <c r="AG582" i="2"/>
  <c r="AG567" i="2" s="1"/>
  <c r="AI282" i="2"/>
  <c r="AK192" i="2"/>
  <c r="AL147" i="2"/>
  <c r="AD192" i="2"/>
  <c r="AH492" i="2"/>
  <c r="AA192" i="2"/>
  <c r="AG267" i="2"/>
  <c r="U147" i="2"/>
  <c r="AC492" i="2"/>
  <c r="Q87" i="2"/>
  <c r="AF237" i="2"/>
  <c r="AF252" i="2" s="1"/>
  <c r="Z147" i="2"/>
  <c r="AD237" i="2"/>
  <c r="AD252" i="2" s="1"/>
  <c r="AG102" i="2"/>
  <c r="AH102" i="2"/>
  <c r="W72" i="2"/>
  <c r="AL72" i="2"/>
  <c r="AE87" i="2"/>
  <c r="U87" i="2"/>
  <c r="S57" i="2"/>
  <c r="AC87" i="2"/>
  <c r="Z87" i="2"/>
  <c r="AB57" i="2"/>
  <c r="AM417" i="2"/>
  <c r="AE402" i="2"/>
  <c r="AC72" i="2"/>
  <c r="AL132" i="2"/>
  <c r="W717" i="2"/>
  <c r="AJ717" i="2"/>
  <c r="AH717" i="2"/>
  <c r="Y732" i="2"/>
  <c r="AA732" i="2"/>
  <c r="AB42" i="2"/>
  <c r="P42" i="2"/>
  <c r="AJ42" i="2"/>
  <c r="R12" i="2"/>
  <c r="AF12" i="2"/>
  <c r="AF192" i="2"/>
  <c r="W12" i="2"/>
  <c r="AD432" i="2"/>
  <c r="AF132" i="2"/>
  <c r="AB117" i="2"/>
  <c r="R432" i="2"/>
  <c r="AM267" i="2"/>
  <c r="AG432" i="2"/>
  <c r="Z132" i="2"/>
  <c r="T507" i="2"/>
  <c r="AK552" i="2"/>
  <c r="AK537" i="2" s="1"/>
  <c r="O132" i="2"/>
  <c r="AB522" i="2"/>
  <c r="AD522" i="2"/>
  <c r="U402" i="2"/>
  <c r="AK417" i="2"/>
  <c r="AF282" i="2"/>
  <c r="T192" i="2"/>
  <c r="AF582" i="2"/>
  <c r="AF567" i="2" s="1"/>
  <c r="Z192" i="2"/>
  <c r="AM237" i="2"/>
  <c r="AM252" i="2" s="1"/>
  <c r="Y282" i="2"/>
  <c r="AH552" i="2"/>
  <c r="AH537" i="2" s="1"/>
  <c r="Z492" i="2"/>
  <c r="AI492" i="2"/>
  <c r="T267" i="2"/>
  <c r="X492" i="2"/>
  <c r="V147" i="2"/>
  <c r="O552" i="2"/>
  <c r="R87" i="2"/>
  <c r="R267" i="2"/>
  <c r="Q237" i="2"/>
  <c r="Q252" i="2" s="1"/>
  <c r="T297" i="2"/>
  <c r="X297" i="2"/>
  <c r="Y297" i="2"/>
  <c r="S102" i="2"/>
  <c r="AF87" i="2"/>
  <c r="P297" i="2"/>
  <c r="AK87" i="2"/>
  <c r="O72" i="2"/>
  <c r="O102" i="2"/>
  <c r="AE327" i="2"/>
  <c r="R327" i="2"/>
  <c r="X327" i="2"/>
  <c r="Z327" i="2"/>
  <c r="R732" i="2"/>
  <c r="S717" i="2"/>
  <c r="V732" i="2"/>
  <c r="Z717" i="2"/>
  <c r="R42" i="2"/>
  <c r="U42" i="2"/>
  <c r="AJ192" i="2"/>
  <c r="P132" i="2"/>
  <c r="W597" i="2"/>
  <c r="O117" i="2"/>
  <c r="AG522" i="2"/>
  <c r="O597" i="2"/>
  <c r="U522" i="2"/>
  <c r="X432" i="2"/>
  <c r="AM282" i="2"/>
  <c r="AA102" i="2"/>
  <c r="Q102" i="2"/>
  <c r="AA552" i="2"/>
  <c r="AA537" i="2" s="1"/>
  <c r="W582" i="2"/>
  <c r="W567" i="2" s="1"/>
  <c r="AJ402" i="2"/>
  <c r="AA327" i="2"/>
  <c r="AB87" i="2"/>
  <c r="AM147" i="2"/>
  <c r="X237" i="2"/>
  <c r="X252" i="2" s="1"/>
  <c r="S87" i="2"/>
  <c r="Q507" i="2"/>
  <c r="AL327" i="2"/>
  <c r="AB72" i="2"/>
  <c r="O147" i="2"/>
  <c r="W237" i="2"/>
  <c r="W252" i="2" s="1"/>
  <c r="AL282" i="2"/>
  <c r="S417" i="2"/>
  <c r="S72" i="2"/>
  <c r="AH297" i="2"/>
  <c r="AI237" i="2"/>
  <c r="AI252" i="2" s="1"/>
  <c r="S192" i="2"/>
  <c r="AA132" i="2"/>
  <c r="Y102" i="2"/>
  <c r="V297" i="2"/>
  <c r="P552" i="2"/>
  <c r="P537" i="2" s="1"/>
  <c r="T552" i="2"/>
  <c r="T537" i="2" s="1"/>
  <c r="Y402" i="2"/>
  <c r="J162" i="2" l="1"/>
  <c r="J117" i="2"/>
  <c r="J822" i="2"/>
  <c r="J672" i="2"/>
  <c r="J12" i="2"/>
  <c r="J597" i="2"/>
  <c r="J27" i="2"/>
  <c r="J882" i="2"/>
  <c r="J417" i="2"/>
  <c r="J87" i="2"/>
  <c r="J852" i="2"/>
  <c r="J687" i="2"/>
  <c r="J612" i="2"/>
  <c r="J657" i="2"/>
  <c r="J342" i="2"/>
  <c r="J357" i="2"/>
  <c r="J282" i="2"/>
  <c r="J267" i="2"/>
  <c r="J432" i="2"/>
  <c r="J297" i="2"/>
  <c r="J642" i="2"/>
  <c r="J747" i="2"/>
  <c r="J792" i="2"/>
  <c r="J477" i="2"/>
  <c r="J177" i="2"/>
  <c r="J42" i="2"/>
  <c r="J102" i="2"/>
  <c r="J72" i="2"/>
  <c r="J522" i="2"/>
  <c r="J777" i="2"/>
  <c r="J132" i="2"/>
  <c r="J192" i="2"/>
  <c r="J57" i="2"/>
  <c r="J717" i="2"/>
  <c r="J627" i="2"/>
  <c r="J762" i="2"/>
  <c r="O537" i="2"/>
  <c r="J537" i="2" s="1"/>
  <c r="J552" i="2"/>
  <c r="J807" i="2"/>
  <c r="O567" i="2"/>
  <c r="J567" i="2" s="1"/>
  <c r="J582" i="2"/>
  <c r="J837" i="2"/>
  <c r="J462" i="2"/>
  <c r="J867" i="2"/>
  <c r="J507" i="2"/>
  <c r="J147" i="2"/>
  <c r="J732" i="2"/>
  <c r="J402" i="2"/>
  <c r="O252" i="2"/>
  <c r="J252" i="2" s="1"/>
  <c r="J237" i="2"/>
  <c r="J327" i="2"/>
  <c r="J702" i="2"/>
  <c r="J492" i="2"/>
  <c r="AC166" i="2"/>
  <c r="AC175" i="2" s="1"/>
  <c r="BP175" i="2" s="1"/>
  <c r="Y166" i="2"/>
  <c r="Y175" i="2" s="1"/>
  <c r="BL175" i="2" s="1"/>
  <c r="U166" i="2"/>
  <c r="U175" i="2" s="1"/>
  <c r="BH175" i="2" s="1"/>
  <c r="S166" i="2"/>
  <c r="S175" i="2" s="1"/>
  <c r="BF175" i="2" s="1"/>
  <c r="N166" i="2"/>
  <c r="N175" i="2" s="1"/>
  <c r="BA175" i="2" s="1"/>
  <c r="T166" i="2"/>
  <c r="T175" i="2" s="1"/>
  <c r="BG175" i="2" s="1"/>
  <c r="AF166" i="2"/>
  <c r="AF175" i="2" s="1"/>
  <c r="BS175" i="2" s="1"/>
  <c r="O166" i="2"/>
  <c r="O175" i="2" s="1"/>
  <c r="BB175" i="2" s="1"/>
  <c r="AK166" i="2"/>
  <c r="AK175" i="2" s="1"/>
  <c r="BX175" i="2" s="1"/>
  <c r="AD166" i="2"/>
  <c r="AD175" i="2" s="1"/>
  <c r="BQ175" i="2" s="1"/>
  <c r="Z166" i="2"/>
  <c r="Z175" i="2" s="1"/>
  <c r="BM175" i="2" s="1"/>
  <c r="M166" i="2"/>
  <c r="M175" i="2" l="1"/>
  <c r="J166" i="2"/>
  <c r="J175" i="2" l="1"/>
  <c r="AZ175" i="2"/>
  <c r="AS460" i="2"/>
  <c r="AS459" i="2"/>
  <c r="AS458" i="2"/>
  <c r="AS446" i="2"/>
  <c r="AG72" i="6" l="1"/>
  <c r="Y56" i="11"/>
  <c r="AG45" i="17"/>
  <c r="T56" i="11"/>
  <c r="F90" i="6"/>
  <c r="H96" i="6"/>
  <c r="F58" i="6"/>
  <c r="F58" i="17"/>
  <c r="F82" i="6"/>
  <c r="F42" i="17"/>
  <c r="H66" i="11"/>
  <c r="H22" i="6"/>
  <c r="I16" i="6"/>
  <c r="H69" i="6"/>
  <c r="I70" i="18"/>
  <c r="H72" i="18"/>
  <c r="G10" i="18"/>
  <c r="H13" i="18"/>
  <c r="G7" i="18"/>
  <c r="G48" i="18"/>
  <c r="I16" i="18"/>
  <c r="G34" i="17"/>
  <c r="I28" i="17"/>
  <c r="H79" i="17"/>
  <c r="F99" i="17"/>
  <c r="F16" i="17"/>
  <c r="I100" i="17"/>
  <c r="I25" i="17"/>
  <c r="F105" i="17"/>
  <c r="G22" i="17"/>
  <c r="F46" i="17"/>
  <c r="H10" i="17"/>
  <c r="G70" i="17"/>
  <c r="I33" i="11"/>
  <c r="I113" i="11"/>
  <c r="H113" i="11"/>
  <c r="G116" i="11"/>
  <c r="H93" i="11"/>
  <c r="I39" i="11"/>
  <c r="H39" i="11"/>
  <c r="I45" i="11"/>
  <c r="F42" i="11"/>
  <c r="G45" i="11"/>
  <c r="H90" i="11"/>
  <c r="F117" i="11"/>
  <c r="H60" i="11"/>
  <c r="I19" i="6"/>
  <c r="H85" i="6"/>
  <c r="I49" i="6"/>
  <c r="I52" i="6"/>
  <c r="F102" i="6"/>
  <c r="I109" i="6"/>
  <c r="I105" i="6"/>
  <c r="I31" i="6"/>
  <c r="F112" i="6"/>
  <c r="H34" i="6"/>
  <c r="I40" i="6"/>
  <c r="I103" i="6"/>
  <c r="H28" i="6"/>
  <c r="H43" i="6"/>
  <c r="F48" i="11"/>
  <c r="AH72" i="6"/>
  <c r="G7" i="17"/>
  <c r="AC56" i="11"/>
  <c r="G56" i="11"/>
  <c r="AB56" i="11"/>
  <c r="F97" i="6"/>
  <c r="I91" i="6"/>
  <c r="H55" i="17"/>
  <c r="I75" i="11"/>
  <c r="F52" i="17"/>
  <c r="H69" i="11"/>
  <c r="G31" i="18"/>
  <c r="I72" i="11"/>
  <c r="H61" i="6"/>
  <c r="F63" i="18"/>
  <c r="H61" i="18"/>
  <c r="H67" i="18"/>
  <c r="H45" i="18"/>
  <c r="I18" i="18"/>
  <c r="G21" i="18"/>
  <c r="I46" i="18"/>
  <c r="F43" i="18"/>
  <c r="I102" i="17"/>
  <c r="I87" i="17"/>
  <c r="F91" i="17"/>
  <c r="F97" i="17"/>
  <c r="I19" i="17"/>
  <c r="H93" i="17"/>
  <c r="H100" i="17"/>
  <c r="G25" i="17"/>
  <c r="F73" i="17"/>
  <c r="F67" i="17"/>
  <c r="F70" i="17"/>
  <c r="I34" i="17"/>
  <c r="I78" i="11"/>
  <c r="F30" i="11"/>
  <c r="I30" i="11"/>
  <c r="G108" i="11"/>
  <c r="H116" i="11"/>
  <c r="G93" i="11"/>
  <c r="F93" i="11"/>
  <c r="G90" i="11"/>
  <c r="F87" i="11"/>
  <c r="I90" i="11"/>
  <c r="F92" i="11"/>
  <c r="I119" i="11"/>
  <c r="G117" i="11"/>
  <c r="H19" i="6"/>
  <c r="G85" i="6"/>
  <c r="H49" i="6"/>
  <c r="H114" i="6"/>
  <c r="I28" i="6"/>
  <c r="G103" i="6"/>
  <c r="H93" i="6"/>
  <c r="F72" i="6"/>
  <c r="I43" i="17"/>
  <c r="AG56" i="11"/>
  <c r="F45" i="17"/>
  <c r="AF56" i="11"/>
  <c r="F94" i="6"/>
  <c r="F99" i="6"/>
  <c r="I61" i="17"/>
  <c r="H75" i="11"/>
  <c r="G82" i="6"/>
  <c r="I67" i="6"/>
  <c r="G66" i="11"/>
  <c r="G22" i="6"/>
  <c r="G61" i="6"/>
  <c r="I58" i="18"/>
  <c r="H70" i="18"/>
  <c r="G72" i="18"/>
  <c r="H34" i="18"/>
  <c r="I7" i="18"/>
  <c r="G37" i="18"/>
  <c r="G16" i="18"/>
  <c r="F19" i="18"/>
  <c r="G84" i="17"/>
  <c r="H16" i="17"/>
  <c r="H28" i="17"/>
  <c r="H94" i="17"/>
  <c r="I78" i="17"/>
  <c r="H19" i="17"/>
  <c r="I93" i="17"/>
  <c r="G100" i="17"/>
  <c r="H76" i="17"/>
  <c r="H13" i="17"/>
  <c r="H34" i="17"/>
  <c r="G75" i="17"/>
  <c r="I105" i="11"/>
  <c r="H33" i="11"/>
  <c r="G33" i="11"/>
  <c r="H95" i="11"/>
  <c r="F108" i="11"/>
  <c r="I108" i="11"/>
  <c r="F89" i="11"/>
  <c r="I92" i="11"/>
  <c r="F114" i="11"/>
  <c r="G92" i="11"/>
  <c r="H51" i="11"/>
  <c r="H84" i="11"/>
  <c r="H119" i="11"/>
  <c r="F19" i="6"/>
  <c r="F85" i="6"/>
  <c r="F49" i="6"/>
  <c r="G34" i="6"/>
  <c r="G114" i="6"/>
  <c r="H103" i="6"/>
  <c r="F103" i="6"/>
  <c r="G48" i="11"/>
  <c r="D55" i="11"/>
  <c r="I54" i="11"/>
  <c r="F7" i="17"/>
  <c r="G45" i="17"/>
  <c r="O56" i="11"/>
  <c r="J56" i="11"/>
  <c r="I96" i="6"/>
  <c r="F93" i="6"/>
  <c r="F55" i="17"/>
  <c r="H79" i="6"/>
  <c r="G52" i="17"/>
  <c r="G69" i="11"/>
  <c r="H40" i="17"/>
  <c r="G42" i="17"/>
  <c r="G24" i="6"/>
  <c r="H64" i="18"/>
  <c r="F61" i="18"/>
  <c r="F58" i="18"/>
  <c r="H15" i="18"/>
  <c r="I21" i="18"/>
  <c r="I13" i="18"/>
  <c r="H43" i="18"/>
  <c r="F48" i="18"/>
  <c r="G87" i="17"/>
  <c r="G46" i="17"/>
  <c r="H87" i="17"/>
  <c r="F85" i="17"/>
  <c r="I88" i="17"/>
  <c r="F78" i="17"/>
  <c r="G19" i="17"/>
  <c r="G93" i="17"/>
  <c r="F103" i="17"/>
  <c r="F90" i="17"/>
  <c r="I75" i="17"/>
  <c r="F102" i="17"/>
  <c r="I99" i="11"/>
  <c r="H78" i="11"/>
  <c r="G78" i="11"/>
  <c r="G122" i="11"/>
  <c r="G95" i="11"/>
  <c r="F95" i="11"/>
  <c r="F116" i="11"/>
  <c r="G51" i="11"/>
  <c r="H45" i="11"/>
  <c r="I51" i="11"/>
  <c r="F102" i="11"/>
  <c r="I120" i="11"/>
  <c r="I84" i="11"/>
  <c r="G19" i="6"/>
  <c r="I85" i="6"/>
  <c r="G49" i="6"/>
  <c r="F34" i="6"/>
  <c r="F114" i="6"/>
  <c r="G40" i="6"/>
  <c r="G28" i="6"/>
  <c r="F54" i="11"/>
  <c r="F56" i="11"/>
  <c r="S56" i="11"/>
  <c r="F88" i="6"/>
  <c r="G97" i="6"/>
  <c r="F91" i="6"/>
  <c r="H61" i="17"/>
  <c r="G75" i="11"/>
  <c r="I79" i="6"/>
  <c r="H67" i="6"/>
  <c r="F31" i="18"/>
  <c r="H72" i="11"/>
  <c r="F61" i="6"/>
  <c r="F69" i="18"/>
  <c r="G70" i="18"/>
  <c r="I34" i="18"/>
  <c r="H40" i="18"/>
  <c r="I37" i="18"/>
  <c r="F18" i="18"/>
  <c r="H19" i="18"/>
  <c r="I67" i="17"/>
  <c r="G94" i="17"/>
  <c r="H91" i="17"/>
  <c r="I16" i="17"/>
  <c r="G31" i="17"/>
  <c r="F81" i="17"/>
  <c r="H88" i="17"/>
  <c r="H78" i="17"/>
  <c r="H70" i="17"/>
  <c r="G105" i="17"/>
  <c r="I96" i="17"/>
  <c r="G102" i="17"/>
  <c r="F75" i="17"/>
  <c r="G60" i="11"/>
  <c r="H105" i="11"/>
  <c r="G105" i="11"/>
  <c r="G30" i="11"/>
  <c r="F122" i="11"/>
  <c r="I122" i="11"/>
  <c r="F98" i="11"/>
  <c r="I102" i="11"/>
  <c r="F90" i="11"/>
  <c r="G102" i="11"/>
  <c r="F110" i="11"/>
  <c r="I107" i="11"/>
  <c r="H120" i="11"/>
  <c r="I10" i="6"/>
  <c r="I64" i="6"/>
  <c r="I46" i="6"/>
  <c r="F36" i="6"/>
  <c r="I34" i="6"/>
  <c r="I114" i="6"/>
  <c r="F40" i="6"/>
  <c r="F43" i="17"/>
  <c r="D44" i="17"/>
  <c r="V56" i="11"/>
  <c r="AA56" i="11"/>
  <c r="G90" i="6"/>
  <c r="G94" i="6"/>
  <c r="G99" i="6"/>
  <c r="G55" i="17"/>
  <c r="G79" i="6"/>
  <c r="H73" i="6"/>
  <c r="F69" i="11"/>
  <c r="F66" i="11"/>
  <c r="G15" i="6"/>
  <c r="I61" i="6"/>
  <c r="H58" i="18"/>
  <c r="F67" i="18"/>
  <c r="I15" i="18"/>
  <c r="F10" i="18"/>
  <c r="G13" i="18"/>
  <c r="F7" i="18"/>
  <c r="H48" i="18"/>
  <c r="I13" i="17"/>
  <c r="I85" i="17"/>
  <c r="I84" i="17"/>
  <c r="I46" i="17"/>
  <c r="F72" i="17"/>
  <c r="I37" i="17"/>
  <c r="H81" i="17"/>
  <c r="F88" i="17"/>
  <c r="H75" i="17"/>
  <c r="F25" i="17"/>
  <c r="H102" i="17"/>
  <c r="G67" i="17"/>
  <c r="H84" i="17"/>
  <c r="I117" i="11"/>
  <c r="H99" i="11"/>
  <c r="I36" i="11"/>
  <c r="F33" i="11"/>
  <c r="F63" i="11"/>
  <c r="I63" i="11"/>
  <c r="H108" i="11"/>
  <c r="I98" i="11"/>
  <c r="F51" i="11"/>
  <c r="G110" i="11"/>
  <c r="H104" i="11"/>
  <c r="G86" i="11"/>
  <c r="H107" i="11"/>
  <c r="H10" i="6"/>
  <c r="H64" i="6"/>
  <c r="H46" i="6"/>
  <c r="H7" i="6"/>
  <c r="I106" i="6"/>
  <c r="I37" i="6"/>
  <c r="I111" i="6"/>
  <c r="H100" i="6"/>
  <c r="G43" i="17"/>
  <c r="I7" i="17"/>
  <c r="N56" i="11"/>
  <c r="AE56" i="11"/>
  <c r="G88" i="6"/>
  <c r="F96" i="6"/>
  <c r="G93" i="6"/>
  <c r="G61" i="17"/>
  <c r="F75" i="11"/>
  <c r="G73" i="6"/>
  <c r="G67" i="6"/>
  <c r="F40" i="17"/>
  <c r="G13" i="6"/>
  <c r="I13" i="6"/>
  <c r="I64" i="18"/>
  <c r="F66" i="18"/>
  <c r="F40" i="18"/>
  <c r="G45" i="18"/>
  <c r="H18" i="18"/>
  <c r="F21" i="18"/>
  <c r="I48" i="18"/>
  <c r="I90" i="17"/>
  <c r="I31" i="17"/>
  <c r="I94" i="17"/>
  <c r="G28" i="17"/>
  <c r="G99" i="17"/>
  <c r="H22" i="17"/>
  <c r="F37" i="17"/>
  <c r="I81" i="17"/>
  <c r="F84" i="17"/>
  <c r="F100" i="17"/>
  <c r="H67" i="17"/>
  <c r="F13" i="17"/>
  <c r="F79" i="17"/>
  <c r="G119" i="11"/>
  <c r="F60" i="11"/>
  <c r="G81" i="11"/>
  <c r="F78" i="11"/>
  <c r="I42" i="11"/>
  <c r="H42" i="11"/>
  <c r="I95" i="11"/>
  <c r="H92" i="11"/>
  <c r="H110" i="11"/>
  <c r="I104" i="11"/>
  <c r="G101" i="11"/>
  <c r="G113" i="11"/>
  <c r="F120" i="11"/>
  <c r="G10" i="6"/>
  <c r="G64" i="6"/>
  <c r="G46" i="6"/>
  <c r="G7" i="6"/>
  <c r="H106" i="6"/>
  <c r="H37" i="6"/>
  <c r="H111" i="6"/>
  <c r="G100" i="6"/>
  <c r="G43" i="6"/>
  <c r="F111" i="6"/>
  <c r="H105" i="6"/>
  <c r="H112" i="6"/>
  <c r="F70" i="6"/>
  <c r="K56" i="11"/>
  <c r="R56" i="11"/>
  <c r="X56" i="11"/>
  <c r="H90" i="6"/>
  <c r="H97" i="6"/>
  <c r="G91" i="6"/>
  <c r="I55" i="17"/>
  <c r="F79" i="6"/>
  <c r="F73" i="6"/>
  <c r="I31" i="18"/>
  <c r="F22" i="6"/>
  <c r="G18" i="6"/>
  <c r="H13" i="6"/>
  <c r="G58" i="18"/>
  <c r="F70" i="18"/>
  <c r="H10" i="18"/>
  <c r="F34" i="18"/>
  <c r="H7" i="18"/>
  <c r="F37" i="18"/>
  <c r="H46" i="18"/>
  <c r="F96" i="17"/>
  <c r="H72" i="17"/>
  <c r="H85" i="17"/>
  <c r="H46" i="17"/>
  <c r="G97" i="17"/>
  <c r="I73" i="17"/>
  <c r="F22" i="17"/>
  <c r="H37" i="17"/>
  <c r="F19" i="17"/>
  <c r="F93" i="17"/>
  <c r="G13" i="17"/>
  <c r="G90" i="17"/>
  <c r="G16" i="17"/>
  <c r="G84" i="11"/>
  <c r="H117" i="11"/>
  <c r="I83" i="11"/>
  <c r="F105" i="11"/>
  <c r="I87" i="11"/>
  <c r="H87" i="11"/>
  <c r="H122" i="11"/>
  <c r="H102" i="11"/>
  <c r="F104" i="11"/>
  <c r="H101" i="11"/>
  <c r="G111" i="11"/>
  <c r="F101" i="11"/>
  <c r="H89" i="11"/>
  <c r="F10" i="6"/>
  <c r="F64" i="6"/>
  <c r="F46" i="6"/>
  <c r="F7" i="6"/>
  <c r="G106" i="6"/>
  <c r="G37" i="6"/>
  <c r="G111" i="6"/>
  <c r="F100" i="6"/>
  <c r="F43" i="6"/>
  <c r="I7" i="6"/>
  <c r="F37" i="6"/>
  <c r="I43" i="6"/>
  <c r="H31" i="6"/>
  <c r="H70" i="6"/>
  <c r="D71" i="6"/>
  <c r="H54" i="11"/>
  <c r="M56" i="11"/>
  <c r="AH56" i="11"/>
  <c r="AH45" i="17"/>
  <c r="H88" i="6"/>
  <c r="H94" i="6"/>
  <c r="H99" i="6"/>
  <c r="F61" i="17"/>
  <c r="I82" i="6"/>
  <c r="I73" i="6"/>
  <c r="I66" i="11"/>
  <c r="G72" i="11"/>
  <c r="H16" i="6"/>
  <c r="F13" i="6"/>
  <c r="G64" i="18"/>
  <c r="I67" i="18"/>
  <c r="I45" i="18"/>
  <c r="F15" i="18"/>
  <c r="H21" i="18"/>
  <c r="F46" i="18"/>
  <c r="F16" i="18"/>
  <c r="G64" i="17"/>
  <c r="H99" i="17"/>
  <c r="H31" i="17"/>
  <c r="F94" i="17"/>
  <c r="G79" i="17"/>
  <c r="I76" i="17"/>
  <c r="H73" i="17"/>
  <c r="I22" i="17"/>
  <c r="G78" i="17"/>
  <c r="I64" i="17"/>
  <c r="H90" i="17"/>
  <c r="G96" i="17"/>
  <c r="F80" i="11"/>
  <c r="G120" i="11"/>
  <c r="F119" i="11"/>
  <c r="G39" i="11"/>
  <c r="H36" i="11"/>
  <c r="I114" i="11"/>
  <c r="H114" i="11"/>
  <c r="H63" i="11"/>
  <c r="H98" i="11"/>
  <c r="I101" i="11"/>
  <c r="H111" i="11"/>
  <c r="G57" i="11"/>
  <c r="F111" i="11"/>
  <c r="G98" i="11"/>
  <c r="I55" i="6"/>
  <c r="H25" i="6"/>
  <c r="I108" i="6"/>
  <c r="F106" i="6"/>
  <c r="I100" i="6"/>
  <c r="I112" i="6"/>
  <c r="H48" i="11"/>
  <c r="Q56" i="11"/>
  <c r="Z56" i="11"/>
  <c r="H56" i="11"/>
  <c r="G36" i="6"/>
  <c r="G96" i="6"/>
  <c r="I58" i="6"/>
  <c r="I58" i="17"/>
  <c r="I52" i="17"/>
  <c r="G69" i="6"/>
  <c r="F67" i="6"/>
  <c r="I22" i="6"/>
  <c r="F24" i="6"/>
  <c r="F15" i="6"/>
  <c r="I61" i="18"/>
  <c r="I72" i="18"/>
  <c r="G34" i="18"/>
  <c r="G40" i="18"/>
  <c r="H37" i="18"/>
  <c r="H16" i="18"/>
  <c r="G43" i="18"/>
  <c r="G82" i="17"/>
  <c r="I97" i="17"/>
  <c r="I72" i="17"/>
  <c r="G85" i="17"/>
  <c r="G91" i="17"/>
  <c r="H103" i="17"/>
  <c r="G76" i="17"/>
  <c r="G73" i="17"/>
  <c r="G88" i="17"/>
  <c r="I82" i="17"/>
  <c r="H96" i="17"/>
  <c r="H64" i="17"/>
  <c r="F86" i="11"/>
  <c r="G107" i="11"/>
  <c r="F84" i="11"/>
  <c r="I93" i="11"/>
  <c r="F81" i="11"/>
  <c r="F36" i="11"/>
  <c r="G36" i="11"/>
  <c r="G42" i="11"/>
  <c r="I110" i="11"/>
  <c r="I111" i="11"/>
  <c r="H57" i="11"/>
  <c r="G96" i="11"/>
  <c r="F57" i="11"/>
  <c r="H91" i="6"/>
  <c r="H55" i="6"/>
  <c r="G25" i="6"/>
  <c r="H108" i="6"/>
  <c r="H52" i="6"/>
  <c r="I102" i="6"/>
  <c r="H109" i="6"/>
  <c r="G54" i="11"/>
  <c r="H7" i="17"/>
  <c r="U56" i="11"/>
  <c r="AD56" i="11"/>
  <c r="I56" i="11"/>
  <c r="I90" i="6"/>
  <c r="I97" i="6"/>
  <c r="H58" i="6"/>
  <c r="H58" i="17"/>
  <c r="H82" i="6"/>
  <c r="I69" i="11"/>
  <c r="I40" i="17"/>
  <c r="G40" i="17"/>
  <c r="G16" i="6"/>
  <c r="F18" i="6"/>
  <c r="F64" i="18"/>
  <c r="F72" i="18"/>
  <c r="G15" i="18"/>
  <c r="I10" i="18"/>
  <c r="F13" i="18"/>
  <c r="I43" i="18"/>
  <c r="G19" i="18"/>
  <c r="F10" i="17"/>
  <c r="I79" i="17"/>
  <c r="I99" i="17"/>
  <c r="F31" i="17"/>
  <c r="F28" i="17"/>
  <c r="I105" i="17"/>
  <c r="I103" i="17"/>
  <c r="F76" i="17"/>
  <c r="G81" i="17"/>
  <c r="I10" i="17"/>
  <c r="F64" i="17"/>
  <c r="F82" i="17"/>
  <c r="F113" i="11"/>
  <c r="F107" i="11"/>
  <c r="G89" i="11"/>
  <c r="I89" i="11"/>
  <c r="H83" i="11"/>
  <c r="I81" i="11"/>
  <c r="H81" i="11"/>
  <c r="G87" i="11"/>
  <c r="G104" i="11"/>
  <c r="I57" i="11"/>
  <c r="H96" i="11"/>
  <c r="G99" i="11"/>
  <c r="F96" i="11"/>
  <c r="I99" i="6"/>
  <c r="G55" i="6"/>
  <c r="F25" i="6"/>
  <c r="F108" i="6"/>
  <c r="G52" i="6"/>
  <c r="H102" i="6"/>
  <c r="G109" i="6"/>
  <c r="G105" i="6"/>
  <c r="G31" i="6"/>
  <c r="G70" i="6"/>
  <c r="I70" i="6"/>
  <c r="I48" i="11"/>
  <c r="G72" i="6"/>
  <c r="H43" i="17"/>
  <c r="L56" i="11"/>
  <c r="W56" i="11"/>
  <c r="P56" i="11"/>
  <c r="I88" i="6"/>
  <c r="I94" i="6"/>
  <c r="G58" i="6"/>
  <c r="G58" i="17"/>
  <c r="H52" i="17"/>
  <c r="F69" i="6"/>
  <c r="H31" i="18"/>
  <c r="F72" i="11"/>
  <c r="F16" i="6"/>
  <c r="I69" i="6"/>
  <c r="G61" i="18"/>
  <c r="G67" i="18"/>
  <c r="I40" i="18"/>
  <c r="F45" i="18"/>
  <c r="G18" i="18"/>
  <c r="I19" i="18"/>
  <c r="G46" i="18"/>
  <c r="I70" i="17"/>
  <c r="I91" i="17"/>
  <c r="H97" i="17"/>
  <c r="G72" i="17"/>
  <c r="F87" i="17"/>
  <c r="H25" i="17"/>
  <c r="H105" i="17"/>
  <c r="G103" i="17"/>
  <c r="G37" i="17"/>
  <c r="F34" i="17"/>
  <c r="H82" i="17"/>
  <c r="G10" i="17"/>
  <c r="H30" i="11"/>
  <c r="I86" i="11"/>
  <c r="H86" i="11"/>
  <c r="I116" i="11"/>
  <c r="F39" i="11"/>
  <c r="G83" i="11"/>
  <c r="F83" i="11"/>
  <c r="G114" i="11"/>
  <c r="G63" i="11"/>
  <c r="I96" i="11"/>
  <c r="F45" i="11"/>
  <c r="I60" i="11"/>
  <c r="F99" i="11"/>
  <c r="I93" i="6"/>
  <c r="F55" i="6"/>
  <c r="I25" i="6"/>
  <c r="G108" i="6"/>
  <c r="F52" i="6"/>
  <c r="G102" i="6"/>
  <c r="F109" i="6"/>
  <c r="F105" i="6"/>
  <c r="F31" i="6"/>
  <c r="G112" i="6"/>
  <c r="H40" i="6"/>
  <c r="F28" i="6"/>
  <c r="AH71" i="6"/>
  <c r="U8" i="17"/>
  <c r="W71" i="6"/>
  <c r="AE49" i="11"/>
  <c r="V71" i="6"/>
  <c r="AF49" i="11"/>
  <c r="AD8" i="17"/>
  <c r="X49" i="11"/>
  <c r="T8" i="17"/>
  <c r="Y44" i="17"/>
  <c r="Z44" i="17"/>
  <c r="AB44" i="17"/>
  <c r="S44" i="17"/>
  <c r="AB55" i="11"/>
  <c r="N8" i="17"/>
  <c r="AB49" i="11"/>
  <c r="P71" i="6"/>
  <c r="AC59" i="6"/>
  <c r="J71" i="6"/>
  <c r="AH59" i="6"/>
  <c r="Z8" i="17"/>
  <c r="AH8" i="17"/>
  <c r="X59" i="6"/>
  <c r="Q44" i="17"/>
  <c r="W44" i="17"/>
  <c r="O44" i="17"/>
  <c r="U55" i="11"/>
  <c r="L8" i="17"/>
  <c r="W8" i="17"/>
  <c r="Q8" i="17"/>
  <c r="O59" i="6"/>
  <c r="O8" i="17"/>
  <c r="AE8" i="17"/>
  <c r="X8" i="17"/>
  <c r="AA59" i="6"/>
  <c r="U59" i="6"/>
  <c r="AF71" i="6"/>
  <c r="Q55" i="11"/>
  <c r="W55" i="11"/>
  <c r="O55" i="11"/>
  <c r="U44" i="17"/>
  <c r="K55" i="11"/>
  <c r="P59" i="6"/>
  <c r="Z59" i="6"/>
  <c r="K71" i="6"/>
  <c r="P49" i="11"/>
  <c r="V8" i="17"/>
  <c r="Y8" i="17"/>
  <c r="X71" i="6"/>
  <c r="K8" i="17"/>
  <c r="N49" i="11"/>
  <c r="AD71" i="6"/>
  <c r="AA44" i="17"/>
  <c r="X44" i="17"/>
  <c r="AF55" i="11"/>
  <c r="Z49" i="11"/>
  <c r="AD49" i="11"/>
  <c r="AC71" i="6"/>
  <c r="AD59" i="6"/>
  <c r="P8" i="17"/>
  <c r="M49" i="11"/>
  <c r="T71" i="6"/>
  <c r="O49" i="11"/>
  <c r="AB71" i="6"/>
  <c r="AA55" i="11"/>
  <c r="X55" i="11"/>
  <c r="AF44" i="17"/>
  <c r="K44" i="17"/>
  <c r="AG49" i="11"/>
  <c r="AB59" i="6"/>
  <c r="AH49" i="11"/>
  <c r="AE59" i="6"/>
  <c r="Y71" i="6"/>
  <c r="L49" i="11"/>
  <c r="R59" i="6"/>
  <c r="L71" i="6"/>
  <c r="O71" i="6"/>
  <c r="N55" i="11"/>
  <c r="V44" i="17"/>
  <c r="T55" i="11"/>
  <c r="AD44" i="17"/>
  <c r="AC44" i="17"/>
  <c r="AA71" i="6"/>
  <c r="AC49" i="11"/>
  <c r="V59" i="6"/>
  <c r="M8" i="17"/>
  <c r="Q71" i="6"/>
  <c r="M71" i="6"/>
  <c r="AA8" i="17"/>
  <c r="AE71" i="6"/>
  <c r="S59" i="6"/>
  <c r="N44" i="17"/>
  <c r="V55" i="11"/>
  <c r="T44" i="17"/>
  <c r="AD55" i="11"/>
  <c r="AC55" i="11"/>
  <c r="J59" i="6"/>
  <c r="AH44" i="17"/>
  <c r="Y55" i="11"/>
  <c r="S55" i="11"/>
  <c r="N59" i="6"/>
  <c r="AF59" i="6"/>
  <c r="Q49" i="11"/>
  <c r="Z71" i="6"/>
  <c r="AF8" i="17"/>
  <c r="J8" i="17"/>
  <c r="Q59" i="6"/>
  <c r="R44" i="17"/>
  <c r="J55" i="11"/>
  <c r="L55" i="11"/>
  <c r="AH55" i="11"/>
  <c r="L44" i="17"/>
  <c r="V49" i="11"/>
  <c r="AB8" i="17"/>
  <c r="L59" i="6"/>
  <c r="R49" i="11"/>
  <c r="W59" i="6"/>
  <c r="Y49" i="11"/>
  <c r="AG8" i="17"/>
  <c r="W49" i="11"/>
  <c r="T59" i="6"/>
  <c r="R55" i="11"/>
  <c r="J44" i="17"/>
  <c r="AG71" i="6"/>
  <c r="S71" i="6"/>
  <c r="R8" i="17"/>
  <c r="N71" i="6"/>
  <c r="S8" i="17"/>
  <c r="J49" i="11"/>
  <c r="AA49" i="11"/>
  <c r="AC8" i="17"/>
  <c r="U49" i="11"/>
  <c r="AG55" i="11"/>
  <c r="M44" i="17"/>
  <c r="AE55" i="11"/>
  <c r="P44" i="17"/>
  <c r="Z55" i="11"/>
  <c r="U71" i="6"/>
  <c r="K49" i="11"/>
  <c r="R71" i="6"/>
  <c r="M59" i="6"/>
  <c r="K59" i="6"/>
  <c r="S49" i="11"/>
  <c r="Y59" i="6"/>
  <c r="AG59" i="6"/>
  <c r="AG44" i="17"/>
  <c r="M55" i="11"/>
  <c r="AE44" i="17"/>
  <c r="P55" i="11"/>
  <c r="T49" i="11"/>
  <c r="U56" i="17"/>
  <c r="B55" i="17"/>
  <c r="B56" i="17"/>
  <c r="J53" i="17"/>
  <c r="AH53" i="17"/>
  <c r="W53" i="17"/>
  <c r="AF57" i="17"/>
  <c r="AD53" i="17"/>
  <c r="U53" i="17"/>
  <c r="B52" i="17"/>
  <c r="AA53" i="17"/>
  <c r="O53" i="17"/>
  <c r="Z53" i="17"/>
  <c r="AG54" i="17"/>
  <c r="AG56" i="17"/>
  <c r="AC56" i="17"/>
  <c r="J56" i="17"/>
  <c r="O56" i="17"/>
  <c r="R53" i="17"/>
  <c r="AF53" i="17"/>
  <c r="T53" i="17"/>
  <c r="AE53" i="17"/>
  <c r="D53" i="17"/>
  <c r="AC53" i="17"/>
  <c r="P53" i="17"/>
  <c r="N56" i="17"/>
  <c r="W56" i="17"/>
  <c r="P56" i="17"/>
  <c r="Q53" i="17"/>
  <c r="AB53" i="17"/>
  <c r="Y53" i="17"/>
  <c r="S53" i="17"/>
  <c r="E52" i="17"/>
  <c r="AD57" i="17"/>
  <c r="AD56" i="17"/>
  <c r="D56" i="17"/>
  <c r="S56" i="17"/>
  <c r="X53" i="17"/>
  <c r="AG57" i="17"/>
  <c r="Y56" i="17"/>
  <c r="Q56" i="17"/>
  <c r="AH57" i="17"/>
  <c r="E55" i="17"/>
  <c r="K56" i="17"/>
  <c r="T56" i="17"/>
  <c r="Z56" i="17"/>
  <c r="L56" i="17"/>
  <c r="AH56" i="17"/>
  <c r="V53" i="17"/>
  <c r="AH54" i="17"/>
  <c r="N53" i="17"/>
  <c r="M53" i="17"/>
  <c r="AE56" i="17"/>
  <c r="R56" i="17"/>
  <c r="V56" i="17"/>
  <c r="AF56" i="17"/>
  <c r="AG53" i="17"/>
  <c r="B53" i="17"/>
  <c r="AE57" i="17"/>
  <c r="M56" i="17"/>
  <c r="AB56" i="17"/>
  <c r="AA56" i="17"/>
  <c r="X56" i="17"/>
  <c r="L53" i="17"/>
  <c r="K53" i="17"/>
  <c r="N62" i="17"/>
  <c r="O62" i="17"/>
  <c r="J76" i="11"/>
  <c r="J62" i="17"/>
  <c r="L62" i="17"/>
  <c r="M67" i="11"/>
  <c r="P67" i="11"/>
  <c r="T32" i="18"/>
  <c r="X83" i="6"/>
  <c r="Z83" i="6"/>
  <c r="W76" i="11"/>
  <c r="AE74" i="6"/>
  <c r="L80" i="6"/>
  <c r="T59" i="17"/>
  <c r="AD74" i="6"/>
  <c r="V73" i="11"/>
  <c r="U80" i="6"/>
  <c r="Y67" i="11"/>
  <c r="N67" i="11"/>
  <c r="AC62" i="17"/>
  <c r="M32" i="18"/>
  <c r="T76" i="11"/>
  <c r="AC83" i="6"/>
  <c r="N80" i="6"/>
  <c r="K80" i="6"/>
  <c r="AF76" i="11"/>
  <c r="K67" i="11"/>
  <c r="AC70" i="11"/>
  <c r="N83" i="6"/>
  <c r="O32" i="18"/>
  <c r="O73" i="11"/>
  <c r="J32" i="18"/>
  <c r="M80" i="6"/>
  <c r="AE80" i="6"/>
  <c r="M74" i="6"/>
  <c r="X70" i="11"/>
  <c r="Z70" i="11"/>
  <c r="M76" i="11"/>
  <c r="N76" i="11"/>
  <c r="T67" i="11"/>
  <c r="L76" i="11"/>
  <c r="V76" i="11"/>
  <c r="U67" i="11"/>
  <c r="N59" i="17"/>
  <c r="M83" i="6"/>
  <c r="AE76" i="11"/>
  <c r="AD76" i="11"/>
  <c r="S59" i="17"/>
  <c r="N32" i="18"/>
  <c r="AH76" i="11"/>
  <c r="J70" i="11"/>
  <c r="V59" i="17"/>
  <c r="V83" i="6"/>
  <c r="AH80" i="6"/>
  <c r="AE67" i="11"/>
  <c r="Z74" i="6"/>
  <c r="AB83" i="6"/>
  <c r="S76" i="11"/>
  <c r="J67" i="11"/>
  <c r="Q76" i="11"/>
  <c r="Y76" i="11"/>
  <c r="T80" i="6"/>
  <c r="P83" i="6"/>
  <c r="AH74" i="6"/>
  <c r="X73" i="11"/>
  <c r="X67" i="11"/>
  <c r="M70" i="11"/>
  <c r="AE62" i="17"/>
  <c r="AE32" i="18"/>
  <c r="N70" i="11"/>
  <c r="AC59" i="17"/>
  <c r="J73" i="11"/>
  <c r="J83" i="6"/>
  <c r="V67" i="11"/>
  <c r="V32" i="18"/>
  <c r="AH67" i="11"/>
  <c r="AE59" i="17"/>
  <c r="K73" i="11"/>
  <c r="AB32" i="18"/>
  <c r="X74" i="6"/>
  <c r="J59" i="17"/>
  <c r="AE73" i="11"/>
  <c r="AB74" i="6"/>
  <c r="P62" i="17"/>
  <c r="P74" i="6"/>
  <c r="X59" i="17"/>
  <c r="AE70" i="11"/>
  <c r="M73" i="11"/>
  <c r="AC67" i="11"/>
  <c r="Q83" i="6"/>
  <c r="AG83" i="6"/>
  <c r="V80" i="6"/>
  <c r="V62" i="17"/>
  <c r="AH59" i="17"/>
  <c r="AD62" i="17"/>
  <c r="J74" i="6"/>
  <c r="AB70" i="11"/>
  <c r="T74" i="6"/>
  <c r="J80" i="6"/>
  <c r="Y73" i="11"/>
  <c r="O74" i="6"/>
  <c r="AD67" i="11"/>
  <c r="P70" i="11"/>
  <c r="R83" i="6"/>
  <c r="Y62" i="17"/>
  <c r="X80" i="6"/>
  <c r="U76" i="11"/>
  <c r="K59" i="17"/>
  <c r="Z73" i="11"/>
  <c r="AC80" i="6"/>
  <c r="Q62" i="17"/>
  <c r="AG62" i="17"/>
  <c r="Q73" i="11"/>
  <c r="V70" i="11"/>
  <c r="V74" i="6"/>
  <c r="AD70" i="11"/>
  <c r="W83" i="6"/>
  <c r="AB62" i="17"/>
  <c r="AF73" i="11"/>
  <c r="Z76" i="11"/>
  <c r="N73" i="11"/>
  <c r="AD59" i="17"/>
  <c r="P32" i="18"/>
  <c r="R62" i="17"/>
  <c r="Y83" i="6"/>
  <c r="S32" i="18"/>
  <c r="S80" i="6"/>
  <c r="AA32" i="18"/>
  <c r="Q32" i="18"/>
  <c r="AG70" i="11"/>
  <c r="U62" i="17"/>
  <c r="Y74" i="6"/>
  <c r="R76" i="11"/>
  <c r="AD32" i="18"/>
  <c r="W70" i="11"/>
  <c r="AB76" i="11"/>
  <c r="AA80" i="6"/>
  <c r="AD80" i="6"/>
  <c r="L73" i="11"/>
  <c r="R32" i="18"/>
  <c r="Y32" i="18"/>
  <c r="S62" i="17"/>
  <c r="AF59" i="17"/>
  <c r="S67" i="11"/>
  <c r="AE83" i="6"/>
  <c r="Q59" i="17"/>
  <c r="O59" i="17"/>
  <c r="AG59" i="17"/>
  <c r="AA70" i="11"/>
  <c r="Q70" i="11"/>
  <c r="AG32" i="18"/>
  <c r="U32" i="18"/>
  <c r="Q74" i="6"/>
  <c r="AG76" i="11"/>
  <c r="AD83" i="6"/>
  <c r="W32" i="18"/>
  <c r="AB80" i="6"/>
  <c r="AA76" i="11"/>
  <c r="R59" i="17"/>
  <c r="AA59" i="17"/>
  <c r="W59" i="17"/>
  <c r="K76" i="11"/>
  <c r="R70" i="11"/>
  <c r="Y70" i="11"/>
  <c r="S70" i="11"/>
  <c r="AF67" i="11"/>
  <c r="K74" i="6"/>
  <c r="T73" i="11"/>
  <c r="Q67" i="11"/>
  <c r="AF80" i="6"/>
  <c r="AH62" i="17"/>
  <c r="Q80" i="6"/>
  <c r="AD73" i="11"/>
  <c r="AA74" i="6"/>
  <c r="AC32" i="18"/>
  <c r="AH70" i="11"/>
  <c r="O83" i="6"/>
  <c r="M59" i="17"/>
  <c r="P59" i="17"/>
  <c r="Z62" i="17"/>
  <c r="AF74" i="6"/>
  <c r="Y80" i="6"/>
  <c r="AG67" i="11"/>
  <c r="AA83" i="6"/>
  <c r="N74" i="6"/>
  <c r="X76" i="11"/>
  <c r="U83" i="6"/>
  <c r="AB73" i="11"/>
  <c r="K83" i="6"/>
  <c r="AC73" i="11"/>
  <c r="W62" i="17"/>
  <c r="AB67" i="11"/>
  <c r="AF62" i="17"/>
  <c r="R80" i="6"/>
  <c r="AA67" i="11"/>
  <c r="W80" i="6"/>
  <c r="Z59" i="17"/>
  <c r="AC76" i="11"/>
  <c r="AH73" i="11"/>
  <c r="S83" i="6"/>
  <c r="AC74" i="6"/>
  <c r="S74" i="6"/>
  <c r="AH83" i="6"/>
  <c r="Y59" i="17"/>
  <c r="W74" i="6"/>
  <c r="L70" i="11"/>
  <c r="T83" i="6"/>
  <c r="AF70" i="11"/>
  <c r="U59" i="17"/>
  <c r="AG80" i="6"/>
  <c r="AA62" i="17"/>
  <c r="R74" i="6"/>
  <c r="L83" i="6"/>
  <c r="U70" i="11"/>
  <c r="K70" i="11"/>
  <c r="T62" i="17"/>
  <c r="AA73" i="11"/>
  <c r="AB59" i="17"/>
  <c r="AF83" i="6"/>
  <c r="R67" i="11"/>
  <c r="W67" i="11"/>
  <c r="Z80" i="6"/>
  <c r="O80" i="6"/>
  <c r="U73" i="11"/>
  <c r="P73" i="11"/>
  <c r="AG73" i="11"/>
  <c r="W73" i="11"/>
  <c r="X62" i="17"/>
  <c r="L74" i="6"/>
  <c r="AH32" i="18"/>
  <c r="O70" i="11"/>
  <c r="P76" i="11"/>
  <c r="AG74" i="6"/>
  <c r="L32" i="18"/>
  <c r="P80" i="6"/>
  <c r="K62" i="17"/>
  <c r="T70" i="11"/>
  <c r="X32" i="18"/>
  <c r="Z32" i="18"/>
  <c r="AF32" i="18"/>
  <c r="O76" i="11"/>
  <c r="L59" i="17"/>
  <c r="S73" i="11"/>
  <c r="Z67" i="11"/>
  <c r="O67" i="11"/>
  <c r="U74" i="6"/>
  <c r="R73" i="11"/>
  <c r="K32" i="18"/>
  <c r="L67" i="11"/>
  <c r="M62" i="17"/>
  <c r="P23" i="6"/>
  <c r="AG41" i="17"/>
  <c r="S41" i="17"/>
  <c r="AD68" i="6"/>
  <c r="O68" i="6"/>
  <c r="X69" i="6"/>
  <c r="M69" i="6"/>
  <c r="T68" i="6"/>
  <c r="D41" i="17"/>
  <c r="AG69" i="6"/>
  <c r="AE41" i="17"/>
  <c r="Z41" i="17"/>
  <c r="S69" i="6"/>
  <c r="T41" i="17"/>
  <c r="AD23" i="6"/>
  <c r="AA41" i="17"/>
  <c r="L41" i="17"/>
  <c r="B23" i="6"/>
  <c r="J23" i="6"/>
  <c r="Y68" i="6"/>
  <c r="P69" i="6"/>
  <c r="AC69" i="6"/>
  <c r="S23" i="6"/>
  <c r="AG42" i="17"/>
  <c r="N23" i="6"/>
  <c r="T69" i="6"/>
  <c r="N69" i="6"/>
  <c r="X41" i="17"/>
  <c r="AA68" i="6"/>
  <c r="K41" i="17"/>
  <c r="Y23" i="6"/>
  <c r="V41" i="17"/>
  <c r="D68" i="6"/>
  <c r="U68" i="6"/>
  <c r="K68" i="6"/>
  <c r="L68" i="6"/>
  <c r="AD69" i="6"/>
  <c r="L69" i="6"/>
  <c r="AF69" i="6"/>
  <c r="R41" i="17"/>
  <c r="Z69" i="6"/>
  <c r="AB23" i="6"/>
  <c r="AA69" i="6"/>
  <c r="W23" i="6"/>
  <c r="AH69" i="6"/>
  <c r="N68" i="6"/>
  <c r="V23" i="6"/>
  <c r="AB68" i="6"/>
  <c r="AD41" i="17"/>
  <c r="U41" i="17"/>
  <c r="R68" i="6"/>
  <c r="Q41" i="17"/>
  <c r="J68" i="6"/>
  <c r="W68" i="6"/>
  <c r="AB69" i="6"/>
  <c r="U69" i="6"/>
  <c r="AE69" i="6"/>
  <c r="U23" i="6"/>
  <c r="M68" i="6"/>
  <c r="P41" i="17"/>
  <c r="O69" i="6"/>
  <c r="J69" i="6"/>
  <c r="K23" i="6"/>
  <c r="R23" i="6"/>
  <c r="N41" i="17"/>
  <c r="Z68" i="6"/>
  <c r="Y69" i="6"/>
  <c r="B22" i="6"/>
  <c r="V69" i="6"/>
  <c r="AF41" i="17"/>
  <c r="P68" i="6"/>
  <c r="D23" i="6"/>
  <c r="M41" i="17"/>
  <c r="X23" i="6"/>
  <c r="K69" i="6"/>
  <c r="T23" i="6"/>
  <c r="Q23" i="6"/>
  <c r="AF68" i="6"/>
  <c r="AE23" i="6"/>
  <c r="M23" i="6"/>
  <c r="O41" i="17"/>
  <c r="AH68" i="6"/>
  <c r="AF23" i="6"/>
  <c r="X68" i="6"/>
  <c r="W69" i="6"/>
  <c r="Q68" i="6"/>
  <c r="J41" i="17"/>
  <c r="Y41" i="17"/>
  <c r="S68" i="6"/>
  <c r="AC68" i="6"/>
  <c r="O23" i="6"/>
  <c r="L23" i="6"/>
  <c r="AG23" i="6"/>
  <c r="Z23" i="6"/>
  <c r="AH41" i="17"/>
  <c r="AH23" i="6"/>
  <c r="AA23" i="6"/>
  <c r="AE68" i="6"/>
  <c r="R69" i="6"/>
  <c r="AC41" i="17"/>
  <c r="AH42" i="17"/>
  <c r="AG68" i="6"/>
  <c r="AB41" i="17"/>
  <c r="AC23" i="6"/>
  <c r="Q69" i="6"/>
  <c r="W41" i="17"/>
  <c r="V68" i="6"/>
  <c r="K14" i="6"/>
  <c r="S17" i="6"/>
  <c r="B17" i="6"/>
  <c r="W17" i="6"/>
  <c r="P14" i="6"/>
  <c r="O17" i="6"/>
  <c r="B14" i="6"/>
  <c r="S14" i="6"/>
  <c r="N14" i="6"/>
  <c r="AF14" i="6"/>
  <c r="AC17" i="6"/>
  <c r="Z14" i="6"/>
  <c r="D14" i="6"/>
  <c r="N17" i="6"/>
  <c r="AE14" i="6"/>
  <c r="AB17" i="6"/>
  <c r="Q14" i="6"/>
  <c r="Y14" i="6"/>
  <c r="AE17" i="6"/>
  <c r="AD14" i="6"/>
  <c r="AG18" i="6"/>
  <c r="L17" i="6"/>
  <c r="AC14" i="6"/>
  <c r="V14" i="6"/>
  <c r="Q17" i="6"/>
  <c r="AB14" i="6"/>
  <c r="Z17" i="6"/>
  <c r="L14" i="6"/>
  <c r="R17" i="6"/>
  <c r="AH15" i="6"/>
  <c r="D17" i="6"/>
  <c r="V17" i="6"/>
  <c r="P17" i="6"/>
  <c r="AG17" i="6"/>
  <c r="AH17" i="6"/>
  <c r="M17" i="6"/>
  <c r="T14" i="6"/>
  <c r="X17" i="6"/>
  <c r="AG14" i="6"/>
  <c r="X14" i="6"/>
  <c r="AA17" i="6"/>
  <c r="B16" i="6"/>
  <c r="AA14" i="6"/>
  <c r="J17" i="6"/>
  <c r="B13" i="6"/>
  <c r="Y17" i="6"/>
  <c r="K17" i="6"/>
  <c r="M14" i="6"/>
  <c r="AG15" i="6"/>
  <c r="R14" i="6"/>
  <c r="T17" i="6"/>
  <c r="J14" i="6"/>
  <c r="W14" i="6"/>
  <c r="AF17" i="6"/>
  <c r="AD17" i="6"/>
  <c r="AH14" i="6"/>
  <c r="O14" i="6"/>
  <c r="U14" i="6"/>
  <c r="AH18" i="6"/>
  <c r="U17" i="6"/>
  <c r="AA62" i="6"/>
  <c r="AC62" i="6"/>
  <c r="W62" i="6"/>
  <c r="P62" i="6"/>
  <c r="M62" i="6"/>
  <c r="K62" i="6"/>
  <c r="N62" i="6"/>
  <c r="Z62" i="6"/>
  <c r="AG62" i="6"/>
  <c r="AE62" i="6"/>
  <c r="X62" i="6"/>
  <c r="U62" i="6"/>
  <c r="Y62" i="6"/>
  <c r="S62" i="6"/>
  <c r="V62" i="6"/>
  <c r="AH62" i="6"/>
  <c r="L62" i="6"/>
  <c r="AB62" i="6"/>
  <c r="O62" i="6"/>
  <c r="J62" i="6"/>
  <c r="R62" i="6"/>
  <c r="AD62" i="6"/>
  <c r="T62" i="6"/>
  <c r="Q62" i="6"/>
  <c r="AF62" i="6"/>
  <c r="O68" i="18"/>
  <c r="B68" i="18"/>
  <c r="L71" i="18"/>
  <c r="V71" i="18"/>
  <c r="AA59" i="18"/>
  <c r="AD65" i="18"/>
  <c r="B70" i="18"/>
  <c r="M59" i="18"/>
  <c r="M71" i="18"/>
  <c r="AD72" i="18"/>
  <c r="X68" i="18"/>
  <c r="AG59" i="18"/>
  <c r="M68" i="18"/>
  <c r="P62" i="18"/>
  <c r="AG62" i="18"/>
  <c r="AH70" i="18"/>
  <c r="D65" i="18"/>
  <c r="S70" i="18"/>
  <c r="P70" i="18"/>
  <c r="AG69" i="18"/>
  <c r="K59" i="18"/>
  <c r="AB71" i="18"/>
  <c r="Q71" i="18"/>
  <c r="D59" i="18"/>
  <c r="AC59" i="18"/>
  <c r="V62" i="18"/>
  <c r="AF68" i="18"/>
  <c r="R72" i="18"/>
  <c r="L59" i="18"/>
  <c r="AB62" i="18"/>
  <c r="M72" i="18"/>
  <c r="T59" i="18"/>
  <c r="R62" i="18"/>
  <c r="AE72" i="18"/>
  <c r="W68" i="18"/>
  <c r="U72" i="18"/>
  <c r="K65" i="18"/>
  <c r="R68" i="18"/>
  <c r="N62" i="18"/>
  <c r="AB65" i="18"/>
  <c r="Z71" i="18"/>
  <c r="N59" i="18"/>
  <c r="Q68" i="18"/>
  <c r="AF69" i="18"/>
  <c r="AF62" i="18"/>
  <c r="P71" i="18"/>
  <c r="V68" i="18"/>
  <c r="Q72" i="18"/>
  <c r="AE68" i="18"/>
  <c r="K70" i="18"/>
  <c r="S72" i="18"/>
  <c r="R71" i="18"/>
  <c r="V70" i="18"/>
  <c r="L62" i="18"/>
  <c r="W65" i="18"/>
  <c r="T65" i="18"/>
  <c r="T68" i="18"/>
  <c r="AA68" i="18"/>
  <c r="Q59" i="18"/>
  <c r="S68" i="18"/>
  <c r="U71" i="18"/>
  <c r="AD68" i="18"/>
  <c r="X72" i="18"/>
  <c r="B62" i="18"/>
  <c r="U62" i="18"/>
  <c r="Q70" i="18"/>
  <c r="AB59" i="18"/>
  <c r="T71" i="18"/>
  <c r="AA72" i="18"/>
  <c r="B64" i="18"/>
  <c r="AD62" i="18"/>
  <c r="R65" i="18"/>
  <c r="N65" i="18"/>
  <c r="J68" i="18"/>
  <c r="Y65" i="18"/>
  <c r="B67" i="18"/>
  <c r="AG72" i="18"/>
  <c r="AH62" i="18"/>
  <c r="O70" i="18"/>
  <c r="P68" i="18"/>
  <c r="J70" i="18"/>
  <c r="AA62" i="18"/>
  <c r="AH65" i="18"/>
  <c r="X59" i="18"/>
  <c r="AC62" i="18"/>
  <c r="O65" i="18"/>
  <c r="U65" i="18"/>
  <c r="B59" i="18"/>
  <c r="E70" i="18"/>
  <c r="W59" i="18"/>
  <c r="L72" i="18"/>
  <c r="Y71" i="18"/>
  <c r="D71" i="18"/>
  <c r="L68" i="18"/>
  <c r="L65" i="18"/>
  <c r="AG71" i="18"/>
  <c r="U70" i="18"/>
  <c r="Y62" i="18"/>
  <c r="Y70" i="18"/>
  <c r="AE62" i="18"/>
  <c r="AC68" i="18"/>
  <c r="N71" i="18"/>
  <c r="J71" i="18"/>
  <c r="B65" i="18"/>
  <c r="AC71" i="18"/>
  <c r="M62" i="18"/>
  <c r="D62" i="18"/>
  <c r="AA70" i="18"/>
  <c r="AH59" i="18"/>
  <c r="AG65" i="18"/>
  <c r="T62" i="18"/>
  <c r="Y72" i="18"/>
  <c r="K71" i="18"/>
  <c r="S65" i="18"/>
  <c r="K72" i="18"/>
  <c r="O72" i="18"/>
  <c r="AD70" i="18"/>
  <c r="K62" i="18"/>
  <c r="W62" i="18"/>
  <c r="J62" i="18"/>
  <c r="AE65" i="18"/>
  <c r="X65" i="18"/>
  <c r="M70" i="18"/>
  <c r="AB70" i="18"/>
  <c r="AA65" i="18"/>
  <c r="Z65" i="18"/>
  <c r="AF59" i="18"/>
  <c r="AE71" i="18"/>
  <c r="Y59" i="18"/>
  <c r="S71" i="18"/>
  <c r="P65" i="18"/>
  <c r="L70" i="18"/>
  <c r="K68" i="18"/>
  <c r="AB72" i="18"/>
  <c r="N68" i="18"/>
  <c r="AC70" i="18"/>
  <c r="U68" i="18"/>
  <c r="B58" i="18"/>
  <c r="J72" i="18"/>
  <c r="W71" i="18"/>
  <c r="Z62" i="18"/>
  <c r="J65" i="18"/>
  <c r="S62" i="18"/>
  <c r="AH71" i="18"/>
  <c r="AF65" i="18"/>
  <c r="S59" i="18"/>
  <c r="O71" i="18"/>
  <c r="B61" i="18"/>
  <c r="Z59" i="18"/>
  <c r="AF72" i="18"/>
  <c r="T70" i="18"/>
  <c r="AE70" i="18"/>
  <c r="B71" i="18"/>
  <c r="AH68" i="18"/>
  <c r="AD59" i="18"/>
  <c r="U59" i="18"/>
  <c r="W72" i="18"/>
  <c r="N70" i="18"/>
  <c r="P72" i="18"/>
  <c r="N72" i="18"/>
  <c r="O59" i="18"/>
  <c r="AH69" i="18"/>
  <c r="M65" i="18"/>
  <c r="J59" i="18"/>
  <c r="R59" i="18"/>
  <c r="V72" i="18"/>
  <c r="AH72" i="18"/>
  <c r="Y68" i="18"/>
  <c r="AF71" i="18"/>
  <c r="AE59" i="18"/>
  <c r="AG70" i="18"/>
  <c r="X71" i="18"/>
  <c r="Z68" i="18"/>
  <c r="AA71" i="18"/>
  <c r="R70" i="18"/>
  <c r="Z72" i="18"/>
  <c r="AB68" i="18"/>
  <c r="V59" i="18"/>
  <c r="AC72" i="18"/>
  <c r="AF70" i="18"/>
  <c r="Q65" i="18"/>
  <c r="Z70" i="18"/>
  <c r="AD71" i="18"/>
  <c r="P59" i="18"/>
  <c r="D68" i="18"/>
  <c r="O62" i="18"/>
  <c r="X62" i="18"/>
  <c r="Q62" i="18"/>
  <c r="V65" i="18"/>
  <c r="W70" i="18"/>
  <c r="T72" i="18"/>
  <c r="AC65" i="18"/>
  <c r="X70" i="18"/>
  <c r="AG68" i="18"/>
  <c r="M46" i="18"/>
  <c r="AE19" i="18"/>
  <c r="X48" i="18"/>
  <c r="S16" i="18"/>
  <c r="AE41" i="18"/>
  <c r="T8" i="18"/>
  <c r="AB45" i="18"/>
  <c r="J20" i="18"/>
  <c r="S17" i="18"/>
  <c r="S41" i="18"/>
  <c r="AF14" i="18"/>
  <c r="Q8" i="18"/>
  <c r="D17" i="18"/>
  <c r="AG13" i="18"/>
  <c r="Y41" i="18"/>
  <c r="Z16" i="18"/>
  <c r="P16" i="18"/>
  <c r="Y46" i="18"/>
  <c r="AF16" i="18"/>
  <c r="R8" i="18"/>
  <c r="AF46" i="18"/>
  <c r="AE45" i="18"/>
  <c r="Z41" i="18"/>
  <c r="K48" i="18"/>
  <c r="M13" i="18"/>
  <c r="W19" i="18"/>
  <c r="D20" i="18"/>
  <c r="M17" i="18"/>
  <c r="W17" i="18"/>
  <c r="AB48" i="18"/>
  <c r="U16" i="18"/>
  <c r="W13" i="18"/>
  <c r="S13" i="18"/>
  <c r="K20" i="18"/>
  <c r="Q48" i="18"/>
  <c r="AH13" i="18"/>
  <c r="Y20" i="18"/>
  <c r="X16" i="18"/>
  <c r="M48" i="18"/>
  <c r="AF45" i="18"/>
  <c r="T14" i="18"/>
  <c r="Y45" i="18"/>
  <c r="D8" i="18"/>
  <c r="S8" i="18"/>
  <c r="U8" i="18"/>
  <c r="E13" i="18"/>
  <c r="AD8" i="18"/>
  <c r="P8" i="18"/>
  <c r="J13" i="18"/>
  <c r="AA14" i="18"/>
  <c r="AG47" i="18"/>
  <c r="Z44" i="18"/>
  <c r="N13" i="18"/>
  <c r="M19" i="18"/>
  <c r="W43" i="18"/>
  <c r="J48" i="18"/>
  <c r="U41" i="18"/>
  <c r="J45" i="18"/>
  <c r="Q13" i="18"/>
  <c r="P46" i="18"/>
  <c r="R45" i="18"/>
  <c r="AE43" i="18"/>
  <c r="AC14" i="18"/>
  <c r="Y8" i="18"/>
  <c r="L46" i="18"/>
  <c r="B47" i="18"/>
  <c r="Q41" i="18"/>
  <c r="S46" i="18"/>
  <c r="AD13" i="18"/>
  <c r="B13" i="18"/>
  <c r="M8" i="18"/>
  <c r="B16" i="18"/>
  <c r="AF13" i="18"/>
  <c r="V20" i="18"/>
  <c r="W20" i="18"/>
  <c r="AA46" i="18"/>
  <c r="R20" i="18"/>
  <c r="AE14" i="18"/>
  <c r="M14" i="18"/>
  <c r="T48" i="18"/>
  <c r="AF47" i="18"/>
  <c r="V47" i="18"/>
  <c r="Q44" i="18"/>
  <c r="W46" i="18"/>
  <c r="AB17" i="18"/>
  <c r="AE13" i="18"/>
  <c r="S48" i="18"/>
  <c r="AA48" i="18"/>
  <c r="AA16" i="18"/>
  <c r="P47" i="18"/>
  <c r="AA43" i="18"/>
  <c r="AC46" i="18"/>
  <c r="V17" i="18"/>
  <c r="U45" i="18"/>
  <c r="Y48" i="18"/>
  <c r="Q45" i="18"/>
  <c r="AD48" i="18"/>
  <c r="J17" i="18"/>
  <c r="Y19" i="18"/>
  <c r="K45" i="18"/>
  <c r="K16" i="18"/>
  <c r="AB20" i="18"/>
  <c r="V13" i="18"/>
  <c r="W14" i="18"/>
  <c r="Z14" i="18"/>
  <c r="P20" i="18"/>
  <c r="M20" i="18"/>
  <c r="AH47" i="18"/>
  <c r="T19" i="18"/>
  <c r="X41" i="18"/>
  <c r="W44" i="18"/>
  <c r="V8" i="18"/>
  <c r="B14" i="18"/>
  <c r="AD19" i="18"/>
  <c r="N16" i="18"/>
  <c r="U20" i="18"/>
  <c r="W45" i="18"/>
  <c r="X47" i="18"/>
  <c r="AB44" i="18"/>
  <c r="E19" i="18"/>
  <c r="T41" i="18"/>
  <c r="L20" i="18"/>
  <c r="W16" i="18"/>
  <c r="R48" i="18"/>
  <c r="AD17" i="18"/>
  <c r="Z47" i="18"/>
  <c r="X8" i="18"/>
  <c r="AG48" i="18"/>
  <c r="AC47" i="18"/>
  <c r="Y47" i="18"/>
  <c r="O46" i="18"/>
  <c r="P13" i="18"/>
  <c r="T13" i="18"/>
  <c r="AB19" i="18"/>
  <c r="S44" i="18"/>
  <c r="V44" i="18"/>
  <c r="B43" i="18"/>
  <c r="K19" i="18"/>
  <c r="AE46" i="18"/>
  <c r="AD43" i="18"/>
  <c r="AE16" i="18"/>
  <c r="K46" i="18"/>
  <c r="D47" i="18"/>
  <c r="L41" i="18"/>
  <c r="AC16" i="18"/>
  <c r="Y17" i="18"/>
  <c r="AH45" i="18"/>
  <c r="P19" i="18"/>
  <c r="U48" i="18"/>
  <c r="D44" i="18"/>
  <c r="Q14" i="18"/>
  <c r="AH48" i="18"/>
  <c r="O43" i="18"/>
  <c r="X45" i="18"/>
  <c r="U46" i="18"/>
  <c r="K44" i="18"/>
  <c r="N19" i="18"/>
  <c r="AB41" i="18"/>
  <c r="N48" i="18"/>
  <c r="Z17" i="18"/>
  <c r="M16" i="18"/>
  <c r="E43" i="18"/>
  <c r="P48" i="18"/>
  <c r="AC41" i="18"/>
  <c r="N46" i="18"/>
  <c r="S43" i="18"/>
  <c r="AG44" i="18"/>
  <c r="AG43" i="18"/>
  <c r="R17" i="18"/>
  <c r="AH14" i="18"/>
  <c r="L44" i="18"/>
  <c r="O17" i="18"/>
  <c r="AH8" i="18"/>
  <c r="AH16" i="18"/>
  <c r="U47" i="18"/>
  <c r="T20" i="18"/>
  <c r="N44" i="18"/>
  <c r="AE8" i="18"/>
  <c r="V45" i="18"/>
  <c r="V48" i="18"/>
  <c r="O47" i="18"/>
  <c r="K47" i="18"/>
  <c r="Y14" i="18"/>
  <c r="Y43" i="18"/>
  <c r="AB46" i="18"/>
  <c r="N43" i="18"/>
  <c r="AH43" i="18"/>
  <c r="AG16" i="18"/>
  <c r="P44" i="18"/>
  <c r="R14" i="18"/>
  <c r="AB14" i="18"/>
  <c r="J41" i="18"/>
  <c r="V16" i="18"/>
  <c r="O20" i="18"/>
  <c r="N47" i="18"/>
  <c r="AG41" i="18"/>
  <c r="J8" i="18"/>
  <c r="Q16" i="18"/>
  <c r="V46" i="18"/>
  <c r="AB8" i="18"/>
  <c r="AB16" i="18"/>
  <c r="N41" i="18"/>
  <c r="AC48" i="18"/>
  <c r="W47" i="18"/>
  <c r="U19" i="18"/>
  <c r="AB47" i="18"/>
  <c r="J16" i="18"/>
  <c r="AF44" i="18"/>
  <c r="Z45" i="18"/>
  <c r="B17" i="18"/>
  <c r="V41" i="18"/>
  <c r="AD20" i="18"/>
  <c r="T45" i="18"/>
  <c r="V14" i="18"/>
  <c r="L43" i="18"/>
  <c r="T44" i="18"/>
  <c r="W41" i="18"/>
  <c r="J43" i="18"/>
  <c r="P41" i="18"/>
  <c r="M43" i="18"/>
  <c r="AH17" i="18"/>
  <c r="AG46" i="18"/>
  <c r="M44" i="18"/>
  <c r="X14" i="18"/>
  <c r="R13" i="18"/>
  <c r="Q20" i="18"/>
  <c r="X19" i="18"/>
  <c r="AG20" i="18"/>
  <c r="AD46" i="18"/>
  <c r="AA44" i="18"/>
  <c r="T47" i="18"/>
  <c r="P45" i="18"/>
  <c r="AH19" i="18"/>
  <c r="AF8" i="18"/>
  <c r="Y13" i="18"/>
  <c r="AH44" i="18"/>
  <c r="B46" i="18"/>
  <c r="J44" i="18"/>
  <c r="M47" i="18"/>
  <c r="X43" i="18"/>
  <c r="R43" i="18"/>
  <c r="X44" i="18"/>
  <c r="AF17" i="18"/>
  <c r="R44" i="18"/>
  <c r="O13" i="18"/>
  <c r="U14" i="18"/>
  <c r="Z13" i="18"/>
  <c r="AA41" i="18"/>
  <c r="N45" i="18"/>
  <c r="E46" i="18"/>
  <c r="N17" i="18"/>
  <c r="Q47" i="18"/>
  <c r="AD47" i="18"/>
  <c r="K43" i="18"/>
  <c r="K14" i="18"/>
  <c r="AG14" i="18"/>
  <c r="AA17" i="18"/>
  <c r="AD14" i="18"/>
  <c r="Q43" i="18"/>
  <c r="W8" i="18"/>
  <c r="O19" i="18"/>
  <c r="X13" i="18"/>
  <c r="AC44" i="18"/>
  <c r="U44" i="18"/>
  <c r="AC45" i="18"/>
  <c r="AE20" i="18"/>
  <c r="AH41" i="18"/>
  <c r="Y44" i="18"/>
  <c r="AD44" i="18"/>
  <c r="AC19" i="18"/>
  <c r="B44" i="18"/>
  <c r="AF20" i="18"/>
  <c r="K13" i="18"/>
  <c r="P43" i="18"/>
  <c r="AF48" i="18"/>
  <c r="T17" i="18"/>
  <c r="R16" i="18"/>
  <c r="Z19" i="18"/>
  <c r="AF43" i="18"/>
  <c r="AE47" i="18"/>
  <c r="T46" i="18"/>
  <c r="L47" i="18"/>
  <c r="K8" i="18"/>
  <c r="D14" i="18"/>
  <c r="Z48" i="18"/>
  <c r="V19" i="18"/>
  <c r="J46" i="18"/>
  <c r="R19" i="18"/>
  <c r="J19" i="18"/>
  <c r="L16" i="18"/>
  <c r="U13" i="18"/>
  <c r="AF19" i="18"/>
  <c r="AG8" i="18"/>
  <c r="Z43" i="18"/>
  <c r="T43" i="18"/>
  <c r="O16" i="18"/>
  <c r="S47" i="18"/>
  <c r="T16" i="18"/>
  <c r="L48" i="18"/>
  <c r="AC17" i="18"/>
  <c r="S45" i="18"/>
  <c r="AA13" i="18"/>
  <c r="S20" i="18"/>
  <c r="V43" i="18"/>
  <c r="Z46" i="18"/>
  <c r="S19" i="18"/>
  <c r="J47" i="18"/>
  <c r="Z20" i="18"/>
  <c r="X46" i="18"/>
  <c r="AA45" i="18"/>
  <c r="L45" i="18"/>
  <c r="O8" i="18"/>
  <c r="Z8" i="18"/>
  <c r="AC13" i="18"/>
  <c r="M41" i="18"/>
  <c r="AD41" i="18"/>
  <c r="AG45" i="18"/>
  <c r="X17" i="18"/>
  <c r="K41" i="18"/>
  <c r="AB13" i="18"/>
  <c r="L8" i="18"/>
  <c r="O41" i="18"/>
  <c r="AD16" i="18"/>
  <c r="X20" i="18"/>
  <c r="O14" i="18"/>
  <c r="B20" i="18"/>
  <c r="Q17" i="18"/>
  <c r="AA8" i="18"/>
  <c r="M45" i="18"/>
  <c r="AA47" i="18"/>
  <c r="O44" i="18"/>
  <c r="R46" i="18"/>
  <c r="L19" i="18"/>
  <c r="Q46" i="18"/>
  <c r="B19" i="18"/>
  <c r="Q19" i="18"/>
  <c r="N20" i="18"/>
  <c r="AC8" i="18"/>
  <c r="S14" i="18"/>
  <c r="AA19" i="18"/>
  <c r="AE17" i="18"/>
  <c r="Y16" i="18"/>
  <c r="P14" i="18"/>
  <c r="AA20" i="18"/>
  <c r="O48" i="18"/>
  <c r="AG19" i="18"/>
  <c r="U17" i="18"/>
  <c r="AH20" i="18"/>
  <c r="P17" i="18"/>
  <c r="J14" i="18"/>
  <c r="E16" i="18"/>
  <c r="AD45" i="18"/>
  <c r="O45" i="18"/>
  <c r="AE48" i="18"/>
  <c r="AC43" i="18"/>
  <c r="AF41" i="18"/>
  <c r="AG17" i="18"/>
  <c r="L17" i="18"/>
  <c r="U43" i="18"/>
  <c r="AE44" i="18"/>
  <c r="L13" i="18"/>
  <c r="AC20" i="18"/>
  <c r="R41" i="18"/>
  <c r="AB43" i="18"/>
  <c r="AH46" i="18"/>
  <c r="R47" i="18"/>
  <c r="N14" i="18"/>
  <c r="W48" i="18"/>
  <c r="L14" i="18"/>
  <c r="N8" i="18"/>
  <c r="K17" i="18"/>
  <c r="U38" i="18"/>
  <c r="Q38" i="18"/>
  <c r="AE35" i="18"/>
  <c r="AB35" i="18"/>
  <c r="X35" i="18"/>
  <c r="Y35" i="18"/>
  <c r="U11" i="18"/>
  <c r="N35" i="18"/>
  <c r="S35" i="18"/>
  <c r="AG38" i="18"/>
  <c r="Y38" i="18"/>
  <c r="J11" i="18"/>
  <c r="AE11" i="18"/>
  <c r="AA38" i="18"/>
  <c r="Z11" i="18"/>
  <c r="J35" i="18"/>
  <c r="S38" i="18"/>
  <c r="R35" i="18"/>
  <c r="O35" i="18"/>
  <c r="AD35" i="18"/>
  <c r="R11" i="18"/>
  <c r="M35" i="18"/>
  <c r="AG11" i="18"/>
  <c r="Y11" i="18"/>
  <c r="AC11" i="18"/>
  <c r="Z35" i="18"/>
  <c r="AF11" i="18"/>
  <c r="AH11" i="18"/>
  <c r="AC35" i="18"/>
  <c r="P11" i="18"/>
  <c r="P35" i="18"/>
  <c r="X11" i="18"/>
  <c r="T35" i="18"/>
  <c r="AF35" i="18"/>
  <c r="L38" i="18"/>
  <c r="AC38" i="18"/>
  <c r="V38" i="18"/>
  <c r="Q35" i="18"/>
  <c r="AE38" i="18"/>
  <c r="K38" i="18"/>
  <c r="N11" i="18"/>
  <c r="W35" i="18"/>
  <c r="L35" i="18"/>
  <c r="AD11" i="18"/>
  <c r="M38" i="18"/>
  <c r="W11" i="18"/>
  <c r="Q11" i="18"/>
  <c r="W38" i="18"/>
  <c r="AF38" i="18"/>
  <c r="P38" i="18"/>
  <c r="K35" i="18"/>
  <c r="R38" i="18"/>
  <c r="X38" i="18"/>
  <c r="Z38" i="18"/>
  <c r="O38" i="18"/>
  <c r="AB11" i="18"/>
  <c r="AA35" i="18"/>
  <c r="J38" i="18"/>
  <c r="V35" i="18"/>
  <c r="AA11" i="18"/>
  <c r="K11" i="18"/>
  <c r="O11" i="18"/>
  <c r="U35" i="18"/>
  <c r="T38" i="18"/>
  <c r="AH38" i="18"/>
  <c r="L11" i="18"/>
  <c r="AD38" i="18"/>
  <c r="AH35" i="18"/>
  <c r="V11" i="18"/>
  <c r="AG35" i="18"/>
  <c r="N38" i="18"/>
  <c r="AB38" i="18"/>
  <c r="M11" i="18"/>
  <c r="S11" i="18"/>
  <c r="T11" i="18"/>
  <c r="AE101" i="17"/>
  <c r="W82" i="17"/>
  <c r="AA47" i="17"/>
  <c r="Y88" i="17"/>
  <c r="AB70" i="17"/>
  <c r="AD92" i="17"/>
  <c r="R70" i="17"/>
  <c r="O88" i="17"/>
  <c r="T100" i="17"/>
  <c r="V76" i="17"/>
  <c r="Y91" i="17"/>
  <c r="AH71" i="17"/>
  <c r="Z77" i="17"/>
  <c r="AC73" i="17"/>
  <c r="J94" i="17"/>
  <c r="AB82" i="17"/>
  <c r="X74" i="17"/>
  <c r="AE92" i="17"/>
  <c r="Q91" i="17"/>
  <c r="AD23" i="17"/>
  <c r="E94" i="17"/>
  <c r="AF76" i="17"/>
  <c r="AA100" i="17"/>
  <c r="P104" i="17"/>
  <c r="Q100" i="17"/>
  <c r="T73" i="17"/>
  <c r="AA90" i="17"/>
  <c r="P29" i="17"/>
  <c r="Q65" i="17"/>
  <c r="Q47" i="17"/>
  <c r="N23" i="17"/>
  <c r="D68" i="17"/>
  <c r="Q92" i="17"/>
  <c r="P79" i="17"/>
  <c r="R81" i="17"/>
  <c r="AE75" i="17"/>
  <c r="M96" i="17"/>
  <c r="AG35" i="17"/>
  <c r="AF84" i="17"/>
  <c r="AB76" i="17"/>
  <c r="R17" i="17"/>
  <c r="Q74" i="17"/>
  <c r="O92" i="17"/>
  <c r="AG93" i="17"/>
  <c r="J93" i="17"/>
  <c r="S32" i="17"/>
  <c r="R71" i="17"/>
  <c r="D98" i="17"/>
  <c r="T95" i="17"/>
  <c r="P87" i="17"/>
  <c r="V78" i="17"/>
  <c r="R82" i="17"/>
  <c r="L100" i="17"/>
  <c r="AF100" i="17"/>
  <c r="Y79" i="17"/>
  <c r="M88" i="17"/>
  <c r="O70" i="17"/>
  <c r="AB91" i="17"/>
  <c r="M47" i="17"/>
  <c r="Q82" i="17"/>
  <c r="L98" i="17"/>
  <c r="Z74" i="17"/>
  <c r="E91" i="17"/>
  <c r="AD70" i="17"/>
  <c r="N76" i="17"/>
  <c r="AG71" i="17"/>
  <c r="AF91" i="17"/>
  <c r="M79" i="17"/>
  <c r="AH73" i="17"/>
  <c r="R91" i="17"/>
  <c r="AG47" i="17"/>
  <c r="X88" i="17"/>
  <c r="W91" i="17"/>
  <c r="J71" i="17"/>
  <c r="AE97" i="17"/>
  <c r="R100" i="17"/>
  <c r="N97" i="17"/>
  <c r="X70" i="17"/>
  <c r="AA95" i="17"/>
  <c r="V77" i="17"/>
  <c r="AE68" i="17"/>
  <c r="L99" i="17"/>
  <c r="W104" i="17"/>
  <c r="M101" i="17"/>
  <c r="AH91" i="17"/>
  <c r="P73" i="17"/>
  <c r="E97" i="17"/>
  <c r="AC74" i="17"/>
  <c r="X100" i="17"/>
  <c r="X77" i="17"/>
  <c r="O94" i="17"/>
  <c r="W73" i="17"/>
  <c r="AB88" i="17"/>
  <c r="K98" i="17"/>
  <c r="AF79" i="17"/>
  <c r="O91" i="17"/>
  <c r="W86" i="17"/>
  <c r="Z73" i="17"/>
  <c r="AD97" i="17"/>
  <c r="AF88" i="17"/>
  <c r="Z76" i="17"/>
  <c r="T74" i="17"/>
  <c r="L74" i="17"/>
  <c r="AE93" i="17"/>
  <c r="AD82" i="17"/>
  <c r="S88" i="17"/>
  <c r="S70" i="17"/>
  <c r="Y73" i="17"/>
  <c r="V99" i="17"/>
  <c r="U26" i="17"/>
  <c r="O35" i="17"/>
  <c r="AA80" i="17"/>
  <c r="W74" i="17"/>
  <c r="D77" i="17"/>
  <c r="W81" i="17"/>
  <c r="B104" i="17"/>
  <c r="P38" i="17"/>
  <c r="AF85" i="17"/>
  <c r="X103" i="17"/>
  <c r="AD80" i="17"/>
  <c r="AA84" i="17"/>
  <c r="Q85" i="17"/>
  <c r="AF94" i="17"/>
  <c r="AH65" i="17"/>
  <c r="V102" i="17"/>
  <c r="U38" i="17"/>
  <c r="Z83" i="17"/>
  <c r="M23" i="17"/>
  <c r="V81" i="17"/>
  <c r="AE86" i="17"/>
  <c r="N81" i="17"/>
  <c r="N14" i="17"/>
  <c r="Y72" i="17"/>
  <c r="AC103" i="17"/>
  <c r="AD89" i="17"/>
  <c r="AD104" i="17"/>
  <c r="AA105" i="17"/>
  <c r="L87" i="17"/>
  <c r="AD29" i="17"/>
  <c r="V68" i="17"/>
  <c r="P99" i="17"/>
  <c r="AH103" i="17"/>
  <c r="AD74" i="17"/>
  <c r="T91" i="17"/>
  <c r="E34" i="17"/>
  <c r="X76" i="17"/>
  <c r="U77" i="17"/>
  <c r="R79" i="17"/>
  <c r="Q103" i="17"/>
  <c r="Q79" i="17"/>
  <c r="W70" i="17"/>
  <c r="L82" i="17"/>
  <c r="O97" i="17"/>
  <c r="O104" i="17"/>
  <c r="AA76" i="17"/>
  <c r="Y82" i="17"/>
  <c r="V79" i="17"/>
  <c r="AH17" i="17"/>
  <c r="N79" i="17"/>
  <c r="AA83" i="17"/>
  <c r="Z75" i="17"/>
  <c r="AH89" i="17"/>
  <c r="P14" i="17"/>
  <c r="U103" i="17"/>
  <c r="M72" i="17"/>
  <c r="Y32" i="17"/>
  <c r="P47" i="17"/>
  <c r="P86" i="17"/>
  <c r="AB78" i="17"/>
  <c r="U93" i="17"/>
  <c r="Y65" i="17"/>
  <c r="Z104" i="17"/>
  <c r="AC98" i="17"/>
  <c r="U105" i="17"/>
  <c r="Z68" i="17"/>
  <c r="Q26" i="17"/>
  <c r="T47" i="17"/>
  <c r="AG80" i="17"/>
  <c r="D92" i="17"/>
  <c r="P17" i="17"/>
  <c r="AB90" i="17"/>
  <c r="X89" i="17"/>
  <c r="AA38" i="17"/>
  <c r="T96" i="17"/>
  <c r="W20" i="17"/>
  <c r="V90" i="17"/>
  <c r="T99" i="17"/>
  <c r="AA68" i="17"/>
  <c r="V100" i="17"/>
  <c r="N103" i="17"/>
  <c r="AA17" i="17"/>
  <c r="AE78" i="17"/>
  <c r="T102" i="17"/>
  <c r="R32" i="17"/>
  <c r="U47" i="17"/>
  <c r="L14" i="17"/>
  <c r="AD96" i="17"/>
  <c r="AD99" i="17"/>
  <c r="W94" i="17"/>
  <c r="W75" i="17"/>
  <c r="AD72" i="17"/>
  <c r="L68" i="17"/>
  <c r="P23" i="17"/>
  <c r="K101" i="17"/>
  <c r="L83" i="17"/>
  <c r="O81" i="17"/>
  <c r="AC84" i="17"/>
  <c r="J90" i="17"/>
  <c r="AB65" i="17"/>
  <c r="L80" i="17"/>
  <c r="T93" i="17"/>
  <c r="R20" i="17"/>
  <c r="K103" i="17"/>
  <c r="K96" i="17"/>
  <c r="L94" i="17"/>
  <c r="AH95" i="17"/>
  <c r="N20" i="17"/>
  <c r="P74" i="17"/>
  <c r="U32" i="17"/>
  <c r="Z70" i="17"/>
  <c r="N87" i="17"/>
  <c r="V96" i="17"/>
  <c r="K68" i="17"/>
  <c r="AC78" i="17"/>
  <c r="K81" i="17"/>
  <c r="AD71" i="17"/>
  <c r="AD102" i="17"/>
  <c r="AG95" i="17"/>
  <c r="AF89" i="17"/>
  <c r="O96" i="17"/>
  <c r="AA72" i="17"/>
  <c r="W99" i="17"/>
  <c r="Y100" i="17"/>
  <c r="AG17" i="17"/>
  <c r="W35" i="17"/>
  <c r="AB35" i="17"/>
  <c r="M87" i="17"/>
  <c r="L72" i="17"/>
  <c r="P100" i="17"/>
  <c r="K74" i="17"/>
  <c r="V82" i="17"/>
  <c r="AD103" i="17"/>
  <c r="X73" i="17"/>
  <c r="S103" i="17"/>
  <c r="W76" i="17"/>
  <c r="V73" i="17"/>
  <c r="N101" i="17"/>
  <c r="U76" i="17"/>
  <c r="Z79" i="17"/>
  <c r="T88" i="17"/>
  <c r="S101" i="17"/>
  <c r="N73" i="17"/>
  <c r="AE79" i="17"/>
  <c r="AB98" i="17"/>
  <c r="Y76" i="17"/>
  <c r="R97" i="17"/>
  <c r="J76" i="17"/>
  <c r="S73" i="17"/>
  <c r="N100" i="17"/>
  <c r="P72" i="17"/>
  <c r="AB104" i="17"/>
  <c r="Z103" i="17"/>
  <c r="B92" i="17"/>
  <c r="Y75" i="17"/>
  <c r="AH77" i="17"/>
  <c r="Y20" i="17"/>
  <c r="Q94" i="17"/>
  <c r="AF104" i="17"/>
  <c r="AB105" i="17"/>
  <c r="V14" i="17"/>
  <c r="O29" i="17"/>
  <c r="M20" i="17"/>
  <c r="R26" i="17"/>
  <c r="S77" i="17"/>
  <c r="AG65" i="17"/>
  <c r="S99" i="17"/>
  <c r="V97" i="17"/>
  <c r="AE35" i="17"/>
  <c r="P75" i="17"/>
  <c r="B88" i="17"/>
  <c r="S102" i="17"/>
  <c r="P35" i="17"/>
  <c r="Y92" i="17"/>
  <c r="X26" i="17"/>
  <c r="Z96" i="17"/>
  <c r="V65" i="17"/>
  <c r="Y90" i="17"/>
  <c r="R101" i="17"/>
  <c r="AG68" i="17"/>
  <c r="R93" i="17"/>
  <c r="AB83" i="17"/>
  <c r="AA101" i="17"/>
  <c r="AF105" i="17"/>
  <c r="AF75" i="17"/>
  <c r="Q77" i="17"/>
  <c r="X84" i="17"/>
  <c r="N96" i="17"/>
  <c r="S84" i="17"/>
  <c r="W77" i="17"/>
  <c r="S86" i="17"/>
  <c r="D80" i="17"/>
  <c r="AD83" i="17"/>
  <c r="U101" i="17"/>
  <c r="AF17" i="17"/>
  <c r="Q14" i="17"/>
  <c r="W98" i="17"/>
  <c r="L85" i="17"/>
  <c r="T26" i="17"/>
  <c r="AC86" i="17"/>
  <c r="AG105" i="17"/>
  <c r="Z35" i="17"/>
  <c r="S23" i="17"/>
  <c r="P20" i="17"/>
  <c r="T17" i="17"/>
  <c r="AG23" i="17"/>
  <c r="X94" i="17"/>
  <c r="P89" i="17"/>
  <c r="N70" i="17"/>
  <c r="K38" i="17"/>
  <c r="Q20" i="17"/>
  <c r="V104" i="17"/>
  <c r="Y14" i="17"/>
  <c r="AA104" i="17"/>
  <c r="R83" i="17"/>
  <c r="U84" i="17"/>
  <c r="P84" i="17"/>
  <c r="AG72" i="17"/>
  <c r="Y38" i="17"/>
  <c r="AF78" i="17"/>
  <c r="T77" i="17"/>
  <c r="P93" i="17"/>
  <c r="S38" i="17"/>
  <c r="AD68" i="17"/>
  <c r="J20" i="17"/>
  <c r="U104" i="17"/>
  <c r="M78" i="17"/>
  <c r="M77" i="17"/>
  <c r="AF81" i="17"/>
  <c r="X75" i="17"/>
  <c r="S72" i="17"/>
  <c r="AC29" i="17"/>
  <c r="X72" i="17"/>
  <c r="Q96" i="17"/>
  <c r="O98" i="17"/>
  <c r="AD78" i="17"/>
  <c r="AC93" i="17"/>
  <c r="P32" i="17"/>
  <c r="L65" i="17"/>
  <c r="J65" i="17"/>
  <c r="AH35" i="17"/>
  <c r="AH87" i="17"/>
  <c r="U29" i="17"/>
  <c r="AH68" i="17"/>
  <c r="J98" i="17"/>
  <c r="AB73" i="17"/>
  <c r="X79" i="17"/>
  <c r="Q101" i="17"/>
  <c r="J73" i="17"/>
  <c r="P101" i="17"/>
  <c r="AH74" i="17"/>
  <c r="R103" i="17"/>
  <c r="AE70" i="17"/>
  <c r="S100" i="17"/>
  <c r="Y74" i="17"/>
  <c r="P103" i="17"/>
  <c r="N47" i="17"/>
  <c r="M76" i="17"/>
  <c r="K82" i="17"/>
  <c r="M100" i="17"/>
  <c r="AH70" i="17"/>
  <c r="E79" i="17"/>
  <c r="S97" i="17"/>
  <c r="W101" i="17"/>
  <c r="AG97" i="17"/>
  <c r="X82" i="17"/>
  <c r="AE73" i="17"/>
  <c r="T70" i="17"/>
  <c r="AH88" i="17"/>
  <c r="T72" i="17"/>
  <c r="V83" i="17"/>
  <c r="AE80" i="17"/>
  <c r="AH75" i="17"/>
  <c r="AE98" i="17"/>
  <c r="B79" i="17"/>
  <c r="K77" i="17"/>
  <c r="K65" i="17"/>
  <c r="AF74" i="17"/>
  <c r="V72" i="17"/>
  <c r="W97" i="17"/>
  <c r="O76" i="17"/>
  <c r="Q29" i="17"/>
  <c r="L75" i="17"/>
  <c r="E22" i="17"/>
  <c r="W14" i="17"/>
  <c r="O90" i="17"/>
  <c r="Q32" i="17"/>
  <c r="M89" i="17"/>
  <c r="R84" i="17"/>
  <c r="AE87" i="17"/>
  <c r="AE47" i="17"/>
  <c r="Z29" i="17"/>
  <c r="X90" i="17"/>
  <c r="AF26" i="17"/>
  <c r="AH47" i="17"/>
  <c r="M102" i="17"/>
  <c r="AA99" i="17"/>
  <c r="B100" i="17"/>
  <c r="D74" i="17"/>
  <c r="L105" i="17"/>
  <c r="W89" i="17"/>
  <c r="J105" i="17"/>
  <c r="AA89" i="17"/>
  <c r="AB79" i="17"/>
  <c r="AD84" i="17"/>
  <c r="AH78" i="17"/>
  <c r="L26" i="17"/>
  <c r="AF87" i="17"/>
  <c r="Z97" i="17"/>
  <c r="AA71" i="17"/>
  <c r="K79" i="17"/>
  <c r="T98" i="17"/>
  <c r="AG70" i="17"/>
  <c r="W100" i="17"/>
  <c r="E73" i="17"/>
  <c r="O101" i="17"/>
  <c r="M70" i="17"/>
  <c r="X97" i="17"/>
  <c r="U73" i="17"/>
  <c r="AD100" i="17"/>
  <c r="R74" i="17"/>
  <c r="W79" i="17"/>
  <c r="V91" i="17"/>
  <c r="V74" i="17"/>
  <c r="AC94" i="17"/>
  <c r="AB94" i="17"/>
  <c r="P91" i="17"/>
  <c r="Q104" i="17"/>
  <c r="O79" i="17"/>
  <c r="P85" i="17"/>
  <c r="L29" i="17"/>
  <c r="AC68" i="17"/>
  <c r="N84" i="17"/>
  <c r="AG94" i="17"/>
  <c r="AD17" i="17"/>
  <c r="AB29" i="17"/>
  <c r="Y89" i="17"/>
  <c r="R90" i="17"/>
  <c r="AA92" i="17"/>
  <c r="AC20" i="17"/>
  <c r="B86" i="17"/>
  <c r="K97" i="17"/>
  <c r="AH29" i="17"/>
  <c r="Z95" i="17"/>
  <c r="O14" i="17"/>
  <c r="U102" i="17"/>
  <c r="T75" i="17"/>
  <c r="AB99" i="17"/>
  <c r="Q99" i="17"/>
  <c r="AF14" i="17"/>
  <c r="N77" i="17"/>
  <c r="Y87" i="17"/>
  <c r="AF38" i="17"/>
  <c r="AF65" i="17"/>
  <c r="J102" i="17"/>
  <c r="S93" i="17"/>
  <c r="AF32" i="17"/>
  <c r="AA77" i="17"/>
  <c r="U78" i="17"/>
  <c r="O103" i="17"/>
  <c r="J99" i="17"/>
  <c r="X105" i="17"/>
  <c r="N68" i="17"/>
  <c r="AG100" i="17"/>
  <c r="Q72" i="17"/>
  <c r="AE74" i="17"/>
  <c r="M75" i="17"/>
  <c r="X95" i="17"/>
  <c r="AA103" i="17"/>
  <c r="J95" i="17"/>
  <c r="L97" i="17"/>
  <c r="AH76" i="17"/>
  <c r="AD88" i="17"/>
  <c r="P98" i="17"/>
  <c r="K88" i="17"/>
  <c r="Q97" i="17"/>
  <c r="P97" i="17"/>
  <c r="L76" i="17"/>
  <c r="Q73" i="17"/>
  <c r="AC91" i="17"/>
  <c r="K76" i="17"/>
  <c r="J82" i="17"/>
  <c r="W102" i="17"/>
  <c r="K20" i="17"/>
  <c r="S85" i="17"/>
  <c r="Y77" i="17"/>
  <c r="AE29" i="17"/>
  <c r="AC65" i="17"/>
  <c r="R65" i="17"/>
  <c r="AG104" i="17"/>
  <c r="R77" i="17"/>
  <c r="O84" i="17"/>
  <c r="X85" i="17"/>
  <c r="V95" i="17"/>
  <c r="AF96" i="17"/>
  <c r="AC81" i="17"/>
  <c r="J87" i="17"/>
  <c r="AB80" i="17"/>
  <c r="M104" i="17"/>
  <c r="R38" i="17"/>
  <c r="AE72" i="17"/>
  <c r="S83" i="17"/>
  <c r="R98" i="17"/>
  <c r="B85" i="17"/>
  <c r="Z89" i="17"/>
  <c r="AG98" i="17"/>
  <c r="B80" i="17"/>
  <c r="AE38" i="17"/>
  <c r="L32" i="17"/>
  <c r="N89" i="17"/>
  <c r="AD87" i="17"/>
  <c r="T81" i="17"/>
  <c r="V87" i="17"/>
  <c r="J89" i="17"/>
  <c r="K35" i="17"/>
  <c r="Y78" i="17"/>
  <c r="L71" i="17"/>
  <c r="AH93" i="17"/>
  <c r="B74" i="17"/>
  <c r="J72" i="17"/>
  <c r="J68" i="17"/>
  <c r="M93" i="17"/>
  <c r="J77" i="17"/>
  <c r="AD65" i="17"/>
  <c r="AC80" i="17"/>
  <c r="O77" i="17"/>
  <c r="Q84" i="17"/>
  <c r="Z14" i="17"/>
  <c r="AB75" i="17"/>
  <c r="X99" i="17"/>
  <c r="S89" i="17"/>
  <c r="AE32" i="17"/>
  <c r="K84" i="17"/>
  <c r="AG77" i="17"/>
  <c r="U85" i="17"/>
  <c r="J26" i="17"/>
  <c r="X78" i="17"/>
  <c r="B97" i="17"/>
  <c r="Z72" i="17"/>
  <c r="Q105" i="17"/>
  <c r="K105" i="17"/>
  <c r="Y101" i="17"/>
  <c r="AF102" i="17"/>
  <c r="AE90" i="17"/>
  <c r="U35" i="17"/>
  <c r="V32" i="17"/>
  <c r="N72" i="17"/>
  <c r="Q93" i="17"/>
  <c r="V47" i="17"/>
  <c r="J104" i="17"/>
  <c r="AE99" i="17"/>
  <c r="U14" i="17"/>
  <c r="V84" i="17"/>
  <c r="AF68" i="17"/>
  <c r="AA75" i="17"/>
  <c r="X80" i="17"/>
  <c r="AE104" i="17"/>
  <c r="V80" i="17"/>
  <c r="Z98" i="17"/>
  <c r="K86" i="17"/>
  <c r="Z71" i="17"/>
  <c r="Y29" i="17"/>
  <c r="R102" i="17"/>
  <c r="AC90" i="17"/>
  <c r="T29" i="17"/>
  <c r="V86" i="17"/>
  <c r="AA79" i="17"/>
  <c r="J101" i="17"/>
  <c r="AE91" i="17"/>
  <c r="S96" i="17"/>
  <c r="X101" i="17"/>
  <c r="N93" i="17"/>
  <c r="AC87" i="17"/>
  <c r="Z100" i="17"/>
  <c r="O65" i="17"/>
  <c r="J97" i="17"/>
  <c r="V23" i="17"/>
  <c r="K90" i="17"/>
  <c r="U98" i="17"/>
  <c r="K94" i="17"/>
  <c r="M86" i="17"/>
  <c r="N102" i="17"/>
  <c r="AG81" i="17"/>
  <c r="L79" i="17"/>
  <c r="S74" i="17"/>
  <c r="AE88" i="17"/>
  <c r="AD79" i="17"/>
  <c r="AC77" i="17"/>
  <c r="P90" i="17"/>
  <c r="W65" i="17"/>
  <c r="J23" i="17"/>
  <c r="AH23" i="17"/>
  <c r="AD26" i="17"/>
  <c r="Y81" i="17"/>
  <c r="R85" i="17"/>
  <c r="AH94" i="17"/>
  <c r="AD47" i="17"/>
  <c r="U100" i="17"/>
  <c r="Z84" i="17"/>
  <c r="S29" i="17"/>
  <c r="R72" i="17"/>
  <c r="Q86" i="17"/>
  <c r="AH20" i="17"/>
  <c r="T76" i="17"/>
  <c r="AA86" i="17"/>
  <c r="R76" i="17"/>
  <c r="AG32" i="17"/>
  <c r="V17" i="17"/>
  <c r="U17" i="17"/>
  <c r="AB101" i="17"/>
  <c r="AB17" i="17"/>
  <c r="AA82" i="17"/>
  <c r="M26" i="17"/>
  <c r="V98" i="17"/>
  <c r="M32" i="17"/>
  <c r="AG84" i="17"/>
  <c r="Y97" i="17"/>
  <c r="S91" i="17"/>
  <c r="AG73" i="17"/>
  <c r="AC26" i="17"/>
  <c r="K78" i="17"/>
  <c r="M90" i="17"/>
  <c r="S20" i="17"/>
  <c r="X17" i="17"/>
  <c r="AC102" i="17"/>
  <c r="Q83" i="17"/>
  <c r="R87" i="17"/>
  <c r="U87" i="17"/>
  <c r="AE82" i="17"/>
  <c r="N86" i="17"/>
  <c r="Q38" i="17"/>
  <c r="R99" i="17"/>
  <c r="O83" i="17"/>
  <c r="Y94" i="17"/>
  <c r="E88" i="17"/>
  <c r="L73" i="17"/>
  <c r="W88" i="17"/>
  <c r="X102" i="17"/>
  <c r="Z94" i="17"/>
  <c r="S76" i="17"/>
  <c r="P88" i="17"/>
  <c r="AB97" i="17"/>
  <c r="AD85" i="17"/>
  <c r="AA94" i="17"/>
  <c r="V94" i="17"/>
  <c r="M74" i="17"/>
  <c r="E70" i="17"/>
  <c r="J88" i="17"/>
  <c r="R104" i="17"/>
  <c r="AF73" i="17"/>
  <c r="E76" i="17"/>
  <c r="O17" i="17"/>
  <c r="AA65" i="17"/>
  <c r="X87" i="17"/>
  <c r="O95" i="17"/>
  <c r="S71" i="17"/>
  <c r="AA14" i="17"/>
  <c r="K89" i="17"/>
  <c r="Z38" i="17"/>
  <c r="X47" i="17"/>
  <c r="R29" i="17"/>
  <c r="W68" i="17"/>
  <c r="Z90" i="17"/>
  <c r="N85" i="17"/>
  <c r="K32" i="17"/>
  <c r="P71" i="17"/>
  <c r="L93" i="17"/>
  <c r="R86" i="17"/>
  <c r="Z92" i="17"/>
  <c r="AF99" i="17"/>
  <c r="AC35" i="17"/>
  <c r="L38" i="17"/>
  <c r="Y80" i="17"/>
  <c r="AF72" i="17"/>
  <c r="AF35" i="17"/>
  <c r="Q87" i="17"/>
  <c r="W38" i="17"/>
  <c r="Z105" i="17"/>
  <c r="K92" i="17"/>
  <c r="M68" i="17"/>
  <c r="AB14" i="17"/>
  <c r="O72" i="17"/>
  <c r="AH85" i="17"/>
  <c r="J47" i="17"/>
  <c r="E100" i="17"/>
  <c r="AG86" i="17"/>
  <c r="U92" i="17"/>
  <c r="AG20" i="17"/>
  <c r="V89" i="17"/>
  <c r="AB85" i="17"/>
  <c r="AB87" i="17"/>
  <c r="T65" i="17"/>
  <c r="Q35" i="17"/>
  <c r="Z99" i="17"/>
  <c r="K83" i="17"/>
  <c r="N35" i="17"/>
  <c r="AH84" i="17"/>
  <c r="AH83" i="17"/>
  <c r="U89" i="17"/>
  <c r="W105" i="17"/>
  <c r="U68" i="17"/>
  <c r="AH72" i="17"/>
  <c r="P77" i="17"/>
  <c r="T87" i="17"/>
  <c r="Z78" i="17"/>
  <c r="AC89" i="17"/>
  <c r="N71" i="17"/>
  <c r="N99" i="17"/>
  <c r="W23" i="17"/>
  <c r="AC14" i="17"/>
  <c r="Z102" i="17"/>
  <c r="B70" i="17"/>
  <c r="M81" i="17"/>
  <c r="AE96" i="17"/>
  <c r="O20" i="17"/>
  <c r="S82" i="17"/>
  <c r="T105" i="17"/>
  <c r="M105" i="17"/>
  <c r="AG96" i="17"/>
  <c r="T89" i="17"/>
  <c r="AH92" i="17"/>
  <c r="W26" i="17"/>
  <c r="S104" i="17"/>
  <c r="AB103" i="17"/>
  <c r="Q76" i="17"/>
  <c r="B91" i="17"/>
  <c r="AE14" i="17"/>
  <c r="X68" i="17"/>
  <c r="R89" i="17"/>
  <c r="U20" i="17"/>
  <c r="D71" i="17"/>
  <c r="O85" i="17"/>
  <c r="AG90" i="17"/>
  <c r="N98" i="17"/>
  <c r="P78" i="17"/>
  <c r="P80" i="17"/>
  <c r="Y71" i="17"/>
  <c r="N94" i="17"/>
  <c r="AE94" i="17"/>
  <c r="AC82" i="17"/>
  <c r="S95" i="17"/>
  <c r="Y99" i="17"/>
  <c r="X32" i="17"/>
  <c r="S98" i="17"/>
  <c r="AD14" i="17"/>
  <c r="N78" i="17"/>
  <c r="N83" i="17"/>
  <c r="AA26" i="17"/>
  <c r="V101" i="17"/>
  <c r="J92" i="17"/>
  <c r="S14" i="17"/>
  <c r="AA32" i="17"/>
  <c r="Z81" i="17"/>
  <c r="AD32" i="17"/>
  <c r="K47" i="17"/>
  <c r="T80" i="17"/>
  <c r="O47" i="17"/>
  <c r="W92" i="17"/>
  <c r="AG101" i="17"/>
  <c r="U79" i="17"/>
  <c r="AB38" i="17"/>
  <c r="R80" i="17"/>
  <c r="AA102" i="17"/>
  <c r="O75" i="17"/>
  <c r="AG83" i="17"/>
  <c r="AD93" i="17"/>
  <c r="O71" i="17"/>
  <c r="AG26" i="17"/>
  <c r="AB77" i="17"/>
  <c r="Q102" i="17"/>
  <c r="P95" i="17"/>
  <c r="S81" i="17"/>
  <c r="AH80" i="17"/>
  <c r="V93" i="17"/>
  <c r="AB74" i="17"/>
  <c r="Z91" i="17"/>
  <c r="L103" i="17"/>
  <c r="AD91" i="17"/>
  <c r="U82" i="17"/>
  <c r="L89" i="17"/>
  <c r="B101" i="17"/>
  <c r="Y102" i="17"/>
  <c r="AB20" i="17"/>
  <c r="X91" i="17"/>
  <c r="AC99" i="17"/>
  <c r="N32" i="17"/>
  <c r="AA85" i="17"/>
  <c r="B73" i="17"/>
  <c r="AE89" i="17"/>
  <c r="Y85" i="17"/>
  <c r="T83" i="17"/>
  <c r="V103" i="17"/>
  <c r="J91" i="17"/>
  <c r="D95" i="17"/>
  <c r="AG88" i="17"/>
  <c r="R73" i="17"/>
  <c r="T14" i="17"/>
  <c r="O68" i="17"/>
  <c r="T84" i="17"/>
  <c r="S105" i="17"/>
  <c r="B76" i="17"/>
  <c r="R78" i="17"/>
  <c r="L92" i="17"/>
  <c r="B83" i="17"/>
  <c r="AG89" i="17"/>
  <c r="AG85" i="17"/>
  <c r="AH105" i="17"/>
  <c r="J83" i="17"/>
  <c r="S78" i="17"/>
  <c r="U99" i="17"/>
  <c r="AH99" i="17"/>
  <c r="P70" i="17"/>
  <c r="L88" i="17"/>
  <c r="M94" i="17"/>
  <c r="E85" i="17"/>
  <c r="AD90" i="17"/>
  <c r="U83" i="17"/>
  <c r="U91" i="17"/>
  <c r="J74" i="17"/>
  <c r="T82" i="17"/>
  <c r="AC92" i="17"/>
  <c r="AH82" i="17"/>
  <c r="V88" i="17"/>
  <c r="N91" i="17"/>
  <c r="AF71" i="17"/>
  <c r="AE23" i="17"/>
  <c r="K73" i="17"/>
  <c r="AF97" i="17"/>
  <c r="Y70" i="17"/>
  <c r="X71" i="17"/>
  <c r="AB68" i="17"/>
  <c r="W95" i="17"/>
  <c r="X96" i="17"/>
  <c r="S17" i="17"/>
  <c r="B71" i="17"/>
  <c r="Y26" i="17"/>
  <c r="AD77" i="17"/>
  <c r="N95" i="17"/>
  <c r="AC95" i="17"/>
  <c r="V35" i="17"/>
  <c r="AA78" i="17"/>
  <c r="S75" i="17"/>
  <c r="AH102" i="17"/>
  <c r="B95" i="17"/>
  <c r="L91" i="17"/>
  <c r="M95" i="17"/>
  <c r="P94" i="17"/>
  <c r="L102" i="17"/>
  <c r="N74" i="17"/>
  <c r="P26" i="17"/>
  <c r="X38" i="17"/>
  <c r="Z23" i="17"/>
  <c r="X98" i="17"/>
  <c r="X81" i="17"/>
  <c r="O86" i="17"/>
  <c r="Z65" i="17"/>
  <c r="AC17" i="17"/>
  <c r="O82" i="17"/>
  <c r="AG29" i="17"/>
  <c r="T90" i="17"/>
  <c r="U72" i="17"/>
  <c r="J35" i="17"/>
  <c r="X23" i="17"/>
  <c r="N38" i="17"/>
  <c r="T103" i="17"/>
  <c r="O38" i="17"/>
  <c r="V26" i="17"/>
  <c r="P92" i="17"/>
  <c r="R35" i="17"/>
  <c r="AD35" i="17"/>
  <c r="J75" i="17"/>
  <c r="R95" i="17"/>
  <c r="K26" i="17"/>
  <c r="R14" i="17"/>
  <c r="AC38" i="17"/>
  <c r="AC85" i="17"/>
  <c r="AH86" i="17"/>
  <c r="B77" i="17"/>
  <c r="T92" i="17"/>
  <c r="AE20" i="17"/>
  <c r="AB32" i="17"/>
  <c r="V29" i="17"/>
  <c r="S90" i="17"/>
  <c r="AC72" i="17"/>
  <c r="M35" i="17"/>
  <c r="M99" i="17"/>
  <c r="AD73" i="17"/>
  <c r="AG76" i="17"/>
  <c r="R75" i="17"/>
  <c r="AF101" i="17"/>
  <c r="W72" i="17"/>
  <c r="R23" i="17"/>
  <c r="AE71" i="17"/>
  <c r="AH104" i="17"/>
  <c r="AC97" i="17"/>
  <c r="Y86" i="17"/>
  <c r="S68" i="17"/>
  <c r="L101" i="17"/>
  <c r="B98" i="17"/>
  <c r="AB102" i="17"/>
  <c r="V75" i="17"/>
  <c r="AG87" i="17"/>
  <c r="Z47" i="17"/>
  <c r="X35" i="17"/>
  <c r="Z88" i="17"/>
  <c r="AA73" i="17"/>
  <c r="T79" i="17"/>
  <c r="AA91" i="17"/>
  <c r="N82" i="17"/>
  <c r="X86" i="17"/>
  <c r="U88" i="17"/>
  <c r="U70" i="17"/>
  <c r="AD98" i="17"/>
  <c r="J70" i="17"/>
  <c r="AB93" i="17"/>
  <c r="AA98" i="17"/>
  <c r="AD105" i="17"/>
  <c r="P96" i="17"/>
  <c r="AE65" i="17"/>
  <c r="AG38" i="17"/>
  <c r="Y96" i="17"/>
  <c r="Y84" i="17"/>
  <c r="K87" i="17"/>
  <c r="Z80" i="17"/>
  <c r="Z26" i="17"/>
  <c r="T23" i="17"/>
  <c r="J38" i="17"/>
  <c r="K23" i="17"/>
  <c r="T104" i="17"/>
  <c r="W83" i="17"/>
  <c r="Q81" i="17"/>
  <c r="AF77" i="17"/>
  <c r="Q95" i="17"/>
  <c r="K80" i="17"/>
  <c r="O74" i="17"/>
  <c r="Y93" i="17"/>
  <c r="L86" i="17"/>
  <c r="W32" i="17"/>
  <c r="Y35" i="17"/>
  <c r="S47" i="17"/>
  <c r="AA20" i="17"/>
  <c r="P102" i="17"/>
  <c r="Q80" i="17"/>
  <c r="V38" i="17"/>
  <c r="R94" i="17"/>
  <c r="V105" i="17"/>
  <c r="X83" i="17"/>
  <c r="V92" i="17"/>
  <c r="P68" i="17"/>
  <c r="AA81" i="17"/>
  <c r="X104" i="17"/>
  <c r="AF86" i="17"/>
  <c r="AG102" i="17"/>
  <c r="Q78" i="17"/>
  <c r="L23" i="17"/>
  <c r="Y95" i="17"/>
  <c r="AH98" i="17"/>
  <c r="Y105" i="17"/>
  <c r="AA23" i="17"/>
  <c r="N29" i="17"/>
  <c r="AF80" i="17"/>
  <c r="AD101" i="17"/>
  <c r="AC83" i="17"/>
  <c r="S80" i="17"/>
  <c r="AA87" i="17"/>
  <c r="Z20" i="17"/>
  <c r="L95" i="17"/>
  <c r="O99" i="17"/>
  <c r="AD20" i="17"/>
  <c r="Y47" i="17"/>
  <c r="K85" i="17"/>
  <c r="AC32" i="17"/>
  <c r="J84" i="17"/>
  <c r="AE100" i="17"/>
  <c r="AF47" i="17"/>
  <c r="AH26" i="17"/>
  <c r="K71" i="17"/>
  <c r="X20" i="17"/>
  <c r="M14" i="17"/>
  <c r="AG103" i="17"/>
  <c r="N26" i="17"/>
  <c r="S79" i="17"/>
  <c r="AF92" i="17"/>
  <c r="U74" i="17"/>
  <c r="N92" i="17"/>
  <c r="L20" i="17"/>
  <c r="S87" i="17"/>
  <c r="W84" i="17"/>
  <c r="AD75" i="17"/>
  <c r="Y103" i="17"/>
  <c r="AH97" i="17"/>
  <c r="J29" i="17"/>
  <c r="AC70" i="17"/>
  <c r="Q88" i="17"/>
  <c r="Y68" i="17"/>
  <c r="AA29" i="17"/>
  <c r="AH38" i="17"/>
  <c r="J78" i="17"/>
  <c r="Q71" i="17"/>
  <c r="Q90" i="17"/>
  <c r="W47" i="17"/>
  <c r="AE77" i="17"/>
  <c r="Q70" i="17"/>
  <c r="M73" i="17"/>
  <c r="AC47" i="17"/>
  <c r="P76" i="17"/>
  <c r="N88" i="17"/>
  <c r="AE103" i="17"/>
  <c r="O73" i="17"/>
  <c r="K91" i="17"/>
  <c r="AA97" i="17"/>
  <c r="L70" i="17"/>
  <c r="M82" i="17"/>
  <c r="V70" i="17"/>
  <c r="N104" i="17"/>
  <c r="T97" i="17"/>
  <c r="Z86" i="17"/>
  <c r="AC23" i="17"/>
  <c r="AA93" i="17"/>
  <c r="M38" i="17"/>
  <c r="O78" i="17"/>
  <c r="J80" i="17"/>
  <c r="S35" i="17"/>
  <c r="W87" i="17"/>
  <c r="AB89" i="17"/>
  <c r="B103" i="17"/>
  <c r="R92" i="17"/>
  <c r="AC88" i="17"/>
  <c r="O26" i="17"/>
  <c r="AC75" i="17"/>
  <c r="K93" i="17"/>
  <c r="AB81" i="17"/>
  <c r="AF20" i="17"/>
  <c r="J32" i="17"/>
  <c r="AH79" i="17"/>
  <c r="U97" i="17"/>
  <c r="R88" i="17"/>
  <c r="Z101" i="17"/>
  <c r="P65" i="17"/>
  <c r="B89" i="17"/>
  <c r="Z85" i="17"/>
  <c r="L84" i="17"/>
  <c r="Q23" i="17"/>
  <c r="K100" i="17"/>
  <c r="AF29" i="17"/>
  <c r="O100" i="17"/>
  <c r="T38" i="17"/>
  <c r="Q68" i="17"/>
  <c r="X65" i="17"/>
  <c r="AB84" i="17"/>
  <c r="U80" i="17"/>
  <c r="T86" i="17"/>
  <c r="S26" i="17"/>
  <c r="K75" i="17"/>
  <c r="AF70" i="17"/>
  <c r="E103" i="17"/>
  <c r="S65" i="17"/>
  <c r="X14" i="17"/>
  <c r="AD76" i="17"/>
  <c r="AD38" i="17"/>
  <c r="X93" i="17"/>
  <c r="M80" i="17"/>
  <c r="M97" i="17"/>
  <c r="AG82" i="17"/>
  <c r="O32" i="17"/>
  <c r="J79" i="17"/>
  <c r="P105" i="17"/>
  <c r="K99" i="17"/>
  <c r="N17" i="17"/>
  <c r="U86" i="17"/>
  <c r="AH32" i="17"/>
  <c r="L47" i="17"/>
  <c r="AG14" i="17"/>
  <c r="Y83" i="17"/>
  <c r="AA35" i="17"/>
  <c r="X29" i="17"/>
  <c r="W17" i="17"/>
  <c r="M84" i="17"/>
  <c r="D83" i="17"/>
  <c r="W90" i="17"/>
  <c r="Y98" i="17"/>
  <c r="AC101" i="17"/>
  <c r="Y104" i="17"/>
  <c r="AD95" i="17"/>
  <c r="AF95" i="17"/>
  <c r="W29" i="17"/>
  <c r="K95" i="17"/>
  <c r="M17" i="17"/>
  <c r="U94" i="17"/>
  <c r="AB47" i="17"/>
  <c r="U81" i="17"/>
  <c r="AC104" i="17"/>
  <c r="N90" i="17"/>
  <c r="AH101" i="17"/>
  <c r="AH90" i="17"/>
  <c r="P81" i="17"/>
  <c r="D89" i="17"/>
  <c r="N65" i="17"/>
  <c r="O89" i="17"/>
  <c r="AB100" i="17"/>
  <c r="AB95" i="17"/>
  <c r="T94" i="17"/>
  <c r="J85" i="17"/>
  <c r="AC105" i="17"/>
  <c r="T71" i="17"/>
  <c r="P83" i="17"/>
  <c r="M92" i="17"/>
  <c r="AA70" i="17"/>
  <c r="AC71" i="17"/>
  <c r="AE84" i="17"/>
  <c r="W78" i="17"/>
  <c r="W71" i="17"/>
  <c r="D101" i="17"/>
  <c r="AE95" i="17"/>
  <c r="D86" i="17"/>
  <c r="L104" i="17"/>
  <c r="V71" i="17"/>
  <c r="N75" i="17"/>
  <c r="AG92" i="17"/>
  <c r="AA88" i="17"/>
  <c r="Z17" i="17"/>
  <c r="AD86" i="17"/>
  <c r="J96" i="17"/>
  <c r="AA74" i="17"/>
  <c r="AG99" i="17"/>
  <c r="B82" i="17"/>
  <c r="AC76" i="17"/>
  <c r="R47" i="17"/>
  <c r="AB26" i="17"/>
  <c r="AA96" i="17"/>
  <c r="AB96" i="17"/>
  <c r="AE26" i="17"/>
  <c r="AF93" i="17"/>
  <c r="O80" i="17"/>
  <c r="AF103" i="17"/>
  <c r="T101" i="17"/>
  <c r="V20" i="17"/>
  <c r="R105" i="17"/>
  <c r="Q17" i="17"/>
  <c r="T85" i="17"/>
  <c r="L17" i="17"/>
  <c r="K17" i="17"/>
  <c r="AG91" i="17"/>
  <c r="K70" i="17"/>
  <c r="Z32" i="17"/>
  <c r="T20" i="17"/>
  <c r="O102" i="17"/>
  <c r="M98" i="17"/>
  <c r="T78" i="17"/>
  <c r="U90" i="17"/>
  <c r="AF98" i="17"/>
  <c r="X92" i="17"/>
  <c r="T32" i="17"/>
  <c r="AG74" i="17"/>
  <c r="T35" i="17"/>
  <c r="Y23" i="17"/>
  <c r="O93" i="17"/>
  <c r="S92" i="17"/>
  <c r="AF90" i="17"/>
  <c r="K104" i="17"/>
  <c r="M103" i="17"/>
  <c r="J14" i="17"/>
  <c r="M91" i="17"/>
  <c r="AB23" i="17"/>
  <c r="AC79" i="17"/>
  <c r="N80" i="17"/>
  <c r="W103" i="17"/>
  <c r="AH100" i="17"/>
  <c r="AD94" i="17"/>
  <c r="Z87" i="17"/>
  <c r="AB92" i="17"/>
  <c r="M85" i="17"/>
  <c r="AB72" i="17"/>
  <c r="AE85" i="17"/>
  <c r="O87" i="17"/>
  <c r="W96" i="17"/>
  <c r="W93" i="17"/>
  <c r="L35" i="17"/>
  <c r="AF82" i="17"/>
  <c r="J103" i="17"/>
  <c r="K29" i="17"/>
  <c r="O23" i="17"/>
  <c r="Q98" i="17"/>
  <c r="L96" i="17"/>
  <c r="AC100" i="17"/>
  <c r="AE83" i="17"/>
  <c r="U95" i="17"/>
  <c r="O105" i="17"/>
  <c r="D104" i="17"/>
  <c r="L90" i="17"/>
  <c r="W80" i="17"/>
  <c r="K72" i="17"/>
  <c r="M83" i="17"/>
  <c r="L77" i="17"/>
  <c r="AE105" i="17"/>
  <c r="AE102" i="17"/>
  <c r="E82" i="17"/>
  <c r="J86" i="17"/>
  <c r="P82" i="17"/>
  <c r="AE76" i="17"/>
  <c r="N105" i="17"/>
  <c r="J81" i="17"/>
  <c r="L81" i="17"/>
  <c r="AH96" i="17"/>
  <c r="AB71" i="17"/>
  <c r="Y17" i="17"/>
  <c r="V85" i="17"/>
  <c r="Q89" i="17"/>
  <c r="AE17" i="17"/>
  <c r="U96" i="17"/>
  <c r="AC96" i="17"/>
  <c r="Q75" i="17"/>
  <c r="J17" i="17"/>
  <c r="R68" i="17"/>
  <c r="U65" i="17"/>
  <c r="L78" i="17"/>
  <c r="AF23" i="17"/>
  <c r="U75" i="17"/>
  <c r="K102" i="17"/>
  <c r="J100" i="17"/>
  <c r="M29" i="17"/>
  <c r="T68" i="17"/>
  <c r="K14" i="17"/>
  <c r="AE81" i="17"/>
  <c r="M65" i="17"/>
  <c r="AF83" i="17"/>
  <c r="AG79" i="17"/>
  <c r="Z82" i="17"/>
  <c r="S94" i="17"/>
  <c r="AH81" i="17"/>
  <c r="B94" i="17"/>
  <c r="U71" i="17"/>
  <c r="M71" i="17"/>
  <c r="AH14" i="17"/>
  <c r="R96" i="17"/>
  <c r="AG78" i="17"/>
  <c r="AB86" i="17"/>
  <c r="AG75" i="17"/>
  <c r="W85" i="17"/>
  <c r="AD81" i="17"/>
  <c r="U23" i="17"/>
  <c r="Z93" i="17"/>
  <c r="R11" i="17"/>
  <c r="Z11" i="17"/>
  <c r="T11" i="17"/>
  <c r="Q11" i="17"/>
  <c r="X11" i="17"/>
  <c r="V11" i="17"/>
  <c r="AE11" i="17"/>
  <c r="AB11" i="17"/>
  <c r="L11" i="17"/>
  <c r="N11" i="17"/>
  <c r="J11" i="17"/>
  <c r="O11" i="17"/>
  <c r="AA11" i="17"/>
  <c r="AG11" i="17"/>
  <c r="U11" i="17"/>
  <c r="AC11" i="17"/>
  <c r="W11" i="17"/>
  <c r="Y11" i="17"/>
  <c r="P11" i="17"/>
  <c r="S11" i="17"/>
  <c r="AH11" i="17"/>
  <c r="K11" i="17"/>
  <c r="M11" i="17"/>
  <c r="AF11" i="17"/>
  <c r="AD11" i="17"/>
  <c r="B30" i="11"/>
  <c r="B34" i="11"/>
  <c r="B31" i="11"/>
  <c r="E30" i="11"/>
  <c r="B33" i="11"/>
  <c r="E33" i="11"/>
  <c r="E40" i="6"/>
  <c r="E43" i="6"/>
  <c r="AF117" i="11"/>
  <c r="N90" i="11"/>
  <c r="Z114" i="11"/>
  <c r="L93" i="11"/>
  <c r="AH118" i="11"/>
  <c r="R81" i="11"/>
  <c r="N81" i="11"/>
  <c r="AD85" i="11"/>
  <c r="AB114" i="11"/>
  <c r="L107" i="11"/>
  <c r="Q58" i="11"/>
  <c r="O31" i="11"/>
  <c r="W104" i="11"/>
  <c r="Q64" i="11"/>
  <c r="AH100" i="11"/>
  <c r="AG107" i="11"/>
  <c r="K31" i="11"/>
  <c r="AH34" i="11"/>
  <c r="S46" i="11"/>
  <c r="AB99" i="11"/>
  <c r="AG88" i="11"/>
  <c r="E81" i="11"/>
  <c r="R97" i="11"/>
  <c r="O85" i="11"/>
  <c r="W81" i="11"/>
  <c r="M97" i="11"/>
  <c r="O37" i="11"/>
  <c r="T104" i="11"/>
  <c r="AD110" i="11"/>
  <c r="AG31" i="11"/>
  <c r="S119" i="11"/>
  <c r="AA31" i="11"/>
  <c r="T64" i="11"/>
  <c r="T119" i="11"/>
  <c r="M31" i="11"/>
  <c r="AH64" i="11"/>
  <c r="X37" i="11"/>
  <c r="AH106" i="11"/>
  <c r="P116" i="11"/>
  <c r="R111" i="11"/>
  <c r="U93" i="11"/>
  <c r="S99" i="11"/>
  <c r="D82" i="11"/>
  <c r="V113" i="11"/>
  <c r="AD104" i="11"/>
  <c r="N46" i="11"/>
  <c r="S91" i="11"/>
  <c r="L121" i="11"/>
  <c r="Z115" i="11"/>
  <c r="AB117" i="11"/>
  <c r="AH114" i="11"/>
  <c r="L87" i="11"/>
  <c r="AH105" i="11"/>
  <c r="AH120" i="11"/>
  <c r="W87" i="11"/>
  <c r="AD61" i="11"/>
  <c r="J108" i="11"/>
  <c r="AF64" i="11"/>
  <c r="S93" i="11"/>
  <c r="R91" i="11"/>
  <c r="AD99" i="11"/>
  <c r="R40" i="11"/>
  <c r="S104" i="11"/>
  <c r="B111" i="11"/>
  <c r="X116" i="11"/>
  <c r="N114" i="11"/>
  <c r="R101" i="11"/>
  <c r="AC40" i="11"/>
  <c r="P103" i="11"/>
  <c r="P90" i="11"/>
  <c r="AH31" i="11"/>
  <c r="X87" i="11"/>
  <c r="R37" i="11"/>
  <c r="V109" i="11"/>
  <c r="K93" i="11"/>
  <c r="Q97" i="11"/>
  <c r="AG85" i="11"/>
  <c r="AE88" i="11"/>
  <c r="R119" i="11"/>
  <c r="X40" i="11"/>
  <c r="V110" i="11"/>
  <c r="U40" i="11"/>
  <c r="AH40" i="11"/>
  <c r="AC96" i="11"/>
  <c r="AA88" i="11"/>
  <c r="T99" i="11"/>
  <c r="AC97" i="11"/>
  <c r="M104" i="11"/>
  <c r="AC111" i="11"/>
  <c r="AD102" i="11"/>
  <c r="AC102" i="11"/>
  <c r="M93" i="11"/>
  <c r="E87" i="11"/>
  <c r="Q87" i="11"/>
  <c r="AH87" i="11"/>
  <c r="T87" i="11"/>
  <c r="M61" i="11"/>
  <c r="S117" i="11"/>
  <c r="AD84" i="11"/>
  <c r="AE117" i="11"/>
  <c r="O107" i="11"/>
  <c r="T61" i="11"/>
  <c r="AF40" i="11"/>
  <c r="AD113" i="11"/>
  <c r="U91" i="11"/>
  <c r="J110" i="11"/>
  <c r="AA40" i="11"/>
  <c r="N102" i="11"/>
  <c r="U31" i="11"/>
  <c r="AH46" i="11"/>
  <c r="U37" i="11"/>
  <c r="AD52" i="11"/>
  <c r="AG37" i="11"/>
  <c r="J109" i="11"/>
  <c r="AH107" i="11"/>
  <c r="AD31" i="11"/>
  <c r="V100" i="11"/>
  <c r="J101" i="11"/>
  <c r="W84" i="11"/>
  <c r="W96" i="11"/>
  <c r="X85" i="11"/>
  <c r="V96" i="11"/>
  <c r="Z110" i="11"/>
  <c r="W31" i="11"/>
  <c r="S64" i="11"/>
  <c r="S58" i="11"/>
  <c r="P37" i="11"/>
  <c r="V104" i="11"/>
  <c r="AE113" i="11"/>
  <c r="Z94" i="11"/>
  <c r="AF118" i="11"/>
  <c r="S110" i="11"/>
  <c r="AC82" i="11"/>
  <c r="J43" i="11"/>
  <c r="B109" i="11"/>
  <c r="AC64" i="11"/>
  <c r="R112" i="11"/>
  <c r="AH103" i="11"/>
  <c r="AE87" i="11"/>
  <c r="X58" i="11"/>
  <c r="AC104" i="11"/>
  <c r="R105" i="11"/>
  <c r="Q43" i="11"/>
  <c r="AD97" i="11"/>
  <c r="AH82" i="11"/>
  <c r="N97" i="11"/>
  <c r="N82" i="11"/>
  <c r="M116" i="11"/>
  <c r="L94" i="11"/>
  <c r="E105" i="11"/>
  <c r="O82" i="11"/>
  <c r="U103" i="11"/>
  <c r="R108" i="11"/>
  <c r="AF99" i="11"/>
  <c r="X93" i="11"/>
  <c r="AE81" i="11"/>
  <c r="AD81" i="11"/>
  <c r="AF120" i="11"/>
  <c r="Q81" i="11"/>
  <c r="AE61" i="11"/>
  <c r="T102" i="11"/>
  <c r="X98" i="11"/>
  <c r="AB43" i="11"/>
  <c r="K81" i="11"/>
  <c r="J100" i="11"/>
  <c r="P107" i="11"/>
  <c r="M64" i="11"/>
  <c r="U43" i="11"/>
  <c r="AD117" i="11"/>
  <c r="AE110" i="11"/>
  <c r="R58" i="11"/>
  <c r="M114" i="11"/>
  <c r="B106" i="11"/>
  <c r="V61" i="11"/>
  <c r="P31" i="11"/>
  <c r="B88" i="11"/>
  <c r="AH101" i="11"/>
  <c r="W88" i="11"/>
  <c r="AF58" i="11"/>
  <c r="U81" i="11"/>
  <c r="AA37" i="11"/>
  <c r="S109" i="11"/>
  <c r="R31" i="11"/>
  <c r="W108" i="11"/>
  <c r="AA100" i="11"/>
  <c r="B85" i="11"/>
  <c r="Y43" i="11"/>
  <c r="AC110" i="11"/>
  <c r="T40" i="11"/>
  <c r="Q96" i="11"/>
  <c r="AF88" i="11"/>
  <c r="AH43" i="11"/>
  <c r="U52" i="11"/>
  <c r="AA93" i="11"/>
  <c r="AG87" i="11"/>
  <c r="AF93" i="11"/>
  <c r="Y87" i="11"/>
  <c r="Y82" i="11"/>
  <c r="E99" i="11"/>
  <c r="K84" i="11"/>
  <c r="P109" i="11"/>
  <c r="K37" i="11"/>
  <c r="AC118" i="11"/>
  <c r="P88" i="11"/>
  <c r="W100" i="11"/>
  <c r="AE40" i="11"/>
  <c r="Z105" i="11"/>
  <c r="AC101" i="11"/>
  <c r="Q40" i="11"/>
  <c r="AA84" i="11"/>
  <c r="AE109" i="11"/>
  <c r="AD109" i="11"/>
  <c r="T91" i="11"/>
  <c r="AC85" i="11"/>
  <c r="AH98" i="11"/>
  <c r="AE31" i="11"/>
  <c r="O96" i="11"/>
  <c r="U121" i="11"/>
  <c r="AH119" i="11"/>
  <c r="M109" i="11"/>
  <c r="L109" i="11"/>
  <c r="AH112" i="11"/>
  <c r="AG97" i="11"/>
  <c r="O98" i="11"/>
  <c r="L106" i="11"/>
  <c r="T52" i="11"/>
  <c r="AD37" i="11"/>
  <c r="U84" i="11"/>
  <c r="K64" i="11"/>
  <c r="AB88" i="11"/>
  <c r="Z98" i="11"/>
  <c r="U114" i="11"/>
  <c r="Z116" i="11"/>
  <c r="L119" i="11"/>
  <c r="R110" i="11"/>
  <c r="Q98" i="11"/>
  <c r="N121" i="11"/>
  <c r="K119" i="11"/>
  <c r="W115" i="11"/>
  <c r="Y121" i="11"/>
  <c r="O119" i="11"/>
  <c r="X64" i="11"/>
  <c r="AA94" i="11"/>
  <c r="AF102" i="11"/>
  <c r="O117" i="11"/>
  <c r="AD90" i="11"/>
  <c r="Q110" i="11"/>
  <c r="Y37" i="11"/>
  <c r="AC116" i="11"/>
  <c r="AG98" i="11"/>
  <c r="AA107" i="11"/>
  <c r="B97" i="11"/>
  <c r="J84" i="11"/>
  <c r="N99" i="11"/>
  <c r="AG90" i="11"/>
  <c r="AC91" i="11"/>
  <c r="P81" i="11"/>
  <c r="AD87" i="11"/>
  <c r="J87" i="11"/>
  <c r="T106" i="11"/>
  <c r="AF97" i="11"/>
  <c r="AB46" i="11"/>
  <c r="W101" i="11"/>
  <c r="W110" i="11"/>
  <c r="AB37" i="11"/>
  <c r="K91" i="11"/>
  <c r="T34" i="11"/>
  <c r="AB40" i="11"/>
  <c r="Y93" i="11"/>
  <c r="N101" i="11"/>
  <c r="N40" i="11"/>
  <c r="O99" i="11"/>
  <c r="K90" i="11"/>
  <c r="AD94" i="11"/>
  <c r="Z85" i="11"/>
  <c r="P114" i="11"/>
  <c r="P40" i="11"/>
  <c r="P121" i="11"/>
  <c r="U100" i="11"/>
  <c r="AA104" i="11"/>
  <c r="S112" i="11"/>
  <c r="AB87" i="11"/>
  <c r="T84" i="11"/>
  <c r="AG120" i="11"/>
  <c r="S106" i="11"/>
  <c r="P87" i="11"/>
  <c r="AD100" i="11"/>
  <c r="X97" i="11"/>
  <c r="U46" i="11"/>
  <c r="D34" i="11"/>
  <c r="AH88" i="11"/>
  <c r="Z117" i="11"/>
  <c r="AG101" i="11"/>
  <c r="Y40" i="11"/>
  <c r="W117" i="11"/>
  <c r="V94" i="11"/>
  <c r="W40" i="11"/>
  <c r="B81" i="11"/>
  <c r="Y104" i="11"/>
  <c r="AC94" i="11"/>
  <c r="AC109" i="11"/>
  <c r="AC100" i="11"/>
  <c r="U82" i="11"/>
  <c r="V85" i="11"/>
  <c r="U61" i="11"/>
  <c r="T100" i="11"/>
  <c r="U104" i="11"/>
  <c r="N87" i="11"/>
  <c r="V117" i="11"/>
  <c r="M117" i="11"/>
  <c r="AE120" i="11"/>
  <c r="R84" i="11"/>
  <c r="AE100" i="11"/>
  <c r="AA43" i="11"/>
  <c r="P97" i="11"/>
  <c r="O112" i="11"/>
  <c r="AF110" i="11"/>
  <c r="D100" i="11"/>
  <c r="U88" i="11"/>
  <c r="AB100" i="11"/>
  <c r="AD105" i="11"/>
  <c r="Y46" i="11"/>
  <c r="Y81" i="11"/>
  <c r="L115" i="11"/>
  <c r="O97" i="11"/>
  <c r="M101" i="11"/>
  <c r="O104" i="11"/>
  <c r="W52" i="11"/>
  <c r="Z104" i="11"/>
  <c r="X99" i="11"/>
  <c r="Z43" i="11"/>
  <c r="AC34" i="11"/>
  <c r="U85" i="11"/>
  <c r="AA52" i="11"/>
  <c r="N91" i="11"/>
  <c r="J82" i="11"/>
  <c r="AB64" i="11"/>
  <c r="AF90" i="11"/>
  <c r="W114" i="11"/>
  <c r="L117" i="11"/>
  <c r="E117" i="11"/>
  <c r="AG93" i="11"/>
  <c r="B90" i="11"/>
  <c r="L37" i="11"/>
  <c r="P91" i="11"/>
  <c r="AE112" i="11"/>
  <c r="R103" i="11"/>
  <c r="L31" i="11"/>
  <c r="AB81" i="11"/>
  <c r="K101" i="11"/>
  <c r="AF46" i="11"/>
  <c r="AA81" i="11"/>
  <c r="L81" i="11"/>
  <c r="Y58" i="11"/>
  <c r="AA99" i="11"/>
  <c r="J58" i="11"/>
  <c r="Q120" i="11"/>
  <c r="Z37" i="11"/>
  <c r="AD101" i="11"/>
  <c r="Q104" i="11"/>
  <c r="B102" i="11"/>
  <c r="W107" i="11"/>
  <c r="Z109" i="11"/>
  <c r="AF94" i="11"/>
  <c r="T108" i="11"/>
  <c r="T43" i="11"/>
  <c r="X96" i="11"/>
  <c r="X107" i="11"/>
  <c r="T117" i="11"/>
  <c r="AB102" i="11"/>
  <c r="V87" i="11"/>
  <c r="AG99" i="11"/>
  <c r="R117" i="11"/>
  <c r="O100" i="11"/>
  <c r="AH37" i="11"/>
  <c r="AB109" i="11"/>
  <c r="D85" i="11"/>
  <c r="Q113" i="11"/>
  <c r="M99" i="11"/>
  <c r="W93" i="11"/>
  <c r="J88" i="11"/>
  <c r="S98" i="11"/>
  <c r="P100" i="11"/>
  <c r="AB94" i="11"/>
  <c r="AB34" i="11"/>
  <c r="M96" i="11"/>
  <c r="N122" i="11"/>
  <c r="AG82" i="11"/>
  <c r="Z88" i="11"/>
  <c r="AE46" i="11"/>
  <c r="M40" i="11"/>
  <c r="W43" i="11"/>
  <c r="T90" i="11"/>
  <c r="AE118" i="11"/>
  <c r="AF100" i="11"/>
  <c r="V105" i="11"/>
  <c r="W64" i="11"/>
  <c r="E84" i="11"/>
  <c r="L82" i="11"/>
  <c r="N116" i="11"/>
  <c r="V84" i="11"/>
  <c r="AA109" i="11"/>
  <c r="W46" i="11"/>
  <c r="X103" i="11"/>
  <c r="Q108" i="11"/>
  <c r="S113" i="11"/>
  <c r="D88" i="11"/>
  <c r="AC122" i="11"/>
  <c r="AH110" i="11"/>
  <c r="K40" i="11"/>
  <c r="AF106" i="11"/>
  <c r="AF103" i="11"/>
  <c r="P117" i="11"/>
  <c r="T94" i="11"/>
  <c r="X113" i="11"/>
  <c r="M90" i="11"/>
  <c r="S118" i="11"/>
  <c r="W99" i="11"/>
  <c r="Q111" i="11"/>
  <c r="AC43" i="11"/>
  <c r="U102" i="11"/>
  <c r="AF82" i="11"/>
  <c r="K105" i="11"/>
  <c r="Q105" i="11"/>
  <c r="Z87" i="11"/>
  <c r="AC81" i="11"/>
  <c r="AE93" i="11"/>
  <c r="J115" i="11"/>
  <c r="O88" i="11"/>
  <c r="AE52" i="11"/>
  <c r="AB85" i="11"/>
  <c r="X101" i="11"/>
  <c r="AF34" i="11"/>
  <c r="AA34" i="11"/>
  <c r="K100" i="11"/>
  <c r="AD88" i="11"/>
  <c r="AH84" i="11"/>
  <c r="J107" i="11"/>
  <c r="AE97" i="11"/>
  <c r="L100" i="11"/>
  <c r="Z82" i="11"/>
  <c r="AC103" i="11"/>
  <c r="L105" i="11"/>
  <c r="K52" i="11"/>
  <c r="Z40" i="11"/>
  <c r="V112" i="11"/>
  <c r="L118" i="11"/>
  <c r="B108" i="11"/>
  <c r="S34" i="11"/>
  <c r="N96" i="11"/>
  <c r="L34" i="11"/>
  <c r="N52" i="11"/>
  <c r="J37" i="11"/>
  <c r="K113" i="11"/>
  <c r="AA103" i="11"/>
  <c r="S84" i="11"/>
  <c r="J46" i="11"/>
  <c r="AF111" i="11"/>
  <c r="B120" i="11"/>
  <c r="E90" i="11"/>
  <c r="D94" i="11"/>
  <c r="S108" i="11"/>
  <c r="AA101" i="11"/>
  <c r="Z121" i="11"/>
  <c r="P99" i="11"/>
  <c r="Y122" i="11"/>
  <c r="U34" i="11"/>
  <c r="AG122" i="11"/>
  <c r="K122" i="11"/>
  <c r="P108" i="11"/>
  <c r="AB120" i="11"/>
  <c r="P112" i="11"/>
  <c r="AA119" i="11"/>
  <c r="X46" i="11"/>
  <c r="U111" i="11"/>
  <c r="J120" i="11"/>
  <c r="S120" i="11"/>
  <c r="Q112" i="11"/>
  <c r="AH111" i="11"/>
  <c r="AF122" i="11"/>
  <c r="Z100" i="11"/>
  <c r="AF84" i="11"/>
  <c r="AC106" i="11"/>
  <c r="AG112" i="11"/>
  <c r="S61" i="11"/>
  <c r="W118" i="11"/>
  <c r="N120" i="11"/>
  <c r="L103" i="11"/>
  <c r="U108" i="11"/>
  <c r="Z93" i="11"/>
  <c r="P93" i="11"/>
  <c r="AH108" i="11"/>
  <c r="AH90" i="11"/>
  <c r="AG103" i="11"/>
  <c r="AC88" i="11"/>
  <c r="AG43" i="11"/>
  <c r="W109" i="11"/>
  <c r="N94" i="11"/>
  <c r="AH115" i="11"/>
  <c r="J31" i="11"/>
  <c r="V97" i="11"/>
  <c r="AE84" i="11"/>
  <c r="S37" i="11"/>
  <c r="AH97" i="11"/>
  <c r="M84" i="11"/>
  <c r="AB52" i="11"/>
  <c r="S90" i="11"/>
  <c r="M115" i="11"/>
  <c r="L58" i="11"/>
  <c r="AF109" i="11"/>
  <c r="K43" i="11"/>
  <c r="AD111" i="11"/>
  <c r="AD122" i="11"/>
  <c r="J99" i="11"/>
  <c r="AG110" i="11"/>
  <c r="S43" i="11"/>
  <c r="T31" i="11"/>
  <c r="AD98" i="11"/>
  <c r="Z112" i="11"/>
  <c r="J90" i="11"/>
  <c r="W105" i="11"/>
  <c r="AB112" i="11"/>
  <c r="J94" i="11"/>
  <c r="AA115" i="11"/>
  <c r="U119" i="11"/>
  <c r="K96" i="11"/>
  <c r="M91" i="11"/>
  <c r="N108" i="11"/>
  <c r="S105" i="11"/>
  <c r="AE122" i="11"/>
  <c r="B99" i="11"/>
  <c r="M46" i="11"/>
  <c r="AE111" i="11"/>
  <c r="W122" i="11"/>
  <c r="Y88" i="11"/>
  <c r="T81" i="11"/>
  <c r="V103" i="11"/>
  <c r="AB91" i="11"/>
  <c r="K108" i="11"/>
  <c r="T93" i="11"/>
  <c r="O120" i="11"/>
  <c r="Y112" i="11"/>
  <c r="AA111" i="11"/>
  <c r="Q122" i="11"/>
  <c r="AH117" i="11"/>
  <c r="AB107" i="11"/>
  <c r="M58" i="11"/>
  <c r="Z111" i="11"/>
  <c r="M122" i="11"/>
  <c r="U120" i="11"/>
  <c r="V81" i="11"/>
  <c r="K112" i="11"/>
  <c r="M111" i="11"/>
  <c r="P122" i="11"/>
  <c r="X100" i="11"/>
  <c r="AC113" i="11"/>
  <c r="AF61" i="11"/>
  <c r="AE102" i="11"/>
  <c r="S101" i="11"/>
  <c r="X120" i="11"/>
  <c r="V106" i="11"/>
  <c r="E96" i="11"/>
  <c r="AE64" i="11"/>
  <c r="N119" i="11"/>
  <c r="Q117" i="11"/>
  <c r="R100" i="11"/>
  <c r="AB111" i="11"/>
  <c r="AH58" i="11"/>
  <c r="K103" i="11"/>
  <c r="AG64" i="11"/>
  <c r="Z120" i="11"/>
  <c r="S94" i="11"/>
  <c r="V120" i="11"/>
  <c r="Z64" i="11"/>
  <c r="AG115" i="11"/>
  <c r="V64" i="11"/>
  <c r="U94" i="11"/>
  <c r="U110" i="11"/>
  <c r="J105" i="11"/>
  <c r="AC87" i="11"/>
  <c r="AD107" i="11"/>
  <c r="R106" i="11"/>
  <c r="Z31" i="11"/>
  <c r="AC58" i="11"/>
  <c r="Q109" i="11"/>
  <c r="M34" i="11"/>
  <c r="P102" i="11"/>
  <c r="AA97" i="11"/>
  <c r="R34" i="11"/>
  <c r="Y31" i="11"/>
  <c r="J40" i="11"/>
  <c r="Q88" i="11"/>
  <c r="N88" i="11"/>
  <c r="AB97" i="11"/>
  <c r="AE101" i="11"/>
  <c r="Y64" i="11"/>
  <c r="R61" i="11"/>
  <c r="R104" i="11"/>
  <c r="S52" i="11"/>
  <c r="AB58" i="11"/>
  <c r="J111" i="11"/>
  <c r="Z122" i="11"/>
  <c r="S114" i="11"/>
  <c r="AH81" i="11"/>
  <c r="Q82" i="11"/>
  <c r="S88" i="11"/>
  <c r="B112" i="11"/>
  <c r="X91" i="11"/>
  <c r="T114" i="11"/>
  <c r="K104" i="11"/>
  <c r="K34" i="11"/>
  <c r="Y118" i="11"/>
  <c r="J119" i="11"/>
  <c r="X52" i="11"/>
  <c r="E102" i="11"/>
  <c r="AG52" i="11"/>
  <c r="T103" i="11"/>
  <c r="U105" i="11"/>
  <c r="AC107" i="11"/>
  <c r="AH116" i="11"/>
  <c r="W112" i="11"/>
  <c r="X115" i="11"/>
  <c r="M110" i="11"/>
  <c r="R52" i="11"/>
  <c r="T105" i="11"/>
  <c r="W111" i="11"/>
  <c r="Z58" i="11"/>
  <c r="M118" i="11"/>
  <c r="R94" i="11"/>
  <c r="AC117" i="11"/>
  <c r="R115" i="11"/>
  <c r="W58" i="11"/>
  <c r="X122" i="11"/>
  <c r="S102" i="11"/>
  <c r="X108" i="11"/>
  <c r="O87" i="11"/>
  <c r="J122" i="11"/>
  <c r="B84" i="11"/>
  <c r="K85" i="11"/>
  <c r="AA61" i="11"/>
  <c r="T46" i="11"/>
  <c r="M88" i="11"/>
  <c r="S40" i="11"/>
  <c r="Q31" i="11"/>
  <c r="AA85" i="11"/>
  <c r="N37" i="11"/>
  <c r="V107" i="11"/>
  <c r="L64" i="11"/>
  <c r="AG81" i="11"/>
  <c r="M113" i="11"/>
  <c r="L116" i="11"/>
  <c r="J104" i="11"/>
  <c r="X94" i="11"/>
  <c r="T115" i="11"/>
  <c r="J114" i="11"/>
  <c r="O61" i="11"/>
  <c r="V40" i="11"/>
  <c r="AA113" i="11"/>
  <c r="AG61" i="11"/>
  <c r="K109" i="11"/>
  <c r="U99" i="11"/>
  <c r="AD58" i="11"/>
  <c r="L111" i="11"/>
  <c r="S122" i="11"/>
  <c r="N84" i="11"/>
  <c r="U101" i="11"/>
  <c r="Z90" i="11"/>
  <c r="T118" i="11"/>
  <c r="Y120" i="11"/>
  <c r="X119" i="11"/>
  <c r="W103" i="11"/>
  <c r="AD34" i="11"/>
  <c r="M52" i="11"/>
  <c r="AG119" i="11"/>
  <c r="AB122" i="11"/>
  <c r="N93" i="11"/>
  <c r="L113" i="11"/>
  <c r="AA90" i="11"/>
  <c r="V118" i="11"/>
  <c r="AE43" i="11"/>
  <c r="E108" i="11"/>
  <c r="P46" i="11"/>
  <c r="B115" i="11"/>
  <c r="N98" i="11"/>
  <c r="V115" i="11"/>
  <c r="X114" i="11"/>
  <c r="AF104" i="11"/>
  <c r="J81" i="11"/>
  <c r="AB110" i="11"/>
  <c r="D109" i="11"/>
  <c r="T85" i="11"/>
  <c r="J116" i="11"/>
  <c r="Z99" i="11"/>
  <c r="L114" i="11"/>
  <c r="U97" i="11"/>
  <c r="V31" i="11"/>
  <c r="N85" i="11"/>
  <c r="AB104" i="11"/>
  <c r="P105" i="11"/>
  <c r="U87" i="11"/>
  <c r="O90" i="11"/>
  <c r="Q106" i="11"/>
  <c r="B117" i="11"/>
  <c r="R109" i="11"/>
  <c r="D112" i="11"/>
  <c r="W98" i="11"/>
  <c r="S31" i="11"/>
  <c r="T96" i="11"/>
  <c r="L88" i="11"/>
  <c r="V102" i="11"/>
  <c r="AF114" i="11"/>
  <c r="AE114" i="11"/>
  <c r="U112" i="11"/>
  <c r="N43" i="11"/>
  <c r="S116" i="11"/>
  <c r="B91" i="11"/>
  <c r="AE91" i="11"/>
  <c r="N106" i="11"/>
  <c r="U58" i="11"/>
  <c r="O122" i="11"/>
  <c r="R85" i="11"/>
  <c r="J112" i="11"/>
  <c r="AF119" i="11"/>
  <c r="P34" i="11"/>
  <c r="S111" i="11"/>
  <c r="AE105" i="11"/>
  <c r="AD93" i="11"/>
  <c r="V93" i="11"/>
  <c r="Y90" i="11"/>
  <c r="AD119" i="11"/>
  <c r="N58" i="11"/>
  <c r="R98" i="11"/>
  <c r="M43" i="11"/>
  <c r="V108" i="11"/>
  <c r="X117" i="11"/>
  <c r="Z84" i="11"/>
  <c r="AA118" i="11"/>
  <c r="AB115" i="11"/>
  <c r="T116" i="11"/>
  <c r="L112" i="11"/>
  <c r="K117" i="11"/>
  <c r="AA64" i="11"/>
  <c r="W91" i="11"/>
  <c r="K116" i="11"/>
  <c r="AA105" i="11"/>
  <c r="M85" i="11"/>
  <c r="Q52" i="11"/>
  <c r="AB119" i="11"/>
  <c r="X31" i="11"/>
  <c r="K102" i="11"/>
  <c r="E93" i="11"/>
  <c r="V121" i="11"/>
  <c r="AA102" i="11"/>
  <c r="AF81" i="11"/>
  <c r="Q114" i="11"/>
  <c r="AG102" i="11"/>
  <c r="U109" i="11"/>
  <c r="Q91" i="11"/>
  <c r="AG106" i="11"/>
  <c r="K99" i="11"/>
  <c r="AG91" i="11"/>
  <c r="AD115" i="11"/>
  <c r="P84" i="11"/>
  <c r="Y103" i="11"/>
  <c r="V90" i="11"/>
  <c r="O84" i="11"/>
  <c r="AE37" i="11"/>
  <c r="AE107" i="11"/>
  <c r="W116" i="11"/>
  <c r="AD96" i="11"/>
  <c r="AH121" i="11"/>
  <c r="AC37" i="11"/>
  <c r="O101" i="11"/>
  <c r="AF121" i="11"/>
  <c r="Q85" i="11"/>
  <c r="AC98" i="11"/>
  <c r="Q84" i="11"/>
  <c r="O118" i="11"/>
  <c r="AF43" i="11"/>
  <c r="N111" i="11"/>
  <c r="AC84" i="11"/>
  <c r="V37" i="11"/>
  <c r="AE96" i="11"/>
  <c r="Y98" i="11"/>
  <c r="N109" i="11"/>
  <c r="AD64" i="11"/>
  <c r="W102" i="11"/>
  <c r="Q121" i="11"/>
  <c r="W119" i="11"/>
  <c r="L90" i="11"/>
  <c r="AB116" i="11"/>
  <c r="Y116" i="11"/>
  <c r="V82" i="11"/>
  <c r="X109" i="11"/>
  <c r="X105" i="11"/>
  <c r="O105" i="11"/>
  <c r="D97" i="11"/>
  <c r="O81" i="11"/>
  <c r="T97" i="11"/>
  <c r="AC115" i="11"/>
  <c r="K88" i="11"/>
  <c r="O46" i="11"/>
  <c r="W61" i="11"/>
  <c r="AD121" i="11"/>
  <c r="B103" i="11"/>
  <c r="J96" i="11"/>
  <c r="AE104" i="11"/>
  <c r="S87" i="11"/>
  <c r="AG117" i="11"/>
  <c r="M121" i="11"/>
  <c r="AE115" i="11"/>
  <c r="Y100" i="11"/>
  <c r="K106" i="11"/>
  <c r="Y61" i="11"/>
  <c r="X111" i="11"/>
  <c r="M98" i="11"/>
  <c r="L104" i="11"/>
  <c r="AB61" i="11"/>
  <c r="AH109" i="11"/>
  <c r="O102" i="11"/>
  <c r="J85" i="11"/>
  <c r="Z113" i="11"/>
  <c r="AA87" i="11"/>
  <c r="R87" i="11"/>
  <c r="P113" i="11"/>
  <c r="X81" i="11"/>
  <c r="V114" i="11"/>
  <c r="T107" i="11"/>
  <c r="V52" i="11"/>
  <c r="V88" i="11"/>
  <c r="L98" i="11"/>
  <c r="B82" i="11"/>
  <c r="X82" i="11"/>
  <c r="J106" i="11"/>
  <c r="Q37" i="11"/>
  <c r="AG58" i="11"/>
  <c r="AD112" i="11"/>
  <c r="AF31" i="11"/>
  <c r="AE90" i="11"/>
  <c r="AB101" i="11"/>
  <c r="R114" i="11"/>
  <c r="U116" i="11"/>
  <c r="M102" i="11"/>
  <c r="AH113" i="11"/>
  <c r="R116" i="11"/>
  <c r="L84" i="11"/>
  <c r="E111" i="11"/>
  <c r="Y111" i="11"/>
  <c r="AA116" i="11"/>
  <c r="AB118" i="11"/>
  <c r="V116" i="11"/>
  <c r="O106" i="11"/>
  <c r="AE116" i="11"/>
  <c r="N100" i="11"/>
  <c r="M103" i="11"/>
  <c r="K82" i="11"/>
  <c r="S85" i="11"/>
  <c r="L40" i="11"/>
  <c r="Y84" i="11"/>
  <c r="AE98" i="11"/>
  <c r="J103" i="11"/>
  <c r="AB121" i="11"/>
  <c r="Q61" i="11"/>
  <c r="AC120" i="11"/>
  <c r="Y114" i="11"/>
  <c r="AE34" i="11"/>
  <c r="N104" i="11"/>
  <c r="P52" i="11"/>
  <c r="AC90" i="11"/>
  <c r="AD40" i="11"/>
  <c r="Z61" i="11"/>
  <c r="T122" i="11"/>
  <c r="W82" i="11"/>
  <c r="AF112" i="11"/>
  <c r="T98" i="11"/>
  <c r="Q103" i="11"/>
  <c r="B121" i="11"/>
  <c r="AG94" i="11"/>
  <c r="K111" i="11"/>
  <c r="K120" i="11"/>
  <c r="K58" i="11"/>
  <c r="O91" i="11"/>
  <c r="B100" i="11"/>
  <c r="P82" i="11"/>
  <c r="AG96" i="11"/>
  <c r="P98" i="11"/>
  <c r="M87" i="11"/>
  <c r="Y85" i="11"/>
  <c r="W85" i="11"/>
  <c r="S100" i="11"/>
  <c r="Z97" i="11"/>
  <c r="AB90" i="11"/>
  <c r="R82" i="11"/>
  <c r="M82" i="11"/>
  <c r="AA91" i="11"/>
  <c r="P101" i="11"/>
  <c r="X88" i="11"/>
  <c r="W34" i="11"/>
  <c r="AE58" i="11"/>
  <c r="R46" i="11"/>
  <c r="D31" i="11"/>
  <c r="Q102" i="11"/>
  <c r="L85" i="11"/>
  <c r="AF116" i="11"/>
  <c r="Y115" i="11"/>
  <c r="W90" i="11"/>
  <c r="X106" i="11"/>
  <c r="P43" i="11"/>
  <c r="Y94" i="11"/>
  <c r="K94" i="11"/>
  <c r="X121" i="11"/>
  <c r="AH91" i="11"/>
  <c r="U118" i="11"/>
  <c r="T113" i="11"/>
  <c r="AF98" i="11"/>
  <c r="AC93" i="11"/>
  <c r="Y105" i="11"/>
  <c r="W121" i="11"/>
  <c r="J98" i="11"/>
  <c r="D91" i="11"/>
  <c r="AF96" i="11"/>
  <c r="AA82" i="11"/>
  <c r="AA98" i="11"/>
  <c r="M120" i="11"/>
  <c r="O93" i="11"/>
  <c r="AE119" i="11"/>
  <c r="AD114" i="11"/>
  <c r="AG40" i="11"/>
  <c r="P61" i="11"/>
  <c r="S82" i="11"/>
  <c r="X118" i="11"/>
  <c r="AD120" i="11"/>
  <c r="AD82" i="11"/>
  <c r="N117" i="11"/>
  <c r="S115" i="11"/>
  <c r="L46" i="11"/>
  <c r="J102" i="11"/>
  <c r="V101" i="11"/>
  <c r="M119" i="11"/>
  <c r="Q119" i="11"/>
  <c r="AG100" i="11"/>
  <c r="V34" i="11"/>
  <c r="Z52" i="11"/>
  <c r="T111" i="11"/>
  <c r="U122" i="11"/>
  <c r="Y110" i="11"/>
  <c r="N118" i="11"/>
  <c r="W97" i="11"/>
  <c r="R120" i="11"/>
  <c r="AG114" i="11"/>
  <c r="AF87" i="11"/>
  <c r="O64" i="11"/>
  <c r="O94" i="11"/>
  <c r="S97" i="11"/>
  <c r="AC31" i="11"/>
  <c r="M81" i="11"/>
  <c r="Z81" i="11"/>
  <c r="L120" i="11"/>
  <c r="Y97" i="11"/>
  <c r="Z108" i="11"/>
  <c r="X43" i="11"/>
  <c r="Y52" i="11"/>
  <c r="S96" i="11"/>
  <c r="S103" i="11"/>
  <c r="Y101" i="11"/>
  <c r="O40" i="11"/>
  <c r="U107" i="11"/>
  <c r="V58" i="11"/>
  <c r="AG104" i="11"/>
  <c r="N64" i="11"/>
  <c r="L97" i="11"/>
  <c r="D106" i="11"/>
  <c r="O113" i="11"/>
  <c r="D118" i="11"/>
  <c r="AE103" i="11"/>
  <c r="L91" i="11"/>
  <c r="AD106" i="11"/>
  <c r="P94" i="11"/>
  <c r="M108" i="11"/>
  <c r="W37" i="11"/>
  <c r="Z91" i="11"/>
  <c r="AF91" i="11"/>
  <c r="V43" i="11"/>
  <c r="S121" i="11"/>
  <c r="Y106" i="11"/>
  <c r="M100" i="11"/>
  <c r="D103" i="11"/>
  <c r="Q99" i="11"/>
  <c r="Q107" i="11"/>
  <c r="O111" i="11"/>
  <c r="AH96" i="11"/>
  <c r="AB105" i="11"/>
  <c r="AF85" i="11"/>
  <c r="V91" i="11"/>
  <c r="AG34" i="11"/>
  <c r="Z103" i="11"/>
  <c r="AF115" i="11"/>
  <c r="V46" i="11"/>
  <c r="AA96" i="11"/>
  <c r="AF108" i="11"/>
  <c r="AA122" i="11"/>
  <c r="Y96" i="11"/>
  <c r="AE94" i="11"/>
  <c r="J113" i="11"/>
  <c r="Y109" i="11"/>
  <c r="AD91" i="11"/>
  <c r="U90" i="11"/>
  <c r="P106" i="11"/>
  <c r="AH61" i="11"/>
  <c r="P110" i="11"/>
  <c r="P85" i="11"/>
  <c r="AH104" i="11"/>
  <c r="J52" i="11"/>
  <c r="AD103" i="11"/>
  <c r="X61" i="11"/>
  <c r="AE106" i="11"/>
  <c r="T112" i="11"/>
  <c r="N107" i="11"/>
  <c r="R118" i="11"/>
  <c r="AA114" i="11"/>
  <c r="AC99" i="11"/>
  <c r="Q34" i="11"/>
  <c r="R99" i="11"/>
  <c r="J34" i="11"/>
  <c r="R88" i="11"/>
  <c r="B114" i="11"/>
  <c r="T109" i="11"/>
  <c r="AE99" i="11"/>
  <c r="L96" i="11"/>
  <c r="AE108" i="11"/>
  <c r="AD46" i="11"/>
  <c r="T120" i="11"/>
  <c r="AA120" i="11"/>
  <c r="M37" i="11"/>
  <c r="AG118" i="11"/>
  <c r="AB31" i="11"/>
  <c r="J121" i="11"/>
  <c r="AC112" i="11"/>
  <c r="Z119" i="11"/>
  <c r="P111" i="11"/>
  <c r="Q115" i="11"/>
  <c r="J93" i="11"/>
  <c r="AF113" i="11"/>
  <c r="O116" i="11"/>
  <c r="W106" i="11"/>
  <c r="Y108" i="11"/>
  <c r="Q93" i="11"/>
  <c r="E114" i="11"/>
  <c r="L99" i="11"/>
  <c r="Z34" i="11"/>
  <c r="Q116" i="11"/>
  <c r="Z46" i="11"/>
  <c r="AB98" i="11"/>
  <c r="AG105" i="11"/>
  <c r="N112" i="11"/>
  <c r="Z101" i="11"/>
  <c r="N103" i="11"/>
  <c r="N115" i="11"/>
  <c r="R121" i="11"/>
  <c r="AE121" i="11"/>
  <c r="AH85" i="11"/>
  <c r="O115" i="11"/>
  <c r="AA121" i="11"/>
  <c r="J117" i="11"/>
  <c r="K121" i="11"/>
  <c r="L102" i="11"/>
  <c r="K98" i="11"/>
  <c r="AG46" i="11"/>
  <c r="X84" i="11"/>
  <c r="AC121" i="11"/>
  <c r="V111" i="11"/>
  <c r="U117" i="11"/>
  <c r="AF107" i="11"/>
  <c r="Y119" i="11"/>
  <c r="AB106" i="11"/>
  <c r="M106" i="11"/>
  <c r="J91" i="11"/>
  <c r="T101" i="11"/>
  <c r="AE82" i="11"/>
  <c r="T121" i="11"/>
  <c r="O108" i="11"/>
  <c r="K87" i="11"/>
  <c r="R93" i="11"/>
  <c r="Y99" i="11"/>
  <c r="R113" i="11"/>
  <c r="AD43" i="11"/>
  <c r="V119" i="11"/>
  <c r="AB108" i="11"/>
  <c r="AB82" i="11"/>
  <c r="U113" i="11"/>
  <c r="AA110" i="11"/>
  <c r="AA106" i="11"/>
  <c r="K46" i="11"/>
  <c r="R64" i="11"/>
  <c r="S107" i="11"/>
  <c r="AB93" i="11"/>
  <c r="J61" i="11"/>
  <c r="R122" i="11"/>
  <c r="B105" i="11"/>
  <c r="Y117" i="11"/>
  <c r="N113" i="11"/>
  <c r="V98" i="11"/>
  <c r="L61" i="11"/>
  <c r="T88" i="11"/>
  <c r="Y107" i="11"/>
  <c r="D115" i="11"/>
  <c r="P58" i="11"/>
  <c r="P104" i="11"/>
  <c r="AF101" i="11"/>
  <c r="N34" i="11"/>
  <c r="T37" i="11"/>
  <c r="AA112" i="11"/>
  <c r="AC119" i="11"/>
  <c r="Q118" i="11"/>
  <c r="AB84" i="11"/>
  <c r="W120" i="11"/>
  <c r="Z102" i="11"/>
  <c r="M105" i="11"/>
  <c r="Y91" i="11"/>
  <c r="R102" i="11"/>
  <c r="AH94" i="11"/>
  <c r="J97" i="11"/>
  <c r="AA108" i="11"/>
  <c r="AB113" i="11"/>
  <c r="O52" i="11"/>
  <c r="AG121" i="11"/>
  <c r="K118" i="11"/>
  <c r="P120" i="11"/>
  <c r="AD108" i="11"/>
  <c r="L110" i="11"/>
  <c r="AH122" i="11"/>
  <c r="N61" i="11"/>
  <c r="P64" i="11"/>
  <c r="V99" i="11"/>
  <c r="O121" i="11"/>
  <c r="O103" i="11"/>
  <c r="R90" i="11"/>
  <c r="K107" i="11"/>
  <c r="P118" i="11"/>
  <c r="L52" i="11"/>
  <c r="Q94" i="11"/>
  <c r="D121" i="11"/>
  <c r="AA46" i="11"/>
  <c r="AD118" i="11"/>
  <c r="S81" i="11"/>
  <c r="AH52" i="11"/>
  <c r="P115" i="11"/>
  <c r="Q46" i="11"/>
  <c r="K114" i="11"/>
  <c r="Q90" i="11"/>
  <c r="X112" i="11"/>
  <c r="AH93" i="11"/>
  <c r="AG84" i="11"/>
  <c r="B87" i="11"/>
  <c r="Y102" i="11"/>
  <c r="L108" i="11"/>
  <c r="AA58" i="11"/>
  <c r="AC114" i="11"/>
  <c r="X102" i="11"/>
  <c r="AH102" i="11"/>
  <c r="X90" i="11"/>
  <c r="R107" i="11"/>
  <c r="L43" i="11"/>
  <c r="AF52" i="11"/>
  <c r="AA117" i="11"/>
  <c r="T110" i="11"/>
  <c r="T82" i="11"/>
  <c r="M107" i="11"/>
  <c r="Q100" i="11"/>
  <c r="O43" i="11"/>
  <c r="M112" i="11"/>
  <c r="B94" i="11"/>
  <c r="N105" i="11"/>
  <c r="B93" i="11"/>
  <c r="K110" i="11"/>
  <c r="AG108" i="11"/>
  <c r="W94" i="11"/>
  <c r="AC105" i="11"/>
  <c r="AF105" i="11"/>
  <c r="N31" i="11"/>
  <c r="AC108" i="11"/>
  <c r="AG111" i="11"/>
  <c r="M94" i="11"/>
  <c r="Q101" i="11"/>
  <c r="AB103" i="11"/>
  <c r="K115" i="11"/>
  <c r="J118" i="11"/>
  <c r="P96" i="11"/>
  <c r="AC52" i="11"/>
  <c r="W113" i="11"/>
  <c r="AG109" i="11"/>
  <c r="AD116" i="11"/>
  <c r="Z118" i="11"/>
  <c r="O114" i="11"/>
  <c r="O110" i="11"/>
  <c r="X104" i="11"/>
  <c r="O58" i="11"/>
  <c r="P119" i="11"/>
  <c r="J64" i="11"/>
  <c r="K61" i="11"/>
  <c r="AB96" i="11"/>
  <c r="B118" i="11"/>
  <c r="U98" i="11"/>
  <c r="X110" i="11"/>
  <c r="AC61" i="11"/>
  <c r="AG113" i="11"/>
  <c r="Z106" i="11"/>
  <c r="Y113" i="11"/>
  <c r="Z107" i="11"/>
  <c r="V122" i="11"/>
  <c r="R43" i="11"/>
  <c r="K97" i="11"/>
  <c r="AE85" i="11"/>
  <c r="E120" i="11"/>
  <c r="AF37" i="11"/>
  <c r="N110" i="11"/>
  <c r="T58" i="11"/>
  <c r="B96" i="11"/>
  <c r="R96" i="11"/>
  <c r="AG116" i="11"/>
  <c r="O109" i="11"/>
  <c r="U115" i="11"/>
  <c r="L101" i="11"/>
  <c r="U96" i="11"/>
  <c r="AC46" i="11"/>
  <c r="X34" i="11"/>
  <c r="Y34" i="11"/>
  <c r="Z96" i="11"/>
  <c r="L122" i="11"/>
  <c r="O34" i="11"/>
  <c r="AH99" i="11"/>
  <c r="U106" i="11"/>
  <c r="U64" i="11"/>
  <c r="P93" i="6"/>
  <c r="W99" i="6"/>
  <c r="Y92" i="6"/>
  <c r="AB88" i="6"/>
  <c r="AG96" i="6"/>
  <c r="AC95" i="6"/>
  <c r="AD95" i="6"/>
  <c r="AF93" i="6"/>
  <c r="AG95" i="6"/>
  <c r="S94" i="6"/>
  <c r="AF91" i="6"/>
  <c r="AF88" i="6"/>
  <c r="Y88" i="6"/>
  <c r="T99" i="6"/>
  <c r="Q88" i="6"/>
  <c r="L90" i="6"/>
  <c r="O95" i="6"/>
  <c r="L92" i="6"/>
  <c r="AG97" i="6"/>
  <c r="O92" i="6"/>
  <c r="AC96" i="6"/>
  <c r="L96" i="6"/>
  <c r="T92" i="6"/>
  <c r="N95" i="6"/>
  <c r="O93" i="6"/>
  <c r="N89" i="6"/>
  <c r="O96" i="6"/>
  <c r="Z97" i="6"/>
  <c r="Q96" i="6"/>
  <c r="Z95" i="6"/>
  <c r="M93" i="6"/>
  <c r="V92" i="6"/>
  <c r="N90" i="6"/>
  <c r="M95" i="6"/>
  <c r="J89" i="6"/>
  <c r="S89" i="6"/>
  <c r="T96" i="6"/>
  <c r="W95" i="6"/>
  <c r="S96" i="6"/>
  <c r="U91" i="6"/>
  <c r="Y90" i="6"/>
  <c r="AG98" i="6"/>
  <c r="AG93" i="6"/>
  <c r="B97" i="6"/>
  <c r="N92" i="6"/>
  <c r="K90" i="6"/>
  <c r="O90" i="6"/>
  <c r="L97" i="6"/>
  <c r="M91" i="6"/>
  <c r="K94" i="6"/>
  <c r="U99" i="6"/>
  <c r="Q99" i="6"/>
  <c r="AA88" i="6"/>
  <c r="AA97" i="6"/>
  <c r="M96" i="6"/>
  <c r="K96" i="6"/>
  <c r="W98" i="6"/>
  <c r="P91" i="6"/>
  <c r="U92" i="6"/>
  <c r="R93" i="6"/>
  <c r="X92" i="6"/>
  <c r="S93" i="6"/>
  <c r="T90" i="6"/>
  <c r="AH88" i="6"/>
  <c r="AC93" i="6"/>
  <c r="AB99" i="6"/>
  <c r="Q92" i="6"/>
  <c r="AD99" i="6"/>
  <c r="AE93" i="6"/>
  <c r="W91" i="6"/>
  <c r="X90" i="6"/>
  <c r="AF89" i="6"/>
  <c r="AE91" i="6"/>
  <c r="N97" i="6"/>
  <c r="Z99" i="6"/>
  <c r="N99" i="6"/>
  <c r="W92" i="6"/>
  <c r="B94" i="6"/>
  <c r="AF97" i="6"/>
  <c r="R90" i="6"/>
  <c r="AD88" i="6"/>
  <c r="AE94" i="6"/>
  <c r="O94" i="6"/>
  <c r="AC94" i="6"/>
  <c r="K97" i="6"/>
  <c r="AE96" i="6"/>
  <c r="AH92" i="6"/>
  <c r="Z98" i="6"/>
  <c r="S97" i="6"/>
  <c r="AB92" i="6"/>
  <c r="N94" i="6"/>
  <c r="Q98" i="6"/>
  <c r="R91" i="6"/>
  <c r="V90" i="6"/>
  <c r="AF99" i="6"/>
  <c r="N96" i="6"/>
  <c r="J88" i="6"/>
  <c r="N88" i="6"/>
  <c r="J92" i="6"/>
  <c r="V98" i="6"/>
  <c r="K92" i="6"/>
  <c r="AF95" i="6"/>
  <c r="AB94" i="6"/>
  <c r="J94" i="6"/>
  <c r="AF90" i="6"/>
  <c r="AC99" i="6"/>
  <c r="E97" i="6"/>
  <c r="X96" i="6"/>
  <c r="O97" i="6"/>
  <c r="K99" i="6"/>
  <c r="M89" i="6"/>
  <c r="U94" i="6"/>
  <c r="J95" i="6"/>
  <c r="AD97" i="6"/>
  <c r="X95" i="6"/>
  <c r="AC89" i="6"/>
  <c r="L98" i="6"/>
  <c r="R92" i="6"/>
  <c r="S92" i="6"/>
  <c r="U95" i="6"/>
  <c r="V96" i="6"/>
  <c r="M88" i="6"/>
  <c r="E94" i="6"/>
  <c r="R94" i="6"/>
  <c r="X88" i="6"/>
  <c r="E91" i="6"/>
  <c r="P88" i="6"/>
  <c r="Z92" i="6"/>
  <c r="AB93" i="6"/>
  <c r="N93" i="6"/>
  <c r="AD89" i="6"/>
  <c r="R98" i="6"/>
  <c r="Q91" i="6"/>
  <c r="Z93" i="6"/>
  <c r="AB98" i="6"/>
  <c r="Q90" i="6"/>
  <c r="AA91" i="6"/>
  <c r="AD93" i="6"/>
  <c r="AD91" i="6"/>
  <c r="M99" i="6"/>
  <c r="X97" i="6"/>
  <c r="S95" i="6"/>
  <c r="J98" i="6"/>
  <c r="T97" i="6"/>
  <c r="AB97" i="6"/>
  <c r="AD98" i="6"/>
  <c r="AH96" i="6"/>
  <c r="R88" i="6"/>
  <c r="Q97" i="6"/>
  <c r="R99" i="6"/>
  <c r="K95" i="6"/>
  <c r="Q95" i="6"/>
  <c r="B88" i="6"/>
  <c r="L89" i="6"/>
  <c r="S98" i="6"/>
  <c r="K98" i="6"/>
  <c r="T93" i="6"/>
  <c r="L95" i="6"/>
  <c r="L93" i="6"/>
  <c r="Y97" i="6"/>
  <c r="AH94" i="6"/>
  <c r="K91" i="6"/>
  <c r="AA94" i="6"/>
  <c r="M94" i="6"/>
  <c r="AB91" i="6"/>
  <c r="P92" i="6"/>
  <c r="AH97" i="6"/>
  <c r="O89" i="6"/>
  <c r="T98" i="6"/>
  <c r="Y89" i="6"/>
  <c r="P89" i="6"/>
  <c r="AH99" i="6"/>
  <c r="AH95" i="6"/>
  <c r="K89" i="6"/>
  <c r="T89" i="6"/>
  <c r="V89" i="6"/>
  <c r="M98" i="6"/>
  <c r="P97" i="6"/>
  <c r="AE88" i="6"/>
  <c r="W94" i="6"/>
  <c r="D98" i="6"/>
  <c r="P98" i="6"/>
  <c r="AD90" i="6"/>
  <c r="J91" i="6"/>
  <c r="L91" i="6"/>
  <c r="AH90" i="6"/>
  <c r="B98" i="6"/>
  <c r="N91" i="6"/>
  <c r="T95" i="6"/>
  <c r="AB90" i="6"/>
  <c r="D95" i="6"/>
  <c r="AB95" i="6"/>
  <c r="U93" i="6"/>
  <c r="N98" i="6"/>
  <c r="V88" i="6"/>
  <c r="J96" i="6"/>
  <c r="AG94" i="6"/>
  <c r="P94" i="6"/>
  <c r="X99" i="6"/>
  <c r="AC88" i="6"/>
  <c r="L99" i="6"/>
  <c r="Y94" i="6"/>
  <c r="AE97" i="6"/>
  <c r="X98" i="6"/>
  <c r="Z91" i="6"/>
  <c r="W89" i="6"/>
  <c r="AE95" i="6"/>
  <c r="V93" i="6"/>
  <c r="AA95" i="6"/>
  <c r="M90" i="6"/>
  <c r="S91" i="6"/>
  <c r="AB96" i="6"/>
  <c r="B89" i="6"/>
  <c r="B91" i="6"/>
  <c r="Z90" i="6"/>
  <c r="U89" i="6"/>
  <c r="AE92" i="6"/>
  <c r="D89" i="6"/>
  <c r="Y98" i="6"/>
  <c r="U96" i="6"/>
  <c r="P95" i="6"/>
  <c r="X93" i="6"/>
  <c r="W93" i="6"/>
  <c r="J97" i="6"/>
  <c r="T94" i="6"/>
  <c r="E88" i="6"/>
  <c r="AG91" i="6"/>
  <c r="L88" i="6"/>
  <c r="U88" i="6"/>
  <c r="L94" i="6"/>
  <c r="R89" i="6"/>
  <c r="AE98" i="6"/>
  <c r="Z89" i="6"/>
  <c r="AG90" i="6"/>
  <c r="Y95" i="6"/>
  <c r="Y93" i="6"/>
  <c r="U90" i="6"/>
  <c r="B95" i="6"/>
  <c r="U97" i="6"/>
  <c r="AA92" i="6"/>
  <c r="AD96" i="6"/>
  <c r="AF96" i="6"/>
  <c r="AA96" i="6"/>
  <c r="V95" i="6"/>
  <c r="D92" i="6"/>
  <c r="Q93" i="6"/>
  <c r="AF92" i="6"/>
  <c r="S90" i="6"/>
  <c r="AG89" i="6"/>
  <c r="S99" i="6"/>
  <c r="AC97" i="6"/>
  <c r="B92" i="6"/>
  <c r="T91" i="6"/>
  <c r="M97" i="6"/>
  <c r="X94" i="6"/>
  <c r="AD94" i="6"/>
  <c r="Y91" i="6"/>
  <c r="X89" i="6"/>
  <c r="J93" i="6"/>
  <c r="R95" i="6"/>
  <c r="O98" i="6"/>
  <c r="X91" i="6"/>
  <c r="W96" i="6"/>
  <c r="M92" i="6"/>
  <c r="Z88" i="6"/>
  <c r="AG92" i="6"/>
  <c r="AC92" i="6"/>
  <c r="U98" i="6"/>
  <c r="AA93" i="6"/>
  <c r="AA98" i="6"/>
  <c r="P90" i="6"/>
  <c r="V97" i="6"/>
  <c r="V99" i="6"/>
  <c r="T88" i="6"/>
  <c r="Q94" i="6"/>
  <c r="W90" i="6"/>
  <c r="J90" i="6"/>
  <c r="AC98" i="6"/>
  <c r="Y99" i="6"/>
  <c r="O99" i="6"/>
  <c r="Z94" i="6"/>
  <c r="AA99" i="6"/>
  <c r="O88" i="6"/>
  <c r="AH91" i="6"/>
  <c r="S88" i="6"/>
  <c r="Z96" i="6"/>
  <c r="AE89" i="6"/>
  <c r="AB89" i="6"/>
  <c r="R97" i="6"/>
  <c r="P99" i="6"/>
  <c r="K88" i="6"/>
  <c r="AE90" i="6"/>
  <c r="Y96" i="6"/>
  <c r="AA89" i="6"/>
  <c r="AE99" i="6"/>
  <c r="AD92" i="6"/>
  <c r="K93" i="6"/>
  <c r="J99" i="6"/>
  <c r="Q89" i="6"/>
  <c r="V94" i="6"/>
  <c r="V91" i="6"/>
  <c r="AH98" i="6"/>
  <c r="AH89" i="6"/>
  <c r="AF98" i="6"/>
  <c r="AC90" i="6"/>
  <c r="W97" i="6"/>
  <c r="AF94" i="6"/>
  <c r="W88" i="6"/>
  <c r="AG88" i="6"/>
  <c r="AC91" i="6"/>
  <c r="P96" i="6"/>
  <c r="AH93" i="6"/>
  <c r="O91" i="6"/>
  <c r="AA90" i="6"/>
  <c r="R96" i="6"/>
  <c r="AG99" i="6"/>
  <c r="T102" i="6"/>
  <c r="AB11" i="6"/>
  <c r="J41" i="6"/>
  <c r="Z32" i="6"/>
  <c r="J11" i="6"/>
  <c r="AC11" i="6"/>
  <c r="T20" i="6"/>
  <c r="P29" i="6"/>
  <c r="R107" i="6"/>
  <c r="N38" i="6"/>
  <c r="P53" i="6"/>
  <c r="Y109" i="6"/>
  <c r="AA102" i="6"/>
  <c r="K41" i="6"/>
  <c r="AD32" i="6"/>
  <c r="AE113" i="6"/>
  <c r="P32" i="6"/>
  <c r="AD8" i="6"/>
  <c r="U50" i="6"/>
  <c r="R104" i="6"/>
  <c r="AB26" i="6"/>
  <c r="M104" i="6"/>
  <c r="V114" i="6"/>
  <c r="K109" i="6"/>
  <c r="Y103" i="6"/>
  <c r="N86" i="6"/>
  <c r="AB56" i="6"/>
  <c r="AF44" i="6"/>
  <c r="AB111" i="6"/>
  <c r="Q106" i="6"/>
  <c r="AE100" i="6"/>
  <c r="T114" i="6"/>
  <c r="AH108" i="6"/>
  <c r="W103" i="6"/>
  <c r="L86" i="6"/>
  <c r="M112" i="6"/>
  <c r="AA106" i="6"/>
  <c r="P101" i="6"/>
  <c r="AD65" i="6"/>
  <c r="L41" i="6"/>
  <c r="R110" i="6"/>
  <c r="AF104" i="6"/>
  <c r="AD111" i="6"/>
  <c r="R102" i="6"/>
  <c r="N110" i="6"/>
  <c r="AA100" i="6"/>
  <c r="AD56" i="6"/>
  <c r="AG36" i="6"/>
  <c r="AG20" i="6"/>
  <c r="L20" i="6"/>
  <c r="Y110" i="6"/>
  <c r="AE53" i="6"/>
  <c r="AF112" i="6"/>
  <c r="AE106" i="6"/>
  <c r="J101" i="6"/>
  <c r="Z110" i="6"/>
  <c r="AF47" i="6"/>
  <c r="AF86" i="6"/>
  <c r="O109" i="6"/>
  <c r="V29" i="6"/>
  <c r="AG38" i="6"/>
  <c r="V111" i="6"/>
  <c r="Z41" i="6"/>
  <c r="V101" i="6"/>
  <c r="U38" i="6"/>
  <c r="M26" i="6"/>
  <c r="S50" i="6"/>
  <c r="AA103" i="6"/>
  <c r="AC8" i="6"/>
  <c r="T50" i="6"/>
  <c r="Q104" i="6"/>
  <c r="U11" i="6"/>
  <c r="AH105" i="6"/>
  <c r="U44" i="6"/>
  <c r="V38" i="6"/>
  <c r="V56" i="6"/>
  <c r="J105" i="6"/>
  <c r="J114" i="6"/>
  <c r="X108" i="6"/>
  <c r="M103" i="6"/>
  <c r="P56" i="6"/>
  <c r="AD50" i="6"/>
  <c r="T44" i="6"/>
  <c r="P111" i="6"/>
  <c r="AD105" i="6"/>
  <c r="S100" i="6"/>
  <c r="V108" i="6"/>
  <c r="K103" i="6"/>
  <c r="Z111" i="6"/>
  <c r="O106" i="6"/>
  <c r="AC100" i="6"/>
  <c r="R65" i="6"/>
  <c r="AF53" i="6"/>
  <c r="AE109" i="6"/>
  <c r="T104" i="6"/>
  <c r="AH86" i="6"/>
  <c r="Y101" i="6"/>
  <c r="Q109" i="6"/>
  <c r="J100" i="6"/>
  <c r="O56" i="6"/>
  <c r="S108" i="6"/>
  <c r="S38" i="6"/>
  <c r="V11" i="6"/>
  <c r="AD104" i="6"/>
  <c r="U102" i="6"/>
  <c r="P44" i="6"/>
  <c r="L29" i="6"/>
  <c r="AE108" i="6"/>
  <c r="W41" i="6"/>
  <c r="U41" i="6"/>
  <c r="N29" i="6"/>
  <c r="L109" i="6"/>
  <c r="AD38" i="6"/>
  <c r="AF56" i="6"/>
  <c r="AE11" i="6"/>
  <c r="V20" i="6"/>
  <c r="AG41" i="6"/>
  <c r="N101" i="6"/>
  <c r="J44" i="6"/>
  <c r="Q53" i="6"/>
  <c r="P110" i="6"/>
  <c r="AD20" i="6"/>
  <c r="J8" i="6"/>
  <c r="R38" i="6"/>
  <c r="X53" i="6"/>
  <c r="O114" i="6"/>
  <c r="R29" i="6"/>
  <c r="AB41" i="6"/>
  <c r="U100" i="6"/>
  <c r="AH114" i="6"/>
  <c r="AC107" i="6"/>
  <c r="S101" i="6"/>
  <c r="U110" i="6"/>
  <c r="K104" i="6"/>
  <c r="T110" i="6"/>
  <c r="J104" i="6"/>
  <c r="AF109" i="6"/>
  <c r="V103" i="6"/>
  <c r="V47" i="6"/>
  <c r="W113" i="6"/>
  <c r="M107" i="6"/>
  <c r="AB100" i="6"/>
  <c r="V112" i="6"/>
  <c r="K100" i="6"/>
  <c r="AB104" i="6"/>
  <c r="M110" i="6"/>
  <c r="N56" i="6"/>
  <c r="T41" i="6"/>
  <c r="X107" i="6"/>
  <c r="Q86" i="6"/>
  <c r="N35" i="6"/>
  <c r="L47" i="6"/>
  <c r="AF101" i="6"/>
  <c r="AE8" i="6"/>
  <c r="L8" i="6"/>
  <c r="AD29" i="6"/>
  <c r="P108" i="6"/>
  <c r="Y41" i="6"/>
  <c r="Q65" i="6"/>
  <c r="S103" i="6"/>
  <c r="AB65" i="6"/>
  <c r="W20" i="6"/>
  <c r="W8" i="6"/>
  <c r="AF111" i="6"/>
  <c r="R44" i="6"/>
  <c r="AH36" i="6"/>
  <c r="AE29" i="6"/>
  <c r="J53" i="6"/>
  <c r="Z101" i="6"/>
  <c r="AA113" i="6"/>
  <c r="Q107" i="6"/>
  <c r="AF100" i="6"/>
  <c r="AH109" i="6"/>
  <c r="X103" i="6"/>
  <c r="AG109" i="6"/>
  <c r="X102" i="6"/>
  <c r="T109" i="6"/>
  <c r="J103" i="6"/>
  <c r="T53" i="6"/>
  <c r="J47" i="6"/>
  <c r="K113" i="6"/>
  <c r="Z106" i="6"/>
  <c r="P100" i="6"/>
  <c r="O110" i="6"/>
  <c r="AB114" i="6"/>
  <c r="AE103" i="6"/>
  <c r="P109" i="6"/>
  <c r="AF106" i="6"/>
  <c r="P26" i="6"/>
  <c r="AB47" i="6"/>
  <c r="S11" i="6"/>
  <c r="X8" i="6"/>
  <c r="R8" i="6"/>
  <c r="W50" i="6"/>
  <c r="S8" i="6"/>
  <c r="X32" i="6"/>
  <c r="AC38" i="6"/>
  <c r="T56" i="6"/>
  <c r="K11" i="6"/>
  <c r="Y65" i="6"/>
  <c r="AF32" i="6"/>
  <c r="P38" i="6"/>
  <c r="S56" i="6"/>
  <c r="AG106" i="6"/>
  <c r="AF8" i="6"/>
  <c r="AA38" i="6"/>
  <c r="AG112" i="6"/>
  <c r="T65" i="6"/>
  <c r="X105" i="6"/>
  <c r="P50" i="6"/>
  <c r="M8" i="6"/>
  <c r="AC103" i="6"/>
  <c r="AH26" i="6"/>
  <c r="P47" i="6"/>
  <c r="Z105" i="6"/>
  <c r="AF105" i="6"/>
  <c r="T26" i="6"/>
  <c r="AG111" i="6"/>
  <c r="AB29" i="6"/>
  <c r="V53" i="6"/>
  <c r="AB86" i="6"/>
  <c r="M20" i="6"/>
  <c r="AB102" i="6"/>
  <c r="P112" i="6"/>
  <c r="W53" i="6"/>
  <c r="W108" i="6"/>
  <c r="R101" i="6"/>
  <c r="N112" i="6"/>
  <c r="AH104" i="6"/>
  <c r="AE65" i="6"/>
  <c r="Y56" i="6"/>
  <c r="X112" i="6"/>
  <c r="O105" i="6"/>
  <c r="AC104" i="6"/>
  <c r="Q56" i="6"/>
  <c r="N103" i="6"/>
  <c r="AA104" i="6"/>
  <c r="AB50" i="6"/>
  <c r="R112" i="6"/>
  <c r="U101" i="6"/>
  <c r="K56" i="6"/>
  <c r="AD26" i="6"/>
  <c r="Z50" i="6"/>
  <c r="AF65" i="6"/>
  <c r="J111" i="6"/>
  <c r="AB20" i="6"/>
  <c r="AD44" i="6"/>
  <c r="M53" i="6"/>
  <c r="V113" i="6"/>
  <c r="AC20" i="6"/>
  <c r="AE44" i="6"/>
  <c r="N53" i="6"/>
  <c r="AB113" i="6"/>
  <c r="AF35" i="6"/>
  <c r="Y35" i="6"/>
  <c r="AD103" i="6"/>
  <c r="M50" i="6"/>
  <c r="AF38" i="6"/>
  <c r="U111" i="6"/>
  <c r="X100" i="6"/>
  <c r="AB53" i="6"/>
  <c r="X114" i="6"/>
  <c r="AC53" i="6"/>
  <c r="Z114" i="6"/>
  <c r="S35" i="6"/>
  <c r="L56" i="6"/>
  <c r="N26" i="6"/>
  <c r="P65" i="6"/>
  <c r="Z26" i="6"/>
  <c r="AH50" i="6"/>
  <c r="Q29" i="6"/>
  <c r="M38" i="6"/>
  <c r="S107" i="6"/>
  <c r="X20" i="6"/>
  <c r="M114" i="6"/>
  <c r="N100" i="6"/>
  <c r="Z20" i="6"/>
  <c r="T106" i="6"/>
  <c r="AC111" i="6"/>
  <c r="X104" i="6"/>
  <c r="K53" i="6"/>
  <c r="AA41" i="6"/>
  <c r="K108" i="6"/>
  <c r="AA111" i="6"/>
  <c r="V104" i="6"/>
  <c r="AE114" i="6"/>
  <c r="Z107" i="6"/>
  <c r="M56" i="6"/>
  <c r="AH47" i="6"/>
  <c r="L112" i="6"/>
  <c r="AG103" i="6"/>
  <c r="AF103" i="6"/>
  <c r="Q102" i="6"/>
  <c r="K112" i="6"/>
  <c r="W100" i="6"/>
  <c r="Y100" i="6"/>
  <c r="W44" i="6"/>
  <c r="R32" i="6"/>
  <c r="O32" i="6"/>
  <c r="AG53" i="6"/>
  <c r="AE104" i="6"/>
  <c r="AG8" i="6"/>
  <c r="AD11" i="6"/>
  <c r="W11" i="6"/>
  <c r="AB32" i="6"/>
  <c r="AG86" i="6"/>
  <c r="AE38" i="6"/>
  <c r="X109" i="6"/>
  <c r="W29" i="6"/>
  <c r="Z109" i="6"/>
  <c r="AG113" i="6"/>
  <c r="Q32" i="6"/>
  <c r="S41" i="6"/>
  <c r="S102" i="6"/>
  <c r="Z53" i="6"/>
  <c r="U107" i="6"/>
  <c r="Q111" i="6"/>
  <c r="L104" i="6"/>
  <c r="AG65" i="6"/>
  <c r="AG114" i="6"/>
  <c r="AB107" i="6"/>
  <c r="O111" i="6"/>
  <c r="L102" i="6"/>
  <c r="S114" i="6"/>
  <c r="N107" i="6"/>
  <c r="Y111" i="6"/>
  <c r="U103" i="6"/>
  <c r="O103" i="6"/>
  <c r="K114" i="6"/>
  <c r="X101" i="6"/>
  <c r="AA114" i="6"/>
  <c r="AG102" i="6"/>
  <c r="T38" i="6"/>
  <c r="AC26" i="6"/>
  <c r="AB110" i="6"/>
  <c r="N41" i="6"/>
  <c r="O86" i="6"/>
  <c r="U113" i="6"/>
  <c r="N47" i="6"/>
  <c r="AG101" i="6"/>
  <c r="O47" i="6"/>
  <c r="AH101" i="6"/>
  <c r="P35" i="6"/>
  <c r="U35" i="6"/>
  <c r="AC29" i="6"/>
  <c r="Y29" i="6"/>
  <c r="AG44" i="6"/>
  <c r="AH112" i="6"/>
  <c r="AC32" i="6"/>
  <c r="AC113" i="6"/>
  <c r="T101" i="6"/>
  <c r="X50" i="6"/>
  <c r="R53" i="6"/>
  <c r="N114" i="6"/>
  <c r="S104" i="6"/>
  <c r="AA108" i="6"/>
  <c r="W109" i="6"/>
  <c r="R50" i="6"/>
  <c r="N113" i="6"/>
  <c r="Y102" i="6"/>
  <c r="AF110" i="6"/>
  <c r="R100" i="6"/>
  <c r="S110" i="6"/>
  <c r="W86" i="6"/>
  <c r="AD114" i="6"/>
  <c r="AH102" i="6"/>
  <c r="R109" i="6"/>
  <c r="J65" i="6"/>
  <c r="W111" i="6"/>
  <c r="Y114" i="6"/>
  <c r="Y11" i="6"/>
  <c r="N104" i="6"/>
  <c r="AH65" i="6"/>
  <c r="AE41" i="6"/>
  <c r="W106" i="6"/>
  <c r="AC35" i="6"/>
  <c r="U106" i="6"/>
  <c r="AC50" i="6"/>
  <c r="P8" i="6"/>
  <c r="AA56" i="6"/>
  <c r="K29" i="6"/>
  <c r="Q20" i="6"/>
  <c r="X26" i="6"/>
  <c r="Z104" i="6"/>
  <c r="Y26" i="6"/>
  <c r="AH44" i="6"/>
  <c r="T8" i="6"/>
  <c r="T103" i="6"/>
  <c r="Y8" i="6"/>
  <c r="R47" i="6"/>
  <c r="S47" i="6"/>
  <c r="X106" i="6"/>
  <c r="J50" i="6"/>
  <c r="AB109" i="6"/>
  <c r="L108" i="6"/>
  <c r="Z86" i="6"/>
  <c r="AA112" i="6"/>
  <c r="M102" i="6"/>
  <c r="U109" i="6"/>
  <c r="AG108" i="6"/>
  <c r="K86" i="6"/>
  <c r="R114" i="6"/>
  <c r="V102" i="6"/>
  <c r="Z108" i="6"/>
  <c r="T86" i="6"/>
  <c r="V65" i="6"/>
  <c r="T47" i="6"/>
  <c r="AF113" i="6"/>
  <c r="J38" i="6"/>
  <c r="L53" i="6"/>
  <c r="K105" i="6"/>
  <c r="K38" i="6"/>
  <c r="L50" i="6"/>
  <c r="U29" i="6"/>
  <c r="AD107" i="6"/>
  <c r="AE35" i="6"/>
  <c r="O20" i="6"/>
  <c r="P86" i="6"/>
  <c r="O44" i="6"/>
  <c r="T35" i="6"/>
  <c r="Q8" i="6"/>
  <c r="K101" i="6"/>
  <c r="Y106" i="6"/>
  <c r="AD86" i="6"/>
  <c r="U20" i="6"/>
  <c r="Q11" i="6"/>
  <c r="Y105" i="6"/>
  <c r="AH38" i="6"/>
  <c r="Q50" i="6"/>
  <c r="T11" i="6"/>
  <c r="S53" i="6"/>
  <c r="J20" i="6"/>
  <c r="O108" i="6"/>
  <c r="T32" i="6"/>
  <c r="Y50" i="6"/>
  <c r="AD106" i="6"/>
  <c r="O112" i="6"/>
  <c r="AD101" i="6"/>
  <c r="J108" i="6"/>
  <c r="U108" i="6"/>
  <c r="J102" i="6"/>
  <c r="AG107" i="6"/>
  <c r="AE56" i="6"/>
  <c r="AE107" i="6"/>
  <c r="Y32" i="6"/>
  <c r="J113" i="6"/>
  <c r="W38" i="6"/>
  <c r="AA53" i="6"/>
  <c r="X38" i="6"/>
  <c r="AH29" i="6"/>
  <c r="AD108" i="6"/>
  <c r="V26" i="6"/>
  <c r="W26" i="6"/>
  <c r="AC86" i="6"/>
  <c r="AD53" i="6"/>
  <c r="R56" i="6"/>
  <c r="AH53" i="6"/>
  <c r="AG47" i="6"/>
  <c r="J26" i="6"/>
  <c r="AH107" i="6"/>
  <c r="K20" i="6"/>
  <c r="W47" i="6"/>
  <c r="V44" i="6"/>
  <c r="AA26" i="6"/>
  <c r="P113" i="6"/>
  <c r="Y44" i="6"/>
  <c r="U47" i="6"/>
  <c r="AC112" i="6"/>
  <c r="T113" i="6"/>
  <c r="AE105" i="6"/>
  <c r="V109" i="6"/>
  <c r="Y86" i="6"/>
  <c r="O107" i="6"/>
  <c r="X86" i="6"/>
  <c r="P105" i="6"/>
  <c r="O50" i="6"/>
  <c r="AD110" i="6"/>
  <c r="O101" i="6"/>
  <c r="S106" i="6"/>
  <c r="U112" i="6"/>
  <c r="L106" i="6"/>
  <c r="AA44" i="6"/>
  <c r="AA29" i="6"/>
  <c r="N109" i="6"/>
  <c r="AA20" i="6"/>
  <c r="AB108" i="6"/>
  <c r="AE26" i="6"/>
  <c r="O104" i="6"/>
  <c r="O11" i="6"/>
  <c r="J32" i="6"/>
  <c r="L111" i="6"/>
  <c r="J35" i="6"/>
  <c r="K8" i="6"/>
  <c r="AA110" i="6"/>
  <c r="AE47" i="6"/>
  <c r="S32" i="6"/>
  <c r="AD113" i="6"/>
  <c r="L101" i="6"/>
  <c r="U8" i="6"/>
  <c r="AH111" i="6"/>
  <c r="V8" i="6"/>
  <c r="Z29" i="6"/>
  <c r="U26" i="6"/>
  <c r="P103" i="6"/>
  <c r="X44" i="6"/>
  <c r="O53" i="6"/>
  <c r="Z47" i="6"/>
  <c r="Y53" i="6"/>
  <c r="W112" i="6"/>
  <c r="AA47" i="6"/>
  <c r="O113" i="6"/>
  <c r="M47" i="6"/>
  <c r="L103" i="6"/>
  <c r="AC105" i="6"/>
  <c r="AE110" i="6"/>
  <c r="X41" i="6"/>
  <c r="J86" i="6"/>
  <c r="X65" i="6"/>
  <c r="AG11" i="6"/>
  <c r="AH32" i="6"/>
  <c r="Z11" i="6"/>
  <c r="M65" i="6"/>
  <c r="AA35" i="6"/>
  <c r="R86" i="6"/>
  <c r="S44" i="6"/>
  <c r="AH106" i="6"/>
  <c r="AA65" i="6"/>
  <c r="Y113" i="6"/>
  <c r="J107" i="6"/>
  <c r="AE50" i="6"/>
  <c r="AG105" i="6"/>
  <c r="AD112" i="6"/>
  <c r="AE86" i="6"/>
  <c r="AA32" i="6"/>
  <c r="N32" i="6"/>
  <c r="Q38" i="6"/>
  <c r="J29" i="6"/>
  <c r="AB112" i="6"/>
  <c r="U65" i="6"/>
  <c r="Q105" i="6"/>
  <c r="AB105" i="6"/>
  <c r="M111" i="6"/>
  <c r="R113" i="6"/>
  <c r="AC56" i="6"/>
  <c r="AH41" i="6"/>
  <c r="K110" i="6"/>
  <c r="Z56" i="6"/>
  <c r="AC41" i="6"/>
  <c r="L65" i="6"/>
  <c r="R26" i="6"/>
  <c r="N44" i="6"/>
  <c r="AD102" i="6"/>
  <c r="P41" i="6"/>
  <c r="AB35" i="6"/>
  <c r="P20" i="6"/>
  <c r="AF114" i="6"/>
  <c r="K107" i="6"/>
  <c r="N20" i="6"/>
  <c r="AC108" i="6"/>
  <c r="T105" i="6"/>
  <c r="AC109" i="6"/>
  <c r="O65" i="6"/>
  <c r="M101" i="6"/>
  <c r="O100" i="6"/>
  <c r="AH11" i="6"/>
  <c r="AE32" i="6"/>
  <c r="AH110" i="6"/>
  <c r="U114" i="6"/>
  <c r="M86" i="6"/>
  <c r="AC101" i="6"/>
  <c r="AG104" i="6"/>
  <c r="S109" i="6"/>
  <c r="AC114" i="6"/>
  <c r="X111" i="6"/>
  <c r="AH113" i="6"/>
  <c r="Q108" i="6"/>
  <c r="N8" i="6"/>
  <c r="L44" i="6"/>
  <c r="AC47" i="6"/>
  <c r="L105" i="6"/>
  <c r="AD47" i="6"/>
  <c r="AG35" i="6"/>
  <c r="R106" i="6"/>
  <c r="AA50" i="6"/>
  <c r="M32" i="6"/>
  <c r="AG29" i="6"/>
  <c r="K35" i="6"/>
  <c r="P11" i="6"/>
  <c r="Y107" i="6"/>
  <c r="AB103" i="6"/>
  <c r="W35" i="6"/>
  <c r="AF11" i="6"/>
  <c r="Y20" i="6"/>
  <c r="AB38" i="6"/>
  <c r="R103" i="6"/>
  <c r="AG56" i="6"/>
  <c r="U56" i="6"/>
  <c r="L26" i="6"/>
  <c r="O38" i="6"/>
  <c r="Q41" i="6"/>
  <c r="R41" i="6"/>
  <c r="O26" i="6"/>
  <c r="V110" i="6"/>
  <c r="Q101" i="6"/>
  <c r="U104" i="6"/>
  <c r="AF108" i="6"/>
  <c r="L114" i="6"/>
  <c r="Q113" i="6"/>
  <c r="J106" i="6"/>
  <c r="Z8" i="6"/>
  <c r="AB44" i="6"/>
  <c r="V100" i="6"/>
  <c r="V106" i="6"/>
  <c r="S26" i="6"/>
  <c r="AF102" i="6"/>
  <c r="V35" i="6"/>
  <c r="J110" i="6"/>
  <c r="Z113" i="6"/>
  <c r="AD100" i="6"/>
  <c r="AH103" i="6"/>
  <c r="T108" i="6"/>
  <c r="S113" i="6"/>
  <c r="T112" i="6"/>
  <c r="U53" i="6"/>
  <c r="M105" i="6"/>
  <c r="M11" i="6"/>
  <c r="AC102" i="6"/>
  <c r="W107" i="6"/>
  <c r="P104" i="6"/>
  <c r="V41" i="6"/>
  <c r="AF50" i="6"/>
  <c r="S111" i="6"/>
  <c r="T111" i="6"/>
  <c r="L32" i="6"/>
  <c r="AC65" i="6"/>
  <c r="W102" i="6"/>
  <c r="AF107" i="6"/>
  <c r="V107" i="6"/>
  <c r="N50" i="6"/>
  <c r="P114" i="6"/>
  <c r="J109" i="6"/>
  <c r="K102" i="6"/>
  <c r="V105" i="6"/>
  <c r="AD109" i="6"/>
  <c r="L110" i="6"/>
  <c r="Z38" i="6"/>
  <c r="AC110" i="6"/>
  <c r="X47" i="6"/>
  <c r="R20" i="6"/>
  <c r="W105" i="6"/>
  <c r="V50" i="6"/>
  <c r="K65" i="6"/>
  <c r="Y108" i="6"/>
  <c r="AD35" i="6"/>
  <c r="T29" i="6"/>
  <c r="AF26" i="6"/>
  <c r="AH35" i="6"/>
  <c r="AH100" i="6"/>
  <c r="AG32" i="6"/>
  <c r="AG110" i="6"/>
  <c r="Y104" i="6"/>
  <c r="N105" i="6"/>
  <c r="Q103" i="6"/>
  <c r="L100" i="6"/>
  <c r="S105" i="6"/>
  <c r="O29" i="6"/>
  <c r="AH8" i="6"/>
  <c r="AH20" i="6"/>
  <c r="L107" i="6"/>
  <c r="AA109" i="6"/>
  <c r="N108" i="6"/>
  <c r="K47" i="6"/>
  <c r="AB106" i="6"/>
  <c r="W56" i="6"/>
  <c r="L38" i="6"/>
  <c r="R35" i="6"/>
  <c r="L35" i="6"/>
  <c r="AF29" i="6"/>
  <c r="R11" i="6"/>
  <c r="AA105" i="6"/>
  <c r="Q112" i="6"/>
  <c r="Q100" i="6"/>
  <c r="AB8" i="6"/>
  <c r="AA86" i="6"/>
  <c r="AE20" i="6"/>
  <c r="Z112" i="6"/>
  <c r="O41" i="6"/>
  <c r="AE111" i="6"/>
  <c r="AE102" i="6"/>
  <c r="M109" i="6"/>
  <c r="R108" i="6"/>
  <c r="W110" i="6"/>
  <c r="P106" i="6"/>
  <c r="AC44" i="6"/>
  <c r="S65" i="6"/>
  <c r="Y38" i="6"/>
  <c r="N111" i="6"/>
  <c r="N11" i="6"/>
  <c r="X11" i="6"/>
  <c r="S112" i="6"/>
  <c r="K44" i="6"/>
  <c r="Z103" i="6"/>
  <c r="AG100" i="6"/>
  <c r="W32" i="6"/>
  <c r="O102" i="6"/>
  <c r="S86" i="6"/>
  <c r="Z35" i="6"/>
  <c r="R111" i="6"/>
  <c r="T107" i="6"/>
  <c r="Q44" i="6"/>
  <c r="W114" i="6"/>
  <c r="X56" i="6"/>
  <c r="X35" i="6"/>
  <c r="M106" i="6"/>
  <c r="M35" i="6"/>
  <c r="X110" i="6"/>
  <c r="AC106" i="6"/>
  <c r="AA8" i="6"/>
  <c r="L11" i="6"/>
  <c r="R105" i="6"/>
  <c r="W65" i="6"/>
  <c r="Q26" i="6"/>
  <c r="K32" i="6"/>
  <c r="N102" i="6"/>
  <c r="AB101" i="6"/>
  <c r="N65" i="6"/>
  <c r="AF20" i="6"/>
  <c r="AE101" i="6"/>
  <c r="P102" i="6"/>
  <c r="U32" i="6"/>
  <c r="AG50" i="6"/>
  <c r="T100" i="6"/>
  <c r="M113" i="6"/>
  <c r="V86" i="6"/>
  <c r="O35" i="6"/>
  <c r="M100" i="6"/>
  <c r="Z100" i="6"/>
  <c r="K50" i="6"/>
  <c r="AA107" i="6"/>
  <c r="AD41" i="6"/>
  <c r="Q47" i="6"/>
  <c r="AF41" i="6"/>
  <c r="K106" i="6"/>
  <c r="J56" i="6"/>
  <c r="J112" i="6"/>
  <c r="Y47" i="6"/>
  <c r="X113" i="6"/>
  <c r="AG26" i="6"/>
  <c r="Y112" i="6"/>
  <c r="K111" i="6"/>
  <c r="Q110" i="6"/>
  <c r="X29" i="6"/>
  <c r="AA101" i="6"/>
  <c r="W104" i="6"/>
  <c r="V32" i="6"/>
  <c r="W101" i="6"/>
  <c r="Q35" i="6"/>
  <c r="AE112" i="6"/>
  <c r="K26" i="6"/>
  <c r="Q114" i="6"/>
  <c r="P107" i="6"/>
  <c r="L113" i="6"/>
  <c r="U105" i="6"/>
  <c r="M44" i="6"/>
  <c r="S29" i="6"/>
  <c r="O8" i="6"/>
  <c r="M108" i="6"/>
  <c r="N106" i="6"/>
  <c r="Z102" i="6"/>
  <c r="M29" i="6"/>
  <c r="M41" i="6"/>
  <c r="AH56" i="6"/>
  <c r="AA11" i="6"/>
  <c r="Z44" i="6"/>
  <c r="S20" i="6"/>
  <c r="Z65" i="6"/>
  <c r="U86" i="6"/>
  <c r="E109" i="6"/>
  <c r="E112" i="6"/>
  <c r="E100" i="6"/>
  <c r="E106" i="6"/>
  <c r="E103" i="6"/>
  <c r="AO9" i="6"/>
  <c r="C394" i="2" s="1"/>
  <c r="D116" i="6"/>
  <c r="B116" i="6"/>
  <c r="I5" i="6"/>
  <c r="I6" i="6" s="1"/>
  <c r="H5" i="6"/>
  <c r="H6" i="6" s="1"/>
  <c r="G5" i="6"/>
  <c r="G6" i="6" s="1"/>
  <c r="F5" i="6"/>
  <c r="F6" i="6" s="1"/>
  <c r="AI56" i="11" l="1"/>
  <c r="AI44" i="17"/>
  <c r="AI55" i="11"/>
  <c r="AI59" i="6"/>
  <c r="AI8" i="17"/>
  <c r="AI49" i="11"/>
  <c r="AI71" i="6"/>
  <c r="AI32" i="18"/>
  <c r="AI53" i="17"/>
  <c r="AI62" i="17"/>
  <c r="AI80" i="6"/>
  <c r="AI70" i="11"/>
  <c r="AI76" i="11"/>
  <c r="AI83" i="6"/>
  <c r="AI74" i="6"/>
  <c r="AI73" i="11"/>
  <c r="AI67" i="11"/>
  <c r="AI56" i="17"/>
  <c r="AI59" i="17"/>
  <c r="C349" i="2"/>
  <c r="C184" i="2"/>
  <c r="AI41" i="17"/>
  <c r="AI68" i="6"/>
  <c r="AI69" i="6"/>
  <c r="AI23" i="6"/>
  <c r="AI14" i="6"/>
  <c r="AI17" i="6"/>
  <c r="AI62" i="6"/>
  <c r="C484" i="2"/>
  <c r="C469" i="2"/>
  <c r="C829" i="2"/>
  <c r="C799" i="2"/>
  <c r="C859" i="2"/>
  <c r="C844" i="2"/>
  <c r="C874" i="2"/>
  <c r="C769" i="2"/>
  <c r="C814" i="2"/>
  <c r="C889" i="2"/>
  <c r="C754" i="2"/>
  <c r="C784" i="2"/>
  <c r="C514" i="2"/>
  <c r="C79" i="2"/>
  <c r="C154" i="2"/>
  <c r="C199" i="2"/>
  <c r="C289" i="2"/>
  <c r="C49" i="2"/>
  <c r="C109" i="2"/>
  <c r="C139" i="2"/>
  <c r="C124" i="2"/>
  <c r="C439" i="2"/>
  <c r="C229" i="2"/>
  <c r="C409" i="2"/>
  <c r="C94" i="2"/>
  <c r="C634" i="2"/>
  <c r="C574" i="2"/>
  <c r="C244" i="2"/>
  <c r="C649" i="2"/>
  <c r="C64" i="2"/>
  <c r="C619" i="2"/>
  <c r="C724" i="2"/>
  <c r="C679" i="2"/>
  <c r="C559" i="2"/>
  <c r="C424" i="2"/>
  <c r="C34" i="2"/>
  <c r="C709" i="2"/>
  <c r="C19" i="2"/>
  <c r="C169" i="2"/>
  <c r="C604" i="2"/>
  <c r="C529" i="2"/>
  <c r="C454" i="2"/>
  <c r="C499" i="2"/>
  <c r="C589" i="2"/>
  <c r="C364" i="2"/>
  <c r="C214" i="2"/>
  <c r="C694" i="2"/>
  <c r="C319" i="2"/>
  <c r="C334" i="2"/>
  <c r="C379" i="2"/>
  <c r="C259" i="2"/>
  <c r="C304" i="2"/>
  <c r="C739" i="2"/>
  <c r="C664" i="2"/>
  <c r="C544" i="2"/>
  <c r="C274" i="2"/>
  <c r="AI72" i="18"/>
  <c r="AP72" i="18" s="1"/>
  <c r="AI70" i="18"/>
  <c r="AI43" i="18"/>
  <c r="AI62" i="18"/>
  <c r="AI71" i="18"/>
  <c r="AI65" i="18"/>
  <c r="AI59" i="18"/>
  <c r="AI68" i="18"/>
  <c r="AI47" i="18"/>
  <c r="AI35" i="18"/>
  <c r="AI11" i="18"/>
  <c r="AI16" i="18"/>
  <c r="AI46" i="18"/>
  <c r="AI45" i="18"/>
  <c r="AI17" i="18"/>
  <c r="AI44" i="18"/>
  <c r="AI20" i="18"/>
  <c r="AI19" i="18"/>
  <c r="AI38" i="18"/>
  <c r="L76" i="2"/>
  <c r="AI14" i="18"/>
  <c r="AI48" i="18"/>
  <c r="AI13" i="18"/>
  <c r="AI8" i="18"/>
  <c r="AI41" i="18"/>
  <c r="AI95" i="17"/>
  <c r="AI87" i="17"/>
  <c r="AP86" i="17" s="1"/>
  <c r="N14" i="2"/>
  <c r="N23" i="2" s="1"/>
  <c r="V14" i="2"/>
  <c r="V23" i="2" s="1"/>
  <c r="AI38" i="17"/>
  <c r="AI102" i="17"/>
  <c r="AI26" i="17"/>
  <c r="AI73" i="17"/>
  <c r="AA14" i="2"/>
  <c r="AA23" i="2" s="1"/>
  <c r="AI32" i="17"/>
  <c r="AE14" i="2"/>
  <c r="AE23" i="2" s="1"/>
  <c r="AI79" i="17"/>
  <c r="AI90" i="17"/>
  <c r="AI98" i="17"/>
  <c r="AI82" i="17"/>
  <c r="M14" i="2"/>
  <c r="AI86" i="17"/>
  <c r="AI35" i="17"/>
  <c r="AI47" i="17"/>
  <c r="AI105" i="17"/>
  <c r="AH14" i="2"/>
  <c r="AH23" i="2" s="1"/>
  <c r="AI78" i="17"/>
  <c r="AJ14" i="2"/>
  <c r="AJ23" i="2" s="1"/>
  <c r="AI11" i="17"/>
  <c r="AI104" i="17"/>
  <c r="AI70" i="17"/>
  <c r="AI76" i="17"/>
  <c r="T14" i="2"/>
  <c r="T23" i="2" s="1"/>
  <c r="P14" i="2"/>
  <c r="P23" i="2" s="1"/>
  <c r="AI23" i="17"/>
  <c r="AI97" i="17"/>
  <c r="AI20" i="17"/>
  <c r="AI65" i="17"/>
  <c r="Z14" i="2"/>
  <c r="Z23" i="2" s="1"/>
  <c r="X14" i="2"/>
  <c r="X23" i="2" s="1"/>
  <c r="Y14" i="2"/>
  <c r="Y23" i="2" s="1"/>
  <c r="AF14" i="2"/>
  <c r="AF23" i="2" s="1"/>
  <c r="AI96" i="17"/>
  <c r="U14" i="2"/>
  <c r="U23" i="2" s="1"/>
  <c r="AI17" i="17"/>
  <c r="AI99" i="17"/>
  <c r="AI88" i="17"/>
  <c r="AK14" i="2"/>
  <c r="AK23" i="2" s="1"/>
  <c r="AI14" i="17"/>
  <c r="AI94" i="17"/>
  <c r="AI103" i="17"/>
  <c r="S14" i="2"/>
  <c r="S23" i="2" s="1"/>
  <c r="AI93" i="17"/>
  <c r="AI71" i="17"/>
  <c r="AD14" i="2"/>
  <c r="AD23" i="2" s="1"/>
  <c r="R14" i="2"/>
  <c r="R23" i="2" s="1"/>
  <c r="AG14" i="2"/>
  <c r="AG23" i="2" s="1"/>
  <c r="AI85" i="17"/>
  <c r="AI77" i="17"/>
  <c r="AI89" i="17"/>
  <c r="AI101" i="17"/>
  <c r="AI14" i="2"/>
  <c r="AI23" i="2" s="1"/>
  <c r="AI68" i="17"/>
  <c r="AI72" i="17"/>
  <c r="AI74" i="17"/>
  <c r="O14" i="2"/>
  <c r="O23" i="2" s="1"/>
  <c r="AB14" i="2"/>
  <c r="AB23" i="2" s="1"/>
  <c r="AI83" i="17"/>
  <c r="AI80" i="17"/>
  <c r="AI91" i="17"/>
  <c r="Q14" i="2"/>
  <c r="Q23" i="2" s="1"/>
  <c r="AC14" i="2"/>
  <c r="AC23" i="2" s="1"/>
  <c r="W14" i="2"/>
  <c r="W23" i="2" s="1"/>
  <c r="AI100" i="17"/>
  <c r="AI84" i="17"/>
  <c r="AI75" i="17"/>
  <c r="AI29" i="17"/>
  <c r="AI92" i="17"/>
  <c r="AI81" i="17"/>
  <c r="AI64" i="11"/>
  <c r="AI93" i="11"/>
  <c r="AI81" i="11"/>
  <c r="AI118" i="11"/>
  <c r="AI85" i="11"/>
  <c r="AI107" i="11"/>
  <c r="AI88" i="11"/>
  <c r="AI97" i="11"/>
  <c r="AI119" i="11"/>
  <c r="AI112" i="11"/>
  <c r="AI100" i="11"/>
  <c r="AI61" i="11"/>
  <c r="AI110" i="11"/>
  <c r="AI94" i="11"/>
  <c r="AI46" i="11"/>
  <c r="AI117" i="11"/>
  <c r="AI115" i="11"/>
  <c r="AI87" i="11"/>
  <c r="AI34" i="11"/>
  <c r="AI102" i="11"/>
  <c r="AI90" i="11"/>
  <c r="AI31" i="11"/>
  <c r="AI43" i="11"/>
  <c r="AI52" i="11"/>
  <c r="AI104" i="11"/>
  <c r="AI101" i="11"/>
  <c r="AI116" i="11"/>
  <c r="AI58" i="11"/>
  <c r="AI122" i="11"/>
  <c r="AI105" i="11"/>
  <c r="AI120" i="11"/>
  <c r="AI99" i="11"/>
  <c r="AI114" i="11"/>
  <c r="AI103" i="11"/>
  <c r="AI106" i="11"/>
  <c r="AI96" i="11"/>
  <c r="AI82" i="11"/>
  <c r="AI109" i="11"/>
  <c r="AI84" i="11"/>
  <c r="AI91" i="11"/>
  <c r="AI121" i="11"/>
  <c r="AI98" i="11"/>
  <c r="AI113" i="11"/>
  <c r="AI111" i="11"/>
  <c r="AI40" i="11"/>
  <c r="AI37" i="11"/>
  <c r="AI108" i="11"/>
  <c r="AI90" i="6"/>
  <c r="AI97" i="6"/>
  <c r="AI92" i="6"/>
  <c r="AI93" i="6"/>
  <c r="AI89" i="6"/>
  <c r="AI98" i="6"/>
  <c r="AI88" i="6"/>
  <c r="AI95" i="6"/>
  <c r="AI99" i="6"/>
  <c r="AI94" i="6"/>
  <c r="AI91" i="6"/>
  <c r="AI96" i="6"/>
  <c r="AI86" i="6"/>
  <c r="AI100" i="6"/>
  <c r="AI104" i="6"/>
  <c r="AI38" i="6"/>
  <c r="AI41" i="6"/>
  <c r="AI109" i="6"/>
  <c r="AI113" i="6"/>
  <c r="AI29" i="6"/>
  <c r="AI47" i="6"/>
  <c r="AI44" i="6"/>
  <c r="AI103" i="6"/>
  <c r="AI114" i="6"/>
  <c r="AI65" i="6"/>
  <c r="AI102" i="6"/>
  <c r="AI101" i="6"/>
  <c r="AI112" i="6"/>
  <c r="AI56" i="6"/>
  <c r="AI32" i="6"/>
  <c r="AI53" i="6"/>
  <c r="AI26" i="6"/>
  <c r="AI111" i="6"/>
  <c r="AI106" i="6"/>
  <c r="AI110" i="6"/>
  <c r="AI108" i="6"/>
  <c r="AI20" i="6"/>
  <c r="AI50" i="6"/>
  <c r="AI107" i="6"/>
  <c r="AI105" i="6"/>
  <c r="AI35" i="6"/>
  <c r="G25" i="2"/>
  <c r="F25" i="2"/>
  <c r="G24" i="2"/>
  <c r="F24" i="2"/>
  <c r="G23" i="2"/>
  <c r="F23" i="2"/>
  <c r="J22" i="2"/>
  <c r="J21" i="2"/>
  <c r="J20" i="2"/>
  <c r="J17" i="2"/>
  <c r="AM25" i="2"/>
  <c r="AH77" i="11" s="1"/>
  <c r="AL25" i="2"/>
  <c r="L25" i="2"/>
  <c r="G77" i="11" s="1"/>
  <c r="A16" i="2"/>
  <c r="AM24" i="2"/>
  <c r="AL24" i="2"/>
  <c r="AK24" i="2"/>
  <c r="AJ24" i="2"/>
  <c r="AI24" i="2"/>
  <c r="AH24" i="2"/>
  <c r="AG24" i="2"/>
  <c r="AF24" i="2"/>
  <c r="AE24" i="2"/>
  <c r="AD24" i="2"/>
  <c r="AC24" i="2"/>
  <c r="AB24" i="2"/>
  <c r="AA24" i="2"/>
  <c r="Z24" i="2"/>
  <c r="Y24" i="2"/>
  <c r="X24" i="2"/>
  <c r="W24" i="2"/>
  <c r="V24" i="2"/>
  <c r="U24" i="2"/>
  <c r="T24" i="2"/>
  <c r="S24" i="2"/>
  <c r="R24" i="2"/>
  <c r="Q24" i="2"/>
  <c r="P24" i="2"/>
  <c r="O24" i="2"/>
  <c r="N24" i="2"/>
  <c r="M24" i="2"/>
  <c r="L24" i="2"/>
  <c r="K24" i="2"/>
  <c r="A15" i="2"/>
  <c r="AM23" i="2"/>
  <c r="AL23" i="2"/>
  <c r="L23" i="2"/>
  <c r="K23" i="2"/>
  <c r="G340" i="2"/>
  <c r="D64" i="11" s="1"/>
  <c r="F340" i="2"/>
  <c r="G339" i="2"/>
  <c r="D38" i="17" s="1"/>
  <c r="F339" i="2"/>
  <c r="G338" i="2"/>
  <c r="D62" i="6" s="1"/>
  <c r="F338" i="2"/>
  <c r="J337" i="2"/>
  <c r="J336" i="2"/>
  <c r="J335" i="2"/>
  <c r="J332" i="2"/>
  <c r="AM340" i="2"/>
  <c r="AL340" i="2"/>
  <c r="AK340" i="2"/>
  <c r="AJ340" i="2"/>
  <c r="AI340" i="2"/>
  <c r="AH340" i="2"/>
  <c r="AG340" i="2"/>
  <c r="AF340" i="2"/>
  <c r="AE340" i="2"/>
  <c r="AD340" i="2"/>
  <c r="AC340" i="2"/>
  <c r="AB340" i="2"/>
  <c r="AA340" i="2"/>
  <c r="Z340" i="2"/>
  <c r="Y340" i="2"/>
  <c r="X340" i="2"/>
  <c r="W340" i="2"/>
  <c r="V340" i="2"/>
  <c r="U340" i="2"/>
  <c r="T340" i="2"/>
  <c r="S340" i="2"/>
  <c r="Q340" i="2"/>
  <c r="P340" i="2"/>
  <c r="O340" i="2"/>
  <c r="N340" i="2"/>
  <c r="I65" i="11" s="1"/>
  <c r="M340" i="2"/>
  <c r="H65" i="11" s="1"/>
  <c r="L340" i="2"/>
  <c r="G65" i="11" s="1"/>
  <c r="K340" i="2"/>
  <c r="F65" i="11" s="1"/>
  <c r="AM339" i="2"/>
  <c r="AL339" i="2"/>
  <c r="L339" i="2"/>
  <c r="G39" i="17" s="1"/>
  <c r="K339" i="2"/>
  <c r="F39" i="17" s="1"/>
  <c r="AM338" i="2"/>
  <c r="AL338" i="2"/>
  <c r="AK338" i="2"/>
  <c r="K338" i="2"/>
  <c r="F63" i="6" s="1"/>
  <c r="G310" i="2"/>
  <c r="D61" i="11" s="1"/>
  <c r="F310" i="2"/>
  <c r="G309" i="2"/>
  <c r="D32" i="17" s="1"/>
  <c r="F309" i="2"/>
  <c r="G308" i="2"/>
  <c r="D59" i="6" s="1"/>
  <c r="F308" i="2"/>
  <c r="J307" i="2"/>
  <c r="J306" i="2"/>
  <c r="J305" i="2"/>
  <c r="J302" i="2"/>
  <c r="AM310" i="2"/>
  <c r="AL310" i="2"/>
  <c r="AK310" i="2"/>
  <c r="AJ310" i="2"/>
  <c r="AI310" i="2"/>
  <c r="AH310" i="2"/>
  <c r="AG310" i="2"/>
  <c r="AF310" i="2"/>
  <c r="AE310" i="2"/>
  <c r="AD310" i="2"/>
  <c r="AC310" i="2"/>
  <c r="AB310" i="2"/>
  <c r="AA310" i="2"/>
  <c r="Z310" i="2"/>
  <c r="Y310" i="2"/>
  <c r="X310" i="2"/>
  <c r="W310" i="2"/>
  <c r="V310" i="2"/>
  <c r="U310" i="2"/>
  <c r="T310" i="2"/>
  <c r="S310" i="2"/>
  <c r="R310" i="2"/>
  <c r="Q310" i="2"/>
  <c r="P310" i="2"/>
  <c r="O310" i="2"/>
  <c r="N310" i="2"/>
  <c r="I62" i="11" s="1"/>
  <c r="M310" i="2"/>
  <c r="H62" i="11" s="1"/>
  <c r="L310" i="2"/>
  <c r="G62" i="11" s="1"/>
  <c r="A301" i="2"/>
  <c r="AM309" i="2"/>
  <c r="AL309" i="2"/>
  <c r="L309" i="2"/>
  <c r="G33" i="17" s="1"/>
  <c r="K309" i="2"/>
  <c r="F33" i="17" s="1"/>
  <c r="A300" i="2"/>
  <c r="AM308" i="2"/>
  <c r="AL308" i="2"/>
  <c r="AK308" i="2"/>
  <c r="AJ308" i="2"/>
  <c r="AI308" i="2"/>
  <c r="AH308" i="2"/>
  <c r="AG308" i="2"/>
  <c r="AF308" i="2"/>
  <c r="AE308" i="2"/>
  <c r="BR308" i="2" s="1"/>
  <c r="AD308" i="2"/>
  <c r="AC308" i="2"/>
  <c r="AB308" i="2"/>
  <c r="AA308" i="2"/>
  <c r="Z308" i="2"/>
  <c r="Y308" i="2"/>
  <c r="X308" i="2"/>
  <c r="W308" i="2"/>
  <c r="V308" i="2"/>
  <c r="U308" i="2"/>
  <c r="T308" i="2"/>
  <c r="S308" i="2"/>
  <c r="BF308" i="2" s="1"/>
  <c r="R308" i="2"/>
  <c r="Q308" i="2"/>
  <c r="P308" i="2"/>
  <c r="O308" i="2"/>
  <c r="N308" i="2"/>
  <c r="I60" i="6" s="1"/>
  <c r="M308" i="2"/>
  <c r="H60" i="6" s="1"/>
  <c r="L308" i="2"/>
  <c r="G60" i="6" s="1"/>
  <c r="K308" i="2"/>
  <c r="F60" i="6" s="1"/>
  <c r="G115" i="2"/>
  <c r="F115" i="2"/>
  <c r="F114" i="2"/>
  <c r="G113" i="2"/>
  <c r="F113" i="2"/>
  <c r="J112" i="2"/>
  <c r="J111" i="2"/>
  <c r="J110" i="2"/>
  <c r="J107" i="2"/>
  <c r="AM115" i="2"/>
  <c r="AL115" i="2"/>
  <c r="AK115" i="2"/>
  <c r="AJ115" i="2"/>
  <c r="AI115" i="2"/>
  <c r="AH115" i="2"/>
  <c r="AG115" i="2"/>
  <c r="AF115" i="2"/>
  <c r="AE115" i="2"/>
  <c r="AD115" i="2"/>
  <c r="AC115" i="2"/>
  <c r="AB115" i="2"/>
  <c r="AA115" i="2"/>
  <c r="Z115" i="2"/>
  <c r="Y115" i="2"/>
  <c r="X115" i="2"/>
  <c r="W115" i="2"/>
  <c r="V115" i="2"/>
  <c r="U115" i="2"/>
  <c r="T115" i="2"/>
  <c r="S115" i="2"/>
  <c r="Q115" i="2"/>
  <c r="P115" i="2"/>
  <c r="O115" i="2"/>
  <c r="N115" i="2"/>
  <c r="M115" i="2"/>
  <c r="L115" i="2"/>
  <c r="K115" i="2"/>
  <c r="A106" i="2"/>
  <c r="AM114" i="2"/>
  <c r="AH69" i="17" s="1"/>
  <c r="AL114" i="2"/>
  <c r="AG69" i="17" s="1"/>
  <c r="L114" i="2"/>
  <c r="G69" i="17" s="1"/>
  <c r="K114" i="2"/>
  <c r="F69" i="17" s="1"/>
  <c r="A105" i="2"/>
  <c r="AM113" i="2"/>
  <c r="AL113" i="2"/>
  <c r="L113" i="2"/>
  <c r="G33" i="6" s="1"/>
  <c r="K113" i="2"/>
  <c r="F33" i="6" s="1"/>
  <c r="G100" i="2"/>
  <c r="D65" i="17" s="1"/>
  <c r="F100" i="2"/>
  <c r="G99" i="2"/>
  <c r="D73" i="11" s="1"/>
  <c r="F99" i="2"/>
  <c r="G98" i="2"/>
  <c r="D38" i="18" s="1"/>
  <c r="F98" i="2"/>
  <c r="J97" i="2"/>
  <c r="J96" i="2"/>
  <c r="J95" i="2"/>
  <c r="J92" i="2"/>
  <c r="AM100" i="2"/>
  <c r="AL100" i="2"/>
  <c r="A91" i="2"/>
  <c r="AM99" i="2"/>
  <c r="AL99" i="2"/>
  <c r="L99" i="2"/>
  <c r="G74" i="11" s="1"/>
  <c r="K99" i="2"/>
  <c r="F74" i="11" s="1"/>
  <c r="A90" i="2"/>
  <c r="AM98" i="2"/>
  <c r="AH63" i="18" s="1"/>
  <c r="AL98" i="2"/>
  <c r="AG63" i="18" s="1"/>
  <c r="AK98" i="2"/>
  <c r="AF63" i="18" s="1"/>
  <c r="K98" i="2"/>
  <c r="G85" i="2"/>
  <c r="F85" i="2"/>
  <c r="G84" i="2"/>
  <c r="D70" i="11" s="1"/>
  <c r="F84" i="2"/>
  <c r="G83" i="2"/>
  <c r="D32" i="18" s="1"/>
  <c r="F83" i="2"/>
  <c r="J82" i="2"/>
  <c r="J81" i="2"/>
  <c r="J80" i="2"/>
  <c r="J77" i="2"/>
  <c r="AM85" i="2"/>
  <c r="AL85" i="2"/>
  <c r="K85" i="2"/>
  <c r="A76" i="2"/>
  <c r="AM84" i="2"/>
  <c r="AL84" i="2"/>
  <c r="L84" i="2"/>
  <c r="G71" i="11" s="1"/>
  <c r="K84" i="2"/>
  <c r="F71" i="11" s="1"/>
  <c r="A75" i="2"/>
  <c r="AM83" i="2"/>
  <c r="AL83" i="2"/>
  <c r="AK83" i="2"/>
  <c r="K83" i="2"/>
  <c r="G70" i="2"/>
  <c r="F70" i="2"/>
  <c r="G69" i="2"/>
  <c r="D67" i="11" s="1"/>
  <c r="F69" i="2"/>
  <c r="G68" i="2"/>
  <c r="D35" i="18" s="1"/>
  <c r="F68" i="2"/>
  <c r="J67" i="2"/>
  <c r="J66" i="2"/>
  <c r="J65" i="2"/>
  <c r="J62" i="2"/>
  <c r="AM70" i="2"/>
  <c r="AL70" i="2"/>
  <c r="K70" i="2"/>
  <c r="A61" i="2"/>
  <c r="AM69" i="2"/>
  <c r="AL69" i="2"/>
  <c r="L69" i="2"/>
  <c r="G68" i="11" s="1"/>
  <c r="F68" i="11"/>
  <c r="A60" i="2"/>
  <c r="AM68" i="2"/>
  <c r="AL68" i="2"/>
  <c r="AK68" i="2"/>
  <c r="K68" i="2"/>
  <c r="F36" i="18" s="1"/>
  <c r="G55" i="2"/>
  <c r="F55" i="2"/>
  <c r="G54" i="2"/>
  <c r="F54" i="2"/>
  <c r="G53" i="2"/>
  <c r="D11" i="18" s="1"/>
  <c r="F53" i="2"/>
  <c r="J52" i="2"/>
  <c r="J51" i="2"/>
  <c r="J50" i="2"/>
  <c r="J47" i="2"/>
  <c r="AM55" i="2"/>
  <c r="AL55" i="2"/>
  <c r="AK55" i="2"/>
  <c r="AJ55" i="2"/>
  <c r="AI55" i="2"/>
  <c r="AH55" i="2"/>
  <c r="AG55" i="2"/>
  <c r="AF55" i="2"/>
  <c r="AE55" i="2"/>
  <c r="AD55" i="2"/>
  <c r="AC55" i="2"/>
  <c r="AB55" i="2"/>
  <c r="AA55" i="2"/>
  <c r="Z55" i="2"/>
  <c r="Y55" i="2"/>
  <c r="X55" i="2"/>
  <c r="W55" i="2"/>
  <c r="V55" i="2"/>
  <c r="U55" i="2"/>
  <c r="T55" i="2"/>
  <c r="S55" i="2"/>
  <c r="R55" i="2"/>
  <c r="Q55" i="2"/>
  <c r="P55" i="2"/>
  <c r="O55" i="2"/>
  <c r="N55" i="2"/>
  <c r="M55" i="2"/>
  <c r="L55" i="2"/>
  <c r="A46" i="2"/>
  <c r="AM54" i="2"/>
  <c r="AL54" i="2"/>
  <c r="AK54" i="2"/>
  <c r="AJ54" i="2"/>
  <c r="AI54" i="2"/>
  <c r="AH54" i="2"/>
  <c r="AG54" i="2"/>
  <c r="AF54" i="2"/>
  <c r="AE54" i="2"/>
  <c r="AD54" i="2"/>
  <c r="AC54" i="2"/>
  <c r="AB54" i="2"/>
  <c r="BO54" i="2" s="1"/>
  <c r="AA54" i="2"/>
  <c r="Z54" i="2"/>
  <c r="Y54" i="2"/>
  <c r="X54" i="2"/>
  <c r="W54" i="2"/>
  <c r="V54" i="2"/>
  <c r="U54" i="2"/>
  <c r="T54" i="2"/>
  <c r="S54" i="2"/>
  <c r="R54" i="2"/>
  <c r="Q54" i="2"/>
  <c r="P54" i="2"/>
  <c r="BC54" i="2" s="1"/>
  <c r="O54" i="2"/>
  <c r="N54" i="2"/>
  <c r="M54" i="2"/>
  <c r="L54" i="2"/>
  <c r="K54" i="2"/>
  <c r="A45" i="2"/>
  <c r="AM53" i="2"/>
  <c r="AL53" i="2"/>
  <c r="AK53" i="2"/>
  <c r="K53" i="2"/>
  <c r="F12" i="18" s="1"/>
  <c r="G595" i="2"/>
  <c r="D40" i="11" s="1"/>
  <c r="F595" i="2"/>
  <c r="G594" i="2"/>
  <c r="F594" i="2"/>
  <c r="G593" i="2"/>
  <c r="F593" i="2"/>
  <c r="J592" i="2"/>
  <c r="J591" i="2"/>
  <c r="J590" i="2"/>
  <c r="J587" i="2"/>
  <c r="AM595" i="2"/>
  <c r="AL595" i="2"/>
  <c r="L595" i="2"/>
  <c r="G41" i="11" s="1"/>
  <c r="K595" i="2"/>
  <c r="F41" i="11" s="1"/>
  <c r="A586" i="2"/>
  <c r="AM594" i="2"/>
  <c r="AL594" i="2"/>
  <c r="AK594" i="2"/>
  <c r="AJ594" i="2"/>
  <c r="AI594" i="2"/>
  <c r="AH594" i="2"/>
  <c r="AG594" i="2"/>
  <c r="AF594" i="2"/>
  <c r="AE594" i="2"/>
  <c r="AD594" i="2"/>
  <c r="AC594" i="2"/>
  <c r="AB594" i="2"/>
  <c r="AA594" i="2"/>
  <c r="Z594" i="2"/>
  <c r="Y594" i="2"/>
  <c r="X594" i="2"/>
  <c r="W594" i="2"/>
  <c r="V594" i="2"/>
  <c r="U594" i="2"/>
  <c r="T594" i="2"/>
  <c r="S594" i="2"/>
  <c r="R594" i="2"/>
  <c r="Q594" i="2"/>
  <c r="P594" i="2"/>
  <c r="O594" i="2"/>
  <c r="N594" i="2"/>
  <c r="M594" i="2"/>
  <c r="L594" i="2"/>
  <c r="K594" i="2"/>
  <c r="A585" i="2"/>
  <c r="AM593" i="2"/>
  <c r="AL593" i="2"/>
  <c r="AK593" i="2"/>
  <c r="AJ593" i="2"/>
  <c r="AI593" i="2"/>
  <c r="AH593" i="2"/>
  <c r="AG593" i="2"/>
  <c r="AF593" i="2"/>
  <c r="AE593" i="2"/>
  <c r="AD593" i="2"/>
  <c r="AC593" i="2"/>
  <c r="AB593" i="2"/>
  <c r="AA593" i="2"/>
  <c r="Z593" i="2"/>
  <c r="Y593" i="2"/>
  <c r="X593" i="2"/>
  <c r="W593" i="2"/>
  <c r="V593" i="2"/>
  <c r="U593" i="2"/>
  <c r="T593" i="2"/>
  <c r="S593" i="2"/>
  <c r="R593" i="2"/>
  <c r="Q593" i="2"/>
  <c r="P593" i="2"/>
  <c r="O593" i="2"/>
  <c r="N593" i="2"/>
  <c r="M593" i="2"/>
  <c r="L593" i="2"/>
  <c r="K593" i="2"/>
  <c r="G565" i="2"/>
  <c r="D37" i="11" s="1"/>
  <c r="F565" i="2"/>
  <c r="G564" i="2"/>
  <c r="F564" i="2"/>
  <c r="G563" i="2"/>
  <c r="F563" i="2"/>
  <c r="J562" i="2"/>
  <c r="J561" i="2"/>
  <c r="J560" i="2"/>
  <c r="J557" i="2"/>
  <c r="AM565" i="2"/>
  <c r="AL565" i="2"/>
  <c r="L565" i="2"/>
  <c r="G38" i="11" s="1"/>
  <c r="K565" i="2"/>
  <c r="F38" i="11" s="1"/>
  <c r="A556" i="2"/>
  <c r="AM564" i="2"/>
  <c r="AL564" i="2"/>
  <c r="AK564" i="2"/>
  <c r="AJ564" i="2"/>
  <c r="AI564" i="2"/>
  <c r="AH564" i="2"/>
  <c r="AG564" i="2"/>
  <c r="AF564" i="2"/>
  <c r="AE564" i="2"/>
  <c r="AD564" i="2"/>
  <c r="AC564" i="2"/>
  <c r="AB564" i="2"/>
  <c r="AA564" i="2"/>
  <c r="Z564" i="2"/>
  <c r="Y564" i="2"/>
  <c r="X564" i="2"/>
  <c r="W564" i="2"/>
  <c r="V564" i="2"/>
  <c r="U564" i="2"/>
  <c r="T564" i="2"/>
  <c r="S564" i="2"/>
  <c r="R564" i="2"/>
  <c r="Q564" i="2"/>
  <c r="P564" i="2"/>
  <c r="BC564" i="2" s="1"/>
  <c r="O564" i="2"/>
  <c r="N564" i="2"/>
  <c r="M564" i="2"/>
  <c r="L564" i="2"/>
  <c r="K564" i="2"/>
  <c r="A555" i="2"/>
  <c r="AM563" i="2"/>
  <c r="AL563" i="2"/>
  <c r="AK563" i="2"/>
  <c r="AJ563" i="2"/>
  <c r="AI563" i="2"/>
  <c r="AH563" i="2"/>
  <c r="AG563" i="2"/>
  <c r="AF563" i="2"/>
  <c r="AE563" i="2"/>
  <c r="AD563" i="2"/>
  <c r="AC563" i="2"/>
  <c r="AB563" i="2"/>
  <c r="AA563" i="2"/>
  <c r="Z563" i="2"/>
  <c r="Y563" i="2"/>
  <c r="X563" i="2"/>
  <c r="W563" i="2"/>
  <c r="V563" i="2"/>
  <c r="U563" i="2"/>
  <c r="T563" i="2"/>
  <c r="S563" i="2"/>
  <c r="R563" i="2"/>
  <c r="Q563" i="2"/>
  <c r="P563" i="2"/>
  <c r="O563" i="2"/>
  <c r="N563" i="2"/>
  <c r="M563" i="2"/>
  <c r="L563" i="2"/>
  <c r="K563" i="2"/>
  <c r="G505" i="2"/>
  <c r="F505" i="2"/>
  <c r="G504" i="2"/>
  <c r="F504" i="2"/>
  <c r="G503" i="2"/>
  <c r="F503" i="2"/>
  <c r="J502" i="2"/>
  <c r="J501" i="2"/>
  <c r="J500" i="2"/>
  <c r="J497" i="2"/>
  <c r="AM505" i="2"/>
  <c r="AL505" i="2"/>
  <c r="AK505" i="2"/>
  <c r="AJ505" i="2"/>
  <c r="AI505" i="2"/>
  <c r="AH505" i="2"/>
  <c r="AG505" i="2"/>
  <c r="AF505" i="2"/>
  <c r="AE505" i="2"/>
  <c r="AD505" i="2"/>
  <c r="AC505" i="2"/>
  <c r="AB505" i="2"/>
  <c r="AA505" i="2"/>
  <c r="Z505" i="2"/>
  <c r="Y505" i="2"/>
  <c r="X505" i="2"/>
  <c r="W505" i="2"/>
  <c r="V505" i="2"/>
  <c r="U505" i="2"/>
  <c r="T505" i="2"/>
  <c r="S505" i="2"/>
  <c r="R505" i="2"/>
  <c r="Q505" i="2"/>
  <c r="P505" i="2"/>
  <c r="O505" i="2"/>
  <c r="N505" i="2"/>
  <c r="M505" i="2"/>
  <c r="L505" i="2"/>
  <c r="K505" i="2"/>
  <c r="A496" i="2"/>
  <c r="AM504" i="2"/>
  <c r="AL504" i="2"/>
  <c r="AK504" i="2"/>
  <c r="AJ504" i="2"/>
  <c r="AI504" i="2"/>
  <c r="AH504" i="2"/>
  <c r="AG504" i="2"/>
  <c r="AF504" i="2"/>
  <c r="AE504" i="2"/>
  <c r="AD504" i="2"/>
  <c r="AC504" i="2"/>
  <c r="BP504" i="2" s="1"/>
  <c r="AB504" i="2"/>
  <c r="AA504" i="2"/>
  <c r="Z504" i="2"/>
  <c r="Y504" i="2"/>
  <c r="X504" i="2"/>
  <c r="W504" i="2"/>
  <c r="V504" i="2"/>
  <c r="U504" i="2"/>
  <c r="T504" i="2"/>
  <c r="S504" i="2"/>
  <c r="R504" i="2"/>
  <c r="Q504" i="2"/>
  <c r="BD504" i="2" s="1"/>
  <c r="P504" i="2"/>
  <c r="O504" i="2"/>
  <c r="N504" i="2"/>
  <c r="M504" i="2"/>
  <c r="L504" i="2"/>
  <c r="A495" i="2"/>
  <c r="AM503" i="2"/>
  <c r="AL503" i="2"/>
  <c r="L503" i="2"/>
  <c r="G21" i="6" s="1"/>
  <c r="K503" i="2"/>
  <c r="F21" i="6" s="1"/>
  <c r="G280" i="2"/>
  <c r="D46" i="11" s="1"/>
  <c r="F280" i="2"/>
  <c r="G279" i="2"/>
  <c r="F279" i="2"/>
  <c r="G278" i="2"/>
  <c r="F278" i="2"/>
  <c r="J277" i="2"/>
  <c r="J276" i="2"/>
  <c r="J275" i="2"/>
  <c r="J272" i="2"/>
  <c r="AM280" i="2"/>
  <c r="M280" i="2"/>
  <c r="H47" i="11" s="1"/>
  <c r="L280" i="2"/>
  <c r="G47" i="11" s="1"/>
  <c r="K280" i="2"/>
  <c r="F47" i="11" s="1"/>
  <c r="A271" i="2"/>
  <c r="AM279" i="2"/>
  <c r="AL279" i="2"/>
  <c r="AK279" i="2"/>
  <c r="AJ279" i="2"/>
  <c r="AI279" i="2"/>
  <c r="AH279" i="2"/>
  <c r="AG279" i="2"/>
  <c r="AF279" i="2"/>
  <c r="AE279" i="2"/>
  <c r="AD279" i="2"/>
  <c r="AC279" i="2"/>
  <c r="AB279" i="2"/>
  <c r="AA279" i="2"/>
  <c r="Z279" i="2"/>
  <c r="Y279" i="2"/>
  <c r="X279" i="2"/>
  <c r="W279" i="2"/>
  <c r="V279" i="2"/>
  <c r="U279" i="2"/>
  <c r="T279" i="2"/>
  <c r="S279" i="2"/>
  <c r="R279" i="2"/>
  <c r="Q279" i="2"/>
  <c r="P279" i="2"/>
  <c r="O279" i="2"/>
  <c r="N279" i="2"/>
  <c r="M279" i="2"/>
  <c r="L279" i="2"/>
  <c r="K279" i="2"/>
  <c r="A270" i="2"/>
  <c r="AM278" i="2"/>
  <c r="AL278" i="2"/>
  <c r="AK278" i="2"/>
  <c r="AJ278" i="2"/>
  <c r="AI278" i="2"/>
  <c r="AH278" i="2"/>
  <c r="AG278" i="2"/>
  <c r="AF278" i="2"/>
  <c r="AE278" i="2"/>
  <c r="AD278" i="2"/>
  <c r="AC278" i="2"/>
  <c r="AB278" i="2"/>
  <c r="AA278" i="2"/>
  <c r="Z278" i="2"/>
  <c r="Y278" i="2"/>
  <c r="X278" i="2"/>
  <c r="W278" i="2"/>
  <c r="V278" i="2"/>
  <c r="U278" i="2"/>
  <c r="T278" i="2"/>
  <c r="S278" i="2"/>
  <c r="R278" i="2"/>
  <c r="Q278" i="2"/>
  <c r="P278" i="2"/>
  <c r="O278" i="2"/>
  <c r="N278" i="2"/>
  <c r="M278" i="2"/>
  <c r="L278" i="2"/>
  <c r="K278" i="2"/>
  <c r="G250" i="2"/>
  <c r="D43" i="11" s="1"/>
  <c r="F250" i="2"/>
  <c r="G249" i="2"/>
  <c r="F249" i="2"/>
  <c r="G248" i="2"/>
  <c r="F248" i="2"/>
  <c r="J247" i="2"/>
  <c r="J246" i="2"/>
  <c r="J245" i="2"/>
  <c r="J242" i="2"/>
  <c r="AM250" i="2"/>
  <c r="AL250" i="2"/>
  <c r="L250" i="2"/>
  <c r="G44" i="11" s="1"/>
  <c r="K250" i="2"/>
  <c r="F44" i="11" s="1"/>
  <c r="A241" i="2"/>
  <c r="AM249" i="2"/>
  <c r="AL249" i="2"/>
  <c r="AK249" i="2"/>
  <c r="AJ249" i="2"/>
  <c r="AI249" i="2"/>
  <c r="AH249" i="2"/>
  <c r="AG249" i="2"/>
  <c r="AF249" i="2"/>
  <c r="AE249" i="2"/>
  <c r="AD249" i="2"/>
  <c r="AC249" i="2"/>
  <c r="AB249" i="2"/>
  <c r="BO249" i="2" s="1"/>
  <c r="AA249" i="2"/>
  <c r="Z249" i="2"/>
  <c r="Y249" i="2"/>
  <c r="X249" i="2"/>
  <c r="W249" i="2"/>
  <c r="V249" i="2"/>
  <c r="U249" i="2"/>
  <c r="T249" i="2"/>
  <c r="S249" i="2"/>
  <c r="R249" i="2"/>
  <c r="Q249" i="2"/>
  <c r="P249" i="2"/>
  <c r="BC249" i="2" s="1"/>
  <c r="O249" i="2"/>
  <c r="N249" i="2"/>
  <c r="M249" i="2"/>
  <c r="L249" i="2"/>
  <c r="K249" i="2"/>
  <c r="A240" i="2"/>
  <c r="AM248" i="2"/>
  <c r="AL248" i="2"/>
  <c r="L248" i="2"/>
  <c r="G39" i="6" s="1"/>
  <c r="K248" i="2"/>
  <c r="F39" i="6" s="1"/>
  <c r="G160" i="2"/>
  <c r="F160" i="2"/>
  <c r="G159" i="2"/>
  <c r="F159" i="2"/>
  <c r="G158" i="2"/>
  <c r="F158" i="2"/>
  <c r="J157" i="2"/>
  <c r="J156" i="2"/>
  <c r="J155" i="2"/>
  <c r="J152" i="2"/>
  <c r="AM160" i="2"/>
  <c r="AH50" i="11" s="1"/>
  <c r="AL160" i="2"/>
  <c r="AG50" i="11" s="1"/>
  <c r="L160" i="2"/>
  <c r="K160" i="2"/>
  <c r="A151" i="2"/>
  <c r="AM159" i="2"/>
  <c r="AL159" i="2"/>
  <c r="AK159" i="2"/>
  <c r="AJ159" i="2"/>
  <c r="AI159" i="2"/>
  <c r="AH159" i="2"/>
  <c r="AG159" i="2"/>
  <c r="AF159" i="2"/>
  <c r="AE159" i="2"/>
  <c r="AD159" i="2"/>
  <c r="AC159" i="2"/>
  <c r="AB159" i="2"/>
  <c r="AA159" i="2"/>
  <c r="Z159" i="2"/>
  <c r="Y159" i="2"/>
  <c r="X159" i="2"/>
  <c r="W159" i="2"/>
  <c r="V159" i="2"/>
  <c r="U159" i="2"/>
  <c r="T159" i="2"/>
  <c r="S159" i="2"/>
  <c r="R159" i="2"/>
  <c r="Q159" i="2"/>
  <c r="P159" i="2"/>
  <c r="O159" i="2"/>
  <c r="N159" i="2"/>
  <c r="M159" i="2"/>
  <c r="L159" i="2"/>
  <c r="K159" i="2"/>
  <c r="A150" i="2"/>
  <c r="AM158" i="2"/>
  <c r="AL158" i="2"/>
  <c r="AK158" i="2"/>
  <c r="AJ158" i="2"/>
  <c r="AI158" i="2"/>
  <c r="AH158" i="2"/>
  <c r="AG158" i="2"/>
  <c r="AF158" i="2"/>
  <c r="AE158" i="2"/>
  <c r="AD158" i="2"/>
  <c r="AC158" i="2"/>
  <c r="AB158" i="2"/>
  <c r="AA158" i="2"/>
  <c r="Z158" i="2"/>
  <c r="Y158" i="2"/>
  <c r="X158" i="2"/>
  <c r="W158" i="2"/>
  <c r="V158" i="2"/>
  <c r="U158" i="2"/>
  <c r="T158" i="2"/>
  <c r="S158" i="2"/>
  <c r="R158" i="2"/>
  <c r="Q158" i="2"/>
  <c r="P158" i="2"/>
  <c r="O158" i="2"/>
  <c r="N158" i="2"/>
  <c r="M158" i="2"/>
  <c r="L158" i="2"/>
  <c r="K158" i="2"/>
  <c r="G130" i="2"/>
  <c r="F130" i="2"/>
  <c r="G129" i="2"/>
  <c r="F129" i="2"/>
  <c r="G128" i="2"/>
  <c r="F128" i="2"/>
  <c r="J127" i="2"/>
  <c r="J126" i="2"/>
  <c r="J125" i="2"/>
  <c r="J122" i="2"/>
  <c r="AM130" i="2"/>
  <c r="AL130" i="2"/>
  <c r="AK130" i="2"/>
  <c r="AJ130" i="2"/>
  <c r="AI130" i="2"/>
  <c r="AH130" i="2"/>
  <c r="AG130" i="2"/>
  <c r="AF130" i="2"/>
  <c r="AE130" i="2"/>
  <c r="AD130" i="2"/>
  <c r="AC130" i="2"/>
  <c r="AB130" i="2"/>
  <c r="AA130" i="2"/>
  <c r="Z130" i="2"/>
  <c r="Y130" i="2"/>
  <c r="X130" i="2"/>
  <c r="W130" i="2"/>
  <c r="V130" i="2"/>
  <c r="U130" i="2"/>
  <c r="T130" i="2"/>
  <c r="S130" i="2"/>
  <c r="R130" i="2"/>
  <c r="Q130" i="2"/>
  <c r="P130" i="2"/>
  <c r="O130" i="2"/>
  <c r="N130" i="2"/>
  <c r="M130" i="2"/>
  <c r="AZ130" i="2" s="1"/>
  <c r="L130" i="2"/>
  <c r="K130" i="2"/>
  <c r="A121" i="2"/>
  <c r="AM129" i="2"/>
  <c r="AL129" i="2"/>
  <c r="AK129" i="2"/>
  <c r="AJ129" i="2"/>
  <c r="AI129" i="2"/>
  <c r="AH129" i="2"/>
  <c r="AG129" i="2"/>
  <c r="AF129" i="2"/>
  <c r="AE129" i="2"/>
  <c r="AD129" i="2"/>
  <c r="AC129" i="2"/>
  <c r="AB129" i="2"/>
  <c r="AA129" i="2"/>
  <c r="Z129" i="2"/>
  <c r="Y129" i="2"/>
  <c r="X129" i="2"/>
  <c r="W129" i="2"/>
  <c r="V129" i="2"/>
  <c r="U129" i="2"/>
  <c r="T129" i="2"/>
  <c r="S129" i="2"/>
  <c r="R129" i="2"/>
  <c r="Q129" i="2"/>
  <c r="P129" i="2"/>
  <c r="O129" i="2"/>
  <c r="N129" i="2"/>
  <c r="M129" i="2"/>
  <c r="L129" i="2"/>
  <c r="K129" i="2"/>
  <c r="A120" i="2"/>
  <c r="AM128" i="2"/>
  <c r="AH35" i="11" s="1"/>
  <c r="AL128" i="2"/>
  <c r="AG35" i="11" s="1"/>
  <c r="AK128" i="2"/>
  <c r="AF35" i="11" s="1"/>
  <c r="K128" i="2"/>
  <c r="F12" i="6" s="1"/>
  <c r="G535" i="2"/>
  <c r="F535" i="2"/>
  <c r="G534" i="2"/>
  <c r="D29" i="17" s="1"/>
  <c r="F534" i="2"/>
  <c r="G533" i="2"/>
  <c r="F533" i="2"/>
  <c r="J532" i="2"/>
  <c r="J531" i="2"/>
  <c r="J530" i="2"/>
  <c r="J527" i="2"/>
  <c r="AM535" i="2"/>
  <c r="AL535" i="2"/>
  <c r="AK535" i="2"/>
  <c r="BX535" i="2" s="1"/>
  <c r="AJ535" i="2"/>
  <c r="AI535" i="2"/>
  <c r="AH535" i="2"/>
  <c r="AG535" i="2"/>
  <c r="AF535" i="2"/>
  <c r="AE535" i="2"/>
  <c r="AD535" i="2"/>
  <c r="AC535" i="2"/>
  <c r="AB535" i="2"/>
  <c r="AA535" i="2"/>
  <c r="Z535" i="2"/>
  <c r="Y535" i="2"/>
  <c r="BL535" i="2" s="1"/>
  <c r="X535" i="2"/>
  <c r="W535" i="2"/>
  <c r="V535" i="2"/>
  <c r="U535" i="2"/>
  <c r="T535" i="2"/>
  <c r="S535" i="2"/>
  <c r="R535" i="2"/>
  <c r="Q535" i="2"/>
  <c r="P535" i="2"/>
  <c r="O535" i="2"/>
  <c r="N535" i="2"/>
  <c r="M535" i="2"/>
  <c r="AZ535" i="2" s="1"/>
  <c r="L535" i="2"/>
  <c r="K535" i="2"/>
  <c r="A526" i="2"/>
  <c r="AM534" i="2"/>
  <c r="L534" i="2"/>
  <c r="G30" i="17" s="1"/>
  <c r="K534" i="2"/>
  <c r="F30" i="17" s="1"/>
  <c r="A525" i="2"/>
  <c r="AM533" i="2"/>
  <c r="AH89" i="11" s="1"/>
  <c r="AL533" i="2"/>
  <c r="AG89" i="11" s="1"/>
  <c r="AK533" i="2"/>
  <c r="AF89" i="11" s="1"/>
  <c r="AJ533" i="2"/>
  <c r="AE89" i="11" s="1"/>
  <c r="AI533" i="2"/>
  <c r="AD89" i="11" s="1"/>
  <c r="AH533" i="2"/>
  <c r="AC89" i="11" s="1"/>
  <c r="AG533" i="2"/>
  <c r="AB89" i="11" s="1"/>
  <c r="AF533" i="2"/>
  <c r="AA89" i="11" s="1"/>
  <c r="AE533" i="2"/>
  <c r="Z89" i="11" s="1"/>
  <c r="AD533" i="2"/>
  <c r="Y89" i="11" s="1"/>
  <c r="AC533" i="2"/>
  <c r="X89" i="11" s="1"/>
  <c r="AB533" i="2"/>
  <c r="W89" i="11" s="1"/>
  <c r="AA533" i="2"/>
  <c r="V89" i="11" s="1"/>
  <c r="Z533" i="2"/>
  <c r="U89" i="11" s="1"/>
  <c r="Y533" i="2"/>
  <c r="T89" i="11" s="1"/>
  <c r="X533" i="2"/>
  <c r="S89" i="11" s="1"/>
  <c r="W533" i="2"/>
  <c r="R89" i="11" s="1"/>
  <c r="V533" i="2"/>
  <c r="Q89" i="11" s="1"/>
  <c r="U533" i="2"/>
  <c r="P89" i="11" s="1"/>
  <c r="T533" i="2"/>
  <c r="O89" i="11" s="1"/>
  <c r="S533" i="2"/>
  <c r="N89" i="11" s="1"/>
  <c r="R533" i="2"/>
  <c r="M89" i="11" s="1"/>
  <c r="Q533" i="2"/>
  <c r="L89" i="11" s="1"/>
  <c r="P533" i="2"/>
  <c r="K89" i="11" s="1"/>
  <c r="O533" i="2"/>
  <c r="J89" i="11" s="1"/>
  <c r="N533" i="2"/>
  <c r="M533" i="2"/>
  <c r="L533" i="2"/>
  <c r="K533" i="2"/>
  <c r="G520" i="2"/>
  <c r="F520" i="2"/>
  <c r="G519" i="2"/>
  <c r="D26" i="17" s="1"/>
  <c r="F519" i="2"/>
  <c r="G518" i="2"/>
  <c r="F518" i="2"/>
  <c r="J517" i="2"/>
  <c r="J516" i="2"/>
  <c r="J515" i="2"/>
  <c r="J512" i="2"/>
  <c r="AM520" i="2"/>
  <c r="AL520" i="2"/>
  <c r="AK520" i="2"/>
  <c r="AJ520" i="2"/>
  <c r="AI520" i="2"/>
  <c r="AH520" i="2"/>
  <c r="AG520" i="2"/>
  <c r="AF520" i="2"/>
  <c r="AE520" i="2"/>
  <c r="AD520" i="2"/>
  <c r="AC520" i="2"/>
  <c r="AB520" i="2"/>
  <c r="AA520" i="2"/>
  <c r="Z520" i="2"/>
  <c r="Y520" i="2"/>
  <c r="X520" i="2"/>
  <c r="W520" i="2"/>
  <c r="V520" i="2"/>
  <c r="U520" i="2"/>
  <c r="T520" i="2"/>
  <c r="S520" i="2"/>
  <c r="R520" i="2"/>
  <c r="Q520" i="2"/>
  <c r="P520" i="2"/>
  <c r="O520" i="2"/>
  <c r="N520" i="2"/>
  <c r="M520" i="2"/>
  <c r="AZ520" i="2" s="1"/>
  <c r="L520" i="2"/>
  <c r="K520" i="2"/>
  <c r="A511" i="2"/>
  <c r="AM519" i="2"/>
  <c r="L519" i="2"/>
  <c r="G27" i="17" s="1"/>
  <c r="K519" i="2"/>
  <c r="F27" i="17" s="1"/>
  <c r="A510" i="2"/>
  <c r="AM518" i="2"/>
  <c r="AH86" i="11" s="1"/>
  <c r="AL518" i="2"/>
  <c r="AG86" i="11" s="1"/>
  <c r="AK518" i="2"/>
  <c r="AF86" i="11" s="1"/>
  <c r="AJ518" i="2"/>
  <c r="AE86" i="11" s="1"/>
  <c r="AI518" i="2"/>
  <c r="AD86" i="11" s="1"/>
  <c r="AH518" i="2"/>
  <c r="AC86" i="11" s="1"/>
  <c r="AG518" i="2"/>
  <c r="AB86" i="11" s="1"/>
  <c r="AF518" i="2"/>
  <c r="AA86" i="11" s="1"/>
  <c r="AE518" i="2"/>
  <c r="Z86" i="11" s="1"/>
  <c r="AD518" i="2"/>
  <c r="Y86" i="11" s="1"/>
  <c r="AC518" i="2"/>
  <c r="X86" i="11" s="1"/>
  <c r="AB518" i="2"/>
  <c r="W86" i="11" s="1"/>
  <c r="AA518" i="2"/>
  <c r="V86" i="11" s="1"/>
  <c r="Z518" i="2"/>
  <c r="U86" i="11" s="1"/>
  <c r="Y518" i="2"/>
  <c r="T86" i="11" s="1"/>
  <c r="X518" i="2"/>
  <c r="S86" i="11" s="1"/>
  <c r="W518" i="2"/>
  <c r="R86" i="11" s="1"/>
  <c r="V518" i="2"/>
  <c r="Q86" i="11" s="1"/>
  <c r="U518" i="2"/>
  <c r="P86" i="11" s="1"/>
  <c r="T518" i="2"/>
  <c r="O86" i="11" s="1"/>
  <c r="S518" i="2"/>
  <c r="N86" i="11" s="1"/>
  <c r="R518" i="2"/>
  <c r="M86" i="11" s="1"/>
  <c r="Q518" i="2"/>
  <c r="L86" i="11" s="1"/>
  <c r="P518" i="2"/>
  <c r="K86" i="11" s="1"/>
  <c r="O518" i="2"/>
  <c r="J86" i="11" s="1"/>
  <c r="N518" i="2"/>
  <c r="M518" i="2"/>
  <c r="L518" i="2"/>
  <c r="K518" i="2"/>
  <c r="G430" i="2"/>
  <c r="F430" i="2"/>
  <c r="G429" i="2"/>
  <c r="D14" i="17" s="1"/>
  <c r="F429" i="2"/>
  <c r="G428" i="2"/>
  <c r="F428" i="2"/>
  <c r="J427" i="2"/>
  <c r="J426" i="2"/>
  <c r="J425" i="2"/>
  <c r="J422" i="2"/>
  <c r="AM430" i="2"/>
  <c r="AL430" i="2"/>
  <c r="AK430" i="2"/>
  <c r="AJ430" i="2"/>
  <c r="AI430" i="2"/>
  <c r="AH430" i="2"/>
  <c r="AG430" i="2"/>
  <c r="AF430" i="2"/>
  <c r="AE430" i="2"/>
  <c r="AD430" i="2"/>
  <c r="AC430" i="2"/>
  <c r="AB430" i="2"/>
  <c r="AA430" i="2"/>
  <c r="Z430" i="2"/>
  <c r="Y430" i="2"/>
  <c r="X430" i="2"/>
  <c r="W430" i="2"/>
  <c r="V430" i="2"/>
  <c r="U430" i="2"/>
  <c r="T430" i="2"/>
  <c r="S430" i="2"/>
  <c r="R430" i="2"/>
  <c r="P430" i="2"/>
  <c r="O430" i="2"/>
  <c r="N430" i="2"/>
  <c r="M430" i="2"/>
  <c r="L430" i="2"/>
  <c r="K430" i="2"/>
  <c r="A421" i="2"/>
  <c r="AM429" i="2"/>
  <c r="M429" i="2"/>
  <c r="K429" i="2"/>
  <c r="A420" i="2"/>
  <c r="AM428" i="2"/>
  <c r="AL428" i="2"/>
  <c r="AK428" i="2"/>
  <c r="AJ428" i="2"/>
  <c r="AI428" i="2"/>
  <c r="AH428" i="2"/>
  <c r="AG428" i="2"/>
  <c r="AF428" i="2"/>
  <c r="AE428" i="2"/>
  <c r="AD428" i="2"/>
  <c r="AC428" i="2"/>
  <c r="AB428" i="2"/>
  <c r="AA428" i="2"/>
  <c r="Z428" i="2"/>
  <c r="Y428" i="2"/>
  <c r="X428" i="2"/>
  <c r="W428" i="2"/>
  <c r="V428" i="2"/>
  <c r="U428" i="2"/>
  <c r="T428" i="2"/>
  <c r="S428" i="2"/>
  <c r="R428" i="2"/>
  <c r="Q428" i="2"/>
  <c r="P428" i="2"/>
  <c r="O428" i="2"/>
  <c r="N428" i="2"/>
  <c r="M428" i="2"/>
  <c r="L428" i="2"/>
  <c r="K428" i="2"/>
  <c r="G415" i="2"/>
  <c r="F415" i="2"/>
  <c r="G414" i="2"/>
  <c r="D17" i="17" s="1"/>
  <c r="F414" i="2"/>
  <c r="G413" i="2"/>
  <c r="F413" i="2"/>
  <c r="J412" i="2"/>
  <c r="J411" i="2"/>
  <c r="J410" i="2"/>
  <c r="J407" i="2"/>
  <c r="AM415" i="2"/>
  <c r="AL415" i="2"/>
  <c r="AK415" i="2"/>
  <c r="AJ415" i="2"/>
  <c r="AI415" i="2"/>
  <c r="AH415" i="2"/>
  <c r="AG415" i="2"/>
  <c r="AF415" i="2"/>
  <c r="AE415" i="2"/>
  <c r="AD415" i="2"/>
  <c r="AC415" i="2"/>
  <c r="AB415" i="2"/>
  <c r="AA415" i="2"/>
  <c r="Z415" i="2"/>
  <c r="Y415" i="2"/>
  <c r="X415" i="2"/>
  <c r="W415" i="2"/>
  <c r="V415" i="2"/>
  <c r="U415" i="2"/>
  <c r="T415" i="2"/>
  <c r="S415" i="2"/>
  <c r="R415" i="2"/>
  <c r="Q415" i="2"/>
  <c r="P415" i="2"/>
  <c r="O415" i="2"/>
  <c r="N415" i="2"/>
  <c r="M415" i="2"/>
  <c r="L415" i="2"/>
  <c r="A406" i="2"/>
  <c r="AM414" i="2"/>
  <c r="AH15" i="18" s="1"/>
  <c r="M414" i="2"/>
  <c r="L414" i="2"/>
  <c r="K414" i="2"/>
  <c r="A405" i="2"/>
  <c r="AM413" i="2"/>
  <c r="AL413" i="2"/>
  <c r="AK413" i="2"/>
  <c r="AJ413" i="2"/>
  <c r="AI413" i="2"/>
  <c r="AH413" i="2"/>
  <c r="AG413" i="2"/>
  <c r="AF413" i="2"/>
  <c r="AE413" i="2"/>
  <c r="AD413" i="2"/>
  <c r="AC413" i="2"/>
  <c r="AB413" i="2"/>
  <c r="AA413" i="2"/>
  <c r="Z413" i="2"/>
  <c r="Y413" i="2"/>
  <c r="X413" i="2"/>
  <c r="W413" i="2"/>
  <c r="V413" i="2"/>
  <c r="U413" i="2"/>
  <c r="T413" i="2"/>
  <c r="S413" i="2"/>
  <c r="R413" i="2"/>
  <c r="Q413" i="2"/>
  <c r="P413" i="2"/>
  <c r="O413" i="2"/>
  <c r="N413" i="2"/>
  <c r="I30" i="6" s="1"/>
  <c r="M413" i="2"/>
  <c r="H30" i="6" s="1"/>
  <c r="L413" i="2"/>
  <c r="G30" i="6" s="1"/>
  <c r="K413" i="2"/>
  <c r="F30" i="6" s="1"/>
  <c r="G295" i="2"/>
  <c r="F295" i="2"/>
  <c r="G294" i="2"/>
  <c r="F294" i="2"/>
  <c r="G293" i="2"/>
  <c r="F293" i="2"/>
  <c r="J292" i="2"/>
  <c r="J291" i="2"/>
  <c r="J290" i="2"/>
  <c r="J287" i="2"/>
  <c r="AM295" i="2"/>
  <c r="AL295" i="2"/>
  <c r="AK295" i="2"/>
  <c r="BX295" i="2" s="1"/>
  <c r="AJ295" i="2"/>
  <c r="AI295" i="2"/>
  <c r="AH295" i="2"/>
  <c r="AG295" i="2"/>
  <c r="AF295" i="2"/>
  <c r="AE295" i="2"/>
  <c r="AD295" i="2"/>
  <c r="AC295" i="2"/>
  <c r="AB295" i="2"/>
  <c r="AA295" i="2"/>
  <c r="Z295" i="2"/>
  <c r="Y295" i="2"/>
  <c r="X295" i="2"/>
  <c r="W295" i="2"/>
  <c r="V295" i="2"/>
  <c r="U295" i="2"/>
  <c r="T295" i="2"/>
  <c r="S295" i="2"/>
  <c r="R295" i="2"/>
  <c r="Q295" i="2"/>
  <c r="P295" i="2"/>
  <c r="O295" i="2"/>
  <c r="N295" i="2"/>
  <c r="M295" i="2"/>
  <c r="AZ295" i="2" s="1"/>
  <c r="L295" i="2"/>
  <c r="K295" i="2"/>
  <c r="A286" i="2"/>
  <c r="AM294" i="2"/>
  <c r="AL294" i="2"/>
  <c r="AK294" i="2"/>
  <c r="AJ294" i="2"/>
  <c r="AI294" i="2"/>
  <c r="AH294" i="2"/>
  <c r="AG294" i="2"/>
  <c r="AF294" i="2"/>
  <c r="AE294" i="2"/>
  <c r="AD294" i="2"/>
  <c r="AC294" i="2"/>
  <c r="AB294" i="2"/>
  <c r="AA294" i="2"/>
  <c r="Z294" i="2"/>
  <c r="Y294" i="2"/>
  <c r="X294" i="2"/>
  <c r="W294" i="2"/>
  <c r="V294" i="2"/>
  <c r="U294" i="2"/>
  <c r="T294" i="2"/>
  <c r="S294" i="2"/>
  <c r="R294" i="2"/>
  <c r="Q294" i="2"/>
  <c r="P294" i="2"/>
  <c r="O294" i="2"/>
  <c r="N294" i="2"/>
  <c r="M294" i="2"/>
  <c r="L294" i="2"/>
  <c r="A285" i="2"/>
  <c r="AM293" i="2"/>
  <c r="AL293" i="2"/>
  <c r="L293" i="2"/>
  <c r="G48" i="6" s="1"/>
  <c r="K293" i="2"/>
  <c r="F48" i="6" s="1"/>
  <c r="G205" i="2"/>
  <c r="F205" i="2"/>
  <c r="G204" i="2"/>
  <c r="F204" i="2"/>
  <c r="G203" i="2"/>
  <c r="F203" i="2"/>
  <c r="J202" i="2"/>
  <c r="J201" i="2"/>
  <c r="J200" i="2"/>
  <c r="J197" i="2"/>
  <c r="AM205" i="2"/>
  <c r="AL205" i="2"/>
  <c r="AK205" i="2"/>
  <c r="AJ205" i="2"/>
  <c r="AI205" i="2"/>
  <c r="AH205" i="2"/>
  <c r="AG205" i="2"/>
  <c r="AF205" i="2"/>
  <c r="AE205" i="2"/>
  <c r="AD205" i="2"/>
  <c r="AC205" i="2"/>
  <c r="AB205" i="2"/>
  <c r="AA205" i="2"/>
  <c r="Z205" i="2"/>
  <c r="Y205" i="2"/>
  <c r="X205" i="2"/>
  <c r="W205" i="2"/>
  <c r="V205" i="2"/>
  <c r="U205" i="2"/>
  <c r="T205" i="2"/>
  <c r="S205" i="2"/>
  <c r="R205" i="2"/>
  <c r="Q205" i="2"/>
  <c r="P205" i="2"/>
  <c r="O205" i="2"/>
  <c r="N205" i="2"/>
  <c r="M205" i="2"/>
  <c r="L205" i="2"/>
  <c r="K205" i="2"/>
  <c r="A196" i="2"/>
  <c r="AM204" i="2"/>
  <c r="AH9" i="17" s="1"/>
  <c r="AL204" i="2"/>
  <c r="AG9" i="17" s="1"/>
  <c r="L204" i="2"/>
  <c r="K204" i="2"/>
  <c r="A195" i="2"/>
  <c r="AM203" i="2"/>
  <c r="AH24" i="6" s="1"/>
  <c r="AL203" i="2"/>
  <c r="AG24" i="6" s="1"/>
  <c r="L203" i="2"/>
  <c r="G27" i="6" s="1"/>
  <c r="K203" i="2"/>
  <c r="F27" i="6" s="1"/>
  <c r="G445" i="2"/>
  <c r="F445" i="2"/>
  <c r="G444" i="2"/>
  <c r="D20" i="17" s="1"/>
  <c r="F444" i="2"/>
  <c r="G443" i="2"/>
  <c r="F443" i="2"/>
  <c r="J442" i="2"/>
  <c r="J441" i="2"/>
  <c r="J440" i="2"/>
  <c r="J437" i="2"/>
  <c r="AM445" i="2"/>
  <c r="AL445" i="2"/>
  <c r="AK445" i="2"/>
  <c r="AJ445" i="2"/>
  <c r="AI445" i="2"/>
  <c r="AH445" i="2"/>
  <c r="AG445" i="2"/>
  <c r="AF445" i="2"/>
  <c r="AE445" i="2"/>
  <c r="AD445" i="2"/>
  <c r="AC445" i="2"/>
  <c r="AB445" i="2"/>
  <c r="AA445" i="2"/>
  <c r="Z445" i="2"/>
  <c r="Y445" i="2"/>
  <c r="BL445" i="2" s="1"/>
  <c r="X445" i="2"/>
  <c r="W445" i="2"/>
  <c r="V445" i="2"/>
  <c r="U445" i="2"/>
  <c r="T445" i="2"/>
  <c r="S445" i="2"/>
  <c r="R445" i="2"/>
  <c r="Q445" i="2"/>
  <c r="P445" i="2"/>
  <c r="O445" i="2"/>
  <c r="N445" i="2"/>
  <c r="M445" i="2"/>
  <c r="AZ445" i="2" s="1"/>
  <c r="L445" i="2"/>
  <c r="A436" i="2"/>
  <c r="AM444" i="2"/>
  <c r="AH18" i="18" s="1"/>
  <c r="AL444" i="2"/>
  <c r="AG18" i="18" s="1"/>
  <c r="AK444" i="2"/>
  <c r="AF18" i="18" s="1"/>
  <c r="K444" i="2"/>
  <c r="A435" i="2"/>
  <c r="AM443" i="2"/>
  <c r="AH83" i="11" s="1"/>
  <c r="AL443" i="2"/>
  <c r="AG83" i="11" s="1"/>
  <c r="AK443" i="2"/>
  <c r="AF83" i="11" s="1"/>
  <c r="AJ443" i="2"/>
  <c r="AE83" i="11" s="1"/>
  <c r="AI443" i="2"/>
  <c r="AD83" i="11" s="1"/>
  <c r="AH443" i="2"/>
  <c r="AC83" i="11" s="1"/>
  <c r="AG443" i="2"/>
  <c r="AB83" i="11" s="1"/>
  <c r="AF443" i="2"/>
  <c r="AA83" i="11" s="1"/>
  <c r="AE443" i="2"/>
  <c r="Z83" i="11" s="1"/>
  <c r="AD443" i="2"/>
  <c r="Y83" i="11" s="1"/>
  <c r="AC443" i="2"/>
  <c r="X83" i="11" s="1"/>
  <c r="AB443" i="2"/>
  <c r="W83" i="11" s="1"/>
  <c r="AA443" i="2"/>
  <c r="V83" i="11" s="1"/>
  <c r="Z443" i="2"/>
  <c r="U83" i="11" s="1"/>
  <c r="Y443" i="2"/>
  <c r="T83" i="11" s="1"/>
  <c r="X443" i="2"/>
  <c r="S83" i="11" s="1"/>
  <c r="W443" i="2"/>
  <c r="R83" i="11" s="1"/>
  <c r="V443" i="2"/>
  <c r="Q83" i="11" s="1"/>
  <c r="U443" i="2"/>
  <c r="P83" i="11" s="1"/>
  <c r="T443" i="2"/>
  <c r="O83" i="11" s="1"/>
  <c r="S443" i="2"/>
  <c r="N83" i="11" s="1"/>
  <c r="R443" i="2"/>
  <c r="M83" i="11" s="1"/>
  <c r="Q443" i="2"/>
  <c r="L83" i="11" s="1"/>
  <c r="P443" i="2"/>
  <c r="K83" i="11" s="1"/>
  <c r="O443" i="2"/>
  <c r="J83" i="11" s="1"/>
  <c r="N443" i="2"/>
  <c r="M443" i="2"/>
  <c r="L443" i="2"/>
  <c r="K443" i="2"/>
  <c r="G145" i="2"/>
  <c r="F145" i="2"/>
  <c r="G144" i="2"/>
  <c r="F144" i="2"/>
  <c r="G143" i="2"/>
  <c r="F143" i="2"/>
  <c r="J142" i="2"/>
  <c r="J141" i="2"/>
  <c r="J140" i="2"/>
  <c r="J137" i="2"/>
  <c r="AM145" i="2"/>
  <c r="AL145" i="2"/>
  <c r="AK145" i="2"/>
  <c r="AJ145" i="2"/>
  <c r="AI145" i="2"/>
  <c r="AH145" i="2"/>
  <c r="AG145" i="2"/>
  <c r="AF145" i="2"/>
  <c r="AE145" i="2"/>
  <c r="AD145" i="2"/>
  <c r="AC145" i="2"/>
  <c r="AB145" i="2"/>
  <c r="AA145" i="2"/>
  <c r="Z145" i="2"/>
  <c r="Y145" i="2"/>
  <c r="X145" i="2"/>
  <c r="W145" i="2"/>
  <c r="V145" i="2"/>
  <c r="U145" i="2"/>
  <c r="T145" i="2"/>
  <c r="S145" i="2"/>
  <c r="R145" i="2"/>
  <c r="P145" i="2"/>
  <c r="O145" i="2"/>
  <c r="N145" i="2"/>
  <c r="M145" i="2"/>
  <c r="L145" i="2"/>
  <c r="K145" i="2"/>
  <c r="A136" i="2"/>
  <c r="AM144" i="2"/>
  <c r="AL144" i="2"/>
  <c r="AK144" i="2"/>
  <c r="AJ144" i="2"/>
  <c r="AI144" i="2"/>
  <c r="AH144" i="2"/>
  <c r="AG144" i="2"/>
  <c r="AF144" i="2"/>
  <c r="AE144" i="2"/>
  <c r="AD144" i="2"/>
  <c r="AC144" i="2"/>
  <c r="AB144" i="2"/>
  <c r="AA144" i="2"/>
  <c r="Z144" i="2"/>
  <c r="Y144" i="2"/>
  <c r="X144" i="2"/>
  <c r="W144" i="2"/>
  <c r="V144" i="2"/>
  <c r="U144" i="2"/>
  <c r="T144" i="2"/>
  <c r="S144" i="2"/>
  <c r="R144" i="2"/>
  <c r="Q144" i="2"/>
  <c r="P144" i="2"/>
  <c r="BC144" i="2" s="1"/>
  <c r="O144" i="2"/>
  <c r="N144" i="2"/>
  <c r="M144" i="2"/>
  <c r="K144" i="2"/>
  <c r="A135" i="2"/>
  <c r="AM143" i="2"/>
  <c r="AH32" i="11" s="1"/>
  <c r="AL143" i="2"/>
  <c r="AG32" i="11" s="1"/>
  <c r="AK143" i="2"/>
  <c r="AF32" i="11" s="1"/>
  <c r="K143" i="2"/>
  <c r="G325" i="2"/>
  <c r="F325" i="2"/>
  <c r="G324" i="2"/>
  <c r="D35" i="17" s="1"/>
  <c r="F324" i="2"/>
  <c r="G323" i="2"/>
  <c r="F323" i="2"/>
  <c r="J322" i="2"/>
  <c r="J321" i="2"/>
  <c r="J320" i="2"/>
  <c r="J317" i="2"/>
  <c r="AM325" i="2"/>
  <c r="AL325" i="2"/>
  <c r="AK325" i="2"/>
  <c r="AJ325" i="2"/>
  <c r="AI325" i="2"/>
  <c r="AH325" i="2"/>
  <c r="AG325" i="2"/>
  <c r="AF325" i="2"/>
  <c r="AE325" i="2"/>
  <c r="AD325" i="2"/>
  <c r="AC325" i="2"/>
  <c r="AB325" i="2"/>
  <c r="AA325" i="2"/>
  <c r="Z325" i="2"/>
  <c r="Y325" i="2"/>
  <c r="X325" i="2"/>
  <c r="W325" i="2"/>
  <c r="V325" i="2"/>
  <c r="U325" i="2"/>
  <c r="T325" i="2"/>
  <c r="S325" i="2"/>
  <c r="R325" i="2"/>
  <c r="Q325" i="2"/>
  <c r="P325" i="2"/>
  <c r="O325" i="2"/>
  <c r="N325" i="2"/>
  <c r="M325" i="2"/>
  <c r="L325" i="2"/>
  <c r="A316" i="2"/>
  <c r="AM324" i="2"/>
  <c r="AL324" i="2"/>
  <c r="K324" i="2"/>
  <c r="F36" i="17" s="1"/>
  <c r="A315" i="2"/>
  <c r="AM323" i="2"/>
  <c r="AL323" i="2"/>
  <c r="AK323" i="2"/>
  <c r="AJ323" i="2"/>
  <c r="AI323" i="2"/>
  <c r="AH323" i="2"/>
  <c r="AG323" i="2"/>
  <c r="AF323" i="2"/>
  <c r="AE323" i="2"/>
  <c r="AD323" i="2"/>
  <c r="AC323" i="2"/>
  <c r="AB323" i="2"/>
  <c r="AA323" i="2"/>
  <c r="Z323" i="2"/>
  <c r="Y323" i="2"/>
  <c r="X323" i="2"/>
  <c r="W323" i="2"/>
  <c r="V323" i="2"/>
  <c r="U323" i="2"/>
  <c r="T323" i="2"/>
  <c r="S323" i="2"/>
  <c r="R323" i="2"/>
  <c r="Q323" i="2"/>
  <c r="P323" i="2"/>
  <c r="O323" i="2"/>
  <c r="N323" i="2"/>
  <c r="I66" i="6" s="1"/>
  <c r="M323" i="2"/>
  <c r="H66" i="6" s="1"/>
  <c r="L323" i="2"/>
  <c r="G66" i="6" s="1"/>
  <c r="K323" i="2"/>
  <c r="F66" i="6" s="1"/>
  <c r="G610" i="2"/>
  <c r="F610" i="2"/>
  <c r="G609" i="2"/>
  <c r="F609" i="2"/>
  <c r="G608" i="2"/>
  <c r="D41" i="18" s="1"/>
  <c r="F608" i="2"/>
  <c r="J607" i="2"/>
  <c r="J606" i="2"/>
  <c r="J605" i="2"/>
  <c r="J602" i="2"/>
  <c r="AM610" i="2"/>
  <c r="AL610" i="2"/>
  <c r="AK610" i="2"/>
  <c r="AJ610" i="2"/>
  <c r="AI610" i="2"/>
  <c r="AH610" i="2"/>
  <c r="AG610" i="2"/>
  <c r="AF610" i="2"/>
  <c r="AE610" i="2"/>
  <c r="AD610" i="2"/>
  <c r="AC610" i="2"/>
  <c r="AB610" i="2"/>
  <c r="AA610" i="2"/>
  <c r="Z610" i="2"/>
  <c r="Y610" i="2"/>
  <c r="X610" i="2"/>
  <c r="W610" i="2"/>
  <c r="V610" i="2"/>
  <c r="U610" i="2"/>
  <c r="T610" i="2"/>
  <c r="S610" i="2"/>
  <c r="R610" i="2"/>
  <c r="Q610" i="2"/>
  <c r="P610" i="2"/>
  <c r="O610" i="2"/>
  <c r="N610" i="2"/>
  <c r="M610" i="2"/>
  <c r="L610" i="2"/>
  <c r="K610" i="2"/>
  <c r="A601" i="2"/>
  <c r="AM609" i="2"/>
  <c r="AL609" i="2"/>
  <c r="AK609" i="2"/>
  <c r="AJ609" i="2"/>
  <c r="AI609" i="2"/>
  <c r="AH609" i="2"/>
  <c r="AG609" i="2"/>
  <c r="AF609" i="2"/>
  <c r="AE609" i="2"/>
  <c r="AD609" i="2"/>
  <c r="AC609" i="2"/>
  <c r="AB609" i="2"/>
  <c r="AA609" i="2"/>
  <c r="Z609" i="2"/>
  <c r="Y609" i="2"/>
  <c r="X609" i="2"/>
  <c r="W609" i="2"/>
  <c r="V609" i="2"/>
  <c r="U609" i="2"/>
  <c r="T609" i="2"/>
  <c r="S609" i="2"/>
  <c r="R609" i="2"/>
  <c r="Q609" i="2"/>
  <c r="P609" i="2"/>
  <c r="O609" i="2"/>
  <c r="N609" i="2"/>
  <c r="M609" i="2"/>
  <c r="L609" i="2"/>
  <c r="K609" i="2"/>
  <c r="A600" i="2"/>
  <c r="AM608" i="2"/>
  <c r="AL608" i="2"/>
  <c r="AK608" i="2"/>
  <c r="K608" i="2"/>
  <c r="F42" i="18" s="1"/>
  <c r="G460" i="2"/>
  <c r="F460" i="2"/>
  <c r="G459" i="2"/>
  <c r="D23" i="17" s="1"/>
  <c r="F459" i="2"/>
  <c r="G458" i="2"/>
  <c r="F458" i="2"/>
  <c r="J457" i="2"/>
  <c r="J456" i="2"/>
  <c r="J455" i="2"/>
  <c r="J452" i="2"/>
  <c r="AM460" i="2"/>
  <c r="AL460" i="2"/>
  <c r="AK460" i="2"/>
  <c r="AJ460" i="2"/>
  <c r="AI460" i="2"/>
  <c r="AH460" i="2"/>
  <c r="AG460" i="2"/>
  <c r="AF460" i="2"/>
  <c r="AE460" i="2"/>
  <c r="AD460" i="2"/>
  <c r="AC460" i="2"/>
  <c r="AB460" i="2"/>
  <c r="AA460" i="2"/>
  <c r="Z460" i="2"/>
  <c r="Y460" i="2"/>
  <c r="BL460" i="2" s="1"/>
  <c r="X460" i="2"/>
  <c r="W460" i="2"/>
  <c r="V460" i="2"/>
  <c r="U460" i="2"/>
  <c r="T460" i="2"/>
  <c r="S460" i="2"/>
  <c r="R460" i="2"/>
  <c r="Q460" i="2"/>
  <c r="P460" i="2"/>
  <c r="O460" i="2"/>
  <c r="N460" i="2"/>
  <c r="M460" i="2"/>
  <c r="AZ460" i="2" s="1"/>
  <c r="L460" i="2"/>
  <c r="K460" i="2"/>
  <c r="A451" i="2"/>
  <c r="AM459" i="2"/>
  <c r="AH21" i="18" s="1"/>
  <c r="AL459" i="2"/>
  <c r="AG21" i="18" s="1"/>
  <c r="AK459" i="2"/>
  <c r="AF21" i="18" s="1"/>
  <c r="K459" i="2"/>
  <c r="A450" i="2"/>
  <c r="AM458" i="2"/>
  <c r="AL458" i="2"/>
  <c r="AK458" i="2"/>
  <c r="AJ458" i="2"/>
  <c r="AI458" i="2"/>
  <c r="AH458" i="2"/>
  <c r="AG458" i="2"/>
  <c r="AF458" i="2"/>
  <c r="AE458" i="2"/>
  <c r="AD458" i="2"/>
  <c r="AC458" i="2"/>
  <c r="AB458" i="2"/>
  <c r="AA458" i="2"/>
  <c r="Z458" i="2"/>
  <c r="Y458" i="2"/>
  <c r="X458" i="2"/>
  <c r="W458" i="2"/>
  <c r="V458" i="2"/>
  <c r="U458" i="2"/>
  <c r="T458" i="2"/>
  <c r="S458" i="2"/>
  <c r="R458" i="2"/>
  <c r="Q458" i="2"/>
  <c r="P458" i="2"/>
  <c r="O458" i="2"/>
  <c r="N458" i="2"/>
  <c r="I51" i="6" s="1"/>
  <c r="L458" i="2"/>
  <c r="G51" i="6" s="1"/>
  <c r="K458" i="2"/>
  <c r="F51" i="6" s="1"/>
  <c r="G385" i="2"/>
  <c r="D58" i="11" s="1"/>
  <c r="F385" i="2"/>
  <c r="G384" i="2"/>
  <c r="D47" i="17" s="1"/>
  <c r="F384" i="2"/>
  <c r="G383" i="2"/>
  <c r="D74" i="6" s="1"/>
  <c r="F383" i="2"/>
  <c r="J382" i="2"/>
  <c r="J381" i="2"/>
  <c r="J380" i="2"/>
  <c r="J377" i="2"/>
  <c r="AM385" i="2"/>
  <c r="AL385" i="2"/>
  <c r="AK385" i="2"/>
  <c r="AJ385" i="2"/>
  <c r="AI385" i="2"/>
  <c r="AH385" i="2"/>
  <c r="AG385" i="2"/>
  <c r="AF385" i="2"/>
  <c r="AE385" i="2"/>
  <c r="AD385" i="2"/>
  <c r="AC385" i="2"/>
  <c r="AB385" i="2"/>
  <c r="AA385" i="2"/>
  <c r="Z385" i="2"/>
  <c r="Y385" i="2"/>
  <c r="X385" i="2"/>
  <c r="W385" i="2"/>
  <c r="V385" i="2"/>
  <c r="U385" i="2"/>
  <c r="T385" i="2"/>
  <c r="S385" i="2"/>
  <c r="R385" i="2"/>
  <c r="Q385" i="2"/>
  <c r="P385" i="2"/>
  <c r="O385" i="2"/>
  <c r="N385" i="2"/>
  <c r="I59" i="11" s="1"/>
  <c r="M385" i="2"/>
  <c r="H59" i="11" s="1"/>
  <c r="L385" i="2"/>
  <c r="G59" i="11" s="1"/>
  <c r="K385" i="2"/>
  <c r="F59" i="11" s="1"/>
  <c r="A376" i="2"/>
  <c r="AM384" i="2"/>
  <c r="AH48" i="17" s="1"/>
  <c r="AL384" i="2"/>
  <c r="AG48" i="17" s="1"/>
  <c r="K384" i="2"/>
  <c r="F48" i="17" s="1"/>
  <c r="A375" i="2"/>
  <c r="AM383" i="2"/>
  <c r="AH75" i="6" s="1"/>
  <c r="AL383" i="2"/>
  <c r="AG75" i="6" s="1"/>
  <c r="AK383" i="2"/>
  <c r="AJ383" i="2"/>
  <c r="AI383" i="2"/>
  <c r="AH383" i="2"/>
  <c r="AG383" i="2"/>
  <c r="AF383" i="2"/>
  <c r="AE383" i="2"/>
  <c r="AD383" i="2"/>
  <c r="AC383" i="2"/>
  <c r="AB383" i="2"/>
  <c r="AA383" i="2"/>
  <c r="Z383" i="2"/>
  <c r="Y383" i="2"/>
  <c r="X383" i="2"/>
  <c r="W383" i="2"/>
  <c r="V383" i="2"/>
  <c r="U383" i="2"/>
  <c r="T383" i="2"/>
  <c r="S383" i="2"/>
  <c r="R383" i="2"/>
  <c r="Q383" i="2"/>
  <c r="P383" i="2"/>
  <c r="O383" i="2"/>
  <c r="N383" i="2"/>
  <c r="M383" i="2"/>
  <c r="L383" i="2"/>
  <c r="G75" i="6" s="1"/>
  <c r="K383" i="2"/>
  <c r="F75" i="6" s="1"/>
  <c r="G745" i="2"/>
  <c r="F745" i="2"/>
  <c r="G744" i="2"/>
  <c r="F744" i="2"/>
  <c r="G743" i="2"/>
  <c r="F743" i="2"/>
  <c r="J742" i="2"/>
  <c r="J741" i="2"/>
  <c r="J740" i="2"/>
  <c r="J737" i="2"/>
  <c r="AM745" i="2"/>
  <c r="AL745" i="2"/>
  <c r="AK745" i="2"/>
  <c r="AJ745" i="2"/>
  <c r="AI745" i="2"/>
  <c r="AH745" i="2"/>
  <c r="AG745" i="2"/>
  <c r="AF745" i="2"/>
  <c r="AE745" i="2"/>
  <c r="AD745" i="2"/>
  <c r="AC745" i="2"/>
  <c r="AB745" i="2"/>
  <c r="AA745" i="2"/>
  <c r="Z745" i="2"/>
  <c r="Y745" i="2"/>
  <c r="BL745" i="2" s="1"/>
  <c r="X745" i="2"/>
  <c r="W745" i="2"/>
  <c r="V745" i="2"/>
  <c r="U745" i="2"/>
  <c r="T745" i="2"/>
  <c r="S745" i="2"/>
  <c r="R745" i="2"/>
  <c r="Q745" i="2"/>
  <c r="P745" i="2"/>
  <c r="O745" i="2"/>
  <c r="N745" i="2"/>
  <c r="M745" i="2"/>
  <c r="AZ745" i="2" s="1"/>
  <c r="L745" i="2"/>
  <c r="A736" i="2"/>
  <c r="AM744" i="2"/>
  <c r="AL744" i="2"/>
  <c r="AK744" i="2"/>
  <c r="AJ744" i="2"/>
  <c r="AI744" i="2"/>
  <c r="AH744" i="2"/>
  <c r="AG744" i="2"/>
  <c r="AF744" i="2"/>
  <c r="AE744" i="2"/>
  <c r="AD744" i="2"/>
  <c r="AC744" i="2"/>
  <c r="AB744" i="2"/>
  <c r="AA744" i="2"/>
  <c r="Z744" i="2"/>
  <c r="Y744" i="2"/>
  <c r="X744" i="2"/>
  <c r="W744" i="2"/>
  <c r="V744" i="2"/>
  <c r="U744" i="2"/>
  <c r="S744" i="2"/>
  <c r="R744" i="2"/>
  <c r="Q744" i="2"/>
  <c r="P744" i="2"/>
  <c r="O744" i="2"/>
  <c r="BB744" i="2" s="1"/>
  <c r="N744" i="2"/>
  <c r="M744" i="2"/>
  <c r="L744" i="2"/>
  <c r="K744" i="2"/>
  <c r="A735" i="2"/>
  <c r="AM743" i="2"/>
  <c r="AL743" i="2"/>
  <c r="AK743" i="2"/>
  <c r="AJ743" i="2"/>
  <c r="AI743" i="2"/>
  <c r="AH743" i="2"/>
  <c r="AG743" i="2"/>
  <c r="AF743" i="2"/>
  <c r="AE743" i="2"/>
  <c r="BR743" i="2" s="1"/>
  <c r="AD743" i="2"/>
  <c r="AC743" i="2"/>
  <c r="AB743" i="2"/>
  <c r="AA743" i="2"/>
  <c r="Z743" i="2"/>
  <c r="Y743" i="2"/>
  <c r="X743" i="2"/>
  <c r="W743" i="2"/>
  <c r="V743" i="2"/>
  <c r="U743" i="2"/>
  <c r="T743" i="2"/>
  <c r="S743" i="2"/>
  <c r="BF743" i="2" s="1"/>
  <c r="R743" i="2"/>
  <c r="Q743" i="2"/>
  <c r="P743" i="2"/>
  <c r="O743" i="2"/>
  <c r="N743" i="2"/>
  <c r="M743" i="2"/>
  <c r="L743" i="2"/>
  <c r="K743" i="2"/>
  <c r="G730" i="2"/>
  <c r="F730" i="2"/>
  <c r="G729" i="2"/>
  <c r="F729" i="2"/>
  <c r="G728" i="2"/>
  <c r="F728" i="2"/>
  <c r="J727" i="2"/>
  <c r="J726" i="2"/>
  <c r="J725" i="2"/>
  <c r="J722" i="2"/>
  <c r="AM730" i="2"/>
  <c r="AL730" i="2"/>
  <c r="AK730" i="2"/>
  <c r="AJ730" i="2"/>
  <c r="AI730" i="2"/>
  <c r="AH730" i="2"/>
  <c r="AG730" i="2"/>
  <c r="AF730" i="2"/>
  <c r="AE730" i="2"/>
  <c r="AD730" i="2"/>
  <c r="AC730" i="2"/>
  <c r="AB730" i="2"/>
  <c r="AA730" i="2"/>
  <c r="Z730" i="2"/>
  <c r="Y730" i="2"/>
  <c r="X730" i="2"/>
  <c r="W730" i="2"/>
  <c r="V730" i="2"/>
  <c r="U730" i="2"/>
  <c r="T730" i="2"/>
  <c r="S730" i="2"/>
  <c r="R730" i="2"/>
  <c r="Q730" i="2"/>
  <c r="P730" i="2"/>
  <c r="O730" i="2"/>
  <c r="N730" i="2"/>
  <c r="M730" i="2"/>
  <c r="L730" i="2"/>
  <c r="A721" i="2"/>
  <c r="AM729" i="2"/>
  <c r="M729" i="2"/>
  <c r="L729" i="2"/>
  <c r="K729" i="2"/>
  <c r="A720" i="2"/>
  <c r="AM728" i="2"/>
  <c r="AL728" i="2"/>
  <c r="AK728" i="2"/>
  <c r="AJ728" i="2"/>
  <c r="AI728" i="2"/>
  <c r="AH728" i="2"/>
  <c r="AG728" i="2"/>
  <c r="AF728" i="2"/>
  <c r="AE728" i="2"/>
  <c r="AD728" i="2"/>
  <c r="AC728" i="2"/>
  <c r="AB728" i="2"/>
  <c r="AA728" i="2"/>
  <c r="Z728" i="2"/>
  <c r="Y728" i="2"/>
  <c r="X728" i="2"/>
  <c r="W728" i="2"/>
  <c r="V728" i="2"/>
  <c r="U728" i="2"/>
  <c r="T728" i="2"/>
  <c r="S728" i="2"/>
  <c r="R728" i="2"/>
  <c r="Q728" i="2"/>
  <c r="P728" i="2"/>
  <c r="O728" i="2"/>
  <c r="N728" i="2"/>
  <c r="L728" i="2"/>
  <c r="K728" i="2"/>
  <c r="D11" i="17" l="1"/>
  <c r="D8" i="17"/>
  <c r="D52" i="11"/>
  <c r="D49" i="11"/>
  <c r="AP54" i="11"/>
  <c r="AP56" i="11"/>
  <c r="AP55" i="11"/>
  <c r="F53" i="11"/>
  <c r="F50" i="11"/>
  <c r="G53" i="11"/>
  <c r="G50" i="11"/>
  <c r="D83" i="6"/>
  <c r="D62" i="17"/>
  <c r="D80" i="6"/>
  <c r="D59" i="17"/>
  <c r="F81" i="6"/>
  <c r="F60" i="17"/>
  <c r="F84" i="6"/>
  <c r="F63" i="17"/>
  <c r="F9" i="18"/>
  <c r="F9" i="17"/>
  <c r="G9" i="18"/>
  <c r="G9" i="17"/>
  <c r="F39" i="18"/>
  <c r="F54" i="6"/>
  <c r="G54" i="6"/>
  <c r="F57" i="6"/>
  <c r="AI86" i="11"/>
  <c r="H54" i="6"/>
  <c r="AI89" i="11"/>
  <c r="G57" i="6"/>
  <c r="H57" i="6"/>
  <c r="I57" i="6"/>
  <c r="I54" i="6"/>
  <c r="F21" i="17"/>
  <c r="F24" i="17"/>
  <c r="AF60" i="6"/>
  <c r="AG60" i="6"/>
  <c r="AH60" i="6"/>
  <c r="AH71" i="11"/>
  <c r="AH63" i="17"/>
  <c r="AG71" i="11"/>
  <c r="AG63" i="17"/>
  <c r="AG68" i="11"/>
  <c r="AG60" i="17"/>
  <c r="AH68" i="11"/>
  <c r="AH60" i="17"/>
  <c r="BZ99" i="2"/>
  <c r="AT430" i="2"/>
  <c r="AT429" i="2"/>
  <c r="AT428" i="2"/>
  <c r="AT385" i="2"/>
  <c r="AT384" i="2"/>
  <c r="B46" i="17" s="1"/>
  <c r="AT383" i="2"/>
  <c r="B73" i="6" s="1"/>
  <c r="AT535" i="2"/>
  <c r="AT534" i="2"/>
  <c r="AT533" i="2"/>
  <c r="AT130" i="2"/>
  <c r="AT129" i="2"/>
  <c r="AT128" i="2"/>
  <c r="AT55" i="2"/>
  <c r="AT54" i="2"/>
  <c r="AT53" i="2"/>
  <c r="AT460" i="2"/>
  <c r="AT459" i="2"/>
  <c r="AT458" i="2"/>
  <c r="AT70" i="2"/>
  <c r="AT69" i="2"/>
  <c r="B66" i="11" s="1"/>
  <c r="AT68" i="2"/>
  <c r="AT730" i="2"/>
  <c r="AT729" i="2"/>
  <c r="AT728" i="2"/>
  <c r="AT610" i="2"/>
  <c r="AT609" i="2"/>
  <c r="AT608" i="2"/>
  <c r="AT85" i="2"/>
  <c r="AT84" i="2"/>
  <c r="B69" i="11" s="1"/>
  <c r="AT83" i="2"/>
  <c r="B31" i="18" s="1"/>
  <c r="AT745" i="2"/>
  <c r="AT744" i="2"/>
  <c r="AT743" i="2"/>
  <c r="AT160" i="2"/>
  <c r="B48" i="11" s="1"/>
  <c r="AT159" i="2"/>
  <c r="AT158" i="2"/>
  <c r="AT100" i="2"/>
  <c r="B64" i="17" s="1"/>
  <c r="AT99" i="2"/>
  <c r="B72" i="11" s="1"/>
  <c r="AT98" i="2"/>
  <c r="AT115" i="2"/>
  <c r="AT114" i="2"/>
  <c r="B67" i="17" s="1"/>
  <c r="AT113" i="2"/>
  <c r="AT415" i="2"/>
  <c r="AT414" i="2"/>
  <c r="AT413" i="2"/>
  <c r="AT250" i="2"/>
  <c r="AT249" i="2"/>
  <c r="AT248" i="2"/>
  <c r="AT310" i="2"/>
  <c r="AT309" i="2"/>
  <c r="B31" i="17" s="1"/>
  <c r="AT308" i="2"/>
  <c r="B58" i="6" s="1"/>
  <c r="AT280" i="2"/>
  <c r="AT279" i="2"/>
  <c r="AT278" i="2"/>
  <c r="AT325" i="2"/>
  <c r="AT324" i="2"/>
  <c r="AT323" i="2"/>
  <c r="AT445" i="2"/>
  <c r="AT444" i="2"/>
  <c r="AT443" i="2"/>
  <c r="AT205" i="2"/>
  <c r="AT204" i="2"/>
  <c r="AT203" i="2"/>
  <c r="AT505" i="2"/>
  <c r="AT504" i="2"/>
  <c r="AT503" i="2"/>
  <c r="AT295" i="2"/>
  <c r="AT294" i="2"/>
  <c r="AT293" i="2"/>
  <c r="AT145" i="2"/>
  <c r="AT144" i="2"/>
  <c r="AT143" i="2"/>
  <c r="AT565" i="2"/>
  <c r="AT564" i="2"/>
  <c r="AT563" i="2"/>
  <c r="D79" i="11"/>
  <c r="D76" i="11"/>
  <c r="AT520" i="2"/>
  <c r="AT519" i="2"/>
  <c r="AT518" i="2"/>
  <c r="AT595" i="2"/>
  <c r="AT594" i="2"/>
  <c r="AT593" i="2"/>
  <c r="AH81" i="6"/>
  <c r="AH84" i="6"/>
  <c r="AG81" i="6"/>
  <c r="AG84" i="6"/>
  <c r="F33" i="18"/>
  <c r="AG33" i="18"/>
  <c r="AG74" i="11"/>
  <c r="AG77" i="11"/>
  <c r="AH33" i="18"/>
  <c r="AF33" i="18"/>
  <c r="AH74" i="11"/>
  <c r="AP69" i="6"/>
  <c r="AP67" i="6"/>
  <c r="AP68" i="6"/>
  <c r="AF92" i="11"/>
  <c r="AF63" i="6"/>
  <c r="AG92" i="11"/>
  <c r="AG63" i="6"/>
  <c r="AH92" i="11"/>
  <c r="AH63" i="6"/>
  <c r="BL520" i="2"/>
  <c r="BH158" i="2"/>
  <c r="BT158" i="2"/>
  <c r="BX325" i="2"/>
  <c r="AZ325" i="2"/>
  <c r="BL325" i="2"/>
  <c r="AZ505" i="2"/>
  <c r="BL505" i="2"/>
  <c r="BD294" i="2"/>
  <c r="BP294" i="2"/>
  <c r="BX520" i="2"/>
  <c r="AP70" i="18"/>
  <c r="BX745" i="2"/>
  <c r="AP71" i="18"/>
  <c r="BX130" i="2"/>
  <c r="BL130" i="2"/>
  <c r="BL115" i="2"/>
  <c r="AY115" i="2"/>
  <c r="BP279" i="2"/>
  <c r="BO144" i="2"/>
  <c r="BF428" i="2"/>
  <c r="BR428" i="2"/>
  <c r="BX115" i="2"/>
  <c r="BD279" i="2"/>
  <c r="BX445" i="2"/>
  <c r="F60" i="18"/>
  <c r="AF42" i="18"/>
  <c r="AF66" i="18"/>
  <c r="AG36" i="18"/>
  <c r="AG60" i="18"/>
  <c r="AG42" i="18"/>
  <c r="AG66" i="18"/>
  <c r="AH42" i="18"/>
  <c r="AH66" i="18"/>
  <c r="AF36" i="18"/>
  <c r="AF60" i="18"/>
  <c r="AH36" i="18"/>
  <c r="AH60" i="18"/>
  <c r="AP85" i="17"/>
  <c r="AF39" i="18"/>
  <c r="AG39" i="18"/>
  <c r="AH39" i="18"/>
  <c r="BD129" i="2"/>
  <c r="AP48" i="18"/>
  <c r="AP46" i="18"/>
  <c r="AP47" i="18"/>
  <c r="BP129" i="2"/>
  <c r="AY430" i="2"/>
  <c r="L91" i="2"/>
  <c r="L61" i="2"/>
  <c r="AP45" i="18"/>
  <c r="AP44" i="18"/>
  <c r="AP43" i="18"/>
  <c r="BH278" i="2"/>
  <c r="BT278" i="2"/>
  <c r="BL430" i="2"/>
  <c r="AP87" i="17"/>
  <c r="AH12" i="17"/>
  <c r="AH9" i="18"/>
  <c r="W18" i="18"/>
  <c r="AF12" i="18"/>
  <c r="BZ339" i="2"/>
  <c r="AG12" i="18"/>
  <c r="AH15" i="17"/>
  <c r="AH12" i="18"/>
  <c r="AG12" i="17"/>
  <c r="AG9" i="18"/>
  <c r="K18" i="18"/>
  <c r="AH33" i="17"/>
  <c r="AG33" i="17"/>
  <c r="AG24" i="17"/>
  <c r="AF21" i="17"/>
  <c r="AG21" i="17"/>
  <c r="AH21" i="17"/>
  <c r="H18" i="17"/>
  <c r="BO24" i="2"/>
  <c r="BX505" i="2"/>
  <c r="BO564" i="2"/>
  <c r="BC24" i="2"/>
  <c r="AP80" i="17"/>
  <c r="AP79" i="17"/>
  <c r="AP81" i="17"/>
  <c r="AP92" i="17"/>
  <c r="AP93" i="17"/>
  <c r="AP91" i="17"/>
  <c r="AP101" i="17"/>
  <c r="AP100" i="17"/>
  <c r="AP102" i="17"/>
  <c r="AP82" i="17"/>
  <c r="AP83" i="17"/>
  <c r="AP84" i="17"/>
  <c r="AP70" i="17"/>
  <c r="AP71" i="17"/>
  <c r="AP72" i="17"/>
  <c r="AP104" i="17"/>
  <c r="AP105" i="17"/>
  <c r="AP103" i="17"/>
  <c r="AP74" i="17"/>
  <c r="AP75" i="17"/>
  <c r="AP73" i="17"/>
  <c r="AP97" i="17"/>
  <c r="AP99" i="17"/>
  <c r="AP98" i="17"/>
  <c r="AP88" i="17"/>
  <c r="AP90" i="17"/>
  <c r="AP89" i="17"/>
  <c r="BX430" i="2"/>
  <c r="AP95" i="17"/>
  <c r="AP96" i="17"/>
  <c r="AP94" i="17"/>
  <c r="AP77" i="17"/>
  <c r="AP78" i="17"/>
  <c r="AP76" i="17"/>
  <c r="AG36" i="17"/>
  <c r="AH39" i="17"/>
  <c r="AG66" i="17"/>
  <c r="AH24" i="17"/>
  <c r="AH27" i="17"/>
  <c r="AH66" i="17"/>
  <c r="G18" i="17"/>
  <c r="AG39" i="17"/>
  <c r="F18" i="17"/>
  <c r="AH36" i="17"/>
  <c r="AH18" i="17"/>
  <c r="AG53" i="11"/>
  <c r="AY250" i="2"/>
  <c r="AH53" i="11"/>
  <c r="AH30" i="17"/>
  <c r="AY340" i="2"/>
  <c r="BL340" i="2"/>
  <c r="BX340" i="2"/>
  <c r="AG80" i="11"/>
  <c r="AH80" i="11"/>
  <c r="BG323" i="2"/>
  <c r="BS323" i="2"/>
  <c r="BH383" i="2"/>
  <c r="BT383" i="2"/>
  <c r="BH458" i="2"/>
  <c r="BT458" i="2"/>
  <c r="BL295" i="2"/>
  <c r="BV159" i="2"/>
  <c r="AX159" i="2"/>
  <c r="BJ159" i="2"/>
  <c r="AZ159" i="2"/>
  <c r="BL159" i="2"/>
  <c r="BX159" i="2"/>
  <c r="BR728" i="2"/>
  <c r="BL415" i="2"/>
  <c r="BP609" i="2"/>
  <c r="AZ415" i="2"/>
  <c r="BX415" i="2"/>
  <c r="BD609" i="2"/>
  <c r="BD130" i="2"/>
  <c r="BP130" i="2"/>
  <c r="BG159" i="2"/>
  <c r="BS159" i="2"/>
  <c r="AZ280" i="2"/>
  <c r="BF728" i="2"/>
  <c r="BD728" i="2"/>
  <c r="BP728" i="2"/>
  <c r="AX610" i="2"/>
  <c r="BJ610" i="2"/>
  <c r="BV610" i="2"/>
  <c r="BY324" i="2"/>
  <c r="BA144" i="2"/>
  <c r="BM144" i="2"/>
  <c r="BY144" i="2"/>
  <c r="AZ610" i="2"/>
  <c r="BC279" i="2"/>
  <c r="BO279" i="2"/>
  <c r="AZ730" i="2"/>
  <c r="BL730" i="2"/>
  <c r="BO744" i="2"/>
  <c r="BZ384" i="2"/>
  <c r="BF458" i="2"/>
  <c r="BR458" i="2"/>
  <c r="BA159" i="2"/>
  <c r="BM159" i="2"/>
  <c r="BY159" i="2"/>
  <c r="BO743" i="2"/>
  <c r="BH325" i="2"/>
  <c r="BT325" i="2"/>
  <c r="BH145" i="2"/>
  <c r="BT145" i="2"/>
  <c r="BD205" i="2"/>
  <c r="BP205" i="2"/>
  <c r="BT159" i="2"/>
  <c r="AX729" i="2"/>
  <c r="BC743" i="2"/>
  <c r="BH159" i="2"/>
  <c r="BE743" i="2"/>
  <c r="BQ743" i="2"/>
  <c r="AY520" i="2"/>
  <c r="BK520" i="2"/>
  <c r="BW520" i="2"/>
  <c r="BF130" i="2"/>
  <c r="BR130" i="2"/>
  <c r="BI159" i="2"/>
  <c r="BU159" i="2"/>
  <c r="AY280" i="2"/>
  <c r="BA564" i="2"/>
  <c r="BM564" i="2"/>
  <c r="BY564" i="2"/>
  <c r="BX458" i="2"/>
  <c r="BF205" i="2"/>
  <c r="BR205" i="2"/>
  <c r="BJ294" i="2"/>
  <c r="BV294" i="2"/>
  <c r="AZ428" i="2"/>
  <c r="BL428" i="2"/>
  <c r="BX428" i="2"/>
  <c r="BC458" i="2"/>
  <c r="BO458" i="2"/>
  <c r="BG130" i="2"/>
  <c r="BS130" i="2"/>
  <c r="AY458" i="2"/>
  <c r="BL458" i="2"/>
  <c r="AX384" i="2"/>
  <c r="BB458" i="2"/>
  <c r="BN458" i="2"/>
  <c r="BZ458" i="2"/>
  <c r="BD458" i="2"/>
  <c r="BP458" i="2"/>
  <c r="BY384" i="2"/>
  <c r="BE458" i="2"/>
  <c r="BQ458" i="2"/>
  <c r="AX414" i="2"/>
  <c r="BB594" i="2"/>
  <c r="BN594" i="2"/>
  <c r="BZ594" i="2"/>
  <c r="BD564" i="2"/>
  <c r="BP564" i="2"/>
  <c r="BX460" i="2"/>
  <c r="AZ205" i="2"/>
  <c r="BL205" i="2"/>
  <c r="BX205" i="2"/>
  <c r="AZ385" i="2"/>
  <c r="BX730" i="2"/>
  <c r="BD594" i="2"/>
  <c r="BP594" i="2"/>
  <c r="AY415" i="2"/>
  <c r="BK415" i="2"/>
  <c r="BW415" i="2"/>
  <c r="BF730" i="2"/>
  <c r="BN383" i="2"/>
  <c r="BI594" i="2"/>
  <c r="BF445" i="2"/>
  <c r="BB383" i="2"/>
  <c r="BF535" i="2"/>
  <c r="BR535" i="2"/>
  <c r="AX129" i="2"/>
  <c r="BJ129" i="2"/>
  <c r="BV129" i="2"/>
  <c r="BG445" i="2"/>
  <c r="BS445" i="2"/>
  <c r="AX204" i="2"/>
  <c r="BD383" i="2"/>
  <c r="AZ129" i="2"/>
  <c r="AY594" i="2"/>
  <c r="BK594" i="2"/>
  <c r="BW594" i="2"/>
  <c r="BR730" i="2"/>
  <c r="BZ383" i="2"/>
  <c r="BH445" i="2"/>
  <c r="BT445" i="2"/>
  <c r="AY204" i="2"/>
  <c r="BR445" i="2"/>
  <c r="BU594" i="2"/>
  <c r="BH730" i="2"/>
  <c r="BT730" i="2"/>
  <c r="BP383" i="2"/>
  <c r="AZ594" i="2"/>
  <c r="BL594" i="2"/>
  <c r="BX594" i="2"/>
  <c r="BJ730" i="2"/>
  <c r="BV730" i="2"/>
  <c r="BF383" i="2"/>
  <c r="BR383" i="2"/>
  <c r="BJ445" i="2"/>
  <c r="BV445" i="2"/>
  <c r="BZ204" i="2"/>
  <c r="AX535" i="2"/>
  <c r="BJ535" i="2"/>
  <c r="BV535" i="2"/>
  <c r="BB129" i="2"/>
  <c r="BN129" i="2"/>
  <c r="BZ129" i="2"/>
  <c r="AY159" i="2"/>
  <c r="BK159" i="2"/>
  <c r="BW159" i="2"/>
  <c r="BA594" i="2"/>
  <c r="BM594" i="2"/>
  <c r="BY594" i="2"/>
  <c r="BV744" i="2"/>
  <c r="BL744" i="2"/>
  <c r="BA744" i="2"/>
  <c r="BN744" i="2"/>
  <c r="BZ744" i="2"/>
  <c r="BH205" i="2"/>
  <c r="BT205" i="2"/>
  <c r="AZ294" i="2"/>
  <c r="BL294" i="2"/>
  <c r="BX294" i="2"/>
  <c r="BB428" i="2"/>
  <c r="BN428" i="2"/>
  <c r="BZ428" i="2"/>
  <c r="BH130" i="2"/>
  <c r="BT130" i="2"/>
  <c r="AZ54" i="2"/>
  <c r="BL54" i="2"/>
  <c r="BX54" i="2"/>
  <c r="BI205" i="2"/>
  <c r="BU205" i="2"/>
  <c r="BA294" i="2"/>
  <c r="BM294" i="2"/>
  <c r="BY294" i="2"/>
  <c r="BC428" i="2"/>
  <c r="BO428" i="2"/>
  <c r="BI130" i="2"/>
  <c r="BU130" i="2"/>
  <c r="AX205" i="2"/>
  <c r="BJ205" i="2"/>
  <c r="BV205" i="2"/>
  <c r="BB294" i="2"/>
  <c r="BN294" i="2"/>
  <c r="BZ294" i="2"/>
  <c r="AY414" i="2"/>
  <c r="BD428" i="2"/>
  <c r="BP428" i="2"/>
  <c r="AX130" i="2"/>
  <c r="BJ130" i="2"/>
  <c r="BV130" i="2"/>
  <c r="BF54" i="2"/>
  <c r="BR54" i="2"/>
  <c r="AX68" i="2"/>
  <c r="AX70" i="2"/>
  <c r="BZ84" i="2"/>
  <c r="BY99" i="2"/>
  <c r="BY114" i="2"/>
  <c r="BH115" i="2"/>
  <c r="BT115" i="2"/>
  <c r="BE308" i="2"/>
  <c r="BQ308" i="2"/>
  <c r="AY309" i="2"/>
  <c r="BH340" i="2"/>
  <c r="BT340" i="2"/>
  <c r="AZ24" i="2"/>
  <c r="BL24" i="2"/>
  <c r="BX24" i="2"/>
  <c r="BH594" i="2"/>
  <c r="BT594" i="2"/>
  <c r="BG54" i="2"/>
  <c r="BS54" i="2"/>
  <c r="BZ114" i="2"/>
  <c r="BY309" i="2"/>
  <c r="BY339" i="2"/>
  <c r="BA24" i="2"/>
  <c r="BM24" i="2"/>
  <c r="BY24" i="2"/>
  <c r="BH294" i="2"/>
  <c r="BT294" i="2"/>
  <c r="AX428" i="2"/>
  <c r="BJ428" i="2"/>
  <c r="BV428" i="2"/>
  <c r="BI520" i="2"/>
  <c r="BU520" i="2"/>
  <c r="BB504" i="2"/>
  <c r="BN504" i="2"/>
  <c r="BZ504" i="2"/>
  <c r="BH505" i="2"/>
  <c r="BT505" i="2"/>
  <c r="AY564" i="2"/>
  <c r="BK564" i="2"/>
  <c r="BW564" i="2"/>
  <c r="BH54" i="2"/>
  <c r="BT54" i="2"/>
  <c r="BX68" i="2"/>
  <c r="BE728" i="2"/>
  <c r="BQ728" i="2"/>
  <c r="AY729" i="2"/>
  <c r="BG730" i="2"/>
  <c r="BS730" i="2"/>
  <c r="BD743" i="2"/>
  <c r="BP743" i="2"/>
  <c r="AX744" i="2"/>
  <c r="BK744" i="2"/>
  <c r="BW744" i="2"/>
  <c r="BC383" i="2"/>
  <c r="BO383" i="2"/>
  <c r="BA458" i="2"/>
  <c r="BM458" i="2"/>
  <c r="BY458" i="2"/>
  <c r="AY610" i="2"/>
  <c r="BK610" i="2"/>
  <c r="BW610" i="2"/>
  <c r="BZ324" i="2"/>
  <c r="BB144" i="2"/>
  <c r="BN144" i="2"/>
  <c r="BZ144" i="2"/>
  <c r="BE205" i="2"/>
  <c r="BQ205" i="2"/>
  <c r="BI294" i="2"/>
  <c r="BU294" i="2"/>
  <c r="AY428" i="2"/>
  <c r="BK428" i="2"/>
  <c r="BW428" i="2"/>
  <c r="AX520" i="2"/>
  <c r="BJ520" i="2"/>
  <c r="BV520" i="2"/>
  <c r="BG535" i="2"/>
  <c r="BS535" i="2"/>
  <c r="AY129" i="2"/>
  <c r="BK129" i="2"/>
  <c r="BW129" i="2"/>
  <c r="BE130" i="2"/>
  <c r="BQ130" i="2"/>
  <c r="AX280" i="2"/>
  <c r="BC504" i="2"/>
  <c r="BO504" i="2"/>
  <c r="AZ564" i="2"/>
  <c r="BL564" i="2"/>
  <c r="BX564" i="2"/>
  <c r="AX594" i="2"/>
  <c r="BJ594" i="2"/>
  <c r="BV594" i="2"/>
  <c r="BI54" i="2"/>
  <c r="BU54" i="2"/>
  <c r="BY68" i="2"/>
  <c r="AY744" i="2"/>
  <c r="BJ744" i="2"/>
  <c r="BX744" i="2"/>
  <c r="BG205" i="2"/>
  <c r="BS205" i="2"/>
  <c r="AY294" i="2"/>
  <c r="BK294" i="2"/>
  <c r="BW294" i="2"/>
  <c r="BA428" i="2"/>
  <c r="BM428" i="2"/>
  <c r="BY428" i="2"/>
  <c r="AY54" i="2"/>
  <c r="BK54" i="2"/>
  <c r="BW54" i="2"/>
  <c r="AP120" i="11"/>
  <c r="AP121" i="11"/>
  <c r="AP122" i="11"/>
  <c r="AP114" i="11"/>
  <c r="AP115" i="11"/>
  <c r="AP116" i="11"/>
  <c r="AP117" i="11"/>
  <c r="AP118" i="11"/>
  <c r="AP119" i="11"/>
  <c r="AP101" i="11"/>
  <c r="AP100" i="11"/>
  <c r="AP99" i="11"/>
  <c r="AP102" i="11"/>
  <c r="AP103" i="11"/>
  <c r="AP104" i="11"/>
  <c r="AP106" i="11"/>
  <c r="AP105" i="11"/>
  <c r="AP107" i="11"/>
  <c r="AP112" i="11"/>
  <c r="AP111" i="11"/>
  <c r="AP113" i="11"/>
  <c r="AP97" i="11"/>
  <c r="AP98" i="11"/>
  <c r="AP96" i="11"/>
  <c r="AP110" i="11"/>
  <c r="AP108" i="11"/>
  <c r="AP109" i="11"/>
  <c r="T65" i="11"/>
  <c r="AF65" i="11"/>
  <c r="O65" i="11"/>
  <c r="AA65" i="11"/>
  <c r="Q65" i="11"/>
  <c r="AC65" i="11"/>
  <c r="P65" i="11"/>
  <c r="AB65" i="11"/>
  <c r="U62" i="11"/>
  <c r="U65" i="11"/>
  <c r="AG62" i="11"/>
  <c r="AG65" i="11"/>
  <c r="J62" i="11"/>
  <c r="J65" i="11"/>
  <c r="V62" i="11"/>
  <c r="V65" i="11"/>
  <c r="AH62" i="11"/>
  <c r="AH65" i="11"/>
  <c r="M62" i="11"/>
  <c r="Y62" i="11"/>
  <c r="Y65" i="11"/>
  <c r="N62" i="11"/>
  <c r="N65" i="11"/>
  <c r="Z62" i="11"/>
  <c r="Z65" i="11"/>
  <c r="L62" i="11"/>
  <c r="L65" i="11"/>
  <c r="X62" i="11"/>
  <c r="X65" i="11"/>
  <c r="K62" i="11"/>
  <c r="K65" i="11"/>
  <c r="W62" i="11"/>
  <c r="W65" i="11"/>
  <c r="R62" i="11"/>
  <c r="R65" i="11"/>
  <c r="AD62" i="11"/>
  <c r="AD65" i="11"/>
  <c r="S62" i="11"/>
  <c r="S65" i="11"/>
  <c r="AE62" i="11"/>
  <c r="AE65" i="11"/>
  <c r="BG310" i="2"/>
  <c r="O62" i="11"/>
  <c r="BS310" i="2"/>
  <c r="AA62" i="11"/>
  <c r="BX310" i="2"/>
  <c r="AF62" i="11"/>
  <c r="BT310" i="2"/>
  <c r="AB62" i="11"/>
  <c r="AG38" i="11"/>
  <c r="BI310" i="2"/>
  <c r="Q62" i="11"/>
  <c r="BU310" i="2"/>
  <c r="AC62" i="11"/>
  <c r="AZ310" i="2"/>
  <c r="BL310" i="2"/>
  <c r="T62" i="11"/>
  <c r="BH310" i="2"/>
  <c r="P62" i="11"/>
  <c r="AG41" i="11"/>
  <c r="AH47" i="11"/>
  <c r="AG44" i="11"/>
  <c r="AH44" i="11"/>
  <c r="AH41" i="11"/>
  <c r="AH38" i="11"/>
  <c r="AI83" i="11"/>
  <c r="BF23" i="2"/>
  <c r="BR23" i="2"/>
  <c r="BG23" i="2"/>
  <c r="BS23" i="2"/>
  <c r="AI541" i="2"/>
  <c r="AI550" i="2" s="1"/>
  <c r="AF541" i="2"/>
  <c r="AF550" i="2" s="1"/>
  <c r="P541" i="2"/>
  <c r="P550" i="2" s="1"/>
  <c r="M541" i="2"/>
  <c r="M550" i="2" s="1"/>
  <c r="AY158" i="2"/>
  <c r="BK158" i="2"/>
  <c r="BW158" i="2"/>
  <c r="AY160" i="2"/>
  <c r="BG278" i="2"/>
  <c r="BS278" i="2"/>
  <c r="BZ69" i="2"/>
  <c r="AC541" i="2"/>
  <c r="AC550" i="2" s="1"/>
  <c r="Z541" i="2"/>
  <c r="Z550" i="2" s="1"/>
  <c r="AZ158" i="2"/>
  <c r="BL158" i="2"/>
  <c r="BX158" i="2"/>
  <c r="AX53" i="2"/>
  <c r="BO745" i="2"/>
  <c r="BA158" i="2"/>
  <c r="BM158" i="2"/>
  <c r="BY158" i="2"/>
  <c r="BX53" i="2"/>
  <c r="BC745" i="2"/>
  <c r="BR745" i="2"/>
  <c r="BI325" i="2"/>
  <c r="BU325" i="2"/>
  <c r="BI145" i="2"/>
  <c r="BU145" i="2"/>
  <c r="BX444" i="2"/>
  <c r="BB158" i="2"/>
  <c r="BN158" i="2"/>
  <c r="BZ158" i="2"/>
  <c r="BI505" i="2"/>
  <c r="BU505" i="2"/>
  <c r="BY53" i="2"/>
  <c r="BI115" i="2"/>
  <c r="BU115" i="2"/>
  <c r="BI340" i="2"/>
  <c r="BU340" i="2"/>
  <c r="BS745" i="2"/>
  <c r="BJ325" i="2"/>
  <c r="BV325" i="2"/>
  <c r="BJ145" i="2"/>
  <c r="BV145" i="2"/>
  <c r="BY444" i="2"/>
  <c r="BZ534" i="2"/>
  <c r="BH535" i="2"/>
  <c r="BT535" i="2"/>
  <c r="BL129" i="2"/>
  <c r="BX129" i="2"/>
  <c r="BC158" i="2"/>
  <c r="BO158" i="2"/>
  <c r="AX505" i="2"/>
  <c r="BJ505" i="2"/>
  <c r="BV505" i="2"/>
  <c r="BZ53" i="2"/>
  <c r="AX85" i="2"/>
  <c r="BJ115" i="2"/>
  <c r="BV115" i="2"/>
  <c r="BJ340" i="2"/>
  <c r="BV340" i="2"/>
  <c r="AH541" i="2"/>
  <c r="AH550" i="2" s="1"/>
  <c r="AE541" i="2"/>
  <c r="AE550" i="2" s="1"/>
  <c r="AG541" i="2"/>
  <c r="AG550" i="2" s="1"/>
  <c r="AD541" i="2"/>
  <c r="AD550" i="2" s="1"/>
  <c r="BE745" i="2"/>
  <c r="BF745" i="2"/>
  <c r="AZ729" i="2"/>
  <c r="BG745" i="2"/>
  <c r="BZ729" i="2"/>
  <c r="BI730" i="2"/>
  <c r="BU730" i="2"/>
  <c r="U541" i="2"/>
  <c r="U550" i="2" s="1"/>
  <c r="R541" i="2"/>
  <c r="R550" i="2" s="1"/>
  <c r="BU745" i="2"/>
  <c r="BE158" i="2"/>
  <c r="BQ158" i="2"/>
  <c r="BQ745" i="2"/>
  <c r="BI745" i="2"/>
  <c r="BJ745" i="2"/>
  <c r="BV745" i="2"/>
  <c r="BF158" i="2"/>
  <c r="BR158" i="2"/>
  <c r="AX565" i="2"/>
  <c r="AY745" i="2"/>
  <c r="BK745" i="2"/>
  <c r="BW745" i="2"/>
  <c r="BG158" i="2"/>
  <c r="BS158" i="2"/>
  <c r="AY565" i="2"/>
  <c r="BL55" i="2"/>
  <c r="BZ385" i="2"/>
  <c r="BY160" i="2"/>
  <c r="BU278" i="2"/>
  <c r="BY55" i="2"/>
  <c r="BB415" i="2"/>
  <c r="BX385" i="2"/>
  <c r="BX55" i="2"/>
  <c r="BB295" i="2"/>
  <c r="BY415" i="2"/>
  <c r="BM55" i="2"/>
  <c r="BO385" i="2"/>
  <c r="BO295" i="2"/>
  <c r="BB55" i="2"/>
  <c r="BD295" i="2"/>
  <c r="BO415" i="2"/>
  <c r="AX83" i="2"/>
  <c r="BB385" i="2"/>
  <c r="BC385" i="2"/>
  <c r="AX608" i="2"/>
  <c r="BV278" i="2"/>
  <c r="BZ55" i="2"/>
  <c r="BZ608" i="2"/>
  <c r="BI249" i="2"/>
  <c r="BY278" i="2"/>
  <c r="AX98" i="2"/>
  <c r="BN278" i="2"/>
  <c r="AY55" i="2"/>
  <c r="BZ295" i="2"/>
  <c r="BM415" i="2"/>
  <c r="BE249" i="2"/>
  <c r="BI278" i="2"/>
  <c r="BR249" i="2"/>
  <c r="AX278" i="2"/>
  <c r="BD385" i="2"/>
  <c r="BX608" i="2"/>
  <c r="BC415" i="2"/>
  <c r="AY278" i="2"/>
  <c r="BF385" i="2"/>
  <c r="AX459" i="2"/>
  <c r="AY145" i="2"/>
  <c r="BF295" i="2"/>
  <c r="BR295" i="2"/>
  <c r="BQ415" i="2"/>
  <c r="BU249" i="2"/>
  <c r="BQ55" i="2"/>
  <c r="BX83" i="2"/>
  <c r="BS385" i="2"/>
  <c r="BS295" i="2"/>
  <c r="BR415" i="2"/>
  <c r="AX249" i="2"/>
  <c r="BZ278" i="2"/>
  <c r="BT385" i="2"/>
  <c r="BX459" i="2"/>
  <c r="BH295" i="2"/>
  <c r="BS415" i="2"/>
  <c r="AY249" i="2"/>
  <c r="BK249" i="2"/>
  <c r="BW249" i="2"/>
  <c r="BC278" i="2"/>
  <c r="BO278" i="2"/>
  <c r="BE564" i="2"/>
  <c r="BQ564" i="2"/>
  <c r="BG55" i="2"/>
  <c r="BS55" i="2"/>
  <c r="AX69" i="2"/>
  <c r="BZ83" i="2"/>
  <c r="BY98" i="2"/>
  <c r="BA115" i="2"/>
  <c r="BN115" i="2"/>
  <c r="BZ115" i="2"/>
  <c r="BA310" i="2"/>
  <c r="BM310" i="2"/>
  <c r="BY310" i="2"/>
  <c r="BA340" i="2"/>
  <c r="BN340" i="2"/>
  <c r="BZ340" i="2"/>
  <c r="BY25" i="2"/>
  <c r="BK55" i="2"/>
  <c r="BN385" i="2"/>
  <c r="BN295" i="2"/>
  <c r="BP295" i="2"/>
  <c r="BK278" i="2"/>
  <c r="BC55" i="2"/>
  <c r="BE415" i="2"/>
  <c r="BM278" i="2"/>
  <c r="BG385" i="2"/>
  <c r="BJ249" i="2"/>
  <c r="BF55" i="2"/>
  <c r="BY115" i="2"/>
  <c r="BM340" i="2"/>
  <c r="BP744" i="2"/>
  <c r="BL385" i="2"/>
  <c r="BW55" i="2"/>
  <c r="AZ55" i="2"/>
  <c r="BA415" i="2"/>
  <c r="BA55" i="2"/>
  <c r="BC295" i="2"/>
  <c r="BZ415" i="2"/>
  <c r="BZ160" i="2"/>
  <c r="BF249" i="2"/>
  <c r="BJ278" i="2"/>
  <c r="BN55" i="2"/>
  <c r="BS249" i="2"/>
  <c r="BA278" i="2"/>
  <c r="BE55" i="2"/>
  <c r="BV249" i="2"/>
  <c r="AZ115" i="2"/>
  <c r="AZ340" i="2"/>
  <c r="BQ249" i="2"/>
  <c r="BZ595" i="2"/>
  <c r="BN415" i="2"/>
  <c r="BP385" i="2"/>
  <c r="BG249" i="2"/>
  <c r="BW278" i="2"/>
  <c r="BO55" i="2"/>
  <c r="BR385" i="2"/>
  <c r="BG295" i="2"/>
  <c r="BF415" i="2"/>
  <c r="BB278" i="2"/>
  <c r="BR55" i="2"/>
  <c r="BY83" i="2"/>
  <c r="BX98" i="2"/>
  <c r="BM115" i="2"/>
  <c r="BY340" i="2"/>
  <c r="BC744" i="2"/>
  <c r="BH385" i="2"/>
  <c r="BT295" i="2"/>
  <c r="BG415" i="2"/>
  <c r="AX429" i="2"/>
  <c r="AZ744" i="2"/>
  <c r="BM744" i="2"/>
  <c r="BY744" i="2"/>
  <c r="BH745" i="2"/>
  <c r="BT745" i="2"/>
  <c r="BE383" i="2"/>
  <c r="BQ383" i="2"/>
  <c r="BE385" i="2"/>
  <c r="BQ385" i="2"/>
  <c r="BY608" i="2"/>
  <c r="AY325" i="2"/>
  <c r="BK325" i="2"/>
  <c r="BW325" i="2"/>
  <c r="AX145" i="2"/>
  <c r="BK145" i="2"/>
  <c r="BW145" i="2"/>
  <c r="BZ444" i="2"/>
  <c r="BI445" i="2"/>
  <c r="BU445" i="2"/>
  <c r="BY204" i="2"/>
  <c r="BE295" i="2"/>
  <c r="BQ295" i="2"/>
  <c r="BD415" i="2"/>
  <c r="BP415" i="2"/>
  <c r="BI535" i="2"/>
  <c r="BU535" i="2"/>
  <c r="BA129" i="2"/>
  <c r="BM129" i="2"/>
  <c r="BY129" i="2"/>
  <c r="BD158" i="2"/>
  <c r="BP158" i="2"/>
  <c r="BH249" i="2"/>
  <c r="BT249" i="2"/>
  <c r="AZ278" i="2"/>
  <c r="BL278" i="2"/>
  <c r="BX278" i="2"/>
  <c r="AY505" i="2"/>
  <c r="BK505" i="2"/>
  <c r="BW505" i="2"/>
  <c r="BB564" i="2"/>
  <c r="BN564" i="2"/>
  <c r="BZ564" i="2"/>
  <c r="BD55" i="2"/>
  <c r="BP55" i="2"/>
  <c r="AX115" i="2"/>
  <c r="BK115" i="2"/>
  <c r="BW115" i="2"/>
  <c r="BJ310" i="2"/>
  <c r="BV310" i="2"/>
  <c r="AX340" i="2"/>
  <c r="BK340" i="2"/>
  <c r="BW340" i="2"/>
  <c r="BA745" i="2"/>
  <c r="BY745" i="2"/>
  <c r="BJ385" i="2"/>
  <c r="BZ459" i="2"/>
  <c r="AX295" i="2"/>
  <c r="BJ295" i="2"/>
  <c r="BI415" i="2"/>
  <c r="BM745" i="2"/>
  <c r="AX385" i="2"/>
  <c r="BV385" i="2"/>
  <c r="BV295" i="2"/>
  <c r="BU415" i="2"/>
  <c r="BI158" i="2"/>
  <c r="BU158" i="2"/>
  <c r="BA249" i="2"/>
  <c r="BM249" i="2"/>
  <c r="BY249" i="2"/>
  <c r="BE278" i="2"/>
  <c r="BQ278" i="2"/>
  <c r="BY565" i="2"/>
  <c r="AX595" i="2"/>
  <c r="BI55" i="2"/>
  <c r="BU55" i="2"/>
  <c r="BC115" i="2"/>
  <c r="BP115" i="2"/>
  <c r="BC340" i="2"/>
  <c r="BP340" i="2"/>
  <c r="BB745" i="2"/>
  <c r="BN745" i="2"/>
  <c r="BZ745" i="2"/>
  <c r="AY385" i="2"/>
  <c r="BK385" i="2"/>
  <c r="BW385" i="2"/>
  <c r="BE294" i="2"/>
  <c r="BQ294" i="2"/>
  <c r="AY295" i="2"/>
  <c r="BK295" i="2"/>
  <c r="BW295" i="2"/>
  <c r="BJ415" i="2"/>
  <c r="BV415" i="2"/>
  <c r="BG428" i="2"/>
  <c r="BS428" i="2"/>
  <c r="BZ429" i="2"/>
  <c r="BA130" i="2"/>
  <c r="BM130" i="2"/>
  <c r="BY130" i="2"/>
  <c r="AX158" i="2"/>
  <c r="BJ158" i="2"/>
  <c r="BV158" i="2"/>
  <c r="AX160" i="2"/>
  <c r="BB249" i="2"/>
  <c r="BN249" i="2"/>
  <c r="BZ249" i="2"/>
  <c r="BF278" i="2"/>
  <c r="BR278" i="2"/>
  <c r="BZ565" i="2"/>
  <c r="BE594" i="2"/>
  <c r="BQ594" i="2"/>
  <c r="AY595" i="2"/>
  <c r="BJ55" i="2"/>
  <c r="BV55" i="2"/>
  <c r="BY69" i="2"/>
  <c r="BD115" i="2"/>
  <c r="BQ115" i="2"/>
  <c r="BD340" i="2"/>
  <c r="BQ340" i="2"/>
  <c r="BA460" i="2"/>
  <c r="BM460" i="2"/>
  <c r="BH323" i="2"/>
  <c r="BQ609" i="2"/>
  <c r="BY460" i="2"/>
  <c r="BE609" i="2"/>
  <c r="BY430" i="2"/>
  <c r="BS308" i="2"/>
  <c r="BZ309" i="2"/>
  <c r="BH23" i="2"/>
  <c r="BT23" i="2"/>
  <c r="BB24" i="2"/>
  <c r="BN24" i="2"/>
  <c r="BZ24" i="2"/>
  <c r="BT323" i="2"/>
  <c r="AZ430" i="2"/>
  <c r="BB460" i="2"/>
  <c r="BN460" i="2"/>
  <c r="BR609" i="2"/>
  <c r="BL610" i="2"/>
  <c r="BU323" i="2"/>
  <c r="BA430" i="2"/>
  <c r="BN430" i="2"/>
  <c r="BE279" i="2"/>
  <c r="BA610" i="2"/>
  <c r="BJ323" i="2"/>
  <c r="BR279" i="2"/>
  <c r="BE504" i="2"/>
  <c r="BT308" i="2"/>
  <c r="BI23" i="2"/>
  <c r="BB610" i="2"/>
  <c r="AY323" i="2"/>
  <c r="BL145" i="2"/>
  <c r="BX145" i="2"/>
  <c r="BC430" i="2"/>
  <c r="BA520" i="2"/>
  <c r="BY520" i="2"/>
  <c r="BG279" i="2"/>
  <c r="BF504" i="2"/>
  <c r="BR504" i="2"/>
  <c r="BI728" i="2"/>
  <c r="BU728" i="2"/>
  <c r="AY730" i="2"/>
  <c r="BK730" i="2"/>
  <c r="BW730" i="2"/>
  <c r="BH743" i="2"/>
  <c r="BT743" i="2"/>
  <c r="BG383" i="2"/>
  <c r="BS383" i="2"/>
  <c r="BE460" i="2"/>
  <c r="BQ460" i="2"/>
  <c r="BI609" i="2"/>
  <c r="BU609" i="2"/>
  <c r="BC610" i="2"/>
  <c r="BO610" i="2"/>
  <c r="AZ323" i="2"/>
  <c r="BL323" i="2"/>
  <c r="BX323" i="2"/>
  <c r="BA325" i="2"/>
  <c r="BM325" i="2"/>
  <c r="BY325" i="2"/>
  <c r="AX143" i="2"/>
  <c r="BF144" i="2"/>
  <c r="BR144" i="2"/>
  <c r="AZ145" i="2"/>
  <c r="BM145" i="2"/>
  <c r="BY145" i="2"/>
  <c r="AY445" i="2"/>
  <c r="BK445" i="2"/>
  <c r="BW445" i="2"/>
  <c r="BE430" i="2"/>
  <c r="BQ430" i="2"/>
  <c r="BB520" i="2"/>
  <c r="BN520" i="2"/>
  <c r="BZ520" i="2"/>
  <c r="AY535" i="2"/>
  <c r="BK535" i="2"/>
  <c r="BW535" i="2"/>
  <c r="BC129" i="2"/>
  <c r="BO129" i="2"/>
  <c r="BS728" i="2"/>
  <c r="BO460" i="2"/>
  <c r="BS609" i="2"/>
  <c r="BP144" i="2"/>
  <c r="BT728" i="2"/>
  <c r="BS743" i="2"/>
  <c r="BP460" i="2"/>
  <c r="BT609" i="2"/>
  <c r="BQ144" i="2"/>
  <c r="BP430" i="2"/>
  <c r="BS279" i="2"/>
  <c r="BV728" i="2"/>
  <c r="BG728" i="2"/>
  <c r="BC460" i="2"/>
  <c r="BY610" i="2"/>
  <c r="BN610" i="2"/>
  <c r="BE144" i="2"/>
  <c r="BF609" i="2"/>
  <c r="BY70" i="2"/>
  <c r="BG308" i="2"/>
  <c r="BM610" i="2"/>
  <c r="BZ70" i="2"/>
  <c r="BH728" i="2"/>
  <c r="BD460" i="2"/>
  <c r="BH609" i="2"/>
  <c r="BW323" i="2"/>
  <c r="BU743" i="2"/>
  <c r="BF460" i="2"/>
  <c r="BR460" i="2"/>
  <c r="BJ609" i="2"/>
  <c r="BZ460" i="2"/>
  <c r="BI323" i="2"/>
  <c r="BV323" i="2"/>
  <c r="BB430" i="2"/>
  <c r="BH308" i="2"/>
  <c r="BG743" i="2"/>
  <c r="BM430" i="2"/>
  <c r="BY250" i="2"/>
  <c r="BX610" i="2"/>
  <c r="BZ430" i="2"/>
  <c r="BZ250" i="2"/>
  <c r="BQ279" i="2"/>
  <c r="BG609" i="2"/>
  <c r="AX323" i="2"/>
  <c r="BD144" i="2"/>
  <c r="BO430" i="2"/>
  <c r="BF279" i="2"/>
  <c r="BQ504" i="2"/>
  <c r="BU23" i="2"/>
  <c r="BZ610" i="2"/>
  <c r="BK323" i="2"/>
  <c r="BM520" i="2"/>
  <c r="BJ728" i="2"/>
  <c r="BI743" i="2"/>
  <c r="AX609" i="2"/>
  <c r="BV609" i="2"/>
  <c r="BD610" i="2"/>
  <c r="BP610" i="2"/>
  <c r="BA323" i="2"/>
  <c r="BM323" i="2"/>
  <c r="BY323" i="2"/>
  <c r="BB325" i="2"/>
  <c r="BN325" i="2"/>
  <c r="BZ325" i="2"/>
  <c r="BX143" i="2"/>
  <c r="BG144" i="2"/>
  <c r="BS144" i="2"/>
  <c r="BA145" i="2"/>
  <c r="BN145" i="2"/>
  <c r="BZ145" i="2"/>
  <c r="BF430" i="2"/>
  <c r="BR430" i="2"/>
  <c r="BC520" i="2"/>
  <c r="BO520" i="2"/>
  <c r="BI279" i="2"/>
  <c r="BU279" i="2"/>
  <c r="BH504" i="2"/>
  <c r="BT504" i="2"/>
  <c r="BB505" i="2"/>
  <c r="BN505" i="2"/>
  <c r="BZ505" i="2"/>
  <c r="AY728" i="2"/>
  <c r="BL728" i="2"/>
  <c r="BX728" i="2"/>
  <c r="BB730" i="2"/>
  <c r="BN730" i="2"/>
  <c r="BZ730" i="2"/>
  <c r="AY743" i="2"/>
  <c r="BK743" i="2"/>
  <c r="BW743" i="2"/>
  <c r="BE744" i="2"/>
  <c r="BR744" i="2"/>
  <c r="AX383" i="2"/>
  <c r="BJ383" i="2"/>
  <c r="BV383" i="2"/>
  <c r="BH460" i="2"/>
  <c r="BT460" i="2"/>
  <c r="BA728" i="2"/>
  <c r="BM728" i="2"/>
  <c r="BY728" i="2"/>
  <c r="BC730" i="2"/>
  <c r="BO730" i="2"/>
  <c r="AZ743" i="2"/>
  <c r="BL743" i="2"/>
  <c r="BX743" i="2"/>
  <c r="BF744" i="2"/>
  <c r="BS744" i="2"/>
  <c r="AX54" i="2"/>
  <c r="BJ54" i="2"/>
  <c r="BV54" i="2"/>
  <c r="BZ68" i="2"/>
  <c r="BY85" i="2"/>
  <c r="BY100" i="2"/>
  <c r="BI308" i="2"/>
  <c r="BU308" i="2"/>
  <c r="AY310" i="2"/>
  <c r="BK310" i="2"/>
  <c r="BW310" i="2"/>
  <c r="BJ23" i="2"/>
  <c r="BV23" i="2"/>
  <c r="BD24" i="2"/>
  <c r="BP24" i="2"/>
  <c r="AY25" i="2"/>
  <c r="BH279" i="2"/>
  <c r="BT279" i="2"/>
  <c r="BZ280" i="2"/>
  <c r="BG504" i="2"/>
  <c r="BS504" i="2"/>
  <c r="BA505" i="2"/>
  <c r="BM505" i="2"/>
  <c r="BY505" i="2"/>
  <c r="BZ85" i="2"/>
  <c r="BZ100" i="2"/>
  <c r="AX308" i="2"/>
  <c r="BJ308" i="2"/>
  <c r="BV308" i="2"/>
  <c r="AX23" i="2"/>
  <c r="BK23" i="2"/>
  <c r="BW23" i="2"/>
  <c r="BE24" i="2"/>
  <c r="BQ24" i="2"/>
  <c r="AY308" i="2"/>
  <c r="BK308" i="2"/>
  <c r="BW308" i="2"/>
  <c r="AY23" i="2"/>
  <c r="BL23" i="2"/>
  <c r="BX23" i="2"/>
  <c r="BF24" i="2"/>
  <c r="BR24" i="2"/>
  <c r="AX728" i="2"/>
  <c r="BK728" i="2"/>
  <c r="BW728" i="2"/>
  <c r="BA730" i="2"/>
  <c r="BM730" i="2"/>
  <c r="BY730" i="2"/>
  <c r="AX743" i="2"/>
  <c r="BJ743" i="2"/>
  <c r="BV743" i="2"/>
  <c r="BD744" i="2"/>
  <c r="BQ744" i="2"/>
  <c r="BI383" i="2"/>
  <c r="BU383" i="2"/>
  <c r="BI385" i="2"/>
  <c r="BU385" i="2"/>
  <c r="BG458" i="2"/>
  <c r="BS458" i="2"/>
  <c r="BY459" i="2"/>
  <c r="BG460" i="2"/>
  <c r="BS460" i="2"/>
  <c r="AY609" i="2"/>
  <c r="BK609" i="2"/>
  <c r="BW609" i="2"/>
  <c r="BE610" i="2"/>
  <c r="BQ610" i="2"/>
  <c r="BB323" i="2"/>
  <c r="BN323" i="2"/>
  <c r="BZ323" i="2"/>
  <c r="BC325" i="2"/>
  <c r="BO325" i="2"/>
  <c r="BY143" i="2"/>
  <c r="BH144" i="2"/>
  <c r="BT144" i="2"/>
  <c r="BB145" i="2"/>
  <c r="BO145" i="2"/>
  <c r="BA445" i="2"/>
  <c r="BM445" i="2"/>
  <c r="BY445" i="2"/>
  <c r="AZ609" i="2"/>
  <c r="BL609" i="2"/>
  <c r="BX609" i="2"/>
  <c r="BF610" i="2"/>
  <c r="BR610" i="2"/>
  <c r="BC323" i="2"/>
  <c r="BO323" i="2"/>
  <c r="BD325" i="2"/>
  <c r="BP325" i="2"/>
  <c r="BZ143" i="2"/>
  <c r="BI144" i="2"/>
  <c r="BU144" i="2"/>
  <c r="BC145" i="2"/>
  <c r="BP145" i="2"/>
  <c r="BB445" i="2"/>
  <c r="BN445" i="2"/>
  <c r="BZ445" i="2"/>
  <c r="BZ414" i="2"/>
  <c r="BH430" i="2"/>
  <c r="BT430" i="2"/>
  <c r="AY519" i="2"/>
  <c r="BE520" i="2"/>
  <c r="BQ520" i="2"/>
  <c r="BB535" i="2"/>
  <c r="BN535" i="2"/>
  <c r="BZ535" i="2"/>
  <c r="BX128" i="2"/>
  <c r="BF129" i="2"/>
  <c r="BR129" i="2"/>
  <c r="BC159" i="2"/>
  <c r="BO159" i="2"/>
  <c r="AY279" i="2"/>
  <c r="BK279" i="2"/>
  <c r="BW279" i="2"/>
  <c r="BJ504" i="2"/>
  <c r="BV504" i="2"/>
  <c r="BD505" i="2"/>
  <c r="BP505" i="2"/>
  <c r="BG564" i="2"/>
  <c r="BS564" i="2"/>
  <c r="BB54" i="2"/>
  <c r="BN54" i="2"/>
  <c r="BZ54" i="2"/>
  <c r="AX84" i="2"/>
  <c r="BA308" i="2"/>
  <c r="BM308" i="2"/>
  <c r="BY308" i="2"/>
  <c r="BC310" i="2"/>
  <c r="BO310" i="2"/>
  <c r="BB23" i="2"/>
  <c r="BN23" i="2"/>
  <c r="BZ23" i="2"/>
  <c r="BH24" i="2"/>
  <c r="BT24" i="2"/>
  <c r="AY383" i="2"/>
  <c r="BK383" i="2"/>
  <c r="BW383" i="2"/>
  <c r="BI458" i="2"/>
  <c r="BU458" i="2"/>
  <c r="BI460" i="2"/>
  <c r="BU460" i="2"/>
  <c r="BY609" i="2"/>
  <c r="BD323" i="2"/>
  <c r="BV144" i="2"/>
  <c r="BC445" i="2"/>
  <c r="BF520" i="2"/>
  <c r="BG129" i="2"/>
  <c r="BS129" i="2"/>
  <c r="BD159" i="2"/>
  <c r="BP159" i="2"/>
  <c r="AZ279" i="2"/>
  <c r="BL279" i="2"/>
  <c r="BX279" i="2"/>
  <c r="AY504" i="2"/>
  <c r="BK504" i="2"/>
  <c r="BW504" i="2"/>
  <c r="BE505" i="2"/>
  <c r="BQ505" i="2"/>
  <c r="BH564" i="2"/>
  <c r="BT564" i="2"/>
  <c r="AY84" i="2"/>
  <c r="AX99" i="2"/>
  <c r="AX114" i="2"/>
  <c r="BB308" i="2"/>
  <c r="BN308" i="2"/>
  <c r="BZ308" i="2"/>
  <c r="BD310" i="2"/>
  <c r="BP310" i="2"/>
  <c r="BC23" i="2"/>
  <c r="BO23" i="2"/>
  <c r="BI24" i="2"/>
  <c r="BU24" i="2"/>
  <c r="BS610" i="2"/>
  <c r="BE145" i="2"/>
  <c r="BO445" i="2"/>
  <c r="BM205" i="2"/>
  <c r="BI430" i="2"/>
  <c r="BR520" i="2"/>
  <c r="BC535" i="2"/>
  <c r="BB728" i="2"/>
  <c r="BD730" i="2"/>
  <c r="BY743" i="2"/>
  <c r="BX383" i="2"/>
  <c r="BH610" i="2"/>
  <c r="BE323" i="2"/>
  <c r="BK144" i="2"/>
  <c r="BR145" i="2"/>
  <c r="BZ205" i="2"/>
  <c r="BF294" i="2"/>
  <c r="BH428" i="2"/>
  <c r="BV430" i="2"/>
  <c r="BG520" i="2"/>
  <c r="BT129" i="2"/>
  <c r="BZ130" i="2"/>
  <c r="BE159" i="2"/>
  <c r="BA279" i="2"/>
  <c r="BL504" i="2"/>
  <c r="BR505" i="2"/>
  <c r="BU564" i="2"/>
  <c r="BA609" i="2"/>
  <c r="BM609" i="2"/>
  <c r="BG610" i="2"/>
  <c r="BP323" i="2"/>
  <c r="AX324" i="2"/>
  <c r="BE325" i="2"/>
  <c r="BQ325" i="2"/>
  <c r="BJ144" i="2"/>
  <c r="BQ145" i="2"/>
  <c r="BA205" i="2"/>
  <c r="BY205" i="2"/>
  <c r="BU430" i="2"/>
  <c r="BO535" i="2"/>
  <c r="BY128" i="2"/>
  <c r="BN728" i="2"/>
  <c r="BZ728" i="2"/>
  <c r="BP730" i="2"/>
  <c r="BA743" i="2"/>
  <c r="BM743" i="2"/>
  <c r="BH744" i="2"/>
  <c r="BT744" i="2"/>
  <c r="AZ383" i="2"/>
  <c r="BL383" i="2"/>
  <c r="BJ458" i="2"/>
  <c r="BV458" i="2"/>
  <c r="AX460" i="2"/>
  <c r="BJ460" i="2"/>
  <c r="BV460" i="2"/>
  <c r="BB609" i="2"/>
  <c r="BN609" i="2"/>
  <c r="BZ609" i="2"/>
  <c r="BT610" i="2"/>
  <c r="BQ323" i="2"/>
  <c r="BF325" i="2"/>
  <c r="BR325" i="2"/>
  <c r="AX144" i="2"/>
  <c r="BW144" i="2"/>
  <c r="BF145" i="2"/>
  <c r="BD445" i="2"/>
  <c r="BP445" i="2"/>
  <c r="BB205" i="2"/>
  <c r="BN205" i="2"/>
  <c r="BR294" i="2"/>
  <c r="BT428" i="2"/>
  <c r="BJ430" i="2"/>
  <c r="BS520" i="2"/>
  <c r="AX534" i="2"/>
  <c r="BD535" i="2"/>
  <c r="BP535" i="2"/>
  <c r="BZ128" i="2"/>
  <c r="BH129" i="2"/>
  <c r="BB130" i="2"/>
  <c r="BN130" i="2"/>
  <c r="BQ159" i="2"/>
  <c r="BM279" i="2"/>
  <c r="BY279" i="2"/>
  <c r="AZ504" i="2"/>
  <c r="BX504" i="2"/>
  <c r="BF505" i="2"/>
  <c r="BI564" i="2"/>
  <c r="BF594" i="2"/>
  <c r="BR594" i="2"/>
  <c r="BD54" i="2"/>
  <c r="BP54" i="2"/>
  <c r="AY99" i="2"/>
  <c r="AY114" i="2"/>
  <c r="BF115" i="2"/>
  <c r="BR115" i="2"/>
  <c r="BC308" i="2"/>
  <c r="BO308" i="2"/>
  <c r="BE310" i="2"/>
  <c r="BQ310" i="2"/>
  <c r="AX339" i="2"/>
  <c r="BF340" i="2"/>
  <c r="BR340" i="2"/>
  <c r="BD23" i="2"/>
  <c r="BP23" i="2"/>
  <c r="AX24" i="2"/>
  <c r="BJ24" i="2"/>
  <c r="BV24" i="2"/>
  <c r="BC728" i="2"/>
  <c r="BO728" i="2"/>
  <c r="BE730" i="2"/>
  <c r="BQ730" i="2"/>
  <c r="BB743" i="2"/>
  <c r="BN743" i="2"/>
  <c r="BZ743" i="2"/>
  <c r="BI744" i="2"/>
  <c r="BU744" i="2"/>
  <c r="BD745" i="2"/>
  <c r="BP745" i="2"/>
  <c r="BA383" i="2"/>
  <c r="BM383" i="2"/>
  <c r="BY383" i="2"/>
  <c r="BA385" i="2"/>
  <c r="BM385" i="2"/>
  <c r="BY385" i="2"/>
  <c r="AX458" i="2"/>
  <c r="BK458" i="2"/>
  <c r="BW458" i="2"/>
  <c r="AY460" i="2"/>
  <c r="BK460" i="2"/>
  <c r="BW460" i="2"/>
  <c r="BC609" i="2"/>
  <c r="BO609" i="2"/>
  <c r="BI610" i="2"/>
  <c r="BU610" i="2"/>
  <c r="BF323" i="2"/>
  <c r="BR323" i="2"/>
  <c r="BG325" i="2"/>
  <c r="BS325" i="2"/>
  <c r="AZ144" i="2"/>
  <c r="BL144" i="2"/>
  <c r="BX144" i="2"/>
  <c r="BG145" i="2"/>
  <c r="BS145" i="2"/>
  <c r="AX444" i="2"/>
  <c r="BE445" i="2"/>
  <c r="BQ445" i="2"/>
  <c r="BC205" i="2"/>
  <c r="BO205" i="2"/>
  <c r="BG294" i="2"/>
  <c r="BS294" i="2"/>
  <c r="BA295" i="2"/>
  <c r="BM295" i="2"/>
  <c r="AY205" i="2"/>
  <c r="BK205" i="2"/>
  <c r="BW205" i="2"/>
  <c r="BC294" i="2"/>
  <c r="BO294" i="2"/>
  <c r="BI295" i="2"/>
  <c r="BU295" i="2"/>
  <c r="AZ414" i="2"/>
  <c r="BH415" i="2"/>
  <c r="BT415" i="2"/>
  <c r="BE428" i="2"/>
  <c r="BQ428" i="2"/>
  <c r="AZ429" i="2"/>
  <c r="BG430" i="2"/>
  <c r="BS430" i="2"/>
  <c r="AX519" i="2"/>
  <c r="BY295" i="2"/>
  <c r="BI428" i="2"/>
  <c r="BU428" i="2"/>
  <c r="AX430" i="2"/>
  <c r="BK430" i="2"/>
  <c r="BW430" i="2"/>
  <c r="BZ519" i="2"/>
  <c r="BH520" i="2"/>
  <c r="BT520" i="2"/>
  <c r="AY534" i="2"/>
  <c r="BE535" i="2"/>
  <c r="BQ535" i="2"/>
  <c r="BI129" i="2"/>
  <c r="BU129" i="2"/>
  <c r="BC130" i="2"/>
  <c r="BO130" i="2"/>
  <c r="BF159" i="2"/>
  <c r="BR159" i="2"/>
  <c r="BD249" i="2"/>
  <c r="BP249" i="2"/>
  <c r="AX250" i="2"/>
  <c r="BB279" i="2"/>
  <c r="BN279" i="2"/>
  <c r="BZ279" i="2"/>
  <c r="BA504" i="2"/>
  <c r="BM504" i="2"/>
  <c r="BY504" i="2"/>
  <c r="BG505" i="2"/>
  <c r="BS505" i="2"/>
  <c r="AX564" i="2"/>
  <c r="BJ564" i="2"/>
  <c r="BV564" i="2"/>
  <c r="BG594" i="2"/>
  <c r="BS594" i="2"/>
  <c r="BY595" i="2"/>
  <c r="BE54" i="2"/>
  <c r="BQ54" i="2"/>
  <c r="BY84" i="2"/>
  <c r="BG115" i="2"/>
  <c r="BS115" i="2"/>
  <c r="BD308" i="2"/>
  <c r="BP308" i="2"/>
  <c r="AX309" i="2"/>
  <c r="BF310" i="2"/>
  <c r="BR310" i="2"/>
  <c r="AY339" i="2"/>
  <c r="BG340" i="2"/>
  <c r="BS340" i="2"/>
  <c r="BE23" i="2"/>
  <c r="BQ23" i="2"/>
  <c r="AY24" i="2"/>
  <c r="BK24" i="2"/>
  <c r="BW24" i="2"/>
  <c r="BD520" i="2"/>
  <c r="BP520" i="2"/>
  <c r="BA535" i="2"/>
  <c r="BM535" i="2"/>
  <c r="BY535" i="2"/>
  <c r="BE129" i="2"/>
  <c r="BQ129" i="2"/>
  <c r="AY130" i="2"/>
  <c r="BK130" i="2"/>
  <c r="BW130" i="2"/>
  <c r="BB159" i="2"/>
  <c r="BN159" i="2"/>
  <c r="BZ159" i="2"/>
  <c r="AZ249" i="2"/>
  <c r="BL249" i="2"/>
  <c r="BX249" i="2"/>
  <c r="BD278" i="2"/>
  <c r="BP278" i="2"/>
  <c r="AX279" i="2"/>
  <c r="BJ279" i="2"/>
  <c r="BV279" i="2"/>
  <c r="BI504" i="2"/>
  <c r="BU504" i="2"/>
  <c r="BC505" i="2"/>
  <c r="BO505" i="2"/>
  <c r="BF564" i="2"/>
  <c r="BR564" i="2"/>
  <c r="BC594" i="2"/>
  <c r="BO594" i="2"/>
  <c r="BA54" i="2"/>
  <c r="BM54" i="2"/>
  <c r="BY54" i="2"/>
  <c r="BH55" i="2"/>
  <c r="BT55" i="2"/>
  <c r="AY69" i="2"/>
  <c r="BZ98" i="2"/>
  <c r="BB115" i="2"/>
  <c r="BO115" i="2"/>
  <c r="AZ308" i="2"/>
  <c r="BL308" i="2"/>
  <c r="BX308" i="2"/>
  <c r="BB310" i="2"/>
  <c r="BN310" i="2"/>
  <c r="BZ310" i="2"/>
  <c r="BB340" i="2"/>
  <c r="BO340" i="2"/>
  <c r="BA23" i="2"/>
  <c r="BM23" i="2"/>
  <c r="BY23" i="2"/>
  <c r="BG24" i="2"/>
  <c r="BS24" i="2"/>
  <c r="BZ25" i="2"/>
  <c r="AP105" i="6"/>
  <c r="AP104" i="6"/>
  <c r="AP103" i="6"/>
  <c r="AP95" i="6"/>
  <c r="AP96" i="6"/>
  <c r="AP94" i="6"/>
  <c r="AP107" i="6"/>
  <c r="AP108" i="6"/>
  <c r="AP106" i="6"/>
  <c r="AP101" i="6"/>
  <c r="AP100" i="6"/>
  <c r="AP102" i="6"/>
  <c r="AP99" i="6"/>
  <c r="AP97" i="6"/>
  <c r="AP98" i="6"/>
  <c r="AP110" i="6"/>
  <c r="AP111" i="6"/>
  <c r="AP109" i="6"/>
  <c r="AP114" i="6"/>
  <c r="AP113" i="6"/>
  <c r="AP112" i="6"/>
  <c r="AP93" i="6"/>
  <c r="AP92" i="6"/>
  <c r="AP91" i="6"/>
  <c r="AP89" i="6"/>
  <c r="AP88" i="6"/>
  <c r="AP90" i="6"/>
  <c r="AA51" i="6"/>
  <c r="BS443" i="2"/>
  <c r="AX203" i="2"/>
  <c r="U30" i="6"/>
  <c r="BM413" i="2"/>
  <c r="AY518" i="2"/>
  <c r="P57" i="6"/>
  <c r="BH533" i="2"/>
  <c r="AB57" i="6"/>
  <c r="BT533" i="2"/>
  <c r="BS563" i="2"/>
  <c r="BP593" i="2"/>
  <c r="AZ518" i="2"/>
  <c r="AH39" i="6"/>
  <c r="BZ248" i="2"/>
  <c r="BH563" i="2"/>
  <c r="AX503" i="2"/>
  <c r="BF593" i="2"/>
  <c r="V54" i="6"/>
  <c r="BN518" i="2"/>
  <c r="N30" i="6"/>
  <c r="BF413" i="2"/>
  <c r="L54" i="6"/>
  <c r="BD518" i="2"/>
  <c r="U57" i="6"/>
  <c r="BM533" i="2"/>
  <c r="AG57" i="6"/>
  <c r="BY533" i="2"/>
  <c r="AZ563" i="2"/>
  <c r="AF42" i="6"/>
  <c r="BX563" i="2"/>
  <c r="BU593" i="2"/>
  <c r="AF66" i="6"/>
  <c r="BX338" i="2"/>
  <c r="BA443" i="2"/>
  <c r="U51" i="6"/>
  <c r="BM443" i="2"/>
  <c r="AG51" i="6"/>
  <c r="BY443" i="2"/>
  <c r="AY203" i="2"/>
  <c r="O30" i="6"/>
  <c r="BG413" i="2"/>
  <c r="AA30" i="6"/>
  <c r="BS413" i="2"/>
  <c r="M54" i="6"/>
  <c r="BE518" i="2"/>
  <c r="Y54" i="6"/>
  <c r="BQ518" i="2"/>
  <c r="J57" i="6"/>
  <c r="BB533" i="2"/>
  <c r="V57" i="6"/>
  <c r="BN533" i="2"/>
  <c r="AH57" i="6"/>
  <c r="BZ533" i="2"/>
  <c r="BA563" i="2"/>
  <c r="BM563" i="2"/>
  <c r="AG42" i="6"/>
  <c r="BY563" i="2"/>
  <c r="AX593" i="2"/>
  <c r="BJ593" i="2"/>
  <c r="AD45" i="6"/>
  <c r="BV593" i="2"/>
  <c r="AG66" i="6"/>
  <c r="BY338" i="2"/>
  <c r="O51" i="6"/>
  <c r="BG443" i="2"/>
  <c r="AG30" i="6"/>
  <c r="BY413" i="2"/>
  <c r="Z30" i="6"/>
  <c r="BR413" i="2"/>
  <c r="X54" i="6"/>
  <c r="BP518" i="2"/>
  <c r="BA533" i="2"/>
  <c r="AX128" i="2"/>
  <c r="AH21" i="6"/>
  <c r="BZ503" i="2"/>
  <c r="BL563" i="2"/>
  <c r="BI593" i="2"/>
  <c r="AH33" i="6"/>
  <c r="BZ113" i="2"/>
  <c r="J51" i="6"/>
  <c r="BB443" i="2"/>
  <c r="V51" i="6"/>
  <c r="BN443" i="2"/>
  <c r="AH51" i="6"/>
  <c r="BZ443" i="2"/>
  <c r="AX293" i="2"/>
  <c r="P30" i="6"/>
  <c r="BH413" i="2"/>
  <c r="AB30" i="6"/>
  <c r="BT413" i="2"/>
  <c r="N54" i="6"/>
  <c r="BF518" i="2"/>
  <c r="Z54" i="6"/>
  <c r="BR518" i="2"/>
  <c r="K57" i="6"/>
  <c r="BC533" i="2"/>
  <c r="W57" i="6"/>
  <c r="BO533" i="2"/>
  <c r="BB563" i="2"/>
  <c r="BN563" i="2"/>
  <c r="AH42" i="6"/>
  <c r="BZ563" i="2"/>
  <c r="AY593" i="2"/>
  <c r="BK593" i="2"/>
  <c r="AE45" i="6"/>
  <c r="BW593" i="2"/>
  <c r="AH66" i="6"/>
  <c r="BZ338" i="2"/>
  <c r="T54" i="6"/>
  <c r="BL518" i="2"/>
  <c r="BE593" i="2"/>
  <c r="K30" i="6"/>
  <c r="BC413" i="2"/>
  <c r="AX533" i="2"/>
  <c r="J54" i="6"/>
  <c r="BB518" i="2"/>
  <c r="S57" i="6"/>
  <c r="BK533" i="2"/>
  <c r="AE57" i="6"/>
  <c r="BW533" i="2"/>
  <c r="AX563" i="2"/>
  <c r="AE51" i="6"/>
  <c r="BW443" i="2"/>
  <c r="T57" i="6"/>
  <c r="BL533" i="2"/>
  <c r="AG21" i="6"/>
  <c r="BY503" i="2"/>
  <c r="BT593" i="2"/>
  <c r="AE54" i="6"/>
  <c r="BW518" i="2"/>
  <c r="P51" i="6"/>
  <c r="BH443" i="2"/>
  <c r="V30" i="6"/>
  <c r="BN413" i="2"/>
  <c r="AF54" i="6"/>
  <c r="BX518" i="2"/>
  <c r="W30" i="6"/>
  <c r="BO413" i="2"/>
  <c r="U54" i="6"/>
  <c r="BM518" i="2"/>
  <c r="AD57" i="6"/>
  <c r="BV533" i="2"/>
  <c r="AX443" i="2"/>
  <c r="BJ563" i="2"/>
  <c r="BG593" i="2"/>
  <c r="S51" i="6"/>
  <c r="BK443" i="2"/>
  <c r="K54" i="6"/>
  <c r="BC518" i="2"/>
  <c r="AF57" i="6"/>
  <c r="BX533" i="2"/>
  <c r="BH593" i="2"/>
  <c r="AG33" i="6"/>
  <c r="BY113" i="2"/>
  <c r="W51" i="6"/>
  <c r="BO443" i="2"/>
  <c r="AC30" i="6"/>
  <c r="BU413" i="2"/>
  <c r="O54" i="6"/>
  <c r="BG518" i="2"/>
  <c r="X57" i="6"/>
  <c r="BP533" i="2"/>
  <c r="BO563" i="2"/>
  <c r="AZ593" i="2"/>
  <c r="L51" i="6"/>
  <c r="BD443" i="2"/>
  <c r="X51" i="6"/>
  <c r="BP443" i="2"/>
  <c r="AH27" i="6"/>
  <c r="BZ203" i="2"/>
  <c r="AX413" i="2"/>
  <c r="R30" i="6"/>
  <c r="BJ413" i="2"/>
  <c r="AD30" i="6"/>
  <c r="BV413" i="2"/>
  <c r="P54" i="6"/>
  <c r="BH518" i="2"/>
  <c r="AB54" i="6"/>
  <c r="BT518" i="2"/>
  <c r="M57" i="6"/>
  <c r="BE533" i="2"/>
  <c r="Y57" i="6"/>
  <c r="BQ533" i="2"/>
  <c r="BD563" i="2"/>
  <c r="BP563" i="2"/>
  <c r="BA593" i="2"/>
  <c r="BM593" i="2"/>
  <c r="AG45" i="6"/>
  <c r="BY593" i="2"/>
  <c r="AB51" i="6"/>
  <c r="BT443" i="2"/>
  <c r="J30" i="6"/>
  <c r="BB413" i="2"/>
  <c r="AC57" i="6"/>
  <c r="BU533" i="2"/>
  <c r="BT563" i="2"/>
  <c r="AC51" i="6"/>
  <c r="BU443" i="2"/>
  <c r="BA518" i="2"/>
  <c r="R57" i="6"/>
  <c r="BJ533" i="2"/>
  <c r="BU563" i="2"/>
  <c r="BR593" i="2"/>
  <c r="AX113" i="2"/>
  <c r="R51" i="6"/>
  <c r="BJ443" i="2"/>
  <c r="AD51" i="6"/>
  <c r="BV443" i="2"/>
  <c r="L30" i="6"/>
  <c r="BD413" i="2"/>
  <c r="AH54" i="6"/>
  <c r="BZ518" i="2"/>
  <c r="AY533" i="2"/>
  <c r="AD42" i="6"/>
  <c r="BV563" i="2"/>
  <c r="BS593" i="2"/>
  <c r="AY113" i="2"/>
  <c r="AY443" i="2"/>
  <c r="M30" i="6"/>
  <c r="BE413" i="2"/>
  <c r="W54" i="6"/>
  <c r="BO518" i="2"/>
  <c r="BK563" i="2"/>
  <c r="AX338" i="2"/>
  <c r="AZ443" i="2"/>
  <c r="T51" i="6"/>
  <c r="BL443" i="2"/>
  <c r="AF51" i="6"/>
  <c r="BX443" i="2"/>
  <c r="K51" i="6"/>
  <c r="BC443" i="2"/>
  <c r="AG27" i="6"/>
  <c r="BY203" i="2"/>
  <c r="Q30" i="6"/>
  <c r="BI413" i="2"/>
  <c r="AA54" i="6"/>
  <c r="BS518" i="2"/>
  <c r="M51" i="6"/>
  <c r="BE443" i="2"/>
  <c r="Y51" i="6"/>
  <c r="BQ443" i="2"/>
  <c r="AG48" i="6"/>
  <c r="BY293" i="2"/>
  <c r="AY413" i="2"/>
  <c r="S30" i="6"/>
  <c r="BK413" i="2"/>
  <c r="AE30" i="6"/>
  <c r="BW413" i="2"/>
  <c r="Q54" i="6"/>
  <c r="BI518" i="2"/>
  <c r="AC54" i="6"/>
  <c r="BU518" i="2"/>
  <c r="N57" i="6"/>
  <c r="BF533" i="2"/>
  <c r="Z57" i="6"/>
  <c r="BR533" i="2"/>
  <c r="AX248" i="2"/>
  <c r="BE563" i="2"/>
  <c r="BQ563" i="2"/>
  <c r="BB593" i="2"/>
  <c r="BN593" i="2"/>
  <c r="AH45" i="6"/>
  <c r="BZ593" i="2"/>
  <c r="BA413" i="2"/>
  <c r="S54" i="6"/>
  <c r="BK518" i="2"/>
  <c r="AG39" i="6"/>
  <c r="BY248" i="2"/>
  <c r="BG563" i="2"/>
  <c r="BD593" i="2"/>
  <c r="AH30" i="6"/>
  <c r="BZ413" i="2"/>
  <c r="Q57" i="6"/>
  <c r="BI533" i="2"/>
  <c r="BQ593" i="2"/>
  <c r="Q51" i="6"/>
  <c r="BI443" i="2"/>
  <c r="AG54" i="6"/>
  <c r="BY518" i="2"/>
  <c r="BI563" i="2"/>
  <c r="X30" i="6"/>
  <c r="BP413" i="2"/>
  <c r="AY503" i="2"/>
  <c r="Y30" i="6"/>
  <c r="BQ413" i="2"/>
  <c r="AZ533" i="2"/>
  <c r="AY563" i="2"/>
  <c r="AE42" i="6"/>
  <c r="BW563" i="2"/>
  <c r="AY293" i="2"/>
  <c r="L57" i="6"/>
  <c r="BD533" i="2"/>
  <c r="BC563" i="2"/>
  <c r="BL593" i="2"/>
  <c r="AF45" i="6"/>
  <c r="BX593" i="2"/>
  <c r="N51" i="6"/>
  <c r="BF443" i="2"/>
  <c r="Z51" i="6"/>
  <c r="BR443" i="2"/>
  <c r="AH48" i="6"/>
  <c r="BZ293" i="2"/>
  <c r="AZ413" i="2"/>
  <c r="T30" i="6"/>
  <c r="BL413" i="2"/>
  <c r="AF30" i="6"/>
  <c r="BX413" i="2"/>
  <c r="AX518" i="2"/>
  <c r="R54" i="6"/>
  <c r="BJ518" i="2"/>
  <c r="AD54" i="6"/>
  <c r="BV518" i="2"/>
  <c r="O57" i="6"/>
  <c r="BG533" i="2"/>
  <c r="AA57" i="6"/>
  <c r="BS533" i="2"/>
  <c r="AY248" i="2"/>
  <c r="BF563" i="2"/>
  <c r="BR563" i="2"/>
  <c r="BC593" i="2"/>
  <c r="BO593" i="2"/>
  <c r="AF12" i="6"/>
  <c r="AG12" i="6"/>
  <c r="AH12" i="6"/>
  <c r="AU745" i="2"/>
  <c r="AU744" i="2"/>
  <c r="AU743" i="2"/>
  <c r="AU445" i="2"/>
  <c r="AU444" i="2"/>
  <c r="B20" i="17" s="1"/>
  <c r="AU443" i="2"/>
  <c r="AU533" i="2"/>
  <c r="AU535" i="2"/>
  <c r="AU534" i="2"/>
  <c r="B29" i="17" s="1"/>
  <c r="AU310" i="2"/>
  <c r="B61" i="11" s="1"/>
  <c r="AU309" i="2"/>
  <c r="B32" i="17" s="1"/>
  <c r="AU308" i="2"/>
  <c r="B59" i="6" s="1"/>
  <c r="B25" i="17"/>
  <c r="B51" i="11"/>
  <c r="B10" i="18"/>
  <c r="B37" i="18"/>
  <c r="AU383" i="2"/>
  <c r="B74" i="6" s="1"/>
  <c r="AU385" i="2"/>
  <c r="B58" i="11" s="1"/>
  <c r="AU384" i="2"/>
  <c r="B47" i="17" s="1"/>
  <c r="AU325" i="2"/>
  <c r="AU324" i="2"/>
  <c r="B35" i="17" s="1"/>
  <c r="AU323" i="2"/>
  <c r="AU204" i="2"/>
  <c r="AU203" i="2"/>
  <c r="AU205" i="2"/>
  <c r="AU430" i="2"/>
  <c r="AU429" i="2"/>
  <c r="B14" i="17" s="1"/>
  <c r="AU428" i="2"/>
  <c r="AU129" i="2"/>
  <c r="AU128" i="2"/>
  <c r="AU130" i="2"/>
  <c r="AU279" i="2"/>
  <c r="AU278" i="2"/>
  <c r="AU280" i="2"/>
  <c r="B46" i="11" s="1"/>
  <c r="AU595" i="2"/>
  <c r="B40" i="11" s="1"/>
  <c r="AU594" i="2"/>
  <c r="AU593" i="2"/>
  <c r="AU610" i="2"/>
  <c r="AU609" i="2"/>
  <c r="AU608" i="2"/>
  <c r="B41" i="18" s="1"/>
  <c r="AU114" i="2"/>
  <c r="B68" i="17" s="1"/>
  <c r="AU115" i="2"/>
  <c r="AU113" i="2"/>
  <c r="AT23" i="2"/>
  <c r="AT24" i="2"/>
  <c r="AT25" i="2"/>
  <c r="B39" i="11"/>
  <c r="B16" i="17"/>
  <c r="B28" i="17"/>
  <c r="B42" i="11"/>
  <c r="B36" i="11"/>
  <c r="B34" i="17"/>
  <c r="B13" i="17"/>
  <c r="AU415" i="2"/>
  <c r="AU414" i="2"/>
  <c r="B17" i="17" s="1"/>
  <c r="AU413" i="2"/>
  <c r="AU565" i="2"/>
  <c r="B37" i="11" s="1"/>
  <c r="AU564" i="2"/>
  <c r="AU563" i="2"/>
  <c r="B19" i="17"/>
  <c r="AU83" i="2"/>
  <c r="B32" i="18" s="1"/>
  <c r="AU85" i="2"/>
  <c r="AU84" i="2"/>
  <c r="B70" i="11" s="1"/>
  <c r="B45" i="11"/>
  <c r="AU25" i="2"/>
  <c r="AU23" i="2"/>
  <c r="AU24" i="2"/>
  <c r="AU249" i="2"/>
  <c r="AU248" i="2"/>
  <c r="AU250" i="2"/>
  <c r="B43" i="11" s="1"/>
  <c r="AU729" i="2"/>
  <c r="AU728" i="2"/>
  <c r="AU730" i="2"/>
  <c r="AU459" i="2"/>
  <c r="B23" i="17" s="1"/>
  <c r="AU458" i="2"/>
  <c r="AU460" i="2"/>
  <c r="AU294" i="2"/>
  <c r="AU293" i="2"/>
  <c r="AU295" i="2"/>
  <c r="AU99" i="2"/>
  <c r="B73" i="11" s="1"/>
  <c r="AU98" i="2"/>
  <c r="B38" i="18" s="1"/>
  <c r="AU100" i="2"/>
  <c r="B65" i="17" s="1"/>
  <c r="B22" i="17"/>
  <c r="B40" i="18"/>
  <c r="AU144" i="2"/>
  <c r="AU143" i="2"/>
  <c r="AU145" i="2"/>
  <c r="AU520" i="2"/>
  <c r="AU518" i="2"/>
  <c r="AU519" i="2"/>
  <c r="B26" i="17" s="1"/>
  <c r="AU158" i="2"/>
  <c r="AU160" i="2"/>
  <c r="AU159" i="2"/>
  <c r="AU505" i="2"/>
  <c r="AU504" i="2"/>
  <c r="AU503" i="2"/>
  <c r="AU53" i="2"/>
  <c r="B11" i="18" s="1"/>
  <c r="AU55" i="2"/>
  <c r="AU54" i="2"/>
  <c r="B60" i="11"/>
  <c r="B34" i="18"/>
  <c r="AU68" i="2"/>
  <c r="B35" i="18" s="1"/>
  <c r="AU70" i="2"/>
  <c r="AU69" i="2"/>
  <c r="B67" i="11" s="1"/>
  <c r="B57" i="11"/>
  <c r="J106" i="2"/>
  <c r="J301" i="2"/>
  <c r="J331" i="2"/>
  <c r="J24" i="2"/>
  <c r="J14" i="2"/>
  <c r="M23" i="2"/>
  <c r="K25" i="2"/>
  <c r="F77" i="11" s="1"/>
  <c r="J149" i="2"/>
  <c r="J279" i="2"/>
  <c r="R115" i="2"/>
  <c r="R340" i="2"/>
  <c r="J15" i="2"/>
  <c r="J249" i="2"/>
  <c r="J278" i="2"/>
  <c r="K100" i="2"/>
  <c r="F66" i="17" s="1"/>
  <c r="K310" i="2"/>
  <c r="F62" i="11" s="1"/>
  <c r="J285" i="2"/>
  <c r="J299" i="2"/>
  <c r="J308" i="2"/>
  <c r="J563" i="2"/>
  <c r="J54" i="2"/>
  <c r="J593" i="2"/>
  <c r="J159" i="2"/>
  <c r="J158" i="2"/>
  <c r="J594" i="2"/>
  <c r="J564" i="2"/>
  <c r="J505" i="2"/>
  <c r="J45" i="2"/>
  <c r="J240" i="2"/>
  <c r="J269" i="2"/>
  <c r="J495" i="2"/>
  <c r="J554" i="2"/>
  <c r="J421" i="2"/>
  <c r="J150" i="2"/>
  <c r="J585" i="2"/>
  <c r="J270" i="2"/>
  <c r="J46" i="2"/>
  <c r="K55" i="2"/>
  <c r="J535" i="2"/>
  <c r="J496" i="2"/>
  <c r="J555" i="2"/>
  <c r="J404" i="2"/>
  <c r="J406" i="2"/>
  <c r="J520" i="2"/>
  <c r="K504" i="2"/>
  <c r="K294" i="2"/>
  <c r="J196" i="2"/>
  <c r="J584" i="2"/>
  <c r="J428" i="2"/>
  <c r="J533" i="2"/>
  <c r="J205" i="2"/>
  <c r="J130" i="2"/>
  <c r="J524" i="2"/>
  <c r="Q430" i="2"/>
  <c r="J136" i="2"/>
  <c r="J135" i="2"/>
  <c r="J295" i="2"/>
  <c r="J120" i="2"/>
  <c r="J129" i="2"/>
  <c r="J286" i="2"/>
  <c r="J419" i="2"/>
  <c r="L429" i="2"/>
  <c r="K415" i="2"/>
  <c r="J526" i="2"/>
  <c r="J509" i="2"/>
  <c r="J518" i="2"/>
  <c r="J121" i="2"/>
  <c r="J413" i="2"/>
  <c r="J511" i="2"/>
  <c r="J434" i="2"/>
  <c r="J436" i="2"/>
  <c r="J443" i="2"/>
  <c r="L144" i="2"/>
  <c r="Q145" i="2"/>
  <c r="K445" i="2"/>
  <c r="J314" i="2"/>
  <c r="J316" i="2"/>
  <c r="J600" i="2"/>
  <c r="J609" i="2"/>
  <c r="J610" i="2"/>
  <c r="J323" i="2"/>
  <c r="J460" i="2"/>
  <c r="K325" i="2"/>
  <c r="J601" i="2"/>
  <c r="J383" i="2"/>
  <c r="J385" i="2"/>
  <c r="J374" i="2"/>
  <c r="J376" i="2"/>
  <c r="J451" i="2"/>
  <c r="J449" i="2"/>
  <c r="M458" i="2"/>
  <c r="H51" i="6" s="1"/>
  <c r="J734" i="2"/>
  <c r="J735" i="2"/>
  <c r="J736" i="2"/>
  <c r="J743" i="2"/>
  <c r="T744" i="2"/>
  <c r="K745" i="2"/>
  <c r="J721" i="2"/>
  <c r="J719" i="2"/>
  <c r="K730" i="2"/>
  <c r="M728" i="2"/>
  <c r="B11" i="17" l="1"/>
  <c r="B8" i="17"/>
  <c r="B79" i="6"/>
  <c r="B58" i="17"/>
  <c r="B52" i="11"/>
  <c r="B49" i="11"/>
  <c r="B82" i="6"/>
  <c r="B61" i="17"/>
  <c r="B83" i="6"/>
  <c r="B62" i="17"/>
  <c r="B10" i="17"/>
  <c r="B7" i="17"/>
  <c r="B80" i="6"/>
  <c r="B59" i="17"/>
  <c r="AX100" i="2"/>
  <c r="F87" i="6"/>
  <c r="B78" i="11"/>
  <c r="B75" i="11"/>
  <c r="B79" i="11"/>
  <c r="B76" i="11"/>
  <c r="AK5" i="2"/>
  <c r="AM5" i="2"/>
  <c r="AL5" i="2"/>
  <c r="K5" i="2"/>
  <c r="AM6" i="2"/>
  <c r="AH74" i="18" s="1"/>
  <c r="K6" i="2"/>
  <c r="F74" i="18" s="1"/>
  <c r="AL6" i="2"/>
  <c r="AG74" i="18" s="1"/>
  <c r="AK6" i="2"/>
  <c r="AF74" i="18" s="1"/>
  <c r="BR550" i="2"/>
  <c r="BU550" i="2"/>
  <c r="M65" i="11"/>
  <c r="BV550" i="2"/>
  <c r="BP550" i="2"/>
  <c r="BQ550" i="2"/>
  <c r="AZ550" i="2"/>
  <c r="BH550" i="2"/>
  <c r="AF24" i="17"/>
  <c r="BC550" i="2"/>
  <c r="BT550" i="2"/>
  <c r="BM550" i="2"/>
  <c r="BE550" i="2"/>
  <c r="BS550" i="2"/>
  <c r="Y541" i="2"/>
  <c r="Y550" i="2" s="1"/>
  <c r="T571" i="2"/>
  <c r="T580" i="2" s="1"/>
  <c r="Z571" i="2"/>
  <c r="Z580" i="2" s="1"/>
  <c r="T541" i="2"/>
  <c r="T550" i="2" s="1"/>
  <c r="Q571" i="2"/>
  <c r="Q580" i="2" s="1"/>
  <c r="V571" i="2"/>
  <c r="V580" i="2" s="1"/>
  <c r="O541" i="2"/>
  <c r="O550" i="2" s="1"/>
  <c r="AD571" i="2"/>
  <c r="AD580" i="2" s="1"/>
  <c r="Q541" i="2"/>
  <c r="Q550" i="2" s="1"/>
  <c r="N571" i="2"/>
  <c r="N580" i="2" s="1"/>
  <c r="I35" i="11" s="1"/>
  <c r="L541" i="2"/>
  <c r="L550" i="2" s="1"/>
  <c r="G12" i="17" s="1"/>
  <c r="AC571" i="2"/>
  <c r="AC580" i="2" s="1"/>
  <c r="M571" i="2"/>
  <c r="M580" i="2" s="1"/>
  <c r="AG571" i="2"/>
  <c r="AG580" i="2" s="1"/>
  <c r="L571" i="2"/>
  <c r="L580" i="2" s="1"/>
  <c r="X571" i="2"/>
  <c r="X580" i="2" s="1"/>
  <c r="K571" i="2"/>
  <c r="K541" i="2"/>
  <c r="K550" i="2" s="1"/>
  <c r="W541" i="2"/>
  <c r="W550" i="2" s="1"/>
  <c r="X541" i="2"/>
  <c r="X550" i="2" s="1"/>
  <c r="Y571" i="2"/>
  <c r="Y580" i="2" s="1"/>
  <c r="AB541" i="2"/>
  <c r="AB550" i="2" s="1"/>
  <c r="AF571" i="2"/>
  <c r="AF580" i="2" s="1"/>
  <c r="R571" i="2"/>
  <c r="R580" i="2" s="1"/>
  <c r="AB571" i="2"/>
  <c r="AB580" i="2" s="1"/>
  <c r="AJ541" i="2"/>
  <c r="AJ550" i="2" s="1"/>
  <c r="S571" i="2"/>
  <c r="S580" i="2" s="1"/>
  <c r="AH571" i="2"/>
  <c r="AH580" i="2" s="1"/>
  <c r="N541" i="2"/>
  <c r="N550" i="2" s="1"/>
  <c r="P571" i="2"/>
  <c r="P580" i="2" s="1"/>
  <c r="V541" i="2"/>
  <c r="V550" i="2" s="1"/>
  <c r="AA571" i="2"/>
  <c r="AA580" i="2" s="1"/>
  <c r="S541" i="2"/>
  <c r="S550" i="2" s="1"/>
  <c r="AE571" i="2"/>
  <c r="AE580" i="2" s="1"/>
  <c r="AA541" i="2"/>
  <c r="AA550" i="2" s="1"/>
  <c r="W571" i="2"/>
  <c r="W580" i="2" s="1"/>
  <c r="U571" i="2"/>
  <c r="U580" i="2" s="1"/>
  <c r="O571" i="2"/>
  <c r="O580" i="2" s="1"/>
  <c r="AI62" i="11"/>
  <c r="AB32" i="11"/>
  <c r="P32" i="11"/>
  <c r="X32" i="11"/>
  <c r="AA32" i="11"/>
  <c r="M32" i="11"/>
  <c r="U32" i="11"/>
  <c r="K32" i="11"/>
  <c r="H32" i="11"/>
  <c r="Y32" i="11"/>
  <c r="Z32" i="11"/>
  <c r="AD32" i="11"/>
  <c r="AC32" i="11"/>
  <c r="AP84" i="11"/>
  <c r="AP86" i="11"/>
  <c r="AP85" i="11"/>
  <c r="AP81" i="11"/>
  <c r="AP82" i="11"/>
  <c r="AP83" i="11"/>
  <c r="AP89" i="11"/>
  <c r="AP88" i="11"/>
  <c r="AP87" i="11"/>
  <c r="AL4" i="2"/>
  <c r="K4" i="2"/>
  <c r="AM4" i="2"/>
  <c r="AI30" i="6"/>
  <c r="AI51" i="6"/>
  <c r="AI54" i="6"/>
  <c r="AI57" i="6"/>
  <c r="J745" i="2"/>
  <c r="AX745" i="2"/>
  <c r="J55" i="2"/>
  <c r="AX55" i="2"/>
  <c r="AY429" i="2"/>
  <c r="J340" i="2"/>
  <c r="BE340" i="2"/>
  <c r="J415" i="2"/>
  <c r="AX415" i="2"/>
  <c r="J310" i="2"/>
  <c r="AX310" i="2"/>
  <c r="J430" i="2"/>
  <c r="BD430" i="2"/>
  <c r="J294" i="2"/>
  <c r="AX294" i="2"/>
  <c r="J458" i="2"/>
  <c r="AZ458" i="2"/>
  <c r="J325" i="2"/>
  <c r="AX325" i="2"/>
  <c r="J504" i="2"/>
  <c r="AX504" i="2"/>
  <c r="AX25" i="2"/>
  <c r="J115" i="2"/>
  <c r="BE115" i="2"/>
  <c r="J445" i="2"/>
  <c r="AX445" i="2"/>
  <c r="J23" i="2"/>
  <c r="AZ23" i="2"/>
  <c r="J728" i="2"/>
  <c r="AZ728" i="2"/>
  <c r="J145" i="2"/>
  <c r="BD145" i="2"/>
  <c r="J730" i="2"/>
  <c r="AX730" i="2"/>
  <c r="J144" i="2"/>
  <c r="AY144" i="2"/>
  <c r="J744" i="2"/>
  <c r="BG744" i="2"/>
  <c r="AI11" i="6"/>
  <c r="J95" i="11"/>
  <c r="K95" i="11"/>
  <c r="L95" i="11"/>
  <c r="M95" i="11"/>
  <c r="N95" i="11"/>
  <c r="O95" i="11"/>
  <c r="P95" i="11"/>
  <c r="Q95" i="11"/>
  <c r="R95" i="11"/>
  <c r="S95" i="11"/>
  <c r="T95" i="11"/>
  <c r="U95" i="11"/>
  <c r="V95" i="11"/>
  <c r="W95" i="11"/>
  <c r="X95" i="11"/>
  <c r="Y95" i="11"/>
  <c r="Z95" i="11"/>
  <c r="AA95" i="11"/>
  <c r="AB95" i="11"/>
  <c r="AC95" i="11"/>
  <c r="AD95" i="11"/>
  <c r="AE95" i="11"/>
  <c r="AF95" i="11"/>
  <c r="AG95" i="11"/>
  <c r="AH95" i="11"/>
  <c r="AM2" i="2"/>
  <c r="G15" i="17" l="1"/>
  <c r="G35" i="11"/>
  <c r="H15" i="17"/>
  <c r="H35" i="11"/>
  <c r="AF50" i="18"/>
  <c r="AG50" i="18"/>
  <c r="AH50" i="18"/>
  <c r="F50" i="18"/>
  <c r="AH23" i="18"/>
  <c r="AI65" i="11"/>
  <c r="AP63" i="11" s="1"/>
  <c r="BF550" i="2"/>
  <c r="F32" i="11"/>
  <c r="F12" i="17"/>
  <c r="AX550" i="2"/>
  <c r="N32" i="11"/>
  <c r="BB580" i="2"/>
  <c r="J35" i="11"/>
  <c r="BL580" i="2"/>
  <c r="T35" i="11"/>
  <c r="AY580" i="2"/>
  <c r="BA580" i="2"/>
  <c r="BG550" i="2"/>
  <c r="O32" i="11"/>
  <c r="BN580" i="2"/>
  <c r="V35" i="11"/>
  <c r="BW550" i="2"/>
  <c r="AE32" i="11"/>
  <c r="J541" i="2"/>
  <c r="BH580" i="2"/>
  <c r="P35" i="11"/>
  <c r="BK550" i="2"/>
  <c r="S32" i="11"/>
  <c r="BT580" i="2"/>
  <c r="AB35" i="11"/>
  <c r="BD550" i="2"/>
  <c r="L32" i="11"/>
  <c r="BM580" i="2"/>
  <c r="U35" i="11"/>
  <c r="BS580" i="2"/>
  <c r="AA35" i="11"/>
  <c r="J571" i="2"/>
  <c r="K580" i="2"/>
  <c r="BP580" i="2"/>
  <c r="X35" i="11"/>
  <c r="BI580" i="2"/>
  <c r="Q35" i="11"/>
  <c r="BI550" i="2"/>
  <c r="Q32" i="11"/>
  <c r="BU580" i="2"/>
  <c r="AC35" i="11"/>
  <c r="BO550" i="2"/>
  <c r="W32" i="11"/>
  <c r="BK580" i="2"/>
  <c r="S35" i="11"/>
  <c r="AY550" i="2"/>
  <c r="G32" i="11"/>
  <c r="BD580" i="2"/>
  <c r="L35" i="11"/>
  <c r="J550" i="2"/>
  <c r="BJ580" i="2"/>
  <c r="R35" i="11"/>
  <c r="BO580" i="2"/>
  <c r="W35" i="11"/>
  <c r="BJ550" i="2"/>
  <c r="R32" i="11"/>
  <c r="AZ580" i="2"/>
  <c r="BQ580" i="2"/>
  <c r="Y35" i="11"/>
  <c r="BG580" i="2"/>
  <c r="O35" i="11"/>
  <c r="BC580" i="2"/>
  <c r="K35" i="11"/>
  <c r="BA550" i="2"/>
  <c r="I32" i="11"/>
  <c r="BR580" i="2"/>
  <c r="Z35" i="11"/>
  <c r="BF580" i="2"/>
  <c r="N35" i="11"/>
  <c r="BN550" i="2"/>
  <c r="V32" i="11"/>
  <c r="BE580" i="2"/>
  <c r="M35" i="11"/>
  <c r="BB550" i="2"/>
  <c r="J32" i="11"/>
  <c r="BL550" i="2"/>
  <c r="T32" i="11"/>
  <c r="K59" i="11"/>
  <c r="U59" i="11"/>
  <c r="AP62" i="11"/>
  <c r="AP61" i="11"/>
  <c r="AP60" i="11"/>
  <c r="AE59" i="11"/>
  <c r="J59" i="11"/>
  <c r="Z59" i="11"/>
  <c r="R59" i="11"/>
  <c r="L59" i="11"/>
  <c r="AA59" i="11"/>
  <c r="V59" i="11"/>
  <c r="T59" i="11"/>
  <c r="Q59" i="11"/>
  <c r="P59" i="11"/>
  <c r="Y59" i="11"/>
  <c r="S59" i="11"/>
  <c r="AF59" i="11"/>
  <c r="AC59" i="11"/>
  <c r="AD59" i="11"/>
  <c r="AM3" i="2"/>
  <c r="AH107" i="17" s="1"/>
  <c r="AH59" i="11"/>
  <c r="N59" i="11"/>
  <c r="X59" i="11"/>
  <c r="O59" i="11"/>
  <c r="AG59" i="11"/>
  <c r="W59" i="11"/>
  <c r="AB59" i="11"/>
  <c r="M59" i="11"/>
  <c r="AI95" i="11"/>
  <c r="AP57" i="6"/>
  <c r="AP56" i="6"/>
  <c r="AP55" i="6"/>
  <c r="AP53" i="6"/>
  <c r="AP52" i="6"/>
  <c r="AP54" i="6"/>
  <c r="AP51" i="6"/>
  <c r="AP50" i="6"/>
  <c r="AP49" i="6"/>
  <c r="AP29" i="6"/>
  <c r="AP28" i="6"/>
  <c r="AP30" i="6"/>
  <c r="AH87" i="6"/>
  <c r="AM1" i="2"/>
  <c r="AG87" i="6"/>
  <c r="AL1" i="2"/>
  <c r="B100" i="6"/>
  <c r="B44" i="6"/>
  <c r="B113" i="6"/>
  <c r="AT151" i="7"/>
  <c r="AT166" i="7"/>
  <c r="AT410" i="7"/>
  <c r="AT680" i="7"/>
  <c r="AT597" i="7"/>
  <c r="AT235" i="7"/>
  <c r="AT266" i="7"/>
  <c r="AT134" i="7"/>
  <c r="AT783" i="7"/>
  <c r="AT730" i="7"/>
  <c r="AT45" i="7"/>
  <c r="AT753" i="7"/>
  <c r="AT467" i="7"/>
  <c r="AT743" i="7"/>
  <c r="AT305" i="7"/>
  <c r="AT635" i="7"/>
  <c r="AT347" i="7"/>
  <c r="AT977" i="7"/>
  <c r="AT909" i="7"/>
  <c r="AT646" i="7"/>
  <c r="AT665" i="7"/>
  <c r="AT807" i="7"/>
  <c r="AT406" i="7"/>
  <c r="AT344" i="7"/>
  <c r="AT956" i="7"/>
  <c r="AT663" i="7"/>
  <c r="AT10" i="7"/>
  <c r="AT877" i="7"/>
  <c r="AT128" i="7"/>
  <c r="AT419" i="7"/>
  <c r="AT868" i="7"/>
  <c r="AT853" i="7"/>
  <c r="AT96" i="7"/>
  <c r="AT871" i="7"/>
  <c r="AT455" i="7"/>
  <c r="AT492" i="7"/>
  <c r="D65" i="6"/>
  <c r="B56" i="6"/>
  <c r="B112" i="6"/>
  <c r="B43" i="6"/>
  <c r="AT51" i="7"/>
  <c r="AT332" i="7"/>
  <c r="AT943" i="7"/>
  <c r="AT503" i="7"/>
  <c r="B40" i="6"/>
  <c r="AT153" i="7"/>
  <c r="AT268" i="7"/>
  <c r="AT709" i="7"/>
  <c r="AT389" i="7"/>
  <c r="AT429" i="7"/>
  <c r="AT914" i="7"/>
  <c r="AT121" i="7"/>
  <c r="AT433" i="7"/>
  <c r="AT25" i="7"/>
  <c r="AT298" i="7"/>
  <c r="AT591" i="7"/>
  <c r="AT91" i="7"/>
  <c r="AT38" i="7"/>
  <c r="AT464" i="7"/>
  <c r="AT204" i="7"/>
  <c r="AT521" i="7"/>
  <c r="AT671" i="7"/>
  <c r="AT522" i="7"/>
  <c r="AT989" i="7"/>
  <c r="AT220" i="7"/>
  <c r="AT447" i="7"/>
  <c r="AT540" i="7"/>
  <c r="AT828" i="7"/>
  <c r="AT422" i="7"/>
  <c r="AT995" i="7"/>
  <c r="AT737" i="7"/>
  <c r="B106" i="6"/>
  <c r="D8" i="6"/>
  <c r="AT706" i="7"/>
  <c r="AT622" i="7"/>
  <c r="AT570" i="7"/>
  <c r="D44" i="6"/>
  <c r="AT89" i="7"/>
  <c r="AT801" i="7"/>
  <c r="AT319" i="7"/>
  <c r="AT442" i="7"/>
  <c r="AT497" i="7"/>
  <c r="AT827" i="7"/>
  <c r="AT809" i="7"/>
  <c r="AT318" i="7"/>
  <c r="AT746" i="7"/>
  <c r="AT564" i="7"/>
  <c r="AT852" i="7"/>
  <c r="D113" i="6"/>
  <c r="AT630" i="7"/>
  <c r="AT36" i="7"/>
  <c r="AT740" i="7"/>
  <c r="AT213" i="7"/>
  <c r="AT230" i="7"/>
  <c r="AT164" i="7"/>
  <c r="AT179" i="7"/>
  <c r="AT527" i="7"/>
  <c r="AT189" i="7"/>
  <c r="AT754" i="7"/>
  <c r="AT34" i="7"/>
  <c r="D41" i="6"/>
  <c r="D101" i="6"/>
  <c r="B107" i="6"/>
  <c r="B53" i="6"/>
  <c r="D26" i="6"/>
  <c r="AT880" i="7"/>
  <c r="AT441" i="7"/>
  <c r="AT799" i="7"/>
  <c r="AT139" i="7"/>
  <c r="AT506" i="7"/>
  <c r="AT141" i="7"/>
  <c r="AT504" i="7"/>
  <c r="AT221" i="7"/>
  <c r="AT432" i="7"/>
  <c r="AT728" i="7"/>
  <c r="AT717" i="7"/>
  <c r="AT93" i="7"/>
  <c r="AT24" i="7"/>
  <c r="AT734" i="7"/>
  <c r="AT729" i="7"/>
  <c r="AT948" i="7"/>
  <c r="AT414" i="7"/>
  <c r="AT876" i="7"/>
  <c r="AT618" i="7"/>
  <c r="AT149" i="7"/>
  <c r="AT186" i="7"/>
  <c r="AT252" i="7"/>
  <c r="AT364" i="7"/>
  <c r="AT83" i="7"/>
  <c r="AT133" i="7"/>
  <c r="AT566" i="7"/>
  <c r="AT66" i="7"/>
  <c r="AT965" i="7"/>
  <c r="B26" i="6"/>
  <c r="B46" i="6"/>
  <c r="B86" i="6"/>
  <c r="D53" i="6"/>
  <c r="B103" i="6"/>
  <c r="D47" i="6"/>
  <c r="AT710" i="7"/>
  <c r="AT57" i="7"/>
  <c r="AT302" i="7"/>
  <c r="B55" i="6"/>
  <c r="AT79" i="7"/>
  <c r="AT341" i="7"/>
  <c r="AT966" i="7"/>
  <c r="D104" i="6"/>
  <c r="B49" i="6"/>
  <c r="D38" i="6"/>
  <c r="B25" i="6"/>
  <c r="AT323" i="7"/>
  <c r="AT731" i="7"/>
  <c r="AT861" i="7"/>
  <c r="B110" i="6"/>
  <c r="D50" i="6"/>
  <c r="AT171" i="7"/>
  <c r="D35" i="6"/>
  <c r="AT304" i="7"/>
  <c r="AT507" i="7"/>
  <c r="AT147" i="7"/>
  <c r="AT845" i="7"/>
  <c r="B50" i="6"/>
  <c r="B85" i="6"/>
  <c r="D20" i="6"/>
  <c r="AT673" i="7"/>
  <c r="AT874" i="7"/>
  <c r="AT78" i="7"/>
  <c r="AT255" i="7"/>
  <c r="AT605" i="7"/>
  <c r="B101" i="6"/>
  <c r="B35" i="6"/>
  <c r="D32" i="6"/>
  <c r="B34" i="6"/>
  <c r="AT830" i="7"/>
  <c r="AT994" i="7"/>
  <c r="D107" i="6"/>
  <c r="D86" i="6"/>
  <c r="D11" i="6"/>
  <c r="AT770" i="7"/>
  <c r="B41" i="6"/>
  <c r="AT182" i="7"/>
  <c r="AT796" i="7"/>
  <c r="AT924" i="7"/>
  <c r="B47" i="6"/>
  <c r="D110" i="6"/>
  <c r="AT725" i="7"/>
  <c r="AT562" i="7"/>
  <c r="AT628" i="7"/>
  <c r="AT736" i="7"/>
  <c r="AT113" i="7"/>
  <c r="AT558" i="7"/>
  <c r="AT39" i="7"/>
  <c r="AT857" i="7"/>
  <c r="AT373" i="7"/>
  <c r="AT357" i="7"/>
  <c r="AT29" i="7"/>
  <c r="AT426" i="7"/>
  <c r="AT322" i="7"/>
  <c r="AT713" i="7"/>
  <c r="AT18" i="7"/>
  <c r="AT958" i="7"/>
  <c r="AT662" i="7"/>
  <c r="AT288" i="7"/>
  <c r="AT631" i="7"/>
  <c r="AT233" i="7"/>
  <c r="AT176" i="7"/>
  <c r="AT976" i="7"/>
  <c r="AT450" i="7"/>
  <c r="AT100" i="7"/>
  <c r="AT370" i="7"/>
  <c r="AT657" i="7"/>
  <c r="AT806" i="7"/>
  <c r="AT411" i="7"/>
  <c r="AT855" i="7"/>
  <c r="AT983" i="7"/>
  <c r="AT623" i="7"/>
  <c r="AT993" i="7"/>
  <c r="AT307" i="7"/>
  <c r="AT638" i="7"/>
  <c r="AT181" i="7"/>
  <c r="AT655" i="7"/>
  <c r="AT275" i="7"/>
  <c r="AT647" i="7"/>
  <c r="AT712" i="7"/>
  <c r="AT698" i="7"/>
  <c r="AT818" i="7"/>
  <c r="AT366" i="7"/>
  <c r="AT338" i="7"/>
  <c r="AT606" i="7"/>
  <c r="AT765" i="7"/>
  <c r="AT763" i="7"/>
  <c r="AT494" i="7"/>
  <c r="AT944" i="7"/>
  <c r="AT611" i="7"/>
  <c r="AT126" i="7"/>
  <c r="AT274" i="7"/>
  <c r="AT412" i="7"/>
  <c r="AT335" i="7"/>
  <c r="AT315" i="7"/>
  <c r="AT758" i="7"/>
  <c r="AT761" i="7"/>
  <c r="AT292" i="7"/>
  <c r="AT675" i="7"/>
  <c r="AT33" i="7"/>
  <c r="AT969" i="7"/>
  <c r="AT50" i="7"/>
  <c r="AT64" i="7"/>
  <c r="AT813" i="7"/>
  <c r="AT735" i="7"/>
  <c r="AT643" i="7"/>
  <c r="AT500" i="7"/>
  <c r="AT685" i="7"/>
  <c r="AT789" i="7"/>
  <c r="AT251" i="7"/>
  <c r="AT544" i="7"/>
  <c r="AT794" i="7"/>
  <c r="AT28" i="7"/>
  <c r="AT953" i="7"/>
  <c r="AT13" i="7"/>
  <c r="AT682" i="7"/>
  <c r="AT550" i="7"/>
  <c r="AT328" i="7"/>
  <c r="AT963" i="7"/>
  <c r="AT368" i="7"/>
  <c r="AT87" i="7"/>
  <c r="AT833" i="7"/>
  <c r="AT437" i="7"/>
  <c r="AT348" i="7"/>
  <c r="AT669" i="7"/>
  <c r="AT453" i="7"/>
  <c r="AT337" i="7"/>
  <c r="AT26" i="7"/>
  <c r="AT250" i="7"/>
  <c r="AT805" i="7"/>
  <c r="AT922" i="7"/>
  <c r="AT475" i="7"/>
  <c r="AT111" i="7"/>
  <c r="AT693" i="7"/>
  <c r="AT600" i="7"/>
  <c r="AT732" i="7"/>
  <c r="AT261" i="7"/>
  <c r="AT811" i="7"/>
  <c r="AT199" i="7"/>
  <c r="AT577" i="7"/>
  <c r="AT894" i="7"/>
  <c r="AT122" i="7"/>
  <c r="AT101" i="7"/>
  <c r="AT167" i="7"/>
  <c r="AT119" i="7"/>
  <c r="AT480" i="7"/>
  <c r="B31" i="6"/>
  <c r="AT346" i="7"/>
  <c r="AT916" i="7"/>
  <c r="AT608" i="7"/>
  <c r="AT578" i="7"/>
  <c r="AT94" i="7"/>
  <c r="AT458" i="7"/>
  <c r="AT142" i="7"/>
  <c r="AT407" i="7"/>
  <c r="AT385" i="7"/>
  <c r="AT436" i="7"/>
  <c r="AT155" i="7"/>
  <c r="AT986" i="7"/>
  <c r="AT890" i="7"/>
  <c r="AT764" i="7"/>
  <c r="AT60" i="7"/>
  <c r="AT152" i="7"/>
  <c r="AT30" i="7"/>
  <c r="AT161" i="7"/>
  <c r="AT612" i="7"/>
  <c r="AT614" i="7"/>
  <c r="AT294" i="7"/>
  <c r="AT177" i="7"/>
  <c r="AT22" i="7"/>
  <c r="AT511" i="7"/>
  <c r="AT317" i="7"/>
  <c r="AT135" i="7"/>
  <c r="AT676" i="7"/>
  <c r="AT40" i="7"/>
  <c r="AT289" i="7"/>
  <c r="AT843" i="7"/>
  <c r="AT902" i="7"/>
  <c r="AT316" i="7"/>
  <c r="AT399" i="7"/>
  <c r="AT474" i="7"/>
  <c r="AT935" i="7"/>
  <c r="AT684" i="7"/>
  <c r="AT524" i="7"/>
  <c r="B52" i="6"/>
  <c r="AT854" i="7"/>
  <c r="AT870" i="7"/>
  <c r="AT644" i="7"/>
  <c r="AT277" i="7"/>
  <c r="AT820" i="7"/>
  <c r="AT554" i="7"/>
  <c r="AT648" i="7"/>
  <c r="AT588" i="7"/>
  <c r="AT363" i="7"/>
  <c r="AT579" i="7"/>
  <c r="AT210" i="7"/>
  <c r="AT137" i="7"/>
  <c r="AT301" i="7"/>
  <c r="AT705" i="7"/>
  <c r="AT382" i="7"/>
  <c r="AT718" i="7"/>
  <c r="AT105" i="7"/>
  <c r="AT279" i="7"/>
  <c r="AT173" i="7"/>
  <c r="AT314" i="7"/>
  <c r="AT569" i="7"/>
  <c r="AT666" i="7"/>
  <c r="AT403" i="7"/>
  <c r="AT47" i="7"/>
  <c r="AT148" i="7"/>
  <c r="AT791" i="7"/>
  <c r="AT55" i="7"/>
  <c r="AT610" i="7"/>
  <c r="AT478" i="7"/>
  <c r="AT219" i="7"/>
  <c r="AT542" i="7"/>
  <c r="AT456" i="7"/>
  <c r="AT626" i="7"/>
  <c r="AT927" i="7"/>
  <c r="AT491" i="7"/>
  <c r="AT574" i="7"/>
  <c r="AT888" i="7"/>
  <c r="AT158" i="7"/>
  <c r="AT248" i="7"/>
  <c r="B19" i="6"/>
  <c r="B109" i="6"/>
  <c r="AT15" i="7"/>
  <c r="AT223" i="7"/>
  <c r="AT627" i="7"/>
  <c r="AT209" i="7"/>
  <c r="AT114" i="7"/>
  <c r="AT923" i="7"/>
  <c r="AT831" i="7"/>
  <c r="AT620" i="7"/>
  <c r="AT860" i="7"/>
  <c r="AT459" i="7"/>
  <c r="AT174" i="7"/>
  <c r="AT110" i="7"/>
  <c r="AT339" i="7"/>
  <c r="AT688" i="7"/>
  <c r="AT49" i="7"/>
  <c r="AT143" i="7"/>
  <c r="AT785" i="7"/>
  <c r="AT599" i="7"/>
  <c r="AT804" i="7"/>
  <c r="AT19" i="7"/>
  <c r="AT840" i="7"/>
  <c r="AT716" i="7"/>
  <c r="AT154" i="7"/>
  <c r="B32" i="6"/>
  <c r="AT340" i="7"/>
  <c r="AT295" i="7"/>
  <c r="AT461" i="7"/>
  <c r="AT343" i="7"/>
  <c r="AT150" i="7"/>
  <c r="AT560" i="7"/>
  <c r="AT23" i="7"/>
  <c r="AT263" i="7"/>
  <c r="AT586" i="7"/>
  <c r="AT771" i="7"/>
  <c r="AT915" i="7"/>
  <c r="AT940" i="7"/>
  <c r="AT16" i="7"/>
  <c r="AT257" i="7"/>
  <c r="AT70" i="7"/>
  <c r="AT664" i="7"/>
  <c r="AT624" i="7"/>
  <c r="AT695" i="7"/>
  <c r="AT580" i="7"/>
  <c r="AT912" i="7"/>
  <c r="AT427" i="7"/>
  <c r="AT551" i="7"/>
  <c r="AT757" i="7"/>
  <c r="AT778" i="7"/>
  <c r="AT330" i="7"/>
  <c r="AT636" i="7"/>
  <c r="AT724" i="7"/>
  <c r="AT786" i="7"/>
  <c r="AT862" i="7"/>
  <c r="AT738" i="7"/>
  <c r="AT351" i="7"/>
  <c r="AT686" i="7"/>
  <c r="AT835" i="7"/>
  <c r="AT795" i="7"/>
  <c r="AT917" i="7"/>
  <c r="AT242" i="7"/>
  <c r="AT670" i="7"/>
  <c r="AT848" i="7"/>
  <c r="AT465" i="7"/>
  <c r="AT309" i="7"/>
  <c r="AT928" i="7"/>
  <c r="AT975" i="7"/>
  <c r="AT518" i="7"/>
  <c r="AT802" i="7"/>
  <c r="AT548" i="7"/>
  <c r="AT824" i="7"/>
  <c r="AT656" i="7"/>
  <c r="AT903" i="7"/>
  <c r="AT602" i="7"/>
  <c r="AT457" i="7"/>
  <c r="AT215" i="7"/>
  <c r="AT508" i="7"/>
  <c r="AT394" i="7"/>
  <c r="AT538" i="7"/>
  <c r="AT470" i="7"/>
  <c r="AT841" i="7"/>
  <c r="AT981" i="7"/>
  <c r="AT98" i="7"/>
  <c r="AT435" i="7"/>
  <c r="AT822" i="7"/>
  <c r="AT696" i="7"/>
  <c r="AT200" i="7"/>
  <c r="AT313" i="7"/>
  <c r="AT413" i="7"/>
  <c r="AT756" i="7"/>
  <c r="AT930" i="7"/>
  <c r="AT278" i="7"/>
  <c r="AT926" i="7"/>
  <c r="AT184" i="7"/>
  <c r="AT829" i="7"/>
  <c r="AT971" i="7"/>
  <c r="AT501" i="7"/>
  <c r="AT603" i="7"/>
  <c r="AT714" i="7"/>
  <c r="AT249" i="7"/>
  <c r="AT733" i="7"/>
  <c r="AT727" i="7"/>
  <c r="AT595" i="7"/>
  <c r="AT955" i="7"/>
  <c r="AT286" i="7"/>
  <c r="AT360" i="7"/>
  <c r="AT826" i="7"/>
  <c r="AT42" i="7"/>
  <c r="AT211" i="7"/>
  <c r="AT897" i="7"/>
  <c r="AT667" i="7"/>
  <c r="AT821" i="7"/>
  <c r="AT887" i="7"/>
  <c r="AT390" i="7"/>
  <c r="AT466" i="7"/>
  <c r="AT247" i="7"/>
  <c r="AT163" i="7"/>
  <c r="AT563" i="7"/>
  <c r="AT997" i="7"/>
  <c r="AT449" i="7"/>
  <c r="AT107" i="7"/>
  <c r="AT553" i="7"/>
  <c r="AT884" i="7"/>
  <c r="AT287" i="7"/>
  <c r="AT145" i="7"/>
  <c r="AT239" i="7"/>
  <c r="AT120" i="7"/>
  <c r="AT572" i="7"/>
  <c r="AT893" i="7"/>
  <c r="AT885" i="7"/>
  <c r="AT625" i="7"/>
  <c r="AT649" i="7"/>
  <c r="AT326" i="7"/>
  <c r="AT208" i="7"/>
  <c r="AT978" i="7"/>
  <c r="AT546" i="7"/>
  <c r="AT312" i="7"/>
  <c r="AT881" i="7"/>
  <c r="AT850" i="7"/>
  <c r="AT282" i="7"/>
  <c r="AT222" i="7"/>
  <c r="AT345" i="7"/>
  <c r="AT361" i="7"/>
  <c r="AT637" i="7"/>
  <c r="AT982" i="7"/>
  <c r="AT431" i="7"/>
  <c r="AT333" i="7"/>
  <c r="AT99" i="7"/>
  <c r="AT254" i="7"/>
  <c r="AT58" i="7"/>
  <c r="AT702" i="7"/>
  <c r="AT658" i="7"/>
  <c r="AT858" i="7"/>
  <c r="AT573" i="7"/>
  <c r="AT136" i="7"/>
  <c r="AT68" i="7"/>
  <c r="AT32" i="7"/>
  <c r="AT472" i="7"/>
  <c r="AT790" i="7"/>
  <c r="AT445" i="7"/>
  <c r="AT991" i="7"/>
  <c r="AT759" i="7"/>
  <c r="AT59" i="7"/>
  <c r="AT834" i="7"/>
  <c r="AT103" i="7"/>
  <c r="AT226" i="7"/>
  <c r="AT117" i="7"/>
  <c r="AT907" i="7"/>
  <c r="AT140" i="7"/>
  <c r="AT334" i="7"/>
  <c r="AT660" i="7"/>
  <c r="AT509" i="7"/>
  <c r="AT767" i="7"/>
  <c r="AT425" i="7"/>
  <c r="AT910" i="7"/>
  <c r="AT592" i="7"/>
  <c r="AT285" i="7"/>
  <c r="AT496" i="7"/>
  <c r="AT514" i="7"/>
  <c r="AT212" i="7"/>
  <c r="AT616" i="7"/>
  <c r="AT819" i="7"/>
  <c r="AT258" i="7"/>
  <c r="AT642" i="7"/>
  <c r="AT541" i="7"/>
  <c r="AT906" i="7"/>
  <c r="AT984" i="7"/>
  <c r="AT393" i="7"/>
  <c r="AT946" i="7"/>
  <c r="AT690" i="7"/>
  <c r="AT477" i="7"/>
  <c r="AT812" i="7"/>
  <c r="AT54" i="7"/>
  <c r="AT267" i="7"/>
  <c r="AT324" i="7"/>
  <c r="AT762" i="7"/>
  <c r="AT694" i="7"/>
  <c r="AT218" i="7"/>
  <c r="AT782" i="7"/>
  <c r="AT386" i="7"/>
  <c r="B10" i="6"/>
  <c r="AT526" i="7"/>
  <c r="AT160" i="7"/>
  <c r="AT144" i="7"/>
  <c r="AT214" i="7"/>
  <c r="AT957" i="7"/>
  <c r="AT633" i="7"/>
  <c r="AT557" i="7"/>
  <c r="AT115" i="7"/>
  <c r="AT290" i="7"/>
  <c r="AT692" i="7"/>
  <c r="AT959" i="7"/>
  <c r="AT240" i="7"/>
  <c r="AT844" i="7"/>
  <c r="AT401" i="7"/>
  <c r="AT797" i="7"/>
  <c r="AT873" i="7"/>
  <c r="AT206" i="7"/>
  <c r="AT749" i="7"/>
  <c r="AT331" i="7"/>
  <c r="AT601" i="7"/>
  <c r="AT446" i="7"/>
  <c r="AT157" i="7"/>
  <c r="AT106" i="7"/>
  <c r="AT883" i="7"/>
  <c r="AT552" i="7"/>
  <c r="AT950" i="7"/>
  <c r="AT448" i="7"/>
  <c r="AT365" i="7"/>
  <c r="AT20" i="7"/>
  <c r="AT798" i="7"/>
  <c r="AT788" i="7"/>
  <c r="AT949" i="7"/>
  <c r="AT817" i="7"/>
  <c r="AT489" i="7"/>
  <c r="B29" i="6"/>
  <c r="AT264" i="7"/>
  <c r="AT246" i="7"/>
  <c r="AT409" i="7"/>
  <c r="AT35" i="7"/>
  <c r="AT108" i="7"/>
  <c r="AT567" i="7"/>
  <c r="AT962" i="7"/>
  <c r="AT846" i="7"/>
  <c r="AT462" i="7"/>
  <c r="AT781" i="7"/>
  <c r="AT378" i="7"/>
  <c r="AT354" i="7"/>
  <c r="AT355" i="7"/>
  <c r="AT349" i="7"/>
  <c r="AT499" i="7"/>
  <c r="AT276" i="7"/>
  <c r="AT185" i="7"/>
  <c r="AT772" i="7"/>
  <c r="AT201" i="7"/>
  <c r="AT9" i="7"/>
  <c r="AT109" i="7"/>
  <c r="AT271" i="7"/>
  <c r="AT256" i="7"/>
  <c r="B38" i="6"/>
  <c r="AT37" i="7"/>
  <c r="AT838" i="7"/>
  <c r="AT471" i="7"/>
  <c r="AT575" i="7"/>
  <c r="AT773" i="7"/>
  <c r="AT760" i="7"/>
  <c r="AT615" i="7"/>
  <c r="AT703" i="7"/>
  <c r="AT836" i="7"/>
  <c r="AT920" i="7"/>
  <c r="AT479" i="7"/>
  <c r="AT543" i="7"/>
  <c r="AT537" i="7"/>
  <c r="AT576" i="7"/>
  <c r="AT711" i="7"/>
  <c r="AT803" i="7"/>
  <c r="AT90" i="7"/>
  <c r="AT438" i="7"/>
  <c r="AT851" i="7"/>
  <c r="AT535" i="7"/>
  <c r="AT700" i="7"/>
  <c r="AT661" i="7"/>
  <c r="AT766" i="7"/>
  <c r="AT775" i="7"/>
  <c r="AT744" i="7"/>
  <c r="AT683" i="7"/>
  <c r="AT967" i="7"/>
  <c r="AT377" i="7"/>
  <c r="AT565" i="7"/>
  <c r="AT291" i="7"/>
  <c r="AT482" i="7"/>
  <c r="AT452" i="7"/>
  <c r="AT311" i="7"/>
  <c r="AT742" i="7"/>
  <c r="AT879" i="7"/>
  <c r="AT961" i="7"/>
  <c r="AT875" i="7"/>
  <c r="AT216" i="7"/>
  <c r="AT102" i="7"/>
  <c r="AT640" i="7"/>
  <c r="AT321" i="7"/>
  <c r="AT416" i="7"/>
  <c r="AT515" i="7"/>
  <c r="AT269" i="7"/>
  <c r="AT825" i="7"/>
  <c r="AT440" i="7"/>
  <c r="AT584" i="7"/>
  <c r="AT168" i="7"/>
  <c r="AT21" i="7"/>
  <c r="AT634" i="7"/>
  <c r="AT463" i="7"/>
  <c r="AT262" i="7"/>
  <c r="AT609" i="7"/>
  <c r="AT659" i="7"/>
  <c r="AT381" i="7"/>
  <c r="AT974" i="7"/>
  <c r="AT383" i="7"/>
  <c r="AT232" i="7"/>
  <c r="AT196" i="7"/>
  <c r="AT556" i="7"/>
  <c r="AT598" i="7"/>
  <c r="AT596" i="7"/>
  <c r="AT202" i="7"/>
  <c r="AT48" i="7"/>
  <c r="AT872" i="7"/>
  <c r="AT987" i="7"/>
  <c r="AT808" i="7"/>
  <c r="AT371" i="7"/>
  <c r="AT379" i="7"/>
  <c r="AT391" i="7"/>
  <c r="AT92" i="7"/>
  <c r="AT779" i="7"/>
  <c r="AT739" i="7"/>
  <c r="AT376" i="7"/>
  <c r="AT402" i="7"/>
  <c r="AT653" i="7"/>
  <c r="AT970" i="7"/>
  <c r="AT905" i="7"/>
  <c r="AT530" i="7"/>
  <c r="AT587" i="7"/>
  <c r="AT691" i="7"/>
  <c r="AT372" i="7"/>
  <c r="AT528" i="7"/>
  <c r="AT238" i="7"/>
  <c r="AT590" i="7"/>
  <c r="AT784" i="7"/>
  <c r="AT752" i="7"/>
  <c r="AT495" i="7"/>
  <c r="AT52" i="7"/>
  <c r="AT486" i="7"/>
  <c r="AT904" i="7"/>
  <c r="AT937" i="7"/>
  <c r="AT629" i="7"/>
  <c r="AT979" i="7"/>
  <c r="AT423" i="7"/>
  <c r="AT934" i="7"/>
  <c r="AT454" i="7"/>
  <c r="AT130" i="7"/>
  <c r="AT325" i="7"/>
  <c r="AT485" i="7"/>
  <c r="B28" i="6"/>
  <c r="AT424" i="7"/>
  <c r="AT228" i="7"/>
  <c r="AT720" i="7"/>
  <c r="AT531" i="7"/>
  <c r="AT327" i="7"/>
  <c r="AT748" i="7"/>
  <c r="AT678" i="7"/>
  <c r="AT80" i="7"/>
  <c r="AT980" i="7"/>
  <c r="AT97" i="7"/>
  <c r="AT244" i="7"/>
  <c r="AT85" i="7"/>
  <c r="AT960" i="7"/>
  <c r="AT245" i="7"/>
  <c r="AT397" i="7"/>
  <c r="AT194" i="7"/>
  <c r="AT300" i="7"/>
  <c r="AT62" i="7"/>
  <c r="AT127" i="7"/>
  <c r="AT654" i="7"/>
  <c r="AT889" i="7"/>
  <c r="AT234" i="7"/>
  <c r="AT621" i="7"/>
  <c r="AT701" i="7"/>
  <c r="AT925" i="7"/>
  <c r="AT708" i="7"/>
  <c r="AT299" i="7"/>
  <c r="AT243" i="7"/>
  <c r="AT899" i="7"/>
  <c r="AT715" i="7"/>
  <c r="AT726" i="7"/>
  <c r="AT398" i="7"/>
  <c r="AT188" i="7"/>
  <c r="AT43" i="7"/>
  <c r="AT77" i="7"/>
  <c r="AT891" i="7"/>
  <c r="AT8" i="7"/>
  <c r="AT607" i="7"/>
  <c r="AT561" i="7"/>
  <c r="AT964" i="7"/>
  <c r="AT947" i="7"/>
  <c r="AT988" i="7"/>
  <c r="AT856" i="7"/>
  <c r="AT237" i="7"/>
  <c r="AT481" i="7"/>
  <c r="AT415" i="7"/>
  <c r="AT594" i="7"/>
  <c r="AT865" i="7"/>
  <c r="AT205" i="7"/>
  <c r="AT613" i="7"/>
  <c r="AT583" i="7"/>
  <c r="AT178" i="7"/>
  <c r="AT954" i="7"/>
  <c r="AT320" i="7"/>
  <c r="AT768" i="7"/>
  <c r="AT681" i="7"/>
  <c r="AT367" i="7"/>
  <c r="AT172" i="7"/>
  <c r="AT972" i="7"/>
  <c r="AT46" i="7"/>
  <c r="AT41" i="7"/>
  <c r="AT231" i="7"/>
  <c r="AT272" i="7"/>
  <c r="AT639" i="7"/>
  <c r="AT942" i="7"/>
  <c r="AT369" i="7"/>
  <c r="AT493" i="7"/>
  <c r="B104" i="6"/>
  <c r="AT900" i="7"/>
  <c r="AT5" i="7"/>
  <c r="B11" i="6"/>
  <c r="AT652" i="7"/>
  <c r="AT520" i="7"/>
  <c r="AT356" i="7"/>
  <c r="AT310" i="7"/>
  <c r="AT56" i="7"/>
  <c r="AT31" i="7"/>
  <c r="AT329" i="7"/>
  <c r="AT823" i="7"/>
  <c r="AT61" i="7"/>
  <c r="AT88" i="7"/>
  <c r="AT859" i="7"/>
  <c r="AT293" i="7"/>
  <c r="AT72" i="7"/>
  <c r="AT380" i="7"/>
  <c r="AT512" i="7"/>
  <c r="AT999" i="7"/>
  <c r="AT387" i="7"/>
  <c r="AT227" i="7"/>
  <c r="AT484" i="7"/>
  <c r="AT498" i="7"/>
  <c r="AT878" i="7"/>
  <c r="AT769" i="7"/>
  <c r="AT476" i="7"/>
  <c r="AT191" i="7"/>
  <c r="AT689" i="7"/>
  <c r="AT951" i="7"/>
  <c r="AT270" i="7"/>
  <c r="AT195" i="7"/>
  <c r="AT919" i="7"/>
  <c r="AT842" i="7"/>
  <c r="AT519" i="7"/>
  <c r="AT589" i="7"/>
  <c r="AT131" i="7"/>
  <c r="AT699" i="7"/>
  <c r="AT241" i="7"/>
  <c r="AT350" i="7"/>
  <c r="AT839" i="7"/>
  <c r="AT74" i="7"/>
  <c r="AT132" i="7"/>
  <c r="AT645" i="7"/>
  <c r="AT73" i="7"/>
  <c r="AT192" i="7"/>
  <c r="AT513" i="7"/>
  <c r="AT668" i="7"/>
  <c r="AT259" i="7"/>
  <c r="AT296" i="7"/>
  <c r="AT787" i="7"/>
  <c r="AT863" i="7"/>
  <c r="AT362" i="7"/>
  <c r="AT936" i="7"/>
  <c r="AT14" i="7"/>
  <c r="AT490" i="7"/>
  <c r="AT392" i="7"/>
  <c r="AT273" i="7"/>
  <c r="AT197" i="7"/>
  <c r="AT931" i="7"/>
  <c r="AT539" i="7"/>
  <c r="AT990" i="7"/>
  <c r="AT650" i="7"/>
  <c r="AT523" i="7"/>
  <c r="AT516" i="7"/>
  <c r="AT124" i="7"/>
  <c r="AT53" i="7"/>
  <c r="AT280" i="7"/>
  <c r="AT469" i="7"/>
  <c r="AT641" i="7"/>
  <c r="AT547" i="7"/>
  <c r="AT864" i="7"/>
  <c r="AT86" i="7"/>
  <c r="AT336" i="7"/>
  <c r="AT169" i="7"/>
  <c r="AT697" i="7"/>
  <c r="AT388" i="7"/>
  <c r="AT973" i="7"/>
  <c r="AT460" i="7"/>
  <c r="AT677" i="7"/>
  <c r="AT146" i="7"/>
  <c r="AT187" i="7"/>
  <c r="AT229" i="7"/>
  <c r="AT6" i="7"/>
  <c r="AT719" i="7"/>
  <c r="AT118" i="7"/>
  <c r="AT792" i="7"/>
  <c r="AT529" i="7"/>
  <c r="AT359" i="7"/>
  <c r="AT687" i="7"/>
  <c r="AT193" i="7"/>
  <c r="AT260" i="7"/>
  <c r="AT998" i="7"/>
  <c r="AT707" i="7"/>
  <c r="AT421" i="7"/>
  <c r="AT483" i="7"/>
  <c r="AT918" i="7"/>
  <c r="AT933" i="7"/>
  <c r="AT265" i="7"/>
  <c r="AT510" i="7"/>
  <c r="AT473" i="7"/>
  <c r="AT929" i="7"/>
  <c r="AT443" i="7"/>
  <c r="B37" i="6"/>
  <c r="AT207" i="7"/>
  <c r="AT992" i="7"/>
  <c r="AT224" i="7"/>
  <c r="AT384" i="7"/>
  <c r="AT306" i="7"/>
  <c r="AT534" i="7"/>
  <c r="AT71" i="7"/>
  <c r="AT945" i="7"/>
  <c r="AT747" i="7"/>
  <c r="AT358" i="7"/>
  <c r="AT985" i="7"/>
  <c r="AT81" i="7"/>
  <c r="D56" i="6"/>
  <c r="AT75" i="7"/>
  <c r="AT533" i="7"/>
  <c r="AT116" i="7"/>
  <c r="AT183" i="7"/>
  <c r="AT27" i="7"/>
  <c r="AT780" i="7"/>
  <c r="AT12" i="7"/>
  <c r="AT468" i="7"/>
  <c r="AT745" i="7"/>
  <c r="AT901" i="7"/>
  <c r="AT400" i="7"/>
  <c r="AT571" i="7"/>
  <c r="AT217" i="7"/>
  <c r="AT882" i="7"/>
  <c r="AT619" i="7"/>
  <c r="AT867" i="7"/>
  <c r="AT417" i="7"/>
  <c r="AT800" i="7"/>
  <c r="AT505" i="7"/>
  <c r="AT439" i="7"/>
  <c r="AT632" i="7"/>
  <c r="AT308" i="7"/>
  <c r="B20" i="6"/>
  <c r="AT236" i="7"/>
  <c r="AT353" i="7"/>
  <c r="AT82" i="7"/>
  <c r="AT112" i="7"/>
  <c r="AT793" i="7"/>
  <c r="AT938" i="7"/>
  <c r="AT434" i="7"/>
  <c r="AT559" i="7"/>
  <c r="AT869" i="7"/>
  <c r="AT180" i="7"/>
  <c r="AT545" i="7"/>
  <c r="AT451" i="7"/>
  <c r="AT253" i="7"/>
  <c r="AT65" i="7"/>
  <c r="AT156" i="7"/>
  <c r="AT932" i="7"/>
  <c r="AT895" i="7"/>
  <c r="AT17" i="7"/>
  <c r="AT849" i="7"/>
  <c r="AT704" i="7"/>
  <c r="AT755" i="7"/>
  <c r="AT203" i="7"/>
  <c r="AT837" i="7"/>
  <c r="AT281" i="7"/>
  <c r="AT418" i="7"/>
  <c r="AT921" i="7"/>
  <c r="AT751" i="7"/>
  <c r="AT814" i="7"/>
  <c r="AT674" i="7"/>
  <c r="AT84" i="7"/>
  <c r="AT129" i="7"/>
  <c r="AT95" i="7"/>
  <c r="AT502" i="7"/>
  <c r="AT593" i="7"/>
  <c r="AT375" i="7"/>
  <c r="AT517" i="7"/>
  <c r="AT420" i="7"/>
  <c r="AT63" i="7"/>
  <c r="AT428" i="7"/>
  <c r="AT952" i="7"/>
  <c r="AT162" i="7"/>
  <c r="AT908" i="7"/>
  <c r="AT138" i="7"/>
  <c r="AT777" i="7"/>
  <c r="AT549" i="7"/>
  <c r="AT911" i="7"/>
  <c r="AT525" i="7"/>
  <c r="AT832" i="7"/>
  <c r="AT582" i="7"/>
  <c r="AT585" i="7"/>
  <c r="AT408" i="7"/>
  <c r="AT866" i="7"/>
  <c r="AT581" i="7"/>
  <c r="AT892" i="7"/>
  <c r="AT284" i="7"/>
  <c r="AT750" i="7"/>
  <c r="AT487" i="7"/>
  <c r="AT776" i="7"/>
  <c r="AT404" i="7"/>
  <c r="AT617" i="7"/>
  <c r="AT941" i="7"/>
  <c r="AT405" i="7"/>
  <c r="AT303" i="7"/>
  <c r="AT170" i="7"/>
  <c r="AT939" i="7"/>
  <c r="AT723" i="7"/>
  <c r="AT159" i="7"/>
  <c r="AT297" i="7"/>
  <c r="AT175" i="7"/>
  <c r="AT898" i="7"/>
  <c r="AT7" i="7"/>
  <c r="AT815" i="7"/>
  <c r="AT722" i="7"/>
  <c r="AT968" i="7"/>
  <c r="AT913" i="7"/>
  <c r="AT69" i="7"/>
  <c r="AT896" i="7"/>
  <c r="AT342" i="7"/>
  <c r="AT165" i="7"/>
  <c r="AT444" i="7"/>
  <c r="AT810" i="7"/>
  <c r="AT125" i="7"/>
  <c r="AT396" i="7"/>
  <c r="AT568" i="7"/>
  <c r="AT532" i="7"/>
  <c r="AT488" i="7"/>
  <c r="AT604" i="7"/>
  <c r="AT721" i="7"/>
  <c r="AT352" i="7"/>
  <c r="AT555" i="7"/>
  <c r="AT774" i="7"/>
  <c r="AT374" i="7"/>
  <c r="AT225" i="7"/>
  <c r="AT44" i="7"/>
  <c r="AT741" i="7"/>
  <c r="AT76" i="7"/>
  <c r="AT651" i="7"/>
  <c r="AT123" i="7"/>
  <c r="AT190" i="7"/>
  <c r="AT1000" i="7"/>
  <c r="AT430" i="7"/>
  <c r="AT11" i="7"/>
  <c r="AT104" i="7"/>
  <c r="AT679" i="7"/>
  <c r="AT847" i="7"/>
  <c r="AT816" i="7"/>
  <c r="AT672" i="7"/>
  <c r="AT283" i="7"/>
  <c r="AT886" i="7"/>
  <c r="AT67" i="7"/>
  <c r="AT395" i="7"/>
  <c r="AT536" i="7"/>
  <c r="AT996" i="7"/>
  <c r="AT198" i="7"/>
  <c r="AG9" i="6"/>
  <c r="D29" i="6"/>
  <c r="F9" i="6"/>
  <c r="AH9" i="6"/>
  <c r="AF9" i="6"/>
  <c r="B7" i="6"/>
  <c r="B8" i="6"/>
  <c r="P10" i="2"/>
  <c r="Q10" i="2"/>
  <c r="R10" i="2"/>
  <c r="S10" i="2"/>
  <c r="T10" i="2"/>
  <c r="U10" i="2"/>
  <c r="V10" i="2"/>
  <c r="W10" i="2"/>
  <c r="X10" i="2"/>
  <c r="Y10" i="2"/>
  <c r="Z10" i="2"/>
  <c r="AA10" i="2"/>
  <c r="AB10" i="2"/>
  <c r="AC10" i="2"/>
  <c r="AD10" i="2"/>
  <c r="AE10" i="2"/>
  <c r="AF10" i="2"/>
  <c r="AG10" i="2"/>
  <c r="AH10" i="2"/>
  <c r="AI10" i="2"/>
  <c r="AJ10" i="2"/>
  <c r="AK10" i="2"/>
  <c r="AL10" i="2"/>
  <c r="AM10" i="2"/>
  <c r="O10" i="2"/>
  <c r="L3" i="16" s="1"/>
  <c r="M4" i="16" l="1"/>
  <c r="W311" i="2" s="1"/>
  <c r="Y4" i="16"/>
  <c r="O4" i="16"/>
  <c r="N4" i="16"/>
  <c r="Z4" i="16"/>
  <c r="AA4" i="16"/>
  <c r="P4" i="16"/>
  <c r="AB4" i="16"/>
  <c r="Q4" i="16"/>
  <c r="AC4" i="16"/>
  <c r="R4" i="16"/>
  <c r="AL446" i="2" s="1"/>
  <c r="AD4" i="16"/>
  <c r="T4" i="16"/>
  <c r="AK446" i="2" s="1"/>
  <c r="AF4" i="16"/>
  <c r="S4" i="16"/>
  <c r="AE4" i="16"/>
  <c r="V4" i="16"/>
  <c r="AH4" i="16"/>
  <c r="J4" i="16"/>
  <c r="K4" i="16"/>
  <c r="L4" i="16"/>
  <c r="X4" i="16"/>
  <c r="U4" i="16"/>
  <c r="AK221" i="2" s="1"/>
  <c r="AK223" i="2" s="1"/>
  <c r="AI225" i="2" s="1"/>
  <c r="AI234" i="2" s="1"/>
  <c r="BV234" i="2" s="1"/>
  <c r="AG4" i="16"/>
  <c r="W4" i="16"/>
  <c r="F15" i="17"/>
  <c r="F35" i="11"/>
  <c r="AO1" i="7"/>
  <c r="Y29" i="18"/>
  <c r="Y30" i="18" s="1"/>
  <c r="Y56" i="18"/>
  <c r="Y57" i="18" s="1"/>
  <c r="AF56" i="18"/>
  <c r="AF57" i="18" s="1"/>
  <c r="AF29" i="18"/>
  <c r="AF30" i="18" s="1"/>
  <c r="T56" i="18"/>
  <c r="T57" i="18" s="1"/>
  <c r="T29" i="18"/>
  <c r="T30" i="18" s="1"/>
  <c r="AB56" i="18"/>
  <c r="AB57" i="18" s="1"/>
  <c r="AB29" i="18"/>
  <c r="AB30" i="18" s="1"/>
  <c r="Z29" i="18"/>
  <c r="Z30" i="18" s="1"/>
  <c r="Z56" i="18"/>
  <c r="Z57" i="18" s="1"/>
  <c r="N29" i="18"/>
  <c r="N30" i="18" s="1"/>
  <c r="N56" i="18"/>
  <c r="N57" i="18" s="1"/>
  <c r="M29" i="18"/>
  <c r="M30" i="18" s="1"/>
  <c r="M56" i="18"/>
  <c r="M57" i="18" s="1"/>
  <c r="AH29" i="18"/>
  <c r="AH30" i="18" s="1"/>
  <c r="AH56" i="18"/>
  <c r="AH57" i="18" s="1"/>
  <c r="V56" i="18"/>
  <c r="V57" i="18" s="1"/>
  <c r="V29" i="18"/>
  <c r="V30" i="18" s="1"/>
  <c r="AG56" i="18"/>
  <c r="AG57" i="18" s="1"/>
  <c r="AG29" i="18"/>
  <c r="AG30" i="18" s="1"/>
  <c r="U56" i="18"/>
  <c r="U57" i="18" s="1"/>
  <c r="U29" i="18"/>
  <c r="U30" i="18" s="1"/>
  <c r="AE56" i="18"/>
  <c r="AE57" i="18" s="1"/>
  <c r="AE29" i="18"/>
  <c r="AE30" i="18" s="1"/>
  <c r="S56" i="18"/>
  <c r="S57" i="18" s="1"/>
  <c r="S29" i="18"/>
  <c r="S30" i="18" s="1"/>
  <c r="AD56" i="18"/>
  <c r="AD57" i="18" s="1"/>
  <c r="AD29" i="18"/>
  <c r="AD30" i="18" s="1"/>
  <c r="R56" i="18"/>
  <c r="R57" i="18" s="1"/>
  <c r="R29" i="18"/>
  <c r="R30" i="18" s="1"/>
  <c r="AC29" i="18"/>
  <c r="AC30" i="18" s="1"/>
  <c r="AC56" i="18"/>
  <c r="AC57" i="18" s="1"/>
  <c r="Q29" i="18"/>
  <c r="Q30" i="18" s="1"/>
  <c r="Q56" i="18"/>
  <c r="Q57" i="18" s="1"/>
  <c r="AA29" i="18"/>
  <c r="AA30" i="18" s="1"/>
  <c r="AA56" i="18"/>
  <c r="AA57" i="18" s="1"/>
  <c r="O29" i="18"/>
  <c r="O30" i="18" s="1"/>
  <c r="O56" i="18"/>
  <c r="O57" i="18" s="1"/>
  <c r="P29" i="18"/>
  <c r="P30" i="18" s="1"/>
  <c r="P56" i="18"/>
  <c r="P57" i="18" s="1"/>
  <c r="L29" i="18"/>
  <c r="L30" i="18" s="1"/>
  <c r="L56" i="18"/>
  <c r="L57" i="18" s="1"/>
  <c r="X29" i="18"/>
  <c r="X30" i="18" s="1"/>
  <c r="X56" i="18"/>
  <c r="X57" i="18" s="1"/>
  <c r="J29" i="18"/>
  <c r="J30" i="18" s="1"/>
  <c r="J56" i="18"/>
  <c r="J57" i="18" s="1"/>
  <c r="W29" i="18"/>
  <c r="W30" i="18" s="1"/>
  <c r="W56" i="18"/>
  <c r="W57" i="18" s="1"/>
  <c r="K29" i="18"/>
  <c r="K30" i="18" s="1"/>
  <c r="K56" i="18"/>
  <c r="K57" i="18" s="1"/>
  <c r="AB5" i="17"/>
  <c r="AB6" i="17" s="1"/>
  <c r="AB5" i="18"/>
  <c r="AB6" i="18" s="1"/>
  <c r="P5" i="17"/>
  <c r="P6" i="17" s="1"/>
  <c r="P5" i="18"/>
  <c r="P6" i="18" s="1"/>
  <c r="AF5" i="17"/>
  <c r="AF6" i="17" s="1"/>
  <c r="AF5" i="18"/>
  <c r="AF6" i="18" s="1"/>
  <c r="T5" i="17"/>
  <c r="T6" i="17" s="1"/>
  <c r="T5" i="18"/>
  <c r="T6" i="18" s="1"/>
  <c r="AE5" i="17"/>
  <c r="AE6" i="17" s="1"/>
  <c r="AE5" i="18"/>
  <c r="AE6" i="18" s="1"/>
  <c r="S5" i="17"/>
  <c r="S6" i="17" s="1"/>
  <c r="S5" i="18"/>
  <c r="S6" i="18" s="1"/>
  <c r="AA5" i="17"/>
  <c r="AA6" i="17" s="1"/>
  <c r="AA5" i="18"/>
  <c r="AA6" i="18" s="1"/>
  <c r="AD5" i="17"/>
  <c r="AD6" i="17" s="1"/>
  <c r="AD5" i="18"/>
  <c r="AD6" i="18" s="1"/>
  <c r="R5" i="17"/>
  <c r="R6" i="17" s="1"/>
  <c r="R5" i="18"/>
  <c r="R6" i="18" s="1"/>
  <c r="AC5" i="17"/>
  <c r="AC6" i="17" s="1"/>
  <c r="AC5" i="18"/>
  <c r="AC6" i="18" s="1"/>
  <c r="Q5" i="17"/>
  <c r="Q6" i="17" s="1"/>
  <c r="Q5" i="18"/>
  <c r="Q6" i="18" s="1"/>
  <c r="Y5" i="17"/>
  <c r="Y6" i="17" s="1"/>
  <c r="Y5" i="18"/>
  <c r="Y6" i="18" s="1"/>
  <c r="M5" i="17"/>
  <c r="M6" i="17" s="1"/>
  <c r="M5" i="18"/>
  <c r="M6" i="18" s="1"/>
  <c r="Z5" i="17"/>
  <c r="Z6" i="17" s="1"/>
  <c r="Z5" i="18"/>
  <c r="Z6" i="18" s="1"/>
  <c r="X5" i="17"/>
  <c r="X6" i="17" s="1"/>
  <c r="X5" i="18"/>
  <c r="X6" i="18" s="1"/>
  <c r="L5" i="17"/>
  <c r="L6" i="17" s="1"/>
  <c r="L5" i="18"/>
  <c r="L6" i="18" s="1"/>
  <c r="N5" i="17"/>
  <c r="N6" i="17" s="1"/>
  <c r="N5" i="18"/>
  <c r="N6" i="18" s="1"/>
  <c r="J5" i="17"/>
  <c r="J6" i="17" s="1"/>
  <c r="J5" i="18"/>
  <c r="J6" i="18" s="1"/>
  <c r="W5" i="17"/>
  <c r="W6" i="17" s="1"/>
  <c r="W5" i="18"/>
  <c r="W6" i="18" s="1"/>
  <c r="K5" i="17"/>
  <c r="K6" i="17" s="1"/>
  <c r="K5" i="18"/>
  <c r="O5" i="17"/>
  <c r="O6" i="17" s="1"/>
  <c r="O5" i="18"/>
  <c r="O6" i="18" s="1"/>
  <c r="AH5" i="17"/>
  <c r="AH6" i="17" s="1"/>
  <c r="AH5" i="18"/>
  <c r="AH6" i="18" s="1"/>
  <c r="V5" i="17"/>
  <c r="V6" i="17" s="1"/>
  <c r="V5" i="18"/>
  <c r="V6" i="18" s="1"/>
  <c r="AG5" i="17"/>
  <c r="AG6" i="17" s="1"/>
  <c r="AG5" i="18"/>
  <c r="AG6" i="18" s="1"/>
  <c r="U5" i="17"/>
  <c r="U6" i="17" s="1"/>
  <c r="U5" i="18"/>
  <c r="U6" i="18" s="1"/>
  <c r="AP64" i="11"/>
  <c r="AP65" i="11"/>
  <c r="R5" i="11"/>
  <c r="R29" i="11" s="1"/>
  <c r="W221" i="2"/>
  <c r="W223" i="2" s="1"/>
  <c r="U225" i="2" s="1"/>
  <c r="U234" i="2" s="1"/>
  <c r="BH234" i="2" s="1"/>
  <c r="W446" i="2"/>
  <c r="W206" i="2"/>
  <c r="W208" i="2" s="1"/>
  <c r="U210" i="2" s="1"/>
  <c r="U219" i="2" s="1"/>
  <c r="BH219" i="2" s="1"/>
  <c r="AB5" i="11"/>
  <c r="AB29" i="11" s="1"/>
  <c r="AG221" i="2"/>
  <c r="AG223" i="2" s="1"/>
  <c r="AE225" i="2" s="1"/>
  <c r="AE234" i="2" s="1"/>
  <c r="BR234" i="2" s="1"/>
  <c r="P5" i="11"/>
  <c r="P29" i="11" s="1"/>
  <c r="U206" i="2"/>
  <c r="U208" i="2" s="1"/>
  <c r="S210" i="2" s="1"/>
  <c r="S219" i="2" s="1"/>
  <c r="BF219" i="2" s="1"/>
  <c r="U311" i="2"/>
  <c r="U446" i="2"/>
  <c r="V5" i="11"/>
  <c r="V29" i="11" s="1"/>
  <c r="AA446" i="2"/>
  <c r="AG5" i="11"/>
  <c r="AG29" i="11" s="1"/>
  <c r="AL221" i="2"/>
  <c r="AL223" i="2" s="1"/>
  <c r="AJ225" i="2" s="1"/>
  <c r="AJ234" i="2" s="1"/>
  <c r="BW234" i="2" s="1"/>
  <c r="AL311" i="2"/>
  <c r="AL206" i="2"/>
  <c r="AL208" i="2" s="1"/>
  <c r="AJ210" i="2" s="1"/>
  <c r="AJ219" i="2" s="1"/>
  <c r="BW219" i="2" s="1"/>
  <c r="U5" i="11"/>
  <c r="U29" i="11" s="1"/>
  <c r="Z221" i="2"/>
  <c r="Z223" i="2" s="1"/>
  <c r="X225" i="2" s="1"/>
  <c r="X234" i="2" s="1"/>
  <c r="BK234" i="2" s="1"/>
  <c r="Z311" i="2"/>
  <c r="Z446" i="2"/>
  <c r="Z206" i="2"/>
  <c r="Z208" i="2" s="1"/>
  <c r="X210" i="2" s="1"/>
  <c r="X219" i="2" s="1"/>
  <c r="BK219" i="2" s="1"/>
  <c r="Z371" i="2"/>
  <c r="Z373" i="2" s="1"/>
  <c r="AF5" i="11"/>
  <c r="AF29" i="11" s="1"/>
  <c r="AK311" i="2"/>
  <c r="AK371" i="2"/>
  <c r="AK373" i="2" s="1"/>
  <c r="AK206" i="2"/>
  <c r="AK208" i="2" s="1"/>
  <c r="AI210" i="2" s="1"/>
  <c r="AI219" i="2" s="1"/>
  <c r="BV219" i="2" s="1"/>
  <c r="T5" i="11"/>
  <c r="T29" i="11" s="1"/>
  <c r="Y446" i="2"/>
  <c r="Y311" i="2"/>
  <c r="Y371" i="2"/>
  <c r="Y373" i="2" s="1"/>
  <c r="Y221" i="2"/>
  <c r="Y223" i="2" s="1"/>
  <c r="W225" i="2" s="1"/>
  <c r="W234" i="2" s="1"/>
  <c r="BJ234" i="2" s="1"/>
  <c r="Y206" i="2"/>
  <c r="Y208" i="2" s="1"/>
  <c r="W210" i="2" s="1"/>
  <c r="W219" i="2" s="1"/>
  <c r="BJ219" i="2" s="1"/>
  <c r="AA5" i="11"/>
  <c r="AA29" i="11" s="1"/>
  <c r="AF206" i="2"/>
  <c r="AF208" i="2" s="1"/>
  <c r="AD210" i="2" s="1"/>
  <c r="AD219" i="2" s="1"/>
  <c r="BQ219" i="2" s="1"/>
  <c r="AF311" i="2"/>
  <c r="AF221" i="2"/>
  <c r="AF223" i="2" s="1"/>
  <c r="AD225" i="2" s="1"/>
  <c r="AD234" i="2" s="1"/>
  <c r="BQ234" i="2" s="1"/>
  <c r="AF446" i="2"/>
  <c r="AF371" i="2"/>
  <c r="AF373" i="2" s="1"/>
  <c r="L5" i="11"/>
  <c r="L29" i="11" s="1"/>
  <c r="Q206" i="2"/>
  <c r="Q208" i="2" s="1"/>
  <c r="O210" i="2" s="1"/>
  <c r="O219" i="2" s="1"/>
  <c r="BB219" i="2" s="1"/>
  <c r="Q221" i="2"/>
  <c r="Q223" i="2" s="1"/>
  <c r="O225" i="2" s="1"/>
  <c r="O234" i="2" s="1"/>
  <c r="BB234" i="2" s="1"/>
  <c r="Q371" i="2"/>
  <c r="Q373" i="2" s="1"/>
  <c r="Q446" i="2"/>
  <c r="Q311" i="2"/>
  <c r="AE5" i="11"/>
  <c r="AE29" i="11" s="1"/>
  <c r="AJ206" i="2"/>
  <c r="AJ208" i="2" s="1"/>
  <c r="AH210" i="2" s="1"/>
  <c r="AH219" i="2" s="1"/>
  <c r="BU219" i="2" s="1"/>
  <c r="AJ446" i="2"/>
  <c r="AJ371" i="2"/>
  <c r="AJ373" i="2" s="1"/>
  <c r="AH375" i="2" s="1"/>
  <c r="AH384" i="2" s="1"/>
  <c r="BU384" i="2" s="1"/>
  <c r="AJ221" i="2"/>
  <c r="AJ223" i="2" s="1"/>
  <c r="AH225" i="2" s="1"/>
  <c r="AH234" i="2" s="1"/>
  <c r="BU234" i="2" s="1"/>
  <c r="AJ311" i="2"/>
  <c r="S5" i="11"/>
  <c r="S29" i="11" s="1"/>
  <c r="X371" i="2"/>
  <c r="X373" i="2" s="1"/>
  <c r="X446" i="2"/>
  <c r="X221" i="2"/>
  <c r="X223" i="2" s="1"/>
  <c r="V225" i="2" s="1"/>
  <c r="V234" i="2" s="1"/>
  <c r="BI234" i="2" s="1"/>
  <c r="X206" i="2"/>
  <c r="X208" i="2" s="1"/>
  <c r="V210" i="2" s="1"/>
  <c r="V219" i="2" s="1"/>
  <c r="BI219" i="2" s="1"/>
  <c r="X311" i="2"/>
  <c r="AD5" i="11"/>
  <c r="AD29" i="11" s="1"/>
  <c r="AI206" i="2"/>
  <c r="AI208" i="2" s="1"/>
  <c r="AG210" i="2" s="1"/>
  <c r="AG219" i="2" s="1"/>
  <c r="BT219" i="2" s="1"/>
  <c r="AI371" i="2"/>
  <c r="AI373" i="2" s="1"/>
  <c r="AI221" i="2"/>
  <c r="AI223" i="2" s="1"/>
  <c r="AG225" i="2" s="1"/>
  <c r="AG234" i="2" s="1"/>
  <c r="BT234" i="2" s="1"/>
  <c r="AI446" i="2"/>
  <c r="AI311" i="2"/>
  <c r="AC5" i="11"/>
  <c r="AC29" i="11" s="1"/>
  <c r="AH206" i="2"/>
  <c r="AH208" i="2" s="1"/>
  <c r="AF210" i="2" s="1"/>
  <c r="AF219" i="2" s="1"/>
  <c r="BS219" i="2" s="1"/>
  <c r="AH221" i="2"/>
  <c r="AH223" i="2" s="1"/>
  <c r="AF225" i="2" s="1"/>
  <c r="AF234" i="2" s="1"/>
  <c r="BS234" i="2" s="1"/>
  <c r="AH311" i="2"/>
  <c r="AH446" i="2"/>
  <c r="AH371" i="2"/>
  <c r="AH373" i="2" s="1"/>
  <c r="Q5" i="11"/>
  <c r="Q29" i="11" s="1"/>
  <c r="V221" i="2"/>
  <c r="V223" i="2" s="1"/>
  <c r="T225" i="2" s="1"/>
  <c r="T234" i="2" s="1"/>
  <c r="BG234" i="2" s="1"/>
  <c r="V446" i="2"/>
  <c r="V311" i="2"/>
  <c r="V206" i="2"/>
  <c r="V208" i="2" s="1"/>
  <c r="T210" i="2" s="1"/>
  <c r="T219" i="2" s="1"/>
  <c r="BG219" i="2" s="1"/>
  <c r="V371" i="2"/>
  <c r="V373" i="2" s="1"/>
  <c r="O5" i="11"/>
  <c r="O29" i="11" s="1"/>
  <c r="T311" i="2"/>
  <c r="T371" i="2"/>
  <c r="T373" i="2" s="1"/>
  <c r="T206" i="2"/>
  <c r="T208" i="2" s="1"/>
  <c r="R210" i="2" s="1"/>
  <c r="R219" i="2" s="1"/>
  <c r="BE219" i="2" s="1"/>
  <c r="T221" i="2"/>
  <c r="T223" i="2" s="1"/>
  <c r="R225" i="2" s="1"/>
  <c r="R234" i="2" s="1"/>
  <c r="BE234" i="2" s="1"/>
  <c r="T446" i="2"/>
  <c r="Z5" i="11"/>
  <c r="Z29" i="11" s="1"/>
  <c r="AE371" i="2"/>
  <c r="AE373" i="2" s="1"/>
  <c r="AE446" i="2"/>
  <c r="AE221" i="2"/>
  <c r="AE223" i="2" s="1"/>
  <c r="AC225" i="2" s="1"/>
  <c r="AC234" i="2" s="1"/>
  <c r="BP234" i="2" s="1"/>
  <c r="AE311" i="2"/>
  <c r="AE206" i="2"/>
  <c r="AE208" i="2" s="1"/>
  <c r="AC210" i="2" s="1"/>
  <c r="AC219" i="2" s="1"/>
  <c r="BP219" i="2" s="1"/>
  <c r="N5" i="11"/>
  <c r="N29" i="11" s="1"/>
  <c r="S371" i="2"/>
  <c r="S373" i="2" s="1"/>
  <c r="S206" i="2"/>
  <c r="S208" i="2" s="1"/>
  <c r="Q210" i="2" s="1"/>
  <c r="Q219" i="2" s="1"/>
  <c r="BD219" i="2" s="1"/>
  <c r="S446" i="2"/>
  <c r="S221" i="2"/>
  <c r="S223" i="2" s="1"/>
  <c r="Q225" i="2" s="1"/>
  <c r="Q234" i="2" s="1"/>
  <c r="BD234" i="2" s="1"/>
  <c r="S311" i="2"/>
  <c r="Y5" i="11"/>
  <c r="Y29" i="11" s="1"/>
  <c r="AD446" i="2"/>
  <c r="AD206" i="2"/>
  <c r="AD208" i="2" s="1"/>
  <c r="AB210" i="2" s="1"/>
  <c r="AB219" i="2" s="1"/>
  <c r="BO219" i="2" s="1"/>
  <c r="AD311" i="2"/>
  <c r="AD371" i="2"/>
  <c r="AD373" i="2" s="1"/>
  <c r="AD221" i="2"/>
  <c r="AD223" i="2" s="1"/>
  <c r="AB225" i="2" s="1"/>
  <c r="AB234" i="2" s="1"/>
  <c r="BO234" i="2" s="1"/>
  <c r="M5" i="11"/>
  <c r="M29" i="11" s="1"/>
  <c r="R446" i="2"/>
  <c r="R206" i="2"/>
  <c r="R208" i="2" s="1"/>
  <c r="P210" i="2" s="1"/>
  <c r="P219" i="2" s="1"/>
  <c r="BC219" i="2" s="1"/>
  <c r="R311" i="2"/>
  <c r="R371" i="2"/>
  <c r="R373" i="2" s="1"/>
  <c r="R221" i="2"/>
  <c r="R223" i="2" s="1"/>
  <c r="P225" i="2" s="1"/>
  <c r="P234" i="2" s="1"/>
  <c r="BC234" i="2" s="1"/>
  <c r="X5" i="11"/>
  <c r="X29" i="11" s="1"/>
  <c r="AC206" i="2"/>
  <c r="AC208" i="2" s="1"/>
  <c r="AA210" i="2" s="1"/>
  <c r="AA219" i="2" s="1"/>
  <c r="BN219" i="2" s="1"/>
  <c r="AC221" i="2"/>
  <c r="AC223" i="2" s="1"/>
  <c r="AA225" i="2" s="1"/>
  <c r="AA234" i="2" s="1"/>
  <c r="BN234" i="2" s="1"/>
  <c r="AC371" i="2"/>
  <c r="AC373" i="2" s="1"/>
  <c r="AC446" i="2"/>
  <c r="AC311" i="2"/>
  <c r="J5" i="11"/>
  <c r="J29" i="11" s="1"/>
  <c r="O446" i="2"/>
  <c r="O206" i="2"/>
  <c r="O311" i="2"/>
  <c r="O371" i="2"/>
  <c r="O221" i="2"/>
  <c r="W5" i="11"/>
  <c r="W29" i="11" s="1"/>
  <c r="AB371" i="2"/>
  <c r="AB373" i="2" s="1"/>
  <c r="AB221" i="2"/>
  <c r="AB223" i="2" s="1"/>
  <c r="Z225" i="2" s="1"/>
  <c r="Z234" i="2" s="1"/>
  <c r="BM234" i="2" s="1"/>
  <c r="AB311" i="2"/>
  <c r="AB206" i="2"/>
  <c r="AB208" i="2" s="1"/>
  <c r="Z210" i="2" s="1"/>
  <c r="Z219" i="2" s="1"/>
  <c r="BM219" i="2" s="1"/>
  <c r="AB446" i="2"/>
  <c r="K5" i="11"/>
  <c r="K2" i="11" s="1"/>
  <c r="P206" i="2"/>
  <c r="P208" i="2" s="1"/>
  <c r="N210" i="2" s="1"/>
  <c r="N219" i="2" s="1"/>
  <c r="BA219" i="2" s="1"/>
  <c r="P221" i="2"/>
  <c r="P223" i="2" s="1"/>
  <c r="N225" i="2" s="1"/>
  <c r="N234" i="2" s="1"/>
  <c r="BA234" i="2" s="1"/>
  <c r="P311" i="2"/>
  <c r="P446" i="2"/>
  <c r="P371" i="2"/>
  <c r="P373" i="2" s="1"/>
  <c r="N375" i="2" s="1"/>
  <c r="N384" i="2" s="1"/>
  <c r="BA384" i="2" s="1"/>
  <c r="AH5" i="11"/>
  <c r="AH29" i="11" s="1"/>
  <c r="AM446" i="2"/>
  <c r="AM221" i="2"/>
  <c r="AM311" i="2"/>
  <c r="AM371" i="2"/>
  <c r="AM373" i="2" s="1"/>
  <c r="AM206" i="2"/>
  <c r="AI32" i="11"/>
  <c r="AP32" i="11" s="1"/>
  <c r="J580" i="2"/>
  <c r="AX580" i="2"/>
  <c r="K3" i="2" s="1"/>
  <c r="AI59" i="11"/>
  <c r="AH116" i="6"/>
  <c r="AH124" i="11"/>
  <c r="AG116" i="6"/>
  <c r="AP94" i="11"/>
  <c r="AP95" i="11"/>
  <c r="AP93" i="11"/>
  <c r="X5" i="6"/>
  <c r="X6" i="6" s="1"/>
  <c r="BP10" i="2"/>
  <c r="L5" i="6"/>
  <c r="L6" i="6" s="1"/>
  <c r="BD10" i="2"/>
  <c r="U5" i="6"/>
  <c r="U6" i="6" s="1"/>
  <c r="BM10" i="2"/>
  <c r="J5" i="6"/>
  <c r="J6" i="6" s="1"/>
  <c r="BB10" i="2"/>
  <c r="W5" i="6"/>
  <c r="W6" i="6" s="1"/>
  <c r="BO10" i="2"/>
  <c r="K5" i="6"/>
  <c r="BC10" i="2"/>
  <c r="AH5" i="6"/>
  <c r="AH6" i="6" s="1"/>
  <c r="BZ10" i="2"/>
  <c r="V5" i="6"/>
  <c r="V6" i="6" s="1"/>
  <c r="BN10" i="2"/>
  <c r="AF5" i="6"/>
  <c r="AF6" i="6" s="1"/>
  <c r="BX10" i="2"/>
  <c r="T5" i="6"/>
  <c r="T6" i="6" s="1"/>
  <c r="BL10" i="2"/>
  <c r="AE5" i="6"/>
  <c r="AE6" i="6" s="1"/>
  <c r="BW10" i="2"/>
  <c r="S5" i="6"/>
  <c r="S6" i="6" s="1"/>
  <c r="BK10" i="2"/>
  <c r="AG5" i="6"/>
  <c r="AG6" i="6" s="1"/>
  <c r="BY10" i="2"/>
  <c r="AD5" i="6"/>
  <c r="AD6" i="6" s="1"/>
  <c r="BV10" i="2"/>
  <c r="R5" i="6"/>
  <c r="R6" i="6" s="1"/>
  <c r="BJ10" i="2"/>
  <c r="P5" i="6"/>
  <c r="P6" i="6" s="1"/>
  <c r="BH10" i="2"/>
  <c r="Z5" i="6"/>
  <c r="Z6" i="6" s="1"/>
  <c r="BR10" i="2"/>
  <c r="N5" i="6"/>
  <c r="N6" i="6" s="1"/>
  <c r="BF10" i="2"/>
  <c r="AC5" i="6"/>
  <c r="AC6" i="6" s="1"/>
  <c r="BU10" i="2"/>
  <c r="Q5" i="6"/>
  <c r="Q6" i="6" s="1"/>
  <c r="BI10" i="2"/>
  <c r="AB5" i="6"/>
  <c r="AB6" i="6" s="1"/>
  <c r="BT10" i="2"/>
  <c r="AA5" i="6"/>
  <c r="AA6" i="6" s="1"/>
  <c r="BS10" i="2"/>
  <c r="O5" i="6"/>
  <c r="O6" i="6" s="1"/>
  <c r="BG10" i="2"/>
  <c r="Y5" i="6"/>
  <c r="Y6" i="6" s="1"/>
  <c r="BQ10" i="2"/>
  <c r="M5" i="6"/>
  <c r="M6" i="6" s="1"/>
  <c r="BE10" i="2"/>
  <c r="AI8" i="6"/>
  <c r="AL371" i="2" l="1"/>
  <c r="AL373" i="2" s="1"/>
  <c r="U221" i="2"/>
  <c r="U223" i="2" s="1"/>
  <c r="S225" i="2" s="1"/>
  <c r="S234" i="2" s="1"/>
  <c r="BF234" i="2" s="1"/>
  <c r="W371" i="2"/>
  <c r="W373" i="2" s="1"/>
  <c r="AA371" i="2"/>
  <c r="AA373" i="2" s="1"/>
  <c r="X375" i="2" s="1"/>
  <c r="X384" i="2" s="1"/>
  <c r="BK384" i="2" s="1"/>
  <c r="AG311" i="2"/>
  <c r="AA206" i="2"/>
  <c r="AA208" i="2" s="1"/>
  <c r="Y210" i="2" s="1"/>
  <c r="Y219" i="2" s="1"/>
  <c r="BL219" i="2" s="1"/>
  <c r="AG371" i="2"/>
  <c r="AG373" i="2" s="1"/>
  <c r="AA311" i="2"/>
  <c r="J311" i="2" s="1"/>
  <c r="AG206" i="2"/>
  <c r="AG208" i="2" s="1"/>
  <c r="AE210" i="2" s="1"/>
  <c r="AE219" i="2" s="1"/>
  <c r="BR219" i="2" s="1"/>
  <c r="AA221" i="2"/>
  <c r="AA223" i="2" s="1"/>
  <c r="Y225" i="2" s="1"/>
  <c r="Y234" i="2" s="1"/>
  <c r="BL234" i="2" s="1"/>
  <c r="AG446" i="2"/>
  <c r="U371" i="2"/>
  <c r="U373" i="2" s="1"/>
  <c r="R375" i="2" s="1"/>
  <c r="R384" i="2" s="1"/>
  <c r="BE384" i="2" s="1"/>
  <c r="P375" i="2"/>
  <c r="P384" i="2" s="1"/>
  <c r="BC384" i="2" s="1"/>
  <c r="T375" i="2"/>
  <c r="T384" i="2" s="1"/>
  <c r="BG384" i="2" s="1"/>
  <c r="AG375" i="2"/>
  <c r="AG384" i="2" s="1"/>
  <c r="BT384" i="2" s="1"/>
  <c r="W375" i="2"/>
  <c r="W384" i="2" s="1"/>
  <c r="BJ384" i="2" s="1"/>
  <c r="AF375" i="2"/>
  <c r="AF384" i="2" s="1"/>
  <c r="BS384" i="2" s="1"/>
  <c r="AA375" i="2"/>
  <c r="AA384" i="2" s="1"/>
  <c r="BN384" i="2" s="1"/>
  <c r="O223" i="2"/>
  <c r="O208" i="2"/>
  <c r="J446" i="2"/>
  <c r="O373" i="2"/>
  <c r="J373" i="2" s="1"/>
  <c r="AD375" i="2"/>
  <c r="AD384" i="2" s="1"/>
  <c r="BQ384" i="2" s="1"/>
  <c r="AB375" i="2"/>
  <c r="AB384" i="2" s="1"/>
  <c r="BO384" i="2" s="1"/>
  <c r="AI375" i="2"/>
  <c r="AI384" i="2" s="1"/>
  <c r="BV384" i="2" s="1"/>
  <c r="S375" i="2"/>
  <c r="S384" i="2" s="1"/>
  <c r="BF384" i="2" s="1"/>
  <c r="Z375" i="2"/>
  <c r="Z384" i="2" s="1"/>
  <c r="BM384" i="2" s="1"/>
  <c r="U375" i="2"/>
  <c r="U384" i="2" s="1"/>
  <c r="BH384" i="2" s="1"/>
  <c r="AC375" i="2"/>
  <c r="AC384" i="2" s="1"/>
  <c r="BP384" i="2" s="1"/>
  <c r="AJ375" i="2"/>
  <c r="AJ384" i="2" s="1"/>
  <c r="BW384" i="2" s="1"/>
  <c r="Y375" i="2"/>
  <c r="Y384" i="2" s="1"/>
  <c r="BL384" i="2" s="1"/>
  <c r="AE375" i="2"/>
  <c r="AE384" i="2" s="1"/>
  <c r="BR384" i="2" s="1"/>
  <c r="O375" i="2"/>
  <c r="O384" i="2" s="1"/>
  <c r="BB384" i="2" s="1"/>
  <c r="Q375" i="2"/>
  <c r="Q384" i="2" s="1"/>
  <c r="BD384" i="2" s="1"/>
  <c r="V375" i="2"/>
  <c r="V384" i="2" s="1"/>
  <c r="BI384" i="2" s="1"/>
  <c r="M375" i="2"/>
  <c r="M384" i="2" s="1"/>
  <c r="AZ384" i="2" s="1"/>
  <c r="K2" i="17"/>
  <c r="P448" i="2"/>
  <c r="M450" i="2" s="1"/>
  <c r="M459" i="2" s="1"/>
  <c r="K22" i="17"/>
  <c r="AH448" i="2"/>
  <c r="AE450" i="2" s="1"/>
  <c r="AE459" i="2" s="1"/>
  <c r="Z21" i="18" s="1"/>
  <c r="AC22" i="17"/>
  <c r="Q448" i="2"/>
  <c r="N450" i="2" s="1"/>
  <c r="N459" i="2" s="1"/>
  <c r="L22" i="17"/>
  <c r="AD313" i="2"/>
  <c r="Y34" i="17"/>
  <c r="O313" i="2"/>
  <c r="J34" i="17"/>
  <c r="R313" i="2"/>
  <c r="M34" i="17"/>
  <c r="S448" i="2"/>
  <c r="P450" i="2" s="1"/>
  <c r="P459" i="2" s="1"/>
  <c r="K21" i="18" s="1"/>
  <c r="N22" i="17"/>
  <c r="AH313" i="2"/>
  <c r="AC34" i="17"/>
  <c r="Z448" i="2"/>
  <c r="W450" i="2" s="1"/>
  <c r="W459" i="2" s="1"/>
  <c r="R21" i="18" s="1"/>
  <c r="U22" i="17"/>
  <c r="AA313" i="2"/>
  <c r="V34" i="17"/>
  <c r="X448" i="2"/>
  <c r="U450" i="2" s="1"/>
  <c r="U459" i="2" s="1"/>
  <c r="P21" i="18" s="1"/>
  <c r="S22" i="17"/>
  <c r="Y313" i="2"/>
  <c r="T34" i="17"/>
  <c r="Z313" i="2"/>
  <c r="U34" i="17"/>
  <c r="AG448" i="2"/>
  <c r="AD450" i="2" s="1"/>
  <c r="AD459" i="2" s="1"/>
  <c r="Y21" i="18" s="1"/>
  <c r="AB22" i="17"/>
  <c r="P313" i="2"/>
  <c r="K34" i="17"/>
  <c r="R448" i="2"/>
  <c r="O450" i="2" s="1"/>
  <c r="O459" i="2" s="1"/>
  <c r="J21" i="18" s="1"/>
  <c r="M22" i="17"/>
  <c r="T313" i="2"/>
  <c r="O34" i="17"/>
  <c r="Y448" i="2"/>
  <c r="V450" i="2" s="1"/>
  <c r="V459" i="2" s="1"/>
  <c r="Q21" i="18" s="1"/>
  <c r="T22" i="17"/>
  <c r="AJ313" i="2"/>
  <c r="AE34" i="17"/>
  <c r="V313" i="2"/>
  <c r="Q34" i="17"/>
  <c r="O448" i="2"/>
  <c r="J22" i="17"/>
  <c r="AA448" i="2"/>
  <c r="X450" i="2" s="1"/>
  <c r="X459" i="2" s="1"/>
  <c r="S21" i="18" s="1"/>
  <c r="V22" i="17"/>
  <c r="U448" i="2"/>
  <c r="R450" i="2" s="1"/>
  <c r="R459" i="2" s="1"/>
  <c r="M21" i="18" s="1"/>
  <c r="P22" i="17"/>
  <c r="AB448" i="2"/>
  <c r="Y450" i="2" s="1"/>
  <c r="Y459" i="2" s="1"/>
  <c r="T21" i="18" s="1"/>
  <c r="W22" i="17"/>
  <c r="AE313" i="2"/>
  <c r="Z34" i="17"/>
  <c r="AI448" i="2"/>
  <c r="AF450" i="2" s="1"/>
  <c r="AF459" i="2" s="1"/>
  <c r="AA21" i="18" s="1"/>
  <c r="AD22" i="17"/>
  <c r="AF448" i="2"/>
  <c r="AC450" i="2" s="1"/>
  <c r="AC459" i="2" s="1"/>
  <c r="X21" i="18" s="1"/>
  <c r="AA22" i="17"/>
  <c r="AL448" i="2"/>
  <c r="AI450" i="2" s="1"/>
  <c r="AI459" i="2" s="1"/>
  <c r="AD21" i="18" s="1"/>
  <c r="AG22" i="17"/>
  <c r="W313" i="2"/>
  <c r="R34" i="17"/>
  <c r="AM313" i="2"/>
  <c r="AK315" i="2" s="1"/>
  <c r="AH34" i="17"/>
  <c r="AL313" i="2"/>
  <c r="AG34" i="17"/>
  <c r="U313" i="2"/>
  <c r="P34" i="17"/>
  <c r="W448" i="2"/>
  <c r="T450" i="2" s="1"/>
  <c r="T459" i="2" s="1"/>
  <c r="O21" i="18" s="1"/>
  <c r="R22" i="17"/>
  <c r="AE448" i="2"/>
  <c r="AB450" i="2" s="1"/>
  <c r="AB459" i="2" s="1"/>
  <c r="W21" i="18" s="1"/>
  <c r="Z22" i="17"/>
  <c r="V448" i="2"/>
  <c r="S450" i="2" s="1"/>
  <c r="S459" i="2" s="1"/>
  <c r="N21" i="18" s="1"/>
  <c r="Q22" i="17"/>
  <c r="AJ448" i="2"/>
  <c r="AG450" i="2" s="1"/>
  <c r="AG459" i="2" s="1"/>
  <c r="AB21" i="18" s="1"/>
  <c r="AE22" i="17"/>
  <c r="AF313" i="2"/>
  <c r="AA34" i="17"/>
  <c r="AK313" i="2"/>
  <c r="AF34" i="17"/>
  <c r="K6" i="18"/>
  <c r="K2" i="18"/>
  <c r="AC313" i="2"/>
  <c r="AA315" i="2" s="1"/>
  <c r="AA324" i="2" s="1"/>
  <c r="BN324" i="2" s="1"/>
  <c r="X34" i="17"/>
  <c r="AB313" i="2"/>
  <c r="W34" i="17"/>
  <c r="AD448" i="2"/>
  <c r="AA450" i="2" s="1"/>
  <c r="AA459" i="2" s="1"/>
  <c r="V21" i="18" s="1"/>
  <c r="Y22" i="17"/>
  <c r="AK448" i="2"/>
  <c r="AH450" i="2" s="1"/>
  <c r="AH459" i="2" s="1"/>
  <c r="AC21" i="18" s="1"/>
  <c r="AF22" i="17"/>
  <c r="AI313" i="2"/>
  <c r="AD34" i="17"/>
  <c r="AC448" i="2"/>
  <c r="Z450" i="2" s="1"/>
  <c r="Z459" i="2" s="1"/>
  <c r="U21" i="18" s="1"/>
  <c r="X22" i="17"/>
  <c r="AM448" i="2"/>
  <c r="AJ450" i="2" s="1"/>
  <c r="AH22" i="17"/>
  <c r="S313" i="2"/>
  <c r="Q315" i="2" s="1"/>
  <c r="Q324" i="2" s="1"/>
  <c r="BD324" i="2" s="1"/>
  <c r="N34" i="17"/>
  <c r="T448" i="2"/>
  <c r="Q450" i="2" s="1"/>
  <c r="Q459" i="2" s="1"/>
  <c r="L21" i="18" s="1"/>
  <c r="O22" i="17"/>
  <c r="X313" i="2"/>
  <c r="S34" i="17"/>
  <c r="Q313" i="2"/>
  <c r="L34" i="17"/>
  <c r="AG313" i="2"/>
  <c r="AB34" i="17"/>
  <c r="F124" i="11"/>
  <c r="K29" i="11"/>
  <c r="AM208" i="2"/>
  <c r="AK375" i="2"/>
  <c r="AM223" i="2"/>
  <c r="AP31" i="11"/>
  <c r="AP30" i="11"/>
  <c r="K2" i="6"/>
  <c r="K6" i="6"/>
  <c r="AP57" i="11"/>
  <c r="AP58" i="11"/>
  <c r="AP59" i="11"/>
  <c r="AG1001" i="3"/>
  <c r="AH1001" i="3" s="1"/>
  <c r="AK1001" i="3" s="1"/>
  <c r="AG1000" i="3"/>
  <c r="AH1000" i="3" s="1"/>
  <c r="AG999" i="3"/>
  <c r="AH999" i="3" s="1"/>
  <c r="AG998" i="3"/>
  <c r="AH998" i="3" s="1"/>
  <c r="AG997" i="3"/>
  <c r="AH997" i="3" s="1"/>
  <c r="AG996" i="3"/>
  <c r="AH996" i="3" s="1"/>
  <c r="AG995" i="3"/>
  <c r="AH995" i="3" s="1"/>
  <c r="AG994" i="3"/>
  <c r="AH994" i="3" s="1"/>
  <c r="AG993" i="3"/>
  <c r="AH993" i="3" s="1"/>
  <c r="AG992" i="3"/>
  <c r="AH992" i="3" s="1"/>
  <c r="AG991" i="3"/>
  <c r="AH991" i="3" s="1"/>
  <c r="AG990" i="3"/>
  <c r="AH990" i="3" s="1"/>
  <c r="AG989" i="3"/>
  <c r="AH989" i="3" s="1"/>
  <c r="AG988" i="3"/>
  <c r="AH988" i="3" s="1"/>
  <c r="AG987" i="3"/>
  <c r="AH987" i="3" s="1"/>
  <c r="AG986" i="3"/>
  <c r="AH986" i="3" s="1"/>
  <c r="AG985" i="3"/>
  <c r="AH985" i="3" s="1"/>
  <c r="AG984" i="3"/>
  <c r="AH984" i="3" s="1"/>
  <c r="AG983" i="3"/>
  <c r="AH983" i="3" s="1"/>
  <c r="AG982" i="3"/>
  <c r="AH982" i="3" s="1"/>
  <c r="AG981" i="3"/>
  <c r="AH981" i="3" s="1"/>
  <c r="AG980" i="3"/>
  <c r="AH980" i="3" s="1"/>
  <c r="AG979" i="3"/>
  <c r="AH979" i="3" s="1"/>
  <c r="AG978" i="3"/>
  <c r="AH978" i="3" s="1"/>
  <c r="AG977" i="3"/>
  <c r="AH977" i="3" s="1"/>
  <c r="AG976" i="3"/>
  <c r="AH976" i="3" s="1"/>
  <c r="AG975" i="3"/>
  <c r="AH975" i="3" s="1"/>
  <c r="AG974" i="3"/>
  <c r="AH974" i="3" s="1"/>
  <c r="AG973" i="3"/>
  <c r="AH973" i="3" s="1"/>
  <c r="AG972" i="3"/>
  <c r="AH972" i="3" s="1"/>
  <c r="AG971" i="3"/>
  <c r="AH971" i="3" s="1"/>
  <c r="AG970" i="3"/>
  <c r="AH970" i="3" s="1"/>
  <c r="AG969" i="3"/>
  <c r="AH969" i="3" s="1"/>
  <c r="AG968" i="3"/>
  <c r="AH968" i="3" s="1"/>
  <c r="AG967" i="3"/>
  <c r="AH967" i="3" s="1"/>
  <c r="AG966" i="3"/>
  <c r="AH966" i="3" s="1"/>
  <c r="AG965" i="3"/>
  <c r="AH965" i="3" s="1"/>
  <c r="AG964" i="3"/>
  <c r="AH964" i="3" s="1"/>
  <c r="AG963" i="3"/>
  <c r="AH963" i="3" s="1"/>
  <c r="AG962" i="3"/>
  <c r="AH962" i="3" s="1"/>
  <c r="AG961" i="3"/>
  <c r="AH961" i="3" s="1"/>
  <c r="AG960" i="3"/>
  <c r="AH960" i="3" s="1"/>
  <c r="AG959" i="3"/>
  <c r="AH959" i="3" s="1"/>
  <c r="AG958" i="3"/>
  <c r="AH958" i="3" s="1"/>
  <c r="AG957" i="3"/>
  <c r="AH957" i="3" s="1"/>
  <c r="AG956" i="3"/>
  <c r="AH956" i="3" s="1"/>
  <c r="AG955" i="3"/>
  <c r="AH955" i="3" s="1"/>
  <c r="AG954" i="3"/>
  <c r="AH954" i="3" s="1"/>
  <c r="AG953" i="3"/>
  <c r="AH953" i="3" s="1"/>
  <c r="AG952" i="3"/>
  <c r="AH952" i="3" s="1"/>
  <c r="AG951" i="3"/>
  <c r="AH951" i="3" s="1"/>
  <c r="AG950" i="3"/>
  <c r="AH950" i="3" s="1"/>
  <c r="AG949" i="3"/>
  <c r="AH949" i="3" s="1"/>
  <c r="AG948" i="3"/>
  <c r="AH948" i="3" s="1"/>
  <c r="AG947" i="3"/>
  <c r="AH947" i="3" s="1"/>
  <c r="AG946" i="3"/>
  <c r="AH946" i="3" s="1"/>
  <c r="AG945" i="3"/>
  <c r="AH945" i="3" s="1"/>
  <c r="AG944" i="3"/>
  <c r="AH944" i="3" s="1"/>
  <c r="AG943" i="3"/>
  <c r="AH943" i="3" s="1"/>
  <c r="AG942" i="3"/>
  <c r="AH942" i="3" s="1"/>
  <c r="AG941" i="3"/>
  <c r="AH941" i="3" s="1"/>
  <c r="AG940" i="3"/>
  <c r="AH940" i="3" s="1"/>
  <c r="AG939" i="3"/>
  <c r="AH939" i="3" s="1"/>
  <c r="AG938" i="3"/>
  <c r="AH938" i="3" s="1"/>
  <c r="AG937" i="3"/>
  <c r="AH937" i="3" s="1"/>
  <c r="AG936" i="3"/>
  <c r="AH936" i="3" s="1"/>
  <c r="AG935" i="3"/>
  <c r="AH935" i="3" s="1"/>
  <c r="AG934" i="3"/>
  <c r="AH934" i="3" s="1"/>
  <c r="AG933" i="3"/>
  <c r="AH933" i="3" s="1"/>
  <c r="AG932" i="3"/>
  <c r="AH932" i="3" s="1"/>
  <c r="AG931" i="3"/>
  <c r="AH931" i="3" s="1"/>
  <c r="AG930" i="3"/>
  <c r="AH930" i="3" s="1"/>
  <c r="AG929" i="3"/>
  <c r="AH929" i="3" s="1"/>
  <c r="AG928" i="3"/>
  <c r="AH928" i="3" s="1"/>
  <c r="AG927" i="3"/>
  <c r="AH927" i="3" s="1"/>
  <c r="AG926" i="3"/>
  <c r="AH926" i="3" s="1"/>
  <c r="AG925" i="3"/>
  <c r="AH925" i="3" s="1"/>
  <c r="AG924" i="3"/>
  <c r="AH924" i="3" s="1"/>
  <c r="AG923" i="3"/>
  <c r="AH923" i="3" s="1"/>
  <c r="AG922" i="3"/>
  <c r="AH922" i="3" s="1"/>
  <c r="AG921" i="3"/>
  <c r="AH921" i="3" s="1"/>
  <c r="AG920" i="3"/>
  <c r="AH920" i="3" s="1"/>
  <c r="AG919" i="3"/>
  <c r="AH919" i="3" s="1"/>
  <c r="AG918" i="3"/>
  <c r="AH918" i="3" s="1"/>
  <c r="AG917" i="3"/>
  <c r="AH917" i="3" s="1"/>
  <c r="AG916" i="3"/>
  <c r="AH916" i="3" s="1"/>
  <c r="AG915" i="3"/>
  <c r="AH915" i="3" s="1"/>
  <c r="AG914" i="3"/>
  <c r="AH914" i="3" s="1"/>
  <c r="AG913" i="3"/>
  <c r="AH913" i="3" s="1"/>
  <c r="AG912" i="3"/>
  <c r="AH912" i="3" s="1"/>
  <c r="AG911" i="3"/>
  <c r="AH911" i="3" s="1"/>
  <c r="AG910" i="3"/>
  <c r="AH910" i="3" s="1"/>
  <c r="AG909" i="3"/>
  <c r="AH909" i="3" s="1"/>
  <c r="AG908" i="3"/>
  <c r="AH908" i="3" s="1"/>
  <c r="AG907" i="3"/>
  <c r="AH907" i="3" s="1"/>
  <c r="AG906" i="3"/>
  <c r="AH906" i="3" s="1"/>
  <c r="AG905" i="3"/>
  <c r="AH905" i="3" s="1"/>
  <c r="AG904" i="3"/>
  <c r="AH904" i="3" s="1"/>
  <c r="AG903" i="3"/>
  <c r="AH903" i="3" s="1"/>
  <c r="AG902" i="3"/>
  <c r="AH902" i="3" s="1"/>
  <c r="AG901" i="3"/>
  <c r="AH901" i="3" s="1"/>
  <c r="AG900" i="3"/>
  <c r="AH900" i="3" s="1"/>
  <c r="AG899" i="3"/>
  <c r="AH899" i="3" s="1"/>
  <c r="AG898" i="3"/>
  <c r="AH898" i="3" s="1"/>
  <c r="AG897" i="3"/>
  <c r="AH897" i="3" s="1"/>
  <c r="AG896" i="3"/>
  <c r="AH896" i="3" s="1"/>
  <c r="AG895" i="3"/>
  <c r="AH895" i="3" s="1"/>
  <c r="AG894" i="3"/>
  <c r="AH894" i="3" s="1"/>
  <c r="AG893" i="3"/>
  <c r="AH893" i="3" s="1"/>
  <c r="AG892" i="3"/>
  <c r="AH892" i="3" s="1"/>
  <c r="AG891" i="3"/>
  <c r="AH891" i="3" s="1"/>
  <c r="AG890" i="3"/>
  <c r="AH890" i="3" s="1"/>
  <c r="AG889" i="3"/>
  <c r="AH889" i="3" s="1"/>
  <c r="AG888" i="3"/>
  <c r="AH888" i="3" s="1"/>
  <c r="AG887" i="3"/>
  <c r="AH887" i="3" s="1"/>
  <c r="AG886" i="3"/>
  <c r="AH886" i="3" s="1"/>
  <c r="AG885" i="3"/>
  <c r="AH885" i="3" s="1"/>
  <c r="AG884" i="3"/>
  <c r="AH884" i="3" s="1"/>
  <c r="AG883" i="3"/>
  <c r="AH883" i="3" s="1"/>
  <c r="AG882" i="3"/>
  <c r="AH882" i="3" s="1"/>
  <c r="AG881" i="3"/>
  <c r="AH881" i="3" s="1"/>
  <c r="AG880" i="3"/>
  <c r="AH880" i="3" s="1"/>
  <c r="AG879" i="3"/>
  <c r="AH879" i="3" s="1"/>
  <c r="AG878" i="3"/>
  <c r="AH878" i="3" s="1"/>
  <c r="AG877" i="3"/>
  <c r="AH877" i="3" s="1"/>
  <c r="AG876" i="3"/>
  <c r="AH876" i="3" s="1"/>
  <c r="AG875" i="3"/>
  <c r="AH875" i="3" s="1"/>
  <c r="AG874" i="3"/>
  <c r="AH874" i="3" s="1"/>
  <c r="AG873" i="3"/>
  <c r="AH873" i="3" s="1"/>
  <c r="AG872" i="3"/>
  <c r="AH872" i="3" s="1"/>
  <c r="AG871" i="3"/>
  <c r="AH871" i="3" s="1"/>
  <c r="AG870" i="3"/>
  <c r="AH870" i="3" s="1"/>
  <c r="AG869" i="3"/>
  <c r="AH869" i="3" s="1"/>
  <c r="AG868" i="3"/>
  <c r="AH868" i="3" s="1"/>
  <c r="AG867" i="3"/>
  <c r="AH867" i="3" s="1"/>
  <c r="AG866" i="3"/>
  <c r="AH866" i="3" s="1"/>
  <c r="AG865" i="3"/>
  <c r="AH865" i="3" s="1"/>
  <c r="AG864" i="3"/>
  <c r="AH864" i="3" s="1"/>
  <c r="AG863" i="3"/>
  <c r="AH863" i="3" s="1"/>
  <c r="AG862" i="3"/>
  <c r="AH862" i="3" s="1"/>
  <c r="AG861" i="3"/>
  <c r="AH861" i="3" s="1"/>
  <c r="AG860" i="3"/>
  <c r="AH860" i="3" s="1"/>
  <c r="AG859" i="3"/>
  <c r="AH859" i="3" s="1"/>
  <c r="AG858" i="3"/>
  <c r="AH858" i="3" s="1"/>
  <c r="AG857" i="3"/>
  <c r="AH857" i="3" s="1"/>
  <c r="AG856" i="3"/>
  <c r="AH856" i="3" s="1"/>
  <c r="AG855" i="3"/>
  <c r="AH855" i="3" s="1"/>
  <c r="AG854" i="3"/>
  <c r="AH854" i="3" s="1"/>
  <c r="AG853" i="3"/>
  <c r="AH853" i="3" s="1"/>
  <c r="AG852" i="3"/>
  <c r="AH852" i="3" s="1"/>
  <c r="AG851" i="3"/>
  <c r="AH851" i="3" s="1"/>
  <c r="AG850" i="3"/>
  <c r="AH850" i="3" s="1"/>
  <c r="AG849" i="3"/>
  <c r="AH849" i="3" s="1"/>
  <c r="AG848" i="3"/>
  <c r="AH848" i="3" s="1"/>
  <c r="AG847" i="3"/>
  <c r="AH847" i="3" s="1"/>
  <c r="AG846" i="3"/>
  <c r="AH846" i="3" s="1"/>
  <c r="AG845" i="3"/>
  <c r="AH845" i="3" s="1"/>
  <c r="AG844" i="3"/>
  <c r="AH844" i="3" s="1"/>
  <c r="AG843" i="3"/>
  <c r="AH843" i="3" s="1"/>
  <c r="AG842" i="3"/>
  <c r="AH842" i="3" s="1"/>
  <c r="AG841" i="3"/>
  <c r="AH841" i="3" s="1"/>
  <c r="AG840" i="3"/>
  <c r="AH840" i="3" s="1"/>
  <c r="AG839" i="3"/>
  <c r="AH839" i="3" s="1"/>
  <c r="AG838" i="3"/>
  <c r="AH838" i="3" s="1"/>
  <c r="AG837" i="3"/>
  <c r="AH837" i="3" s="1"/>
  <c r="AG836" i="3"/>
  <c r="AH836" i="3" s="1"/>
  <c r="AG835" i="3"/>
  <c r="AH835" i="3" s="1"/>
  <c r="AG834" i="3"/>
  <c r="AH834" i="3" s="1"/>
  <c r="AG833" i="3"/>
  <c r="AH833" i="3" s="1"/>
  <c r="AG832" i="3"/>
  <c r="AH832" i="3" s="1"/>
  <c r="AG831" i="3"/>
  <c r="AH831" i="3" s="1"/>
  <c r="AG830" i="3"/>
  <c r="AH830" i="3" s="1"/>
  <c r="AG829" i="3"/>
  <c r="AH829" i="3" s="1"/>
  <c r="AG828" i="3"/>
  <c r="AH828" i="3" s="1"/>
  <c r="AG827" i="3"/>
  <c r="AH827" i="3" s="1"/>
  <c r="AG826" i="3"/>
  <c r="AH826" i="3" s="1"/>
  <c r="AG825" i="3"/>
  <c r="AH825" i="3" s="1"/>
  <c r="AG824" i="3"/>
  <c r="AH824" i="3" s="1"/>
  <c r="AG823" i="3"/>
  <c r="AH823" i="3" s="1"/>
  <c r="AG822" i="3"/>
  <c r="AH822" i="3" s="1"/>
  <c r="AG821" i="3"/>
  <c r="AH821" i="3" s="1"/>
  <c r="AG820" i="3"/>
  <c r="AH820" i="3" s="1"/>
  <c r="AG819" i="3"/>
  <c r="AH819" i="3" s="1"/>
  <c r="AG818" i="3"/>
  <c r="AH818" i="3" s="1"/>
  <c r="AG817" i="3"/>
  <c r="AH817" i="3" s="1"/>
  <c r="AG816" i="3"/>
  <c r="AH816" i="3" s="1"/>
  <c r="AG815" i="3"/>
  <c r="AH815" i="3" s="1"/>
  <c r="AG814" i="3"/>
  <c r="AH814" i="3" s="1"/>
  <c r="AG813" i="3"/>
  <c r="AH813" i="3" s="1"/>
  <c r="AG812" i="3"/>
  <c r="AH812" i="3" s="1"/>
  <c r="AG811" i="3"/>
  <c r="AH811" i="3" s="1"/>
  <c r="AG810" i="3"/>
  <c r="AH810" i="3" s="1"/>
  <c r="AG809" i="3"/>
  <c r="AH809" i="3" s="1"/>
  <c r="AG808" i="3"/>
  <c r="AH808" i="3" s="1"/>
  <c r="AG807" i="3"/>
  <c r="AH807" i="3" s="1"/>
  <c r="AG806" i="3"/>
  <c r="AH806" i="3" s="1"/>
  <c r="AG805" i="3"/>
  <c r="AH805" i="3" s="1"/>
  <c r="AG804" i="3"/>
  <c r="AH804" i="3" s="1"/>
  <c r="AG803" i="3"/>
  <c r="AH803" i="3" s="1"/>
  <c r="AG802" i="3"/>
  <c r="AH802" i="3" s="1"/>
  <c r="AG801" i="3"/>
  <c r="AH801" i="3" s="1"/>
  <c r="AG800" i="3"/>
  <c r="AH800" i="3" s="1"/>
  <c r="AG799" i="3"/>
  <c r="AH799" i="3" s="1"/>
  <c r="AG798" i="3"/>
  <c r="AH798" i="3" s="1"/>
  <c r="AG797" i="3"/>
  <c r="AH797" i="3" s="1"/>
  <c r="AG796" i="3"/>
  <c r="AH796" i="3" s="1"/>
  <c r="AG795" i="3"/>
  <c r="AH795" i="3" s="1"/>
  <c r="AG794" i="3"/>
  <c r="AH794" i="3" s="1"/>
  <c r="AG793" i="3"/>
  <c r="AH793" i="3" s="1"/>
  <c r="AG792" i="3"/>
  <c r="AH792" i="3" s="1"/>
  <c r="AG791" i="3"/>
  <c r="AH791" i="3" s="1"/>
  <c r="AG790" i="3"/>
  <c r="AH790" i="3" s="1"/>
  <c r="AG789" i="3"/>
  <c r="AH789" i="3" s="1"/>
  <c r="AG788" i="3"/>
  <c r="AH788" i="3" s="1"/>
  <c r="AG787" i="3"/>
  <c r="AH787" i="3" s="1"/>
  <c r="AG786" i="3"/>
  <c r="AH786" i="3" s="1"/>
  <c r="AG785" i="3"/>
  <c r="AH785" i="3" s="1"/>
  <c r="AG784" i="3"/>
  <c r="AH784" i="3" s="1"/>
  <c r="AG783" i="3"/>
  <c r="AH783" i="3" s="1"/>
  <c r="AG782" i="3"/>
  <c r="AH782" i="3" s="1"/>
  <c r="AG781" i="3"/>
  <c r="AH781" i="3" s="1"/>
  <c r="AG780" i="3"/>
  <c r="AH780" i="3" s="1"/>
  <c r="AG779" i="3"/>
  <c r="AH779" i="3" s="1"/>
  <c r="AG778" i="3"/>
  <c r="AH778" i="3" s="1"/>
  <c r="AG777" i="3"/>
  <c r="AH777" i="3" s="1"/>
  <c r="AG776" i="3"/>
  <c r="AH776" i="3" s="1"/>
  <c r="AG775" i="3"/>
  <c r="AH775" i="3" s="1"/>
  <c r="AG774" i="3"/>
  <c r="AH774" i="3" s="1"/>
  <c r="AG773" i="3"/>
  <c r="AH773" i="3" s="1"/>
  <c r="AG772" i="3"/>
  <c r="AH772" i="3" s="1"/>
  <c r="AG771" i="3"/>
  <c r="AH771" i="3" s="1"/>
  <c r="AG770" i="3"/>
  <c r="AH770" i="3" s="1"/>
  <c r="AG769" i="3"/>
  <c r="AH769" i="3" s="1"/>
  <c r="AG768" i="3"/>
  <c r="AH768" i="3" s="1"/>
  <c r="AG767" i="3"/>
  <c r="AH767" i="3" s="1"/>
  <c r="AG766" i="3"/>
  <c r="AH766" i="3" s="1"/>
  <c r="AG765" i="3"/>
  <c r="AH765" i="3" s="1"/>
  <c r="AG764" i="3"/>
  <c r="AH764" i="3" s="1"/>
  <c r="AG763" i="3"/>
  <c r="AH763" i="3" s="1"/>
  <c r="AG762" i="3"/>
  <c r="AH762" i="3" s="1"/>
  <c r="AG761" i="3"/>
  <c r="AH761" i="3" s="1"/>
  <c r="AG760" i="3"/>
  <c r="AH760" i="3" s="1"/>
  <c r="AG759" i="3"/>
  <c r="AH759" i="3" s="1"/>
  <c r="AG758" i="3"/>
  <c r="AH758" i="3" s="1"/>
  <c r="AG757" i="3"/>
  <c r="AH757" i="3" s="1"/>
  <c r="AG756" i="3"/>
  <c r="AH756" i="3" s="1"/>
  <c r="AG755" i="3"/>
  <c r="AH755" i="3" s="1"/>
  <c r="AG754" i="3"/>
  <c r="AH754" i="3" s="1"/>
  <c r="AG753" i="3"/>
  <c r="AH753" i="3" s="1"/>
  <c r="AG752" i="3"/>
  <c r="AH752" i="3" s="1"/>
  <c r="AG751" i="3"/>
  <c r="AH751" i="3" s="1"/>
  <c r="AG750" i="3"/>
  <c r="AH750" i="3" s="1"/>
  <c r="AG749" i="3"/>
  <c r="AH749" i="3" s="1"/>
  <c r="AG748" i="3"/>
  <c r="AH748" i="3" s="1"/>
  <c r="AG747" i="3"/>
  <c r="AH747" i="3" s="1"/>
  <c r="AG746" i="3"/>
  <c r="AH746" i="3" s="1"/>
  <c r="AG745" i="3"/>
  <c r="AH745" i="3" s="1"/>
  <c r="AG744" i="3"/>
  <c r="AH744" i="3" s="1"/>
  <c r="AG743" i="3"/>
  <c r="AH743" i="3" s="1"/>
  <c r="AG742" i="3"/>
  <c r="AH742" i="3" s="1"/>
  <c r="AG741" i="3"/>
  <c r="AH741" i="3" s="1"/>
  <c r="AG740" i="3"/>
  <c r="AH740" i="3" s="1"/>
  <c r="AG739" i="3"/>
  <c r="AH739" i="3" s="1"/>
  <c r="AG738" i="3"/>
  <c r="AH738" i="3" s="1"/>
  <c r="AG737" i="3"/>
  <c r="AH737" i="3" s="1"/>
  <c r="AG736" i="3"/>
  <c r="AH736" i="3" s="1"/>
  <c r="AG735" i="3"/>
  <c r="AH735" i="3" s="1"/>
  <c r="AG734" i="3"/>
  <c r="AH734" i="3" s="1"/>
  <c r="AG733" i="3"/>
  <c r="AH733" i="3" s="1"/>
  <c r="AG732" i="3"/>
  <c r="AH732" i="3" s="1"/>
  <c r="AG731" i="3"/>
  <c r="AH731" i="3" s="1"/>
  <c r="AG730" i="3"/>
  <c r="AH730" i="3" s="1"/>
  <c r="AG729" i="3"/>
  <c r="AH729" i="3" s="1"/>
  <c r="AG728" i="3"/>
  <c r="AH728" i="3" s="1"/>
  <c r="AG727" i="3"/>
  <c r="AH727" i="3" s="1"/>
  <c r="AG726" i="3"/>
  <c r="AH726" i="3" s="1"/>
  <c r="AG725" i="3"/>
  <c r="AH725" i="3" s="1"/>
  <c r="AG724" i="3"/>
  <c r="AH724" i="3" s="1"/>
  <c r="AG723" i="3"/>
  <c r="AH723" i="3" s="1"/>
  <c r="AG722" i="3"/>
  <c r="AH722" i="3" s="1"/>
  <c r="AG721" i="3"/>
  <c r="AH721" i="3" s="1"/>
  <c r="AG720" i="3"/>
  <c r="AH720" i="3" s="1"/>
  <c r="AG719" i="3"/>
  <c r="AH719" i="3" s="1"/>
  <c r="AG718" i="3"/>
  <c r="AH718" i="3" s="1"/>
  <c r="AG717" i="3"/>
  <c r="AH717" i="3" s="1"/>
  <c r="AG716" i="3"/>
  <c r="AH716" i="3" s="1"/>
  <c r="AG715" i="3"/>
  <c r="AH715" i="3" s="1"/>
  <c r="AG714" i="3"/>
  <c r="AH714" i="3" s="1"/>
  <c r="AG713" i="3"/>
  <c r="AH713" i="3" s="1"/>
  <c r="AG712" i="3"/>
  <c r="AH712" i="3" s="1"/>
  <c r="AG711" i="3"/>
  <c r="AH711" i="3" s="1"/>
  <c r="AG710" i="3"/>
  <c r="AH710" i="3" s="1"/>
  <c r="AG709" i="3"/>
  <c r="AH709" i="3" s="1"/>
  <c r="AG708" i="3"/>
  <c r="AH708" i="3" s="1"/>
  <c r="AG707" i="3"/>
  <c r="AH707" i="3" s="1"/>
  <c r="AG706" i="3"/>
  <c r="AH706" i="3" s="1"/>
  <c r="AG705" i="3"/>
  <c r="AH705" i="3" s="1"/>
  <c r="AG704" i="3"/>
  <c r="AH704" i="3" s="1"/>
  <c r="AG703" i="3"/>
  <c r="AH703" i="3" s="1"/>
  <c r="AG702" i="3"/>
  <c r="AH702" i="3" s="1"/>
  <c r="AG701" i="3"/>
  <c r="AH701" i="3" s="1"/>
  <c r="AG700" i="3"/>
  <c r="AH700" i="3" s="1"/>
  <c r="AG699" i="3"/>
  <c r="AH699" i="3" s="1"/>
  <c r="AG698" i="3"/>
  <c r="AH698" i="3" s="1"/>
  <c r="AG697" i="3"/>
  <c r="AH697" i="3" s="1"/>
  <c r="AG696" i="3"/>
  <c r="AH696" i="3" s="1"/>
  <c r="AG695" i="3"/>
  <c r="AH695" i="3" s="1"/>
  <c r="AG694" i="3"/>
  <c r="AH694" i="3" s="1"/>
  <c r="AG693" i="3"/>
  <c r="AH693" i="3" s="1"/>
  <c r="AG692" i="3"/>
  <c r="AH692" i="3" s="1"/>
  <c r="AG691" i="3"/>
  <c r="AH691" i="3" s="1"/>
  <c r="AG690" i="3"/>
  <c r="AH690" i="3" s="1"/>
  <c r="AG689" i="3"/>
  <c r="AH689" i="3" s="1"/>
  <c r="AG688" i="3"/>
  <c r="AH688" i="3" s="1"/>
  <c r="AG687" i="3"/>
  <c r="AH687" i="3" s="1"/>
  <c r="AG686" i="3"/>
  <c r="AH686" i="3" s="1"/>
  <c r="AG685" i="3"/>
  <c r="AH685" i="3" s="1"/>
  <c r="AG684" i="3"/>
  <c r="AH684" i="3" s="1"/>
  <c r="AG683" i="3"/>
  <c r="AH683" i="3" s="1"/>
  <c r="AG682" i="3"/>
  <c r="AH682" i="3" s="1"/>
  <c r="AG681" i="3"/>
  <c r="AH681" i="3" s="1"/>
  <c r="AG680" i="3"/>
  <c r="AH680" i="3" s="1"/>
  <c r="AG679" i="3"/>
  <c r="AH679" i="3" s="1"/>
  <c r="AG678" i="3"/>
  <c r="AH678" i="3" s="1"/>
  <c r="AG677" i="3"/>
  <c r="AH677" i="3" s="1"/>
  <c r="AG676" i="3"/>
  <c r="AH676" i="3" s="1"/>
  <c r="AG675" i="3"/>
  <c r="AH675" i="3" s="1"/>
  <c r="AG674" i="3"/>
  <c r="AH674" i="3" s="1"/>
  <c r="AG673" i="3"/>
  <c r="AH673" i="3" s="1"/>
  <c r="AG672" i="3"/>
  <c r="AH672" i="3" s="1"/>
  <c r="AG671" i="3"/>
  <c r="AH671" i="3" s="1"/>
  <c r="AG670" i="3"/>
  <c r="AH670" i="3" s="1"/>
  <c r="AG669" i="3"/>
  <c r="AH669" i="3" s="1"/>
  <c r="AG668" i="3"/>
  <c r="AH668" i="3" s="1"/>
  <c r="AG667" i="3"/>
  <c r="AH667" i="3" s="1"/>
  <c r="AG666" i="3"/>
  <c r="AH666" i="3" s="1"/>
  <c r="AG665" i="3"/>
  <c r="AH665" i="3" s="1"/>
  <c r="AG664" i="3"/>
  <c r="AH664" i="3" s="1"/>
  <c r="AG663" i="3"/>
  <c r="AH663" i="3" s="1"/>
  <c r="AG662" i="3"/>
  <c r="AH662" i="3" s="1"/>
  <c r="AG661" i="3"/>
  <c r="AH661" i="3" s="1"/>
  <c r="AG660" i="3"/>
  <c r="AH660" i="3" s="1"/>
  <c r="AG659" i="3"/>
  <c r="AH659" i="3" s="1"/>
  <c r="AG658" i="3"/>
  <c r="AH658" i="3" s="1"/>
  <c r="AG657" i="3"/>
  <c r="AH657" i="3" s="1"/>
  <c r="AG656" i="3"/>
  <c r="AH656" i="3" s="1"/>
  <c r="AG655" i="3"/>
  <c r="AH655" i="3" s="1"/>
  <c r="AG654" i="3"/>
  <c r="AH654" i="3" s="1"/>
  <c r="AG653" i="3"/>
  <c r="AH653" i="3" s="1"/>
  <c r="AG652" i="3"/>
  <c r="AH652" i="3" s="1"/>
  <c r="AG651" i="3"/>
  <c r="AH651" i="3" s="1"/>
  <c r="AG650" i="3"/>
  <c r="AH650" i="3" s="1"/>
  <c r="AG649" i="3"/>
  <c r="AH649" i="3" s="1"/>
  <c r="AG648" i="3"/>
  <c r="AH648" i="3" s="1"/>
  <c r="AG647" i="3"/>
  <c r="AH647" i="3" s="1"/>
  <c r="AG646" i="3"/>
  <c r="AH646" i="3" s="1"/>
  <c r="AG645" i="3"/>
  <c r="AH645" i="3" s="1"/>
  <c r="AG644" i="3"/>
  <c r="AH644" i="3" s="1"/>
  <c r="AG643" i="3"/>
  <c r="AH643" i="3" s="1"/>
  <c r="AG642" i="3"/>
  <c r="AH642" i="3" s="1"/>
  <c r="AG641" i="3"/>
  <c r="AH641" i="3" s="1"/>
  <c r="AG640" i="3"/>
  <c r="AH640" i="3" s="1"/>
  <c r="AG639" i="3"/>
  <c r="AH639" i="3" s="1"/>
  <c r="AG638" i="3"/>
  <c r="AH638" i="3" s="1"/>
  <c r="AG637" i="3"/>
  <c r="AH637" i="3" s="1"/>
  <c r="AG636" i="3"/>
  <c r="AH636" i="3" s="1"/>
  <c r="AG635" i="3"/>
  <c r="AH635" i="3" s="1"/>
  <c r="AG634" i="3"/>
  <c r="AH634" i="3" s="1"/>
  <c r="AG633" i="3"/>
  <c r="AH633" i="3" s="1"/>
  <c r="AG632" i="3"/>
  <c r="AH632" i="3" s="1"/>
  <c r="AG631" i="3"/>
  <c r="AH631" i="3" s="1"/>
  <c r="AG630" i="3"/>
  <c r="AH630" i="3" s="1"/>
  <c r="AG629" i="3"/>
  <c r="AH629" i="3" s="1"/>
  <c r="AG628" i="3"/>
  <c r="AH628" i="3" s="1"/>
  <c r="AG627" i="3"/>
  <c r="AH627" i="3" s="1"/>
  <c r="AG626" i="3"/>
  <c r="AH626" i="3" s="1"/>
  <c r="AG625" i="3"/>
  <c r="AH625" i="3" s="1"/>
  <c r="AG624" i="3"/>
  <c r="AH624" i="3" s="1"/>
  <c r="AG623" i="3"/>
  <c r="AH623" i="3" s="1"/>
  <c r="AG622" i="3"/>
  <c r="AH622" i="3" s="1"/>
  <c r="AG621" i="3"/>
  <c r="AH621" i="3" s="1"/>
  <c r="AG620" i="3"/>
  <c r="AH620" i="3" s="1"/>
  <c r="AG619" i="3"/>
  <c r="AH619" i="3" s="1"/>
  <c r="AG618" i="3"/>
  <c r="AH618" i="3" s="1"/>
  <c r="AG617" i="3"/>
  <c r="AH617" i="3" s="1"/>
  <c r="AG616" i="3"/>
  <c r="AH616" i="3" s="1"/>
  <c r="AG615" i="3"/>
  <c r="AH615" i="3" s="1"/>
  <c r="AG614" i="3"/>
  <c r="AH614" i="3" s="1"/>
  <c r="AG613" i="3"/>
  <c r="AH613" i="3" s="1"/>
  <c r="AG612" i="3"/>
  <c r="AH612" i="3" s="1"/>
  <c r="AG611" i="3"/>
  <c r="AH611" i="3" s="1"/>
  <c r="AG610" i="3"/>
  <c r="AH610" i="3" s="1"/>
  <c r="AG609" i="3"/>
  <c r="AH609" i="3" s="1"/>
  <c r="AG608" i="3"/>
  <c r="AH608" i="3" s="1"/>
  <c r="AG607" i="3"/>
  <c r="AH607" i="3" s="1"/>
  <c r="AG606" i="3"/>
  <c r="AH606" i="3" s="1"/>
  <c r="AG605" i="3"/>
  <c r="AH605" i="3" s="1"/>
  <c r="AG604" i="3"/>
  <c r="AH604" i="3" s="1"/>
  <c r="AG603" i="3"/>
  <c r="AH603" i="3" s="1"/>
  <c r="AG602" i="3"/>
  <c r="AH602" i="3" s="1"/>
  <c r="AG601" i="3"/>
  <c r="AH601" i="3" s="1"/>
  <c r="AG600" i="3"/>
  <c r="AH600" i="3" s="1"/>
  <c r="AG599" i="3"/>
  <c r="AH599" i="3" s="1"/>
  <c r="AG598" i="3"/>
  <c r="AH598" i="3" s="1"/>
  <c r="AG597" i="3"/>
  <c r="AH597" i="3" s="1"/>
  <c r="AG596" i="3"/>
  <c r="AH596" i="3" s="1"/>
  <c r="AG595" i="3"/>
  <c r="AH595" i="3" s="1"/>
  <c r="AG594" i="3"/>
  <c r="AH594" i="3" s="1"/>
  <c r="AG593" i="3"/>
  <c r="AH593" i="3" s="1"/>
  <c r="AG592" i="3"/>
  <c r="AH592" i="3" s="1"/>
  <c r="AG591" i="3"/>
  <c r="AH591" i="3" s="1"/>
  <c r="AG590" i="3"/>
  <c r="AH590" i="3" s="1"/>
  <c r="AG589" i="3"/>
  <c r="AH589" i="3" s="1"/>
  <c r="AG588" i="3"/>
  <c r="AH588" i="3" s="1"/>
  <c r="AG587" i="3"/>
  <c r="AH587" i="3" s="1"/>
  <c r="AG586" i="3"/>
  <c r="AH586" i="3" s="1"/>
  <c r="AG585" i="3"/>
  <c r="AH585" i="3" s="1"/>
  <c r="AG584" i="3"/>
  <c r="AH584" i="3" s="1"/>
  <c r="AG583" i="3"/>
  <c r="AH583" i="3" s="1"/>
  <c r="AG582" i="3"/>
  <c r="AH582" i="3" s="1"/>
  <c r="AG581" i="3"/>
  <c r="AH581" i="3" s="1"/>
  <c r="AG580" i="3"/>
  <c r="AH580" i="3" s="1"/>
  <c r="AG579" i="3"/>
  <c r="AH579" i="3" s="1"/>
  <c r="AG578" i="3"/>
  <c r="AH578" i="3" s="1"/>
  <c r="AG577" i="3"/>
  <c r="AH577" i="3" s="1"/>
  <c r="AG576" i="3"/>
  <c r="AH576" i="3" s="1"/>
  <c r="AG575" i="3"/>
  <c r="AH575" i="3" s="1"/>
  <c r="AG574" i="3"/>
  <c r="AH574" i="3" s="1"/>
  <c r="AG573" i="3"/>
  <c r="AH573" i="3" s="1"/>
  <c r="AG572" i="3"/>
  <c r="AH572" i="3" s="1"/>
  <c r="AG571" i="3"/>
  <c r="AH571" i="3" s="1"/>
  <c r="AG570" i="3"/>
  <c r="AH570" i="3" s="1"/>
  <c r="AG569" i="3"/>
  <c r="AH569" i="3" s="1"/>
  <c r="AG568" i="3"/>
  <c r="AH568" i="3" s="1"/>
  <c r="AG567" i="3"/>
  <c r="AH567" i="3" s="1"/>
  <c r="AG566" i="3"/>
  <c r="AH566" i="3" s="1"/>
  <c r="AG565" i="3"/>
  <c r="AH565" i="3" s="1"/>
  <c r="AG564" i="3"/>
  <c r="AH564" i="3" s="1"/>
  <c r="AG563" i="3"/>
  <c r="AH563" i="3" s="1"/>
  <c r="AG562" i="3"/>
  <c r="AH562" i="3" s="1"/>
  <c r="AG561" i="3"/>
  <c r="AH561" i="3" s="1"/>
  <c r="AG560" i="3"/>
  <c r="AH560" i="3" s="1"/>
  <c r="AG559" i="3"/>
  <c r="AH559" i="3" s="1"/>
  <c r="AG558" i="3"/>
  <c r="AH558" i="3" s="1"/>
  <c r="AG557" i="3"/>
  <c r="AH557" i="3" s="1"/>
  <c r="AG556" i="3"/>
  <c r="AH556" i="3" s="1"/>
  <c r="AG555" i="3"/>
  <c r="AH555" i="3" s="1"/>
  <c r="AG554" i="3"/>
  <c r="AH554" i="3" s="1"/>
  <c r="AG553" i="3"/>
  <c r="AH553" i="3" s="1"/>
  <c r="AG552" i="3"/>
  <c r="AH552" i="3" s="1"/>
  <c r="AG551" i="3"/>
  <c r="AH551" i="3" s="1"/>
  <c r="AG550" i="3"/>
  <c r="AH550" i="3" s="1"/>
  <c r="AG549" i="3"/>
  <c r="AH549" i="3" s="1"/>
  <c r="AG548" i="3"/>
  <c r="AH548" i="3" s="1"/>
  <c r="AG547" i="3"/>
  <c r="AH547" i="3" s="1"/>
  <c r="AG546" i="3"/>
  <c r="AH546" i="3" s="1"/>
  <c r="AG545" i="3"/>
  <c r="AH545" i="3" s="1"/>
  <c r="AG544" i="3"/>
  <c r="AH544" i="3" s="1"/>
  <c r="AG543" i="3"/>
  <c r="AH543" i="3" s="1"/>
  <c r="AG542" i="3"/>
  <c r="AH542" i="3" s="1"/>
  <c r="AG541" i="3"/>
  <c r="AH541" i="3" s="1"/>
  <c r="AG540" i="3"/>
  <c r="AH540" i="3" s="1"/>
  <c r="AG539" i="3"/>
  <c r="AH539" i="3" s="1"/>
  <c r="AG538" i="3"/>
  <c r="AH538" i="3" s="1"/>
  <c r="AG537" i="3"/>
  <c r="AH537" i="3" s="1"/>
  <c r="AG536" i="3"/>
  <c r="AH536" i="3" s="1"/>
  <c r="AG535" i="3"/>
  <c r="AH535" i="3" s="1"/>
  <c r="AG534" i="3"/>
  <c r="AH534" i="3" s="1"/>
  <c r="AG533" i="3"/>
  <c r="AH533" i="3" s="1"/>
  <c r="AG532" i="3"/>
  <c r="AH532" i="3" s="1"/>
  <c r="AG531" i="3"/>
  <c r="AH531" i="3" s="1"/>
  <c r="AG530" i="3"/>
  <c r="AH530" i="3" s="1"/>
  <c r="AG529" i="3"/>
  <c r="AH529" i="3" s="1"/>
  <c r="AG528" i="3"/>
  <c r="AH528" i="3" s="1"/>
  <c r="AG527" i="3"/>
  <c r="AH527" i="3" s="1"/>
  <c r="AG526" i="3"/>
  <c r="AH526" i="3" s="1"/>
  <c r="AG525" i="3"/>
  <c r="AH525" i="3" s="1"/>
  <c r="AG524" i="3"/>
  <c r="AH524" i="3" s="1"/>
  <c r="AG523" i="3"/>
  <c r="AH523" i="3" s="1"/>
  <c r="AG522" i="3"/>
  <c r="AH522" i="3" s="1"/>
  <c r="AG521" i="3"/>
  <c r="AH521" i="3" s="1"/>
  <c r="AG520" i="3"/>
  <c r="AH520" i="3" s="1"/>
  <c r="AG519" i="3"/>
  <c r="AH519" i="3" s="1"/>
  <c r="AG518" i="3"/>
  <c r="AH518" i="3" s="1"/>
  <c r="AG517" i="3"/>
  <c r="AH517" i="3" s="1"/>
  <c r="AG516" i="3"/>
  <c r="AH516" i="3" s="1"/>
  <c r="AG515" i="3"/>
  <c r="AH515" i="3" s="1"/>
  <c r="AG514" i="3"/>
  <c r="AH514" i="3" s="1"/>
  <c r="AG513" i="3"/>
  <c r="AH513" i="3" s="1"/>
  <c r="AG512" i="3"/>
  <c r="AH512" i="3" s="1"/>
  <c r="AG511" i="3"/>
  <c r="AH511" i="3" s="1"/>
  <c r="AG510" i="3"/>
  <c r="AH510" i="3" s="1"/>
  <c r="AG509" i="3"/>
  <c r="AH509" i="3" s="1"/>
  <c r="AG508" i="3"/>
  <c r="AH508" i="3" s="1"/>
  <c r="AG507" i="3"/>
  <c r="AH507" i="3" s="1"/>
  <c r="AG506" i="3"/>
  <c r="AH506" i="3" s="1"/>
  <c r="AG505" i="3"/>
  <c r="AH505" i="3" s="1"/>
  <c r="AG504" i="3"/>
  <c r="AH504" i="3" s="1"/>
  <c r="AG503" i="3"/>
  <c r="AH503" i="3" s="1"/>
  <c r="AG502" i="3"/>
  <c r="AH502" i="3" s="1"/>
  <c r="AG501" i="3"/>
  <c r="AH501" i="3" s="1"/>
  <c r="AG500" i="3"/>
  <c r="AH500" i="3" s="1"/>
  <c r="AG499" i="3"/>
  <c r="AH499" i="3" s="1"/>
  <c r="AG498" i="3"/>
  <c r="AH498" i="3" s="1"/>
  <c r="AG497" i="3"/>
  <c r="AH497" i="3" s="1"/>
  <c r="AG496" i="3"/>
  <c r="AH496" i="3" s="1"/>
  <c r="AG495" i="3"/>
  <c r="AH495" i="3" s="1"/>
  <c r="AG494" i="3"/>
  <c r="AH494" i="3" s="1"/>
  <c r="AG493" i="3"/>
  <c r="AH493" i="3" s="1"/>
  <c r="AG492" i="3"/>
  <c r="AH492" i="3" s="1"/>
  <c r="AG491" i="3"/>
  <c r="AH491" i="3" s="1"/>
  <c r="AG490" i="3"/>
  <c r="AH490" i="3" s="1"/>
  <c r="AG489" i="3"/>
  <c r="AH489" i="3" s="1"/>
  <c r="AG488" i="3"/>
  <c r="AH488" i="3" s="1"/>
  <c r="AG487" i="3"/>
  <c r="AH487" i="3" s="1"/>
  <c r="AG486" i="3"/>
  <c r="AH486" i="3" s="1"/>
  <c r="AG485" i="3"/>
  <c r="AH485" i="3" s="1"/>
  <c r="AG484" i="3"/>
  <c r="AH484" i="3" s="1"/>
  <c r="AG483" i="3"/>
  <c r="AH483" i="3" s="1"/>
  <c r="AG482" i="3"/>
  <c r="AH482" i="3" s="1"/>
  <c r="AG481" i="3"/>
  <c r="AH481" i="3" s="1"/>
  <c r="AG480" i="3"/>
  <c r="AH480" i="3" s="1"/>
  <c r="AG479" i="3"/>
  <c r="AH479" i="3" s="1"/>
  <c r="AG478" i="3"/>
  <c r="AH478" i="3" s="1"/>
  <c r="AG477" i="3"/>
  <c r="AH477" i="3" s="1"/>
  <c r="AG476" i="3"/>
  <c r="AH476" i="3" s="1"/>
  <c r="AG475" i="3"/>
  <c r="AH475" i="3" s="1"/>
  <c r="AG474" i="3"/>
  <c r="AH474" i="3" s="1"/>
  <c r="AG473" i="3"/>
  <c r="AH473" i="3" s="1"/>
  <c r="AG472" i="3"/>
  <c r="AH472" i="3" s="1"/>
  <c r="AG471" i="3"/>
  <c r="AH471" i="3" s="1"/>
  <c r="AG470" i="3"/>
  <c r="AH470" i="3" s="1"/>
  <c r="AG469" i="3"/>
  <c r="AH469" i="3" s="1"/>
  <c r="AG468" i="3"/>
  <c r="AH468" i="3" s="1"/>
  <c r="AG467" i="3"/>
  <c r="AH467" i="3" s="1"/>
  <c r="AG466" i="3"/>
  <c r="AH466" i="3" s="1"/>
  <c r="AG465" i="3"/>
  <c r="AH465" i="3" s="1"/>
  <c r="AG464" i="3"/>
  <c r="AH464" i="3" s="1"/>
  <c r="AG463" i="3"/>
  <c r="AH463" i="3" s="1"/>
  <c r="AG462" i="3"/>
  <c r="AH462" i="3" s="1"/>
  <c r="AG461" i="3"/>
  <c r="AH461" i="3" s="1"/>
  <c r="AG460" i="3"/>
  <c r="AH460" i="3" s="1"/>
  <c r="AG459" i="3"/>
  <c r="AH459" i="3" s="1"/>
  <c r="AG458" i="3"/>
  <c r="AH458" i="3" s="1"/>
  <c r="AG457" i="3"/>
  <c r="AH457" i="3" s="1"/>
  <c r="AG456" i="3"/>
  <c r="AH456" i="3" s="1"/>
  <c r="AG455" i="3"/>
  <c r="AH455" i="3" s="1"/>
  <c r="AG454" i="3"/>
  <c r="AH454" i="3" s="1"/>
  <c r="AG453" i="3"/>
  <c r="AH453" i="3" s="1"/>
  <c r="AG452" i="3"/>
  <c r="AH452" i="3" s="1"/>
  <c r="AG451" i="3"/>
  <c r="AH451" i="3" s="1"/>
  <c r="AG450" i="3"/>
  <c r="AH450" i="3" s="1"/>
  <c r="AG449" i="3"/>
  <c r="AH449" i="3" s="1"/>
  <c r="AG448" i="3"/>
  <c r="AH448" i="3" s="1"/>
  <c r="AG447" i="3"/>
  <c r="AH447" i="3" s="1"/>
  <c r="AG446" i="3"/>
  <c r="AH446" i="3" s="1"/>
  <c r="AG445" i="3"/>
  <c r="AH445" i="3" s="1"/>
  <c r="AG444" i="3"/>
  <c r="AH444" i="3" s="1"/>
  <c r="AG443" i="3"/>
  <c r="AH443" i="3" s="1"/>
  <c r="AG442" i="3"/>
  <c r="AH442" i="3" s="1"/>
  <c r="AG441" i="3"/>
  <c r="AH441" i="3" s="1"/>
  <c r="AG440" i="3"/>
  <c r="AH440" i="3" s="1"/>
  <c r="AG439" i="3"/>
  <c r="AH439" i="3" s="1"/>
  <c r="AG438" i="3"/>
  <c r="AH438" i="3" s="1"/>
  <c r="AG437" i="3"/>
  <c r="AH437" i="3" s="1"/>
  <c r="AG436" i="3"/>
  <c r="AH436" i="3" s="1"/>
  <c r="AG435" i="3"/>
  <c r="AH435" i="3" s="1"/>
  <c r="AG434" i="3"/>
  <c r="AH434" i="3" s="1"/>
  <c r="AG433" i="3"/>
  <c r="AH433" i="3" s="1"/>
  <c r="AG432" i="3"/>
  <c r="AH432" i="3" s="1"/>
  <c r="AG431" i="3"/>
  <c r="AH431" i="3" s="1"/>
  <c r="AG430" i="3"/>
  <c r="AH430" i="3" s="1"/>
  <c r="AG429" i="3"/>
  <c r="AH429" i="3" s="1"/>
  <c r="AG428" i="3"/>
  <c r="AH428" i="3" s="1"/>
  <c r="AG427" i="3"/>
  <c r="AH427" i="3" s="1"/>
  <c r="AG426" i="3"/>
  <c r="AH426" i="3" s="1"/>
  <c r="AG425" i="3"/>
  <c r="AH425" i="3" s="1"/>
  <c r="AG424" i="3"/>
  <c r="AH424" i="3" s="1"/>
  <c r="AG423" i="3"/>
  <c r="AH423" i="3" s="1"/>
  <c r="AG422" i="3"/>
  <c r="AH422" i="3" s="1"/>
  <c r="AG421" i="3"/>
  <c r="AH421" i="3" s="1"/>
  <c r="AG420" i="3"/>
  <c r="AH420" i="3" s="1"/>
  <c r="AG419" i="3"/>
  <c r="AH419" i="3" s="1"/>
  <c r="AG418" i="3"/>
  <c r="AH418" i="3" s="1"/>
  <c r="AG417" i="3"/>
  <c r="AH417" i="3" s="1"/>
  <c r="AG416" i="3"/>
  <c r="AH416" i="3" s="1"/>
  <c r="AG415" i="3"/>
  <c r="AH415" i="3" s="1"/>
  <c r="AG414" i="3"/>
  <c r="AH414" i="3" s="1"/>
  <c r="AG413" i="3"/>
  <c r="AH413" i="3" s="1"/>
  <c r="AG412" i="3"/>
  <c r="AH412" i="3" s="1"/>
  <c r="AG411" i="3"/>
  <c r="AH411" i="3" s="1"/>
  <c r="AG410" i="3"/>
  <c r="AH410" i="3" s="1"/>
  <c r="AG409" i="3"/>
  <c r="AH409" i="3" s="1"/>
  <c r="AG408" i="3"/>
  <c r="AH408" i="3" s="1"/>
  <c r="AG407" i="3"/>
  <c r="AH407" i="3" s="1"/>
  <c r="AG406" i="3"/>
  <c r="AH406" i="3" s="1"/>
  <c r="AG405" i="3"/>
  <c r="AH405" i="3" s="1"/>
  <c r="AG404" i="3"/>
  <c r="AH404" i="3" s="1"/>
  <c r="AG403" i="3"/>
  <c r="AH403" i="3" s="1"/>
  <c r="AG402" i="3"/>
  <c r="AH402" i="3" s="1"/>
  <c r="AG401" i="3"/>
  <c r="AH401" i="3" s="1"/>
  <c r="AG400" i="3"/>
  <c r="AH400" i="3" s="1"/>
  <c r="AG399" i="3"/>
  <c r="AH399" i="3" s="1"/>
  <c r="AG398" i="3"/>
  <c r="AH398" i="3" s="1"/>
  <c r="AG397" i="3"/>
  <c r="AH397" i="3" s="1"/>
  <c r="AG396" i="3"/>
  <c r="AH396" i="3" s="1"/>
  <c r="AG395" i="3"/>
  <c r="AH395" i="3" s="1"/>
  <c r="AG394" i="3"/>
  <c r="AH394" i="3" s="1"/>
  <c r="AG393" i="3"/>
  <c r="AH393" i="3" s="1"/>
  <c r="AG392" i="3"/>
  <c r="AH392" i="3" s="1"/>
  <c r="AG391" i="3"/>
  <c r="AH391" i="3" s="1"/>
  <c r="AG390" i="3"/>
  <c r="AH390" i="3" s="1"/>
  <c r="AG389" i="3"/>
  <c r="AH389" i="3" s="1"/>
  <c r="AG388" i="3"/>
  <c r="AH388" i="3" s="1"/>
  <c r="AG387" i="3"/>
  <c r="AH387" i="3" s="1"/>
  <c r="AG386" i="3"/>
  <c r="AH386" i="3" s="1"/>
  <c r="AG385" i="3"/>
  <c r="AH385" i="3" s="1"/>
  <c r="AG384" i="3"/>
  <c r="AH384" i="3" s="1"/>
  <c r="AG383" i="3"/>
  <c r="AH383" i="3" s="1"/>
  <c r="AG382" i="3"/>
  <c r="AH382" i="3" s="1"/>
  <c r="AG381" i="3"/>
  <c r="AH381" i="3" s="1"/>
  <c r="AG380" i="3"/>
  <c r="AH380" i="3" s="1"/>
  <c r="AG379" i="3"/>
  <c r="AH379" i="3" s="1"/>
  <c r="AG378" i="3"/>
  <c r="AH378" i="3" s="1"/>
  <c r="AG377" i="3"/>
  <c r="AH377" i="3" s="1"/>
  <c r="AG376" i="3"/>
  <c r="AH376" i="3" s="1"/>
  <c r="AG375" i="3"/>
  <c r="AH375" i="3" s="1"/>
  <c r="AG374" i="3"/>
  <c r="AH374" i="3" s="1"/>
  <c r="AG373" i="3"/>
  <c r="AH373" i="3" s="1"/>
  <c r="AG372" i="3"/>
  <c r="AH372" i="3" s="1"/>
  <c r="AG371" i="3"/>
  <c r="AH371" i="3" s="1"/>
  <c r="AG370" i="3"/>
  <c r="AH370" i="3" s="1"/>
  <c r="AG369" i="3"/>
  <c r="AH369" i="3" s="1"/>
  <c r="AG368" i="3"/>
  <c r="AH368" i="3" s="1"/>
  <c r="AG367" i="3"/>
  <c r="AH367" i="3" s="1"/>
  <c r="AG366" i="3"/>
  <c r="AH366" i="3" s="1"/>
  <c r="AG365" i="3"/>
  <c r="AH365" i="3" s="1"/>
  <c r="AG364" i="3"/>
  <c r="AH364" i="3" s="1"/>
  <c r="AG363" i="3"/>
  <c r="AH363" i="3" s="1"/>
  <c r="AG362" i="3"/>
  <c r="AH362" i="3" s="1"/>
  <c r="AG361" i="3"/>
  <c r="AH361" i="3" s="1"/>
  <c r="AG360" i="3"/>
  <c r="AH360" i="3" s="1"/>
  <c r="AG359" i="3"/>
  <c r="AH359" i="3" s="1"/>
  <c r="AG358" i="3"/>
  <c r="AH358" i="3" s="1"/>
  <c r="AG357" i="3"/>
  <c r="AH357" i="3" s="1"/>
  <c r="AG356" i="3"/>
  <c r="AH356" i="3" s="1"/>
  <c r="AG355" i="3"/>
  <c r="AH355" i="3" s="1"/>
  <c r="AG354" i="3"/>
  <c r="AH354" i="3" s="1"/>
  <c r="AG353" i="3"/>
  <c r="AH353" i="3" s="1"/>
  <c r="AG352" i="3"/>
  <c r="AH352" i="3" s="1"/>
  <c r="AG351" i="3"/>
  <c r="AH351" i="3" s="1"/>
  <c r="AG350" i="3"/>
  <c r="AH350" i="3" s="1"/>
  <c r="AG349" i="3"/>
  <c r="AH349" i="3" s="1"/>
  <c r="AG348" i="3"/>
  <c r="AH348" i="3" s="1"/>
  <c r="AG347" i="3"/>
  <c r="AH347" i="3" s="1"/>
  <c r="AG346" i="3"/>
  <c r="AH346" i="3" s="1"/>
  <c r="AG345" i="3"/>
  <c r="AH345" i="3" s="1"/>
  <c r="AG344" i="3"/>
  <c r="AH344" i="3" s="1"/>
  <c r="AG343" i="3"/>
  <c r="AH343" i="3" s="1"/>
  <c r="AG342" i="3"/>
  <c r="AH342" i="3" s="1"/>
  <c r="AG341" i="3"/>
  <c r="AH341" i="3" s="1"/>
  <c r="AG340" i="3"/>
  <c r="AH340" i="3" s="1"/>
  <c r="AG339" i="3"/>
  <c r="AH339" i="3" s="1"/>
  <c r="AG338" i="3"/>
  <c r="AH338" i="3" s="1"/>
  <c r="AG337" i="3"/>
  <c r="AH337" i="3" s="1"/>
  <c r="AG336" i="3"/>
  <c r="AH336" i="3" s="1"/>
  <c r="AG335" i="3"/>
  <c r="AH335" i="3" s="1"/>
  <c r="AG334" i="3"/>
  <c r="AH334" i="3" s="1"/>
  <c r="AG333" i="3"/>
  <c r="AH333" i="3" s="1"/>
  <c r="AG332" i="3"/>
  <c r="AH332" i="3" s="1"/>
  <c r="AG331" i="3"/>
  <c r="AH331" i="3" s="1"/>
  <c r="AG330" i="3"/>
  <c r="AH330" i="3" s="1"/>
  <c r="AG329" i="3"/>
  <c r="AH329" i="3" s="1"/>
  <c r="AG328" i="3"/>
  <c r="AH328" i="3" s="1"/>
  <c r="AG327" i="3"/>
  <c r="AH327" i="3" s="1"/>
  <c r="AG326" i="3"/>
  <c r="AH326" i="3" s="1"/>
  <c r="AG325" i="3"/>
  <c r="AH325" i="3" s="1"/>
  <c r="AG324" i="3"/>
  <c r="AH324" i="3" s="1"/>
  <c r="AG323" i="3"/>
  <c r="AH323" i="3" s="1"/>
  <c r="AG322" i="3"/>
  <c r="AH322" i="3" s="1"/>
  <c r="AG321" i="3"/>
  <c r="AH321" i="3" s="1"/>
  <c r="AG320" i="3"/>
  <c r="AH320" i="3" s="1"/>
  <c r="AG319" i="3"/>
  <c r="AH319" i="3" s="1"/>
  <c r="AG318" i="3"/>
  <c r="AH318" i="3" s="1"/>
  <c r="AG317" i="3"/>
  <c r="AH317" i="3" s="1"/>
  <c r="AG316" i="3"/>
  <c r="AH316" i="3" s="1"/>
  <c r="AG315" i="3"/>
  <c r="AH315" i="3" s="1"/>
  <c r="AG314" i="3"/>
  <c r="AH314" i="3" s="1"/>
  <c r="AG313" i="3"/>
  <c r="AH313" i="3" s="1"/>
  <c r="AG312" i="3"/>
  <c r="AH312" i="3" s="1"/>
  <c r="AG311" i="3"/>
  <c r="AH311" i="3" s="1"/>
  <c r="AG310" i="3"/>
  <c r="AH310" i="3" s="1"/>
  <c r="AG309" i="3"/>
  <c r="AH309" i="3" s="1"/>
  <c r="AG308" i="3"/>
  <c r="AH308" i="3" s="1"/>
  <c r="AG307" i="3"/>
  <c r="AH307" i="3" s="1"/>
  <c r="AG306" i="3"/>
  <c r="AH306" i="3" s="1"/>
  <c r="AG305" i="3"/>
  <c r="AH305" i="3" s="1"/>
  <c r="AG304" i="3"/>
  <c r="AH304" i="3" s="1"/>
  <c r="AG303" i="3"/>
  <c r="AH303" i="3" s="1"/>
  <c r="AG302" i="3"/>
  <c r="AH302" i="3" s="1"/>
  <c r="AG301" i="3"/>
  <c r="AH301" i="3" s="1"/>
  <c r="AG300" i="3"/>
  <c r="AH300" i="3" s="1"/>
  <c r="AG299" i="3"/>
  <c r="AH299" i="3" s="1"/>
  <c r="AG298" i="3"/>
  <c r="AH298" i="3" s="1"/>
  <c r="AG297" i="3"/>
  <c r="AH297" i="3" s="1"/>
  <c r="AG296" i="3"/>
  <c r="AH296" i="3" s="1"/>
  <c r="AG295" i="3"/>
  <c r="AH295" i="3" s="1"/>
  <c r="AG294" i="3"/>
  <c r="AH294" i="3" s="1"/>
  <c r="AG293" i="3"/>
  <c r="AH293" i="3" s="1"/>
  <c r="AG292" i="3"/>
  <c r="AH292" i="3" s="1"/>
  <c r="AG291" i="3"/>
  <c r="AH291" i="3" s="1"/>
  <c r="AG290" i="3"/>
  <c r="AH290" i="3" s="1"/>
  <c r="AG289" i="3"/>
  <c r="AH289" i="3" s="1"/>
  <c r="AG288" i="3"/>
  <c r="AH288" i="3" s="1"/>
  <c r="AG287" i="3"/>
  <c r="AH287" i="3" s="1"/>
  <c r="AG286" i="3"/>
  <c r="AH286" i="3" s="1"/>
  <c r="AG285" i="3"/>
  <c r="AH285" i="3" s="1"/>
  <c r="AG284" i="3"/>
  <c r="AH284" i="3" s="1"/>
  <c r="AG283" i="3"/>
  <c r="AH283" i="3" s="1"/>
  <c r="AG282" i="3"/>
  <c r="AH282" i="3" s="1"/>
  <c r="AG281" i="3"/>
  <c r="AH281" i="3" s="1"/>
  <c r="AG280" i="3"/>
  <c r="AH280" i="3" s="1"/>
  <c r="AG279" i="3"/>
  <c r="AH279" i="3" s="1"/>
  <c r="AG278" i="3"/>
  <c r="AH278" i="3" s="1"/>
  <c r="AG277" i="3"/>
  <c r="AH277" i="3" s="1"/>
  <c r="AG276" i="3"/>
  <c r="AH276" i="3" s="1"/>
  <c r="AG275" i="3"/>
  <c r="AH275" i="3" s="1"/>
  <c r="AG274" i="3"/>
  <c r="AH274" i="3" s="1"/>
  <c r="AG273" i="3"/>
  <c r="AH273" i="3" s="1"/>
  <c r="AG272" i="3"/>
  <c r="AH272" i="3" s="1"/>
  <c r="AG271" i="3"/>
  <c r="AH271" i="3" s="1"/>
  <c r="AG270" i="3"/>
  <c r="AH270" i="3" s="1"/>
  <c r="AG269" i="3"/>
  <c r="AH269" i="3" s="1"/>
  <c r="AG268" i="3"/>
  <c r="AH268" i="3" s="1"/>
  <c r="AG267" i="3"/>
  <c r="AH267" i="3" s="1"/>
  <c r="AG266" i="3"/>
  <c r="AH266" i="3" s="1"/>
  <c r="AG265" i="3"/>
  <c r="AH265" i="3" s="1"/>
  <c r="AG264" i="3"/>
  <c r="AH264" i="3" s="1"/>
  <c r="AG263" i="3"/>
  <c r="AH263" i="3" s="1"/>
  <c r="AG262" i="3"/>
  <c r="AH262" i="3" s="1"/>
  <c r="AG261" i="3"/>
  <c r="AH261" i="3" s="1"/>
  <c r="AG260" i="3"/>
  <c r="AH260" i="3" s="1"/>
  <c r="AG259" i="3"/>
  <c r="AH259" i="3" s="1"/>
  <c r="AG258" i="3"/>
  <c r="AH258" i="3" s="1"/>
  <c r="AG257" i="3"/>
  <c r="AH257" i="3" s="1"/>
  <c r="AG256" i="3"/>
  <c r="AH256" i="3" s="1"/>
  <c r="AG255" i="3"/>
  <c r="AH255" i="3" s="1"/>
  <c r="AG254" i="3"/>
  <c r="AH254" i="3" s="1"/>
  <c r="AG253" i="3"/>
  <c r="AH253" i="3" s="1"/>
  <c r="AG252" i="3"/>
  <c r="AH252" i="3" s="1"/>
  <c r="AG251" i="3"/>
  <c r="AH251" i="3" s="1"/>
  <c r="AG250" i="3"/>
  <c r="AH250" i="3" s="1"/>
  <c r="AG249" i="3"/>
  <c r="AH249" i="3" s="1"/>
  <c r="AG248" i="3"/>
  <c r="AH248" i="3" s="1"/>
  <c r="AG247" i="3"/>
  <c r="AH247" i="3" s="1"/>
  <c r="AG246" i="3"/>
  <c r="AH246" i="3" s="1"/>
  <c r="AG245" i="3"/>
  <c r="AH245" i="3" s="1"/>
  <c r="AG244" i="3"/>
  <c r="AH244" i="3" s="1"/>
  <c r="AG243" i="3"/>
  <c r="AH243" i="3" s="1"/>
  <c r="AG242" i="3"/>
  <c r="AH242" i="3" s="1"/>
  <c r="AG241" i="3"/>
  <c r="AH241" i="3" s="1"/>
  <c r="AG240" i="3"/>
  <c r="AH240" i="3" s="1"/>
  <c r="AG239" i="3"/>
  <c r="AH239" i="3" s="1"/>
  <c r="AG238" i="3"/>
  <c r="AH238" i="3" s="1"/>
  <c r="AG237" i="3"/>
  <c r="AH237" i="3" s="1"/>
  <c r="AG236" i="3"/>
  <c r="AH236" i="3" s="1"/>
  <c r="AG235" i="3"/>
  <c r="AH235" i="3" s="1"/>
  <c r="AG234" i="3"/>
  <c r="AH234" i="3" s="1"/>
  <c r="AG233" i="3"/>
  <c r="AH233" i="3" s="1"/>
  <c r="AG232" i="3"/>
  <c r="AH232" i="3" s="1"/>
  <c r="AG231" i="3"/>
  <c r="AH231" i="3" s="1"/>
  <c r="AG230" i="3"/>
  <c r="AH230" i="3" s="1"/>
  <c r="AG229" i="3"/>
  <c r="AH229" i="3" s="1"/>
  <c r="AG228" i="3"/>
  <c r="AH228" i="3" s="1"/>
  <c r="AG227" i="3"/>
  <c r="AH227" i="3" s="1"/>
  <c r="AG226" i="3"/>
  <c r="AH226" i="3" s="1"/>
  <c r="AG225" i="3"/>
  <c r="AH225" i="3" s="1"/>
  <c r="AG224" i="3"/>
  <c r="AH224" i="3" s="1"/>
  <c r="AG223" i="3"/>
  <c r="AH223" i="3" s="1"/>
  <c r="AG222" i="3"/>
  <c r="AH222" i="3" s="1"/>
  <c r="AG221" i="3"/>
  <c r="AH221" i="3" s="1"/>
  <c r="AG220" i="3"/>
  <c r="AH220" i="3" s="1"/>
  <c r="AG219" i="3"/>
  <c r="AH219" i="3" s="1"/>
  <c r="AG218" i="3"/>
  <c r="AH218" i="3" s="1"/>
  <c r="AG217" i="3"/>
  <c r="AH217" i="3" s="1"/>
  <c r="AG216" i="3"/>
  <c r="AH216" i="3" s="1"/>
  <c r="AG215" i="3"/>
  <c r="AH215" i="3" s="1"/>
  <c r="AG214" i="3"/>
  <c r="AH214" i="3" s="1"/>
  <c r="AG213" i="3"/>
  <c r="AH213" i="3" s="1"/>
  <c r="AG212" i="3"/>
  <c r="AH212" i="3" s="1"/>
  <c r="AG211" i="3"/>
  <c r="AH211" i="3" s="1"/>
  <c r="AG210" i="3"/>
  <c r="AH210" i="3" s="1"/>
  <c r="AG209" i="3"/>
  <c r="AH209" i="3" s="1"/>
  <c r="AG208" i="3"/>
  <c r="AH208" i="3" s="1"/>
  <c r="AG207" i="3"/>
  <c r="AH207" i="3" s="1"/>
  <c r="AG206" i="3"/>
  <c r="AH206" i="3" s="1"/>
  <c r="AG205" i="3"/>
  <c r="AH205" i="3" s="1"/>
  <c r="AG204" i="3"/>
  <c r="AH204" i="3" s="1"/>
  <c r="AG203" i="3"/>
  <c r="AH203" i="3" s="1"/>
  <c r="AG202" i="3"/>
  <c r="AH202" i="3" s="1"/>
  <c r="AG201" i="3"/>
  <c r="AH201" i="3" s="1"/>
  <c r="AG200" i="3"/>
  <c r="AH200" i="3" s="1"/>
  <c r="AG199" i="3"/>
  <c r="AH199" i="3" s="1"/>
  <c r="AG198" i="3"/>
  <c r="AH198" i="3" s="1"/>
  <c r="AG197" i="3"/>
  <c r="AH197" i="3" s="1"/>
  <c r="AG196" i="3"/>
  <c r="AH196" i="3" s="1"/>
  <c r="AG195" i="3"/>
  <c r="AH195" i="3" s="1"/>
  <c r="AG194" i="3"/>
  <c r="AH194" i="3" s="1"/>
  <c r="AG193" i="3"/>
  <c r="AH193" i="3" s="1"/>
  <c r="AG192" i="3"/>
  <c r="AH192" i="3" s="1"/>
  <c r="AG191" i="3"/>
  <c r="AH191" i="3" s="1"/>
  <c r="AG190" i="3"/>
  <c r="AH190" i="3" s="1"/>
  <c r="AG189" i="3"/>
  <c r="AH189" i="3" s="1"/>
  <c r="AG188" i="3"/>
  <c r="AH188" i="3" s="1"/>
  <c r="AG187" i="3"/>
  <c r="AH187" i="3" s="1"/>
  <c r="AG186" i="3"/>
  <c r="AH186" i="3" s="1"/>
  <c r="AG185" i="3"/>
  <c r="AH185" i="3" s="1"/>
  <c r="AG184" i="3"/>
  <c r="AH184" i="3" s="1"/>
  <c r="AG183" i="3"/>
  <c r="AH183" i="3" s="1"/>
  <c r="AG182" i="3"/>
  <c r="AH182" i="3" s="1"/>
  <c r="AG181" i="3"/>
  <c r="AH181" i="3" s="1"/>
  <c r="AG180" i="3"/>
  <c r="AH180" i="3" s="1"/>
  <c r="AG179" i="3"/>
  <c r="AH179" i="3" s="1"/>
  <c r="AG178" i="3"/>
  <c r="AH178" i="3" s="1"/>
  <c r="AG177" i="3"/>
  <c r="AH177" i="3" s="1"/>
  <c r="AG176" i="3"/>
  <c r="AH176" i="3" s="1"/>
  <c r="AG175" i="3"/>
  <c r="AH175" i="3" s="1"/>
  <c r="AG174" i="3"/>
  <c r="AH174" i="3" s="1"/>
  <c r="AG173" i="3"/>
  <c r="AH173" i="3" s="1"/>
  <c r="AG172" i="3"/>
  <c r="AH172" i="3" s="1"/>
  <c r="AG171" i="3"/>
  <c r="AH171" i="3" s="1"/>
  <c r="AG170" i="3"/>
  <c r="AH170" i="3" s="1"/>
  <c r="AG169" i="3"/>
  <c r="AH169" i="3" s="1"/>
  <c r="AG168" i="3"/>
  <c r="AH168" i="3" s="1"/>
  <c r="AG167" i="3"/>
  <c r="AH167" i="3" s="1"/>
  <c r="AG166" i="3"/>
  <c r="AH166" i="3" s="1"/>
  <c r="AG165" i="3"/>
  <c r="AH165" i="3" s="1"/>
  <c r="AG164" i="3"/>
  <c r="AH164" i="3" s="1"/>
  <c r="AG163" i="3"/>
  <c r="AH163" i="3" s="1"/>
  <c r="AG162" i="3"/>
  <c r="AH162" i="3" s="1"/>
  <c r="AG161" i="3"/>
  <c r="AH161" i="3" s="1"/>
  <c r="AG160" i="3"/>
  <c r="AH160" i="3" s="1"/>
  <c r="AG159" i="3"/>
  <c r="AH159" i="3" s="1"/>
  <c r="AG158" i="3"/>
  <c r="AH158" i="3" s="1"/>
  <c r="AG157" i="3"/>
  <c r="AH157" i="3" s="1"/>
  <c r="AG156" i="3"/>
  <c r="AH156" i="3" s="1"/>
  <c r="AG155" i="3"/>
  <c r="AH155" i="3" s="1"/>
  <c r="AG154" i="3"/>
  <c r="AH154" i="3" s="1"/>
  <c r="AG153" i="3"/>
  <c r="AH153" i="3" s="1"/>
  <c r="AG152" i="3"/>
  <c r="AH152" i="3" s="1"/>
  <c r="AG151" i="3"/>
  <c r="AH151" i="3" s="1"/>
  <c r="AG150" i="3"/>
  <c r="AH150" i="3" s="1"/>
  <c r="AG149" i="3"/>
  <c r="AH149" i="3" s="1"/>
  <c r="AG148" i="3"/>
  <c r="AH148" i="3" s="1"/>
  <c r="AG147" i="3"/>
  <c r="AH147" i="3" s="1"/>
  <c r="AG146" i="3"/>
  <c r="AH146" i="3" s="1"/>
  <c r="AG145" i="3"/>
  <c r="AH145" i="3" s="1"/>
  <c r="AG144" i="3"/>
  <c r="AH144" i="3" s="1"/>
  <c r="AG143" i="3"/>
  <c r="AH143" i="3" s="1"/>
  <c r="AG142" i="3"/>
  <c r="AH142" i="3" s="1"/>
  <c r="AG141" i="3"/>
  <c r="AH141" i="3" s="1"/>
  <c r="AG140" i="3"/>
  <c r="AH140" i="3" s="1"/>
  <c r="AG139" i="3"/>
  <c r="AH139" i="3" s="1"/>
  <c r="AG138" i="3"/>
  <c r="AH138" i="3" s="1"/>
  <c r="AG137" i="3"/>
  <c r="AH137" i="3" s="1"/>
  <c r="AG136" i="3"/>
  <c r="AH136" i="3" s="1"/>
  <c r="AG135" i="3"/>
  <c r="AH135" i="3" s="1"/>
  <c r="AG134" i="3"/>
  <c r="AH134" i="3" s="1"/>
  <c r="AG133" i="3"/>
  <c r="AH133" i="3" s="1"/>
  <c r="AG132" i="3"/>
  <c r="AH132" i="3" s="1"/>
  <c r="AG131" i="3"/>
  <c r="AH131" i="3" s="1"/>
  <c r="AG130" i="3"/>
  <c r="AH130" i="3" s="1"/>
  <c r="AG129" i="3"/>
  <c r="AH129" i="3" s="1"/>
  <c r="AG128" i="3"/>
  <c r="AH128" i="3" s="1"/>
  <c r="AG127" i="3"/>
  <c r="AH127" i="3" s="1"/>
  <c r="AG126" i="3"/>
  <c r="AH126" i="3" s="1"/>
  <c r="AG125" i="3"/>
  <c r="AH125" i="3" s="1"/>
  <c r="AG124" i="3"/>
  <c r="AH124" i="3" s="1"/>
  <c r="AG123" i="3"/>
  <c r="AH123" i="3" s="1"/>
  <c r="AG122" i="3"/>
  <c r="AH122" i="3" s="1"/>
  <c r="AG121" i="3"/>
  <c r="AH121" i="3" s="1"/>
  <c r="AG120" i="3"/>
  <c r="AH120" i="3" s="1"/>
  <c r="AG119" i="3"/>
  <c r="AH119" i="3" s="1"/>
  <c r="AG118" i="3"/>
  <c r="AH118" i="3" s="1"/>
  <c r="AG117" i="3"/>
  <c r="AH117" i="3" s="1"/>
  <c r="AG116" i="3"/>
  <c r="AH116" i="3" s="1"/>
  <c r="AG115" i="3"/>
  <c r="AH115" i="3" s="1"/>
  <c r="AG114" i="3"/>
  <c r="AH114" i="3" s="1"/>
  <c r="AG113" i="3"/>
  <c r="AH113" i="3" s="1"/>
  <c r="AG112" i="3"/>
  <c r="AH112" i="3" s="1"/>
  <c r="AG111" i="3"/>
  <c r="AH111" i="3" s="1"/>
  <c r="AG110" i="3"/>
  <c r="AH110" i="3" s="1"/>
  <c r="AG109" i="3"/>
  <c r="AH109" i="3" s="1"/>
  <c r="AG108" i="3"/>
  <c r="AH108" i="3" s="1"/>
  <c r="AG107" i="3"/>
  <c r="AH107" i="3" s="1"/>
  <c r="AG106" i="3"/>
  <c r="AH106" i="3" s="1"/>
  <c r="AG105" i="3"/>
  <c r="AH105" i="3" s="1"/>
  <c r="AG104" i="3"/>
  <c r="AH104" i="3" s="1"/>
  <c r="AG103" i="3"/>
  <c r="AH103" i="3" s="1"/>
  <c r="AG102" i="3"/>
  <c r="AH102" i="3" s="1"/>
  <c r="AG101" i="3"/>
  <c r="AH101" i="3" s="1"/>
  <c r="AG100" i="3"/>
  <c r="AH100" i="3" s="1"/>
  <c r="AG99" i="3"/>
  <c r="AH99" i="3" s="1"/>
  <c r="AG98" i="3"/>
  <c r="AH98" i="3" s="1"/>
  <c r="AG97" i="3"/>
  <c r="AH97" i="3" s="1"/>
  <c r="AG96" i="3"/>
  <c r="AH96" i="3" s="1"/>
  <c r="AG95" i="3"/>
  <c r="AH95" i="3" s="1"/>
  <c r="AG94" i="3"/>
  <c r="AH94" i="3" s="1"/>
  <c r="AG93" i="3"/>
  <c r="AH93" i="3" s="1"/>
  <c r="AG92" i="3"/>
  <c r="AH92" i="3" s="1"/>
  <c r="AG91" i="3"/>
  <c r="AH91" i="3" s="1"/>
  <c r="AG90" i="3"/>
  <c r="AH90" i="3" s="1"/>
  <c r="AG89" i="3"/>
  <c r="AH89" i="3" s="1"/>
  <c r="AG88" i="3"/>
  <c r="AH88" i="3" s="1"/>
  <c r="AG87" i="3"/>
  <c r="AH87" i="3" s="1"/>
  <c r="AG86" i="3"/>
  <c r="AH86" i="3" s="1"/>
  <c r="AG85" i="3"/>
  <c r="AH85" i="3" s="1"/>
  <c r="AG84" i="3"/>
  <c r="AH84" i="3" s="1"/>
  <c r="AG83" i="3"/>
  <c r="AH83" i="3" s="1"/>
  <c r="AG82" i="3"/>
  <c r="AH82" i="3" s="1"/>
  <c r="AG81" i="3"/>
  <c r="AH81" i="3" s="1"/>
  <c r="AG80" i="3"/>
  <c r="AH80" i="3" s="1"/>
  <c r="AG79" i="3"/>
  <c r="AH79" i="3" s="1"/>
  <c r="AG78" i="3"/>
  <c r="AH78" i="3" s="1"/>
  <c r="AG77" i="3"/>
  <c r="AH77" i="3" s="1"/>
  <c r="AG76" i="3"/>
  <c r="AH76" i="3" s="1"/>
  <c r="AG75" i="3"/>
  <c r="AH75" i="3" s="1"/>
  <c r="AG74" i="3"/>
  <c r="AH74" i="3" s="1"/>
  <c r="AG73" i="3"/>
  <c r="AH73" i="3" s="1"/>
  <c r="AG72" i="3"/>
  <c r="AH72" i="3" s="1"/>
  <c r="AG71" i="3"/>
  <c r="AH71" i="3" s="1"/>
  <c r="AG70" i="3"/>
  <c r="AH70" i="3" s="1"/>
  <c r="AG69" i="3"/>
  <c r="AH69" i="3" s="1"/>
  <c r="AG68" i="3"/>
  <c r="AH68" i="3" s="1"/>
  <c r="AG67" i="3"/>
  <c r="AH67" i="3" s="1"/>
  <c r="AG66" i="3"/>
  <c r="AH66" i="3" s="1"/>
  <c r="AG65" i="3"/>
  <c r="AH65" i="3" s="1"/>
  <c r="AG64" i="3"/>
  <c r="AH64" i="3" s="1"/>
  <c r="AG63" i="3"/>
  <c r="AH63" i="3" s="1"/>
  <c r="AG62" i="3"/>
  <c r="AH62" i="3" s="1"/>
  <c r="AG61" i="3"/>
  <c r="AH61" i="3" s="1"/>
  <c r="AG60" i="3"/>
  <c r="AH60" i="3" s="1"/>
  <c r="AG59" i="3"/>
  <c r="AH59" i="3" s="1"/>
  <c r="AG58" i="3"/>
  <c r="AH58" i="3" s="1"/>
  <c r="AG57" i="3"/>
  <c r="AH57" i="3" s="1"/>
  <c r="AG56" i="3"/>
  <c r="AH56" i="3" s="1"/>
  <c r="AG55" i="3"/>
  <c r="AH55" i="3" s="1"/>
  <c r="AG54" i="3"/>
  <c r="AH54" i="3" s="1"/>
  <c r="AG53" i="3"/>
  <c r="AH53" i="3" s="1"/>
  <c r="AG52" i="3"/>
  <c r="AH52" i="3" s="1"/>
  <c r="AG51" i="3"/>
  <c r="AH51" i="3" s="1"/>
  <c r="AG50" i="3"/>
  <c r="AH50" i="3" s="1"/>
  <c r="AG49" i="3"/>
  <c r="AH49" i="3" s="1"/>
  <c r="AG48" i="3"/>
  <c r="AH48" i="3" s="1"/>
  <c r="AG47" i="3"/>
  <c r="AH47" i="3" s="1"/>
  <c r="AG46" i="3"/>
  <c r="AH46" i="3" s="1"/>
  <c r="AG45" i="3"/>
  <c r="AH45" i="3" s="1"/>
  <c r="AG44" i="3"/>
  <c r="AH44" i="3" s="1"/>
  <c r="AG43" i="3"/>
  <c r="AH43" i="3" s="1"/>
  <c r="AG42" i="3"/>
  <c r="AH42" i="3" s="1"/>
  <c r="AG41" i="3"/>
  <c r="AH41" i="3" s="1"/>
  <c r="AG40" i="3"/>
  <c r="AH40" i="3" s="1"/>
  <c r="AG39" i="3"/>
  <c r="AH39" i="3" s="1"/>
  <c r="AG38" i="3"/>
  <c r="AH38" i="3" s="1"/>
  <c r="AG37" i="3"/>
  <c r="AH37" i="3" s="1"/>
  <c r="AG36" i="3"/>
  <c r="AH36" i="3" s="1"/>
  <c r="AG35" i="3"/>
  <c r="AH35" i="3" s="1"/>
  <c r="AG34" i="3"/>
  <c r="AH34" i="3" s="1"/>
  <c r="AG33" i="3"/>
  <c r="AH33" i="3" s="1"/>
  <c r="AG32" i="3"/>
  <c r="AH32" i="3" s="1"/>
  <c r="AG31" i="3"/>
  <c r="AH31" i="3" s="1"/>
  <c r="AG30" i="3"/>
  <c r="AH30" i="3" s="1"/>
  <c r="AG29" i="3"/>
  <c r="AH29" i="3" s="1"/>
  <c r="AG28" i="3"/>
  <c r="AH28" i="3" s="1"/>
  <c r="AG27" i="3"/>
  <c r="AH27" i="3" s="1"/>
  <c r="AG26" i="3"/>
  <c r="AH26" i="3" s="1"/>
  <c r="AG25" i="3"/>
  <c r="AH25" i="3" s="1"/>
  <c r="AG24" i="3"/>
  <c r="AH24" i="3" s="1"/>
  <c r="AG23" i="3"/>
  <c r="AH23" i="3" s="1"/>
  <c r="AG22" i="3"/>
  <c r="AH22" i="3" s="1"/>
  <c r="AG21" i="3"/>
  <c r="AH21" i="3" s="1"/>
  <c r="AG20" i="3"/>
  <c r="AH20" i="3" s="1"/>
  <c r="AG19" i="3"/>
  <c r="AH19" i="3" s="1"/>
  <c r="AG18" i="3"/>
  <c r="AH18" i="3" s="1"/>
  <c r="AG17" i="3"/>
  <c r="AH17" i="3" s="1"/>
  <c r="AG16" i="3"/>
  <c r="AH16" i="3" s="1"/>
  <c r="AG15" i="3"/>
  <c r="AH15" i="3" s="1"/>
  <c r="AG14" i="3"/>
  <c r="AH14" i="3" s="1"/>
  <c r="AG13" i="3"/>
  <c r="AH13" i="3" s="1"/>
  <c r="AG12" i="3"/>
  <c r="AH12" i="3" s="1"/>
  <c r="AG11" i="3"/>
  <c r="AH11" i="3" s="1"/>
  <c r="AG10" i="3"/>
  <c r="AH10" i="3" s="1"/>
  <c r="AG9" i="3"/>
  <c r="AH9" i="3" s="1"/>
  <c r="AG8" i="3"/>
  <c r="AH8" i="3" s="1"/>
  <c r="AG7" i="3"/>
  <c r="AH7" i="3" s="1"/>
  <c r="AG6" i="3"/>
  <c r="AH6" i="3" s="1"/>
  <c r="AG4" i="3"/>
  <c r="AH4" i="3" s="1"/>
  <c r="AG5" i="3"/>
  <c r="AH5" i="3" s="1"/>
  <c r="AE1000" i="3"/>
  <c r="AF1000" i="3" s="1"/>
  <c r="AI1000" i="3" s="1"/>
  <c r="AE999" i="3"/>
  <c r="AF999" i="3" s="1"/>
  <c r="AI999" i="3" s="1"/>
  <c r="AE998" i="3"/>
  <c r="AF998" i="3" s="1"/>
  <c r="AI998" i="3" s="1"/>
  <c r="AE997" i="3"/>
  <c r="AF997" i="3" s="1"/>
  <c r="AI997" i="3" s="1"/>
  <c r="AE996" i="3"/>
  <c r="AF996" i="3" s="1"/>
  <c r="AI996" i="3" s="1"/>
  <c r="AE995" i="3"/>
  <c r="AF995" i="3" s="1"/>
  <c r="AI995" i="3" s="1"/>
  <c r="AE994" i="3"/>
  <c r="AF994" i="3" s="1"/>
  <c r="AI994" i="3" s="1"/>
  <c r="AE993" i="3"/>
  <c r="AF993" i="3" s="1"/>
  <c r="AI993" i="3" s="1"/>
  <c r="AE992" i="3"/>
  <c r="AF992" i="3" s="1"/>
  <c r="AI992" i="3" s="1"/>
  <c r="AE991" i="3"/>
  <c r="AF991" i="3" s="1"/>
  <c r="AI991" i="3" s="1"/>
  <c r="AE990" i="3"/>
  <c r="AF990" i="3" s="1"/>
  <c r="AI990" i="3" s="1"/>
  <c r="AE989" i="3"/>
  <c r="AF989" i="3" s="1"/>
  <c r="AI989" i="3" s="1"/>
  <c r="AE988" i="3"/>
  <c r="AF988" i="3" s="1"/>
  <c r="AI988" i="3" s="1"/>
  <c r="AE987" i="3"/>
  <c r="AF987" i="3" s="1"/>
  <c r="AI987" i="3" s="1"/>
  <c r="AE986" i="3"/>
  <c r="AF986" i="3" s="1"/>
  <c r="AI986" i="3" s="1"/>
  <c r="AE985" i="3"/>
  <c r="AF985" i="3" s="1"/>
  <c r="AI985" i="3" s="1"/>
  <c r="AE984" i="3"/>
  <c r="AF984" i="3" s="1"/>
  <c r="AI984" i="3" s="1"/>
  <c r="AE983" i="3"/>
  <c r="AF983" i="3" s="1"/>
  <c r="AI983" i="3" s="1"/>
  <c r="AE982" i="3"/>
  <c r="AF982" i="3" s="1"/>
  <c r="AI982" i="3" s="1"/>
  <c r="AE981" i="3"/>
  <c r="AF981" i="3" s="1"/>
  <c r="AI981" i="3" s="1"/>
  <c r="AE980" i="3"/>
  <c r="AF980" i="3" s="1"/>
  <c r="AI980" i="3" s="1"/>
  <c r="AE979" i="3"/>
  <c r="AF979" i="3" s="1"/>
  <c r="AI979" i="3" s="1"/>
  <c r="AE978" i="3"/>
  <c r="AF978" i="3" s="1"/>
  <c r="AI978" i="3" s="1"/>
  <c r="AE977" i="3"/>
  <c r="AF977" i="3" s="1"/>
  <c r="AI977" i="3" s="1"/>
  <c r="AE976" i="3"/>
  <c r="AF976" i="3" s="1"/>
  <c r="AI976" i="3" s="1"/>
  <c r="AE975" i="3"/>
  <c r="AF975" i="3" s="1"/>
  <c r="AI975" i="3" s="1"/>
  <c r="AE974" i="3"/>
  <c r="AF974" i="3" s="1"/>
  <c r="AI974" i="3" s="1"/>
  <c r="AE973" i="3"/>
  <c r="AF973" i="3" s="1"/>
  <c r="AI973" i="3" s="1"/>
  <c r="AE972" i="3"/>
  <c r="AF972" i="3" s="1"/>
  <c r="AI972" i="3" s="1"/>
  <c r="AE971" i="3"/>
  <c r="AF971" i="3" s="1"/>
  <c r="AI971" i="3" s="1"/>
  <c r="AE970" i="3"/>
  <c r="AF970" i="3" s="1"/>
  <c r="AI970" i="3" s="1"/>
  <c r="AE969" i="3"/>
  <c r="AF969" i="3" s="1"/>
  <c r="AI969" i="3" s="1"/>
  <c r="AE968" i="3"/>
  <c r="AF968" i="3" s="1"/>
  <c r="AI968" i="3" s="1"/>
  <c r="AE967" i="3"/>
  <c r="AF967" i="3" s="1"/>
  <c r="AI967" i="3" s="1"/>
  <c r="AE966" i="3"/>
  <c r="AF966" i="3" s="1"/>
  <c r="AI966" i="3" s="1"/>
  <c r="AE965" i="3"/>
  <c r="AF965" i="3" s="1"/>
  <c r="AI965" i="3" s="1"/>
  <c r="AE964" i="3"/>
  <c r="AF964" i="3" s="1"/>
  <c r="AI964" i="3" s="1"/>
  <c r="AE963" i="3"/>
  <c r="AF963" i="3" s="1"/>
  <c r="AI963" i="3" s="1"/>
  <c r="AE962" i="3"/>
  <c r="AF962" i="3" s="1"/>
  <c r="AI962" i="3" s="1"/>
  <c r="AE961" i="3"/>
  <c r="AF961" i="3" s="1"/>
  <c r="AI961" i="3" s="1"/>
  <c r="AE960" i="3"/>
  <c r="AF960" i="3" s="1"/>
  <c r="AI960" i="3" s="1"/>
  <c r="AE959" i="3"/>
  <c r="AF959" i="3" s="1"/>
  <c r="AI959" i="3" s="1"/>
  <c r="AE958" i="3"/>
  <c r="AF958" i="3" s="1"/>
  <c r="AI958" i="3" s="1"/>
  <c r="AE957" i="3"/>
  <c r="AF957" i="3" s="1"/>
  <c r="AI957" i="3" s="1"/>
  <c r="AE956" i="3"/>
  <c r="AF956" i="3" s="1"/>
  <c r="AI956" i="3" s="1"/>
  <c r="AE955" i="3"/>
  <c r="AF955" i="3" s="1"/>
  <c r="AI955" i="3" s="1"/>
  <c r="AE954" i="3"/>
  <c r="AF954" i="3" s="1"/>
  <c r="AI954" i="3" s="1"/>
  <c r="AE953" i="3"/>
  <c r="AF953" i="3" s="1"/>
  <c r="AI953" i="3" s="1"/>
  <c r="AE952" i="3"/>
  <c r="AF952" i="3" s="1"/>
  <c r="AI952" i="3" s="1"/>
  <c r="AE951" i="3"/>
  <c r="AF951" i="3" s="1"/>
  <c r="AI951" i="3" s="1"/>
  <c r="AE950" i="3"/>
  <c r="AF950" i="3" s="1"/>
  <c r="AI950" i="3" s="1"/>
  <c r="AE949" i="3"/>
  <c r="AF949" i="3" s="1"/>
  <c r="AI949" i="3" s="1"/>
  <c r="AE948" i="3"/>
  <c r="AF948" i="3" s="1"/>
  <c r="AI948" i="3" s="1"/>
  <c r="AE947" i="3"/>
  <c r="AF947" i="3" s="1"/>
  <c r="AI947" i="3" s="1"/>
  <c r="AE946" i="3"/>
  <c r="AF946" i="3" s="1"/>
  <c r="AI946" i="3" s="1"/>
  <c r="AE945" i="3"/>
  <c r="AF945" i="3" s="1"/>
  <c r="AI945" i="3" s="1"/>
  <c r="AE944" i="3"/>
  <c r="AF944" i="3" s="1"/>
  <c r="AI944" i="3" s="1"/>
  <c r="AE943" i="3"/>
  <c r="AF943" i="3" s="1"/>
  <c r="AI943" i="3" s="1"/>
  <c r="AE942" i="3"/>
  <c r="AF942" i="3" s="1"/>
  <c r="AI942" i="3" s="1"/>
  <c r="AE941" i="3"/>
  <c r="AF941" i="3" s="1"/>
  <c r="AI941" i="3" s="1"/>
  <c r="AE940" i="3"/>
  <c r="AF940" i="3" s="1"/>
  <c r="AI940" i="3" s="1"/>
  <c r="AE939" i="3"/>
  <c r="AF939" i="3" s="1"/>
  <c r="AI939" i="3" s="1"/>
  <c r="AE938" i="3"/>
  <c r="AF938" i="3" s="1"/>
  <c r="AI938" i="3" s="1"/>
  <c r="AE937" i="3"/>
  <c r="AF937" i="3" s="1"/>
  <c r="AI937" i="3" s="1"/>
  <c r="AE936" i="3"/>
  <c r="AF936" i="3" s="1"/>
  <c r="AI936" i="3" s="1"/>
  <c r="AE935" i="3"/>
  <c r="AF935" i="3" s="1"/>
  <c r="AI935" i="3" s="1"/>
  <c r="AE934" i="3"/>
  <c r="AF934" i="3" s="1"/>
  <c r="AI934" i="3" s="1"/>
  <c r="AE933" i="3"/>
  <c r="AF933" i="3" s="1"/>
  <c r="AI933" i="3" s="1"/>
  <c r="AE932" i="3"/>
  <c r="AF932" i="3" s="1"/>
  <c r="AI932" i="3" s="1"/>
  <c r="AE931" i="3"/>
  <c r="AF931" i="3" s="1"/>
  <c r="AI931" i="3" s="1"/>
  <c r="AE930" i="3"/>
  <c r="AF930" i="3" s="1"/>
  <c r="AI930" i="3" s="1"/>
  <c r="AE929" i="3"/>
  <c r="AF929" i="3" s="1"/>
  <c r="AI929" i="3" s="1"/>
  <c r="AE928" i="3"/>
  <c r="AF928" i="3" s="1"/>
  <c r="AI928" i="3" s="1"/>
  <c r="AE927" i="3"/>
  <c r="AF927" i="3" s="1"/>
  <c r="AI927" i="3" s="1"/>
  <c r="AE926" i="3"/>
  <c r="AF926" i="3" s="1"/>
  <c r="AI926" i="3" s="1"/>
  <c r="AE925" i="3"/>
  <c r="AF925" i="3" s="1"/>
  <c r="AI925" i="3" s="1"/>
  <c r="AE924" i="3"/>
  <c r="AF924" i="3" s="1"/>
  <c r="AI924" i="3" s="1"/>
  <c r="AE923" i="3"/>
  <c r="AF923" i="3" s="1"/>
  <c r="AI923" i="3" s="1"/>
  <c r="AE922" i="3"/>
  <c r="AF922" i="3" s="1"/>
  <c r="AI922" i="3" s="1"/>
  <c r="AE921" i="3"/>
  <c r="AF921" i="3" s="1"/>
  <c r="AI921" i="3" s="1"/>
  <c r="AE920" i="3"/>
  <c r="AF920" i="3" s="1"/>
  <c r="AI920" i="3" s="1"/>
  <c r="AE919" i="3"/>
  <c r="AF919" i="3" s="1"/>
  <c r="AI919" i="3" s="1"/>
  <c r="AE918" i="3"/>
  <c r="AF918" i="3" s="1"/>
  <c r="AI918" i="3" s="1"/>
  <c r="AE917" i="3"/>
  <c r="AF917" i="3" s="1"/>
  <c r="AI917" i="3" s="1"/>
  <c r="AE916" i="3"/>
  <c r="AF916" i="3" s="1"/>
  <c r="AI916" i="3" s="1"/>
  <c r="AE915" i="3"/>
  <c r="AF915" i="3" s="1"/>
  <c r="AI915" i="3" s="1"/>
  <c r="AE914" i="3"/>
  <c r="AF914" i="3" s="1"/>
  <c r="AI914" i="3" s="1"/>
  <c r="AE913" i="3"/>
  <c r="AF913" i="3" s="1"/>
  <c r="AI913" i="3" s="1"/>
  <c r="AE912" i="3"/>
  <c r="AF912" i="3" s="1"/>
  <c r="AI912" i="3" s="1"/>
  <c r="AE911" i="3"/>
  <c r="AF911" i="3" s="1"/>
  <c r="AI911" i="3" s="1"/>
  <c r="AE910" i="3"/>
  <c r="AF910" i="3" s="1"/>
  <c r="AI910" i="3" s="1"/>
  <c r="AE909" i="3"/>
  <c r="AF909" i="3" s="1"/>
  <c r="AI909" i="3" s="1"/>
  <c r="AE908" i="3"/>
  <c r="AF908" i="3" s="1"/>
  <c r="AI908" i="3" s="1"/>
  <c r="AE907" i="3"/>
  <c r="AF907" i="3" s="1"/>
  <c r="AI907" i="3" s="1"/>
  <c r="AE906" i="3"/>
  <c r="AF906" i="3" s="1"/>
  <c r="AI906" i="3" s="1"/>
  <c r="AE905" i="3"/>
  <c r="AF905" i="3" s="1"/>
  <c r="AI905" i="3" s="1"/>
  <c r="AE904" i="3"/>
  <c r="AF904" i="3" s="1"/>
  <c r="AI904" i="3" s="1"/>
  <c r="AE903" i="3"/>
  <c r="AF903" i="3" s="1"/>
  <c r="AI903" i="3" s="1"/>
  <c r="AE902" i="3"/>
  <c r="AF902" i="3" s="1"/>
  <c r="AI902" i="3" s="1"/>
  <c r="AE901" i="3"/>
  <c r="AF901" i="3" s="1"/>
  <c r="AI901" i="3" s="1"/>
  <c r="AE900" i="3"/>
  <c r="AF900" i="3" s="1"/>
  <c r="AI900" i="3" s="1"/>
  <c r="AE899" i="3"/>
  <c r="AF899" i="3" s="1"/>
  <c r="AI899" i="3" s="1"/>
  <c r="AE898" i="3"/>
  <c r="AF898" i="3" s="1"/>
  <c r="AI898" i="3" s="1"/>
  <c r="AE897" i="3"/>
  <c r="AF897" i="3" s="1"/>
  <c r="AI897" i="3" s="1"/>
  <c r="AE896" i="3"/>
  <c r="AF896" i="3" s="1"/>
  <c r="AI896" i="3" s="1"/>
  <c r="AE895" i="3"/>
  <c r="AF895" i="3" s="1"/>
  <c r="AI895" i="3" s="1"/>
  <c r="AE894" i="3"/>
  <c r="AF894" i="3" s="1"/>
  <c r="AI894" i="3" s="1"/>
  <c r="AE893" i="3"/>
  <c r="AF893" i="3" s="1"/>
  <c r="AI893" i="3" s="1"/>
  <c r="AE892" i="3"/>
  <c r="AF892" i="3" s="1"/>
  <c r="AI892" i="3" s="1"/>
  <c r="AE891" i="3"/>
  <c r="AF891" i="3" s="1"/>
  <c r="AI891" i="3" s="1"/>
  <c r="AE890" i="3"/>
  <c r="AF890" i="3" s="1"/>
  <c r="AI890" i="3" s="1"/>
  <c r="AE889" i="3"/>
  <c r="AF889" i="3" s="1"/>
  <c r="AI889" i="3" s="1"/>
  <c r="AE888" i="3"/>
  <c r="AF888" i="3" s="1"/>
  <c r="AI888" i="3" s="1"/>
  <c r="AE887" i="3"/>
  <c r="AF887" i="3" s="1"/>
  <c r="AI887" i="3" s="1"/>
  <c r="AE886" i="3"/>
  <c r="AF886" i="3" s="1"/>
  <c r="AI886" i="3" s="1"/>
  <c r="AE885" i="3"/>
  <c r="AF885" i="3" s="1"/>
  <c r="AI885" i="3" s="1"/>
  <c r="AE884" i="3"/>
  <c r="AF884" i="3" s="1"/>
  <c r="AI884" i="3" s="1"/>
  <c r="AE883" i="3"/>
  <c r="AF883" i="3" s="1"/>
  <c r="AI883" i="3" s="1"/>
  <c r="AE882" i="3"/>
  <c r="AF882" i="3" s="1"/>
  <c r="AI882" i="3" s="1"/>
  <c r="AE881" i="3"/>
  <c r="AF881" i="3" s="1"/>
  <c r="AI881" i="3" s="1"/>
  <c r="AE880" i="3"/>
  <c r="AF880" i="3" s="1"/>
  <c r="AI880" i="3" s="1"/>
  <c r="AE879" i="3"/>
  <c r="AF879" i="3" s="1"/>
  <c r="AI879" i="3" s="1"/>
  <c r="AE878" i="3"/>
  <c r="AF878" i="3" s="1"/>
  <c r="AI878" i="3" s="1"/>
  <c r="AE877" i="3"/>
  <c r="AF877" i="3" s="1"/>
  <c r="AI877" i="3" s="1"/>
  <c r="AE876" i="3"/>
  <c r="AF876" i="3" s="1"/>
  <c r="AI876" i="3" s="1"/>
  <c r="AE875" i="3"/>
  <c r="AF875" i="3" s="1"/>
  <c r="AI875" i="3" s="1"/>
  <c r="AE874" i="3"/>
  <c r="AF874" i="3" s="1"/>
  <c r="AI874" i="3" s="1"/>
  <c r="AE873" i="3"/>
  <c r="AF873" i="3" s="1"/>
  <c r="AI873" i="3" s="1"/>
  <c r="AE872" i="3"/>
  <c r="AF872" i="3" s="1"/>
  <c r="AI872" i="3" s="1"/>
  <c r="AE871" i="3"/>
  <c r="AF871" i="3" s="1"/>
  <c r="AI871" i="3" s="1"/>
  <c r="AE870" i="3"/>
  <c r="AF870" i="3" s="1"/>
  <c r="AI870" i="3" s="1"/>
  <c r="AE869" i="3"/>
  <c r="AF869" i="3" s="1"/>
  <c r="AI869" i="3" s="1"/>
  <c r="AE868" i="3"/>
  <c r="AF868" i="3" s="1"/>
  <c r="AI868" i="3" s="1"/>
  <c r="AE867" i="3"/>
  <c r="AF867" i="3" s="1"/>
  <c r="AI867" i="3" s="1"/>
  <c r="AE866" i="3"/>
  <c r="AF866" i="3" s="1"/>
  <c r="AI866" i="3" s="1"/>
  <c r="AE865" i="3"/>
  <c r="AF865" i="3" s="1"/>
  <c r="AI865" i="3" s="1"/>
  <c r="AE864" i="3"/>
  <c r="AF864" i="3" s="1"/>
  <c r="AI864" i="3" s="1"/>
  <c r="AE863" i="3"/>
  <c r="AF863" i="3" s="1"/>
  <c r="AI863" i="3" s="1"/>
  <c r="AE862" i="3"/>
  <c r="AF862" i="3" s="1"/>
  <c r="AI862" i="3" s="1"/>
  <c r="AE861" i="3"/>
  <c r="AF861" i="3" s="1"/>
  <c r="AI861" i="3" s="1"/>
  <c r="AE860" i="3"/>
  <c r="AF860" i="3" s="1"/>
  <c r="AI860" i="3" s="1"/>
  <c r="AE859" i="3"/>
  <c r="AF859" i="3" s="1"/>
  <c r="AI859" i="3" s="1"/>
  <c r="AE858" i="3"/>
  <c r="AF858" i="3" s="1"/>
  <c r="AI858" i="3" s="1"/>
  <c r="AE857" i="3"/>
  <c r="AF857" i="3" s="1"/>
  <c r="AI857" i="3" s="1"/>
  <c r="AE856" i="3"/>
  <c r="AF856" i="3" s="1"/>
  <c r="AI856" i="3" s="1"/>
  <c r="AE855" i="3"/>
  <c r="AF855" i="3" s="1"/>
  <c r="AI855" i="3" s="1"/>
  <c r="AE854" i="3"/>
  <c r="AF854" i="3" s="1"/>
  <c r="AI854" i="3" s="1"/>
  <c r="AE853" i="3"/>
  <c r="AF853" i="3" s="1"/>
  <c r="AI853" i="3" s="1"/>
  <c r="AE852" i="3"/>
  <c r="AF852" i="3" s="1"/>
  <c r="AI852" i="3" s="1"/>
  <c r="AE851" i="3"/>
  <c r="AF851" i="3" s="1"/>
  <c r="AI851" i="3" s="1"/>
  <c r="AE850" i="3"/>
  <c r="AF850" i="3" s="1"/>
  <c r="AI850" i="3" s="1"/>
  <c r="AE849" i="3"/>
  <c r="AF849" i="3" s="1"/>
  <c r="AI849" i="3" s="1"/>
  <c r="AE848" i="3"/>
  <c r="AF848" i="3" s="1"/>
  <c r="AI848" i="3" s="1"/>
  <c r="AE847" i="3"/>
  <c r="AF847" i="3" s="1"/>
  <c r="AI847" i="3" s="1"/>
  <c r="AE846" i="3"/>
  <c r="AF846" i="3" s="1"/>
  <c r="AI846" i="3" s="1"/>
  <c r="AE845" i="3"/>
  <c r="AF845" i="3" s="1"/>
  <c r="AI845" i="3" s="1"/>
  <c r="AE844" i="3"/>
  <c r="AF844" i="3" s="1"/>
  <c r="AI844" i="3" s="1"/>
  <c r="AE843" i="3"/>
  <c r="AF843" i="3" s="1"/>
  <c r="AI843" i="3" s="1"/>
  <c r="AE842" i="3"/>
  <c r="AF842" i="3" s="1"/>
  <c r="AI842" i="3" s="1"/>
  <c r="AE841" i="3"/>
  <c r="AF841" i="3" s="1"/>
  <c r="AI841" i="3" s="1"/>
  <c r="AE840" i="3"/>
  <c r="AF840" i="3" s="1"/>
  <c r="AI840" i="3" s="1"/>
  <c r="AE839" i="3"/>
  <c r="AF839" i="3" s="1"/>
  <c r="AI839" i="3" s="1"/>
  <c r="AE838" i="3"/>
  <c r="AF838" i="3" s="1"/>
  <c r="AI838" i="3" s="1"/>
  <c r="AF837" i="3"/>
  <c r="AI837" i="3" s="1"/>
  <c r="AE837" i="3"/>
  <c r="AE836" i="3"/>
  <c r="AF836" i="3" s="1"/>
  <c r="AI836" i="3" s="1"/>
  <c r="AE835" i="3"/>
  <c r="AF835" i="3" s="1"/>
  <c r="AI835" i="3" s="1"/>
  <c r="AE834" i="3"/>
  <c r="AF834" i="3" s="1"/>
  <c r="AI834" i="3" s="1"/>
  <c r="AE833" i="3"/>
  <c r="AF833" i="3" s="1"/>
  <c r="AI833" i="3" s="1"/>
  <c r="AE832" i="3"/>
  <c r="AF832" i="3" s="1"/>
  <c r="AI832" i="3" s="1"/>
  <c r="AE831" i="3"/>
  <c r="AF831" i="3" s="1"/>
  <c r="AI831" i="3" s="1"/>
  <c r="AE830" i="3"/>
  <c r="AF830" i="3" s="1"/>
  <c r="AI830" i="3" s="1"/>
  <c r="AE829" i="3"/>
  <c r="AF829" i="3" s="1"/>
  <c r="AI829" i="3" s="1"/>
  <c r="AE828" i="3"/>
  <c r="AF828" i="3" s="1"/>
  <c r="AI828" i="3" s="1"/>
  <c r="AE827" i="3"/>
  <c r="AF827" i="3" s="1"/>
  <c r="AI827" i="3" s="1"/>
  <c r="AE826" i="3"/>
  <c r="AF826" i="3" s="1"/>
  <c r="AI826" i="3" s="1"/>
  <c r="AE825" i="3"/>
  <c r="AF825" i="3" s="1"/>
  <c r="AI825" i="3" s="1"/>
  <c r="AE824" i="3"/>
  <c r="AF824" i="3" s="1"/>
  <c r="AI824" i="3" s="1"/>
  <c r="AE823" i="3"/>
  <c r="AF823" i="3" s="1"/>
  <c r="AI823" i="3" s="1"/>
  <c r="AE822" i="3"/>
  <c r="AF822" i="3" s="1"/>
  <c r="AI822" i="3" s="1"/>
  <c r="AE821" i="3"/>
  <c r="AF821" i="3" s="1"/>
  <c r="AI821" i="3" s="1"/>
  <c r="AE820" i="3"/>
  <c r="AF820" i="3" s="1"/>
  <c r="AI820" i="3" s="1"/>
  <c r="AE819" i="3"/>
  <c r="AF819" i="3" s="1"/>
  <c r="AI819" i="3" s="1"/>
  <c r="AE818" i="3"/>
  <c r="AF818" i="3" s="1"/>
  <c r="AI818" i="3" s="1"/>
  <c r="AE817" i="3"/>
  <c r="AF817" i="3" s="1"/>
  <c r="AI817" i="3" s="1"/>
  <c r="AE816" i="3"/>
  <c r="AF816" i="3" s="1"/>
  <c r="AI816" i="3" s="1"/>
  <c r="AE815" i="3"/>
  <c r="AF815" i="3" s="1"/>
  <c r="AI815" i="3" s="1"/>
  <c r="AE814" i="3"/>
  <c r="AF814" i="3" s="1"/>
  <c r="AI814" i="3" s="1"/>
  <c r="AE813" i="3"/>
  <c r="AF813" i="3" s="1"/>
  <c r="AI813" i="3" s="1"/>
  <c r="AE812" i="3"/>
  <c r="AF812" i="3" s="1"/>
  <c r="AI812" i="3" s="1"/>
  <c r="AE811" i="3"/>
  <c r="AF811" i="3" s="1"/>
  <c r="AI811" i="3" s="1"/>
  <c r="AE810" i="3"/>
  <c r="AF810" i="3" s="1"/>
  <c r="AI810" i="3" s="1"/>
  <c r="AE809" i="3"/>
  <c r="AF809" i="3" s="1"/>
  <c r="AI809" i="3" s="1"/>
  <c r="AE808" i="3"/>
  <c r="AF808" i="3" s="1"/>
  <c r="AI808" i="3" s="1"/>
  <c r="AE807" i="3"/>
  <c r="AF807" i="3" s="1"/>
  <c r="AI807" i="3" s="1"/>
  <c r="AE806" i="3"/>
  <c r="AF806" i="3" s="1"/>
  <c r="AI806" i="3" s="1"/>
  <c r="AE805" i="3"/>
  <c r="AF805" i="3" s="1"/>
  <c r="AI805" i="3" s="1"/>
  <c r="AE804" i="3"/>
  <c r="AF804" i="3" s="1"/>
  <c r="AI804" i="3" s="1"/>
  <c r="AE803" i="3"/>
  <c r="AF803" i="3" s="1"/>
  <c r="AI803" i="3" s="1"/>
  <c r="AE802" i="3"/>
  <c r="AF802" i="3" s="1"/>
  <c r="AI802" i="3" s="1"/>
  <c r="AE801" i="3"/>
  <c r="AF801" i="3" s="1"/>
  <c r="AI801" i="3" s="1"/>
  <c r="AE800" i="3"/>
  <c r="AF800" i="3" s="1"/>
  <c r="AI800" i="3" s="1"/>
  <c r="AE799" i="3"/>
  <c r="AF799" i="3" s="1"/>
  <c r="AI799" i="3" s="1"/>
  <c r="AE798" i="3"/>
  <c r="AF798" i="3" s="1"/>
  <c r="AI798" i="3" s="1"/>
  <c r="AE797" i="3"/>
  <c r="AF797" i="3" s="1"/>
  <c r="AI797" i="3" s="1"/>
  <c r="AE796" i="3"/>
  <c r="AF796" i="3" s="1"/>
  <c r="AI796" i="3" s="1"/>
  <c r="AE795" i="3"/>
  <c r="AF795" i="3" s="1"/>
  <c r="AI795" i="3" s="1"/>
  <c r="AE794" i="3"/>
  <c r="AF794" i="3" s="1"/>
  <c r="AI794" i="3" s="1"/>
  <c r="AE793" i="3"/>
  <c r="AF793" i="3" s="1"/>
  <c r="AI793" i="3" s="1"/>
  <c r="AE792" i="3"/>
  <c r="AF792" i="3" s="1"/>
  <c r="AI792" i="3" s="1"/>
  <c r="AE791" i="3"/>
  <c r="AF791" i="3" s="1"/>
  <c r="AI791" i="3" s="1"/>
  <c r="AE790" i="3"/>
  <c r="AF790" i="3" s="1"/>
  <c r="AI790" i="3" s="1"/>
  <c r="AE789" i="3"/>
  <c r="AF789" i="3" s="1"/>
  <c r="AI789" i="3" s="1"/>
  <c r="AE788" i="3"/>
  <c r="AF788" i="3" s="1"/>
  <c r="AI788" i="3" s="1"/>
  <c r="AE787" i="3"/>
  <c r="AF787" i="3" s="1"/>
  <c r="AI787" i="3" s="1"/>
  <c r="AE786" i="3"/>
  <c r="AF786" i="3" s="1"/>
  <c r="AI786" i="3" s="1"/>
  <c r="AE785" i="3"/>
  <c r="AF785" i="3" s="1"/>
  <c r="AI785" i="3" s="1"/>
  <c r="AE784" i="3"/>
  <c r="AF784" i="3" s="1"/>
  <c r="AI784" i="3" s="1"/>
  <c r="AE783" i="3"/>
  <c r="AF783" i="3" s="1"/>
  <c r="AI783" i="3" s="1"/>
  <c r="AE782" i="3"/>
  <c r="AF782" i="3" s="1"/>
  <c r="AI782" i="3" s="1"/>
  <c r="AE781" i="3"/>
  <c r="AF781" i="3" s="1"/>
  <c r="AI781" i="3" s="1"/>
  <c r="AE780" i="3"/>
  <c r="AF780" i="3" s="1"/>
  <c r="AI780" i="3" s="1"/>
  <c r="AE779" i="3"/>
  <c r="AF779" i="3" s="1"/>
  <c r="AI779" i="3" s="1"/>
  <c r="AE778" i="3"/>
  <c r="AF778" i="3" s="1"/>
  <c r="AI778" i="3" s="1"/>
  <c r="AE777" i="3"/>
  <c r="AF777" i="3" s="1"/>
  <c r="AI777" i="3" s="1"/>
  <c r="AE776" i="3"/>
  <c r="AF776" i="3" s="1"/>
  <c r="AI776" i="3" s="1"/>
  <c r="AE775" i="3"/>
  <c r="AF775" i="3" s="1"/>
  <c r="AI775" i="3" s="1"/>
  <c r="AE774" i="3"/>
  <c r="AF774" i="3" s="1"/>
  <c r="AI774" i="3" s="1"/>
  <c r="AE773" i="3"/>
  <c r="AF773" i="3" s="1"/>
  <c r="AI773" i="3" s="1"/>
  <c r="AE772" i="3"/>
  <c r="AF772" i="3" s="1"/>
  <c r="AI772" i="3" s="1"/>
  <c r="AE771" i="3"/>
  <c r="AF771" i="3" s="1"/>
  <c r="AI771" i="3" s="1"/>
  <c r="AE770" i="3"/>
  <c r="AF770" i="3" s="1"/>
  <c r="AI770" i="3" s="1"/>
  <c r="AE769" i="3"/>
  <c r="AF769" i="3" s="1"/>
  <c r="AI769" i="3" s="1"/>
  <c r="AE768" i="3"/>
  <c r="AF768" i="3" s="1"/>
  <c r="AI768" i="3" s="1"/>
  <c r="AE767" i="3"/>
  <c r="AF767" i="3" s="1"/>
  <c r="AI767" i="3" s="1"/>
  <c r="AE766" i="3"/>
  <c r="AF766" i="3" s="1"/>
  <c r="AI766" i="3" s="1"/>
  <c r="AE765" i="3"/>
  <c r="AF765" i="3" s="1"/>
  <c r="AI765" i="3" s="1"/>
  <c r="AE764" i="3"/>
  <c r="AF764" i="3" s="1"/>
  <c r="AI764" i="3" s="1"/>
  <c r="AE763" i="3"/>
  <c r="AF763" i="3" s="1"/>
  <c r="AI763" i="3" s="1"/>
  <c r="AE762" i="3"/>
  <c r="AF762" i="3" s="1"/>
  <c r="AI762" i="3" s="1"/>
  <c r="AE761" i="3"/>
  <c r="AF761" i="3" s="1"/>
  <c r="AI761" i="3" s="1"/>
  <c r="AE760" i="3"/>
  <c r="AF760" i="3" s="1"/>
  <c r="AI760" i="3" s="1"/>
  <c r="AE759" i="3"/>
  <c r="AF759" i="3" s="1"/>
  <c r="AI759" i="3" s="1"/>
  <c r="AE758" i="3"/>
  <c r="AF758" i="3" s="1"/>
  <c r="AI758" i="3" s="1"/>
  <c r="AE757" i="3"/>
  <c r="AF757" i="3" s="1"/>
  <c r="AI757" i="3" s="1"/>
  <c r="AE756" i="3"/>
  <c r="AF756" i="3" s="1"/>
  <c r="AI756" i="3" s="1"/>
  <c r="AE755" i="3"/>
  <c r="AF755" i="3" s="1"/>
  <c r="AI755" i="3" s="1"/>
  <c r="AE754" i="3"/>
  <c r="AF754" i="3" s="1"/>
  <c r="AI754" i="3" s="1"/>
  <c r="AE753" i="3"/>
  <c r="AF753" i="3" s="1"/>
  <c r="AI753" i="3" s="1"/>
  <c r="AE752" i="3"/>
  <c r="AF752" i="3" s="1"/>
  <c r="AI752" i="3" s="1"/>
  <c r="AE751" i="3"/>
  <c r="AF751" i="3" s="1"/>
  <c r="AI751" i="3" s="1"/>
  <c r="AE750" i="3"/>
  <c r="AF750" i="3" s="1"/>
  <c r="AI750" i="3" s="1"/>
  <c r="AE749" i="3"/>
  <c r="AF749" i="3" s="1"/>
  <c r="AI749" i="3" s="1"/>
  <c r="AE748" i="3"/>
  <c r="AF748" i="3" s="1"/>
  <c r="AI748" i="3" s="1"/>
  <c r="AE747" i="3"/>
  <c r="AF747" i="3" s="1"/>
  <c r="AI747" i="3" s="1"/>
  <c r="AE746" i="3"/>
  <c r="AF746" i="3" s="1"/>
  <c r="AI746" i="3" s="1"/>
  <c r="AE745" i="3"/>
  <c r="AF745" i="3" s="1"/>
  <c r="AI745" i="3" s="1"/>
  <c r="AE744" i="3"/>
  <c r="AF744" i="3" s="1"/>
  <c r="AI744" i="3" s="1"/>
  <c r="AE743" i="3"/>
  <c r="AF743" i="3" s="1"/>
  <c r="AI743" i="3" s="1"/>
  <c r="AE742" i="3"/>
  <c r="AF742" i="3" s="1"/>
  <c r="AI742" i="3" s="1"/>
  <c r="AE741" i="3"/>
  <c r="AF741" i="3" s="1"/>
  <c r="AI741" i="3" s="1"/>
  <c r="AE740" i="3"/>
  <c r="AF740" i="3" s="1"/>
  <c r="AI740" i="3" s="1"/>
  <c r="AE739" i="3"/>
  <c r="AF739" i="3" s="1"/>
  <c r="AI739" i="3" s="1"/>
  <c r="AE738" i="3"/>
  <c r="AF738" i="3" s="1"/>
  <c r="AI738" i="3" s="1"/>
  <c r="AE737" i="3"/>
  <c r="AF737" i="3" s="1"/>
  <c r="AI737" i="3" s="1"/>
  <c r="AE736" i="3"/>
  <c r="AF736" i="3" s="1"/>
  <c r="AI736" i="3" s="1"/>
  <c r="AE735" i="3"/>
  <c r="AF735" i="3" s="1"/>
  <c r="AI735" i="3" s="1"/>
  <c r="AE734" i="3"/>
  <c r="AF734" i="3" s="1"/>
  <c r="AI734" i="3" s="1"/>
  <c r="AE733" i="3"/>
  <c r="AF733" i="3" s="1"/>
  <c r="AI733" i="3" s="1"/>
  <c r="AE732" i="3"/>
  <c r="AF732" i="3" s="1"/>
  <c r="AI732" i="3" s="1"/>
  <c r="AE731" i="3"/>
  <c r="AF731" i="3" s="1"/>
  <c r="AI731" i="3" s="1"/>
  <c r="AE730" i="3"/>
  <c r="AF730" i="3" s="1"/>
  <c r="AI730" i="3" s="1"/>
  <c r="AE729" i="3"/>
  <c r="AF729" i="3" s="1"/>
  <c r="AI729" i="3" s="1"/>
  <c r="AE728" i="3"/>
  <c r="AF728" i="3" s="1"/>
  <c r="AI728" i="3" s="1"/>
  <c r="AE727" i="3"/>
  <c r="AF727" i="3" s="1"/>
  <c r="AI727" i="3" s="1"/>
  <c r="AE726" i="3"/>
  <c r="AF726" i="3" s="1"/>
  <c r="AI726" i="3" s="1"/>
  <c r="AE725" i="3"/>
  <c r="AF725" i="3" s="1"/>
  <c r="AI725" i="3" s="1"/>
  <c r="AE724" i="3"/>
  <c r="AF724" i="3" s="1"/>
  <c r="AI724" i="3" s="1"/>
  <c r="AE723" i="3"/>
  <c r="AF723" i="3" s="1"/>
  <c r="AI723" i="3" s="1"/>
  <c r="AE722" i="3"/>
  <c r="AF722" i="3" s="1"/>
  <c r="AI722" i="3" s="1"/>
  <c r="AE721" i="3"/>
  <c r="AF721" i="3" s="1"/>
  <c r="AI721" i="3" s="1"/>
  <c r="AE720" i="3"/>
  <c r="AF720" i="3" s="1"/>
  <c r="AI720" i="3" s="1"/>
  <c r="AE719" i="3"/>
  <c r="AF719" i="3" s="1"/>
  <c r="AI719" i="3" s="1"/>
  <c r="AE718" i="3"/>
  <c r="AF718" i="3" s="1"/>
  <c r="AI718" i="3" s="1"/>
  <c r="AE717" i="3"/>
  <c r="AF717" i="3" s="1"/>
  <c r="AI717" i="3" s="1"/>
  <c r="AE716" i="3"/>
  <c r="AF716" i="3" s="1"/>
  <c r="AI716" i="3" s="1"/>
  <c r="AE715" i="3"/>
  <c r="AF715" i="3" s="1"/>
  <c r="AI715" i="3" s="1"/>
  <c r="AE714" i="3"/>
  <c r="AF714" i="3" s="1"/>
  <c r="AI714" i="3" s="1"/>
  <c r="AE713" i="3"/>
  <c r="AF713" i="3" s="1"/>
  <c r="AI713" i="3" s="1"/>
  <c r="AE712" i="3"/>
  <c r="AF712" i="3" s="1"/>
  <c r="AI712" i="3" s="1"/>
  <c r="AE711" i="3"/>
  <c r="AF711" i="3" s="1"/>
  <c r="AI711" i="3" s="1"/>
  <c r="AE710" i="3"/>
  <c r="AF710" i="3" s="1"/>
  <c r="AI710" i="3" s="1"/>
  <c r="AE709" i="3"/>
  <c r="AF709" i="3" s="1"/>
  <c r="AI709" i="3" s="1"/>
  <c r="AE708" i="3"/>
  <c r="AF708" i="3" s="1"/>
  <c r="AI708" i="3" s="1"/>
  <c r="AE707" i="3"/>
  <c r="AF707" i="3" s="1"/>
  <c r="AI707" i="3" s="1"/>
  <c r="AE706" i="3"/>
  <c r="AF706" i="3" s="1"/>
  <c r="AI706" i="3" s="1"/>
  <c r="AE705" i="3"/>
  <c r="AF705" i="3" s="1"/>
  <c r="AI705" i="3" s="1"/>
  <c r="AE704" i="3"/>
  <c r="AF704" i="3" s="1"/>
  <c r="AI704" i="3" s="1"/>
  <c r="AE703" i="3"/>
  <c r="AF703" i="3" s="1"/>
  <c r="AI703" i="3" s="1"/>
  <c r="AE702" i="3"/>
  <c r="AF702" i="3" s="1"/>
  <c r="AI702" i="3" s="1"/>
  <c r="AE701" i="3"/>
  <c r="AF701" i="3" s="1"/>
  <c r="AI701" i="3" s="1"/>
  <c r="AE700" i="3"/>
  <c r="AF700" i="3" s="1"/>
  <c r="AI700" i="3" s="1"/>
  <c r="AE699" i="3"/>
  <c r="AF699" i="3" s="1"/>
  <c r="AI699" i="3" s="1"/>
  <c r="AE698" i="3"/>
  <c r="AF698" i="3" s="1"/>
  <c r="AI698" i="3" s="1"/>
  <c r="AE697" i="3"/>
  <c r="AF697" i="3" s="1"/>
  <c r="AI697" i="3" s="1"/>
  <c r="AE696" i="3"/>
  <c r="AF696" i="3" s="1"/>
  <c r="AI696" i="3" s="1"/>
  <c r="AE695" i="3"/>
  <c r="AF695" i="3" s="1"/>
  <c r="AI695" i="3" s="1"/>
  <c r="AE694" i="3"/>
  <c r="AF694" i="3" s="1"/>
  <c r="AI694" i="3" s="1"/>
  <c r="AE693" i="3"/>
  <c r="AF693" i="3" s="1"/>
  <c r="AI693" i="3" s="1"/>
  <c r="AE692" i="3"/>
  <c r="AF692" i="3" s="1"/>
  <c r="AI692" i="3" s="1"/>
  <c r="AE691" i="3"/>
  <c r="AF691" i="3" s="1"/>
  <c r="AI691" i="3" s="1"/>
  <c r="AE690" i="3"/>
  <c r="AF690" i="3" s="1"/>
  <c r="AI690" i="3" s="1"/>
  <c r="AE689" i="3"/>
  <c r="AF689" i="3" s="1"/>
  <c r="AI689" i="3" s="1"/>
  <c r="AE688" i="3"/>
  <c r="AF688" i="3" s="1"/>
  <c r="AI688" i="3" s="1"/>
  <c r="AE687" i="3"/>
  <c r="AF687" i="3" s="1"/>
  <c r="AI687" i="3" s="1"/>
  <c r="AE686" i="3"/>
  <c r="AF686" i="3" s="1"/>
  <c r="AI686" i="3" s="1"/>
  <c r="AE685" i="3"/>
  <c r="AF685" i="3" s="1"/>
  <c r="AI685" i="3" s="1"/>
  <c r="AE684" i="3"/>
  <c r="AF684" i="3" s="1"/>
  <c r="AI684" i="3" s="1"/>
  <c r="AE683" i="3"/>
  <c r="AF683" i="3" s="1"/>
  <c r="AI683" i="3" s="1"/>
  <c r="AE682" i="3"/>
  <c r="AF682" i="3" s="1"/>
  <c r="AI682" i="3" s="1"/>
  <c r="AE681" i="3"/>
  <c r="AF681" i="3" s="1"/>
  <c r="AI681" i="3" s="1"/>
  <c r="AE680" i="3"/>
  <c r="AF680" i="3" s="1"/>
  <c r="AI680" i="3" s="1"/>
  <c r="AE679" i="3"/>
  <c r="AF679" i="3" s="1"/>
  <c r="AI679" i="3" s="1"/>
  <c r="AE678" i="3"/>
  <c r="AF678" i="3" s="1"/>
  <c r="AI678" i="3" s="1"/>
  <c r="AE677" i="3"/>
  <c r="AF677" i="3" s="1"/>
  <c r="AI677" i="3" s="1"/>
  <c r="AE676" i="3"/>
  <c r="AF676" i="3" s="1"/>
  <c r="AI676" i="3" s="1"/>
  <c r="AE675" i="3"/>
  <c r="AF675" i="3" s="1"/>
  <c r="AI675" i="3" s="1"/>
  <c r="AE674" i="3"/>
  <c r="AF674" i="3" s="1"/>
  <c r="AI674" i="3" s="1"/>
  <c r="AE673" i="3"/>
  <c r="AF673" i="3" s="1"/>
  <c r="AI673" i="3" s="1"/>
  <c r="AE672" i="3"/>
  <c r="AF672" i="3" s="1"/>
  <c r="AI672" i="3" s="1"/>
  <c r="AE671" i="3"/>
  <c r="AF671" i="3" s="1"/>
  <c r="AI671" i="3" s="1"/>
  <c r="AE670" i="3"/>
  <c r="AF670" i="3" s="1"/>
  <c r="AI670" i="3" s="1"/>
  <c r="AE669" i="3"/>
  <c r="AF669" i="3" s="1"/>
  <c r="AI669" i="3" s="1"/>
  <c r="AE668" i="3"/>
  <c r="AF668" i="3" s="1"/>
  <c r="AI668" i="3" s="1"/>
  <c r="AE667" i="3"/>
  <c r="AF667" i="3" s="1"/>
  <c r="AI667" i="3" s="1"/>
  <c r="AE666" i="3"/>
  <c r="AF666" i="3" s="1"/>
  <c r="AI666" i="3" s="1"/>
  <c r="AE665" i="3"/>
  <c r="AF665" i="3" s="1"/>
  <c r="AI665" i="3" s="1"/>
  <c r="AE664" i="3"/>
  <c r="AF664" i="3" s="1"/>
  <c r="AI664" i="3" s="1"/>
  <c r="AE663" i="3"/>
  <c r="AF663" i="3" s="1"/>
  <c r="AI663" i="3" s="1"/>
  <c r="AE662" i="3"/>
  <c r="AF662" i="3" s="1"/>
  <c r="AI662" i="3" s="1"/>
  <c r="AE661" i="3"/>
  <c r="AF661" i="3" s="1"/>
  <c r="AI661" i="3" s="1"/>
  <c r="AE660" i="3"/>
  <c r="AF660" i="3" s="1"/>
  <c r="AI660" i="3" s="1"/>
  <c r="AE659" i="3"/>
  <c r="AF659" i="3" s="1"/>
  <c r="AI659" i="3" s="1"/>
  <c r="AE658" i="3"/>
  <c r="AF658" i="3" s="1"/>
  <c r="AI658" i="3" s="1"/>
  <c r="AE657" i="3"/>
  <c r="AF657" i="3" s="1"/>
  <c r="AI657" i="3" s="1"/>
  <c r="AE656" i="3"/>
  <c r="AF656" i="3" s="1"/>
  <c r="AI656" i="3" s="1"/>
  <c r="AE655" i="3"/>
  <c r="AF655" i="3" s="1"/>
  <c r="AI655" i="3" s="1"/>
  <c r="AE654" i="3"/>
  <c r="AF654" i="3" s="1"/>
  <c r="AI654" i="3" s="1"/>
  <c r="AE653" i="3"/>
  <c r="AF653" i="3" s="1"/>
  <c r="AI653" i="3" s="1"/>
  <c r="AE652" i="3"/>
  <c r="AF652" i="3" s="1"/>
  <c r="AI652" i="3" s="1"/>
  <c r="AE651" i="3"/>
  <c r="AF651" i="3" s="1"/>
  <c r="AI651" i="3" s="1"/>
  <c r="AE650" i="3"/>
  <c r="AF650" i="3" s="1"/>
  <c r="AI650" i="3" s="1"/>
  <c r="AE649" i="3"/>
  <c r="AF649" i="3" s="1"/>
  <c r="AI649" i="3" s="1"/>
  <c r="AE648" i="3"/>
  <c r="AF648" i="3" s="1"/>
  <c r="AI648" i="3" s="1"/>
  <c r="AE647" i="3"/>
  <c r="AF647" i="3" s="1"/>
  <c r="AI647" i="3" s="1"/>
  <c r="AE646" i="3"/>
  <c r="AF646" i="3" s="1"/>
  <c r="AI646" i="3" s="1"/>
  <c r="AE645" i="3"/>
  <c r="AF645" i="3" s="1"/>
  <c r="AI645" i="3" s="1"/>
  <c r="AE644" i="3"/>
  <c r="AF644" i="3" s="1"/>
  <c r="AI644" i="3" s="1"/>
  <c r="AE643" i="3"/>
  <c r="AF643" i="3" s="1"/>
  <c r="AI643" i="3" s="1"/>
  <c r="AE642" i="3"/>
  <c r="AF642" i="3" s="1"/>
  <c r="AI642" i="3" s="1"/>
  <c r="AE641" i="3"/>
  <c r="AF641" i="3" s="1"/>
  <c r="AI641" i="3" s="1"/>
  <c r="AE640" i="3"/>
  <c r="AF640" i="3" s="1"/>
  <c r="AI640" i="3" s="1"/>
  <c r="AE639" i="3"/>
  <c r="AF639" i="3" s="1"/>
  <c r="AI639" i="3" s="1"/>
  <c r="AE638" i="3"/>
  <c r="AF638" i="3" s="1"/>
  <c r="AI638" i="3" s="1"/>
  <c r="AE637" i="3"/>
  <c r="AF637" i="3" s="1"/>
  <c r="AI637" i="3" s="1"/>
  <c r="AE636" i="3"/>
  <c r="AF636" i="3" s="1"/>
  <c r="AI636" i="3" s="1"/>
  <c r="AE635" i="3"/>
  <c r="AF635" i="3" s="1"/>
  <c r="AI635" i="3" s="1"/>
  <c r="AE634" i="3"/>
  <c r="AF634" i="3" s="1"/>
  <c r="AI634" i="3" s="1"/>
  <c r="AE633" i="3"/>
  <c r="AF633" i="3" s="1"/>
  <c r="AI633" i="3" s="1"/>
  <c r="AE632" i="3"/>
  <c r="AF632" i="3" s="1"/>
  <c r="AI632" i="3" s="1"/>
  <c r="AE631" i="3"/>
  <c r="AF631" i="3" s="1"/>
  <c r="AI631" i="3" s="1"/>
  <c r="AE630" i="3"/>
  <c r="AF630" i="3" s="1"/>
  <c r="AI630" i="3" s="1"/>
  <c r="AE629" i="3"/>
  <c r="AF629" i="3" s="1"/>
  <c r="AI629" i="3" s="1"/>
  <c r="AE628" i="3"/>
  <c r="AF628" i="3" s="1"/>
  <c r="AI628" i="3" s="1"/>
  <c r="AE627" i="3"/>
  <c r="AF627" i="3" s="1"/>
  <c r="AI627" i="3" s="1"/>
  <c r="AE626" i="3"/>
  <c r="AF626" i="3" s="1"/>
  <c r="AI626" i="3" s="1"/>
  <c r="AE625" i="3"/>
  <c r="AF625" i="3" s="1"/>
  <c r="AI625" i="3" s="1"/>
  <c r="AE624" i="3"/>
  <c r="AF624" i="3" s="1"/>
  <c r="AI624" i="3" s="1"/>
  <c r="AE623" i="3"/>
  <c r="AF623" i="3" s="1"/>
  <c r="AI623" i="3" s="1"/>
  <c r="AE622" i="3"/>
  <c r="AF622" i="3" s="1"/>
  <c r="AI622" i="3" s="1"/>
  <c r="AE621" i="3"/>
  <c r="AF621" i="3" s="1"/>
  <c r="AI621" i="3" s="1"/>
  <c r="AE620" i="3"/>
  <c r="AF620" i="3" s="1"/>
  <c r="AI620" i="3" s="1"/>
  <c r="AE619" i="3"/>
  <c r="AF619" i="3" s="1"/>
  <c r="AI619" i="3" s="1"/>
  <c r="AE618" i="3"/>
  <c r="AF618" i="3" s="1"/>
  <c r="AI618" i="3" s="1"/>
  <c r="AE617" i="3"/>
  <c r="AF617" i="3" s="1"/>
  <c r="AI617" i="3" s="1"/>
  <c r="AE616" i="3"/>
  <c r="AF616" i="3" s="1"/>
  <c r="AI616" i="3" s="1"/>
  <c r="AE615" i="3"/>
  <c r="AF615" i="3" s="1"/>
  <c r="AI615" i="3" s="1"/>
  <c r="AE614" i="3"/>
  <c r="AF614" i="3" s="1"/>
  <c r="AI614" i="3" s="1"/>
  <c r="AE613" i="3"/>
  <c r="AF613" i="3" s="1"/>
  <c r="AI613" i="3" s="1"/>
  <c r="AE612" i="3"/>
  <c r="AF612" i="3" s="1"/>
  <c r="AI612" i="3" s="1"/>
  <c r="AE611" i="3"/>
  <c r="AF611" i="3" s="1"/>
  <c r="AI611" i="3" s="1"/>
  <c r="AE610" i="3"/>
  <c r="AF610" i="3" s="1"/>
  <c r="AI610" i="3" s="1"/>
  <c r="AE609" i="3"/>
  <c r="AF609" i="3" s="1"/>
  <c r="AI609" i="3" s="1"/>
  <c r="AE608" i="3"/>
  <c r="AF608" i="3" s="1"/>
  <c r="AI608" i="3" s="1"/>
  <c r="AE607" i="3"/>
  <c r="AF607" i="3" s="1"/>
  <c r="AI607" i="3" s="1"/>
  <c r="AE606" i="3"/>
  <c r="AF606" i="3" s="1"/>
  <c r="AI606" i="3" s="1"/>
  <c r="AE605" i="3"/>
  <c r="AF605" i="3" s="1"/>
  <c r="AI605" i="3" s="1"/>
  <c r="AE604" i="3"/>
  <c r="AF604" i="3" s="1"/>
  <c r="AI604" i="3" s="1"/>
  <c r="AE603" i="3"/>
  <c r="AF603" i="3" s="1"/>
  <c r="AI603" i="3" s="1"/>
  <c r="AE602" i="3"/>
  <c r="AF602" i="3" s="1"/>
  <c r="AI602" i="3" s="1"/>
  <c r="AE601" i="3"/>
  <c r="AF601" i="3" s="1"/>
  <c r="AI601" i="3" s="1"/>
  <c r="AE600" i="3"/>
  <c r="AF600" i="3" s="1"/>
  <c r="AI600" i="3" s="1"/>
  <c r="AE599" i="3"/>
  <c r="AF599" i="3" s="1"/>
  <c r="AI599" i="3" s="1"/>
  <c r="AE598" i="3"/>
  <c r="AF598" i="3" s="1"/>
  <c r="AI598" i="3" s="1"/>
  <c r="AE597" i="3"/>
  <c r="AF597" i="3" s="1"/>
  <c r="AI597" i="3" s="1"/>
  <c r="AE596" i="3"/>
  <c r="AF596" i="3" s="1"/>
  <c r="AI596" i="3" s="1"/>
  <c r="AE595" i="3"/>
  <c r="AF595" i="3" s="1"/>
  <c r="AI595" i="3" s="1"/>
  <c r="AE594" i="3"/>
  <c r="AF594" i="3" s="1"/>
  <c r="AI594" i="3" s="1"/>
  <c r="AE593" i="3"/>
  <c r="AF593" i="3" s="1"/>
  <c r="AI593" i="3" s="1"/>
  <c r="AE592" i="3"/>
  <c r="AF592" i="3" s="1"/>
  <c r="AI592" i="3" s="1"/>
  <c r="AE591" i="3"/>
  <c r="AF591" i="3" s="1"/>
  <c r="AI591" i="3" s="1"/>
  <c r="AE590" i="3"/>
  <c r="AF590" i="3" s="1"/>
  <c r="AI590" i="3" s="1"/>
  <c r="AE589" i="3"/>
  <c r="AF589" i="3" s="1"/>
  <c r="AI589" i="3" s="1"/>
  <c r="AE588" i="3"/>
  <c r="AF588" i="3" s="1"/>
  <c r="AI588" i="3" s="1"/>
  <c r="AE587" i="3"/>
  <c r="AF587" i="3" s="1"/>
  <c r="AI587" i="3" s="1"/>
  <c r="AE586" i="3"/>
  <c r="AF586" i="3" s="1"/>
  <c r="AE585" i="3"/>
  <c r="AF585" i="3" s="1"/>
  <c r="AE584" i="3"/>
  <c r="AF584" i="3" s="1"/>
  <c r="AI584" i="3" s="1"/>
  <c r="AE583" i="3"/>
  <c r="AF583" i="3" s="1"/>
  <c r="AE582" i="3"/>
  <c r="AF582" i="3" s="1"/>
  <c r="AE581" i="3"/>
  <c r="AF581" i="3" s="1"/>
  <c r="AI581" i="3" s="1"/>
  <c r="AE580" i="3"/>
  <c r="AF580" i="3" s="1"/>
  <c r="AE579" i="3"/>
  <c r="AF579" i="3" s="1"/>
  <c r="AE578" i="3"/>
  <c r="AF578" i="3" s="1"/>
  <c r="AI578" i="3" s="1"/>
  <c r="AE577" i="3"/>
  <c r="AF577" i="3" s="1"/>
  <c r="AE576" i="3"/>
  <c r="AF576" i="3" s="1"/>
  <c r="AE575" i="3"/>
  <c r="AF575" i="3" s="1"/>
  <c r="AI575" i="3" s="1"/>
  <c r="AE574" i="3"/>
  <c r="AF574" i="3" s="1"/>
  <c r="AE573" i="3"/>
  <c r="AF573" i="3" s="1"/>
  <c r="AE572" i="3"/>
  <c r="AF572" i="3" s="1"/>
  <c r="AI572" i="3" s="1"/>
  <c r="AE571" i="3"/>
  <c r="AF571" i="3" s="1"/>
  <c r="AE570" i="3"/>
  <c r="AF570" i="3" s="1"/>
  <c r="AE569" i="3"/>
  <c r="AF569" i="3" s="1"/>
  <c r="AI569" i="3" s="1"/>
  <c r="AE568" i="3"/>
  <c r="AF568" i="3" s="1"/>
  <c r="AE567" i="3"/>
  <c r="AF567" i="3" s="1"/>
  <c r="AE566" i="3"/>
  <c r="AF566" i="3" s="1"/>
  <c r="AE565" i="3"/>
  <c r="AF565" i="3" s="1"/>
  <c r="AE564" i="3"/>
  <c r="AF564" i="3" s="1"/>
  <c r="AE563" i="3"/>
  <c r="AF563" i="3" s="1"/>
  <c r="AE562" i="3"/>
  <c r="AF562" i="3" s="1"/>
  <c r="AE561" i="3"/>
  <c r="AF561" i="3" s="1"/>
  <c r="AE560" i="3"/>
  <c r="AF560" i="3" s="1"/>
  <c r="AE559" i="3"/>
  <c r="AF559" i="3" s="1"/>
  <c r="AE558" i="3"/>
  <c r="AF558" i="3" s="1"/>
  <c r="AE557" i="3"/>
  <c r="AF557" i="3" s="1"/>
  <c r="AI557" i="3" s="1"/>
  <c r="AE556" i="3"/>
  <c r="AF556" i="3" s="1"/>
  <c r="AE555" i="3"/>
  <c r="AF555" i="3" s="1"/>
  <c r="AE554" i="3"/>
  <c r="AF554" i="3" s="1"/>
  <c r="AE553" i="3"/>
  <c r="AF553" i="3" s="1"/>
  <c r="AE552" i="3"/>
  <c r="AF552" i="3" s="1"/>
  <c r="AE551" i="3"/>
  <c r="AF551" i="3" s="1"/>
  <c r="AE550" i="3"/>
  <c r="AF550" i="3" s="1"/>
  <c r="AE549" i="3"/>
  <c r="AF549" i="3" s="1"/>
  <c r="AI549" i="3" s="1"/>
  <c r="AE548" i="3"/>
  <c r="AF548" i="3" s="1"/>
  <c r="AE547" i="3"/>
  <c r="AF547" i="3" s="1"/>
  <c r="AE546" i="3"/>
  <c r="AF546" i="3" s="1"/>
  <c r="AE545" i="3"/>
  <c r="AF545" i="3" s="1"/>
  <c r="AE544" i="3"/>
  <c r="AF544" i="3" s="1"/>
  <c r="AE543" i="3"/>
  <c r="AF543" i="3" s="1"/>
  <c r="AE542" i="3"/>
  <c r="AF542" i="3" s="1"/>
  <c r="AE541" i="3"/>
  <c r="AF541" i="3" s="1"/>
  <c r="AE540" i="3"/>
  <c r="AF540" i="3" s="1"/>
  <c r="AE539" i="3"/>
  <c r="AF539" i="3" s="1"/>
  <c r="AE538" i="3"/>
  <c r="AF538" i="3" s="1"/>
  <c r="AE537" i="3"/>
  <c r="AF537" i="3" s="1"/>
  <c r="AE536" i="3"/>
  <c r="AF536" i="3" s="1"/>
  <c r="AE535" i="3"/>
  <c r="AF535" i="3" s="1"/>
  <c r="AE534" i="3"/>
  <c r="AF534" i="3" s="1"/>
  <c r="AE533" i="3"/>
  <c r="AF533" i="3" s="1"/>
  <c r="AE532" i="3"/>
  <c r="AF532" i="3" s="1"/>
  <c r="AE531" i="3"/>
  <c r="AF531" i="3" s="1"/>
  <c r="AE530" i="3"/>
  <c r="AF530" i="3" s="1"/>
  <c r="AE529" i="3"/>
  <c r="AF529" i="3" s="1"/>
  <c r="AE528" i="3"/>
  <c r="AF528" i="3" s="1"/>
  <c r="AE527" i="3"/>
  <c r="AF527" i="3" s="1"/>
  <c r="AE526" i="3"/>
  <c r="AF526" i="3" s="1"/>
  <c r="AE525" i="3"/>
  <c r="AF525" i="3" s="1"/>
  <c r="AE524" i="3"/>
  <c r="AF524" i="3" s="1"/>
  <c r="AE523" i="3"/>
  <c r="AF523" i="3" s="1"/>
  <c r="AE522" i="3"/>
  <c r="AF522" i="3" s="1"/>
  <c r="AE521" i="3"/>
  <c r="AF521" i="3" s="1"/>
  <c r="AE520" i="3"/>
  <c r="AF520" i="3" s="1"/>
  <c r="AE519" i="3"/>
  <c r="AF519" i="3" s="1"/>
  <c r="AE518" i="3"/>
  <c r="AF518" i="3" s="1"/>
  <c r="AE517" i="3"/>
  <c r="AF517" i="3" s="1"/>
  <c r="AE516" i="3"/>
  <c r="AF516" i="3" s="1"/>
  <c r="AE515" i="3"/>
  <c r="AF515" i="3" s="1"/>
  <c r="AE514" i="3"/>
  <c r="AF514" i="3" s="1"/>
  <c r="AI514" i="3" s="1"/>
  <c r="AE513" i="3"/>
  <c r="AF513" i="3" s="1"/>
  <c r="AE512" i="3"/>
  <c r="AF512" i="3" s="1"/>
  <c r="AE511" i="3"/>
  <c r="AF511" i="3" s="1"/>
  <c r="AE510" i="3"/>
  <c r="AF510" i="3" s="1"/>
  <c r="AE509" i="3"/>
  <c r="AF509" i="3" s="1"/>
  <c r="AE508" i="3"/>
  <c r="AF508" i="3" s="1"/>
  <c r="AE507" i="3"/>
  <c r="AF507" i="3" s="1"/>
  <c r="AE506" i="3"/>
  <c r="AF506" i="3" s="1"/>
  <c r="AE505" i="3"/>
  <c r="AF505" i="3" s="1"/>
  <c r="AI505" i="3" s="1"/>
  <c r="AE504" i="3"/>
  <c r="AF504" i="3" s="1"/>
  <c r="AI504" i="3" s="1"/>
  <c r="AE503" i="3"/>
  <c r="AF503" i="3" s="1"/>
  <c r="AE502" i="3"/>
  <c r="AF502" i="3" s="1"/>
  <c r="AI502" i="3" s="1"/>
  <c r="AE501" i="3"/>
  <c r="AF501" i="3" s="1"/>
  <c r="AI501" i="3" s="1"/>
  <c r="AE500" i="3"/>
  <c r="AF500" i="3" s="1"/>
  <c r="AE499" i="3"/>
  <c r="AF499" i="3" s="1"/>
  <c r="AI499" i="3" s="1"/>
  <c r="AE498" i="3"/>
  <c r="AF498" i="3" s="1"/>
  <c r="AI498" i="3" s="1"/>
  <c r="AE497" i="3"/>
  <c r="AF497" i="3" s="1"/>
  <c r="AE496" i="3"/>
  <c r="AF496" i="3" s="1"/>
  <c r="AI496" i="3" s="1"/>
  <c r="AE495" i="3"/>
  <c r="AF495" i="3" s="1"/>
  <c r="AI495" i="3" s="1"/>
  <c r="AE494" i="3"/>
  <c r="AF494" i="3" s="1"/>
  <c r="AE493" i="3"/>
  <c r="AF493" i="3" s="1"/>
  <c r="AI493" i="3" s="1"/>
  <c r="AE492" i="3"/>
  <c r="AF492" i="3" s="1"/>
  <c r="AI492" i="3" s="1"/>
  <c r="AE491" i="3"/>
  <c r="AF491" i="3" s="1"/>
  <c r="AE490" i="3"/>
  <c r="AF490" i="3" s="1"/>
  <c r="AI490" i="3" s="1"/>
  <c r="AE489" i="3"/>
  <c r="AF489" i="3" s="1"/>
  <c r="AI489" i="3" s="1"/>
  <c r="AE488" i="3"/>
  <c r="AF488" i="3" s="1"/>
  <c r="AE487" i="3"/>
  <c r="AF487" i="3" s="1"/>
  <c r="AI487" i="3" s="1"/>
  <c r="AE486" i="3"/>
  <c r="AF486" i="3" s="1"/>
  <c r="AE485" i="3"/>
  <c r="AF485" i="3" s="1"/>
  <c r="AI485" i="3" s="1"/>
  <c r="AE484" i="3"/>
  <c r="AF484" i="3" s="1"/>
  <c r="AI484" i="3" s="1"/>
  <c r="AE483" i="3"/>
  <c r="AF483" i="3" s="1"/>
  <c r="AI483" i="3" s="1"/>
  <c r="AE482" i="3"/>
  <c r="AF482" i="3" s="1"/>
  <c r="AI482" i="3" s="1"/>
  <c r="AE481" i="3"/>
  <c r="AF481" i="3" s="1"/>
  <c r="AI481" i="3" s="1"/>
  <c r="AE480" i="3"/>
  <c r="AF480" i="3" s="1"/>
  <c r="AI480" i="3" s="1"/>
  <c r="AE479" i="3"/>
  <c r="AF479" i="3" s="1"/>
  <c r="AI479" i="3" s="1"/>
  <c r="AE478" i="3"/>
  <c r="AF478" i="3" s="1"/>
  <c r="AI478" i="3" s="1"/>
  <c r="AE477" i="3"/>
  <c r="AF477" i="3" s="1"/>
  <c r="AI477" i="3" s="1"/>
  <c r="AE476" i="3"/>
  <c r="AF476" i="3" s="1"/>
  <c r="AI476" i="3" s="1"/>
  <c r="AE475" i="3"/>
  <c r="AF475" i="3" s="1"/>
  <c r="AI475" i="3" s="1"/>
  <c r="AE474" i="3"/>
  <c r="AF474" i="3" s="1"/>
  <c r="AE473" i="3"/>
  <c r="AF473" i="3" s="1"/>
  <c r="AI473" i="3" s="1"/>
  <c r="AE472" i="3"/>
  <c r="AF472" i="3" s="1"/>
  <c r="AE471" i="3"/>
  <c r="AF471" i="3" s="1"/>
  <c r="AI471" i="3" s="1"/>
  <c r="AE470" i="3"/>
  <c r="AF470" i="3" s="1"/>
  <c r="AI470" i="3" s="1"/>
  <c r="AE469" i="3"/>
  <c r="AF469" i="3" s="1"/>
  <c r="AI469" i="3" s="1"/>
  <c r="AE468" i="3"/>
  <c r="AF468" i="3" s="1"/>
  <c r="AI468" i="3" s="1"/>
  <c r="AE467" i="3"/>
  <c r="AF467" i="3" s="1"/>
  <c r="AI467" i="3" s="1"/>
  <c r="AE466" i="3"/>
  <c r="AF466" i="3" s="1"/>
  <c r="AI466" i="3" s="1"/>
  <c r="AE465" i="3"/>
  <c r="AF465" i="3" s="1"/>
  <c r="AI465" i="3" s="1"/>
  <c r="AE464" i="3"/>
  <c r="AF464" i="3" s="1"/>
  <c r="AI464" i="3" s="1"/>
  <c r="AE463" i="3"/>
  <c r="AF463" i="3" s="1"/>
  <c r="AI463" i="3" s="1"/>
  <c r="AE462" i="3"/>
  <c r="AF462" i="3" s="1"/>
  <c r="AE461" i="3"/>
  <c r="AF461" i="3" s="1"/>
  <c r="AI461" i="3" s="1"/>
  <c r="AE460" i="3"/>
  <c r="AF460" i="3" s="1"/>
  <c r="AI460" i="3" s="1"/>
  <c r="AE459" i="3"/>
  <c r="AF459" i="3" s="1"/>
  <c r="AE458" i="3"/>
  <c r="AF458" i="3" s="1"/>
  <c r="AI458" i="3" s="1"/>
  <c r="AE457" i="3"/>
  <c r="AF457" i="3" s="1"/>
  <c r="AI457" i="3" s="1"/>
  <c r="AE456" i="3"/>
  <c r="AF456" i="3" s="1"/>
  <c r="AI456" i="3" s="1"/>
  <c r="AE455" i="3"/>
  <c r="AF455" i="3" s="1"/>
  <c r="AI455" i="3" s="1"/>
  <c r="AE454" i="3"/>
  <c r="AF454" i="3" s="1"/>
  <c r="AI454" i="3" s="1"/>
  <c r="AE453" i="3"/>
  <c r="AF453" i="3" s="1"/>
  <c r="AI453" i="3" s="1"/>
  <c r="AE452" i="3"/>
  <c r="AF452" i="3" s="1"/>
  <c r="AI452" i="3" s="1"/>
  <c r="AE451" i="3"/>
  <c r="AF451" i="3" s="1"/>
  <c r="AI451" i="3" s="1"/>
  <c r="AE450" i="3"/>
  <c r="AF450" i="3" s="1"/>
  <c r="AI450" i="3" s="1"/>
  <c r="AE449" i="3"/>
  <c r="AF449" i="3" s="1"/>
  <c r="AE448" i="3"/>
  <c r="AF448" i="3" s="1"/>
  <c r="AI448" i="3" s="1"/>
  <c r="AE447" i="3"/>
  <c r="AF447" i="3" s="1"/>
  <c r="AI447" i="3" s="1"/>
  <c r="AE446" i="3"/>
  <c r="AF446" i="3" s="1"/>
  <c r="AI446" i="3" s="1"/>
  <c r="AE445" i="3"/>
  <c r="AF445" i="3" s="1"/>
  <c r="AE444" i="3"/>
  <c r="AF444" i="3" s="1"/>
  <c r="AI444" i="3" s="1"/>
  <c r="AE443" i="3"/>
  <c r="AF443" i="3" s="1"/>
  <c r="AI443" i="3" s="1"/>
  <c r="AE442" i="3"/>
  <c r="AF442" i="3" s="1"/>
  <c r="AI442" i="3" s="1"/>
  <c r="AE441" i="3"/>
  <c r="AF441" i="3" s="1"/>
  <c r="AE440" i="3"/>
  <c r="AF440" i="3" s="1"/>
  <c r="AI440" i="3" s="1"/>
  <c r="AE439" i="3"/>
  <c r="AF439" i="3" s="1"/>
  <c r="AE438" i="3"/>
  <c r="AF438" i="3" s="1"/>
  <c r="AI438" i="3" s="1"/>
  <c r="AE437" i="3"/>
  <c r="AF437" i="3" s="1"/>
  <c r="AI437" i="3" s="1"/>
  <c r="AE436" i="3"/>
  <c r="AF436" i="3" s="1"/>
  <c r="AI436" i="3" s="1"/>
  <c r="AE435" i="3"/>
  <c r="AF435" i="3" s="1"/>
  <c r="AI435" i="3" s="1"/>
  <c r="AE434" i="3"/>
  <c r="AF434" i="3" s="1"/>
  <c r="AI434" i="3" s="1"/>
  <c r="AE433" i="3"/>
  <c r="AF433" i="3" s="1"/>
  <c r="AI433" i="3" s="1"/>
  <c r="AE432" i="3"/>
  <c r="AF432" i="3" s="1"/>
  <c r="AI432" i="3" s="1"/>
  <c r="AE431" i="3"/>
  <c r="AF431" i="3" s="1"/>
  <c r="AI431" i="3" s="1"/>
  <c r="AE430" i="3"/>
  <c r="AF430" i="3" s="1"/>
  <c r="AI430" i="3" s="1"/>
  <c r="AE429" i="3"/>
  <c r="AF429" i="3" s="1"/>
  <c r="AE428" i="3"/>
  <c r="AF428" i="3" s="1"/>
  <c r="AI428" i="3" s="1"/>
  <c r="AE427" i="3"/>
  <c r="AF427" i="3" s="1"/>
  <c r="AI427" i="3" s="1"/>
  <c r="AE426" i="3"/>
  <c r="AF426" i="3" s="1"/>
  <c r="AI426" i="3" s="1"/>
  <c r="AE425" i="3"/>
  <c r="AF425" i="3" s="1"/>
  <c r="AI425" i="3" s="1"/>
  <c r="AE424" i="3"/>
  <c r="AF424" i="3" s="1"/>
  <c r="AI424" i="3" s="1"/>
  <c r="AE423" i="3"/>
  <c r="AF423" i="3" s="1"/>
  <c r="AI423" i="3" s="1"/>
  <c r="AE422" i="3"/>
  <c r="AF422" i="3" s="1"/>
  <c r="AI422" i="3" s="1"/>
  <c r="AE421" i="3"/>
  <c r="AF421" i="3" s="1"/>
  <c r="AI421" i="3" s="1"/>
  <c r="AE420" i="3"/>
  <c r="AF420" i="3" s="1"/>
  <c r="AI420" i="3" s="1"/>
  <c r="AE419" i="3"/>
  <c r="AF419" i="3" s="1"/>
  <c r="AI419" i="3" s="1"/>
  <c r="AE418" i="3"/>
  <c r="AF418" i="3" s="1"/>
  <c r="AI418" i="3" s="1"/>
  <c r="AE417" i="3"/>
  <c r="AF417" i="3" s="1"/>
  <c r="AE416" i="3"/>
  <c r="AF416" i="3" s="1"/>
  <c r="AI416" i="3" s="1"/>
  <c r="AE415" i="3"/>
  <c r="AF415" i="3" s="1"/>
  <c r="AI415" i="3" s="1"/>
  <c r="AE414" i="3"/>
  <c r="AF414" i="3" s="1"/>
  <c r="AI414" i="3" s="1"/>
  <c r="AE413" i="3"/>
  <c r="AF413" i="3" s="1"/>
  <c r="AE412" i="3"/>
  <c r="AF412" i="3" s="1"/>
  <c r="AI412" i="3" s="1"/>
  <c r="AE411" i="3"/>
  <c r="AF411" i="3" s="1"/>
  <c r="AI411" i="3" s="1"/>
  <c r="AE410" i="3"/>
  <c r="AF410" i="3" s="1"/>
  <c r="AI410" i="3" s="1"/>
  <c r="AE409" i="3"/>
  <c r="AF409" i="3" s="1"/>
  <c r="AE408" i="3"/>
  <c r="AF408" i="3" s="1"/>
  <c r="AI408" i="3" s="1"/>
  <c r="AE407" i="3"/>
  <c r="AF407" i="3" s="1"/>
  <c r="AI407" i="3" s="1"/>
  <c r="AE406" i="3"/>
  <c r="AF406" i="3" s="1"/>
  <c r="AI406" i="3" s="1"/>
  <c r="AE405" i="3"/>
  <c r="AF405" i="3" s="1"/>
  <c r="AI405" i="3" s="1"/>
  <c r="AE404" i="3"/>
  <c r="AF404" i="3" s="1"/>
  <c r="AI404" i="3" s="1"/>
  <c r="AE403" i="3"/>
  <c r="AF403" i="3" s="1"/>
  <c r="AI403" i="3" s="1"/>
  <c r="AE402" i="3"/>
  <c r="AF402" i="3" s="1"/>
  <c r="AE401" i="3"/>
  <c r="AF401" i="3" s="1"/>
  <c r="AI401" i="3" s="1"/>
  <c r="AE400" i="3"/>
  <c r="AF400" i="3" s="1"/>
  <c r="AI400" i="3" s="1"/>
  <c r="AE399" i="3"/>
  <c r="AF399" i="3" s="1"/>
  <c r="AE398" i="3"/>
  <c r="AF398" i="3" s="1"/>
  <c r="AI398" i="3" s="1"/>
  <c r="AE397" i="3"/>
  <c r="AF397" i="3" s="1"/>
  <c r="AE396" i="3"/>
  <c r="AF396" i="3" s="1"/>
  <c r="AI396" i="3" s="1"/>
  <c r="AE395" i="3"/>
  <c r="AF395" i="3" s="1"/>
  <c r="AE394" i="3"/>
  <c r="AF394" i="3" s="1"/>
  <c r="AI394" i="3" s="1"/>
  <c r="AE393" i="3"/>
  <c r="AF393" i="3" s="1"/>
  <c r="AI393" i="3" s="1"/>
  <c r="AE392" i="3"/>
  <c r="AF392" i="3" s="1"/>
  <c r="AE391" i="3"/>
  <c r="AF391" i="3" s="1"/>
  <c r="AI391" i="3" s="1"/>
  <c r="AE390" i="3"/>
  <c r="AF390" i="3" s="1"/>
  <c r="AI390" i="3" s="1"/>
  <c r="AE389" i="3"/>
  <c r="AF389" i="3" s="1"/>
  <c r="AI389" i="3" s="1"/>
  <c r="AE388" i="3"/>
  <c r="AF388" i="3" s="1"/>
  <c r="AI388" i="3" s="1"/>
  <c r="AE387" i="3"/>
  <c r="AF387" i="3" s="1"/>
  <c r="AI387" i="3" s="1"/>
  <c r="AE386" i="3"/>
  <c r="AF386" i="3" s="1"/>
  <c r="AI386" i="3" s="1"/>
  <c r="AE385" i="3"/>
  <c r="AF385" i="3" s="1"/>
  <c r="AI385" i="3" s="1"/>
  <c r="AE384" i="3"/>
  <c r="AF384" i="3" s="1"/>
  <c r="AI384" i="3" s="1"/>
  <c r="AE383" i="3"/>
  <c r="AF383" i="3" s="1"/>
  <c r="AE382" i="3"/>
  <c r="AF382" i="3" s="1"/>
  <c r="AI382" i="3" s="1"/>
  <c r="AE381" i="3"/>
  <c r="AF381" i="3" s="1"/>
  <c r="AI381" i="3" s="1"/>
  <c r="AE380" i="3"/>
  <c r="AF380" i="3" s="1"/>
  <c r="AI380" i="3" s="1"/>
  <c r="AE379" i="3"/>
  <c r="AF379" i="3" s="1"/>
  <c r="AI379" i="3" s="1"/>
  <c r="AE378" i="3"/>
  <c r="AF378" i="3" s="1"/>
  <c r="AI378" i="3" s="1"/>
  <c r="AE377" i="3"/>
  <c r="AF377" i="3" s="1"/>
  <c r="AI377" i="3" s="1"/>
  <c r="AE376" i="3"/>
  <c r="AF376" i="3" s="1"/>
  <c r="AI376" i="3" s="1"/>
  <c r="AE375" i="3"/>
  <c r="AF375" i="3" s="1"/>
  <c r="AI375" i="3" s="1"/>
  <c r="AE374" i="3"/>
  <c r="AF374" i="3" s="1"/>
  <c r="AI374" i="3" s="1"/>
  <c r="AE373" i="3"/>
  <c r="AF373" i="3" s="1"/>
  <c r="AI373" i="3" s="1"/>
  <c r="AE372" i="3"/>
  <c r="AF372" i="3" s="1"/>
  <c r="AI372" i="3" s="1"/>
  <c r="AE371" i="3"/>
  <c r="AF371" i="3" s="1"/>
  <c r="AI371" i="3" s="1"/>
  <c r="AE370" i="3"/>
  <c r="AF370" i="3" s="1"/>
  <c r="AI370" i="3" s="1"/>
  <c r="AE369" i="3"/>
  <c r="AF369" i="3" s="1"/>
  <c r="AI369" i="3" s="1"/>
  <c r="AE368" i="3"/>
  <c r="AF368" i="3" s="1"/>
  <c r="AI368" i="3" s="1"/>
  <c r="AE367" i="3"/>
  <c r="AF367" i="3" s="1"/>
  <c r="AI367" i="3" s="1"/>
  <c r="AE366" i="3"/>
  <c r="AF366" i="3" s="1"/>
  <c r="AI366" i="3" s="1"/>
  <c r="AE365" i="3"/>
  <c r="AF365" i="3" s="1"/>
  <c r="AI365" i="3" s="1"/>
  <c r="AE364" i="3"/>
  <c r="AF364" i="3" s="1"/>
  <c r="AI364" i="3" s="1"/>
  <c r="AE363" i="3"/>
  <c r="AF363" i="3" s="1"/>
  <c r="AI363" i="3" s="1"/>
  <c r="AE362" i="3"/>
  <c r="AF362" i="3" s="1"/>
  <c r="AI362" i="3" s="1"/>
  <c r="AE361" i="3"/>
  <c r="AF361" i="3" s="1"/>
  <c r="AI361" i="3" s="1"/>
  <c r="AE360" i="3"/>
  <c r="AF360" i="3" s="1"/>
  <c r="AE359" i="3"/>
  <c r="AF359" i="3" s="1"/>
  <c r="AI359" i="3" s="1"/>
  <c r="AE358" i="3"/>
  <c r="AF358" i="3" s="1"/>
  <c r="AI358" i="3" s="1"/>
  <c r="AE357" i="3"/>
  <c r="AF357" i="3" s="1"/>
  <c r="AI357" i="3" s="1"/>
  <c r="AE356" i="3"/>
  <c r="AF356" i="3" s="1"/>
  <c r="AI356" i="3" s="1"/>
  <c r="AE355" i="3"/>
  <c r="AF355" i="3" s="1"/>
  <c r="AI355" i="3" s="1"/>
  <c r="AE354" i="3"/>
  <c r="AF354" i="3" s="1"/>
  <c r="AE353" i="3"/>
  <c r="AF353" i="3" s="1"/>
  <c r="AI353" i="3" s="1"/>
  <c r="AE352" i="3"/>
  <c r="AF352" i="3" s="1"/>
  <c r="AI352" i="3" s="1"/>
  <c r="AE351" i="3"/>
  <c r="AF351" i="3" s="1"/>
  <c r="AI351" i="3" s="1"/>
  <c r="AE350" i="3"/>
  <c r="AF350" i="3" s="1"/>
  <c r="AI350" i="3" s="1"/>
  <c r="AE349" i="3"/>
  <c r="AF349" i="3" s="1"/>
  <c r="AI349" i="3" s="1"/>
  <c r="AE348" i="3"/>
  <c r="AF348" i="3" s="1"/>
  <c r="AI348" i="3" s="1"/>
  <c r="AE347" i="3"/>
  <c r="AF347" i="3" s="1"/>
  <c r="AE346" i="3"/>
  <c r="AF346" i="3" s="1"/>
  <c r="AI346" i="3" s="1"/>
  <c r="AE345" i="3"/>
  <c r="AF345" i="3" s="1"/>
  <c r="AI345" i="3" s="1"/>
  <c r="AE344" i="3"/>
  <c r="AF344" i="3" s="1"/>
  <c r="AE343" i="3"/>
  <c r="AF343" i="3" s="1"/>
  <c r="AI343" i="3" s="1"/>
  <c r="AE342" i="3"/>
  <c r="AF342" i="3" s="1"/>
  <c r="AI342" i="3" s="1"/>
  <c r="AE341" i="3"/>
  <c r="AF341" i="3" s="1"/>
  <c r="AI341" i="3" s="1"/>
  <c r="AE340" i="3"/>
  <c r="AF340" i="3" s="1"/>
  <c r="AI340" i="3" s="1"/>
  <c r="AE339" i="3"/>
  <c r="AF339" i="3" s="1"/>
  <c r="AI339" i="3" s="1"/>
  <c r="AE338" i="3"/>
  <c r="AF338" i="3" s="1"/>
  <c r="AI338" i="3" s="1"/>
  <c r="AE337" i="3"/>
  <c r="AF337" i="3" s="1"/>
  <c r="AI337" i="3" s="1"/>
  <c r="AE336" i="3"/>
  <c r="AF336" i="3" s="1"/>
  <c r="AI336" i="3" s="1"/>
  <c r="AE335" i="3"/>
  <c r="AF335" i="3" s="1"/>
  <c r="AE334" i="3"/>
  <c r="AF334" i="3" s="1"/>
  <c r="AI334" i="3" s="1"/>
  <c r="AE333" i="3"/>
  <c r="AF333" i="3" s="1"/>
  <c r="AI333" i="3" s="1"/>
  <c r="AE332" i="3"/>
  <c r="AF332" i="3" s="1"/>
  <c r="AI332" i="3" s="1"/>
  <c r="AE331" i="3"/>
  <c r="AF331" i="3" s="1"/>
  <c r="AI331" i="3" s="1"/>
  <c r="AE330" i="3"/>
  <c r="AF330" i="3" s="1"/>
  <c r="AI330" i="3" s="1"/>
  <c r="AE329" i="3"/>
  <c r="AF329" i="3" s="1"/>
  <c r="AI329" i="3" s="1"/>
  <c r="AE328" i="3"/>
  <c r="AF328" i="3" s="1"/>
  <c r="AI328" i="3" s="1"/>
  <c r="AE327" i="3"/>
  <c r="AF327" i="3" s="1"/>
  <c r="AI327" i="3" s="1"/>
  <c r="AE326" i="3"/>
  <c r="AF326" i="3" s="1"/>
  <c r="AI326" i="3" s="1"/>
  <c r="AE325" i="3"/>
  <c r="AF325" i="3" s="1"/>
  <c r="AI325" i="3" s="1"/>
  <c r="AE324" i="3"/>
  <c r="AF324" i="3" s="1"/>
  <c r="AI324" i="3" s="1"/>
  <c r="AE323" i="3"/>
  <c r="AF323" i="3" s="1"/>
  <c r="AI323" i="3" s="1"/>
  <c r="AE322" i="3"/>
  <c r="AF322" i="3" s="1"/>
  <c r="AI322" i="3" s="1"/>
  <c r="AE321" i="3"/>
  <c r="AF321" i="3" s="1"/>
  <c r="AI321" i="3" s="1"/>
  <c r="AE320" i="3"/>
  <c r="AF320" i="3" s="1"/>
  <c r="AI320" i="3" s="1"/>
  <c r="AE319" i="3"/>
  <c r="AF319" i="3" s="1"/>
  <c r="AI319" i="3" s="1"/>
  <c r="AE318" i="3"/>
  <c r="AF318" i="3" s="1"/>
  <c r="AI318" i="3" s="1"/>
  <c r="AE317" i="3"/>
  <c r="AF317" i="3" s="1"/>
  <c r="AE316" i="3"/>
  <c r="AF316" i="3" s="1"/>
  <c r="AI316" i="3" s="1"/>
  <c r="AE315" i="3"/>
  <c r="AF315" i="3" s="1"/>
  <c r="AI315" i="3" s="1"/>
  <c r="AE314" i="3"/>
  <c r="AF314" i="3" s="1"/>
  <c r="AI314" i="3" s="1"/>
  <c r="AE313" i="3"/>
  <c r="AF313" i="3" s="1"/>
  <c r="AI313" i="3" s="1"/>
  <c r="AE312" i="3"/>
  <c r="AF312" i="3" s="1"/>
  <c r="AI312" i="3" s="1"/>
  <c r="AE311" i="3"/>
  <c r="AF311" i="3" s="1"/>
  <c r="AI311" i="3" s="1"/>
  <c r="AE310" i="3"/>
  <c r="AF310" i="3" s="1"/>
  <c r="AI310" i="3" s="1"/>
  <c r="AE309" i="3"/>
  <c r="AF309" i="3" s="1"/>
  <c r="AI309" i="3" s="1"/>
  <c r="AE308" i="3"/>
  <c r="AF308" i="3" s="1"/>
  <c r="AI308" i="3" s="1"/>
  <c r="AE307" i="3"/>
  <c r="AF307" i="3" s="1"/>
  <c r="AI307" i="3" s="1"/>
  <c r="AE306" i="3"/>
  <c r="AF306" i="3" s="1"/>
  <c r="AI306" i="3" s="1"/>
  <c r="AE305" i="3"/>
  <c r="AF305" i="3" s="1"/>
  <c r="AI305" i="3" s="1"/>
  <c r="AE304" i="3"/>
  <c r="AF304" i="3" s="1"/>
  <c r="AI304" i="3" s="1"/>
  <c r="AE303" i="3"/>
  <c r="AF303" i="3" s="1"/>
  <c r="AI303" i="3" s="1"/>
  <c r="AE302" i="3"/>
  <c r="AF302" i="3" s="1"/>
  <c r="AI302" i="3" s="1"/>
  <c r="AE301" i="3"/>
  <c r="AF301" i="3" s="1"/>
  <c r="AI301" i="3" s="1"/>
  <c r="AE300" i="3"/>
  <c r="AF300" i="3" s="1"/>
  <c r="AI300" i="3" s="1"/>
  <c r="AE299" i="3"/>
  <c r="AF299" i="3" s="1"/>
  <c r="AI299" i="3" s="1"/>
  <c r="AE298" i="3"/>
  <c r="AF298" i="3" s="1"/>
  <c r="AI298" i="3" s="1"/>
  <c r="AE297" i="3"/>
  <c r="AF297" i="3" s="1"/>
  <c r="AI297" i="3" s="1"/>
  <c r="AE296" i="3"/>
  <c r="AF296" i="3" s="1"/>
  <c r="AI296" i="3" s="1"/>
  <c r="AE295" i="3"/>
  <c r="AF295" i="3" s="1"/>
  <c r="AI295" i="3" s="1"/>
  <c r="AE294" i="3"/>
  <c r="AF294" i="3" s="1"/>
  <c r="AE293" i="3"/>
  <c r="AF293" i="3" s="1"/>
  <c r="AI293" i="3" s="1"/>
  <c r="AE292" i="3"/>
  <c r="AF292" i="3" s="1"/>
  <c r="AI292" i="3" s="1"/>
  <c r="AE291" i="3"/>
  <c r="AF291" i="3" s="1"/>
  <c r="AE290" i="3"/>
  <c r="AF290" i="3" s="1"/>
  <c r="AI290" i="3" s="1"/>
  <c r="AE289" i="3"/>
  <c r="AF289" i="3" s="1"/>
  <c r="AI289" i="3" s="1"/>
  <c r="AE288" i="3"/>
  <c r="AF288" i="3" s="1"/>
  <c r="AI288" i="3" s="1"/>
  <c r="AE287" i="3"/>
  <c r="AF287" i="3" s="1"/>
  <c r="AI287" i="3" s="1"/>
  <c r="AE286" i="3"/>
  <c r="AF286" i="3" s="1"/>
  <c r="AI286" i="3" s="1"/>
  <c r="AE285" i="3"/>
  <c r="AF285" i="3" s="1"/>
  <c r="AI285" i="3" s="1"/>
  <c r="AE284" i="3"/>
  <c r="AF284" i="3" s="1"/>
  <c r="AI284" i="3" s="1"/>
  <c r="AE283" i="3"/>
  <c r="AF283" i="3" s="1"/>
  <c r="AI283" i="3" s="1"/>
  <c r="AE282" i="3"/>
  <c r="AF282" i="3" s="1"/>
  <c r="AI282" i="3" s="1"/>
  <c r="AE281" i="3"/>
  <c r="AF281" i="3" s="1"/>
  <c r="AI281" i="3" s="1"/>
  <c r="AE280" i="3"/>
  <c r="AF280" i="3" s="1"/>
  <c r="AI280" i="3" s="1"/>
  <c r="AE279" i="3"/>
  <c r="AF279" i="3" s="1"/>
  <c r="AI279" i="3" s="1"/>
  <c r="AE278" i="3"/>
  <c r="AF278" i="3" s="1"/>
  <c r="AI278" i="3" s="1"/>
  <c r="AE277" i="3"/>
  <c r="AF277" i="3" s="1"/>
  <c r="AI277" i="3" s="1"/>
  <c r="AE276" i="3"/>
  <c r="AF276" i="3" s="1"/>
  <c r="AI276" i="3" s="1"/>
  <c r="AE275" i="3"/>
  <c r="AF275" i="3" s="1"/>
  <c r="AI275" i="3" s="1"/>
  <c r="AE274" i="3"/>
  <c r="AF274" i="3" s="1"/>
  <c r="AI274" i="3" s="1"/>
  <c r="AE273" i="3"/>
  <c r="AF273" i="3" s="1"/>
  <c r="AI273" i="3" s="1"/>
  <c r="AE272" i="3"/>
  <c r="AF272" i="3" s="1"/>
  <c r="AI272" i="3" s="1"/>
  <c r="AE271" i="3"/>
  <c r="AF271" i="3" s="1"/>
  <c r="AI271" i="3" s="1"/>
  <c r="AE270" i="3"/>
  <c r="AF270" i="3" s="1"/>
  <c r="AI270" i="3" s="1"/>
  <c r="AE269" i="3"/>
  <c r="AF269" i="3" s="1"/>
  <c r="AI269" i="3" s="1"/>
  <c r="AE268" i="3"/>
  <c r="AF268" i="3" s="1"/>
  <c r="AI268" i="3" s="1"/>
  <c r="AE267" i="3"/>
  <c r="AF267" i="3" s="1"/>
  <c r="AI267" i="3" s="1"/>
  <c r="AE266" i="3"/>
  <c r="AF266" i="3" s="1"/>
  <c r="AI266" i="3" s="1"/>
  <c r="AE265" i="3"/>
  <c r="AF265" i="3" s="1"/>
  <c r="AI265" i="3" s="1"/>
  <c r="AE264" i="3"/>
  <c r="AF264" i="3" s="1"/>
  <c r="AI264" i="3" s="1"/>
  <c r="AE263" i="3"/>
  <c r="AF263" i="3" s="1"/>
  <c r="AI263" i="3" s="1"/>
  <c r="AE262" i="3"/>
  <c r="AF262" i="3" s="1"/>
  <c r="AI262" i="3" s="1"/>
  <c r="AE261" i="3"/>
  <c r="AF261" i="3" s="1"/>
  <c r="AI261" i="3" s="1"/>
  <c r="AE260" i="3"/>
  <c r="AF260" i="3" s="1"/>
  <c r="AI260" i="3" s="1"/>
  <c r="AE259" i="3"/>
  <c r="AF259" i="3" s="1"/>
  <c r="AI259" i="3" s="1"/>
  <c r="AE258" i="3"/>
  <c r="AF258" i="3" s="1"/>
  <c r="AE257" i="3"/>
  <c r="AF257" i="3" s="1"/>
  <c r="AI257" i="3" s="1"/>
  <c r="AE256" i="3"/>
  <c r="AF256" i="3" s="1"/>
  <c r="AI256" i="3" s="1"/>
  <c r="AE255" i="3"/>
  <c r="AF255" i="3" s="1"/>
  <c r="AI255" i="3" s="1"/>
  <c r="AE254" i="3"/>
  <c r="AF254" i="3" s="1"/>
  <c r="AI254" i="3" s="1"/>
  <c r="AE253" i="3"/>
  <c r="AF253" i="3" s="1"/>
  <c r="AE252" i="3"/>
  <c r="AF252" i="3" s="1"/>
  <c r="AI252" i="3" s="1"/>
  <c r="AE251" i="3"/>
  <c r="AF251" i="3" s="1"/>
  <c r="AI251" i="3" s="1"/>
  <c r="AE250" i="3"/>
  <c r="AF250" i="3" s="1"/>
  <c r="AI250" i="3" s="1"/>
  <c r="AE249" i="3"/>
  <c r="AF249" i="3" s="1"/>
  <c r="AI249" i="3" s="1"/>
  <c r="AE248" i="3"/>
  <c r="AF248" i="3" s="1"/>
  <c r="AI248" i="3" s="1"/>
  <c r="AE247" i="3"/>
  <c r="AF247" i="3" s="1"/>
  <c r="AE246" i="3"/>
  <c r="AF246" i="3" s="1"/>
  <c r="AI246" i="3" s="1"/>
  <c r="AE245" i="3"/>
  <c r="AF245" i="3" s="1"/>
  <c r="AI245" i="3" s="1"/>
  <c r="AE244" i="3"/>
  <c r="AF244" i="3" s="1"/>
  <c r="AI244" i="3" s="1"/>
  <c r="AE243" i="3"/>
  <c r="AF243" i="3" s="1"/>
  <c r="AI243" i="3" s="1"/>
  <c r="AE242" i="3"/>
  <c r="AF242" i="3" s="1"/>
  <c r="AI242" i="3" s="1"/>
  <c r="AE241" i="3"/>
  <c r="AF241" i="3" s="1"/>
  <c r="AE240" i="3"/>
  <c r="AF240" i="3" s="1"/>
  <c r="AI240" i="3" s="1"/>
  <c r="AE239" i="3"/>
  <c r="AF239" i="3" s="1"/>
  <c r="AI239" i="3" s="1"/>
  <c r="AE238" i="3"/>
  <c r="AF238" i="3" s="1"/>
  <c r="AI238" i="3" s="1"/>
  <c r="AE237" i="3"/>
  <c r="AF237" i="3" s="1"/>
  <c r="AI237" i="3" s="1"/>
  <c r="AE236" i="3"/>
  <c r="AF236" i="3" s="1"/>
  <c r="AI236" i="3" s="1"/>
  <c r="AE235" i="3"/>
  <c r="AF235" i="3" s="1"/>
  <c r="AI235" i="3" s="1"/>
  <c r="AE234" i="3"/>
  <c r="AF234" i="3" s="1"/>
  <c r="AE233" i="3"/>
  <c r="AF233" i="3" s="1"/>
  <c r="AI233" i="3" s="1"/>
  <c r="AE232" i="3"/>
  <c r="AF232" i="3" s="1"/>
  <c r="AI232" i="3" s="1"/>
  <c r="AE231" i="3"/>
  <c r="AF231" i="3" s="1"/>
  <c r="AI231" i="3" s="1"/>
  <c r="AE230" i="3"/>
  <c r="AF230" i="3" s="1"/>
  <c r="AI230" i="3" s="1"/>
  <c r="AE229" i="3"/>
  <c r="AF229" i="3" s="1"/>
  <c r="AI229" i="3" s="1"/>
  <c r="AE228" i="3"/>
  <c r="AF228" i="3" s="1"/>
  <c r="AI228" i="3" s="1"/>
  <c r="AE227" i="3"/>
  <c r="AF227" i="3" s="1"/>
  <c r="AI227" i="3" s="1"/>
  <c r="AE226" i="3"/>
  <c r="AF226" i="3" s="1"/>
  <c r="AI226" i="3" s="1"/>
  <c r="AE225" i="3"/>
  <c r="AF225" i="3" s="1"/>
  <c r="AI225" i="3" s="1"/>
  <c r="AE224" i="3"/>
  <c r="AF224" i="3" s="1"/>
  <c r="AI224" i="3" s="1"/>
  <c r="AE223" i="3"/>
  <c r="AF223" i="3" s="1"/>
  <c r="AE222" i="3"/>
  <c r="AF222" i="3" s="1"/>
  <c r="AI222" i="3" s="1"/>
  <c r="AE221" i="3"/>
  <c r="AF221" i="3" s="1"/>
  <c r="AI221" i="3" s="1"/>
  <c r="AE220" i="3"/>
  <c r="AF220" i="3" s="1"/>
  <c r="AI220" i="3" s="1"/>
  <c r="AE219" i="3"/>
  <c r="AF219" i="3" s="1"/>
  <c r="AI219" i="3" s="1"/>
  <c r="AE218" i="3"/>
  <c r="AF218" i="3" s="1"/>
  <c r="AI218" i="3" s="1"/>
  <c r="AE217" i="3"/>
  <c r="AF217" i="3" s="1"/>
  <c r="AI217" i="3" s="1"/>
  <c r="AE216" i="3"/>
  <c r="AF216" i="3" s="1"/>
  <c r="AI216" i="3" s="1"/>
  <c r="AE215" i="3"/>
  <c r="AF215" i="3" s="1"/>
  <c r="AI215" i="3" s="1"/>
  <c r="AE214" i="3"/>
  <c r="AF214" i="3" s="1"/>
  <c r="AI214" i="3" s="1"/>
  <c r="AE213" i="3"/>
  <c r="AF213" i="3" s="1"/>
  <c r="AI213" i="3" s="1"/>
  <c r="AE212" i="3"/>
  <c r="AF212" i="3" s="1"/>
  <c r="AI212" i="3" s="1"/>
  <c r="AE211" i="3"/>
  <c r="AF211" i="3" s="1"/>
  <c r="AI211" i="3" s="1"/>
  <c r="AE210" i="3"/>
  <c r="AF210" i="3" s="1"/>
  <c r="AI210" i="3" s="1"/>
  <c r="AE209" i="3"/>
  <c r="AF209" i="3" s="1"/>
  <c r="AI209" i="3" s="1"/>
  <c r="AE208" i="3"/>
  <c r="AF208" i="3" s="1"/>
  <c r="AI208" i="3" s="1"/>
  <c r="AE207" i="3"/>
  <c r="AF207" i="3" s="1"/>
  <c r="AI207" i="3" s="1"/>
  <c r="AE206" i="3"/>
  <c r="AF206" i="3" s="1"/>
  <c r="AI206" i="3" s="1"/>
  <c r="AE205" i="3"/>
  <c r="AF205" i="3" s="1"/>
  <c r="AE204" i="3"/>
  <c r="AF204" i="3" s="1"/>
  <c r="AI204" i="3" s="1"/>
  <c r="AE203" i="3"/>
  <c r="AF203" i="3" s="1"/>
  <c r="AI203" i="3" s="1"/>
  <c r="AE202" i="3"/>
  <c r="AF202" i="3" s="1"/>
  <c r="AI202" i="3" s="1"/>
  <c r="AE201" i="3"/>
  <c r="AF201" i="3" s="1"/>
  <c r="AI201" i="3" s="1"/>
  <c r="AE200" i="3"/>
  <c r="AF200" i="3" s="1"/>
  <c r="AI200" i="3" s="1"/>
  <c r="AE199" i="3"/>
  <c r="AF199" i="3" s="1"/>
  <c r="AI199" i="3" s="1"/>
  <c r="AE198" i="3"/>
  <c r="AF198" i="3" s="1"/>
  <c r="AI198" i="3" s="1"/>
  <c r="AE197" i="3"/>
  <c r="AF197" i="3" s="1"/>
  <c r="AE196" i="3"/>
  <c r="AF196" i="3" s="1"/>
  <c r="AI196" i="3" s="1"/>
  <c r="AE195" i="3"/>
  <c r="AF195" i="3" s="1"/>
  <c r="AI195" i="3" s="1"/>
  <c r="AE194" i="3"/>
  <c r="AF194" i="3" s="1"/>
  <c r="AI194" i="3" s="1"/>
  <c r="AE193" i="3"/>
  <c r="AF193" i="3" s="1"/>
  <c r="AI193" i="3" s="1"/>
  <c r="AE192" i="3"/>
  <c r="AF192" i="3" s="1"/>
  <c r="AI192" i="3" s="1"/>
  <c r="AE191" i="3"/>
  <c r="AF191" i="3" s="1"/>
  <c r="AE190" i="3"/>
  <c r="AF190" i="3" s="1"/>
  <c r="AI190" i="3" s="1"/>
  <c r="AE189" i="3"/>
  <c r="AF189" i="3" s="1"/>
  <c r="AI189" i="3" s="1"/>
  <c r="AE188" i="3"/>
  <c r="AF188" i="3" s="1"/>
  <c r="AI188" i="3" s="1"/>
  <c r="AE187" i="3"/>
  <c r="AF187" i="3" s="1"/>
  <c r="AI187" i="3" s="1"/>
  <c r="AE186" i="3"/>
  <c r="AF186" i="3" s="1"/>
  <c r="AI186" i="3" s="1"/>
  <c r="AE185" i="3"/>
  <c r="AF185" i="3" s="1"/>
  <c r="AI185" i="3" s="1"/>
  <c r="AE184" i="3"/>
  <c r="AF184" i="3" s="1"/>
  <c r="AI184" i="3" s="1"/>
  <c r="AE183" i="3"/>
  <c r="AF183" i="3" s="1"/>
  <c r="AI183" i="3" s="1"/>
  <c r="AE182" i="3"/>
  <c r="AF182" i="3" s="1"/>
  <c r="AI182" i="3" s="1"/>
  <c r="AE181" i="3"/>
  <c r="AF181" i="3" s="1"/>
  <c r="AI181" i="3" s="1"/>
  <c r="AE180" i="3"/>
  <c r="AF180" i="3" s="1"/>
  <c r="AI180" i="3" s="1"/>
  <c r="AE179" i="3"/>
  <c r="AF179" i="3" s="1"/>
  <c r="AI179" i="3" s="1"/>
  <c r="AE178" i="3"/>
  <c r="AF178" i="3" s="1"/>
  <c r="AI178" i="3" s="1"/>
  <c r="AE177" i="3"/>
  <c r="AF177" i="3" s="1"/>
  <c r="AI177" i="3" s="1"/>
  <c r="AE176" i="3"/>
  <c r="AF176" i="3" s="1"/>
  <c r="AI176" i="3" s="1"/>
  <c r="AE175" i="3"/>
  <c r="AF175" i="3" s="1"/>
  <c r="AI175" i="3" s="1"/>
  <c r="AE174" i="3"/>
  <c r="AF174" i="3" s="1"/>
  <c r="AI174" i="3" s="1"/>
  <c r="AE173" i="3"/>
  <c r="AF173" i="3" s="1"/>
  <c r="AE172" i="3"/>
  <c r="AF172" i="3" s="1"/>
  <c r="AI172" i="3" s="1"/>
  <c r="AE171" i="3"/>
  <c r="AF171" i="3" s="1"/>
  <c r="AI171" i="3" s="1"/>
  <c r="AE170" i="3"/>
  <c r="AF170" i="3" s="1"/>
  <c r="AE169" i="3"/>
  <c r="AF169" i="3" s="1"/>
  <c r="AI169" i="3" s="1"/>
  <c r="AE168" i="3"/>
  <c r="AF168" i="3" s="1"/>
  <c r="AI168" i="3" s="1"/>
  <c r="AE167" i="3"/>
  <c r="AF167" i="3" s="1"/>
  <c r="AE166" i="3"/>
  <c r="AF166" i="3" s="1"/>
  <c r="AI166" i="3" s="1"/>
  <c r="AE165" i="3"/>
  <c r="AF165" i="3" s="1"/>
  <c r="AE164" i="3"/>
  <c r="AF164" i="3" s="1"/>
  <c r="AI164" i="3" s="1"/>
  <c r="AE163" i="3"/>
  <c r="AF163" i="3" s="1"/>
  <c r="AI163" i="3" s="1"/>
  <c r="AE162" i="3"/>
  <c r="AF162" i="3" s="1"/>
  <c r="AI162" i="3" s="1"/>
  <c r="AE161" i="3"/>
  <c r="AF161" i="3" s="1"/>
  <c r="AE160" i="3"/>
  <c r="AF160" i="3" s="1"/>
  <c r="AI160" i="3" s="1"/>
  <c r="AE159" i="3"/>
  <c r="AF159" i="3" s="1"/>
  <c r="AE158" i="3"/>
  <c r="AF158" i="3" s="1"/>
  <c r="AI158" i="3" s="1"/>
  <c r="AE157" i="3"/>
  <c r="AF157" i="3" s="1"/>
  <c r="AE156" i="3"/>
  <c r="AF156" i="3" s="1"/>
  <c r="AI156" i="3" s="1"/>
  <c r="AE155" i="3"/>
  <c r="AF155" i="3" s="1"/>
  <c r="AI155" i="3" s="1"/>
  <c r="AE154" i="3"/>
  <c r="AF154" i="3" s="1"/>
  <c r="AE153" i="3"/>
  <c r="AF153" i="3" s="1"/>
  <c r="AI153" i="3" s="1"/>
  <c r="AE152" i="3"/>
  <c r="AF152" i="3" s="1"/>
  <c r="AI152" i="3" s="1"/>
  <c r="AE151" i="3"/>
  <c r="AF151" i="3" s="1"/>
  <c r="AI151" i="3" s="1"/>
  <c r="AE150" i="3"/>
  <c r="AF150" i="3" s="1"/>
  <c r="AI150" i="3" s="1"/>
  <c r="AE149" i="3"/>
  <c r="AF149" i="3" s="1"/>
  <c r="AI149" i="3" s="1"/>
  <c r="AE148" i="3"/>
  <c r="AF148" i="3" s="1"/>
  <c r="AI148" i="3" s="1"/>
  <c r="AE147" i="3"/>
  <c r="AF147" i="3" s="1"/>
  <c r="AI147" i="3" s="1"/>
  <c r="AE146" i="3"/>
  <c r="AF146" i="3" s="1"/>
  <c r="AI146" i="3" s="1"/>
  <c r="AE145" i="3"/>
  <c r="AF145" i="3" s="1"/>
  <c r="AI145" i="3" s="1"/>
  <c r="AE144" i="3"/>
  <c r="AF144" i="3" s="1"/>
  <c r="AI144" i="3" s="1"/>
  <c r="AE143" i="3"/>
  <c r="AF143" i="3" s="1"/>
  <c r="AI143" i="3" s="1"/>
  <c r="AE142" i="3"/>
  <c r="AF142" i="3" s="1"/>
  <c r="AI142" i="3" s="1"/>
  <c r="AE141" i="3"/>
  <c r="AF141" i="3" s="1"/>
  <c r="AI141" i="3" s="1"/>
  <c r="AE140" i="3"/>
  <c r="AF140" i="3" s="1"/>
  <c r="AI140" i="3" s="1"/>
  <c r="AE139" i="3"/>
  <c r="AF139" i="3" s="1"/>
  <c r="AE138" i="3"/>
  <c r="AF138" i="3" s="1"/>
  <c r="AI138" i="3" s="1"/>
  <c r="AE137" i="3"/>
  <c r="AF137" i="3" s="1"/>
  <c r="AI137" i="3" s="1"/>
  <c r="AE136" i="3"/>
  <c r="AF136" i="3" s="1"/>
  <c r="AI136" i="3" s="1"/>
  <c r="AE135" i="3"/>
  <c r="AF135" i="3" s="1"/>
  <c r="AI135" i="3" s="1"/>
  <c r="AE134" i="3"/>
  <c r="AF134" i="3" s="1"/>
  <c r="AI134" i="3" s="1"/>
  <c r="AE133" i="3"/>
  <c r="AF133" i="3" s="1"/>
  <c r="AI133" i="3" s="1"/>
  <c r="AE132" i="3"/>
  <c r="AF132" i="3" s="1"/>
  <c r="AI132" i="3" s="1"/>
  <c r="AE131" i="3"/>
  <c r="AF131" i="3" s="1"/>
  <c r="AI131" i="3" s="1"/>
  <c r="AE130" i="3"/>
  <c r="AF130" i="3" s="1"/>
  <c r="AI130" i="3" s="1"/>
  <c r="AE129" i="3"/>
  <c r="AF129" i="3" s="1"/>
  <c r="AI129" i="3" s="1"/>
  <c r="AE128" i="3"/>
  <c r="AF128" i="3" s="1"/>
  <c r="AI128" i="3" s="1"/>
  <c r="AE127" i="3"/>
  <c r="AF127" i="3" s="1"/>
  <c r="AI127" i="3" s="1"/>
  <c r="AE126" i="3"/>
  <c r="AF126" i="3" s="1"/>
  <c r="AI126" i="3" s="1"/>
  <c r="AE125" i="3"/>
  <c r="AF125" i="3" s="1"/>
  <c r="AI125" i="3" s="1"/>
  <c r="AE124" i="3"/>
  <c r="AF124" i="3" s="1"/>
  <c r="AI124" i="3" s="1"/>
  <c r="AE123" i="3"/>
  <c r="AF123" i="3" s="1"/>
  <c r="AI123" i="3" s="1"/>
  <c r="AE122" i="3"/>
  <c r="AF122" i="3" s="1"/>
  <c r="AI122" i="3" s="1"/>
  <c r="AE121" i="3"/>
  <c r="AF121" i="3" s="1"/>
  <c r="AI121" i="3" s="1"/>
  <c r="AE120" i="3"/>
  <c r="AF120" i="3" s="1"/>
  <c r="AI120" i="3" s="1"/>
  <c r="AE119" i="3"/>
  <c r="AF119" i="3" s="1"/>
  <c r="AI119" i="3" s="1"/>
  <c r="AE118" i="3"/>
  <c r="AF118" i="3" s="1"/>
  <c r="AI118" i="3" s="1"/>
  <c r="AE117" i="3"/>
  <c r="AF117" i="3" s="1"/>
  <c r="AE116" i="3"/>
  <c r="AF116" i="3" s="1"/>
  <c r="AI116" i="3" s="1"/>
  <c r="AE115" i="3"/>
  <c r="AF115" i="3" s="1"/>
  <c r="AI115" i="3" s="1"/>
  <c r="AE114" i="3"/>
  <c r="AF114" i="3" s="1"/>
  <c r="AI114" i="3" s="1"/>
  <c r="AE113" i="3"/>
  <c r="AF113" i="3" s="1"/>
  <c r="AI113" i="3" s="1"/>
  <c r="AE112" i="3"/>
  <c r="AF112" i="3" s="1"/>
  <c r="AI112" i="3" s="1"/>
  <c r="AE111" i="3"/>
  <c r="AF111" i="3" s="1"/>
  <c r="AI111" i="3" s="1"/>
  <c r="AE110" i="3"/>
  <c r="AF110" i="3" s="1"/>
  <c r="AI110" i="3" s="1"/>
  <c r="AE109" i="3"/>
  <c r="AF109" i="3" s="1"/>
  <c r="AI109" i="3" s="1"/>
  <c r="AE108" i="3"/>
  <c r="AF108" i="3" s="1"/>
  <c r="AI108" i="3" s="1"/>
  <c r="AE107" i="3"/>
  <c r="AF107" i="3" s="1"/>
  <c r="AI107" i="3" s="1"/>
  <c r="AE106" i="3"/>
  <c r="AF106" i="3" s="1"/>
  <c r="AI106" i="3" s="1"/>
  <c r="AE105" i="3"/>
  <c r="AF105" i="3" s="1"/>
  <c r="AI105" i="3" s="1"/>
  <c r="AE104" i="3"/>
  <c r="AF104" i="3" s="1"/>
  <c r="AI104" i="3" s="1"/>
  <c r="AE103" i="3"/>
  <c r="AF103" i="3" s="1"/>
  <c r="AI103" i="3" s="1"/>
  <c r="AE102" i="3"/>
  <c r="AF102" i="3" s="1"/>
  <c r="AI102" i="3" s="1"/>
  <c r="AE101" i="3"/>
  <c r="AF101" i="3" s="1"/>
  <c r="AI101" i="3" s="1"/>
  <c r="AE100" i="3"/>
  <c r="AF100" i="3" s="1"/>
  <c r="AI100" i="3" s="1"/>
  <c r="AE99" i="3"/>
  <c r="AF99" i="3" s="1"/>
  <c r="AE98" i="3"/>
  <c r="AF98" i="3" s="1"/>
  <c r="AI98" i="3" s="1"/>
  <c r="AE97" i="3"/>
  <c r="AF97" i="3" s="1"/>
  <c r="AE96" i="3"/>
  <c r="AF96" i="3" s="1"/>
  <c r="AI96" i="3" s="1"/>
  <c r="AE95" i="3"/>
  <c r="AF95" i="3" s="1"/>
  <c r="AE94" i="3"/>
  <c r="AF94" i="3" s="1"/>
  <c r="AI94" i="3" s="1"/>
  <c r="AE93" i="3"/>
  <c r="AF93" i="3" s="1"/>
  <c r="AI93" i="3" s="1"/>
  <c r="AE92" i="3"/>
  <c r="AF92" i="3" s="1"/>
  <c r="AE91" i="3"/>
  <c r="AF91" i="3" s="1"/>
  <c r="AI91" i="3" s="1"/>
  <c r="AE90" i="3"/>
  <c r="AF90" i="3" s="1"/>
  <c r="AI90" i="3" s="1"/>
  <c r="AE89" i="3"/>
  <c r="AF89" i="3" s="1"/>
  <c r="AI89" i="3" s="1"/>
  <c r="AE88" i="3"/>
  <c r="AF88" i="3" s="1"/>
  <c r="AI88" i="3" s="1"/>
  <c r="AE87" i="3"/>
  <c r="AF87" i="3" s="1"/>
  <c r="AI87" i="3" s="1"/>
  <c r="AE86" i="3"/>
  <c r="AF86" i="3" s="1"/>
  <c r="AI86" i="3" s="1"/>
  <c r="AE85" i="3"/>
  <c r="AF85" i="3" s="1"/>
  <c r="AI85" i="3" s="1"/>
  <c r="AE84" i="3"/>
  <c r="AF84" i="3" s="1"/>
  <c r="AI84" i="3" s="1"/>
  <c r="AE83" i="3"/>
  <c r="AF83" i="3" s="1"/>
  <c r="AI83" i="3" s="1"/>
  <c r="AE82" i="3"/>
  <c r="AF82" i="3" s="1"/>
  <c r="AI82" i="3" s="1"/>
  <c r="AE81" i="3"/>
  <c r="AF81" i="3" s="1"/>
  <c r="AI81" i="3" s="1"/>
  <c r="AE80" i="3"/>
  <c r="AF80" i="3" s="1"/>
  <c r="AI80" i="3" s="1"/>
  <c r="AE79" i="3"/>
  <c r="AF79" i="3" s="1"/>
  <c r="AI79" i="3" s="1"/>
  <c r="AE78" i="3"/>
  <c r="AF78" i="3" s="1"/>
  <c r="AI78" i="3" s="1"/>
  <c r="AE77" i="3"/>
  <c r="AF77" i="3" s="1"/>
  <c r="AE76" i="3"/>
  <c r="AF76" i="3" s="1"/>
  <c r="AI76" i="3" s="1"/>
  <c r="AE75" i="3"/>
  <c r="AF75" i="3" s="1"/>
  <c r="AI75" i="3" s="1"/>
  <c r="AE74" i="3"/>
  <c r="AF74" i="3" s="1"/>
  <c r="AE73" i="3"/>
  <c r="AF73" i="3" s="1"/>
  <c r="AI73" i="3" s="1"/>
  <c r="AE72" i="3"/>
  <c r="AF72" i="3" s="1"/>
  <c r="AI72" i="3" s="1"/>
  <c r="AE71" i="3"/>
  <c r="AF71" i="3" s="1"/>
  <c r="AI71" i="3" s="1"/>
  <c r="AE70" i="3"/>
  <c r="AF70" i="3" s="1"/>
  <c r="AE69" i="3"/>
  <c r="AF69" i="3" s="1"/>
  <c r="AI69" i="3" s="1"/>
  <c r="AE68" i="3"/>
  <c r="AF68" i="3" s="1"/>
  <c r="AI68" i="3" s="1"/>
  <c r="AE67" i="3"/>
  <c r="AF67" i="3" s="1"/>
  <c r="AE66" i="3"/>
  <c r="AF66" i="3" s="1"/>
  <c r="AI66" i="3" s="1"/>
  <c r="AE65" i="3"/>
  <c r="AF65" i="3" s="1"/>
  <c r="AI65" i="3" s="1"/>
  <c r="AE64" i="3"/>
  <c r="AF64" i="3" s="1"/>
  <c r="AI64" i="3" s="1"/>
  <c r="AE63" i="3"/>
  <c r="AF63" i="3" s="1"/>
  <c r="AE62" i="3"/>
  <c r="AF62" i="3" s="1"/>
  <c r="AI62" i="3" s="1"/>
  <c r="AE61" i="3"/>
  <c r="AF61" i="3" s="1"/>
  <c r="AI61" i="3" s="1"/>
  <c r="AE60" i="3"/>
  <c r="AF60" i="3" s="1"/>
  <c r="AI60" i="3" s="1"/>
  <c r="AE59" i="3"/>
  <c r="AF59" i="3" s="1"/>
  <c r="AI59" i="3" s="1"/>
  <c r="AE58" i="3"/>
  <c r="AF58" i="3" s="1"/>
  <c r="AI58" i="3" s="1"/>
  <c r="AE57" i="3"/>
  <c r="AF57" i="3" s="1"/>
  <c r="AE56" i="3"/>
  <c r="AF56" i="3" s="1"/>
  <c r="AI56" i="3" s="1"/>
  <c r="AE55" i="3"/>
  <c r="AF55" i="3" s="1"/>
  <c r="AI55" i="3" s="1"/>
  <c r="AE54" i="3"/>
  <c r="AF54" i="3" s="1"/>
  <c r="AI54" i="3" s="1"/>
  <c r="AE53" i="3"/>
  <c r="AF53" i="3" s="1"/>
  <c r="AI53" i="3" s="1"/>
  <c r="AE52" i="3"/>
  <c r="AF52" i="3" s="1"/>
  <c r="AE51" i="3"/>
  <c r="AF51" i="3" s="1"/>
  <c r="AI51" i="3" s="1"/>
  <c r="AE50" i="3"/>
  <c r="AF50" i="3" s="1"/>
  <c r="AI50" i="3" s="1"/>
  <c r="AE49" i="3"/>
  <c r="AF49" i="3" s="1"/>
  <c r="AI49" i="3" s="1"/>
  <c r="AE48" i="3"/>
  <c r="AF48" i="3" s="1"/>
  <c r="AI48" i="3" s="1"/>
  <c r="AE47" i="3"/>
  <c r="AF47" i="3" s="1"/>
  <c r="AI47" i="3" s="1"/>
  <c r="AE46" i="3"/>
  <c r="AF46" i="3" s="1"/>
  <c r="AI46" i="3" s="1"/>
  <c r="AE45" i="3"/>
  <c r="AF45" i="3" s="1"/>
  <c r="AI45" i="3" s="1"/>
  <c r="AE44" i="3"/>
  <c r="AF44" i="3" s="1"/>
  <c r="AI44" i="3" s="1"/>
  <c r="AE43" i="3"/>
  <c r="AF43" i="3" s="1"/>
  <c r="AI43" i="3" s="1"/>
  <c r="AE42" i="3"/>
  <c r="AF42" i="3" s="1"/>
  <c r="AI42" i="3" s="1"/>
  <c r="AE41" i="3"/>
  <c r="AF41" i="3" s="1"/>
  <c r="AI41" i="3" s="1"/>
  <c r="AE40" i="3"/>
  <c r="AF40" i="3" s="1"/>
  <c r="AI40" i="3" s="1"/>
  <c r="AE39" i="3"/>
  <c r="AF39" i="3" s="1"/>
  <c r="AI39" i="3" s="1"/>
  <c r="AE38" i="3"/>
  <c r="AF38" i="3" s="1"/>
  <c r="AI38" i="3" s="1"/>
  <c r="AE37" i="3"/>
  <c r="AF37" i="3" s="1"/>
  <c r="AI37" i="3" s="1"/>
  <c r="AE36" i="3"/>
  <c r="AF36" i="3" s="1"/>
  <c r="AI36" i="3" s="1"/>
  <c r="AE35" i="3"/>
  <c r="AF35" i="3" s="1"/>
  <c r="AI35" i="3" s="1"/>
  <c r="AE34" i="3"/>
  <c r="AF34" i="3" s="1"/>
  <c r="AI34" i="3" s="1"/>
  <c r="AE33" i="3"/>
  <c r="AF33" i="3" s="1"/>
  <c r="AI33" i="3" s="1"/>
  <c r="AE32" i="3"/>
  <c r="AF32" i="3" s="1"/>
  <c r="AE31" i="3"/>
  <c r="AF31" i="3" s="1"/>
  <c r="AI31" i="3" s="1"/>
  <c r="AE30" i="3"/>
  <c r="AF30" i="3" s="1"/>
  <c r="AI30" i="3" s="1"/>
  <c r="AE29" i="3"/>
  <c r="AF29" i="3" s="1"/>
  <c r="AE28" i="3"/>
  <c r="AF28" i="3" s="1"/>
  <c r="AI28" i="3" s="1"/>
  <c r="AE27" i="3"/>
  <c r="AF27" i="3" s="1"/>
  <c r="AI27" i="3" s="1"/>
  <c r="AE26" i="3"/>
  <c r="AF26" i="3" s="1"/>
  <c r="AE25" i="3"/>
  <c r="AF25" i="3" s="1"/>
  <c r="AI25" i="3" s="1"/>
  <c r="AE24" i="3"/>
  <c r="AF24" i="3" s="1"/>
  <c r="AI24" i="3" s="1"/>
  <c r="AE23" i="3"/>
  <c r="AF23" i="3" s="1"/>
  <c r="AI23" i="3" s="1"/>
  <c r="AE22" i="3"/>
  <c r="AF22" i="3" s="1"/>
  <c r="AE21" i="3"/>
  <c r="AF21" i="3" s="1"/>
  <c r="AI21" i="3" s="1"/>
  <c r="AE20" i="3"/>
  <c r="AF20" i="3" s="1"/>
  <c r="AI20" i="3" s="1"/>
  <c r="AE4" i="3"/>
  <c r="AF4" i="3" s="1"/>
  <c r="AE19" i="3"/>
  <c r="AF19" i="3" s="1"/>
  <c r="AE18" i="3"/>
  <c r="AF18" i="3" s="1"/>
  <c r="AI18" i="3" s="1"/>
  <c r="AE17" i="3"/>
  <c r="AF17" i="3" s="1"/>
  <c r="AI17" i="3" s="1"/>
  <c r="AE16" i="3"/>
  <c r="AF16" i="3" s="1"/>
  <c r="AI16" i="3" s="1"/>
  <c r="AE15" i="3"/>
  <c r="AF15" i="3" s="1"/>
  <c r="AI15" i="3" s="1"/>
  <c r="AE14" i="3"/>
  <c r="AF14" i="3" s="1"/>
  <c r="AE13" i="3"/>
  <c r="AF13" i="3" s="1"/>
  <c r="AI13" i="3" s="1"/>
  <c r="AE12" i="3"/>
  <c r="AF12" i="3" s="1"/>
  <c r="AI12" i="3" s="1"/>
  <c r="AE11" i="3"/>
  <c r="AF11" i="3" s="1"/>
  <c r="AI11" i="3" s="1"/>
  <c r="AE10" i="3"/>
  <c r="AF10" i="3" s="1"/>
  <c r="AE9" i="3"/>
  <c r="AF9" i="3" s="1"/>
  <c r="AI9" i="3" s="1"/>
  <c r="AE8" i="3"/>
  <c r="AF8" i="3" s="1"/>
  <c r="AI8" i="3" s="1"/>
  <c r="AE6" i="3"/>
  <c r="AF6" i="3" s="1"/>
  <c r="AI6" i="3" s="1"/>
  <c r="AE5" i="3"/>
  <c r="AF5" i="3" s="1"/>
  <c r="AI5" i="3" s="1"/>
  <c r="AE7" i="3"/>
  <c r="AF7" i="3" s="1"/>
  <c r="AI7" i="3" s="1"/>
  <c r="J221" i="2" l="1"/>
  <c r="J371" i="2"/>
  <c r="J206" i="2"/>
  <c r="S315" i="2"/>
  <c r="S324" i="2" s="1"/>
  <c r="BF324" i="2" s="1"/>
  <c r="AI167" i="3"/>
  <c r="AL167" i="3"/>
  <c r="AI165" i="3"/>
  <c r="AL165" i="3"/>
  <c r="AI14" i="3"/>
  <c r="AL14" i="3"/>
  <c r="AI26" i="3"/>
  <c r="AL26" i="3"/>
  <c r="AI77" i="3"/>
  <c r="AL77" i="3"/>
  <c r="AG315" i="2"/>
  <c r="AG324" i="2" s="1"/>
  <c r="BT324" i="2" s="1"/>
  <c r="AI315" i="2"/>
  <c r="AI324" i="2" s="1"/>
  <c r="BV324" i="2" s="1"/>
  <c r="AE315" i="2"/>
  <c r="AE324" i="2" s="1"/>
  <c r="BR324" i="2" s="1"/>
  <c r="U315" i="2"/>
  <c r="U324" i="2" s="1"/>
  <c r="BH324" i="2" s="1"/>
  <c r="X315" i="2"/>
  <c r="X324" i="2" s="1"/>
  <c r="BK324" i="2" s="1"/>
  <c r="W315" i="2"/>
  <c r="W324" i="2" s="1"/>
  <c r="BJ324" i="2" s="1"/>
  <c r="P315" i="2"/>
  <c r="P324" i="2" s="1"/>
  <c r="BC324" i="2" s="1"/>
  <c r="L375" i="2"/>
  <c r="L384" i="2" s="1"/>
  <c r="Z315" i="2"/>
  <c r="Z324" i="2" s="1"/>
  <c r="BM324" i="2" s="1"/>
  <c r="R315" i="2"/>
  <c r="R324" i="2" s="1"/>
  <c r="BE324" i="2" s="1"/>
  <c r="M315" i="2"/>
  <c r="M324" i="2" s="1"/>
  <c r="H36" i="17" s="1"/>
  <c r="J313" i="2"/>
  <c r="L315" i="2"/>
  <c r="L324" i="2" s="1"/>
  <c r="Y315" i="2"/>
  <c r="Y324" i="2" s="1"/>
  <c r="BL324" i="2" s="1"/>
  <c r="AB315" i="2"/>
  <c r="AB324" i="2" s="1"/>
  <c r="BO324" i="2" s="1"/>
  <c r="L450" i="2"/>
  <c r="L459" i="2" s="1"/>
  <c r="G24" i="17" s="1"/>
  <c r="J448" i="2"/>
  <c r="N315" i="2"/>
  <c r="N324" i="2" s="1"/>
  <c r="BA324" i="2" s="1"/>
  <c r="M210" i="2"/>
  <c r="M219" i="2" s="1"/>
  <c r="AZ219" i="2" s="1"/>
  <c r="J208" i="2"/>
  <c r="O315" i="2"/>
  <c r="O324" i="2" s="1"/>
  <c r="BB324" i="2" s="1"/>
  <c r="T315" i="2"/>
  <c r="T324" i="2" s="1"/>
  <c r="BG324" i="2" s="1"/>
  <c r="AF315" i="2"/>
  <c r="AF324" i="2" s="1"/>
  <c r="BS324" i="2" s="1"/>
  <c r="V315" i="2"/>
  <c r="V324" i="2" s="1"/>
  <c r="BI324" i="2" s="1"/>
  <c r="AD315" i="2"/>
  <c r="AD324" i="2" s="1"/>
  <c r="BQ324" i="2" s="1"/>
  <c r="AJ315" i="2"/>
  <c r="AJ324" i="2" s="1"/>
  <c r="BW324" i="2" s="1"/>
  <c r="AC315" i="2"/>
  <c r="AC324" i="2" s="1"/>
  <c r="BP324" i="2" s="1"/>
  <c r="AH315" i="2"/>
  <c r="AH324" i="2" s="1"/>
  <c r="BU324" i="2" s="1"/>
  <c r="M225" i="2"/>
  <c r="M234" i="2" s="1"/>
  <c r="AZ234" i="2" s="1"/>
  <c r="J223" i="2"/>
  <c r="G341" i="2"/>
  <c r="G176" i="2"/>
  <c r="E22" i="6" s="1"/>
  <c r="G461" i="2"/>
  <c r="E13" i="6" s="1"/>
  <c r="G476" i="2"/>
  <c r="E16" i="6" s="1"/>
  <c r="I24" i="17"/>
  <c r="H24" i="17"/>
  <c r="AI545" i="3"/>
  <c r="AJ545" i="3" s="1"/>
  <c r="AL545" i="3"/>
  <c r="AI157" i="3"/>
  <c r="AJ157" i="3" s="1"/>
  <c r="AL157" i="3"/>
  <c r="AI506" i="3"/>
  <c r="AL506" i="3"/>
  <c r="AI567" i="3"/>
  <c r="AL567" i="3"/>
  <c r="AI354" i="3"/>
  <c r="AJ354" i="3" s="1"/>
  <c r="AL354" i="3"/>
  <c r="AI538" i="3"/>
  <c r="AJ538" i="3" s="1"/>
  <c r="AL538" i="3"/>
  <c r="AI530" i="3"/>
  <c r="AJ530" i="3" s="1"/>
  <c r="AL530" i="3"/>
  <c r="AI508" i="3"/>
  <c r="AJ508" i="3" s="1"/>
  <c r="AL508" i="3"/>
  <c r="AI439" i="3"/>
  <c r="AL439" i="3"/>
  <c r="AI511" i="3"/>
  <c r="AJ511" i="3" s="1"/>
  <c r="AL511" i="3"/>
  <c r="AI535" i="3"/>
  <c r="AJ535" i="3" s="1"/>
  <c r="AL535" i="3"/>
  <c r="AI555" i="3"/>
  <c r="AJ555" i="3" s="1"/>
  <c r="AL555" i="3"/>
  <c r="AI532" i="3"/>
  <c r="AJ532" i="3" s="1"/>
  <c r="AL532" i="3"/>
  <c r="AI524" i="3"/>
  <c r="AJ524" i="3" s="1"/>
  <c r="AL524" i="3"/>
  <c r="AI536" i="3"/>
  <c r="AJ536" i="3" s="1"/>
  <c r="AL536" i="3"/>
  <c r="AI57" i="3"/>
  <c r="AJ57" i="3" s="1"/>
  <c r="AL57" i="3"/>
  <c r="AI344" i="3"/>
  <c r="AL344" i="3"/>
  <c r="AI462" i="3"/>
  <c r="AJ462" i="3" s="1"/>
  <c r="AL462" i="3"/>
  <c r="AI507" i="3"/>
  <c r="AJ507" i="3" s="1"/>
  <c r="AL507" i="3"/>
  <c r="AI531" i="3"/>
  <c r="AJ531" i="3" s="1"/>
  <c r="AL531" i="3"/>
  <c r="AI554" i="3"/>
  <c r="AL554" i="3"/>
  <c r="AI22" i="3"/>
  <c r="AJ22" i="3" s="1"/>
  <c r="AL22" i="3"/>
  <c r="AI70" i="3"/>
  <c r="AJ70" i="3" s="1"/>
  <c r="AL70" i="3"/>
  <c r="AI154" i="3"/>
  <c r="AJ154" i="3" s="1"/>
  <c r="AL154" i="3"/>
  <c r="AI392" i="3"/>
  <c r="AJ392" i="3" s="1"/>
  <c r="AL392" i="3"/>
  <c r="AI474" i="3"/>
  <c r="AJ474" i="3" s="1"/>
  <c r="AL474" i="3"/>
  <c r="AI520" i="3"/>
  <c r="AL520" i="3"/>
  <c r="AI543" i="3"/>
  <c r="AJ543" i="3" s="1"/>
  <c r="AL543" i="3"/>
  <c r="AI579" i="3"/>
  <c r="AJ579" i="3" s="1"/>
  <c r="AL579" i="3"/>
  <c r="AI563" i="3"/>
  <c r="AJ563" i="3" s="1"/>
  <c r="AL563" i="3"/>
  <c r="AI413" i="3"/>
  <c r="AJ413" i="3" s="1"/>
  <c r="AL413" i="3"/>
  <c r="AI529" i="3"/>
  <c r="AJ529" i="3" s="1"/>
  <c r="AL529" i="3"/>
  <c r="AI117" i="3"/>
  <c r="AL117" i="3"/>
  <c r="AI519" i="3"/>
  <c r="AJ519" i="3" s="1"/>
  <c r="AL519" i="3"/>
  <c r="AI542" i="3"/>
  <c r="AJ542" i="3" s="1"/>
  <c r="AL542" i="3"/>
  <c r="AI566" i="3"/>
  <c r="AJ566" i="3" s="1"/>
  <c r="AL566" i="3"/>
  <c r="AI95" i="3"/>
  <c r="AJ95" i="3" s="1"/>
  <c r="AL95" i="3"/>
  <c r="AI191" i="3"/>
  <c r="AJ191" i="3" s="1"/>
  <c r="AL191" i="3"/>
  <c r="AI417" i="3"/>
  <c r="AJ417" i="3" s="1"/>
  <c r="AL417" i="3"/>
  <c r="AI486" i="3"/>
  <c r="AJ486" i="3" s="1"/>
  <c r="AL486" i="3"/>
  <c r="AI497" i="3"/>
  <c r="AJ497" i="3" s="1"/>
  <c r="AL497" i="3"/>
  <c r="AI509" i="3"/>
  <c r="AJ509" i="3" s="1"/>
  <c r="AL509" i="3"/>
  <c r="AI521" i="3"/>
  <c r="AJ521" i="3" s="1"/>
  <c r="AL521" i="3"/>
  <c r="AI533" i="3"/>
  <c r="AJ533" i="3" s="1"/>
  <c r="AL533" i="3"/>
  <c r="AI544" i="3"/>
  <c r="AJ544" i="3" s="1"/>
  <c r="AL544" i="3"/>
  <c r="AI556" i="3"/>
  <c r="AJ556" i="3" s="1"/>
  <c r="AL556" i="3"/>
  <c r="AI568" i="3"/>
  <c r="AJ568" i="3" s="1"/>
  <c r="AL568" i="3"/>
  <c r="AI580" i="3"/>
  <c r="AJ580" i="3" s="1"/>
  <c r="AL580" i="3"/>
  <c r="AI522" i="3"/>
  <c r="AJ522" i="3" s="1"/>
  <c r="AL522" i="3"/>
  <c r="AI335" i="3"/>
  <c r="AJ335" i="3" s="1"/>
  <c r="AL335" i="3"/>
  <c r="AI510" i="3"/>
  <c r="AL510" i="3"/>
  <c r="AI459" i="3"/>
  <c r="AJ459" i="3" s="1"/>
  <c r="AL459" i="3"/>
  <c r="AI551" i="3"/>
  <c r="AJ551" i="3" s="1"/>
  <c r="AL551" i="3"/>
  <c r="AI223" i="3"/>
  <c r="AJ223" i="3" s="1"/>
  <c r="AL223" i="3"/>
  <c r="AI247" i="3"/>
  <c r="AJ247" i="3" s="1"/>
  <c r="AL247" i="3"/>
  <c r="AI294" i="3"/>
  <c r="AJ294" i="3" s="1"/>
  <c r="AL294" i="3"/>
  <c r="AI564" i="3"/>
  <c r="AL564" i="3"/>
  <c r="AI402" i="3"/>
  <c r="AL402" i="3"/>
  <c r="AI449" i="3"/>
  <c r="AL449" i="3"/>
  <c r="AI472" i="3"/>
  <c r="AJ472" i="3" s="1"/>
  <c r="AL472" i="3"/>
  <c r="AI518" i="3"/>
  <c r="AJ518" i="3" s="1"/>
  <c r="AL518" i="3"/>
  <c r="AI565" i="3"/>
  <c r="AJ565" i="3" s="1"/>
  <c r="AL565" i="3"/>
  <c r="AI205" i="3"/>
  <c r="AL205" i="3"/>
  <c r="AI488" i="3"/>
  <c r="AL488" i="3"/>
  <c r="AI523" i="3"/>
  <c r="AJ523" i="3" s="1"/>
  <c r="AL523" i="3"/>
  <c r="AI546" i="3"/>
  <c r="AJ546" i="3" s="1"/>
  <c r="AL546" i="3"/>
  <c r="AI570" i="3"/>
  <c r="AJ570" i="3" s="1"/>
  <c r="AL570" i="3"/>
  <c r="AI170" i="3"/>
  <c r="AJ170" i="3" s="1"/>
  <c r="AL170" i="3"/>
  <c r="AI360" i="3"/>
  <c r="AJ360" i="3" s="1"/>
  <c r="AL360" i="3"/>
  <c r="AI500" i="3"/>
  <c r="AL500" i="3"/>
  <c r="AI512" i="3"/>
  <c r="AL512" i="3"/>
  <c r="AI547" i="3"/>
  <c r="AJ547" i="3" s="1"/>
  <c r="AL547" i="3"/>
  <c r="AI559" i="3"/>
  <c r="AJ559" i="3" s="1"/>
  <c r="AL559" i="3"/>
  <c r="AI571" i="3"/>
  <c r="AJ571" i="3" s="1"/>
  <c r="AL571" i="3"/>
  <c r="AI583" i="3"/>
  <c r="AL583" i="3"/>
  <c r="AI516" i="3"/>
  <c r="AJ516" i="3" s="1"/>
  <c r="AL516" i="3"/>
  <c r="AI10" i="3"/>
  <c r="AJ10" i="3" s="1"/>
  <c r="AL10" i="3"/>
  <c r="AI576" i="3"/>
  <c r="AJ576" i="3" s="1"/>
  <c r="AL576" i="3"/>
  <c r="AI494" i="3"/>
  <c r="AJ494" i="3" s="1"/>
  <c r="AL494" i="3"/>
  <c r="AI541" i="3"/>
  <c r="AJ541" i="3" s="1"/>
  <c r="AL541" i="3"/>
  <c r="AI553" i="3"/>
  <c r="AL553" i="3"/>
  <c r="AI429" i="3"/>
  <c r="AJ429" i="3" s="1"/>
  <c r="AL429" i="3"/>
  <c r="AI441" i="3"/>
  <c r="AJ441" i="3" s="1"/>
  <c r="AL441" i="3"/>
  <c r="AI241" i="3"/>
  <c r="AJ241" i="3" s="1"/>
  <c r="AL241" i="3"/>
  <c r="AI253" i="3"/>
  <c r="AJ253" i="3" s="1"/>
  <c r="AL253" i="3"/>
  <c r="AI383" i="3"/>
  <c r="AJ383" i="3" s="1"/>
  <c r="AL383" i="3"/>
  <c r="AI395" i="3"/>
  <c r="AJ395" i="3" s="1"/>
  <c r="AL395" i="3"/>
  <c r="AI558" i="3"/>
  <c r="AJ558" i="3" s="1"/>
  <c r="AL558" i="3"/>
  <c r="AI582" i="3"/>
  <c r="AJ582" i="3" s="1"/>
  <c r="AL582" i="3"/>
  <c r="AI74" i="3"/>
  <c r="AJ74" i="3" s="1"/>
  <c r="AL74" i="3"/>
  <c r="AI63" i="3"/>
  <c r="AJ63" i="3" s="1"/>
  <c r="AL63" i="3"/>
  <c r="AI99" i="3"/>
  <c r="AJ99" i="3" s="1"/>
  <c r="AL99" i="3"/>
  <c r="AI159" i="3"/>
  <c r="AJ159" i="3" s="1"/>
  <c r="AL159" i="3"/>
  <c r="AI397" i="3"/>
  <c r="AJ397" i="3" s="1"/>
  <c r="AL397" i="3"/>
  <c r="AI409" i="3"/>
  <c r="AJ409" i="3" s="1"/>
  <c r="AL409" i="3"/>
  <c r="AI513" i="3"/>
  <c r="AJ513" i="3" s="1"/>
  <c r="AL513" i="3"/>
  <c r="AI525" i="3"/>
  <c r="AJ525" i="3" s="1"/>
  <c r="AL525" i="3"/>
  <c r="AI548" i="3"/>
  <c r="AJ548" i="3" s="1"/>
  <c r="AL548" i="3"/>
  <c r="AI560" i="3"/>
  <c r="AJ560" i="3" s="1"/>
  <c r="AL560" i="3"/>
  <c r="AI528" i="3"/>
  <c r="AJ528" i="3" s="1"/>
  <c r="AL528" i="3"/>
  <c r="AI552" i="3"/>
  <c r="AJ552" i="3" s="1"/>
  <c r="AL552" i="3"/>
  <c r="AI92" i="3"/>
  <c r="AJ92" i="3" s="1"/>
  <c r="AL92" i="3"/>
  <c r="AI347" i="3"/>
  <c r="AJ347" i="3" s="1"/>
  <c r="AL347" i="3"/>
  <c r="AI534" i="3"/>
  <c r="AJ534" i="3" s="1"/>
  <c r="AL534" i="3"/>
  <c r="AI234" i="3"/>
  <c r="AJ234" i="3" s="1"/>
  <c r="AL234" i="3"/>
  <c r="AI258" i="3"/>
  <c r="AJ258" i="3" s="1"/>
  <c r="AL258" i="3"/>
  <c r="AI317" i="3"/>
  <c r="AJ317" i="3" s="1"/>
  <c r="AL317" i="3"/>
  <c r="AI539" i="3"/>
  <c r="AJ539" i="3" s="1"/>
  <c r="AL539" i="3"/>
  <c r="AI67" i="3"/>
  <c r="AJ67" i="3" s="1"/>
  <c r="AL67" i="3"/>
  <c r="AI139" i="3"/>
  <c r="AJ139" i="3" s="1"/>
  <c r="AL139" i="3"/>
  <c r="AI517" i="3"/>
  <c r="AL517" i="3"/>
  <c r="AI540" i="3"/>
  <c r="AJ540" i="3" s="1"/>
  <c r="AL540" i="3"/>
  <c r="AI32" i="3"/>
  <c r="AJ32" i="3" s="1"/>
  <c r="AL32" i="3"/>
  <c r="AI577" i="3"/>
  <c r="AJ577" i="3" s="1"/>
  <c r="AL577" i="3"/>
  <c r="AI97" i="3"/>
  <c r="AJ97" i="3" s="1"/>
  <c r="AL97" i="3"/>
  <c r="AI19" i="3"/>
  <c r="AJ19" i="3" s="1"/>
  <c r="AL19" i="3"/>
  <c r="AI52" i="3"/>
  <c r="AL52" i="3"/>
  <c r="AI291" i="3"/>
  <c r="AL291" i="3"/>
  <c r="AI445" i="3"/>
  <c r="AJ445" i="3" s="1"/>
  <c r="AL445" i="3"/>
  <c r="AI526" i="3"/>
  <c r="AJ526" i="3" s="1"/>
  <c r="AL526" i="3"/>
  <c r="AI537" i="3"/>
  <c r="AJ537" i="3" s="1"/>
  <c r="AL537" i="3"/>
  <c r="AI561" i="3"/>
  <c r="AJ561" i="3" s="1"/>
  <c r="AL561" i="3"/>
  <c r="AI573" i="3"/>
  <c r="AL573" i="3"/>
  <c r="AI585" i="3"/>
  <c r="AL585" i="3"/>
  <c r="AI29" i="3"/>
  <c r="AJ29" i="3" s="1"/>
  <c r="AL29" i="3"/>
  <c r="AI161" i="3"/>
  <c r="AJ161" i="3" s="1"/>
  <c r="AL161" i="3"/>
  <c r="AI173" i="3"/>
  <c r="AJ173" i="3" s="1"/>
  <c r="AL173" i="3"/>
  <c r="AI197" i="3"/>
  <c r="AJ197" i="3" s="1"/>
  <c r="AL197" i="3"/>
  <c r="AI399" i="3"/>
  <c r="AL399" i="3"/>
  <c r="AI491" i="3"/>
  <c r="AJ491" i="3" s="1"/>
  <c r="AL491" i="3"/>
  <c r="AI503" i="3"/>
  <c r="AJ503" i="3" s="1"/>
  <c r="AL503" i="3"/>
  <c r="AI515" i="3"/>
  <c r="AJ515" i="3" s="1"/>
  <c r="AL515" i="3"/>
  <c r="AI527" i="3"/>
  <c r="AJ527" i="3" s="1"/>
  <c r="AL527" i="3"/>
  <c r="AI550" i="3"/>
  <c r="AJ550" i="3" s="1"/>
  <c r="AL550" i="3"/>
  <c r="AI562" i="3"/>
  <c r="AL562" i="3"/>
  <c r="AI574" i="3"/>
  <c r="AL574" i="3"/>
  <c r="AI586" i="3"/>
  <c r="AJ586" i="3" s="1"/>
  <c r="AL586" i="3"/>
  <c r="G776" i="2"/>
  <c r="G866" i="2"/>
  <c r="G821" i="2"/>
  <c r="G746" i="2"/>
  <c r="G881" i="2"/>
  <c r="G836" i="2"/>
  <c r="G806" i="2"/>
  <c r="G761" i="2"/>
  <c r="G851" i="2"/>
  <c r="AI4" i="3"/>
  <c r="AJ4" i="3" s="1"/>
  <c r="G791" i="2"/>
  <c r="AL111" i="3"/>
  <c r="AJ111" i="3"/>
  <c r="AK111" i="3"/>
  <c r="AL220" i="3"/>
  <c r="AJ220" i="3"/>
  <c r="AK220" i="3"/>
  <c r="AL162" i="3"/>
  <c r="AJ162" i="3"/>
  <c r="AK162" i="3"/>
  <c r="AL129" i="3"/>
  <c r="AJ129" i="3"/>
  <c r="AK129" i="3"/>
  <c r="AL364" i="3"/>
  <c r="AJ364" i="3"/>
  <c r="AK364" i="3"/>
  <c r="AL178" i="3"/>
  <c r="AJ178" i="3"/>
  <c r="AK178" i="3"/>
  <c r="AL202" i="3"/>
  <c r="AJ202" i="3"/>
  <c r="AK202" i="3"/>
  <c r="AJ583" i="3"/>
  <c r="AK583" i="3"/>
  <c r="AL240" i="3"/>
  <c r="AJ240" i="3"/>
  <c r="AK240" i="3"/>
  <c r="AL310" i="3"/>
  <c r="AJ310" i="3"/>
  <c r="AK310" i="3"/>
  <c r="AL334" i="3"/>
  <c r="AJ334" i="3"/>
  <c r="AK334" i="3"/>
  <c r="AJ690" i="3"/>
  <c r="AK690" i="3"/>
  <c r="AL9" i="3"/>
  <c r="AJ9" i="3"/>
  <c r="AK9" i="3"/>
  <c r="AK29" i="3"/>
  <c r="AJ77" i="3"/>
  <c r="AK77" i="3"/>
  <c r="AK10" i="3"/>
  <c r="AL375" i="3"/>
  <c r="AJ375" i="3"/>
  <c r="AK375" i="3"/>
  <c r="AK70" i="3"/>
  <c r="AL237" i="3"/>
  <c r="AJ237" i="3"/>
  <c r="AK237" i="3"/>
  <c r="AL94" i="3"/>
  <c r="AJ94" i="3"/>
  <c r="AK94" i="3"/>
  <c r="AK154" i="3"/>
  <c r="AL273" i="3"/>
  <c r="AJ273" i="3"/>
  <c r="AK273" i="3"/>
  <c r="AL447" i="3"/>
  <c r="AJ447" i="3"/>
  <c r="AK447" i="3"/>
  <c r="AJ791" i="3"/>
  <c r="AK791" i="3"/>
  <c r="AJ956" i="3"/>
  <c r="AK956" i="3"/>
  <c r="AL322" i="3"/>
  <c r="AJ322" i="3"/>
  <c r="AK322" i="3"/>
  <c r="AK63" i="3"/>
  <c r="AK516" i="3"/>
  <c r="AJ621" i="3"/>
  <c r="AK621" i="3"/>
  <c r="AL483" i="3"/>
  <c r="AJ483" i="3"/>
  <c r="AK483" i="3"/>
  <c r="AJ761" i="3"/>
  <c r="AK761" i="3"/>
  <c r="AJ984" i="3"/>
  <c r="AK984" i="3"/>
  <c r="AL325" i="3"/>
  <c r="AJ325" i="3"/>
  <c r="AK325" i="3"/>
  <c r="AK474" i="3"/>
  <c r="AK565" i="3"/>
  <c r="AJ937" i="3"/>
  <c r="AK937" i="3"/>
  <c r="AL268" i="3"/>
  <c r="AJ268" i="3"/>
  <c r="AK268" i="3"/>
  <c r="AL406" i="3"/>
  <c r="AJ406" i="3"/>
  <c r="AK406" i="3"/>
  <c r="AK429" i="3"/>
  <c r="AL303" i="3"/>
  <c r="AJ303" i="3"/>
  <c r="AK303" i="3"/>
  <c r="AL103" i="3"/>
  <c r="AJ103" i="3"/>
  <c r="AK103" i="3"/>
  <c r="AJ799" i="3"/>
  <c r="AK799" i="3"/>
  <c r="AL11" i="3"/>
  <c r="AJ11" i="3"/>
  <c r="AK11" i="3"/>
  <c r="AK397" i="3"/>
  <c r="AL147" i="3"/>
  <c r="AJ147" i="3"/>
  <c r="AK147" i="3"/>
  <c r="AL225" i="3"/>
  <c r="AJ225" i="3"/>
  <c r="AK225" i="3"/>
  <c r="AL244" i="3"/>
  <c r="AJ244" i="3"/>
  <c r="AK244" i="3"/>
  <c r="AK22" i="3"/>
  <c r="AL46" i="3"/>
  <c r="AJ46" i="3"/>
  <c r="AK46" i="3"/>
  <c r="AL272" i="3"/>
  <c r="AJ272" i="3"/>
  <c r="AK272" i="3"/>
  <c r="AL283" i="3"/>
  <c r="AJ283" i="3"/>
  <c r="AK283" i="3"/>
  <c r="AL293" i="3"/>
  <c r="AJ293" i="3"/>
  <c r="AK293" i="3"/>
  <c r="AL304" i="3"/>
  <c r="AJ304" i="3"/>
  <c r="AK304" i="3"/>
  <c r="AL315" i="3"/>
  <c r="AJ315" i="3"/>
  <c r="AK315" i="3"/>
  <c r="AL336" i="3"/>
  <c r="AJ336" i="3"/>
  <c r="AK336" i="3"/>
  <c r="AL348" i="3"/>
  <c r="AJ348" i="3"/>
  <c r="AK348" i="3"/>
  <c r="AL369" i="3"/>
  <c r="AJ369" i="3"/>
  <c r="AK369" i="3"/>
  <c r="AL380" i="3"/>
  <c r="AJ380" i="3"/>
  <c r="AK380" i="3"/>
  <c r="AL391" i="3"/>
  <c r="AJ391" i="3"/>
  <c r="AK391" i="3"/>
  <c r="AL401" i="3"/>
  <c r="AJ401" i="3"/>
  <c r="AK401" i="3"/>
  <c r="AL412" i="3"/>
  <c r="AJ412" i="3"/>
  <c r="AK412" i="3"/>
  <c r="AL434" i="3"/>
  <c r="AJ434" i="3"/>
  <c r="AK434" i="3"/>
  <c r="AL446" i="3"/>
  <c r="AJ446" i="3"/>
  <c r="AK446" i="3"/>
  <c r="AL457" i="3"/>
  <c r="AJ457" i="3"/>
  <c r="AK457" i="3"/>
  <c r="AL467" i="3"/>
  <c r="AJ467" i="3"/>
  <c r="AK467" i="3"/>
  <c r="AK486" i="3"/>
  <c r="AK497" i="3"/>
  <c r="AK509" i="3"/>
  <c r="AJ520" i="3"/>
  <c r="AK520" i="3"/>
  <c r="AK532" i="3"/>
  <c r="AK543" i="3"/>
  <c r="AK555" i="3"/>
  <c r="AK566" i="3"/>
  <c r="AJ578" i="3"/>
  <c r="AK578" i="3"/>
  <c r="AJ588" i="3"/>
  <c r="AK588" i="3"/>
  <c r="AJ600" i="3"/>
  <c r="AK600" i="3"/>
  <c r="AJ611" i="3"/>
  <c r="AK611" i="3"/>
  <c r="AJ622" i="3"/>
  <c r="AK622" i="3"/>
  <c r="AJ634" i="3"/>
  <c r="AK634" i="3"/>
  <c r="AJ646" i="3"/>
  <c r="AK646" i="3"/>
  <c r="AJ658" i="3"/>
  <c r="AK658" i="3"/>
  <c r="AJ670" i="3"/>
  <c r="AK670" i="3"/>
  <c r="AJ681" i="3"/>
  <c r="AK681" i="3"/>
  <c r="AJ691" i="3"/>
  <c r="AK691" i="3"/>
  <c r="AJ702" i="3"/>
  <c r="AK702" i="3"/>
  <c r="AJ714" i="3"/>
  <c r="AK714" i="3"/>
  <c r="AJ726" i="3"/>
  <c r="AK726" i="3"/>
  <c r="AJ737" i="3"/>
  <c r="AK737" i="3"/>
  <c r="AJ749" i="3"/>
  <c r="AK749" i="3"/>
  <c r="AJ760" i="3"/>
  <c r="AK760" i="3"/>
  <c r="AJ781" i="3"/>
  <c r="AK781" i="3"/>
  <c r="AJ792" i="3"/>
  <c r="AK792" i="3"/>
  <c r="AJ803" i="3"/>
  <c r="AK803" i="3"/>
  <c r="AJ815" i="3"/>
  <c r="AK815" i="3"/>
  <c r="AJ827" i="3"/>
  <c r="AK827" i="3"/>
  <c r="AJ837" i="3"/>
  <c r="AK837" i="3"/>
  <c r="AJ849" i="3"/>
  <c r="AK849" i="3"/>
  <c r="AJ861" i="3"/>
  <c r="AK861" i="3"/>
  <c r="AJ873" i="3"/>
  <c r="AK873" i="3"/>
  <c r="AJ885" i="3"/>
  <c r="AK885" i="3"/>
  <c r="AJ897" i="3"/>
  <c r="AK897" i="3"/>
  <c r="AJ909" i="3"/>
  <c r="AK909" i="3"/>
  <c r="AJ921" i="3"/>
  <c r="AK921" i="3"/>
  <c r="AJ933" i="3"/>
  <c r="AK933" i="3"/>
  <c r="AJ943" i="3"/>
  <c r="AK943" i="3"/>
  <c r="AJ955" i="3"/>
  <c r="AK955" i="3"/>
  <c r="AJ966" i="3"/>
  <c r="AK966" i="3"/>
  <c r="AJ978" i="3"/>
  <c r="AK978" i="3"/>
  <c r="AJ989" i="3"/>
  <c r="AK989" i="3"/>
  <c r="AL284" i="3"/>
  <c r="AJ284" i="3"/>
  <c r="AK284" i="3"/>
  <c r="AK294" i="3"/>
  <c r="AL305" i="3"/>
  <c r="AJ305" i="3"/>
  <c r="AK305" i="3"/>
  <c r="AL316" i="3"/>
  <c r="AJ316" i="3"/>
  <c r="AK316" i="3"/>
  <c r="AL326" i="3"/>
  <c r="AJ326" i="3"/>
  <c r="AK326" i="3"/>
  <c r="AL337" i="3"/>
  <c r="AJ337" i="3"/>
  <c r="AK337" i="3"/>
  <c r="AL349" i="3"/>
  <c r="AJ349" i="3"/>
  <c r="AK349" i="3"/>
  <c r="AL359" i="3"/>
  <c r="AJ359" i="3"/>
  <c r="AK359" i="3"/>
  <c r="AL370" i="3"/>
  <c r="AJ370" i="3"/>
  <c r="AK370" i="3"/>
  <c r="AL381" i="3"/>
  <c r="AJ381" i="3"/>
  <c r="AK381" i="3"/>
  <c r="AK392" i="3"/>
  <c r="AJ402" i="3"/>
  <c r="AK402" i="3"/>
  <c r="AK413" i="3"/>
  <c r="AL424" i="3"/>
  <c r="AJ424" i="3"/>
  <c r="AK424" i="3"/>
  <c r="AL435" i="3"/>
  <c r="AJ435" i="3"/>
  <c r="AK435" i="3"/>
  <c r="AL458" i="3"/>
  <c r="AJ458" i="3"/>
  <c r="AK458" i="3"/>
  <c r="AL468" i="3"/>
  <c r="AJ468" i="3"/>
  <c r="AK468" i="3"/>
  <c r="AL478" i="3"/>
  <c r="AJ478" i="3"/>
  <c r="AK478" i="3"/>
  <c r="AL487" i="3"/>
  <c r="AJ487" i="3"/>
  <c r="AK487" i="3"/>
  <c r="AL498" i="3"/>
  <c r="AJ498" i="3"/>
  <c r="AK498" i="3"/>
  <c r="AJ510" i="3"/>
  <c r="AK510" i="3"/>
  <c r="AK521" i="3"/>
  <c r="AK533" i="3"/>
  <c r="AK544" i="3"/>
  <c r="AK556" i="3"/>
  <c r="AJ567" i="3"/>
  <c r="AK567" i="3"/>
  <c r="AK579" i="3"/>
  <c r="AJ589" i="3"/>
  <c r="AK589" i="3"/>
  <c r="AJ601" i="3"/>
  <c r="AK601" i="3"/>
  <c r="AJ612" i="3"/>
  <c r="AK612" i="3"/>
  <c r="AJ623" i="3"/>
  <c r="AK623" i="3"/>
  <c r="AJ635" i="3"/>
  <c r="AK635" i="3"/>
  <c r="AJ647" i="3"/>
  <c r="AK647" i="3"/>
  <c r="AJ659" i="3"/>
  <c r="AK659" i="3"/>
  <c r="AJ671" i="3"/>
  <c r="AK671" i="3"/>
  <c r="AJ682" i="3"/>
  <c r="AK682" i="3"/>
  <c r="AJ692" i="3"/>
  <c r="AK692" i="3"/>
  <c r="AJ703" i="3"/>
  <c r="AK703" i="3"/>
  <c r="AJ715" i="3"/>
  <c r="AK715" i="3"/>
  <c r="AJ727" i="3"/>
  <c r="AK727" i="3"/>
  <c r="AJ738" i="3"/>
  <c r="AK738" i="3"/>
  <c r="AJ750" i="3"/>
  <c r="AK750" i="3"/>
  <c r="AJ771" i="3"/>
  <c r="AK771" i="3"/>
  <c r="AJ782" i="3"/>
  <c r="AK782" i="3"/>
  <c r="AJ793" i="3"/>
  <c r="AK793" i="3"/>
  <c r="AJ804" i="3"/>
  <c r="AK804" i="3"/>
  <c r="AJ816" i="3"/>
  <c r="AK816" i="3"/>
  <c r="AJ828" i="3"/>
  <c r="AK828" i="3"/>
  <c r="AJ838" i="3"/>
  <c r="AK838" i="3"/>
  <c r="AJ850" i="3"/>
  <c r="AK850" i="3"/>
  <c r="AJ862" i="3"/>
  <c r="AK862" i="3"/>
  <c r="AJ874" i="3"/>
  <c r="AK874" i="3"/>
  <c r="AJ886" i="3"/>
  <c r="AK886" i="3"/>
  <c r="AJ898" i="3"/>
  <c r="AK898" i="3"/>
  <c r="AJ910" i="3"/>
  <c r="AK910" i="3"/>
  <c r="AJ922" i="3"/>
  <c r="AK922" i="3"/>
  <c r="AJ934" i="3"/>
  <c r="AK934" i="3"/>
  <c r="AJ944" i="3"/>
  <c r="AK944" i="3"/>
  <c r="AJ967" i="3"/>
  <c r="AK967" i="3"/>
  <c r="AJ979" i="3"/>
  <c r="AK979" i="3"/>
  <c r="AJ990" i="3"/>
  <c r="AK990" i="3"/>
  <c r="AL396" i="3"/>
  <c r="AJ396" i="3"/>
  <c r="AK396" i="3"/>
  <c r="AL418" i="3"/>
  <c r="AJ418" i="3"/>
  <c r="AK418" i="3"/>
  <c r="AL440" i="3"/>
  <c r="AJ440" i="3"/>
  <c r="AK440" i="3"/>
  <c r="AL451" i="3"/>
  <c r="AJ451" i="3"/>
  <c r="AK451" i="3"/>
  <c r="AK462" i="3"/>
  <c r="AL473" i="3"/>
  <c r="AJ473" i="3"/>
  <c r="AK473" i="3"/>
  <c r="AL482" i="3"/>
  <c r="AJ482" i="3"/>
  <c r="AK482" i="3"/>
  <c r="AK491" i="3"/>
  <c r="AK503" i="3"/>
  <c r="AK515" i="3"/>
  <c r="AK526" i="3"/>
  <c r="AK537" i="3"/>
  <c r="AJ549" i="3"/>
  <c r="AK549" i="3"/>
  <c r="AK561" i="3"/>
  <c r="AJ572" i="3"/>
  <c r="AK572" i="3"/>
  <c r="AJ594" i="3"/>
  <c r="AK594" i="3"/>
  <c r="AJ606" i="3"/>
  <c r="AK606" i="3"/>
  <c r="AJ617" i="3"/>
  <c r="AK617" i="3"/>
  <c r="AJ628" i="3"/>
  <c r="AK628" i="3"/>
  <c r="AJ640" i="3"/>
  <c r="AK640" i="3"/>
  <c r="AJ652" i="3"/>
  <c r="AK652" i="3"/>
  <c r="AJ664" i="3"/>
  <c r="AK664" i="3"/>
  <c r="AJ675" i="3"/>
  <c r="AK675" i="3"/>
  <c r="AJ686" i="3"/>
  <c r="AK686" i="3"/>
  <c r="AJ697" i="3"/>
  <c r="AK697" i="3"/>
  <c r="AJ708" i="3"/>
  <c r="AK708" i="3"/>
  <c r="AJ720" i="3"/>
  <c r="AK720" i="3"/>
  <c r="AJ731" i="3"/>
  <c r="AK731" i="3"/>
  <c r="AJ743" i="3"/>
  <c r="AK743" i="3"/>
  <c r="AJ754" i="3"/>
  <c r="AK754" i="3"/>
  <c r="AJ765" i="3"/>
  <c r="AK765" i="3"/>
  <c r="AJ776" i="3"/>
  <c r="AK776" i="3"/>
  <c r="AJ787" i="3"/>
  <c r="AK787" i="3"/>
  <c r="AJ798" i="3"/>
  <c r="AK798" i="3"/>
  <c r="AJ809" i="3"/>
  <c r="AK809" i="3"/>
  <c r="AJ821" i="3"/>
  <c r="AK821" i="3"/>
  <c r="AJ832" i="3"/>
  <c r="AK832" i="3"/>
  <c r="AJ843" i="3"/>
  <c r="AK843" i="3"/>
  <c r="AJ855" i="3"/>
  <c r="AK855" i="3"/>
  <c r="AJ867" i="3"/>
  <c r="AK867" i="3"/>
  <c r="AJ879" i="3"/>
  <c r="AK879" i="3"/>
  <c r="AJ891" i="3"/>
  <c r="AK891" i="3"/>
  <c r="AJ903" i="3"/>
  <c r="AK903" i="3"/>
  <c r="AJ915" i="3"/>
  <c r="AK915" i="3"/>
  <c r="AJ927" i="3"/>
  <c r="AK927" i="3"/>
  <c r="AJ949" i="3"/>
  <c r="AK949" i="3"/>
  <c r="AJ960" i="3"/>
  <c r="AK960" i="3"/>
  <c r="AJ972" i="3"/>
  <c r="AK972" i="3"/>
  <c r="AJ995" i="3"/>
  <c r="AK995" i="3"/>
  <c r="AJ14" i="3"/>
  <c r="AK14" i="3"/>
  <c r="AL25" i="3"/>
  <c r="AJ25" i="3"/>
  <c r="AK25" i="3"/>
  <c r="AL36" i="3"/>
  <c r="AJ36" i="3"/>
  <c r="AK36" i="3"/>
  <c r="AL47" i="3"/>
  <c r="AJ47" i="3"/>
  <c r="AK47" i="3"/>
  <c r="AL59" i="3"/>
  <c r="AJ59" i="3"/>
  <c r="AK59" i="3"/>
  <c r="AL80" i="3"/>
  <c r="AJ80" i="3"/>
  <c r="AK80" i="3"/>
  <c r="AL91" i="3"/>
  <c r="AJ91" i="3"/>
  <c r="AK91" i="3"/>
  <c r="AL102" i="3"/>
  <c r="AJ102" i="3"/>
  <c r="AK102" i="3"/>
  <c r="AL112" i="3"/>
  <c r="AJ112" i="3"/>
  <c r="AK112" i="3"/>
  <c r="AL124" i="3"/>
  <c r="AJ124" i="3"/>
  <c r="AK124" i="3"/>
  <c r="AL135" i="3"/>
  <c r="AJ135" i="3"/>
  <c r="AK135" i="3"/>
  <c r="AK157" i="3"/>
  <c r="AL168" i="3"/>
  <c r="AJ168" i="3"/>
  <c r="AK168" i="3"/>
  <c r="AL179" i="3"/>
  <c r="AJ179" i="3"/>
  <c r="AK179" i="3"/>
  <c r="AK191" i="3"/>
  <c r="AL214" i="3"/>
  <c r="AJ214" i="3"/>
  <c r="AK214" i="3"/>
  <c r="AL236" i="3"/>
  <c r="AJ236" i="3"/>
  <c r="AK236" i="3"/>
  <c r="AL245" i="3"/>
  <c r="AJ245" i="3"/>
  <c r="AK245" i="3"/>
  <c r="AL256" i="3"/>
  <c r="AJ256" i="3"/>
  <c r="AK256" i="3"/>
  <c r="AL278" i="3"/>
  <c r="AJ278" i="3"/>
  <c r="AK278" i="3"/>
  <c r="AL289" i="3"/>
  <c r="AJ289" i="3"/>
  <c r="AK289" i="3"/>
  <c r="AL300" i="3"/>
  <c r="AJ300" i="3"/>
  <c r="AK300" i="3"/>
  <c r="AL332" i="3"/>
  <c r="AJ332" i="3"/>
  <c r="AK332" i="3"/>
  <c r="AL343" i="3"/>
  <c r="AJ343" i="3"/>
  <c r="AK343" i="3"/>
  <c r="AK354" i="3"/>
  <c r="AL386" i="3"/>
  <c r="AJ386" i="3"/>
  <c r="AK386" i="3"/>
  <c r="AL407" i="3"/>
  <c r="AJ407" i="3"/>
  <c r="AK407" i="3"/>
  <c r="AL419" i="3"/>
  <c r="AJ419" i="3"/>
  <c r="AK419" i="3"/>
  <c r="AK441" i="3"/>
  <c r="AL452" i="3"/>
  <c r="AJ452" i="3"/>
  <c r="AK452" i="3"/>
  <c r="AL463" i="3"/>
  <c r="AJ463" i="3"/>
  <c r="AK463" i="3"/>
  <c r="AL492" i="3"/>
  <c r="AJ492" i="3"/>
  <c r="AK492" i="3"/>
  <c r="AL504" i="3"/>
  <c r="AJ504" i="3"/>
  <c r="AK504" i="3"/>
  <c r="AK527" i="3"/>
  <c r="AK538" i="3"/>
  <c r="AK550" i="3"/>
  <c r="AJ562" i="3"/>
  <c r="AK562" i="3"/>
  <c r="AJ573" i="3"/>
  <c r="AK573" i="3"/>
  <c r="AJ584" i="3"/>
  <c r="AK584" i="3"/>
  <c r="AJ595" i="3"/>
  <c r="AK595" i="3"/>
  <c r="AJ607" i="3"/>
  <c r="AK607" i="3"/>
  <c r="AJ618" i="3"/>
  <c r="AK618" i="3"/>
  <c r="AJ629" i="3"/>
  <c r="AK629" i="3"/>
  <c r="AJ641" i="3"/>
  <c r="AK641" i="3"/>
  <c r="AJ653" i="3"/>
  <c r="AK653" i="3"/>
  <c r="AJ665" i="3"/>
  <c r="AK665" i="3"/>
  <c r="AJ676" i="3"/>
  <c r="AK676" i="3"/>
  <c r="AJ687" i="3"/>
  <c r="AK687" i="3"/>
  <c r="AJ698" i="3"/>
  <c r="AK698" i="3"/>
  <c r="AJ709" i="3"/>
  <c r="AK709" i="3"/>
  <c r="AJ721" i="3"/>
  <c r="AK721" i="3"/>
  <c r="AJ732" i="3"/>
  <c r="AK732" i="3"/>
  <c r="AJ744" i="3"/>
  <c r="AK744" i="3"/>
  <c r="AJ755" i="3"/>
  <c r="AK755" i="3"/>
  <c r="AJ766" i="3"/>
  <c r="AK766" i="3"/>
  <c r="AJ777" i="3"/>
  <c r="AK777" i="3"/>
  <c r="AJ788" i="3"/>
  <c r="AK788" i="3"/>
  <c r="AJ810" i="3"/>
  <c r="AK810" i="3"/>
  <c r="AJ822" i="3"/>
  <c r="AK822" i="3"/>
  <c r="AJ833" i="3"/>
  <c r="AK833" i="3"/>
  <c r="AJ844" i="3"/>
  <c r="AK844" i="3"/>
  <c r="AJ856" i="3"/>
  <c r="AK856" i="3"/>
  <c r="AJ868" i="3"/>
  <c r="AK868" i="3"/>
  <c r="AJ880" i="3"/>
  <c r="AK880" i="3"/>
  <c r="AJ892" i="3"/>
  <c r="AK892" i="3"/>
  <c r="AJ904" i="3"/>
  <c r="AK904" i="3"/>
  <c r="AJ916" i="3"/>
  <c r="AK916" i="3"/>
  <c r="AJ928" i="3"/>
  <c r="AK928" i="3"/>
  <c r="AJ938" i="3"/>
  <c r="AK938" i="3"/>
  <c r="AJ950" i="3"/>
  <c r="AK950" i="3"/>
  <c r="AJ961" i="3"/>
  <c r="AK961" i="3"/>
  <c r="AJ973" i="3"/>
  <c r="AK973" i="3"/>
  <c r="AJ996" i="3"/>
  <c r="AK996" i="3"/>
  <c r="AL13" i="3"/>
  <c r="AJ13" i="3"/>
  <c r="AK13" i="3"/>
  <c r="AJ26" i="3"/>
  <c r="AK26" i="3"/>
  <c r="AL37" i="3"/>
  <c r="AJ37" i="3"/>
  <c r="AK37" i="3"/>
  <c r="AL48" i="3"/>
  <c r="AJ48" i="3"/>
  <c r="AK48" i="3"/>
  <c r="AL60" i="3"/>
  <c r="AJ60" i="3"/>
  <c r="AK60" i="3"/>
  <c r="AL81" i="3"/>
  <c r="AJ81" i="3"/>
  <c r="AK81" i="3"/>
  <c r="AK92" i="3"/>
  <c r="AL113" i="3"/>
  <c r="AJ113" i="3"/>
  <c r="AK113" i="3"/>
  <c r="AL125" i="3"/>
  <c r="AJ125" i="3"/>
  <c r="AK125" i="3"/>
  <c r="AL136" i="3"/>
  <c r="AJ136" i="3"/>
  <c r="AK136" i="3"/>
  <c r="AL158" i="3"/>
  <c r="AJ158" i="3"/>
  <c r="AK158" i="3"/>
  <c r="AL169" i="3"/>
  <c r="AJ169" i="3"/>
  <c r="AK169" i="3"/>
  <c r="AL180" i="3"/>
  <c r="AJ180" i="3"/>
  <c r="AK180" i="3"/>
  <c r="AL192" i="3"/>
  <c r="AJ192" i="3"/>
  <c r="AK192" i="3"/>
  <c r="AL203" i="3"/>
  <c r="AJ203" i="3"/>
  <c r="AK203" i="3"/>
  <c r="AL215" i="3"/>
  <c r="AJ215" i="3"/>
  <c r="AK215" i="3"/>
  <c r="AL246" i="3"/>
  <c r="AJ246" i="3"/>
  <c r="AK246" i="3"/>
  <c r="AL257" i="3"/>
  <c r="AJ257" i="3"/>
  <c r="AK257" i="3"/>
  <c r="AL12" i="3"/>
  <c r="AJ12" i="3"/>
  <c r="AK12" i="3"/>
  <c r="AL27" i="3"/>
  <c r="AJ27" i="3"/>
  <c r="AK27" i="3"/>
  <c r="AL38" i="3"/>
  <c r="AJ38" i="3"/>
  <c r="AK38" i="3"/>
  <c r="AL49" i="3"/>
  <c r="AJ49" i="3"/>
  <c r="AK49" i="3"/>
  <c r="AL61" i="3"/>
  <c r="AJ61" i="3"/>
  <c r="AK61" i="3"/>
  <c r="AL71" i="3"/>
  <c r="AJ71" i="3"/>
  <c r="AK71" i="3"/>
  <c r="AL82" i="3"/>
  <c r="AJ82" i="3"/>
  <c r="AK82" i="3"/>
  <c r="AL93" i="3"/>
  <c r="AJ93" i="3"/>
  <c r="AK93" i="3"/>
  <c r="AL114" i="3"/>
  <c r="AJ114" i="3"/>
  <c r="AK114" i="3"/>
  <c r="AL126" i="3"/>
  <c r="AJ126" i="3"/>
  <c r="AK126" i="3"/>
  <c r="AL137" i="3"/>
  <c r="AJ137" i="3"/>
  <c r="AK137" i="3"/>
  <c r="AL148" i="3"/>
  <c r="AJ148" i="3"/>
  <c r="AK148" i="3"/>
  <c r="AK159" i="3"/>
  <c r="AK170" i="3"/>
  <c r="AL181" i="3"/>
  <c r="AJ181" i="3"/>
  <c r="AK181" i="3"/>
  <c r="AL193" i="3"/>
  <c r="AJ193" i="3"/>
  <c r="AK193" i="3"/>
  <c r="AL204" i="3"/>
  <c r="AJ204" i="3"/>
  <c r="AK204" i="3"/>
  <c r="AL216" i="3"/>
  <c r="AJ216" i="3"/>
  <c r="AK216" i="3"/>
  <c r="AL226" i="3"/>
  <c r="AJ226" i="3"/>
  <c r="AK226" i="3"/>
  <c r="AK247" i="3"/>
  <c r="AK258" i="3"/>
  <c r="AL269" i="3"/>
  <c r="AJ269" i="3"/>
  <c r="AK269" i="3"/>
  <c r="AL28" i="3"/>
  <c r="AJ28" i="3"/>
  <c r="AK28" i="3"/>
  <c r="AL39" i="3"/>
  <c r="AJ39" i="3"/>
  <c r="AK39" i="3"/>
  <c r="AL50" i="3"/>
  <c r="AJ50" i="3"/>
  <c r="AK50" i="3"/>
  <c r="AL62" i="3"/>
  <c r="AJ62" i="3"/>
  <c r="AK62" i="3"/>
  <c r="AL72" i="3"/>
  <c r="AJ72" i="3"/>
  <c r="AK72" i="3"/>
  <c r="AL83" i="3"/>
  <c r="AJ83" i="3"/>
  <c r="AK83" i="3"/>
  <c r="AL104" i="3"/>
  <c r="AJ104" i="3"/>
  <c r="AK104" i="3"/>
  <c r="AL115" i="3"/>
  <c r="AJ115" i="3"/>
  <c r="AK115" i="3"/>
  <c r="AL127" i="3"/>
  <c r="AJ127" i="3"/>
  <c r="AK127" i="3"/>
  <c r="AL138" i="3"/>
  <c r="AJ138" i="3"/>
  <c r="AK138" i="3"/>
  <c r="AL149" i="3"/>
  <c r="AJ149" i="3"/>
  <c r="AK149" i="3"/>
  <c r="AL160" i="3"/>
  <c r="AJ160" i="3"/>
  <c r="AK160" i="3"/>
  <c r="AL171" i="3"/>
  <c r="AJ171" i="3"/>
  <c r="AK171" i="3"/>
  <c r="AL182" i="3"/>
  <c r="AJ182" i="3"/>
  <c r="AK182" i="3"/>
  <c r="AL194" i="3"/>
  <c r="AJ194" i="3"/>
  <c r="AK194" i="3"/>
  <c r="AJ205" i="3"/>
  <c r="AK205" i="3"/>
  <c r="AL217" i="3"/>
  <c r="AJ217" i="3"/>
  <c r="AK217" i="3"/>
  <c r="AL227" i="3"/>
  <c r="AJ227" i="3"/>
  <c r="AK227" i="3"/>
  <c r="AL238" i="3"/>
  <c r="AJ238" i="3"/>
  <c r="AK238" i="3"/>
  <c r="AL248" i="3"/>
  <c r="AJ248" i="3"/>
  <c r="AK248" i="3"/>
  <c r="AL259" i="3"/>
  <c r="AJ259" i="3"/>
  <c r="AK259" i="3"/>
  <c r="AL270" i="3"/>
  <c r="AJ270" i="3"/>
  <c r="AK270" i="3"/>
  <c r="AL281" i="3"/>
  <c r="AJ281" i="3"/>
  <c r="AK281" i="3"/>
  <c r="AJ291" i="3"/>
  <c r="AK291" i="3"/>
  <c r="AL40" i="3"/>
  <c r="AJ40" i="3"/>
  <c r="AK40" i="3"/>
  <c r="AL51" i="3"/>
  <c r="AJ51" i="3"/>
  <c r="AK51" i="3"/>
  <c r="AL73" i="3"/>
  <c r="AJ73" i="3"/>
  <c r="AK73" i="3"/>
  <c r="AL84" i="3"/>
  <c r="AJ84" i="3"/>
  <c r="AK84" i="3"/>
  <c r="AL105" i="3"/>
  <c r="AJ105" i="3"/>
  <c r="AK105" i="3"/>
  <c r="AL116" i="3"/>
  <c r="AJ116" i="3"/>
  <c r="AK116" i="3"/>
  <c r="AL128" i="3"/>
  <c r="AJ128" i="3"/>
  <c r="AK128" i="3"/>
  <c r="AK139" i="3"/>
  <c r="AL150" i="3"/>
  <c r="AJ150" i="3"/>
  <c r="AK150" i="3"/>
  <c r="AK161" i="3"/>
  <c r="AL172" i="3"/>
  <c r="AJ172" i="3"/>
  <c r="AK172" i="3"/>
  <c r="AL183" i="3"/>
  <c r="AJ183" i="3"/>
  <c r="AK183" i="3"/>
  <c r="AL195" i="3"/>
  <c r="AJ195" i="3"/>
  <c r="AK195" i="3"/>
  <c r="AL206" i="3"/>
  <c r="AJ206" i="3"/>
  <c r="AK206" i="3"/>
  <c r="AL218" i="3"/>
  <c r="AJ218" i="3"/>
  <c r="AK218" i="3"/>
  <c r="AL228" i="3"/>
  <c r="AJ228" i="3"/>
  <c r="AK228" i="3"/>
  <c r="AL239" i="3"/>
  <c r="AJ239" i="3"/>
  <c r="AK239" i="3"/>
  <c r="AL249" i="3"/>
  <c r="AJ249" i="3"/>
  <c r="AK249" i="3"/>
  <c r="AL260" i="3"/>
  <c r="AJ260" i="3"/>
  <c r="AK260" i="3"/>
  <c r="AL41" i="3"/>
  <c r="AJ41" i="3"/>
  <c r="AK41" i="3"/>
  <c r="AJ52" i="3"/>
  <c r="AK52" i="3"/>
  <c r="AK74" i="3"/>
  <c r="AL85" i="3"/>
  <c r="AJ85" i="3"/>
  <c r="AK85" i="3"/>
  <c r="AK95" i="3"/>
  <c r="AL106" i="3"/>
  <c r="AJ106" i="3"/>
  <c r="AK106" i="3"/>
  <c r="AJ117" i="3"/>
  <c r="AK117" i="3"/>
  <c r="AL140" i="3"/>
  <c r="AJ140" i="3"/>
  <c r="AK140" i="3"/>
  <c r="AL151" i="3"/>
  <c r="AJ151" i="3"/>
  <c r="AK151" i="3"/>
  <c r="AK173" i="3"/>
  <c r="AL184" i="3"/>
  <c r="AJ184" i="3"/>
  <c r="AK184" i="3"/>
  <c r="AL196" i="3"/>
  <c r="AJ196" i="3"/>
  <c r="AK196" i="3"/>
  <c r="AL207" i="3"/>
  <c r="AJ207" i="3"/>
  <c r="AK207" i="3"/>
  <c r="AL219" i="3"/>
  <c r="AJ219" i="3"/>
  <c r="AK219" i="3"/>
  <c r="AL229" i="3"/>
  <c r="AJ229" i="3"/>
  <c r="AK229" i="3"/>
  <c r="AL250" i="3"/>
  <c r="AJ250" i="3"/>
  <c r="AK250" i="3"/>
  <c r="AL261" i="3"/>
  <c r="AJ261" i="3"/>
  <c r="AK261" i="3"/>
  <c r="AL15" i="3"/>
  <c r="AJ15" i="3"/>
  <c r="AK15" i="3"/>
  <c r="AL20" i="3"/>
  <c r="AJ20" i="3"/>
  <c r="AK20" i="3"/>
  <c r="AL30" i="3"/>
  <c r="AJ30" i="3"/>
  <c r="AK30" i="3"/>
  <c r="AL42" i="3"/>
  <c r="AJ42" i="3"/>
  <c r="AK42" i="3"/>
  <c r="AL53" i="3"/>
  <c r="AJ53" i="3"/>
  <c r="AK53" i="3"/>
  <c r="AL64" i="3"/>
  <c r="AJ64" i="3"/>
  <c r="AK64" i="3"/>
  <c r="AL75" i="3"/>
  <c r="AJ75" i="3"/>
  <c r="AK75" i="3"/>
  <c r="AL86" i="3"/>
  <c r="AJ86" i="3"/>
  <c r="AK86" i="3"/>
  <c r="AL96" i="3"/>
  <c r="AJ96" i="3"/>
  <c r="AK96" i="3"/>
  <c r="AL107" i="3"/>
  <c r="AJ107" i="3"/>
  <c r="AK107" i="3"/>
  <c r="AL118" i="3"/>
  <c r="AJ118" i="3"/>
  <c r="AK118" i="3"/>
  <c r="AL141" i="3"/>
  <c r="AJ141" i="3"/>
  <c r="AK141" i="3"/>
  <c r="AL152" i="3"/>
  <c r="AJ152" i="3"/>
  <c r="AK152" i="3"/>
  <c r="AL174" i="3"/>
  <c r="AJ174" i="3"/>
  <c r="AK174" i="3"/>
  <c r="AL185" i="3"/>
  <c r="AJ185" i="3"/>
  <c r="AK185" i="3"/>
  <c r="AK197" i="3"/>
  <c r="AL208" i="3"/>
  <c r="AJ208" i="3"/>
  <c r="AK208" i="3"/>
  <c r="AL230" i="3"/>
  <c r="AJ230" i="3"/>
  <c r="AK230" i="3"/>
  <c r="AL251" i="3"/>
  <c r="AJ251" i="3"/>
  <c r="AK251" i="3"/>
  <c r="AL262" i="3"/>
  <c r="AJ262" i="3"/>
  <c r="AK262" i="3"/>
  <c r="AL16" i="3"/>
  <c r="AJ16" i="3"/>
  <c r="AK16" i="3"/>
  <c r="AL21" i="3"/>
  <c r="AJ21" i="3"/>
  <c r="AK21" i="3"/>
  <c r="AL31" i="3"/>
  <c r="AJ31" i="3"/>
  <c r="AK31" i="3"/>
  <c r="AL43" i="3"/>
  <c r="AJ43" i="3"/>
  <c r="AK43" i="3"/>
  <c r="AL54" i="3"/>
  <c r="AJ54" i="3"/>
  <c r="AK54" i="3"/>
  <c r="AL65" i="3"/>
  <c r="AJ65" i="3"/>
  <c r="AK65" i="3"/>
  <c r="AL76" i="3"/>
  <c r="AJ76" i="3"/>
  <c r="AK76" i="3"/>
  <c r="AK97" i="3"/>
  <c r="AL108" i="3"/>
  <c r="AJ108" i="3"/>
  <c r="AK108" i="3"/>
  <c r="AL119" i="3"/>
  <c r="AJ119" i="3"/>
  <c r="AK119" i="3"/>
  <c r="AL130" i="3"/>
  <c r="AJ130" i="3"/>
  <c r="AK130" i="3"/>
  <c r="AL142" i="3"/>
  <c r="AJ142" i="3"/>
  <c r="AK142" i="3"/>
  <c r="AL153" i="3"/>
  <c r="AJ153" i="3"/>
  <c r="AK153" i="3"/>
  <c r="AL163" i="3"/>
  <c r="AJ163" i="3"/>
  <c r="AK163" i="3"/>
  <c r="AL175" i="3"/>
  <c r="AJ175" i="3"/>
  <c r="AK175" i="3"/>
  <c r="AL186" i="3"/>
  <c r="AJ186" i="3"/>
  <c r="AK186" i="3"/>
  <c r="AL198" i="3"/>
  <c r="AJ198" i="3"/>
  <c r="AK198" i="3"/>
  <c r="AL209" i="3"/>
  <c r="AJ209" i="3"/>
  <c r="AK209" i="3"/>
  <c r="AL231" i="3"/>
  <c r="AJ231" i="3"/>
  <c r="AK231" i="3"/>
  <c r="AK241" i="3"/>
  <c r="AL263" i="3"/>
  <c r="AJ263" i="3"/>
  <c r="AK263" i="3"/>
  <c r="AL285" i="3"/>
  <c r="AJ285" i="3"/>
  <c r="AK285" i="3"/>
  <c r="AL295" i="3"/>
  <c r="AJ295" i="3"/>
  <c r="AK295" i="3"/>
  <c r="AL306" i="3"/>
  <c r="AJ306" i="3"/>
  <c r="AK306" i="3"/>
  <c r="AK317" i="3"/>
  <c r="AL327" i="3"/>
  <c r="AJ327" i="3"/>
  <c r="AK327" i="3"/>
  <c r="AL338" i="3"/>
  <c r="AJ338" i="3"/>
  <c r="AK338" i="3"/>
  <c r="AL350" i="3"/>
  <c r="AJ350" i="3"/>
  <c r="AK350" i="3"/>
  <c r="AK360" i="3"/>
  <c r="AL371" i="3"/>
  <c r="AJ371" i="3"/>
  <c r="AK371" i="3"/>
  <c r="AL382" i="3"/>
  <c r="AJ382" i="3"/>
  <c r="AK382" i="3"/>
  <c r="AL393" i="3"/>
  <c r="AJ393" i="3"/>
  <c r="AK393" i="3"/>
  <c r="AL403" i="3"/>
  <c r="AJ403" i="3"/>
  <c r="AK403" i="3"/>
  <c r="AL414" i="3"/>
  <c r="AJ414" i="3"/>
  <c r="AK414" i="3"/>
  <c r="AL425" i="3"/>
  <c r="AJ425" i="3"/>
  <c r="AK425" i="3"/>
  <c r="AL436" i="3"/>
  <c r="AJ436" i="3"/>
  <c r="AK436" i="3"/>
  <c r="AK459" i="3"/>
  <c r="AL469" i="3"/>
  <c r="AJ469" i="3"/>
  <c r="AK469" i="3"/>
  <c r="AL479" i="3"/>
  <c r="AJ479" i="3"/>
  <c r="AK479" i="3"/>
  <c r="AJ488" i="3"/>
  <c r="AK488" i="3"/>
  <c r="AL499" i="3"/>
  <c r="AJ499" i="3"/>
  <c r="AK499" i="3"/>
  <c r="AK511" i="3"/>
  <c r="AK522" i="3"/>
  <c r="AK534" i="3"/>
  <c r="AK545" i="3"/>
  <c r="AJ557" i="3"/>
  <c r="AK557" i="3"/>
  <c r="AK568" i="3"/>
  <c r="AK580" i="3"/>
  <c r="AJ590" i="3"/>
  <c r="AK590" i="3"/>
  <c r="AJ602" i="3"/>
  <c r="AK602" i="3"/>
  <c r="AJ613" i="3"/>
  <c r="AK613" i="3"/>
  <c r="AJ624" i="3"/>
  <c r="AK624" i="3"/>
  <c r="AJ636" i="3"/>
  <c r="AK636" i="3"/>
  <c r="AJ648" i="3"/>
  <c r="AK648" i="3"/>
  <c r="AJ660" i="3"/>
  <c r="AK660" i="3"/>
  <c r="AJ672" i="3"/>
  <c r="AK672" i="3"/>
  <c r="AJ693" i="3"/>
  <c r="AK693" i="3"/>
  <c r="AJ704" i="3"/>
  <c r="AK704" i="3"/>
  <c r="AJ716" i="3"/>
  <c r="AK716" i="3"/>
  <c r="AJ728" i="3"/>
  <c r="AK728" i="3"/>
  <c r="AJ739" i="3"/>
  <c r="AK739" i="3"/>
  <c r="AJ751" i="3"/>
  <c r="AK751" i="3"/>
  <c r="AJ772" i="3"/>
  <c r="AK772" i="3"/>
  <c r="AJ783" i="3"/>
  <c r="AK783" i="3"/>
  <c r="AJ794" i="3"/>
  <c r="AK794" i="3"/>
  <c r="AJ805" i="3"/>
  <c r="AK805" i="3"/>
  <c r="AJ817" i="3"/>
  <c r="AK817" i="3"/>
  <c r="AJ829" i="3"/>
  <c r="AK829" i="3"/>
  <c r="AJ839" i="3"/>
  <c r="AK839" i="3"/>
  <c r="AJ851" i="3"/>
  <c r="AK851" i="3"/>
  <c r="AJ863" i="3"/>
  <c r="AK863" i="3"/>
  <c r="AJ875" i="3"/>
  <c r="AK875" i="3"/>
  <c r="AJ887" i="3"/>
  <c r="AK887" i="3"/>
  <c r="AJ899" i="3"/>
  <c r="AK899" i="3"/>
  <c r="AJ911" i="3"/>
  <c r="AK911" i="3"/>
  <c r="AJ923" i="3"/>
  <c r="AK923" i="3"/>
  <c r="AJ945" i="3"/>
  <c r="AK945" i="3"/>
  <c r="AJ968" i="3"/>
  <c r="AK968" i="3"/>
  <c r="AJ980" i="3"/>
  <c r="AK980" i="3"/>
  <c r="AJ991" i="3"/>
  <c r="AK991" i="3"/>
  <c r="AL264" i="3"/>
  <c r="AJ264" i="3"/>
  <c r="AK264" i="3"/>
  <c r="AL274" i="3"/>
  <c r="AJ274" i="3"/>
  <c r="AK274" i="3"/>
  <c r="AL296" i="3"/>
  <c r="AJ296" i="3"/>
  <c r="AK296" i="3"/>
  <c r="AL307" i="3"/>
  <c r="AJ307" i="3"/>
  <c r="AK307" i="3"/>
  <c r="AL318" i="3"/>
  <c r="AJ318" i="3"/>
  <c r="AK318" i="3"/>
  <c r="AL328" i="3"/>
  <c r="AJ328" i="3"/>
  <c r="AK328" i="3"/>
  <c r="AL339" i="3"/>
  <c r="AJ339" i="3"/>
  <c r="AK339" i="3"/>
  <c r="AL361" i="3"/>
  <c r="AJ361" i="3"/>
  <c r="AK361" i="3"/>
  <c r="AL372" i="3"/>
  <c r="AJ372" i="3"/>
  <c r="AK372" i="3"/>
  <c r="AL404" i="3"/>
  <c r="AJ404" i="3"/>
  <c r="AK404" i="3"/>
  <c r="AL415" i="3"/>
  <c r="AJ415" i="3"/>
  <c r="AK415" i="3"/>
  <c r="AL426" i="3"/>
  <c r="AJ426" i="3"/>
  <c r="AK426" i="3"/>
  <c r="AL437" i="3"/>
  <c r="AJ437" i="3"/>
  <c r="AK437" i="3"/>
  <c r="AL448" i="3"/>
  <c r="AJ448" i="3"/>
  <c r="AK448" i="3"/>
  <c r="AL460" i="3"/>
  <c r="AJ460" i="3"/>
  <c r="AK460" i="3"/>
  <c r="AL470" i="3"/>
  <c r="AJ470" i="3"/>
  <c r="AK470" i="3"/>
  <c r="AL480" i="3"/>
  <c r="AJ480" i="3"/>
  <c r="AK480" i="3"/>
  <c r="AJ500" i="3"/>
  <c r="AK500" i="3"/>
  <c r="AJ512" i="3"/>
  <c r="AK512" i="3"/>
  <c r="AK523" i="3"/>
  <c r="AK535" i="3"/>
  <c r="AK546" i="3"/>
  <c r="AK558" i="3"/>
  <c r="AJ569" i="3"/>
  <c r="AK569" i="3"/>
  <c r="AJ581" i="3"/>
  <c r="AK581" i="3"/>
  <c r="AJ591" i="3"/>
  <c r="AK591" i="3"/>
  <c r="AJ603" i="3"/>
  <c r="AK603" i="3"/>
  <c r="AJ614" i="3"/>
  <c r="AK614" i="3"/>
  <c r="AJ625" i="3"/>
  <c r="AK625" i="3"/>
  <c r="AJ637" i="3"/>
  <c r="AK637" i="3"/>
  <c r="AJ649" i="3"/>
  <c r="AK649" i="3"/>
  <c r="AJ661" i="3"/>
  <c r="AK661" i="3"/>
  <c r="AJ683" i="3"/>
  <c r="AK683" i="3"/>
  <c r="AJ694" i="3"/>
  <c r="AK694" i="3"/>
  <c r="AJ705" i="3"/>
  <c r="AK705" i="3"/>
  <c r="AJ717" i="3"/>
  <c r="AK717" i="3"/>
  <c r="AJ740" i="3"/>
  <c r="AK740" i="3"/>
  <c r="AJ762" i="3"/>
  <c r="AK762" i="3"/>
  <c r="AJ773" i="3"/>
  <c r="AK773" i="3"/>
  <c r="AJ784" i="3"/>
  <c r="AK784" i="3"/>
  <c r="AJ795" i="3"/>
  <c r="AK795" i="3"/>
  <c r="AJ806" i="3"/>
  <c r="AK806" i="3"/>
  <c r="AJ818" i="3"/>
  <c r="AK818" i="3"/>
  <c r="AJ840" i="3"/>
  <c r="AK840" i="3"/>
  <c r="AJ852" i="3"/>
  <c r="AK852" i="3"/>
  <c r="AJ864" i="3"/>
  <c r="AK864" i="3"/>
  <c r="AJ876" i="3"/>
  <c r="AK876" i="3"/>
  <c r="AJ888" i="3"/>
  <c r="AK888" i="3"/>
  <c r="AJ900" i="3"/>
  <c r="AK900" i="3"/>
  <c r="AJ912" i="3"/>
  <c r="AK912" i="3"/>
  <c r="AJ924" i="3"/>
  <c r="AK924" i="3"/>
  <c r="AJ935" i="3"/>
  <c r="AK935" i="3"/>
  <c r="AJ946" i="3"/>
  <c r="AK946" i="3"/>
  <c r="AJ957" i="3"/>
  <c r="AK957" i="3"/>
  <c r="AJ969" i="3"/>
  <c r="AK969" i="3"/>
  <c r="AJ981" i="3"/>
  <c r="AK981" i="3"/>
  <c r="AJ992" i="3"/>
  <c r="AK992" i="3"/>
  <c r="AL286" i="3"/>
  <c r="AJ286" i="3"/>
  <c r="AK286" i="3"/>
  <c r="AL297" i="3"/>
  <c r="AJ297" i="3"/>
  <c r="AK297" i="3"/>
  <c r="AL308" i="3"/>
  <c r="AJ308" i="3"/>
  <c r="AK308" i="3"/>
  <c r="AL319" i="3"/>
  <c r="AJ319" i="3"/>
  <c r="AK319" i="3"/>
  <c r="AL329" i="3"/>
  <c r="AJ329" i="3"/>
  <c r="AK329" i="3"/>
  <c r="AL340" i="3"/>
  <c r="AJ340" i="3"/>
  <c r="AK340" i="3"/>
  <c r="AL351" i="3"/>
  <c r="AJ351" i="3"/>
  <c r="AK351" i="3"/>
  <c r="AL362" i="3"/>
  <c r="AJ362" i="3"/>
  <c r="AK362" i="3"/>
  <c r="AL373" i="3"/>
  <c r="AJ373" i="3"/>
  <c r="AK373" i="3"/>
  <c r="AK383" i="3"/>
  <c r="AL394" i="3"/>
  <c r="AJ394" i="3"/>
  <c r="AK394" i="3"/>
  <c r="AL405" i="3"/>
  <c r="AJ405" i="3"/>
  <c r="AK405" i="3"/>
  <c r="AL416" i="3"/>
  <c r="AJ416" i="3"/>
  <c r="AK416" i="3"/>
  <c r="AL427" i="3"/>
  <c r="AJ427" i="3"/>
  <c r="AK427" i="3"/>
  <c r="AL438" i="3"/>
  <c r="AJ438" i="3"/>
  <c r="AK438" i="3"/>
  <c r="AJ449" i="3"/>
  <c r="AK449" i="3"/>
  <c r="AL471" i="3"/>
  <c r="AJ471" i="3"/>
  <c r="AK471" i="3"/>
  <c r="AL489" i="3"/>
  <c r="AJ489" i="3"/>
  <c r="AK489" i="3"/>
  <c r="AL501" i="3"/>
  <c r="AJ501" i="3"/>
  <c r="AK501" i="3"/>
  <c r="AK513" i="3"/>
  <c r="AK524" i="3"/>
  <c r="AK547" i="3"/>
  <c r="AK559" i="3"/>
  <c r="AK570" i="3"/>
  <c r="AK582" i="3"/>
  <c r="AJ592" i="3"/>
  <c r="AK592" i="3"/>
  <c r="AJ604" i="3"/>
  <c r="AK604" i="3"/>
  <c r="AJ615" i="3"/>
  <c r="AK615" i="3"/>
  <c r="AJ626" i="3"/>
  <c r="AK626" i="3"/>
  <c r="AJ638" i="3"/>
  <c r="AK638" i="3"/>
  <c r="AJ650" i="3"/>
  <c r="AK650" i="3"/>
  <c r="AJ662" i="3"/>
  <c r="AK662" i="3"/>
  <c r="AJ673" i="3"/>
  <c r="AK673" i="3"/>
  <c r="AJ684" i="3"/>
  <c r="AK684" i="3"/>
  <c r="AJ695" i="3"/>
  <c r="AK695" i="3"/>
  <c r="AJ706" i="3"/>
  <c r="AK706" i="3"/>
  <c r="AJ718" i="3"/>
  <c r="AK718" i="3"/>
  <c r="AJ729" i="3"/>
  <c r="AK729" i="3"/>
  <c r="AJ741" i="3"/>
  <c r="AK741" i="3"/>
  <c r="AJ752" i="3"/>
  <c r="AK752" i="3"/>
  <c r="AJ763" i="3"/>
  <c r="AK763" i="3"/>
  <c r="AJ774" i="3"/>
  <c r="AK774" i="3"/>
  <c r="AJ785" i="3"/>
  <c r="AK785" i="3"/>
  <c r="AJ796" i="3"/>
  <c r="AK796" i="3"/>
  <c r="AJ807" i="3"/>
  <c r="AK807" i="3"/>
  <c r="AJ819" i="3"/>
  <c r="AK819" i="3"/>
  <c r="AJ830" i="3"/>
  <c r="AK830" i="3"/>
  <c r="AJ841" i="3"/>
  <c r="AK841" i="3"/>
  <c r="AJ853" i="3"/>
  <c r="AK853" i="3"/>
  <c r="AJ865" i="3"/>
  <c r="AK865" i="3"/>
  <c r="AJ877" i="3"/>
  <c r="AK877" i="3"/>
  <c r="AJ889" i="3"/>
  <c r="AK889" i="3"/>
  <c r="AJ901" i="3"/>
  <c r="AK901" i="3"/>
  <c r="AJ913" i="3"/>
  <c r="AK913" i="3"/>
  <c r="AJ925" i="3"/>
  <c r="AK925" i="3"/>
  <c r="AJ936" i="3"/>
  <c r="AK936" i="3"/>
  <c r="AJ947" i="3"/>
  <c r="AK947" i="3"/>
  <c r="AJ958" i="3"/>
  <c r="AK958" i="3"/>
  <c r="AJ970" i="3"/>
  <c r="AK970" i="3"/>
  <c r="AJ982" i="3"/>
  <c r="AK982" i="3"/>
  <c r="AJ993" i="3"/>
  <c r="AK993" i="3"/>
  <c r="AL7" i="3"/>
  <c r="AJ7" i="3"/>
  <c r="AK7" i="3"/>
  <c r="AL17" i="3"/>
  <c r="AJ17" i="3"/>
  <c r="AK17" i="3"/>
  <c r="AK32" i="3"/>
  <c r="AL44" i="3"/>
  <c r="AJ44" i="3"/>
  <c r="AK44" i="3"/>
  <c r="AL55" i="3"/>
  <c r="AJ55" i="3"/>
  <c r="AK55" i="3"/>
  <c r="AL66" i="3"/>
  <c r="AJ66" i="3"/>
  <c r="AK66" i="3"/>
  <c r="AL87" i="3"/>
  <c r="AJ87" i="3"/>
  <c r="AK87" i="3"/>
  <c r="AL98" i="3"/>
  <c r="AJ98" i="3"/>
  <c r="AK98" i="3"/>
  <c r="AL109" i="3"/>
  <c r="AJ109" i="3"/>
  <c r="AK109" i="3"/>
  <c r="AL120" i="3"/>
  <c r="AJ120" i="3"/>
  <c r="AK120" i="3"/>
  <c r="AL131" i="3"/>
  <c r="AJ131" i="3"/>
  <c r="AK131" i="3"/>
  <c r="AL143" i="3"/>
  <c r="AJ143" i="3"/>
  <c r="AK143" i="3"/>
  <c r="AL164" i="3"/>
  <c r="AJ164" i="3"/>
  <c r="AK164" i="3"/>
  <c r="AL176" i="3"/>
  <c r="AJ176" i="3"/>
  <c r="AK176" i="3"/>
  <c r="AL187" i="3"/>
  <c r="AJ187" i="3"/>
  <c r="AK187" i="3"/>
  <c r="AL199" i="3"/>
  <c r="AJ199" i="3"/>
  <c r="AK199" i="3"/>
  <c r="AL210" i="3"/>
  <c r="AJ210" i="3"/>
  <c r="AK210" i="3"/>
  <c r="AL221" i="3"/>
  <c r="AJ221" i="3"/>
  <c r="AK221" i="3"/>
  <c r="AL232" i="3"/>
  <c r="AJ232" i="3"/>
  <c r="AK232" i="3"/>
  <c r="AL242" i="3"/>
  <c r="AJ242" i="3"/>
  <c r="AK242" i="3"/>
  <c r="AL252" i="3"/>
  <c r="AJ252" i="3"/>
  <c r="AK252" i="3"/>
  <c r="AL5" i="3"/>
  <c r="AJ5" i="3"/>
  <c r="AK5" i="3"/>
  <c r="AL18" i="3"/>
  <c r="AJ18" i="3"/>
  <c r="AK18" i="3"/>
  <c r="AL33" i="3"/>
  <c r="AJ33" i="3"/>
  <c r="AK33" i="3"/>
  <c r="AL45" i="3"/>
  <c r="AJ45" i="3"/>
  <c r="AK45" i="3"/>
  <c r="AL56" i="3"/>
  <c r="AJ56" i="3"/>
  <c r="AK56" i="3"/>
  <c r="AK67" i="3"/>
  <c r="AL88" i="3"/>
  <c r="AJ88" i="3"/>
  <c r="AK88" i="3"/>
  <c r="AK99" i="3"/>
  <c r="AL110" i="3"/>
  <c r="AJ110" i="3"/>
  <c r="AK110" i="3"/>
  <c r="AL121" i="3"/>
  <c r="AJ121" i="3"/>
  <c r="AK121" i="3"/>
  <c r="AL132" i="3"/>
  <c r="AJ132" i="3"/>
  <c r="AK132" i="3"/>
  <c r="AL144" i="3"/>
  <c r="AJ144" i="3"/>
  <c r="AK144" i="3"/>
  <c r="AJ165" i="3"/>
  <c r="AK165" i="3"/>
  <c r="AL177" i="3"/>
  <c r="AJ177" i="3"/>
  <c r="AK177" i="3"/>
  <c r="AL188" i="3"/>
  <c r="AJ188" i="3"/>
  <c r="AK188" i="3"/>
  <c r="AL200" i="3"/>
  <c r="AJ200" i="3"/>
  <c r="AK200" i="3"/>
  <c r="AL211" i="3"/>
  <c r="AJ211" i="3"/>
  <c r="AK211" i="3"/>
  <c r="AL222" i="3"/>
  <c r="AJ222" i="3"/>
  <c r="AK222" i="3"/>
  <c r="AL233" i="3"/>
  <c r="AJ233" i="3"/>
  <c r="AK233" i="3"/>
  <c r="AL243" i="3"/>
  <c r="AJ243" i="3"/>
  <c r="AK243" i="3"/>
  <c r="AK253" i="3"/>
  <c r="AL265" i="3"/>
  <c r="AJ265" i="3"/>
  <c r="AK265" i="3"/>
  <c r="AL275" i="3"/>
  <c r="AJ275" i="3"/>
  <c r="AK275" i="3"/>
  <c r="AL6" i="3"/>
  <c r="AJ6" i="3"/>
  <c r="AK6" i="3"/>
  <c r="AK19" i="3"/>
  <c r="AL23" i="3"/>
  <c r="AJ23" i="3"/>
  <c r="AK23" i="3"/>
  <c r="AL34" i="3"/>
  <c r="AJ34" i="3"/>
  <c r="AK34" i="3"/>
  <c r="AK57" i="3"/>
  <c r="AL68" i="3"/>
  <c r="AJ68" i="3"/>
  <c r="AK68" i="3"/>
  <c r="AL78" i="3"/>
  <c r="AJ78" i="3"/>
  <c r="AK78" i="3"/>
  <c r="AL89" i="3"/>
  <c r="AJ89" i="3"/>
  <c r="AK89" i="3"/>
  <c r="AL100" i="3"/>
  <c r="AJ100" i="3"/>
  <c r="AK100" i="3"/>
  <c r="AL122" i="3"/>
  <c r="AJ122" i="3"/>
  <c r="AK122" i="3"/>
  <c r="AL133" i="3"/>
  <c r="AJ133" i="3"/>
  <c r="AK133" i="3"/>
  <c r="AL145" i="3"/>
  <c r="AJ145" i="3"/>
  <c r="AK145" i="3"/>
  <c r="AL155" i="3"/>
  <c r="AJ155" i="3"/>
  <c r="AK155" i="3"/>
  <c r="AL189" i="3"/>
  <c r="AJ189" i="3"/>
  <c r="AK189" i="3"/>
  <c r="AL212" i="3"/>
  <c r="AJ212" i="3"/>
  <c r="AK212" i="3"/>
  <c r="AK223" i="3"/>
  <c r="AK234" i="3"/>
  <c r="AL266" i="3"/>
  <c r="AJ266" i="3"/>
  <c r="AK266" i="3"/>
  <c r="AL287" i="3"/>
  <c r="AJ287" i="3"/>
  <c r="AK287" i="3"/>
  <c r="AL309" i="3"/>
  <c r="AJ309" i="3"/>
  <c r="AK309" i="3"/>
  <c r="AL330" i="3"/>
  <c r="AJ330" i="3"/>
  <c r="AK330" i="3"/>
  <c r="AL352" i="3"/>
  <c r="AJ352" i="3"/>
  <c r="AK352" i="3"/>
  <c r="AL374" i="3"/>
  <c r="AJ374" i="3"/>
  <c r="AK374" i="3"/>
  <c r="AL428" i="3"/>
  <c r="AJ428" i="3"/>
  <c r="AK428" i="3"/>
  <c r="AJ439" i="3"/>
  <c r="AK439" i="3"/>
  <c r="AL461" i="3"/>
  <c r="AJ461" i="3"/>
  <c r="AK461" i="3"/>
  <c r="AK472" i="3"/>
  <c r="AL490" i="3"/>
  <c r="AJ490" i="3"/>
  <c r="AK490" i="3"/>
  <c r="AJ514" i="3"/>
  <c r="AK514" i="3"/>
  <c r="AK548" i="3"/>
  <c r="AK571" i="3"/>
  <c r="AJ616" i="3"/>
  <c r="AK616" i="3"/>
  <c r="AJ639" i="3"/>
  <c r="AK639" i="3"/>
  <c r="AJ674" i="3"/>
  <c r="AK674" i="3"/>
  <c r="AJ696" i="3"/>
  <c r="AK696" i="3"/>
  <c r="AJ719" i="3"/>
  <c r="AK719" i="3"/>
  <c r="AJ742" i="3"/>
  <c r="AK742" i="3"/>
  <c r="AJ764" i="3"/>
  <c r="AK764" i="3"/>
  <c r="AJ786" i="3"/>
  <c r="AK786" i="3"/>
  <c r="AJ797" i="3"/>
  <c r="AK797" i="3"/>
  <c r="AJ820" i="3"/>
  <c r="AK820" i="3"/>
  <c r="AJ842" i="3"/>
  <c r="AK842" i="3"/>
  <c r="AJ866" i="3"/>
  <c r="AK866" i="3"/>
  <c r="AJ890" i="3"/>
  <c r="AK890" i="3"/>
  <c r="AJ914" i="3"/>
  <c r="AK914" i="3"/>
  <c r="AJ959" i="3"/>
  <c r="AK959" i="3"/>
  <c r="AJ994" i="3"/>
  <c r="AK994" i="3"/>
  <c r="AL279" i="3"/>
  <c r="AJ279" i="3"/>
  <c r="AK279" i="3"/>
  <c r="AL290" i="3"/>
  <c r="AJ290" i="3"/>
  <c r="AK290" i="3"/>
  <c r="AL301" i="3"/>
  <c r="AJ301" i="3"/>
  <c r="AK301" i="3"/>
  <c r="AL311" i="3"/>
  <c r="AJ311" i="3"/>
  <c r="AK311" i="3"/>
  <c r="AL333" i="3"/>
  <c r="AJ333" i="3"/>
  <c r="AK333" i="3"/>
  <c r="AJ344" i="3"/>
  <c r="AK344" i="3"/>
  <c r="AL355" i="3"/>
  <c r="AJ355" i="3"/>
  <c r="AK355" i="3"/>
  <c r="AL365" i="3"/>
  <c r="AJ365" i="3"/>
  <c r="AK365" i="3"/>
  <c r="AL376" i="3"/>
  <c r="AJ376" i="3"/>
  <c r="AK376" i="3"/>
  <c r="AL387" i="3"/>
  <c r="AJ387" i="3"/>
  <c r="AK387" i="3"/>
  <c r="AL408" i="3"/>
  <c r="AJ408" i="3"/>
  <c r="AK408" i="3"/>
  <c r="AL420" i="3"/>
  <c r="AJ420" i="3"/>
  <c r="AK420" i="3"/>
  <c r="AL430" i="3"/>
  <c r="AJ430" i="3"/>
  <c r="AK430" i="3"/>
  <c r="AL442" i="3"/>
  <c r="AJ442" i="3"/>
  <c r="AK442" i="3"/>
  <c r="AL453" i="3"/>
  <c r="AJ453" i="3"/>
  <c r="AK453" i="3"/>
  <c r="AL464" i="3"/>
  <c r="AJ464" i="3"/>
  <c r="AK464" i="3"/>
  <c r="AL493" i="3"/>
  <c r="AJ493" i="3"/>
  <c r="AK493" i="3"/>
  <c r="AL505" i="3"/>
  <c r="AJ505" i="3"/>
  <c r="AK505" i="3"/>
  <c r="AK528" i="3"/>
  <c r="AK539" i="3"/>
  <c r="AK551" i="3"/>
  <c r="AK563" i="3"/>
  <c r="AJ574" i="3"/>
  <c r="AK574" i="3"/>
  <c r="AJ596" i="3"/>
  <c r="AK596" i="3"/>
  <c r="AJ608" i="3"/>
  <c r="AK608" i="3"/>
  <c r="AJ619" i="3"/>
  <c r="AK619" i="3"/>
  <c r="AJ630" i="3"/>
  <c r="AK630" i="3"/>
  <c r="AJ642" i="3"/>
  <c r="AK642" i="3"/>
  <c r="AJ654" i="3"/>
  <c r="AK654" i="3"/>
  <c r="AJ666" i="3"/>
  <c r="AK666" i="3"/>
  <c r="AJ677" i="3"/>
  <c r="AK677" i="3"/>
  <c r="AJ688" i="3"/>
  <c r="AK688" i="3"/>
  <c r="AJ699" i="3"/>
  <c r="AK699" i="3"/>
  <c r="AJ710" i="3"/>
  <c r="AK710" i="3"/>
  <c r="AJ722" i="3"/>
  <c r="AK722" i="3"/>
  <c r="AJ733" i="3"/>
  <c r="AK733" i="3"/>
  <c r="AJ745" i="3"/>
  <c r="AK745" i="3"/>
  <c r="AJ756" i="3"/>
  <c r="AK756" i="3"/>
  <c r="AJ767" i="3"/>
  <c r="AK767" i="3"/>
  <c r="AJ778" i="3"/>
  <c r="AK778" i="3"/>
  <c r="AJ789" i="3"/>
  <c r="AK789" i="3"/>
  <c r="AJ811" i="3"/>
  <c r="AK811" i="3"/>
  <c r="AJ823" i="3"/>
  <c r="AK823" i="3"/>
  <c r="AJ834" i="3"/>
  <c r="AK834" i="3"/>
  <c r="AJ845" i="3"/>
  <c r="AK845" i="3"/>
  <c r="AJ857" i="3"/>
  <c r="AK857" i="3"/>
  <c r="AJ869" i="3"/>
  <c r="AK869" i="3"/>
  <c r="AJ881" i="3"/>
  <c r="AK881" i="3"/>
  <c r="AJ893" i="3"/>
  <c r="AK893" i="3"/>
  <c r="AJ905" i="3"/>
  <c r="AK905" i="3"/>
  <c r="AJ917" i="3"/>
  <c r="AK917" i="3"/>
  <c r="AJ929" i="3"/>
  <c r="AK929" i="3"/>
  <c r="AJ939" i="3"/>
  <c r="AK939" i="3"/>
  <c r="AJ951" i="3"/>
  <c r="AK951" i="3"/>
  <c r="AJ962" i="3"/>
  <c r="AK962" i="3"/>
  <c r="AJ974" i="3"/>
  <c r="AK974" i="3"/>
  <c r="AJ985" i="3"/>
  <c r="AK985" i="3"/>
  <c r="AJ997" i="3"/>
  <c r="AK997" i="3"/>
  <c r="AL280" i="3"/>
  <c r="AJ280" i="3"/>
  <c r="AK280" i="3"/>
  <c r="AL302" i="3"/>
  <c r="AJ302" i="3"/>
  <c r="AK302" i="3"/>
  <c r="AL312" i="3"/>
  <c r="AJ312" i="3"/>
  <c r="AK312" i="3"/>
  <c r="AL323" i="3"/>
  <c r="AJ323" i="3"/>
  <c r="AK323" i="3"/>
  <c r="AL345" i="3"/>
  <c r="AJ345" i="3"/>
  <c r="AK345" i="3"/>
  <c r="AL356" i="3"/>
  <c r="AJ356" i="3"/>
  <c r="AK356" i="3"/>
  <c r="AL366" i="3"/>
  <c r="AJ366" i="3"/>
  <c r="AK366" i="3"/>
  <c r="AL377" i="3"/>
  <c r="AJ377" i="3"/>
  <c r="AK377" i="3"/>
  <c r="AL388" i="3"/>
  <c r="AJ388" i="3"/>
  <c r="AK388" i="3"/>
  <c r="AL398" i="3"/>
  <c r="AJ398" i="3"/>
  <c r="AK398" i="3"/>
  <c r="AK409" i="3"/>
  <c r="AL421" i="3"/>
  <c r="AJ421" i="3"/>
  <c r="AK421" i="3"/>
  <c r="AL431" i="3"/>
  <c r="AJ431" i="3"/>
  <c r="AK431" i="3"/>
  <c r="AL443" i="3"/>
  <c r="AJ443" i="3"/>
  <c r="AK443" i="3"/>
  <c r="AL454" i="3"/>
  <c r="AJ454" i="3"/>
  <c r="AK454" i="3"/>
  <c r="AL475" i="3"/>
  <c r="AJ475" i="3"/>
  <c r="AK475" i="3"/>
  <c r="AL484" i="3"/>
  <c r="AJ484" i="3"/>
  <c r="AK484" i="3"/>
  <c r="AK494" i="3"/>
  <c r="AJ506" i="3"/>
  <c r="AK506" i="3"/>
  <c r="AJ517" i="3"/>
  <c r="AK517" i="3"/>
  <c r="AK529" i="3"/>
  <c r="AK540" i="3"/>
  <c r="AK552" i="3"/>
  <c r="AJ564" i="3"/>
  <c r="AK564" i="3"/>
  <c r="AJ575" i="3"/>
  <c r="AK575" i="3"/>
  <c r="AJ585" i="3"/>
  <c r="AK585" i="3"/>
  <c r="AJ597" i="3"/>
  <c r="AK597" i="3"/>
  <c r="AJ609" i="3"/>
  <c r="AK609" i="3"/>
  <c r="AJ620" i="3"/>
  <c r="AK620" i="3"/>
  <c r="AJ631" i="3"/>
  <c r="AK631" i="3"/>
  <c r="AJ643" i="3"/>
  <c r="AK643" i="3"/>
  <c r="AJ655" i="3"/>
  <c r="AK655" i="3"/>
  <c r="AJ667" i="3"/>
  <c r="AK667" i="3"/>
  <c r="AJ678" i="3"/>
  <c r="AK678" i="3"/>
  <c r="AJ689" i="3"/>
  <c r="AK689" i="3"/>
  <c r="AJ700" i="3"/>
  <c r="AK700" i="3"/>
  <c r="AJ711" i="3"/>
  <c r="AK711" i="3"/>
  <c r="AJ723" i="3"/>
  <c r="AK723" i="3"/>
  <c r="AJ734" i="3"/>
  <c r="AK734" i="3"/>
  <c r="AJ746" i="3"/>
  <c r="AK746" i="3"/>
  <c r="AJ757" i="3"/>
  <c r="AK757" i="3"/>
  <c r="AJ768" i="3"/>
  <c r="AK768" i="3"/>
  <c r="AJ779" i="3"/>
  <c r="AK779" i="3"/>
  <c r="AJ790" i="3"/>
  <c r="AK790" i="3"/>
  <c r="AJ800" i="3"/>
  <c r="AK800" i="3"/>
  <c r="AJ812" i="3"/>
  <c r="AK812" i="3"/>
  <c r="AJ824" i="3"/>
  <c r="AK824" i="3"/>
  <c r="AJ835" i="3"/>
  <c r="AK835" i="3"/>
  <c r="AJ846" i="3"/>
  <c r="AK846" i="3"/>
  <c r="AJ858" i="3"/>
  <c r="AK858" i="3"/>
  <c r="AJ870" i="3"/>
  <c r="AK870" i="3"/>
  <c r="AJ882" i="3"/>
  <c r="AK882" i="3"/>
  <c r="AJ894" i="3"/>
  <c r="AK894" i="3"/>
  <c r="AJ906" i="3"/>
  <c r="AK906" i="3"/>
  <c r="AJ918" i="3"/>
  <c r="AK918" i="3"/>
  <c r="AJ930" i="3"/>
  <c r="AK930" i="3"/>
  <c r="AJ940" i="3"/>
  <c r="AK940" i="3"/>
  <c r="AJ952" i="3"/>
  <c r="AK952" i="3"/>
  <c r="AJ963" i="3"/>
  <c r="AK963" i="3"/>
  <c r="AJ975" i="3"/>
  <c r="AK975" i="3"/>
  <c r="AJ986" i="3"/>
  <c r="AK986" i="3"/>
  <c r="AJ998" i="3"/>
  <c r="AK998" i="3"/>
  <c r="AL166" i="3"/>
  <c r="AJ166" i="3"/>
  <c r="AK166" i="3"/>
  <c r="AL201" i="3"/>
  <c r="AJ201" i="3"/>
  <c r="AK201" i="3"/>
  <c r="AL254" i="3"/>
  <c r="AJ254" i="3"/>
  <c r="AK254" i="3"/>
  <c r="AL276" i="3"/>
  <c r="AJ276" i="3"/>
  <c r="AK276" i="3"/>
  <c r="AL298" i="3"/>
  <c r="AJ298" i="3"/>
  <c r="AK298" i="3"/>
  <c r="AL320" i="3"/>
  <c r="AJ320" i="3"/>
  <c r="AK320" i="3"/>
  <c r="AL341" i="3"/>
  <c r="AJ341" i="3"/>
  <c r="AK341" i="3"/>
  <c r="AL363" i="3"/>
  <c r="AJ363" i="3"/>
  <c r="AK363" i="3"/>
  <c r="AL384" i="3"/>
  <c r="AJ384" i="3"/>
  <c r="AK384" i="3"/>
  <c r="AK395" i="3"/>
  <c r="AK417" i="3"/>
  <c r="AL450" i="3"/>
  <c r="AJ450" i="3"/>
  <c r="AK450" i="3"/>
  <c r="AL481" i="3"/>
  <c r="AJ481" i="3"/>
  <c r="AK481" i="3"/>
  <c r="AL502" i="3"/>
  <c r="AJ502" i="3"/>
  <c r="AK502" i="3"/>
  <c r="AK525" i="3"/>
  <c r="AK536" i="3"/>
  <c r="AK560" i="3"/>
  <c r="AJ593" i="3"/>
  <c r="AK593" i="3"/>
  <c r="AJ605" i="3"/>
  <c r="AK605" i="3"/>
  <c r="AJ627" i="3"/>
  <c r="AK627" i="3"/>
  <c r="AJ651" i="3"/>
  <c r="AK651" i="3"/>
  <c r="AJ663" i="3"/>
  <c r="AK663" i="3"/>
  <c r="AJ685" i="3"/>
  <c r="AK685" i="3"/>
  <c r="AJ707" i="3"/>
  <c r="AK707" i="3"/>
  <c r="AJ730" i="3"/>
  <c r="AK730" i="3"/>
  <c r="AJ753" i="3"/>
  <c r="AK753" i="3"/>
  <c r="AJ775" i="3"/>
  <c r="AK775" i="3"/>
  <c r="AJ808" i="3"/>
  <c r="AK808" i="3"/>
  <c r="AJ831" i="3"/>
  <c r="AK831" i="3"/>
  <c r="AJ854" i="3"/>
  <c r="AK854" i="3"/>
  <c r="AJ878" i="3"/>
  <c r="AK878" i="3"/>
  <c r="AJ902" i="3"/>
  <c r="AK902" i="3"/>
  <c r="AJ926" i="3"/>
  <c r="AK926" i="3"/>
  <c r="AJ948" i="3"/>
  <c r="AK948" i="3"/>
  <c r="AJ971" i="3"/>
  <c r="AK971" i="3"/>
  <c r="AJ983" i="3"/>
  <c r="AK983" i="3"/>
  <c r="AL8" i="3"/>
  <c r="AJ8" i="3"/>
  <c r="AK8" i="3"/>
  <c r="G671" i="2"/>
  <c r="G701" i="2"/>
  <c r="G251" i="2"/>
  <c r="E58" i="18" s="1"/>
  <c r="G611" i="2"/>
  <c r="E61" i="18" s="1"/>
  <c r="G641" i="2"/>
  <c r="E67" i="18" s="1"/>
  <c r="G686" i="2"/>
  <c r="G626" i="2"/>
  <c r="E64" i="18" s="1"/>
  <c r="G656" i="2"/>
  <c r="G26" i="2"/>
  <c r="E7" i="18" s="1"/>
  <c r="G356" i="2"/>
  <c r="G101" i="2"/>
  <c r="G491" i="2"/>
  <c r="E19" i="6" s="1"/>
  <c r="G416" i="2"/>
  <c r="E13" i="17" s="1"/>
  <c r="G596" i="2"/>
  <c r="E40" i="18" s="1"/>
  <c r="G716" i="2"/>
  <c r="G296" i="2"/>
  <c r="E58" i="6" s="1"/>
  <c r="G506" i="2"/>
  <c r="G11" i="2"/>
  <c r="E75" i="11" s="1"/>
  <c r="G116" i="2"/>
  <c r="E10" i="6" s="1"/>
  <c r="G551" i="2"/>
  <c r="E36" i="11" s="1"/>
  <c r="G581" i="2"/>
  <c r="E39" i="11" s="1"/>
  <c r="G146" i="2"/>
  <c r="G71" i="2"/>
  <c r="G236" i="2"/>
  <c r="G281" i="2"/>
  <c r="E46" i="6" s="1"/>
  <c r="G191" i="2"/>
  <c r="E7" i="17" s="1"/>
  <c r="G161" i="2"/>
  <c r="E34" i="6" s="1"/>
  <c r="G86" i="2"/>
  <c r="G266" i="2"/>
  <c r="E45" i="11" s="1"/>
  <c r="G401" i="2"/>
  <c r="G431" i="2"/>
  <c r="G731" i="2"/>
  <c r="G326" i="2"/>
  <c r="E61" i="6" s="1"/>
  <c r="G521" i="2"/>
  <c r="G41" i="2"/>
  <c r="E10" i="18" s="1"/>
  <c r="G56" i="2"/>
  <c r="G131" i="2"/>
  <c r="E7" i="6" s="1"/>
  <c r="AK4" i="3"/>
  <c r="AL24" i="3"/>
  <c r="AJ24" i="3"/>
  <c r="AK24" i="3"/>
  <c r="AL35" i="3"/>
  <c r="AJ35" i="3"/>
  <c r="AK35" i="3"/>
  <c r="AL58" i="3"/>
  <c r="AJ58" i="3"/>
  <c r="AK58" i="3"/>
  <c r="AL69" i="3"/>
  <c r="AJ69" i="3"/>
  <c r="AK69" i="3"/>
  <c r="AL79" i="3"/>
  <c r="AJ79" i="3"/>
  <c r="AK79" i="3"/>
  <c r="AL90" i="3"/>
  <c r="AJ90" i="3"/>
  <c r="AK90" i="3"/>
  <c r="AL101" i="3"/>
  <c r="AJ101" i="3"/>
  <c r="AK101" i="3"/>
  <c r="AL123" i="3"/>
  <c r="AJ123" i="3"/>
  <c r="AK123" i="3"/>
  <c r="AL134" i="3"/>
  <c r="AJ134" i="3"/>
  <c r="AK134" i="3"/>
  <c r="AL146" i="3"/>
  <c r="AJ146" i="3"/>
  <c r="AK146" i="3"/>
  <c r="AL156" i="3"/>
  <c r="AJ156" i="3"/>
  <c r="AK156" i="3"/>
  <c r="AJ167" i="3"/>
  <c r="AK167" i="3"/>
  <c r="AL190" i="3"/>
  <c r="AJ190" i="3"/>
  <c r="AK190" i="3"/>
  <c r="AL213" i="3"/>
  <c r="AJ213" i="3"/>
  <c r="AK213" i="3"/>
  <c r="AL224" i="3"/>
  <c r="AJ224" i="3"/>
  <c r="AK224" i="3"/>
  <c r="AL235" i="3"/>
  <c r="AJ235" i="3"/>
  <c r="AK235" i="3"/>
  <c r="AL255" i="3"/>
  <c r="AJ255" i="3"/>
  <c r="AK255" i="3"/>
  <c r="AL267" i="3"/>
  <c r="AJ267" i="3"/>
  <c r="AK267" i="3"/>
  <c r="AL277" i="3"/>
  <c r="AJ277" i="3"/>
  <c r="AK277" i="3"/>
  <c r="AL288" i="3"/>
  <c r="AJ288" i="3"/>
  <c r="AK288" i="3"/>
  <c r="AL299" i="3"/>
  <c r="AJ299" i="3"/>
  <c r="AK299" i="3"/>
  <c r="AL321" i="3"/>
  <c r="AJ321" i="3"/>
  <c r="AK321" i="3"/>
  <c r="AL331" i="3"/>
  <c r="AJ331" i="3"/>
  <c r="AK331" i="3"/>
  <c r="AL342" i="3"/>
  <c r="AJ342" i="3"/>
  <c r="AK342" i="3"/>
  <c r="AL353" i="3"/>
  <c r="AJ353" i="3"/>
  <c r="AK353" i="3"/>
  <c r="AL385" i="3"/>
  <c r="AJ385" i="3"/>
  <c r="AK385" i="3"/>
  <c r="AL313" i="3"/>
  <c r="AJ313" i="3"/>
  <c r="AK313" i="3"/>
  <c r="AL324" i="3"/>
  <c r="AJ324" i="3"/>
  <c r="AK324" i="3"/>
  <c r="AL346" i="3"/>
  <c r="AJ346" i="3"/>
  <c r="AK346" i="3"/>
  <c r="AL357" i="3"/>
  <c r="AJ357" i="3"/>
  <c r="AK357" i="3"/>
  <c r="AL367" i="3"/>
  <c r="AJ367" i="3"/>
  <c r="AK367" i="3"/>
  <c r="AL378" i="3"/>
  <c r="AJ378" i="3"/>
  <c r="AK378" i="3"/>
  <c r="AL389" i="3"/>
  <c r="AJ389" i="3"/>
  <c r="AK389" i="3"/>
  <c r="AJ399" i="3"/>
  <c r="AK399" i="3"/>
  <c r="AL410" i="3"/>
  <c r="AJ410" i="3"/>
  <c r="AK410" i="3"/>
  <c r="AL422" i="3"/>
  <c r="AJ422" i="3"/>
  <c r="AK422" i="3"/>
  <c r="AL432" i="3"/>
  <c r="AJ432" i="3"/>
  <c r="AK432" i="3"/>
  <c r="AL444" i="3"/>
  <c r="AJ444" i="3"/>
  <c r="AK444" i="3"/>
  <c r="AL455" i="3"/>
  <c r="AJ455" i="3"/>
  <c r="AK455" i="3"/>
  <c r="AL465" i="3"/>
  <c r="AJ465" i="3"/>
  <c r="AK465" i="3"/>
  <c r="AL476" i="3"/>
  <c r="AJ476" i="3"/>
  <c r="AK476" i="3"/>
  <c r="AL485" i="3"/>
  <c r="AJ485" i="3"/>
  <c r="AK485" i="3"/>
  <c r="AL495" i="3"/>
  <c r="AJ495" i="3"/>
  <c r="AK495" i="3"/>
  <c r="AK507" i="3"/>
  <c r="AK518" i="3"/>
  <c r="AK530" i="3"/>
  <c r="AK541" i="3"/>
  <c r="AJ553" i="3"/>
  <c r="AK553" i="3"/>
  <c r="AK576" i="3"/>
  <c r="AK586" i="3"/>
  <c r="AJ598" i="3"/>
  <c r="AK598" i="3"/>
  <c r="AJ610" i="3"/>
  <c r="AK610" i="3"/>
  <c r="AJ632" i="3"/>
  <c r="AK632" i="3"/>
  <c r="AJ644" i="3"/>
  <c r="AK644" i="3"/>
  <c r="AJ656" i="3"/>
  <c r="AK656" i="3"/>
  <c r="AJ668" i="3"/>
  <c r="AK668" i="3"/>
  <c r="AJ679" i="3"/>
  <c r="AK679" i="3"/>
  <c r="AJ701" i="3"/>
  <c r="AK701" i="3"/>
  <c r="AJ712" i="3"/>
  <c r="AK712" i="3"/>
  <c r="AJ724" i="3"/>
  <c r="AK724" i="3"/>
  <c r="AJ735" i="3"/>
  <c r="AK735" i="3"/>
  <c r="AJ747" i="3"/>
  <c r="AK747" i="3"/>
  <c r="AJ758" i="3"/>
  <c r="AK758" i="3"/>
  <c r="AJ769" i="3"/>
  <c r="AK769" i="3"/>
  <c r="AJ780" i="3"/>
  <c r="AK780" i="3"/>
  <c r="AJ801" i="3"/>
  <c r="AK801" i="3"/>
  <c r="AJ813" i="3"/>
  <c r="AK813" i="3"/>
  <c r="AJ825" i="3"/>
  <c r="AK825" i="3"/>
  <c r="AJ836" i="3"/>
  <c r="AK836" i="3"/>
  <c r="AJ847" i="3"/>
  <c r="AK847" i="3"/>
  <c r="AJ859" i="3"/>
  <c r="AK859" i="3"/>
  <c r="AJ871" i="3"/>
  <c r="AK871" i="3"/>
  <c r="AJ883" i="3"/>
  <c r="AK883" i="3"/>
  <c r="AJ895" i="3"/>
  <c r="AK895" i="3"/>
  <c r="AJ907" i="3"/>
  <c r="AK907" i="3"/>
  <c r="AJ919" i="3"/>
  <c r="AK919" i="3"/>
  <c r="AJ931" i="3"/>
  <c r="AK931" i="3"/>
  <c r="AJ941" i="3"/>
  <c r="AK941" i="3"/>
  <c r="AJ953" i="3"/>
  <c r="AK953" i="3"/>
  <c r="AJ964" i="3"/>
  <c r="AK964" i="3"/>
  <c r="AJ976" i="3"/>
  <c r="AK976" i="3"/>
  <c r="AJ987" i="3"/>
  <c r="AK987" i="3"/>
  <c r="AJ999" i="3"/>
  <c r="AK999" i="3"/>
  <c r="AL271" i="3"/>
  <c r="AJ271" i="3"/>
  <c r="AK271" i="3"/>
  <c r="AL282" i="3"/>
  <c r="AJ282" i="3"/>
  <c r="AK282" i="3"/>
  <c r="AL292" i="3"/>
  <c r="AJ292" i="3"/>
  <c r="AK292" i="3"/>
  <c r="AL314" i="3"/>
  <c r="AJ314" i="3"/>
  <c r="AK314" i="3"/>
  <c r="AK335" i="3"/>
  <c r="AK347" i="3"/>
  <c r="AL358" i="3"/>
  <c r="AJ358" i="3"/>
  <c r="AK358" i="3"/>
  <c r="AL368" i="3"/>
  <c r="AJ368" i="3"/>
  <c r="AK368" i="3"/>
  <c r="AL379" i="3"/>
  <c r="AJ379" i="3"/>
  <c r="AK379" i="3"/>
  <c r="AL390" i="3"/>
  <c r="AJ390" i="3"/>
  <c r="AK390" i="3"/>
  <c r="AL400" i="3"/>
  <c r="AJ400" i="3"/>
  <c r="AK400" i="3"/>
  <c r="AL411" i="3"/>
  <c r="AJ411" i="3"/>
  <c r="AK411" i="3"/>
  <c r="AL423" i="3"/>
  <c r="AJ423" i="3"/>
  <c r="AK423" i="3"/>
  <c r="AL433" i="3"/>
  <c r="AJ433" i="3"/>
  <c r="AK433" i="3"/>
  <c r="AK445" i="3"/>
  <c r="AL456" i="3"/>
  <c r="AJ456" i="3"/>
  <c r="AK456" i="3"/>
  <c r="AL466" i="3"/>
  <c r="AJ466" i="3"/>
  <c r="AK466" i="3"/>
  <c r="AL477" i="3"/>
  <c r="AJ477" i="3"/>
  <c r="AK477" i="3"/>
  <c r="AL496" i="3"/>
  <c r="AJ496" i="3"/>
  <c r="AK496" i="3"/>
  <c r="AK508" i="3"/>
  <c r="AK519" i="3"/>
  <c r="AK531" i="3"/>
  <c r="AK542" i="3"/>
  <c r="AJ554" i="3"/>
  <c r="AK554" i="3"/>
  <c r="AK577" i="3"/>
  <c r="AJ587" i="3"/>
  <c r="AK587" i="3"/>
  <c r="AJ599" i="3"/>
  <c r="AK599" i="3"/>
  <c r="AJ633" i="3"/>
  <c r="AK633" i="3"/>
  <c r="AJ645" i="3"/>
  <c r="AK645" i="3"/>
  <c r="AJ657" i="3"/>
  <c r="AK657" i="3"/>
  <c r="AJ669" i="3"/>
  <c r="AK669" i="3"/>
  <c r="AJ680" i="3"/>
  <c r="AK680" i="3"/>
  <c r="AJ713" i="3"/>
  <c r="AK713" i="3"/>
  <c r="AJ725" i="3"/>
  <c r="AK725" i="3"/>
  <c r="AJ736" i="3"/>
  <c r="AK736" i="3"/>
  <c r="AJ748" i="3"/>
  <c r="AK748" i="3"/>
  <c r="AJ759" i="3"/>
  <c r="AK759" i="3"/>
  <c r="AJ770" i="3"/>
  <c r="AK770" i="3"/>
  <c r="AJ802" i="3"/>
  <c r="AK802" i="3"/>
  <c r="AJ814" i="3"/>
  <c r="AK814" i="3"/>
  <c r="AJ826" i="3"/>
  <c r="AK826" i="3"/>
  <c r="AJ848" i="3"/>
  <c r="AK848" i="3"/>
  <c r="AJ860" i="3"/>
  <c r="AK860" i="3"/>
  <c r="AJ872" i="3"/>
  <c r="AK872" i="3"/>
  <c r="AJ884" i="3"/>
  <c r="AK884" i="3"/>
  <c r="AJ896" i="3"/>
  <c r="AK896" i="3"/>
  <c r="AJ908" i="3"/>
  <c r="AK908" i="3"/>
  <c r="AJ920" i="3"/>
  <c r="AK920" i="3"/>
  <c r="AJ932" i="3"/>
  <c r="AK932" i="3"/>
  <c r="AJ942" i="3"/>
  <c r="AK942" i="3"/>
  <c r="AJ954" i="3"/>
  <c r="AK954" i="3"/>
  <c r="AJ965" i="3"/>
  <c r="AK965" i="3"/>
  <c r="AJ977" i="3"/>
  <c r="AK977" i="3"/>
  <c r="AJ988" i="3"/>
  <c r="AK988" i="3"/>
  <c r="AJ1000" i="3"/>
  <c r="AK1000" i="3"/>
  <c r="AJ1001" i="3"/>
  <c r="BC459" i="2"/>
  <c r="AC24" i="17"/>
  <c r="BU459" i="2"/>
  <c r="Y24" i="17"/>
  <c r="BB459" i="2"/>
  <c r="BA459" i="2"/>
  <c r="BK459" i="2"/>
  <c r="K24" i="17"/>
  <c r="BT459" i="2"/>
  <c r="BP459" i="2"/>
  <c r="BQ459" i="2"/>
  <c r="AA24" i="17"/>
  <c r="Z24" i="17"/>
  <c r="BR459" i="2"/>
  <c r="AZ459" i="2"/>
  <c r="BV459" i="2"/>
  <c r="X24" i="17"/>
  <c r="P24" i="17"/>
  <c r="U24" i="17"/>
  <c r="O24" i="17"/>
  <c r="Q24" i="17"/>
  <c r="R24" i="17"/>
  <c r="BL459" i="2"/>
  <c r="BD459" i="2"/>
  <c r="BI459" i="2"/>
  <c r="BJ459" i="2"/>
  <c r="V24" i="17"/>
  <c r="T24" i="17"/>
  <c r="AB24" i="17"/>
  <c r="AI34" i="17"/>
  <c r="BS459" i="2"/>
  <c r="BN459" i="2"/>
  <c r="BH459" i="2"/>
  <c r="BG459" i="2"/>
  <c r="BM459" i="2"/>
  <c r="AI22" i="17"/>
  <c r="M24" i="17"/>
  <c r="N24" i="17"/>
  <c r="BE459" i="2"/>
  <c r="BF459" i="2"/>
  <c r="W24" i="17"/>
  <c r="BO459" i="2"/>
  <c r="AD24" i="17"/>
  <c r="S24" i="17"/>
  <c r="L24" i="17"/>
  <c r="J24" i="17"/>
  <c r="AK324" i="2"/>
  <c r="AK384" i="2"/>
  <c r="AJ459" i="2"/>
  <c r="AK225" i="2"/>
  <c r="AK210" i="2"/>
  <c r="AG729" i="2"/>
  <c r="BT729" i="2" s="1"/>
  <c r="U729" i="2"/>
  <c r="BH729" i="2" s="1"/>
  <c r="S729" i="2"/>
  <c r="BF729" i="2" s="1"/>
  <c r="AF729" i="2"/>
  <c r="BS729" i="2" s="1"/>
  <c r="T729" i="2"/>
  <c r="BG729" i="2" s="1"/>
  <c r="AE729" i="2"/>
  <c r="BR729" i="2" s="1"/>
  <c r="AH729" i="2"/>
  <c r="BU729" i="2" s="1"/>
  <c r="P729" i="2"/>
  <c r="BC729" i="2" s="1"/>
  <c r="AD729" i="2"/>
  <c r="BQ729" i="2" s="1"/>
  <c r="O729" i="2"/>
  <c r="BB729" i="2" s="1"/>
  <c r="AL729" i="2"/>
  <c r="BY729" i="2" s="1"/>
  <c r="W729" i="2"/>
  <c r="BJ729" i="2" s="1"/>
  <c r="Z729" i="2"/>
  <c r="BM729" i="2" s="1"/>
  <c r="Y729" i="2"/>
  <c r="BL729" i="2" s="1"/>
  <c r="X729" i="2"/>
  <c r="BK729" i="2" s="1"/>
  <c r="AK729" i="2"/>
  <c r="BX729" i="2" s="1"/>
  <c r="AJ729" i="2"/>
  <c r="BW729" i="2" s="1"/>
  <c r="AI729" i="2"/>
  <c r="BV729" i="2" s="1"/>
  <c r="AA729" i="2"/>
  <c r="BN729" i="2" s="1"/>
  <c r="V729" i="2"/>
  <c r="BI729" i="2" s="1"/>
  <c r="AC729" i="2"/>
  <c r="BP729" i="2" s="1"/>
  <c r="AB729" i="2"/>
  <c r="BO729" i="2" s="1"/>
  <c r="R729" i="2"/>
  <c r="BE729" i="2" s="1"/>
  <c r="Q729" i="2"/>
  <c r="BD729" i="2" s="1"/>
  <c r="E51" i="11" l="1"/>
  <c r="E48" i="11"/>
  <c r="E70" i="6"/>
  <c r="E54" i="11"/>
  <c r="E43" i="17"/>
  <c r="E31" i="6"/>
  <c r="E67" i="17"/>
  <c r="J375" i="2"/>
  <c r="AY384" i="2"/>
  <c r="G48" i="17"/>
  <c r="AZ324" i="2"/>
  <c r="J450" i="2"/>
  <c r="AY459" i="2"/>
  <c r="I36" i="17"/>
  <c r="J315" i="2"/>
  <c r="G36" i="17"/>
  <c r="AY324" i="2"/>
  <c r="O491" i="2"/>
  <c r="AH341" i="2"/>
  <c r="S176" i="2"/>
  <c r="AE341" i="2"/>
  <c r="AM176" i="2"/>
  <c r="O341" i="2"/>
  <c r="U341" i="2"/>
  <c r="X341" i="2"/>
  <c r="AD176" i="2"/>
  <c r="AI341" i="2"/>
  <c r="T341" i="2"/>
  <c r="Y341" i="2"/>
  <c r="AE176" i="2"/>
  <c r="AB176" i="2"/>
  <c r="AJ176" i="2"/>
  <c r="AA176" i="2"/>
  <c r="X176" i="2"/>
  <c r="AM341" i="2"/>
  <c r="AF341" i="2"/>
  <c r="AG341" i="2"/>
  <c r="AF176" i="2"/>
  <c r="O176" i="2"/>
  <c r="AI176" i="2"/>
  <c r="P341" i="2"/>
  <c r="AL341" i="2"/>
  <c r="V341" i="2"/>
  <c r="AB341" i="2"/>
  <c r="AC341" i="2"/>
  <c r="AL176" i="2"/>
  <c r="W176" i="2"/>
  <c r="S341" i="2"/>
  <c r="Z341" i="2"/>
  <c r="AA341" i="2"/>
  <c r="AC176" i="2"/>
  <c r="Q176" i="2"/>
  <c r="Y176" i="2"/>
  <c r="T176" i="2"/>
  <c r="Z176" i="2"/>
  <c r="V176" i="2"/>
  <c r="AD341" i="2"/>
  <c r="AJ341" i="2"/>
  <c r="AH176" i="2"/>
  <c r="R176" i="2"/>
  <c r="AG176" i="2"/>
  <c r="Q341" i="2"/>
  <c r="W341" i="2"/>
  <c r="P176" i="2"/>
  <c r="AK176" i="2"/>
  <c r="U176" i="2"/>
  <c r="R341" i="2"/>
  <c r="AK341" i="2"/>
  <c r="AM476" i="2"/>
  <c r="AJ476" i="2"/>
  <c r="AI476" i="2"/>
  <c r="AA476" i="2"/>
  <c r="Y476" i="2"/>
  <c r="AF461" i="2"/>
  <c r="AM461" i="2"/>
  <c r="X461" i="2"/>
  <c r="Z461" i="2"/>
  <c r="Z476" i="2"/>
  <c r="AC476" i="2"/>
  <c r="AK476" i="2"/>
  <c r="V461" i="2"/>
  <c r="AI461" i="2"/>
  <c r="AJ461" i="2"/>
  <c r="AL461" i="2"/>
  <c r="AL476" i="2"/>
  <c r="T476" i="2"/>
  <c r="AE461" i="2"/>
  <c r="AG476" i="2"/>
  <c r="O476" i="2"/>
  <c r="Q461" i="2"/>
  <c r="AF476" i="2"/>
  <c r="R476" i="2"/>
  <c r="Q476" i="2"/>
  <c r="U476" i="2"/>
  <c r="AK461" i="2"/>
  <c r="AH476" i="2"/>
  <c r="V476" i="2"/>
  <c r="P461" i="2"/>
  <c r="T461" i="2"/>
  <c r="AB476" i="2"/>
  <c r="AC461" i="2"/>
  <c r="Y461" i="2"/>
  <c r="R461" i="2"/>
  <c r="AE476" i="2"/>
  <c r="X476" i="2"/>
  <c r="AG461" i="2"/>
  <c r="AB461" i="2"/>
  <c r="AH461" i="2"/>
  <c r="O461" i="2"/>
  <c r="AD461" i="2"/>
  <c r="U461" i="2"/>
  <c r="P476" i="2"/>
  <c r="AA461" i="2"/>
  <c r="W476" i="2"/>
  <c r="AD476" i="2"/>
  <c r="S476" i="2"/>
  <c r="S461" i="2"/>
  <c r="W461" i="2"/>
  <c r="E40" i="17"/>
  <c r="E67" i="6"/>
  <c r="E34" i="18"/>
  <c r="E58" i="17"/>
  <c r="E66" i="11"/>
  <c r="E79" i="6"/>
  <c r="E82" i="6"/>
  <c r="E31" i="18"/>
  <c r="E69" i="11"/>
  <c r="E61" i="17"/>
  <c r="E73" i="6"/>
  <c r="E46" i="17"/>
  <c r="E37" i="18"/>
  <c r="E72" i="11"/>
  <c r="E78" i="11"/>
  <c r="AE806" i="2"/>
  <c r="AE808" i="2" s="1"/>
  <c r="AA791" i="2"/>
  <c r="AA793" i="2" s="1"/>
  <c r="AI761" i="2"/>
  <c r="AI763" i="2" s="1"/>
  <c r="V761" i="2"/>
  <c r="V763" i="2" s="1"/>
  <c r="AD746" i="2"/>
  <c r="AD748" i="2" s="1"/>
  <c r="R746" i="2"/>
  <c r="R748" i="2" s="1"/>
  <c r="AC821" i="2"/>
  <c r="AC823" i="2" s="1"/>
  <c r="AB806" i="2"/>
  <c r="AB808" i="2" s="1"/>
  <c r="Z791" i="2"/>
  <c r="Z793" i="2" s="1"/>
  <c r="AH761" i="2"/>
  <c r="AH763" i="2" s="1"/>
  <c r="U761" i="2"/>
  <c r="U763" i="2" s="1"/>
  <c r="AC746" i="2"/>
  <c r="AC748" i="2" s="1"/>
  <c r="Q746" i="2"/>
  <c r="Q748" i="2" s="1"/>
  <c r="U806" i="2"/>
  <c r="U808" i="2" s="1"/>
  <c r="AM791" i="2"/>
  <c r="AM793" i="2" s="1"/>
  <c r="Y791" i="2"/>
  <c r="Y793" i="2" s="1"/>
  <c r="AG761" i="2"/>
  <c r="AG763" i="2" s="1"/>
  <c r="T761" i="2"/>
  <c r="T763" i="2" s="1"/>
  <c r="AB746" i="2"/>
  <c r="AB748" i="2" s="1"/>
  <c r="P746" i="2"/>
  <c r="P748" i="2" s="1"/>
  <c r="T806" i="2"/>
  <c r="T808" i="2" s="1"/>
  <c r="AL791" i="2"/>
  <c r="AL793" i="2" s="1"/>
  <c r="X791" i="2"/>
  <c r="X793" i="2" s="1"/>
  <c r="AF761" i="2"/>
  <c r="AF763" i="2" s="1"/>
  <c r="S761" i="2"/>
  <c r="S763" i="2" s="1"/>
  <c r="AM746" i="2"/>
  <c r="AM748" i="2" s="1"/>
  <c r="AA746" i="2"/>
  <c r="AA748" i="2" s="1"/>
  <c r="O746" i="2"/>
  <c r="AM881" i="2"/>
  <c r="AM883" i="2" s="1"/>
  <c r="S806" i="2"/>
  <c r="S808" i="2" s="1"/>
  <c r="AK791" i="2"/>
  <c r="AK793" i="2" s="1"/>
  <c r="W791" i="2"/>
  <c r="W793" i="2" s="1"/>
  <c r="AE761" i="2"/>
  <c r="AE763" i="2" s="1"/>
  <c r="R761" i="2"/>
  <c r="R763" i="2" s="1"/>
  <c r="AL746" i="2"/>
  <c r="AL748" i="2" s="1"/>
  <c r="Z746" i="2"/>
  <c r="Z748" i="2" s="1"/>
  <c r="P806" i="2"/>
  <c r="P808" i="2" s="1"/>
  <c r="AJ791" i="2"/>
  <c r="AJ793" i="2" s="1"/>
  <c r="V791" i="2"/>
  <c r="V793" i="2" s="1"/>
  <c r="AD761" i="2"/>
  <c r="AD763" i="2" s="1"/>
  <c r="Q761" i="2"/>
  <c r="Q763" i="2" s="1"/>
  <c r="AK746" i="2"/>
  <c r="AK748" i="2" s="1"/>
  <c r="Y746" i="2"/>
  <c r="Y748" i="2" s="1"/>
  <c r="AI791" i="2"/>
  <c r="AI793" i="2" s="1"/>
  <c r="U791" i="2"/>
  <c r="U793" i="2" s="1"/>
  <c r="AL776" i="2"/>
  <c r="AL778" i="2" s="1"/>
  <c r="AC761" i="2"/>
  <c r="AC763" i="2" s="1"/>
  <c r="P761" i="2"/>
  <c r="P763" i="2" s="1"/>
  <c r="AJ746" i="2"/>
  <c r="AJ748" i="2" s="1"/>
  <c r="X746" i="2"/>
  <c r="X748" i="2" s="1"/>
  <c r="AH791" i="2"/>
  <c r="AH793" i="2" s="1"/>
  <c r="T791" i="2"/>
  <c r="T793" i="2" s="1"/>
  <c r="AK776" i="2"/>
  <c r="AK778" i="2" s="1"/>
  <c r="AB761" i="2"/>
  <c r="AB763" i="2" s="1"/>
  <c r="O761" i="2"/>
  <c r="AI746" i="2"/>
  <c r="AI748" i="2" s="1"/>
  <c r="W746" i="2"/>
  <c r="W748" i="2" s="1"/>
  <c r="AG791" i="2"/>
  <c r="AG793" i="2" s="1"/>
  <c r="S791" i="2"/>
  <c r="S793" i="2" s="1"/>
  <c r="Y776" i="2"/>
  <c r="Y778" i="2" s="1"/>
  <c r="AA761" i="2"/>
  <c r="AA763" i="2" s="1"/>
  <c r="AH746" i="2"/>
  <c r="AH748" i="2" s="1"/>
  <c r="V746" i="2"/>
  <c r="V748" i="2" s="1"/>
  <c r="O851" i="2"/>
  <c r="AF791" i="2"/>
  <c r="AF793" i="2" s="1"/>
  <c r="P791" i="2"/>
  <c r="P793" i="2" s="1"/>
  <c r="X776" i="2"/>
  <c r="X778" i="2" s="1"/>
  <c r="AM761" i="2"/>
  <c r="AM763" i="2" s="1"/>
  <c r="Z761" i="2"/>
  <c r="Z763" i="2" s="1"/>
  <c r="AG746" i="2"/>
  <c r="AG748" i="2" s="1"/>
  <c r="U746" i="2"/>
  <c r="U748" i="2" s="1"/>
  <c r="AE791" i="2"/>
  <c r="AE793" i="2" s="1"/>
  <c r="O791" i="2"/>
  <c r="W776" i="2"/>
  <c r="W778" i="2" s="1"/>
  <c r="AL761" i="2"/>
  <c r="AL763" i="2" s="1"/>
  <c r="X761" i="2"/>
  <c r="X763" i="2" s="1"/>
  <c r="AF746" i="2"/>
  <c r="AF748" i="2" s="1"/>
  <c r="T746" i="2"/>
  <c r="T748" i="2" s="1"/>
  <c r="AJ761" i="2"/>
  <c r="AJ763" i="2" s="1"/>
  <c r="W761" i="2"/>
  <c r="W763" i="2" s="1"/>
  <c r="V776" i="2"/>
  <c r="V778" i="2" s="1"/>
  <c r="AF821" i="2"/>
  <c r="AF823" i="2" s="1"/>
  <c r="AB791" i="2"/>
  <c r="AB793" i="2" s="1"/>
  <c r="AE746" i="2"/>
  <c r="AE748" i="2" s="1"/>
  <c r="S746" i="2"/>
  <c r="S748" i="2" s="1"/>
  <c r="AG806" i="2"/>
  <c r="AG808" i="2" s="1"/>
  <c r="AB821" i="2"/>
  <c r="AB823" i="2" s="1"/>
  <c r="AE776" i="2"/>
  <c r="AE778" i="2" s="1"/>
  <c r="X806" i="2"/>
  <c r="X808" i="2" s="1"/>
  <c r="AM821" i="2"/>
  <c r="AM823" i="2" s="1"/>
  <c r="AI836" i="2"/>
  <c r="AI838" i="2" s="1"/>
  <c r="R836" i="2"/>
  <c r="R838" i="2" s="1"/>
  <c r="AB851" i="2"/>
  <c r="AB853" i="2" s="1"/>
  <c r="AD836" i="2"/>
  <c r="AD838" i="2" s="1"/>
  <c r="W851" i="2"/>
  <c r="W853" i="2" s="1"/>
  <c r="AA881" i="2"/>
  <c r="AA883" i="2" s="1"/>
  <c r="AD881" i="2"/>
  <c r="AD883" i="2" s="1"/>
  <c r="AG836" i="2"/>
  <c r="AG838" i="2" s="1"/>
  <c r="X836" i="2"/>
  <c r="X838" i="2" s="1"/>
  <c r="P836" i="2"/>
  <c r="P838" i="2" s="1"/>
  <c r="AM866" i="2"/>
  <c r="AM868" i="2" s="1"/>
  <c r="R821" i="2"/>
  <c r="R823" i="2" s="1"/>
  <c r="AM836" i="2"/>
  <c r="AM838" i="2" s="1"/>
  <c r="S866" i="2"/>
  <c r="S868" i="2" s="1"/>
  <c r="AE881" i="2"/>
  <c r="AE883" i="2" s="1"/>
  <c r="AG851" i="2"/>
  <c r="AG853" i="2" s="1"/>
  <c r="AJ866" i="2"/>
  <c r="AJ868" i="2" s="1"/>
  <c r="T866" i="2"/>
  <c r="T868" i="2" s="1"/>
  <c r="R776" i="2"/>
  <c r="R778" i="2" s="1"/>
  <c r="AI806" i="2"/>
  <c r="AI808" i="2" s="1"/>
  <c r="AA821" i="2"/>
  <c r="AA823" i="2" s="1"/>
  <c r="U821" i="2"/>
  <c r="U823" i="2" s="1"/>
  <c r="AE821" i="2"/>
  <c r="AE823" i="2" s="1"/>
  <c r="O881" i="2"/>
  <c r="V851" i="2"/>
  <c r="V853" i="2" s="1"/>
  <c r="S881" i="2"/>
  <c r="S883" i="2" s="1"/>
  <c r="AK881" i="2"/>
  <c r="AK883" i="2" s="1"/>
  <c r="AD851" i="2"/>
  <c r="AD853" i="2" s="1"/>
  <c r="S851" i="2"/>
  <c r="S853" i="2" s="1"/>
  <c r="Y881" i="2"/>
  <c r="Y883" i="2" s="1"/>
  <c r="Q851" i="2"/>
  <c r="Q853" i="2" s="1"/>
  <c r="AK761" i="2"/>
  <c r="AK763" i="2" s="1"/>
  <c r="V821" i="2"/>
  <c r="V823" i="2" s="1"/>
  <c r="AF776" i="2"/>
  <c r="AF778" i="2" s="1"/>
  <c r="AJ776" i="2"/>
  <c r="AJ778" i="2" s="1"/>
  <c r="AF806" i="2"/>
  <c r="AF808" i="2" s="1"/>
  <c r="W806" i="2"/>
  <c r="W808" i="2" s="1"/>
  <c r="Q791" i="2"/>
  <c r="Q793" i="2" s="1"/>
  <c r="O821" i="2"/>
  <c r="AG881" i="2"/>
  <c r="AG883" i="2" s="1"/>
  <c r="AE836" i="2"/>
  <c r="AE838" i="2" s="1"/>
  <c r="AA866" i="2"/>
  <c r="AA868" i="2" s="1"/>
  <c r="O866" i="2"/>
  <c r="T881" i="2"/>
  <c r="T883" i="2" s="1"/>
  <c r="W821" i="2"/>
  <c r="W823" i="2" s="1"/>
  <c r="T776" i="2"/>
  <c r="T778" i="2" s="1"/>
  <c r="Z776" i="2"/>
  <c r="Z778" i="2" s="1"/>
  <c r="AH806" i="2"/>
  <c r="AH808" i="2" s="1"/>
  <c r="AC791" i="2"/>
  <c r="AC793" i="2" s="1"/>
  <c r="AK821" i="2"/>
  <c r="AK823" i="2" s="1"/>
  <c r="AH821" i="2"/>
  <c r="AH823" i="2" s="1"/>
  <c r="AA851" i="2"/>
  <c r="AA853" i="2" s="1"/>
  <c r="AC851" i="2"/>
  <c r="AC853" i="2" s="1"/>
  <c r="AD791" i="2"/>
  <c r="AD793" i="2" s="1"/>
  <c r="V836" i="2"/>
  <c r="V838" i="2" s="1"/>
  <c r="AD776" i="2"/>
  <c r="AD778" i="2" s="1"/>
  <c r="AI776" i="2"/>
  <c r="AI778" i="2" s="1"/>
  <c r="AM806" i="2"/>
  <c r="AM808" i="2" s="1"/>
  <c r="V806" i="2"/>
  <c r="V808" i="2" s="1"/>
  <c r="R791" i="2"/>
  <c r="R793" i="2" s="1"/>
  <c r="Y821" i="2"/>
  <c r="Y823" i="2" s="1"/>
  <c r="U851" i="2"/>
  <c r="U853" i="2" s="1"/>
  <c r="S836" i="2"/>
  <c r="S838" i="2" s="1"/>
  <c r="W836" i="2"/>
  <c r="W838" i="2" s="1"/>
  <c r="O836" i="2"/>
  <c r="AJ836" i="2"/>
  <c r="AJ838" i="2" s="1"/>
  <c r="Q776" i="2"/>
  <c r="Q778" i="2" s="1"/>
  <c r="AG776" i="2"/>
  <c r="AG778" i="2" s="1"/>
  <c r="AA806" i="2"/>
  <c r="AA808" i="2" s="1"/>
  <c r="AD806" i="2"/>
  <c r="AD808" i="2" s="1"/>
  <c r="AL821" i="2"/>
  <c r="AL823" i="2" s="1"/>
  <c r="Q866" i="2"/>
  <c r="Q868" i="2" s="1"/>
  <c r="T851" i="2"/>
  <c r="T853" i="2" s="1"/>
  <c r="AH836" i="2"/>
  <c r="AH838" i="2" s="1"/>
  <c r="AL836" i="2"/>
  <c r="AL838" i="2" s="1"/>
  <c r="AL881" i="2"/>
  <c r="AL883" i="2" s="1"/>
  <c r="AC776" i="2"/>
  <c r="AC778" i="2" s="1"/>
  <c r="AA776" i="2"/>
  <c r="AA778" i="2" s="1"/>
  <c r="O806" i="2"/>
  <c r="R806" i="2"/>
  <c r="R808" i="2" s="1"/>
  <c r="Z821" i="2"/>
  <c r="Z823" i="2" s="1"/>
  <c r="Q836" i="2"/>
  <c r="Q838" i="2" s="1"/>
  <c r="Z836" i="2"/>
  <c r="Z838" i="2" s="1"/>
  <c r="AF881" i="2"/>
  <c r="AF883" i="2" s="1"/>
  <c r="AG866" i="2"/>
  <c r="AG868" i="2" s="1"/>
  <c r="AH851" i="2"/>
  <c r="AH853" i="2" s="1"/>
  <c r="AL866" i="2"/>
  <c r="AL868" i="2" s="1"/>
  <c r="AE866" i="2"/>
  <c r="AE868" i="2" s="1"/>
  <c r="P776" i="2"/>
  <c r="P778" i="2" s="1"/>
  <c r="AM776" i="2"/>
  <c r="AM778" i="2" s="1"/>
  <c r="AL806" i="2"/>
  <c r="AL808" i="2" s="1"/>
  <c r="AC806" i="2"/>
  <c r="AC808" i="2" s="1"/>
  <c r="T836" i="2"/>
  <c r="T838" i="2" s="1"/>
  <c r="AJ821" i="2"/>
  <c r="AJ823" i="2" s="1"/>
  <c r="AF836" i="2"/>
  <c r="AF838" i="2" s="1"/>
  <c r="AK836" i="2"/>
  <c r="AK838" i="2" s="1"/>
  <c r="U881" i="2"/>
  <c r="U883" i="2" s="1"/>
  <c r="AF866" i="2"/>
  <c r="AF868" i="2" s="1"/>
  <c r="AK851" i="2"/>
  <c r="AK853" i="2" s="1"/>
  <c r="Z866" i="2"/>
  <c r="Z868" i="2" s="1"/>
  <c r="AC881" i="2"/>
  <c r="AC883" i="2" s="1"/>
  <c r="Y836" i="2"/>
  <c r="Y838" i="2" s="1"/>
  <c r="V866" i="2"/>
  <c r="V868" i="2" s="1"/>
  <c r="X881" i="2"/>
  <c r="X883" i="2" s="1"/>
  <c r="Z881" i="2"/>
  <c r="Z883" i="2" s="1"/>
  <c r="Z851" i="2"/>
  <c r="Z853" i="2" s="1"/>
  <c r="AI821" i="2"/>
  <c r="AI823" i="2" s="1"/>
  <c r="AF851" i="2"/>
  <c r="AF853" i="2" s="1"/>
  <c r="AB776" i="2"/>
  <c r="AB778" i="2" s="1"/>
  <c r="S776" i="2"/>
  <c r="S778" i="2" s="1"/>
  <c r="Z806" i="2"/>
  <c r="Z808" i="2" s="1"/>
  <c r="Q806" i="2"/>
  <c r="Q808" i="2" s="1"/>
  <c r="X821" i="2"/>
  <c r="X823" i="2" s="1"/>
  <c r="Q821" i="2"/>
  <c r="Q823" i="2" s="1"/>
  <c r="R866" i="2"/>
  <c r="R868" i="2" s="1"/>
  <c r="AE851" i="2"/>
  <c r="AE853" i="2" s="1"/>
  <c r="AB881" i="2"/>
  <c r="AB883" i="2" s="1"/>
  <c r="Y851" i="2"/>
  <c r="Y853" i="2" s="1"/>
  <c r="AK866" i="2"/>
  <c r="AK868" i="2" s="1"/>
  <c r="X866" i="2"/>
  <c r="X868" i="2" s="1"/>
  <c r="T821" i="2"/>
  <c r="T823" i="2" s="1"/>
  <c r="P851" i="2"/>
  <c r="P853" i="2" s="1"/>
  <c r="O776" i="2"/>
  <c r="Y761" i="2"/>
  <c r="Y763" i="2" s="1"/>
  <c r="AK806" i="2"/>
  <c r="AK808" i="2" s="1"/>
  <c r="AG821" i="2"/>
  <c r="AG823" i="2" s="1"/>
  <c r="AH881" i="2"/>
  <c r="AH883" i="2" s="1"/>
  <c r="V881" i="2"/>
  <c r="V883" i="2" s="1"/>
  <c r="AB866" i="2"/>
  <c r="AB868" i="2" s="1"/>
  <c r="AJ851" i="2"/>
  <c r="AJ853" i="2" s="1"/>
  <c r="Y866" i="2"/>
  <c r="Y868" i="2" s="1"/>
  <c r="AJ806" i="2"/>
  <c r="AJ808" i="2" s="1"/>
  <c r="AH866" i="2"/>
  <c r="AH868" i="2" s="1"/>
  <c r="P881" i="2"/>
  <c r="P883" i="2" s="1"/>
  <c r="P866" i="2"/>
  <c r="P868" i="2" s="1"/>
  <c r="AI851" i="2"/>
  <c r="AI853" i="2" s="1"/>
  <c r="W881" i="2"/>
  <c r="W883" i="2" s="1"/>
  <c r="R851" i="2"/>
  <c r="R853" i="2" s="1"/>
  <c r="AL851" i="2"/>
  <c r="AL853" i="2" s="1"/>
  <c r="P821" i="2"/>
  <c r="P823" i="2" s="1"/>
  <c r="AH776" i="2"/>
  <c r="AH778" i="2" s="1"/>
  <c r="Y806" i="2"/>
  <c r="Y808" i="2" s="1"/>
  <c r="AD821" i="2"/>
  <c r="AD823" i="2" s="1"/>
  <c r="AB836" i="2"/>
  <c r="AB838" i="2" s="1"/>
  <c r="AC836" i="2"/>
  <c r="AC838" i="2" s="1"/>
  <c r="AM851" i="2"/>
  <c r="AM853" i="2" s="1"/>
  <c r="AJ881" i="2"/>
  <c r="AJ883" i="2" s="1"/>
  <c r="U866" i="2"/>
  <c r="U868" i="2" s="1"/>
  <c r="X851" i="2"/>
  <c r="X853" i="2" s="1"/>
  <c r="AI866" i="2"/>
  <c r="AI868" i="2" s="1"/>
  <c r="AC866" i="2"/>
  <c r="AC868" i="2" s="1"/>
  <c r="S821" i="2"/>
  <c r="S823" i="2" s="1"/>
  <c r="U776" i="2"/>
  <c r="U778" i="2" s="1"/>
  <c r="U836" i="2"/>
  <c r="U838" i="2" s="1"/>
  <c r="AI881" i="2"/>
  <c r="AI883" i="2" s="1"/>
  <c r="W866" i="2"/>
  <c r="W868" i="2" s="1"/>
  <c r="R881" i="2"/>
  <c r="R883" i="2" s="1"/>
  <c r="AA836" i="2"/>
  <c r="AA838" i="2" s="1"/>
  <c r="AD866" i="2"/>
  <c r="AD868" i="2" s="1"/>
  <c r="Q881" i="2"/>
  <c r="Q883" i="2" s="1"/>
  <c r="AH73" i="18"/>
  <c r="AG73" i="18"/>
  <c r="AF73" i="18"/>
  <c r="F73" i="18"/>
  <c r="AH656" i="2"/>
  <c r="Q656" i="2"/>
  <c r="AM686" i="2"/>
  <c r="AM688" i="2" s="1"/>
  <c r="AG656" i="2"/>
  <c r="P656" i="2"/>
  <c r="AH686" i="2"/>
  <c r="AH688" i="2" s="1"/>
  <c r="AF656" i="2"/>
  <c r="T656" i="2"/>
  <c r="S671" i="2"/>
  <c r="S673" i="2" s="1"/>
  <c r="R686" i="2"/>
  <c r="R688" i="2" s="1"/>
  <c r="S656" i="2"/>
  <c r="R671" i="2"/>
  <c r="R673" i="2" s="1"/>
  <c r="Q686" i="2"/>
  <c r="Q688" i="2" s="1"/>
  <c r="AE656" i="2"/>
  <c r="U671" i="2"/>
  <c r="U673" i="2" s="1"/>
  <c r="T671" i="2"/>
  <c r="T673" i="2" s="1"/>
  <c r="AC656" i="2"/>
  <c r="AF686" i="2"/>
  <c r="AF688" i="2" s="1"/>
  <c r="AB656" i="2"/>
  <c r="AE686" i="2"/>
  <c r="AE688" i="2" s="1"/>
  <c r="AD656" i="2"/>
  <c r="P671" i="2"/>
  <c r="P673" i="2" s="1"/>
  <c r="AJ671" i="2"/>
  <c r="AJ673" i="2" s="1"/>
  <c r="AI671" i="2"/>
  <c r="AI673" i="2" s="1"/>
  <c r="AA656" i="2"/>
  <c r="R656" i="2"/>
  <c r="Y686" i="2"/>
  <c r="Y688" i="2" s="1"/>
  <c r="AB701" i="2"/>
  <c r="AB703" i="2" s="1"/>
  <c r="V656" i="2"/>
  <c r="O656" i="2"/>
  <c r="AM671" i="2"/>
  <c r="AM673" i="2" s="1"/>
  <c r="T686" i="2"/>
  <c r="T688" i="2" s="1"/>
  <c r="AL671" i="2"/>
  <c r="AL673" i="2" s="1"/>
  <c r="S686" i="2"/>
  <c r="S688" i="2" s="1"/>
  <c r="AM656" i="2"/>
  <c r="AG671" i="2"/>
  <c r="AG673" i="2" s="1"/>
  <c r="V686" i="2"/>
  <c r="V688" i="2" s="1"/>
  <c r="U686" i="2"/>
  <c r="U688" i="2" s="1"/>
  <c r="AI641" i="2"/>
  <c r="W671" i="2"/>
  <c r="W673" i="2" s="1"/>
  <c r="X671" i="2"/>
  <c r="X673" i="2" s="1"/>
  <c r="AA671" i="2"/>
  <c r="AA673" i="2" s="1"/>
  <c r="AK656" i="2"/>
  <c r="AI686" i="2"/>
  <c r="AI688" i="2" s="1"/>
  <c r="O701" i="2"/>
  <c r="Y701" i="2"/>
  <c r="Y703" i="2" s="1"/>
  <c r="AH641" i="2"/>
  <c r="Q611" i="2"/>
  <c r="Z626" i="2"/>
  <c r="R626" i="2"/>
  <c r="AE626" i="2"/>
  <c r="AA641" i="2"/>
  <c r="AD686" i="2"/>
  <c r="AD688" i="2" s="1"/>
  <c r="P626" i="2"/>
  <c r="V626" i="2"/>
  <c r="Q671" i="2"/>
  <c r="Q673" i="2" s="1"/>
  <c r="O686" i="2"/>
  <c r="AC626" i="2"/>
  <c r="P641" i="2"/>
  <c r="AH701" i="2"/>
  <c r="AH703" i="2" s="1"/>
  <c r="U641" i="2"/>
  <c r="O671" i="2"/>
  <c r="Y641" i="2"/>
  <c r="AK611" i="2"/>
  <c r="R611" i="2"/>
  <c r="U656" i="2"/>
  <c r="AD626" i="2"/>
  <c r="AK671" i="2"/>
  <c r="AK673" i="2" s="1"/>
  <c r="W611" i="2"/>
  <c r="Y656" i="2"/>
  <c r="W686" i="2"/>
  <c r="W688" i="2" s="1"/>
  <c r="AA701" i="2"/>
  <c r="AA703" i="2" s="1"/>
  <c r="AK701" i="2"/>
  <c r="AK703" i="2" s="1"/>
  <c r="O626" i="2"/>
  <c r="P611" i="2"/>
  <c r="AH626" i="2"/>
  <c r="AF641" i="2"/>
  <c r="W641" i="2"/>
  <c r="AE671" i="2"/>
  <c r="AE673" i="2" s="1"/>
  <c r="AM611" i="2"/>
  <c r="AJ656" i="2"/>
  <c r="AK686" i="2"/>
  <c r="AK688" i="2" s="1"/>
  <c r="AL701" i="2"/>
  <c r="AL703" i="2" s="1"/>
  <c r="AM701" i="2"/>
  <c r="AM703" i="2" s="1"/>
  <c r="T701" i="2"/>
  <c r="T703" i="2" s="1"/>
  <c r="AC611" i="2"/>
  <c r="V641" i="2"/>
  <c r="AB641" i="2"/>
  <c r="P686" i="2"/>
  <c r="P688" i="2" s="1"/>
  <c r="AF626" i="2"/>
  <c r="S641" i="2"/>
  <c r="AI656" i="2"/>
  <c r="R701" i="2"/>
  <c r="R703" i="2" s="1"/>
  <c r="O641" i="2"/>
  <c r="P701" i="2"/>
  <c r="P703" i="2" s="1"/>
  <c r="Y626" i="2"/>
  <c r="AC701" i="2"/>
  <c r="AC703" i="2" s="1"/>
  <c r="AF671" i="2"/>
  <c r="AF673" i="2" s="1"/>
  <c r="T626" i="2"/>
  <c r="AM641" i="2"/>
  <c r="AI626" i="2"/>
  <c r="V611" i="2"/>
  <c r="AJ701" i="2"/>
  <c r="AJ703" i="2" s="1"/>
  <c r="X611" i="2"/>
  <c r="AH611" i="2"/>
  <c r="AE641" i="2"/>
  <c r="X701" i="2"/>
  <c r="X703" i="2" s="1"/>
  <c r="AB671" i="2"/>
  <c r="AB673" i="2" s="1"/>
  <c r="AA611" i="2"/>
  <c r="AJ611" i="2"/>
  <c r="AL686" i="2"/>
  <c r="AL688" i="2" s="1"/>
  <c r="Z671" i="2"/>
  <c r="Z673" i="2" s="1"/>
  <c r="Z686" i="2"/>
  <c r="Z688" i="2" s="1"/>
  <c r="AG701" i="2"/>
  <c r="AG703" i="2" s="1"/>
  <c r="Q641" i="2"/>
  <c r="U611" i="2"/>
  <c r="AD611" i="2"/>
  <c r="W626" i="2"/>
  <c r="AA626" i="2"/>
  <c r="AL656" i="2"/>
  <c r="V671" i="2"/>
  <c r="V673" i="2" s="1"/>
  <c r="AJ686" i="2"/>
  <c r="AJ688" i="2" s="1"/>
  <c r="S701" i="2"/>
  <c r="S703" i="2" s="1"/>
  <c r="W701" i="2"/>
  <c r="W703" i="2" s="1"/>
  <c r="AG641" i="2"/>
  <c r="AG611" i="2"/>
  <c r="O611" i="2"/>
  <c r="AB626" i="2"/>
  <c r="U626" i="2"/>
  <c r="Z656" i="2"/>
  <c r="AH671" i="2"/>
  <c r="AH673" i="2" s="1"/>
  <c r="X686" i="2"/>
  <c r="X688" i="2" s="1"/>
  <c r="AE701" i="2"/>
  <c r="AE703" i="2" s="1"/>
  <c r="AI701" i="2"/>
  <c r="AI703" i="2" s="1"/>
  <c r="R641" i="2"/>
  <c r="S611" i="2"/>
  <c r="AL626" i="2"/>
  <c r="AL641" i="2"/>
  <c r="X656" i="2"/>
  <c r="Y671" i="2"/>
  <c r="Y673" i="2" s="1"/>
  <c r="AF701" i="2"/>
  <c r="AF703" i="2" s="1"/>
  <c r="AB611" i="2"/>
  <c r="AG626" i="2"/>
  <c r="Z641" i="2"/>
  <c r="AC641" i="2"/>
  <c r="AC671" i="2"/>
  <c r="AC673" i="2" s="1"/>
  <c r="AG686" i="2"/>
  <c r="AG688" i="2" s="1"/>
  <c r="AC686" i="2"/>
  <c r="AC688" i="2" s="1"/>
  <c r="AM626" i="2"/>
  <c r="AK626" i="2"/>
  <c r="AK641" i="2"/>
  <c r="W656" i="2"/>
  <c r="Q701" i="2"/>
  <c r="Q703" i="2" s="1"/>
  <c r="AD701" i="2"/>
  <c r="AD703" i="2" s="1"/>
  <c r="Z611" i="2"/>
  <c r="AD641" i="2"/>
  <c r="V701" i="2"/>
  <c r="V703" i="2" s="1"/>
  <c r="AA686" i="2"/>
  <c r="AA688" i="2" s="1"/>
  <c r="AJ626" i="2"/>
  <c r="AD671" i="2"/>
  <c r="AD673" i="2" s="1"/>
  <c r="X626" i="2"/>
  <c r="X641" i="2"/>
  <c r="Z701" i="2"/>
  <c r="Z703" i="2" s="1"/>
  <c r="AI611" i="2"/>
  <c r="S626" i="2"/>
  <c r="AL611" i="2"/>
  <c r="AB686" i="2"/>
  <c r="AB688" i="2" s="1"/>
  <c r="T611" i="2"/>
  <c r="T641" i="2"/>
  <c r="AF611" i="2"/>
  <c r="AJ641" i="2"/>
  <c r="Y611" i="2"/>
  <c r="Q626" i="2"/>
  <c r="U701" i="2"/>
  <c r="U703" i="2" s="1"/>
  <c r="AE611" i="2"/>
  <c r="AJ26" i="2"/>
  <c r="AA26" i="2"/>
  <c r="O26" i="2"/>
  <c r="AG26" i="2"/>
  <c r="W26" i="2"/>
  <c r="AD26" i="2"/>
  <c r="Y26" i="2"/>
  <c r="U26" i="2"/>
  <c r="AL26" i="2"/>
  <c r="T26" i="2"/>
  <c r="Q26" i="2"/>
  <c r="AF26" i="2"/>
  <c r="X26" i="2"/>
  <c r="AB26" i="2"/>
  <c r="AK26" i="2"/>
  <c r="AM26" i="2"/>
  <c r="V26" i="2"/>
  <c r="R26" i="2"/>
  <c r="AC26" i="2"/>
  <c r="AE26" i="2"/>
  <c r="P26" i="2"/>
  <c r="Z26" i="2"/>
  <c r="AI26" i="2"/>
  <c r="S26" i="2"/>
  <c r="AH26" i="2"/>
  <c r="AD356" i="2"/>
  <c r="Y70" i="6" s="1"/>
  <c r="P356" i="2"/>
  <c r="K70" i="6" s="1"/>
  <c r="S356" i="2"/>
  <c r="N70" i="6" s="1"/>
  <c r="AM356" i="2"/>
  <c r="AF356" i="2"/>
  <c r="AA70" i="6" s="1"/>
  <c r="T356" i="2"/>
  <c r="O70" i="6" s="1"/>
  <c r="AK356" i="2"/>
  <c r="X356" i="2"/>
  <c r="S70" i="6" s="1"/>
  <c r="Y356" i="2"/>
  <c r="T70" i="6" s="1"/>
  <c r="AH356" i="2"/>
  <c r="AC70" i="6" s="1"/>
  <c r="V356" i="2"/>
  <c r="Q70" i="6" s="1"/>
  <c r="AI356" i="2"/>
  <c r="AA356" i="2"/>
  <c r="V70" i="6" s="1"/>
  <c r="AG356" i="2"/>
  <c r="AB70" i="6" s="1"/>
  <c r="AC356" i="2"/>
  <c r="X70" i="6" s="1"/>
  <c r="Q356" i="2"/>
  <c r="L70" i="6" s="1"/>
  <c r="AB356" i="2"/>
  <c r="W70" i="6" s="1"/>
  <c r="U356" i="2"/>
  <c r="P70" i="6" s="1"/>
  <c r="AJ356" i="2"/>
  <c r="R356" i="2"/>
  <c r="M70" i="6" s="1"/>
  <c r="O356" i="2"/>
  <c r="J70" i="6" s="1"/>
  <c r="AE356" i="2"/>
  <c r="Z70" i="6" s="1"/>
  <c r="Z356" i="2"/>
  <c r="U70" i="6" s="1"/>
  <c r="W356" i="2"/>
  <c r="R70" i="6" s="1"/>
  <c r="AL356" i="2"/>
  <c r="AL161" i="2"/>
  <c r="S161" i="2"/>
  <c r="R161" i="2"/>
  <c r="AC161" i="2"/>
  <c r="Q161" i="2"/>
  <c r="Z161" i="2"/>
  <c r="U161" i="2"/>
  <c r="T161" i="2"/>
  <c r="X161" i="2"/>
  <c r="AA161" i="2"/>
  <c r="AD161" i="2"/>
  <c r="AF161" i="2"/>
  <c r="AK161" i="2"/>
  <c r="Y161" i="2"/>
  <c r="O161" i="2"/>
  <c r="AE161" i="2"/>
  <c r="W161" i="2"/>
  <c r="AJ161" i="2"/>
  <c r="P161" i="2"/>
  <c r="AH161" i="2"/>
  <c r="AG161" i="2"/>
  <c r="V161" i="2"/>
  <c r="AI161" i="2"/>
  <c r="AM161" i="2"/>
  <c r="AB161" i="2"/>
  <c r="AE101" i="2"/>
  <c r="Z67" i="17" s="1"/>
  <c r="O101" i="2"/>
  <c r="J67" i="17" s="1"/>
  <c r="P266" i="2"/>
  <c r="AE266" i="2"/>
  <c r="AI281" i="2"/>
  <c r="AL281" i="2"/>
  <c r="Y281" i="2"/>
  <c r="AJ131" i="2"/>
  <c r="AJ133" i="2" s="1"/>
  <c r="AG134" i="2" s="1"/>
  <c r="AG143" i="2" s="1"/>
  <c r="AI131" i="2"/>
  <c r="AI133" i="2" s="1"/>
  <c r="AF134" i="2" s="1"/>
  <c r="AF143" i="2" s="1"/>
  <c r="AL71" i="2"/>
  <c r="O71" i="2"/>
  <c r="U41" i="2"/>
  <c r="Z41" i="2"/>
  <c r="AD731" i="2"/>
  <c r="AD733" i="2" s="1"/>
  <c r="Z731" i="2"/>
  <c r="Z733" i="2" s="1"/>
  <c r="U56" i="2"/>
  <c r="AK56" i="2"/>
  <c r="AI11" i="2"/>
  <c r="AD75" i="11" s="1"/>
  <c r="T11" i="2"/>
  <c r="O75" i="11" s="1"/>
  <c r="AI581" i="2"/>
  <c r="AC581" i="2"/>
  <c r="S506" i="2"/>
  <c r="V506" i="2"/>
  <c r="U716" i="2"/>
  <c r="U718" i="2" s="1"/>
  <c r="Y716" i="2"/>
  <c r="Y718" i="2" s="1"/>
  <c r="AD296" i="2"/>
  <c r="Y58" i="6" s="1"/>
  <c r="O296" i="2"/>
  <c r="R146" i="2"/>
  <c r="M48" i="11" s="1"/>
  <c r="AG146" i="2"/>
  <c r="AB48" i="11" s="1"/>
  <c r="AM491" i="2"/>
  <c r="V491" i="2"/>
  <c r="P491" i="2"/>
  <c r="Q401" i="2"/>
  <c r="AI401" i="2"/>
  <c r="O521" i="2"/>
  <c r="AJ521" i="2"/>
  <c r="AJ431" i="2"/>
  <c r="AF431" i="2"/>
  <c r="AD86" i="2"/>
  <c r="Y72" i="11" s="1"/>
  <c r="AC86" i="2"/>
  <c r="X72" i="11" s="1"/>
  <c r="P326" i="2"/>
  <c r="K61" i="6" s="1"/>
  <c r="AI326" i="2"/>
  <c r="AD61" i="6" s="1"/>
  <c r="O236" i="2"/>
  <c r="S236" i="2"/>
  <c r="S251" i="2" s="1"/>
  <c r="AJ551" i="2"/>
  <c r="AA551" i="2"/>
  <c r="W191" i="2"/>
  <c r="R7" i="17" s="1"/>
  <c r="P191" i="2"/>
  <c r="K7" i="17" s="1"/>
  <c r="AD416" i="2"/>
  <c r="W416" i="2"/>
  <c r="AB116" i="2"/>
  <c r="U116" i="2"/>
  <c r="AA596" i="2"/>
  <c r="AD596" i="2"/>
  <c r="AF101" i="2"/>
  <c r="AA67" i="17" s="1"/>
  <c r="AK101" i="2"/>
  <c r="AF67" i="17" s="1"/>
  <c r="Z266" i="2"/>
  <c r="S266" i="2"/>
  <c r="W281" i="2"/>
  <c r="Z281" i="2"/>
  <c r="AC131" i="2"/>
  <c r="AC133" i="2" s="1"/>
  <c r="Z134" i="2" s="1"/>
  <c r="Z143" i="2" s="1"/>
  <c r="AD131" i="2"/>
  <c r="AD133" i="2" s="1"/>
  <c r="AA134" i="2" s="1"/>
  <c r="AA143" i="2" s="1"/>
  <c r="Z71" i="2"/>
  <c r="AB71" i="2"/>
  <c r="S41" i="2"/>
  <c r="R731" i="2"/>
  <c r="R733" i="2" s="1"/>
  <c r="AF56" i="2"/>
  <c r="AE56" i="2"/>
  <c r="W11" i="2"/>
  <c r="R75" i="11" s="1"/>
  <c r="S11" i="2"/>
  <c r="N75" i="11" s="1"/>
  <c r="Z581" i="2"/>
  <c r="AD506" i="2"/>
  <c r="AK506" i="2"/>
  <c r="AM716" i="2"/>
  <c r="AM718" i="2" s="1"/>
  <c r="AE296" i="2"/>
  <c r="Z58" i="6" s="1"/>
  <c r="Y296" i="2"/>
  <c r="T58" i="6" s="1"/>
  <c r="U146" i="2"/>
  <c r="P48" i="11" s="1"/>
  <c r="AA491" i="2"/>
  <c r="AH401" i="2"/>
  <c r="AK401" i="2"/>
  <c r="AA401" i="2"/>
  <c r="AI521" i="2"/>
  <c r="X431" i="2"/>
  <c r="AC431" i="2"/>
  <c r="AB86" i="2"/>
  <c r="W72" i="11" s="1"/>
  <c r="AM326" i="2"/>
  <c r="AH61" i="6" s="1"/>
  <c r="AL236" i="2"/>
  <c r="AL251" i="2" s="1"/>
  <c r="AH236" i="2"/>
  <c r="AH251" i="2" s="1"/>
  <c r="AI551" i="2"/>
  <c r="AH191" i="2"/>
  <c r="AC7" i="17" s="1"/>
  <c r="AL191" i="2"/>
  <c r="AG7" i="17" s="1"/>
  <c r="AF416" i="2"/>
  <c r="P116" i="2"/>
  <c r="AF116" i="2"/>
  <c r="O596" i="2"/>
  <c r="U281" i="2"/>
  <c r="AF131" i="2"/>
  <c r="AF133" i="2" s="1"/>
  <c r="AC134" i="2" s="1"/>
  <c r="AC143" i="2" s="1"/>
  <c r="AI71" i="2"/>
  <c r="T41" i="2"/>
  <c r="R41" i="2"/>
  <c r="T56" i="2"/>
  <c r="AD56" i="2"/>
  <c r="AH11" i="2"/>
  <c r="AC75" i="11" s="1"/>
  <c r="R581" i="2"/>
  <c r="AC506" i="2"/>
  <c r="AJ716" i="2"/>
  <c r="AJ718" i="2" s="1"/>
  <c r="S296" i="2"/>
  <c r="N58" i="6" s="1"/>
  <c r="W146" i="2"/>
  <c r="R48" i="11" s="1"/>
  <c r="Y401" i="2"/>
  <c r="AE521" i="2"/>
  <c r="X521" i="2"/>
  <c r="V431" i="2"/>
  <c r="AA326" i="2"/>
  <c r="V61" i="6" s="1"/>
  <c r="Y326" i="2"/>
  <c r="T61" i="6" s="1"/>
  <c r="W551" i="2"/>
  <c r="R551" i="2"/>
  <c r="T416" i="2"/>
  <c r="AH416" i="2"/>
  <c r="T116" i="2"/>
  <c r="AC596" i="2"/>
  <c r="S101" i="2"/>
  <c r="N67" i="17" s="1"/>
  <c r="AA266" i="2"/>
  <c r="AD266" i="2"/>
  <c r="AH281" i="2"/>
  <c r="Q281" i="2"/>
  <c r="W71" i="2"/>
  <c r="Q71" i="2"/>
  <c r="AK41" i="2"/>
  <c r="Q731" i="2"/>
  <c r="Q733" i="2" s="1"/>
  <c r="O731" i="2"/>
  <c r="V11" i="2"/>
  <c r="Q75" i="11" s="1"/>
  <c r="AG581" i="2"/>
  <c r="Q506" i="2"/>
  <c r="AF716" i="2"/>
  <c r="AF718" i="2" s="1"/>
  <c r="AK296" i="2"/>
  <c r="AF58" i="6" s="1"/>
  <c r="V146" i="2"/>
  <c r="Q48" i="11" s="1"/>
  <c r="T401" i="2"/>
  <c r="AJ401" i="2"/>
  <c r="AH521" i="2"/>
  <c r="U431" i="2"/>
  <c r="X86" i="2"/>
  <c r="S72" i="11" s="1"/>
  <c r="V236" i="2"/>
  <c r="V251" i="2" s="1"/>
  <c r="AH551" i="2"/>
  <c r="AE416" i="2"/>
  <c r="Z416" i="2"/>
  <c r="X596" i="2"/>
  <c r="P41" i="2"/>
  <c r="AK731" i="2"/>
  <c r="AK733" i="2" s="1"/>
  <c r="AA56" i="2"/>
  <c r="AF11" i="2"/>
  <c r="AA75" i="11" s="1"/>
  <c r="AB506" i="2"/>
  <c r="T716" i="2"/>
  <c r="T718" i="2" s="1"/>
  <c r="AA716" i="2"/>
  <c r="AA718" i="2" s="1"/>
  <c r="S146" i="2"/>
  <c r="N48" i="11" s="1"/>
  <c r="AL491" i="2"/>
  <c r="Z401" i="2"/>
  <c r="V521" i="2"/>
  <c r="Q86" i="2"/>
  <c r="L72" i="11" s="1"/>
  <c r="W86" i="2"/>
  <c r="R72" i="11" s="1"/>
  <c r="Y236" i="2"/>
  <c r="Y251" i="2" s="1"/>
  <c r="V551" i="2"/>
  <c r="Z191" i="2"/>
  <c r="U7" i="17" s="1"/>
  <c r="V416" i="2"/>
  <c r="AL596" i="2"/>
  <c r="AE596" i="2"/>
  <c r="AA101" i="2"/>
  <c r="V67" i="17" s="1"/>
  <c r="AG281" i="2"/>
  <c r="AB131" i="2"/>
  <c r="AB133" i="2" s="1"/>
  <c r="Y134" i="2" s="1"/>
  <c r="Y143" i="2" s="1"/>
  <c r="AH71" i="2"/>
  <c r="AI41" i="2"/>
  <c r="AJ56" i="2"/>
  <c r="O56" i="2"/>
  <c r="AD11" i="2"/>
  <c r="Y75" i="11" s="1"/>
  <c r="AA581" i="2"/>
  <c r="X506" i="2"/>
  <c r="Q296" i="2"/>
  <c r="L58" i="6" s="1"/>
  <c r="AM146" i="2"/>
  <c r="AH48" i="11" s="1"/>
  <c r="Z491" i="2"/>
  <c r="X401" i="2"/>
  <c r="AG521" i="2"/>
  <c r="P86" i="2"/>
  <c r="K72" i="11" s="1"/>
  <c r="AE326" i="2"/>
  <c r="Z61" i="6" s="1"/>
  <c r="AJ236" i="2"/>
  <c r="AJ251" i="2" s="1"/>
  <c r="AG551" i="2"/>
  <c r="Y191" i="2"/>
  <c r="T7" i="17" s="1"/>
  <c r="O416" i="2"/>
  <c r="Z596" i="2"/>
  <c r="AB596" i="2"/>
  <c r="Y101" i="2"/>
  <c r="T67" i="17" s="1"/>
  <c r="T266" i="2"/>
  <c r="AC281" i="2"/>
  <c r="AH131" i="2"/>
  <c r="AH133" i="2" s="1"/>
  <c r="AE134" i="2" s="1"/>
  <c r="AE143" i="2" s="1"/>
  <c r="AJ71" i="2"/>
  <c r="AA41" i="2"/>
  <c r="AF731" i="2"/>
  <c r="AF733" i="2" s="1"/>
  <c r="S56" i="2"/>
  <c r="AL11" i="2"/>
  <c r="AG75" i="11" s="1"/>
  <c r="AA11" i="2"/>
  <c r="V75" i="11" s="1"/>
  <c r="AM506" i="2"/>
  <c r="S716" i="2"/>
  <c r="S718" i="2" s="1"/>
  <c r="AB296" i="2"/>
  <c r="W58" i="6" s="1"/>
  <c r="AA146" i="2"/>
  <c r="V48" i="11" s="1"/>
  <c r="AK491" i="2"/>
  <c r="AE491" i="2"/>
  <c r="R521" i="2"/>
  <c r="U521" i="2"/>
  <c r="AD431" i="2"/>
  <c r="AA86" i="2"/>
  <c r="V72" i="11" s="1"/>
  <c r="AH326" i="2"/>
  <c r="AC61" i="6" s="1"/>
  <c r="AE236" i="2"/>
  <c r="AE251" i="2" s="1"/>
  <c r="S551" i="2"/>
  <c r="Q416" i="2"/>
  <c r="O116" i="2"/>
  <c r="T596" i="2"/>
  <c r="Q101" i="2"/>
  <c r="L67" i="17" s="1"/>
  <c r="R266" i="2"/>
  <c r="AB281" i="2"/>
  <c r="AG131" i="2"/>
  <c r="AG133" i="2" s="1"/>
  <c r="AD134" i="2" s="1"/>
  <c r="AD143" i="2" s="1"/>
  <c r="AD71" i="2"/>
  <c r="T731" i="2"/>
  <c r="T733" i="2" s="1"/>
  <c r="AH56" i="2"/>
  <c r="Z11" i="2"/>
  <c r="U75" i="11" s="1"/>
  <c r="X131" i="2"/>
  <c r="X133" i="2" s="1"/>
  <c r="U134" i="2" s="1"/>
  <c r="U143" i="2" s="1"/>
  <c r="AF41" i="2"/>
  <c r="W731" i="2"/>
  <c r="W733" i="2" s="1"/>
  <c r="AH581" i="2"/>
  <c r="AH716" i="2"/>
  <c r="AH718" i="2" s="1"/>
  <c r="AB146" i="2"/>
  <c r="W48" i="11" s="1"/>
  <c r="AD491" i="2"/>
  <c r="AL521" i="2"/>
  <c r="R86" i="2"/>
  <c r="M72" i="11" s="1"/>
  <c r="AG326" i="2"/>
  <c r="AB61" i="6" s="1"/>
  <c r="T551" i="2"/>
  <c r="AK416" i="2"/>
  <c r="R596" i="2"/>
  <c r="AI101" i="2"/>
  <c r="AD67" i="17" s="1"/>
  <c r="AM266" i="2"/>
  <c r="X281" i="2"/>
  <c r="X71" i="2"/>
  <c r="AC731" i="2"/>
  <c r="AC733" i="2" s="1"/>
  <c r="V581" i="2"/>
  <c r="AJ506" i="2"/>
  <c r="AL296" i="2"/>
  <c r="AG58" i="6" s="1"/>
  <c r="R491" i="2"/>
  <c r="AI431" i="2"/>
  <c r="Z86" i="2"/>
  <c r="U72" i="11" s="1"/>
  <c r="Z236" i="2"/>
  <c r="Z251" i="2" s="1"/>
  <c r="AG191" i="2"/>
  <c r="AB7" i="17" s="1"/>
  <c r="Y596" i="2"/>
  <c r="T131" i="2"/>
  <c r="T133" i="2" s="1"/>
  <c r="Q134" i="2" s="1"/>
  <c r="Q143" i="2" s="1"/>
  <c r="AB41" i="2"/>
  <c r="AM56" i="2"/>
  <c r="Z506" i="2"/>
  <c r="Q146" i="2"/>
  <c r="L48" i="11" s="1"/>
  <c r="S521" i="2"/>
  <c r="Y86" i="2"/>
  <c r="T72" i="11" s="1"/>
  <c r="AK236" i="2"/>
  <c r="AK251" i="2" s="1"/>
  <c r="U191" i="2"/>
  <c r="P7" i="17" s="1"/>
  <c r="Q116" i="2"/>
  <c r="AB101" i="2"/>
  <c r="W67" i="17" s="1"/>
  <c r="V266" i="2"/>
  <c r="AE131" i="2"/>
  <c r="AE133" i="2" s="1"/>
  <c r="AB134" i="2" s="1"/>
  <c r="AB143" i="2" s="1"/>
  <c r="AM71" i="2"/>
  <c r="Z56" i="2"/>
  <c r="Y506" i="2"/>
  <c r="P146" i="2"/>
  <c r="K48" i="11" s="1"/>
  <c r="AG401" i="2"/>
  <c r="AE431" i="2"/>
  <c r="AL326" i="2"/>
  <c r="AG61" i="6" s="1"/>
  <c r="AF551" i="2"/>
  <c r="AM116" i="2"/>
  <c r="AL266" i="2"/>
  <c r="S131" i="2"/>
  <c r="S133" i="2" s="1"/>
  <c r="P134" i="2" s="1"/>
  <c r="P143" i="2" s="1"/>
  <c r="V731" i="2"/>
  <c r="V733" i="2" s="1"/>
  <c r="Y56" i="2"/>
  <c r="Q716" i="2"/>
  <c r="Q718" i="2" s="1"/>
  <c r="AH146" i="2"/>
  <c r="AC48" i="11" s="1"/>
  <c r="AD521" i="2"/>
  <c r="V86" i="2"/>
  <c r="Q72" i="11" s="1"/>
  <c r="AI236" i="2"/>
  <c r="AI251" i="2" s="1"/>
  <c r="AC416" i="2"/>
  <c r="AC101" i="2"/>
  <c r="X67" i="17" s="1"/>
  <c r="AF281" i="2"/>
  <c r="V71" i="2"/>
  <c r="AJ731" i="2"/>
  <c r="AJ733" i="2" s="1"/>
  <c r="T581" i="2"/>
  <c r="P716" i="2"/>
  <c r="P718" i="2" s="1"/>
  <c r="AF401" i="2"/>
  <c r="S326" i="2"/>
  <c r="N61" i="6" s="1"/>
  <c r="U551" i="2"/>
  <c r="AM416" i="2"/>
  <c r="Y266" i="2"/>
  <c r="U71" i="2"/>
  <c r="X731" i="2"/>
  <c r="X733" i="2" s="1"/>
  <c r="T101" i="2"/>
  <c r="O67" i="17" s="1"/>
  <c r="AF266" i="2"/>
  <c r="Q131" i="2"/>
  <c r="Q133" i="2" s="1"/>
  <c r="N134" i="2" s="1"/>
  <c r="N143" i="2" s="1"/>
  <c r="R71" i="2"/>
  <c r="P731" i="2"/>
  <c r="P733" i="2" s="1"/>
  <c r="R11" i="2"/>
  <c r="M75" i="11" s="1"/>
  <c r="V716" i="2"/>
  <c r="V718" i="2" s="1"/>
  <c r="AC146" i="2"/>
  <c r="X48" i="11" s="1"/>
  <c r="V401" i="2"/>
  <c r="Z521" i="2"/>
  <c r="AK86" i="2"/>
  <c r="AF72" i="11" s="1"/>
  <c r="AG236" i="2"/>
  <c r="AG251" i="2" s="1"/>
  <c r="AK191" i="2"/>
  <c r="AF7" i="17" s="1"/>
  <c r="AC116" i="2"/>
  <c r="O11" i="2"/>
  <c r="R296" i="2"/>
  <c r="M58" i="6" s="1"/>
  <c r="AG491" i="2"/>
  <c r="AB431" i="2"/>
  <c r="X326" i="2"/>
  <c r="S61" i="6" s="1"/>
  <c r="P551" i="2"/>
  <c r="Q596" i="2"/>
  <c r="AD101" i="2"/>
  <c r="Y67" i="17" s="1"/>
  <c r="V281" i="2"/>
  <c r="AA131" i="2"/>
  <c r="AA133" i="2" s="1"/>
  <c r="X134" i="2" s="1"/>
  <c r="X143" i="2" s="1"/>
  <c r="AH731" i="2"/>
  <c r="AH733" i="2" s="1"/>
  <c r="AG11" i="2"/>
  <c r="AB75" i="11" s="1"/>
  <c r="AD581" i="2"/>
  <c r="AC296" i="2"/>
  <c r="X58" i="6" s="1"/>
  <c r="AF491" i="2"/>
  <c r="P431" i="2"/>
  <c r="R236" i="2"/>
  <c r="R251" i="2" s="1"/>
  <c r="R416" i="2"/>
  <c r="R101" i="2"/>
  <c r="M67" i="17" s="1"/>
  <c r="AK281" i="2"/>
  <c r="AM41" i="2"/>
  <c r="U11" i="2"/>
  <c r="P75" i="11" s="1"/>
  <c r="P506" i="2"/>
  <c r="AH296" i="2"/>
  <c r="AC58" i="6" s="1"/>
  <c r="U401" i="2"/>
  <c r="AL431" i="2"/>
  <c r="W326" i="2"/>
  <c r="R61" i="6" s="1"/>
  <c r="T191" i="2"/>
  <c r="O7" i="17" s="1"/>
  <c r="W116" i="2"/>
  <c r="S581" i="2"/>
  <c r="AG296" i="2"/>
  <c r="AB58" i="6" s="1"/>
  <c r="P401" i="2"/>
  <c r="AF86" i="2"/>
  <c r="AA72" i="11" s="1"/>
  <c r="X236" i="2"/>
  <c r="X251" i="2" s="1"/>
  <c r="AE191" i="2"/>
  <c r="Z7" i="17" s="1"/>
  <c r="V116" i="2"/>
  <c r="T281" i="2"/>
  <c r="AJ41" i="2"/>
  <c r="AH101" i="2"/>
  <c r="AC67" i="17" s="1"/>
  <c r="AM131" i="2"/>
  <c r="AM133" i="2" s="1"/>
  <c r="AJ134" i="2" s="1"/>
  <c r="AJ143" i="2" s="1"/>
  <c r="AD41" i="2"/>
  <c r="AB56" i="2"/>
  <c r="AM581" i="2"/>
  <c r="AB716" i="2"/>
  <c r="AB718" i="2" s="1"/>
  <c r="Y491" i="2"/>
  <c r="W431" i="2"/>
  <c r="O326" i="2"/>
  <c r="AC191" i="2"/>
  <c r="X7" i="17" s="1"/>
  <c r="AH116" i="2"/>
  <c r="O266" i="2"/>
  <c r="O281" i="2"/>
  <c r="AG71" i="2"/>
  <c r="Y41" i="2"/>
  <c r="AL731" i="2"/>
  <c r="AL733" i="2" s="1"/>
  <c r="U581" i="2"/>
  <c r="AJ296" i="2"/>
  <c r="AE58" i="6" s="1"/>
  <c r="Q521" i="2"/>
  <c r="AH86" i="2"/>
  <c r="AC72" i="11" s="1"/>
  <c r="AF326" i="2"/>
  <c r="AA61" i="6" s="1"/>
  <c r="AF191" i="2"/>
  <c r="AA7" i="17" s="1"/>
  <c r="AE116" i="2"/>
  <c r="U266" i="2"/>
  <c r="AK71" i="2"/>
  <c r="Y731" i="2"/>
  <c r="Y733" i="2" s="1"/>
  <c r="AF581" i="2"/>
  <c r="AE716" i="2"/>
  <c r="AE718" i="2" s="1"/>
  <c r="Q491" i="2"/>
  <c r="S431" i="2"/>
  <c r="Z326" i="2"/>
  <c r="U61" i="6" s="1"/>
  <c r="AB551" i="2"/>
  <c r="AA116" i="2"/>
  <c r="AK266" i="2"/>
  <c r="P131" i="2"/>
  <c r="P133" i="2" s="1"/>
  <c r="M134" i="2" s="1"/>
  <c r="M143" i="2" s="1"/>
  <c r="W41" i="2"/>
  <c r="X56" i="2"/>
  <c r="AC11" i="2"/>
  <c r="X75" i="11" s="1"/>
  <c r="U506" i="2"/>
  <c r="T146" i="2"/>
  <c r="O48" i="11" s="1"/>
  <c r="Z431" i="2"/>
  <c r="AC236" i="2"/>
  <c r="AC251" i="2" s="1"/>
  <c r="AD191" i="2"/>
  <c r="Y7" i="17" s="1"/>
  <c r="AK596" i="2"/>
  <c r="W101" i="2"/>
  <c r="R67" i="17" s="1"/>
  <c r="O131" i="2"/>
  <c r="O41" i="2"/>
  <c r="X101" i="2"/>
  <c r="S67" i="17" s="1"/>
  <c r="Z101" i="2"/>
  <c r="U67" i="17" s="1"/>
  <c r="X266" i="2"/>
  <c r="AC266" i="2"/>
  <c r="S281" i="2"/>
  <c r="AM281" i="2"/>
  <c r="Z131" i="2"/>
  <c r="Z133" i="2" s="1"/>
  <c r="W134" i="2" s="1"/>
  <c r="W143" i="2" s="1"/>
  <c r="V131" i="2"/>
  <c r="V133" i="2" s="1"/>
  <c r="S134" i="2" s="1"/>
  <c r="S143" i="2" s="1"/>
  <c r="T71" i="2"/>
  <c r="AA71" i="2"/>
  <c r="AH41" i="2"/>
  <c r="AL41" i="2"/>
  <c r="U731" i="2"/>
  <c r="U733" i="2" s="1"/>
  <c r="AI731" i="2"/>
  <c r="AI733" i="2" s="1"/>
  <c r="W56" i="2"/>
  <c r="Q56" i="2"/>
  <c r="X11" i="2"/>
  <c r="S75" i="11" s="1"/>
  <c r="P11" i="2"/>
  <c r="K75" i="11" s="1"/>
  <c r="W581" i="2"/>
  <c r="O581" i="2"/>
  <c r="T506" i="2"/>
  <c r="AI506" i="2"/>
  <c r="AI716" i="2"/>
  <c r="AI718" i="2" s="1"/>
  <c r="AL716" i="2"/>
  <c r="AL718" i="2" s="1"/>
  <c r="X716" i="2"/>
  <c r="X718" i="2" s="1"/>
  <c r="AA296" i="2"/>
  <c r="V58" i="6" s="1"/>
  <c r="V296" i="2"/>
  <c r="Q58" i="6" s="1"/>
  <c r="Z146" i="2"/>
  <c r="U48" i="11" s="1"/>
  <c r="AF146" i="2"/>
  <c r="AA48" i="11" s="1"/>
  <c r="AI491" i="2"/>
  <c r="U491" i="2"/>
  <c r="AD401" i="2"/>
  <c r="AB401" i="2"/>
  <c r="P521" i="2"/>
  <c r="AF521" i="2"/>
  <c r="O431" i="2"/>
  <c r="Q431" i="2"/>
  <c r="T86" i="2"/>
  <c r="O72" i="11" s="1"/>
  <c r="AL86" i="2"/>
  <c r="AG72" i="11" s="1"/>
  <c r="R326" i="2"/>
  <c r="M61" i="6" s="1"/>
  <c r="T326" i="2"/>
  <c r="O61" i="6" s="1"/>
  <c r="AB236" i="2"/>
  <c r="AB251" i="2" s="1"/>
  <c r="AD236" i="2"/>
  <c r="AD251" i="2" s="1"/>
  <c r="X551" i="2"/>
  <c r="AM551" i="2"/>
  <c r="X191" i="2"/>
  <c r="S7" i="17" s="1"/>
  <c r="AA191" i="2"/>
  <c r="V7" i="17" s="1"/>
  <c r="AG416" i="2"/>
  <c r="AJ416" i="2"/>
  <c r="AL416" i="2"/>
  <c r="AK116" i="2"/>
  <c r="X116" i="2"/>
  <c r="W596" i="2"/>
  <c r="AG596" i="2"/>
  <c r="AG101" i="2"/>
  <c r="AB67" i="17" s="1"/>
  <c r="P101" i="2"/>
  <c r="K67" i="17" s="1"/>
  <c r="V101" i="2"/>
  <c r="Q67" i="17" s="1"/>
  <c r="AI266" i="2"/>
  <c r="AH266" i="2"/>
  <c r="AD281" i="2"/>
  <c r="AJ281" i="2"/>
  <c r="AK131" i="2"/>
  <c r="AK133" i="2" s="1"/>
  <c r="AH134" i="2" s="1"/>
  <c r="AH143" i="2" s="1"/>
  <c r="U131" i="2"/>
  <c r="U133" i="2" s="1"/>
  <c r="R134" i="2" s="1"/>
  <c r="R143" i="2" s="1"/>
  <c r="AE71" i="2"/>
  <c r="Y71" i="2"/>
  <c r="V41" i="2"/>
  <c r="AE41" i="2"/>
  <c r="AE731" i="2"/>
  <c r="AE733" i="2" s="1"/>
  <c r="AB731" i="2"/>
  <c r="AB733" i="2" s="1"/>
  <c r="V56" i="2"/>
  <c r="P56" i="2"/>
  <c r="AK11" i="2"/>
  <c r="AF75" i="11" s="1"/>
  <c r="AM11" i="2"/>
  <c r="AH75" i="11" s="1"/>
  <c r="AJ581" i="2"/>
  <c r="AL581" i="2"/>
  <c r="R506" i="2"/>
  <c r="W506" i="2"/>
  <c r="W716" i="2"/>
  <c r="W718" i="2" s="1"/>
  <c r="Z716" i="2"/>
  <c r="Z718" i="2" s="1"/>
  <c r="AF296" i="2"/>
  <c r="AA58" i="6" s="1"/>
  <c r="AI296" i="2"/>
  <c r="AD58" i="6" s="1"/>
  <c r="U296" i="2"/>
  <c r="P58" i="6" s="1"/>
  <c r="AK146" i="2"/>
  <c r="AF48" i="11" s="1"/>
  <c r="AE146" i="2"/>
  <c r="Z48" i="11" s="1"/>
  <c r="W491" i="2"/>
  <c r="T491" i="2"/>
  <c r="R401" i="2"/>
  <c r="W401" i="2"/>
  <c r="AM521" i="2"/>
  <c r="Y521" i="2"/>
  <c r="AK431" i="2"/>
  <c r="AH431" i="2"/>
  <c r="AE86" i="2"/>
  <c r="Z72" i="11" s="1"/>
  <c r="AJ86" i="2"/>
  <c r="AE72" i="11" s="1"/>
  <c r="Q326" i="2"/>
  <c r="AK326" i="2"/>
  <c r="AF61" i="6" s="1"/>
  <c r="P236" i="2"/>
  <c r="P251" i="2" s="1"/>
  <c r="W236" i="2"/>
  <c r="W251" i="2" s="1"/>
  <c r="AK551" i="2"/>
  <c r="AE551" i="2"/>
  <c r="V191" i="2"/>
  <c r="Q7" i="17" s="1"/>
  <c r="O191" i="2"/>
  <c r="J7" i="17" s="1"/>
  <c r="U416" i="2"/>
  <c r="X416" i="2"/>
  <c r="AD116" i="2"/>
  <c r="Y116" i="2"/>
  <c r="AI116" i="2"/>
  <c r="AH596" i="2"/>
  <c r="U596" i="2"/>
  <c r="U101" i="2"/>
  <c r="P67" i="17" s="1"/>
  <c r="AM101" i="2"/>
  <c r="AH67" i="17" s="1"/>
  <c r="AB266" i="2"/>
  <c r="W266" i="2"/>
  <c r="AG266" i="2"/>
  <c r="R281" i="2"/>
  <c r="AA281" i="2"/>
  <c r="Y131" i="2"/>
  <c r="Y133" i="2" s="1"/>
  <c r="V134" i="2" s="1"/>
  <c r="V143" i="2" s="1"/>
  <c r="R131" i="2"/>
  <c r="R133" i="2" s="1"/>
  <c r="O134" i="2" s="1"/>
  <c r="O143" i="2" s="1"/>
  <c r="S71" i="2"/>
  <c r="P71" i="2"/>
  <c r="AG41" i="2"/>
  <c r="AC41" i="2"/>
  <c r="S731" i="2"/>
  <c r="S733" i="2" s="1"/>
  <c r="AA731" i="2"/>
  <c r="AA733" i="2" s="1"/>
  <c r="AG56" i="2"/>
  <c r="AL56" i="2"/>
  <c r="Y11" i="2"/>
  <c r="T75" i="11" s="1"/>
  <c r="AE11" i="2"/>
  <c r="Z75" i="11" s="1"/>
  <c r="X581" i="2"/>
  <c r="AE581" i="2"/>
  <c r="AE506" i="2"/>
  <c r="AH506" i="2"/>
  <c r="AG716" i="2"/>
  <c r="AG718" i="2" s="1"/>
  <c r="AK716" i="2"/>
  <c r="AK718" i="2" s="1"/>
  <c r="T296" i="2"/>
  <c r="O58" i="6" s="1"/>
  <c r="W296" i="2"/>
  <c r="R58" i="6" s="1"/>
  <c r="AD146" i="2"/>
  <c r="Y48" i="11" s="1"/>
  <c r="Y146" i="2"/>
  <c r="T48" i="11" s="1"/>
  <c r="X146" i="2"/>
  <c r="S48" i="11" s="1"/>
  <c r="AH491" i="2"/>
  <c r="S491" i="2"/>
  <c r="AC401" i="2"/>
  <c r="AL401" i="2"/>
  <c r="AA521" i="2"/>
  <c r="AK521" i="2"/>
  <c r="AF71" i="2"/>
  <c r="AK581" i="2"/>
  <c r="O716" i="2"/>
  <c r="AC491" i="2"/>
  <c r="Y431" i="2"/>
  <c r="AB326" i="2"/>
  <c r="W61" i="6" s="1"/>
  <c r="Y551" i="2"/>
  <c r="S416" i="2"/>
  <c r="AM596" i="2"/>
  <c r="AC71" i="2"/>
  <c r="Y581" i="2"/>
  <c r="AC716" i="2"/>
  <c r="AC718" i="2" s="1"/>
  <c r="AB491" i="2"/>
  <c r="R431" i="2"/>
  <c r="V326" i="2"/>
  <c r="Q61" i="6" s="1"/>
  <c r="AC551" i="2"/>
  <c r="AB416" i="2"/>
  <c r="AJ596" i="2"/>
  <c r="AE281" i="2"/>
  <c r="AM191" i="2"/>
  <c r="AH7" i="17" s="1"/>
  <c r="Z116" i="2"/>
  <c r="AJ11" i="2"/>
  <c r="AE75" i="11" s="1"/>
  <c r="AI146" i="2"/>
  <c r="AD48" i="11" s="1"/>
  <c r="AI86" i="2"/>
  <c r="AD72" i="11" s="1"/>
  <c r="AG116" i="2"/>
  <c r="X491" i="2"/>
  <c r="AJ116" i="2"/>
  <c r="X41" i="2"/>
  <c r="AB581" i="2"/>
  <c r="P296" i="2"/>
  <c r="K58" i="6" s="1"/>
  <c r="AE401" i="2"/>
  <c r="T431" i="2"/>
  <c r="U326" i="2"/>
  <c r="P61" i="6" s="1"/>
  <c r="Q551" i="2"/>
  <c r="P416" i="2"/>
  <c r="AI596" i="2"/>
  <c r="AD551" i="2"/>
  <c r="V596" i="2"/>
  <c r="S191" i="2"/>
  <c r="N7" i="17" s="1"/>
  <c r="W521" i="2"/>
  <c r="Z551" i="2"/>
  <c r="Q41" i="2"/>
  <c r="P581" i="2"/>
  <c r="AM296" i="2"/>
  <c r="AH58" i="6" s="1"/>
  <c r="S401" i="2"/>
  <c r="AG431" i="2"/>
  <c r="AJ326" i="2"/>
  <c r="AE61" i="6" s="1"/>
  <c r="AI416" i="2"/>
  <c r="AB521" i="2"/>
  <c r="T236" i="2"/>
  <c r="T251" i="2" s="1"/>
  <c r="AD326" i="2"/>
  <c r="Y61" i="6" s="1"/>
  <c r="AJ101" i="2"/>
  <c r="AE67" i="17" s="1"/>
  <c r="AG731" i="2"/>
  <c r="AG733" i="2" s="1"/>
  <c r="Q581" i="2"/>
  <c r="Z296" i="2"/>
  <c r="U58" i="6" s="1"/>
  <c r="O401" i="2"/>
  <c r="AG86" i="2"/>
  <c r="AB72" i="11" s="1"/>
  <c r="Q236" i="2"/>
  <c r="Q251" i="2" s="1"/>
  <c r="O551" i="2"/>
  <c r="AA416" i="2"/>
  <c r="S596" i="2"/>
  <c r="AM731" i="2"/>
  <c r="AM733" i="2" s="1"/>
  <c r="AF506" i="2"/>
  <c r="AM401" i="2"/>
  <c r="AJ191" i="2"/>
  <c r="AE7" i="17" s="1"/>
  <c r="P596" i="2"/>
  <c r="AI56" i="2"/>
  <c r="S86" i="2"/>
  <c r="N72" i="11" s="1"/>
  <c r="AI191" i="2"/>
  <c r="AD7" i="17" s="1"/>
  <c r="AM86" i="2"/>
  <c r="AH72" i="11" s="1"/>
  <c r="AC56" i="2"/>
  <c r="AA431" i="2"/>
  <c r="AL101" i="2"/>
  <c r="AG67" i="17" s="1"/>
  <c r="X296" i="2"/>
  <c r="S58" i="6" s="1"/>
  <c r="U86" i="2"/>
  <c r="P72" i="11" s="1"/>
  <c r="AA236" i="2"/>
  <c r="AA251" i="2" s="1"/>
  <c r="Y416" i="2"/>
  <c r="AA506" i="2"/>
  <c r="O146" i="2"/>
  <c r="J48" i="11" s="1"/>
  <c r="AM236" i="2"/>
  <c r="AM251" i="2" s="1"/>
  <c r="AF596" i="2"/>
  <c r="O86" i="2"/>
  <c r="T521" i="2"/>
  <c r="AJ266" i="2"/>
  <c r="AC521" i="2"/>
  <c r="R116" i="2"/>
  <c r="AL116" i="2"/>
  <c r="AJ146" i="2"/>
  <c r="AE48" i="11" s="1"/>
  <c r="U236" i="2"/>
  <c r="U251" i="2" s="1"/>
  <c r="Q266" i="2"/>
  <c r="R56" i="2"/>
  <c r="O506" i="2"/>
  <c r="AL146" i="2"/>
  <c r="AG48" i="11" s="1"/>
  <c r="AF236" i="2"/>
  <c r="AF251" i="2" s="1"/>
  <c r="AL506" i="2"/>
  <c r="P281" i="2"/>
  <c r="Q191" i="2"/>
  <c r="L7" i="17" s="1"/>
  <c r="AG506" i="2"/>
  <c r="AL131" i="2"/>
  <c r="AL133" i="2" s="1"/>
  <c r="AI134" i="2" s="1"/>
  <c r="AI143" i="2" s="1"/>
  <c r="Q11" i="2"/>
  <c r="L75" i="11" s="1"/>
  <c r="AD716" i="2"/>
  <c r="AD718" i="2" s="1"/>
  <c r="AJ491" i="2"/>
  <c r="AM431" i="2"/>
  <c r="AC326" i="2"/>
  <c r="X61" i="6" s="1"/>
  <c r="AL551" i="2"/>
  <c r="AB191" i="2"/>
  <c r="W7" i="17" s="1"/>
  <c r="S116" i="2"/>
  <c r="W131" i="2"/>
  <c r="W133" i="2" s="1"/>
  <c r="T134" i="2" s="1"/>
  <c r="T143" i="2" s="1"/>
  <c r="AB11" i="2"/>
  <c r="W75" i="11" s="1"/>
  <c r="R716" i="2"/>
  <c r="R718" i="2" s="1"/>
  <c r="R191" i="2"/>
  <c r="M7" i="17" s="1"/>
  <c r="E60" i="11"/>
  <c r="E31" i="17"/>
  <c r="E25" i="6"/>
  <c r="E10" i="17"/>
  <c r="E52" i="6"/>
  <c r="E25" i="17"/>
  <c r="E55" i="6"/>
  <c r="E28" i="17"/>
  <c r="E63" i="11"/>
  <c r="E37" i="17"/>
  <c r="E64" i="6"/>
  <c r="E49" i="6"/>
  <c r="E19" i="17"/>
  <c r="E37" i="6"/>
  <c r="E42" i="11"/>
  <c r="E57" i="11"/>
  <c r="E64" i="17"/>
  <c r="E85" i="6"/>
  <c r="F22" i="18"/>
  <c r="AH22" i="18"/>
  <c r="E16" i="17"/>
  <c r="E28" i="6"/>
  <c r="AE24" i="17"/>
  <c r="AI24" i="17" s="1"/>
  <c r="AP23" i="17" s="1"/>
  <c r="AE21" i="18"/>
  <c r="M36" i="17"/>
  <c r="N36" i="17"/>
  <c r="U36" i="17"/>
  <c r="AE36" i="17"/>
  <c r="AB36" i="17"/>
  <c r="R36" i="17"/>
  <c r="L36" i="17"/>
  <c r="V36" i="17"/>
  <c r="AC36" i="17"/>
  <c r="AA36" i="17"/>
  <c r="Z36" i="17"/>
  <c r="AF36" i="17"/>
  <c r="K36" i="17"/>
  <c r="S36" i="17"/>
  <c r="AD36" i="17"/>
  <c r="X36" i="17"/>
  <c r="Y36" i="17"/>
  <c r="T36" i="17"/>
  <c r="W36" i="17"/>
  <c r="Q36" i="17"/>
  <c r="O36" i="17"/>
  <c r="P36" i="17"/>
  <c r="J36" i="17"/>
  <c r="AK219" i="2"/>
  <c r="J210" i="2"/>
  <c r="J459" i="2"/>
  <c r="BW459" i="2"/>
  <c r="BX384" i="2"/>
  <c r="J384" i="2"/>
  <c r="AK234" i="2"/>
  <c r="J225" i="2"/>
  <c r="BX324" i="2"/>
  <c r="J324" i="2"/>
  <c r="AH7" i="6"/>
  <c r="AG70" i="6" l="1"/>
  <c r="AG43" i="17"/>
  <c r="AG54" i="11"/>
  <c r="AD70" i="6"/>
  <c r="AD43" i="17"/>
  <c r="AD54" i="11"/>
  <c r="L61" i="6"/>
  <c r="Q328" i="2"/>
  <c r="AI48" i="11"/>
  <c r="AE70" i="6"/>
  <c r="AE43" i="17"/>
  <c r="AE54" i="11"/>
  <c r="AF70" i="6"/>
  <c r="AF54" i="11"/>
  <c r="AF43" i="17"/>
  <c r="AH70" i="6"/>
  <c r="AH43" i="17"/>
  <c r="AH54" i="11"/>
  <c r="M43" i="17"/>
  <c r="M54" i="11"/>
  <c r="S54" i="11"/>
  <c r="S43" i="17"/>
  <c r="P54" i="11"/>
  <c r="P43" i="17"/>
  <c r="O43" i="17"/>
  <c r="O54" i="11"/>
  <c r="AI7" i="17"/>
  <c r="W43" i="17"/>
  <c r="W54" i="11"/>
  <c r="AA43" i="17"/>
  <c r="AA54" i="11"/>
  <c r="T43" i="17"/>
  <c r="T54" i="11"/>
  <c r="AI67" i="17"/>
  <c r="L54" i="11"/>
  <c r="L43" i="17"/>
  <c r="X43" i="17"/>
  <c r="X54" i="11"/>
  <c r="N43" i="17"/>
  <c r="N54" i="11"/>
  <c r="AB54" i="11"/>
  <c r="AB43" i="17"/>
  <c r="K43" i="17"/>
  <c r="K54" i="11"/>
  <c r="V43" i="17"/>
  <c r="V54" i="11"/>
  <c r="Y43" i="17"/>
  <c r="Y54" i="11"/>
  <c r="R54" i="11"/>
  <c r="R43" i="17"/>
  <c r="U54" i="11"/>
  <c r="U43" i="17"/>
  <c r="Q43" i="17"/>
  <c r="Q54" i="11"/>
  <c r="Z43" i="17"/>
  <c r="Z54" i="11"/>
  <c r="AC54" i="11"/>
  <c r="AC43" i="17"/>
  <c r="J43" i="17"/>
  <c r="J54" i="11"/>
  <c r="S7" i="6"/>
  <c r="AE7" i="6"/>
  <c r="J746" i="2"/>
  <c r="J626" i="2"/>
  <c r="AC463" i="2"/>
  <c r="AA464" i="2" s="1"/>
  <c r="AA473" i="2" s="1"/>
  <c r="X13" i="6"/>
  <c r="J296" i="2"/>
  <c r="J58" i="6"/>
  <c r="AI58" i="6" s="1"/>
  <c r="P478" i="2"/>
  <c r="N479" i="2" s="1"/>
  <c r="N488" i="2" s="1"/>
  <c r="K16" i="6"/>
  <c r="AB478" i="2"/>
  <c r="Z479" i="2" s="1"/>
  <c r="Z488" i="2" s="1"/>
  <c r="W16" i="6"/>
  <c r="AG478" i="2"/>
  <c r="AE479" i="2" s="1"/>
  <c r="AE488" i="2" s="1"/>
  <c r="AB16" i="6"/>
  <c r="X463" i="2"/>
  <c r="V464" i="2" s="1"/>
  <c r="V473" i="2" s="1"/>
  <c r="S13" i="6"/>
  <c r="P178" i="2"/>
  <c r="N179" i="2" s="1"/>
  <c r="N188" i="2" s="1"/>
  <c r="K22" i="6"/>
  <c r="Q178" i="2"/>
  <c r="O179" i="2" s="1"/>
  <c r="O188" i="2" s="1"/>
  <c r="BB188" i="2" s="1"/>
  <c r="L22" i="6"/>
  <c r="AI178" i="2"/>
  <c r="AG179" i="2" s="1"/>
  <c r="AG188" i="2" s="1"/>
  <c r="BT188" i="2" s="1"/>
  <c r="AD22" i="6"/>
  <c r="T343" i="2"/>
  <c r="R345" i="2" s="1"/>
  <c r="R354" i="2" s="1"/>
  <c r="BE354" i="2" s="1"/>
  <c r="O40" i="17"/>
  <c r="O67" i="6"/>
  <c r="J851" i="2"/>
  <c r="AA463" i="2"/>
  <c r="Y464" i="2" s="1"/>
  <c r="Y473" i="2" s="1"/>
  <c r="V13" i="6"/>
  <c r="Y178" i="2"/>
  <c r="W179" i="2" s="1"/>
  <c r="W188" i="2" s="1"/>
  <c r="BJ188" i="2" s="1"/>
  <c r="T22" i="6"/>
  <c r="J101" i="2"/>
  <c r="J161" i="2"/>
  <c r="U463" i="2"/>
  <c r="S464" i="2" s="1"/>
  <c r="S473" i="2" s="1"/>
  <c r="P13" i="6"/>
  <c r="T463" i="2"/>
  <c r="R464" i="2" s="1"/>
  <c r="R473" i="2" s="1"/>
  <c r="O13" i="6"/>
  <c r="AE463" i="2"/>
  <c r="AC464" i="2" s="1"/>
  <c r="AC473" i="2" s="1"/>
  <c r="Z13" i="6"/>
  <c r="AM463" i="2"/>
  <c r="AK464" i="2" s="1"/>
  <c r="AK473" i="2" s="1"/>
  <c r="AH13" i="6"/>
  <c r="W343" i="2"/>
  <c r="U345" i="2" s="1"/>
  <c r="U354" i="2" s="1"/>
  <c r="BH354" i="2" s="1"/>
  <c r="R67" i="6"/>
  <c r="R40" i="17"/>
  <c r="AC178" i="2"/>
  <c r="AA179" i="2" s="1"/>
  <c r="AA188" i="2" s="1"/>
  <c r="BN188" i="2" s="1"/>
  <c r="X22" i="6"/>
  <c r="J176" i="2"/>
  <c r="O178" i="2"/>
  <c r="J22" i="6"/>
  <c r="AI343" i="2"/>
  <c r="AG345" i="2" s="1"/>
  <c r="AG354" i="2" s="1"/>
  <c r="BT354" i="2" s="1"/>
  <c r="AD67" i="6"/>
  <c r="AD40" i="17"/>
  <c r="J671" i="2"/>
  <c r="P343" i="2"/>
  <c r="N345" i="2" s="1"/>
  <c r="N354" i="2" s="1"/>
  <c r="K40" i="17"/>
  <c r="K67" i="6"/>
  <c r="O718" i="2"/>
  <c r="J718" i="2" s="1"/>
  <c r="J716" i="2"/>
  <c r="J806" i="2"/>
  <c r="J866" i="2"/>
  <c r="J791" i="2"/>
  <c r="AD463" i="2"/>
  <c r="AB464" i="2" s="1"/>
  <c r="AB473" i="2" s="1"/>
  <c r="Y13" i="6"/>
  <c r="P463" i="2"/>
  <c r="N464" i="2" s="1"/>
  <c r="N473" i="2" s="1"/>
  <c r="K13" i="6"/>
  <c r="T478" i="2"/>
  <c r="R479" i="2" s="1"/>
  <c r="R488" i="2" s="1"/>
  <c r="O16" i="6"/>
  <c r="AF463" i="2"/>
  <c r="AD464" i="2" s="1"/>
  <c r="AD473" i="2" s="1"/>
  <c r="AA13" i="6"/>
  <c r="Q343" i="2"/>
  <c r="O345" i="2" s="1"/>
  <c r="O354" i="2" s="1"/>
  <c r="BB354" i="2" s="1"/>
  <c r="L67" i="6"/>
  <c r="L40" i="17"/>
  <c r="AA343" i="2"/>
  <c r="Y345" i="2" s="1"/>
  <c r="Y354" i="2" s="1"/>
  <c r="BL354" i="2" s="1"/>
  <c r="V67" i="6"/>
  <c r="V40" i="17"/>
  <c r="AF178" i="2"/>
  <c r="AD179" i="2" s="1"/>
  <c r="AD188" i="2" s="1"/>
  <c r="BQ188" i="2" s="1"/>
  <c r="AA22" i="6"/>
  <c r="AD178" i="2"/>
  <c r="AB179" i="2" s="1"/>
  <c r="AB188" i="2" s="1"/>
  <c r="BO188" i="2" s="1"/>
  <c r="Y22" i="6"/>
  <c r="J56" i="2"/>
  <c r="Y343" i="2"/>
  <c r="W345" i="2" s="1"/>
  <c r="W354" i="2" s="1"/>
  <c r="BJ354" i="2" s="1"/>
  <c r="T67" i="6"/>
  <c r="T40" i="17"/>
  <c r="J26" i="2"/>
  <c r="J641" i="2"/>
  <c r="J461" i="2"/>
  <c r="O463" i="2"/>
  <c r="J13" i="6"/>
  <c r="V478" i="2"/>
  <c r="T479" i="2" s="1"/>
  <c r="T488" i="2" s="1"/>
  <c r="Q16" i="6"/>
  <c r="AL478" i="2"/>
  <c r="AJ479" i="2" s="1"/>
  <c r="AJ488" i="2" s="1"/>
  <c r="AG16" i="6"/>
  <c r="Y478" i="2"/>
  <c r="W479" i="2" s="1"/>
  <c r="W488" i="2" s="1"/>
  <c r="T16" i="6"/>
  <c r="AG178" i="2"/>
  <c r="AE179" i="2" s="1"/>
  <c r="AE188" i="2" s="1"/>
  <c r="BR188" i="2" s="1"/>
  <c r="AB22" i="6"/>
  <c r="Z343" i="2"/>
  <c r="X345" i="2" s="1"/>
  <c r="X354" i="2" s="1"/>
  <c r="BK354" i="2" s="1"/>
  <c r="U40" i="17"/>
  <c r="U67" i="6"/>
  <c r="AG343" i="2"/>
  <c r="AE345" i="2" s="1"/>
  <c r="AE354" i="2" s="1"/>
  <c r="BR354" i="2" s="1"/>
  <c r="AB40" i="17"/>
  <c r="AB67" i="6"/>
  <c r="X343" i="2"/>
  <c r="V345" i="2" s="1"/>
  <c r="V354" i="2" s="1"/>
  <c r="BI354" i="2" s="1"/>
  <c r="S67" i="6"/>
  <c r="S40" i="17"/>
  <c r="J476" i="2"/>
  <c r="O478" i="2"/>
  <c r="J16" i="6"/>
  <c r="J281" i="2"/>
  <c r="J596" i="2"/>
  <c r="J521" i="2"/>
  <c r="J71" i="2"/>
  <c r="J686" i="2"/>
  <c r="J701" i="2"/>
  <c r="J836" i="2"/>
  <c r="AH463" i="2"/>
  <c r="AF464" i="2" s="1"/>
  <c r="AF473" i="2" s="1"/>
  <c r="AC13" i="6"/>
  <c r="AH478" i="2"/>
  <c r="AF479" i="2" s="1"/>
  <c r="AF488" i="2" s="1"/>
  <c r="AC16" i="6"/>
  <c r="AL463" i="2"/>
  <c r="AJ464" i="2" s="1"/>
  <c r="AJ473" i="2" s="1"/>
  <c r="AG13" i="6"/>
  <c r="AA478" i="2"/>
  <c r="Y479" i="2" s="1"/>
  <c r="Y488" i="2" s="1"/>
  <c r="V16" i="6"/>
  <c r="R178" i="2"/>
  <c r="P179" i="2" s="1"/>
  <c r="P188" i="2" s="1"/>
  <c r="BC188" i="2" s="1"/>
  <c r="M22" i="6"/>
  <c r="S343" i="2"/>
  <c r="Q345" i="2" s="1"/>
  <c r="Q354" i="2" s="1"/>
  <c r="BD354" i="2" s="1"/>
  <c r="N40" i="17"/>
  <c r="N67" i="6"/>
  <c r="AF343" i="2"/>
  <c r="AD345" i="2" s="1"/>
  <c r="AD354" i="2" s="1"/>
  <c r="BQ354" i="2" s="1"/>
  <c r="AA67" i="6"/>
  <c r="AA40" i="17"/>
  <c r="U343" i="2"/>
  <c r="S345" i="2" s="1"/>
  <c r="S354" i="2" s="1"/>
  <c r="BF354" i="2" s="1"/>
  <c r="P40" i="17"/>
  <c r="P67" i="6"/>
  <c r="AK178" i="2"/>
  <c r="AI179" i="2" s="1"/>
  <c r="AI188" i="2" s="1"/>
  <c r="BV188" i="2" s="1"/>
  <c r="AF22" i="6"/>
  <c r="J266" i="2"/>
  <c r="O733" i="2"/>
  <c r="J733" i="2" s="1"/>
  <c r="J731" i="2"/>
  <c r="AG49" i="18"/>
  <c r="AB463" i="2"/>
  <c r="Z464" i="2" s="1"/>
  <c r="Z473" i="2" s="1"/>
  <c r="W13" i="6"/>
  <c r="AK463" i="2"/>
  <c r="AI464" i="2" s="1"/>
  <c r="AI473" i="2" s="1"/>
  <c r="AF13" i="6"/>
  <c r="AJ463" i="2"/>
  <c r="AH464" i="2" s="1"/>
  <c r="AH473" i="2" s="1"/>
  <c r="AE13" i="6"/>
  <c r="AI478" i="2"/>
  <c r="AG479" i="2" s="1"/>
  <c r="AG488" i="2" s="1"/>
  <c r="AD16" i="6"/>
  <c r="AH178" i="2"/>
  <c r="AF179" i="2" s="1"/>
  <c r="AF188" i="2" s="1"/>
  <c r="BS188" i="2" s="1"/>
  <c r="AC22" i="6"/>
  <c r="W178" i="2"/>
  <c r="U179" i="2" s="1"/>
  <c r="U188" i="2" s="1"/>
  <c r="BH188" i="2" s="1"/>
  <c r="R22" i="6"/>
  <c r="AM343" i="2"/>
  <c r="AK345" i="2" s="1"/>
  <c r="AK354" i="2" s="1"/>
  <c r="BX354" i="2" s="1"/>
  <c r="AH67" i="6"/>
  <c r="AH40" i="17"/>
  <c r="J341" i="2"/>
  <c r="O343" i="2"/>
  <c r="J67" i="6"/>
  <c r="J40" i="17"/>
  <c r="Z463" i="2"/>
  <c r="X464" i="2" s="1"/>
  <c r="X473" i="2" s="1"/>
  <c r="U13" i="6"/>
  <c r="J191" i="2"/>
  <c r="J551" i="2"/>
  <c r="J431" i="2"/>
  <c r="J41" i="2"/>
  <c r="J75" i="11"/>
  <c r="AI75" i="11" s="1"/>
  <c r="J11" i="2"/>
  <c r="J116" i="2"/>
  <c r="J611" i="2"/>
  <c r="J776" i="2"/>
  <c r="J821" i="2"/>
  <c r="W463" i="2"/>
  <c r="U464" i="2" s="1"/>
  <c r="U473" i="2" s="1"/>
  <c r="R13" i="6"/>
  <c r="AG463" i="2"/>
  <c r="AE464" i="2" s="1"/>
  <c r="AE473" i="2" s="1"/>
  <c r="AB13" i="6"/>
  <c r="U478" i="2"/>
  <c r="S479" i="2" s="1"/>
  <c r="S488" i="2" s="1"/>
  <c r="P16" i="6"/>
  <c r="AI463" i="2"/>
  <c r="AG464" i="2" s="1"/>
  <c r="AG473" i="2" s="1"/>
  <c r="AD13" i="6"/>
  <c r="AJ478" i="2"/>
  <c r="AH479" i="2" s="1"/>
  <c r="AH488" i="2" s="1"/>
  <c r="AE16" i="6"/>
  <c r="AJ343" i="2"/>
  <c r="AH345" i="2" s="1"/>
  <c r="AH354" i="2" s="1"/>
  <c r="BU354" i="2" s="1"/>
  <c r="AE40" i="17"/>
  <c r="AE67" i="6"/>
  <c r="AL178" i="2"/>
  <c r="AJ179" i="2" s="1"/>
  <c r="AJ188" i="2" s="1"/>
  <c r="BW188" i="2" s="1"/>
  <c r="AG22" i="6"/>
  <c r="X178" i="2"/>
  <c r="V179" i="2" s="1"/>
  <c r="V188" i="2" s="1"/>
  <c r="BI188" i="2" s="1"/>
  <c r="S22" i="6"/>
  <c r="AM178" i="2"/>
  <c r="AK179" i="2" s="1"/>
  <c r="AK188" i="2" s="1"/>
  <c r="BX188" i="2" s="1"/>
  <c r="AH22" i="6"/>
  <c r="J131" i="2"/>
  <c r="J79" i="11"/>
  <c r="J656" i="2"/>
  <c r="S463" i="2"/>
  <c r="Q464" i="2" s="1"/>
  <c r="Q473" i="2" s="1"/>
  <c r="N13" i="6"/>
  <c r="X478" i="2"/>
  <c r="V479" i="2" s="1"/>
  <c r="V488" i="2" s="1"/>
  <c r="S16" i="6"/>
  <c r="Q478" i="2"/>
  <c r="O479" i="2" s="1"/>
  <c r="O488" i="2" s="1"/>
  <c r="L16" i="6"/>
  <c r="V463" i="2"/>
  <c r="T464" i="2" s="1"/>
  <c r="T473" i="2" s="1"/>
  <c r="Q13" i="6"/>
  <c r="AM478" i="2"/>
  <c r="AK479" i="2" s="1"/>
  <c r="AK488" i="2" s="1"/>
  <c r="AH16" i="6"/>
  <c r="AD343" i="2"/>
  <c r="AB345" i="2" s="1"/>
  <c r="AB354" i="2" s="1"/>
  <c r="BO354" i="2" s="1"/>
  <c r="Y40" i="17"/>
  <c r="Y67" i="6"/>
  <c r="AC343" i="2"/>
  <c r="AA345" i="2" s="1"/>
  <c r="AA354" i="2" s="1"/>
  <c r="BN354" i="2" s="1"/>
  <c r="X67" i="6"/>
  <c r="X40" i="17"/>
  <c r="AA178" i="2"/>
  <c r="Y179" i="2" s="1"/>
  <c r="Y188" i="2" s="1"/>
  <c r="BL188" i="2" s="1"/>
  <c r="V22" i="6"/>
  <c r="AE343" i="2"/>
  <c r="AC345" i="2" s="1"/>
  <c r="AC354" i="2" s="1"/>
  <c r="BP354" i="2" s="1"/>
  <c r="Z67" i="6"/>
  <c r="Z40" i="17"/>
  <c r="J72" i="11"/>
  <c r="AI72" i="11" s="1"/>
  <c r="J86" i="2"/>
  <c r="J61" i="6"/>
  <c r="J326" i="2"/>
  <c r="O251" i="2"/>
  <c r="J251" i="2" s="1"/>
  <c r="J236" i="2"/>
  <c r="J356" i="2"/>
  <c r="J761" i="2"/>
  <c r="S478" i="2"/>
  <c r="Q479" i="2" s="1"/>
  <c r="Q488" i="2" s="1"/>
  <c r="N16" i="6"/>
  <c r="AE478" i="2"/>
  <c r="AC479" i="2" s="1"/>
  <c r="AC488" i="2" s="1"/>
  <c r="Z16" i="6"/>
  <c r="R478" i="2"/>
  <c r="P479" i="2" s="1"/>
  <c r="P488" i="2" s="1"/>
  <c r="M16" i="6"/>
  <c r="AK478" i="2"/>
  <c r="AI479" i="2" s="1"/>
  <c r="AI488" i="2" s="1"/>
  <c r="AF16" i="6"/>
  <c r="AK343" i="2"/>
  <c r="AI345" i="2" s="1"/>
  <c r="AI354" i="2" s="1"/>
  <c r="BV354" i="2" s="1"/>
  <c r="AF40" i="17"/>
  <c r="AF67" i="6"/>
  <c r="V178" i="2"/>
  <c r="T179" i="2" s="1"/>
  <c r="T188" i="2" s="1"/>
  <c r="BG188" i="2" s="1"/>
  <c r="Q22" i="6"/>
  <c r="AB343" i="2"/>
  <c r="Z345" i="2" s="1"/>
  <c r="Z354" i="2" s="1"/>
  <c r="BM354" i="2" s="1"/>
  <c r="W67" i="6"/>
  <c r="W40" i="17"/>
  <c r="AJ178" i="2"/>
  <c r="AH179" i="2" s="1"/>
  <c r="AH188" i="2" s="1"/>
  <c r="BU188" i="2" s="1"/>
  <c r="AE22" i="6"/>
  <c r="S178" i="2"/>
  <c r="Q179" i="2" s="1"/>
  <c r="Q188" i="2" s="1"/>
  <c r="BD188" i="2" s="1"/>
  <c r="N22" i="6"/>
  <c r="J506" i="2"/>
  <c r="J401" i="2"/>
  <c r="J416" i="2"/>
  <c r="J881" i="2"/>
  <c r="AD478" i="2"/>
  <c r="AB479" i="2" s="1"/>
  <c r="AB488" i="2" s="1"/>
  <c r="Y16" i="6"/>
  <c r="R463" i="2"/>
  <c r="P464" i="2" s="1"/>
  <c r="P473" i="2" s="1"/>
  <c r="M13" i="6"/>
  <c r="AF478" i="2"/>
  <c r="AD479" i="2" s="1"/>
  <c r="AD488" i="2" s="1"/>
  <c r="AA16" i="6"/>
  <c r="AC478" i="2"/>
  <c r="AA479" i="2" s="1"/>
  <c r="AA488" i="2" s="1"/>
  <c r="X16" i="6"/>
  <c r="R343" i="2"/>
  <c r="P345" i="2" s="1"/>
  <c r="P354" i="2" s="1"/>
  <c r="BC354" i="2" s="1"/>
  <c r="M40" i="17"/>
  <c r="M67" i="6"/>
  <c r="Z178" i="2"/>
  <c r="X179" i="2" s="1"/>
  <c r="X188" i="2" s="1"/>
  <c r="BK188" i="2" s="1"/>
  <c r="U22" i="6"/>
  <c r="V343" i="2"/>
  <c r="T345" i="2" s="1"/>
  <c r="T354" i="2" s="1"/>
  <c r="BG354" i="2" s="1"/>
  <c r="Q67" i="6"/>
  <c r="Q40" i="17"/>
  <c r="AB178" i="2"/>
  <c r="Z179" i="2" s="1"/>
  <c r="Z188" i="2" s="1"/>
  <c r="BM188" i="2" s="1"/>
  <c r="W22" i="6"/>
  <c r="AH343" i="2"/>
  <c r="AF345" i="2" s="1"/>
  <c r="AF354" i="2" s="1"/>
  <c r="BS354" i="2" s="1"/>
  <c r="AC67" i="6"/>
  <c r="AC40" i="17"/>
  <c r="J146" i="2"/>
  <c r="J581" i="2"/>
  <c r="W478" i="2"/>
  <c r="U479" i="2" s="1"/>
  <c r="U488" i="2" s="1"/>
  <c r="R16" i="6"/>
  <c r="Y463" i="2"/>
  <c r="W464" i="2" s="1"/>
  <c r="W473" i="2" s="1"/>
  <c r="T13" i="6"/>
  <c r="Q463" i="2"/>
  <c r="O464" i="2" s="1"/>
  <c r="O473" i="2" s="1"/>
  <c r="L13" i="6"/>
  <c r="Z478" i="2"/>
  <c r="X479" i="2" s="1"/>
  <c r="X488" i="2" s="1"/>
  <c r="U16" i="6"/>
  <c r="U178" i="2"/>
  <c r="S179" i="2" s="1"/>
  <c r="S188" i="2" s="1"/>
  <c r="BF188" i="2" s="1"/>
  <c r="P22" i="6"/>
  <c r="T178" i="2"/>
  <c r="R179" i="2" s="1"/>
  <c r="R188" i="2" s="1"/>
  <c r="BE188" i="2" s="1"/>
  <c r="O22" i="6"/>
  <c r="AL343" i="2"/>
  <c r="AJ345" i="2" s="1"/>
  <c r="AJ354" i="2" s="1"/>
  <c r="BW354" i="2" s="1"/>
  <c r="AG40" i="17"/>
  <c r="AG67" i="6"/>
  <c r="AE178" i="2"/>
  <c r="AC179" i="2" s="1"/>
  <c r="AC188" i="2" s="1"/>
  <c r="BP188" i="2" s="1"/>
  <c r="Z22" i="6"/>
  <c r="J491" i="2"/>
  <c r="AF49" i="18"/>
  <c r="AH49" i="18"/>
  <c r="F49" i="18"/>
  <c r="R73" i="2"/>
  <c r="P75" i="2" s="1"/>
  <c r="P84" i="2" s="1"/>
  <c r="M61" i="17"/>
  <c r="M82" i="6"/>
  <c r="M69" i="11"/>
  <c r="M31" i="18"/>
  <c r="O73" i="2"/>
  <c r="J61" i="17"/>
  <c r="J69" i="11"/>
  <c r="J82" i="6"/>
  <c r="J31" i="18"/>
  <c r="AG73" i="6"/>
  <c r="AG46" i="17"/>
  <c r="V73" i="6"/>
  <c r="V46" i="17"/>
  <c r="Y73" i="6"/>
  <c r="Y46" i="17"/>
  <c r="AD66" i="11"/>
  <c r="AD58" i="17"/>
  <c r="AD79" i="6"/>
  <c r="X58" i="17"/>
  <c r="X79" i="6"/>
  <c r="X66" i="11"/>
  <c r="P73" i="2"/>
  <c r="N75" i="2" s="1"/>
  <c r="N84" i="2" s="1"/>
  <c r="K82" i="6"/>
  <c r="K31" i="18"/>
  <c r="K69" i="11"/>
  <c r="K61" i="17"/>
  <c r="AL73" i="2"/>
  <c r="AJ75" i="2" s="1"/>
  <c r="AJ84" i="2" s="1"/>
  <c r="AG82" i="6"/>
  <c r="AG61" i="17"/>
  <c r="AG31" i="18"/>
  <c r="AG69" i="11"/>
  <c r="R73" i="6"/>
  <c r="R46" i="17"/>
  <c r="AD73" i="6"/>
  <c r="AD46" i="17"/>
  <c r="M58" i="17"/>
  <c r="M79" i="6"/>
  <c r="M66" i="11"/>
  <c r="AC73" i="2"/>
  <c r="AA75" i="2" s="1"/>
  <c r="AA84" i="2" s="1"/>
  <c r="X82" i="6"/>
  <c r="X61" i="17"/>
  <c r="X31" i="18"/>
  <c r="X69" i="11"/>
  <c r="S73" i="2"/>
  <c r="Q75" i="2" s="1"/>
  <c r="Q84" i="2" s="1"/>
  <c r="N82" i="6"/>
  <c r="N31" i="18"/>
  <c r="N61" i="17"/>
  <c r="N69" i="11"/>
  <c r="K58" i="17"/>
  <c r="K66" i="11"/>
  <c r="K79" i="6"/>
  <c r="V73" i="2"/>
  <c r="T75" i="2" s="1"/>
  <c r="T84" i="2" s="1"/>
  <c r="Q82" i="6"/>
  <c r="Q61" i="17"/>
  <c r="Q31" i="18"/>
  <c r="Q69" i="11"/>
  <c r="U73" i="6"/>
  <c r="U46" i="17"/>
  <c r="Q73" i="6"/>
  <c r="Q46" i="17"/>
  <c r="Q66" i="11"/>
  <c r="Q58" i="17"/>
  <c r="Q79" i="6"/>
  <c r="AA73" i="2"/>
  <c r="Y75" i="2" s="1"/>
  <c r="Y84" i="2" s="1"/>
  <c r="V31" i="18"/>
  <c r="V61" i="17"/>
  <c r="V82" i="6"/>
  <c r="V69" i="11"/>
  <c r="Q73" i="2"/>
  <c r="O75" i="2" s="1"/>
  <c r="O84" i="2" s="1"/>
  <c r="L61" i="17"/>
  <c r="L31" i="18"/>
  <c r="L69" i="11"/>
  <c r="L82" i="6"/>
  <c r="Z66" i="11"/>
  <c r="Z79" i="6"/>
  <c r="Z58" i="17"/>
  <c r="Z73" i="6"/>
  <c r="Z46" i="17"/>
  <c r="AC73" i="6"/>
  <c r="AC46" i="17"/>
  <c r="T73" i="2"/>
  <c r="R75" i="2" s="1"/>
  <c r="R84" i="2" s="1"/>
  <c r="O31" i="18"/>
  <c r="O61" i="17"/>
  <c r="O82" i="6"/>
  <c r="O69" i="11"/>
  <c r="W73" i="2"/>
  <c r="U75" i="2" s="1"/>
  <c r="U84" i="2" s="1"/>
  <c r="R82" i="6"/>
  <c r="R31" i="18"/>
  <c r="R69" i="11"/>
  <c r="R61" i="17"/>
  <c r="AA58" i="17"/>
  <c r="AA66" i="11"/>
  <c r="AA79" i="6"/>
  <c r="J73" i="6"/>
  <c r="J46" i="17"/>
  <c r="T73" i="6"/>
  <c r="T46" i="17"/>
  <c r="U73" i="2"/>
  <c r="S75" i="2" s="1"/>
  <c r="S84" i="2" s="1"/>
  <c r="P82" i="6"/>
  <c r="P61" i="17"/>
  <c r="P69" i="11"/>
  <c r="P31" i="18"/>
  <c r="AC66" i="11"/>
  <c r="AC79" i="6"/>
  <c r="AC58" i="17"/>
  <c r="V79" i="6"/>
  <c r="V66" i="11"/>
  <c r="V58" i="17"/>
  <c r="Y58" i="17"/>
  <c r="Y66" i="11"/>
  <c r="Y79" i="6"/>
  <c r="M73" i="6"/>
  <c r="M46" i="17"/>
  <c r="S73" i="6"/>
  <c r="S46" i="17"/>
  <c r="N66" i="11"/>
  <c r="N58" i="17"/>
  <c r="N79" i="6"/>
  <c r="J58" i="17"/>
  <c r="J66" i="11"/>
  <c r="J79" i="6"/>
  <c r="O66" i="11"/>
  <c r="O79" i="6"/>
  <c r="O58" i="17"/>
  <c r="AF58" i="17"/>
  <c r="AF66" i="11"/>
  <c r="AF79" i="6"/>
  <c r="AE73" i="6"/>
  <c r="AE46" i="17"/>
  <c r="AF73" i="6"/>
  <c r="AF46" i="17"/>
  <c r="AG66" i="11"/>
  <c r="AG79" i="6"/>
  <c r="AG58" i="17"/>
  <c r="AD73" i="2"/>
  <c r="AB75" i="2" s="1"/>
  <c r="AB84" i="2" s="1"/>
  <c r="Y61" i="17"/>
  <c r="Y31" i="18"/>
  <c r="Y82" i="6"/>
  <c r="Y69" i="11"/>
  <c r="AE79" i="6"/>
  <c r="AE58" i="17"/>
  <c r="AE66" i="11"/>
  <c r="AB73" i="2"/>
  <c r="Z75" i="2" s="1"/>
  <c r="Z84" i="2" s="1"/>
  <c r="W31" i="18"/>
  <c r="W69" i="11"/>
  <c r="W61" i="17"/>
  <c r="W82" i="6"/>
  <c r="P79" i="6"/>
  <c r="P66" i="11"/>
  <c r="P58" i="17"/>
  <c r="P73" i="6"/>
  <c r="P46" i="17"/>
  <c r="O73" i="6"/>
  <c r="O46" i="17"/>
  <c r="AB58" i="17"/>
  <c r="AB79" i="6"/>
  <c r="AB66" i="11"/>
  <c r="Y73" i="2"/>
  <c r="W75" i="2" s="1"/>
  <c r="W84" i="2" s="1"/>
  <c r="T61" i="17"/>
  <c r="T82" i="6"/>
  <c r="T31" i="18"/>
  <c r="T69" i="11"/>
  <c r="W58" i="17"/>
  <c r="W79" i="6"/>
  <c r="W66" i="11"/>
  <c r="Z73" i="2"/>
  <c r="X75" i="2" s="1"/>
  <c r="X84" i="2" s="1"/>
  <c r="U61" i="17"/>
  <c r="U82" i="6"/>
  <c r="U69" i="11"/>
  <c r="U31" i="18"/>
  <c r="W73" i="6"/>
  <c r="W46" i="17"/>
  <c r="AA73" i="6"/>
  <c r="AA46" i="17"/>
  <c r="AE73" i="2"/>
  <c r="AC75" i="2" s="1"/>
  <c r="AC84" i="2" s="1"/>
  <c r="Z82" i="6"/>
  <c r="Z69" i="11"/>
  <c r="Z61" i="17"/>
  <c r="Z31" i="18"/>
  <c r="L58" i="17"/>
  <c r="L79" i="6"/>
  <c r="L66" i="11"/>
  <c r="AJ73" i="2"/>
  <c r="AH75" i="2" s="1"/>
  <c r="AH84" i="2" s="1"/>
  <c r="AE61" i="17"/>
  <c r="AE82" i="6"/>
  <c r="AE31" i="18"/>
  <c r="AE69" i="11"/>
  <c r="AH73" i="2"/>
  <c r="AF75" i="2" s="1"/>
  <c r="AF84" i="2" s="1"/>
  <c r="AC82" i="6"/>
  <c r="AC69" i="11"/>
  <c r="AC61" i="17"/>
  <c r="AC31" i="18"/>
  <c r="AI73" i="2"/>
  <c r="AG75" i="2" s="1"/>
  <c r="AG84" i="2" s="1"/>
  <c r="AD61" i="17"/>
  <c r="AD31" i="18"/>
  <c r="AD69" i="11"/>
  <c r="AD82" i="6"/>
  <c r="L73" i="6"/>
  <c r="L46" i="17"/>
  <c r="AH73" i="6"/>
  <c r="AH46" i="17"/>
  <c r="R58" i="17"/>
  <c r="R79" i="6"/>
  <c r="R66" i="11"/>
  <c r="AG73" i="2"/>
  <c r="AE75" i="2" s="1"/>
  <c r="AE84" i="2" s="1"/>
  <c r="AB69" i="11"/>
  <c r="AB61" i="17"/>
  <c r="AB31" i="18"/>
  <c r="AB82" i="6"/>
  <c r="U66" i="11"/>
  <c r="U58" i="17"/>
  <c r="U79" i="6"/>
  <c r="AH58" i="17"/>
  <c r="AH79" i="6"/>
  <c r="AH66" i="11"/>
  <c r="X73" i="6"/>
  <c r="X46" i="17"/>
  <c r="N73" i="6"/>
  <c r="N46" i="17"/>
  <c r="AF73" i="2"/>
  <c r="AD75" i="2" s="1"/>
  <c r="AD84" i="2" s="1"/>
  <c r="AA69" i="11"/>
  <c r="AA61" i="17"/>
  <c r="AA31" i="18"/>
  <c r="AA82" i="6"/>
  <c r="S66" i="11"/>
  <c r="S58" i="17"/>
  <c r="S79" i="6"/>
  <c r="AK73" i="2"/>
  <c r="AI75" i="2" s="1"/>
  <c r="AI84" i="2" s="1"/>
  <c r="AF82" i="6"/>
  <c r="AF69" i="11"/>
  <c r="AF61" i="17"/>
  <c r="AF31" i="18"/>
  <c r="T58" i="17"/>
  <c r="T79" i="6"/>
  <c r="T66" i="11"/>
  <c r="AM73" i="2"/>
  <c r="AK75" i="2" s="1"/>
  <c r="AK84" i="2" s="1"/>
  <c r="AH69" i="11"/>
  <c r="AH31" i="18"/>
  <c r="AH82" i="6"/>
  <c r="AH61" i="17"/>
  <c r="X73" i="2"/>
  <c r="V75" i="2" s="1"/>
  <c r="V84" i="2" s="1"/>
  <c r="S69" i="11"/>
  <c r="S61" i="17"/>
  <c r="S31" i="18"/>
  <c r="S82" i="6"/>
  <c r="AB73" i="6"/>
  <c r="AB46" i="17"/>
  <c r="K73" i="6"/>
  <c r="K46" i="17"/>
  <c r="AD658" i="2"/>
  <c r="AA661" i="2" s="1"/>
  <c r="AA670" i="2" s="1"/>
  <c r="BN670" i="2" s="1"/>
  <c r="Y79" i="11"/>
  <c r="AI658" i="2"/>
  <c r="AF661" i="2" s="1"/>
  <c r="AF670" i="2" s="1"/>
  <c r="BS670" i="2" s="1"/>
  <c r="AD79" i="11"/>
  <c r="AB658" i="2"/>
  <c r="Y661" i="2" s="1"/>
  <c r="Y670" i="2" s="1"/>
  <c r="BL670" i="2" s="1"/>
  <c r="W79" i="11"/>
  <c r="U658" i="2"/>
  <c r="R661" i="2" s="1"/>
  <c r="R670" i="2" s="1"/>
  <c r="BE670" i="2" s="1"/>
  <c r="P79" i="11"/>
  <c r="P658" i="2"/>
  <c r="M661" i="2" s="1"/>
  <c r="M670" i="2" s="1"/>
  <c r="K79" i="11"/>
  <c r="R658" i="2"/>
  <c r="O661" i="2" s="1"/>
  <c r="O670" i="2" s="1"/>
  <c r="BB670" i="2" s="1"/>
  <c r="M79" i="11"/>
  <c r="AE658" i="2"/>
  <c r="AB661" i="2" s="1"/>
  <c r="AB670" i="2" s="1"/>
  <c r="BO670" i="2" s="1"/>
  <c r="Z79" i="11"/>
  <c r="Q658" i="2"/>
  <c r="N661" i="2" s="1"/>
  <c r="N670" i="2" s="1"/>
  <c r="L79" i="11"/>
  <c r="W658" i="2"/>
  <c r="T661" i="2" s="1"/>
  <c r="T670" i="2" s="1"/>
  <c r="BG670" i="2" s="1"/>
  <c r="R79" i="11"/>
  <c r="X658" i="2"/>
  <c r="U661" i="2" s="1"/>
  <c r="U670" i="2" s="1"/>
  <c r="BH670" i="2" s="1"/>
  <c r="S79" i="11"/>
  <c r="AF658" i="2"/>
  <c r="AC661" i="2" s="1"/>
  <c r="AC670" i="2" s="1"/>
  <c r="BP670" i="2" s="1"/>
  <c r="AA79" i="11"/>
  <c r="AC658" i="2"/>
  <c r="Z661" i="2" s="1"/>
  <c r="Z670" i="2" s="1"/>
  <c r="BM670" i="2" s="1"/>
  <c r="X79" i="11"/>
  <c r="AA658" i="2"/>
  <c r="X661" i="2" s="1"/>
  <c r="X670" i="2" s="1"/>
  <c r="BK670" i="2" s="1"/>
  <c r="V79" i="11"/>
  <c r="AH658" i="2"/>
  <c r="AE661" i="2" s="1"/>
  <c r="AE670" i="2" s="1"/>
  <c r="BR670" i="2" s="1"/>
  <c r="AC79" i="11"/>
  <c r="AG658" i="2"/>
  <c r="AD661" i="2" s="1"/>
  <c r="AD670" i="2" s="1"/>
  <c r="BQ670" i="2" s="1"/>
  <c r="AB79" i="11"/>
  <c r="AL658" i="2"/>
  <c r="AI661" i="2" s="1"/>
  <c r="AI670" i="2" s="1"/>
  <c r="BV670" i="2" s="1"/>
  <c r="AG79" i="11"/>
  <c r="AM658" i="2"/>
  <c r="AJ661" i="2" s="1"/>
  <c r="AJ670" i="2" s="1"/>
  <c r="BW670" i="2" s="1"/>
  <c r="AH79" i="11"/>
  <c r="S658" i="2"/>
  <c r="P661" i="2" s="1"/>
  <c r="P670" i="2" s="1"/>
  <c r="BC670" i="2" s="1"/>
  <c r="N79" i="11"/>
  <c r="AJ658" i="2"/>
  <c r="AG661" i="2" s="1"/>
  <c r="AG670" i="2" s="1"/>
  <c r="BT670" i="2" s="1"/>
  <c r="AE79" i="11"/>
  <c r="T658" i="2"/>
  <c r="Q661" i="2" s="1"/>
  <c r="Q670" i="2" s="1"/>
  <c r="BD670" i="2" s="1"/>
  <c r="O79" i="11"/>
  <c r="AK658" i="2"/>
  <c r="AH661" i="2" s="1"/>
  <c r="AH670" i="2" s="1"/>
  <c r="BU670" i="2" s="1"/>
  <c r="AF79" i="11"/>
  <c r="V658" i="2"/>
  <c r="S661" i="2" s="1"/>
  <c r="S670" i="2" s="1"/>
  <c r="BF670" i="2" s="1"/>
  <c r="Q79" i="11"/>
  <c r="Z658" i="2"/>
  <c r="W661" i="2" s="1"/>
  <c r="W670" i="2" s="1"/>
  <c r="BJ670" i="2" s="1"/>
  <c r="U79" i="11"/>
  <c r="Y658" i="2"/>
  <c r="V661" i="2" s="1"/>
  <c r="V670" i="2" s="1"/>
  <c r="BI670" i="2" s="1"/>
  <c r="T79" i="11"/>
  <c r="Y7" i="6"/>
  <c r="Z7" i="6"/>
  <c r="O7" i="6"/>
  <c r="X7" i="6"/>
  <c r="AA7" i="6"/>
  <c r="W7" i="6"/>
  <c r="AC7" i="6"/>
  <c r="R7" i="6"/>
  <c r="AF7" i="6"/>
  <c r="O778" i="2"/>
  <c r="J778" i="2" s="1"/>
  <c r="O808" i="2"/>
  <c r="J808" i="2" s="1"/>
  <c r="O838" i="2"/>
  <c r="J838" i="2" s="1"/>
  <c r="O868" i="2"/>
  <c r="J868" i="2" s="1"/>
  <c r="O823" i="2"/>
  <c r="J823" i="2" s="1"/>
  <c r="O883" i="2"/>
  <c r="J883" i="2" s="1"/>
  <c r="O793" i="2"/>
  <c r="J793" i="2" s="1"/>
  <c r="O853" i="2"/>
  <c r="J853" i="2" s="1"/>
  <c r="O763" i="2"/>
  <c r="J763" i="2" s="1"/>
  <c r="O748" i="2"/>
  <c r="J748" i="2" s="1"/>
  <c r="AB7" i="6"/>
  <c r="AD7" i="6"/>
  <c r="P7" i="6"/>
  <c r="F123" i="11"/>
  <c r="AG115" i="6"/>
  <c r="L7" i="6"/>
  <c r="N7" i="6"/>
  <c r="AH115" i="6"/>
  <c r="Q7" i="6"/>
  <c r="AG7" i="6"/>
  <c r="T7" i="6"/>
  <c r="K7" i="6"/>
  <c r="U7" i="6"/>
  <c r="V7" i="6"/>
  <c r="M7" i="6"/>
  <c r="BG143" i="2"/>
  <c r="O9" i="6"/>
  <c r="P283" i="2"/>
  <c r="N284" i="2" s="1"/>
  <c r="N293" i="2" s="1"/>
  <c r="I48" i="6" s="1"/>
  <c r="K46" i="6"/>
  <c r="AJ268" i="2"/>
  <c r="AI271" i="2" s="1"/>
  <c r="AI280" i="2" s="1"/>
  <c r="BV280" i="2" s="1"/>
  <c r="AE45" i="11"/>
  <c r="AA433" i="2"/>
  <c r="X435" i="2" s="1"/>
  <c r="X444" i="2" s="1"/>
  <c r="V19" i="17"/>
  <c r="V49" i="6"/>
  <c r="AA418" i="2"/>
  <c r="Z420" i="2" s="1"/>
  <c r="Z429" i="2" s="1"/>
  <c r="V13" i="17"/>
  <c r="AI418" i="2"/>
  <c r="AH420" i="2" s="1"/>
  <c r="AH429" i="2" s="1"/>
  <c r="AD13" i="17"/>
  <c r="AI598" i="2"/>
  <c r="AF599" i="2" s="1"/>
  <c r="AF608" i="2" s="1"/>
  <c r="AD40" i="18"/>
  <c r="AI88" i="2"/>
  <c r="AG90" i="2" s="1"/>
  <c r="AG99" i="2" s="1"/>
  <c r="BT99" i="2" s="1"/>
  <c r="AD37" i="18"/>
  <c r="AK523" i="2"/>
  <c r="AJ525" i="2" s="1"/>
  <c r="AJ534" i="2" s="1"/>
  <c r="AF55" i="6"/>
  <c r="AF28" i="17"/>
  <c r="AB10" i="18"/>
  <c r="AG43" i="2"/>
  <c r="AD44" i="2" s="1"/>
  <c r="AD53" i="2" s="1"/>
  <c r="U598" i="2"/>
  <c r="R599" i="2" s="1"/>
  <c r="R608" i="2" s="1"/>
  <c r="P40" i="18"/>
  <c r="K37" i="6"/>
  <c r="K42" i="11"/>
  <c r="P238" i="2"/>
  <c r="R19" i="6"/>
  <c r="W493" i="2"/>
  <c r="U494" i="2" s="1"/>
  <c r="U503" i="2" s="1"/>
  <c r="AM13" i="2"/>
  <c r="AK16" i="2" s="1"/>
  <c r="AK25" i="2" s="1"/>
  <c r="AH78" i="11"/>
  <c r="AJ283" i="2"/>
  <c r="AH284" i="2" s="1"/>
  <c r="AH293" i="2" s="1"/>
  <c r="AE46" i="6"/>
  <c r="AE13" i="17"/>
  <c r="AJ418" i="2"/>
  <c r="AI420" i="2" s="1"/>
  <c r="AI429" i="2" s="1"/>
  <c r="L49" i="6"/>
  <c r="Q433" i="2"/>
  <c r="N435" i="2" s="1"/>
  <c r="N444" i="2" s="1"/>
  <c r="I21" i="17" s="1"/>
  <c r="L19" i="17"/>
  <c r="S31" i="6"/>
  <c r="X103" i="2"/>
  <c r="W43" i="2"/>
  <c r="T44" i="2" s="1"/>
  <c r="T53" i="2" s="1"/>
  <c r="R10" i="18"/>
  <c r="U268" i="2"/>
  <c r="T271" i="2" s="1"/>
  <c r="T280" i="2" s="1"/>
  <c r="BG280" i="2" s="1"/>
  <c r="P45" i="11"/>
  <c r="J45" i="11"/>
  <c r="O268" i="2"/>
  <c r="AJ43" i="2"/>
  <c r="AG44" i="2" s="1"/>
  <c r="AG53" i="2" s="1"/>
  <c r="AE10" i="18"/>
  <c r="AL433" i="2"/>
  <c r="AI435" i="2" s="1"/>
  <c r="AI444" i="2" s="1"/>
  <c r="AG49" i="6"/>
  <c r="AG19" i="17"/>
  <c r="AC298" i="2"/>
  <c r="AA300" i="2" s="1"/>
  <c r="AA309" i="2" s="1"/>
  <c r="X31" i="17"/>
  <c r="X60" i="11"/>
  <c r="R298" i="2"/>
  <c r="P300" i="2" s="1"/>
  <c r="P309" i="2" s="1"/>
  <c r="M60" i="11"/>
  <c r="M31" i="17"/>
  <c r="O39" i="11"/>
  <c r="T583" i="2"/>
  <c r="R586" i="2" s="1"/>
  <c r="R595" i="2" s="1"/>
  <c r="T566" i="2"/>
  <c r="O55" i="17" s="1"/>
  <c r="BO143" i="2"/>
  <c r="W9" i="6"/>
  <c r="BD143" i="2"/>
  <c r="L9" i="6"/>
  <c r="X283" i="2"/>
  <c r="V284" i="2" s="1"/>
  <c r="V293" i="2" s="1"/>
  <c r="S46" i="6"/>
  <c r="AC39" i="11"/>
  <c r="AH566" i="2"/>
  <c r="AC55" i="17" s="1"/>
  <c r="AH583" i="2"/>
  <c r="AF586" i="2" s="1"/>
  <c r="AF595" i="2" s="1"/>
  <c r="T598" i="2"/>
  <c r="Q599" i="2" s="1"/>
  <c r="Q608" i="2" s="1"/>
  <c r="O40" i="18"/>
  <c r="AA148" i="2"/>
  <c r="Y151" i="2" s="1"/>
  <c r="Y160" i="2" s="1"/>
  <c r="T50" i="11" s="1"/>
  <c r="V51" i="11"/>
  <c r="T268" i="2"/>
  <c r="S271" i="2" s="1"/>
  <c r="S280" i="2" s="1"/>
  <c r="BF280" i="2" s="1"/>
  <c r="O45" i="11"/>
  <c r="U19" i="6"/>
  <c r="Z493" i="2"/>
  <c r="X494" i="2" s="1"/>
  <c r="X503" i="2" s="1"/>
  <c r="V31" i="6"/>
  <c r="AA103" i="2"/>
  <c r="S148" i="2"/>
  <c r="Q151" i="2" s="1"/>
  <c r="Q160" i="2" s="1"/>
  <c r="L50" i="11" s="1"/>
  <c r="N51" i="11"/>
  <c r="Q37" i="6"/>
  <c r="Q42" i="11"/>
  <c r="V238" i="2"/>
  <c r="AH418" i="2"/>
  <c r="AG420" i="2" s="1"/>
  <c r="AG429" i="2" s="1"/>
  <c r="AC13" i="17"/>
  <c r="S298" i="2"/>
  <c r="Q300" i="2" s="1"/>
  <c r="Q309" i="2" s="1"/>
  <c r="N31" i="17"/>
  <c r="N60" i="11"/>
  <c r="O598" i="2"/>
  <c r="J40" i="18"/>
  <c r="X433" i="2"/>
  <c r="U435" i="2" s="1"/>
  <c r="U444" i="2" s="1"/>
  <c r="S19" i="17"/>
  <c r="S49" i="6"/>
  <c r="U39" i="11"/>
  <c r="Z583" i="2"/>
  <c r="X586" i="2" s="1"/>
  <c r="X595" i="2" s="1"/>
  <c r="Z566" i="2"/>
  <c r="U55" i="17" s="1"/>
  <c r="W283" i="2"/>
  <c r="U284" i="2" s="1"/>
  <c r="U293" i="2" s="1"/>
  <c r="R46" i="6"/>
  <c r="W193" i="2"/>
  <c r="R25" i="6"/>
  <c r="R10" i="17"/>
  <c r="O523" i="2"/>
  <c r="J55" i="6"/>
  <c r="J28" i="17"/>
  <c r="V508" i="2"/>
  <c r="U510" i="2" s="1"/>
  <c r="U519" i="2" s="1"/>
  <c r="Q25" i="17"/>
  <c r="Q52" i="6"/>
  <c r="AM163" i="2"/>
  <c r="AK164" i="2" s="1"/>
  <c r="AK173" i="2" s="1"/>
  <c r="AH34" i="6"/>
  <c r="AF163" i="2"/>
  <c r="AD164" i="2" s="1"/>
  <c r="AD173" i="2" s="1"/>
  <c r="AA34" i="6"/>
  <c r="AL358" i="2"/>
  <c r="AG64" i="17"/>
  <c r="AG57" i="11"/>
  <c r="AG85" i="6"/>
  <c r="AA358" i="2"/>
  <c r="V64" i="17"/>
  <c r="V85" i="6"/>
  <c r="V57" i="11"/>
  <c r="AD358" i="2"/>
  <c r="Y64" i="17"/>
  <c r="Y85" i="6"/>
  <c r="Y57" i="11"/>
  <c r="AB28" i="2"/>
  <c r="Z29" i="2" s="1"/>
  <c r="Z38" i="2" s="1"/>
  <c r="BM38" i="2" s="1"/>
  <c r="W7" i="18"/>
  <c r="AA28" i="2"/>
  <c r="Y29" i="2" s="1"/>
  <c r="Y38" i="2" s="1"/>
  <c r="BL38" i="2" s="1"/>
  <c r="V7" i="18"/>
  <c r="S628" i="2"/>
  <c r="P629" i="2" s="1"/>
  <c r="P638" i="2" s="1"/>
  <c r="N64" i="18"/>
  <c r="U628" i="2"/>
  <c r="R629" i="2" s="1"/>
  <c r="R638" i="2" s="1"/>
  <c r="P64" i="18"/>
  <c r="AD613" i="2"/>
  <c r="AA614" i="2" s="1"/>
  <c r="AA623" i="2" s="1"/>
  <c r="Y61" i="18"/>
  <c r="AH613" i="2"/>
  <c r="AE614" i="2" s="1"/>
  <c r="AE623" i="2" s="1"/>
  <c r="AC61" i="18"/>
  <c r="W613" i="2"/>
  <c r="T614" i="2" s="1"/>
  <c r="T623" i="2" s="1"/>
  <c r="R61" i="18"/>
  <c r="O688" i="2"/>
  <c r="J688" i="2" s="1"/>
  <c r="O703" i="2"/>
  <c r="J703" i="2" s="1"/>
  <c r="N10" i="6"/>
  <c r="S118" i="2"/>
  <c r="P119" i="2" s="1"/>
  <c r="P128" i="2" s="1"/>
  <c r="AL508" i="2"/>
  <c r="AK510" i="2" s="1"/>
  <c r="AK519" i="2" s="1"/>
  <c r="AG25" i="17"/>
  <c r="AG52" i="6"/>
  <c r="T523" i="2"/>
  <c r="S525" i="2" s="1"/>
  <c r="S534" i="2" s="1"/>
  <c r="O28" i="17"/>
  <c r="O55" i="6"/>
  <c r="AC58" i="2"/>
  <c r="AA60" i="2" s="1"/>
  <c r="AA69" i="2" s="1"/>
  <c r="X34" i="18"/>
  <c r="J36" i="11"/>
  <c r="O553" i="2"/>
  <c r="O536" i="2"/>
  <c r="AJ328" i="2"/>
  <c r="AE64" i="6"/>
  <c r="AE63" i="11"/>
  <c r="AE37" i="17"/>
  <c r="P418" i="2"/>
  <c r="O420" i="2" s="1"/>
  <c r="O429" i="2" s="1"/>
  <c r="K13" i="17"/>
  <c r="AI148" i="2"/>
  <c r="AG151" i="2" s="1"/>
  <c r="AG160" i="2" s="1"/>
  <c r="AB50" i="11" s="1"/>
  <c r="AD51" i="11"/>
  <c r="T39" i="11"/>
  <c r="Y566" i="2"/>
  <c r="T55" i="17" s="1"/>
  <c r="Y583" i="2"/>
  <c r="W586" i="2" s="1"/>
  <c r="W595" i="2" s="1"/>
  <c r="AA523" i="2"/>
  <c r="Z525" i="2" s="1"/>
  <c r="Z534" i="2" s="1"/>
  <c r="V28" i="17"/>
  <c r="V55" i="6"/>
  <c r="AH508" i="2"/>
  <c r="AC52" i="6"/>
  <c r="AC25" i="17"/>
  <c r="AH598" i="2"/>
  <c r="AE599" i="2" s="1"/>
  <c r="AE608" i="2" s="1"/>
  <c r="AC40" i="18"/>
  <c r="AK328" i="2"/>
  <c r="AF63" i="11"/>
  <c r="AF64" i="6"/>
  <c r="AF37" i="17"/>
  <c r="AE148" i="2"/>
  <c r="AC151" i="2" s="1"/>
  <c r="AC160" i="2" s="1"/>
  <c r="X50" i="11" s="1"/>
  <c r="Z51" i="11"/>
  <c r="AK13" i="2"/>
  <c r="AI16" i="2" s="1"/>
  <c r="AI25" i="2" s="1"/>
  <c r="AF78" i="11"/>
  <c r="AD283" i="2"/>
  <c r="AB284" i="2" s="1"/>
  <c r="AB293" i="2" s="1"/>
  <c r="Y46" i="6"/>
  <c r="AG418" i="2"/>
  <c r="AF420" i="2" s="1"/>
  <c r="AF429" i="2" s="1"/>
  <c r="AB13" i="17"/>
  <c r="O433" i="2"/>
  <c r="J19" i="17"/>
  <c r="J49" i="6"/>
  <c r="AL43" i="2"/>
  <c r="AI44" i="2" s="1"/>
  <c r="AI53" i="2" s="1"/>
  <c r="AG10" i="18"/>
  <c r="O43" i="2"/>
  <c r="J10" i="18"/>
  <c r="AZ143" i="2"/>
  <c r="H9" i="6"/>
  <c r="AE118" i="2"/>
  <c r="AB119" i="2" s="1"/>
  <c r="AB128" i="2" s="1"/>
  <c r="Z10" i="6"/>
  <c r="AH118" i="2"/>
  <c r="AE119" i="2" s="1"/>
  <c r="AE128" i="2" s="1"/>
  <c r="AC10" i="6"/>
  <c r="T283" i="2"/>
  <c r="R284" i="2" s="1"/>
  <c r="R293" i="2" s="1"/>
  <c r="O46" i="6"/>
  <c r="P28" i="6"/>
  <c r="P16" i="17"/>
  <c r="U403" i="2"/>
  <c r="T405" i="2" s="1"/>
  <c r="T414" i="2" s="1"/>
  <c r="Y39" i="11"/>
  <c r="AD583" i="2"/>
  <c r="AB586" i="2" s="1"/>
  <c r="AB595" i="2" s="1"/>
  <c r="AD566" i="2"/>
  <c r="Y55" i="17" s="1"/>
  <c r="O13" i="2"/>
  <c r="J78" i="11"/>
  <c r="BA143" i="2"/>
  <c r="I9" i="6"/>
  <c r="BC143" i="2"/>
  <c r="K9" i="6"/>
  <c r="V268" i="2"/>
  <c r="U271" i="2" s="1"/>
  <c r="U280" i="2" s="1"/>
  <c r="BH280" i="2" s="1"/>
  <c r="Q45" i="11"/>
  <c r="Y598" i="2"/>
  <c r="V599" i="2" s="1"/>
  <c r="V608" i="2" s="1"/>
  <c r="T40" i="18"/>
  <c r="AM268" i="2"/>
  <c r="AL271" i="2" s="1"/>
  <c r="AL280" i="2" s="1"/>
  <c r="AH45" i="11"/>
  <c r="O118" i="2"/>
  <c r="J10" i="6"/>
  <c r="AB298" i="2"/>
  <c r="Z300" i="2" s="1"/>
  <c r="Z309" i="2" s="1"/>
  <c r="W31" i="17"/>
  <c r="W60" i="11"/>
  <c r="T31" i="6"/>
  <c r="Y103" i="2"/>
  <c r="AM148" i="2"/>
  <c r="AK151" i="2" s="1"/>
  <c r="AK160" i="2" s="1"/>
  <c r="AF50" i="11" s="1"/>
  <c r="AH51" i="11"/>
  <c r="AE598" i="2"/>
  <c r="AB599" i="2" s="1"/>
  <c r="AB608" i="2" s="1"/>
  <c r="Z40" i="18"/>
  <c r="X88" i="2"/>
  <c r="V90" i="2" s="1"/>
  <c r="V99" i="2" s="1"/>
  <c r="BI99" i="2" s="1"/>
  <c r="S37" i="18"/>
  <c r="T418" i="2"/>
  <c r="S420" i="2" s="1"/>
  <c r="S429" i="2" s="1"/>
  <c r="O13" i="17"/>
  <c r="AA10" i="6"/>
  <c r="AF118" i="2"/>
  <c r="AC119" i="2" s="1"/>
  <c r="AC128" i="2" s="1"/>
  <c r="AI523" i="2"/>
  <c r="AH525" i="2" s="1"/>
  <c r="AH534" i="2" s="1"/>
  <c r="AD28" i="17"/>
  <c r="AD55" i="6"/>
  <c r="S13" i="2"/>
  <c r="Q16" i="2" s="1"/>
  <c r="Q25" i="2" s="1"/>
  <c r="N78" i="11"/>
  <c r="S268" i="2"/>
  <c r="R271" i="2" s="1"/>
  <c r="R280" i="2" s="1"/>
  <c r="BE280" i="2" s="1"/>
  <c r="N45" i="11"/>
  <c r="V36" i="11"/>
  <c r="AA553" i="2"/>
  <c r="Y556" i="2" s="1"/>
  <c r="Y565" i="2" s="1"/>
  <c r="AA536" i="2"/>
  <c r="V52" i="17" s="1"/>
  <c r="AD28" i="6"/>
  <c r="AI403" i="2"/>
  <c r="AH405" i="2" s="1"/>
  <c r="AH414" i="2" s="1"/>
  <c r="AD16" i="17"/>
  <c r="S508" i="2"/>
  <c r="R510" i="2" s="1"/>
  <c r="R519" i="2" s="1"/>
  <c r="N25" i="17"/>
  <c r="N52" i="6"/>
  <c r="AI163" i="2"/>
  <c r="AG164" i="2" s="1"/>
  <c r="AG173" i="2" s="1"/>
  <c r="AD34" i="6"/>
  <c r="AD163" i="2"/>
  <c r="AB164" i="2" s="1"/>
  <c r="AB173" i="2" s="1"/>
  <c r="Y34" i="6"/>
  <c r="W358" i="2"/>
  <c r="R64" i="17"/>
  <c r="R85" i="6"/>
  <c r="R57" i="11"/>
  <c r="AI358" i="2"/>
  <c r="AD64" i="17"/>
  <c r="AD57" i="11"/>
  <c r="AD85" i="6"/>
  <c r="AH28" i="2"/>
  <c r="AF29" i="2" s="1"/>
  <c r="AF38" i="2" s="1"/>
  <c r="BS38" i="2" s="1"/>
  <c r="AC7" i="18"/>
  <c r="X28" i="2"/>
  <c r="V29" i="2" s="1"/>
  <c r="V38" i="2" s="1"/>
  <c r="BI38" i="2" s="1"/>
  <c r="S7" i="18"/>
  <c r="AJ28" i="2"/>
  <c r="AH29" i="2" s="1"/>
  <c r="AH38" i="2" s="1"/>
  <c r="BU38" i="2" s="1"/>
  <c r="AE7" i="18"/>
  <c r="AI613" i="2"/>
  <c r="AF614" i="2" s="1"/>
  <c r="AF623" i="2" s="1"/>
  <c r="AD61" i="18"/>
  <c r="AB628" i="2"/>
  <c r="Y629" i="2" s="1"/>
  <c r="Y638" i="2" s="1"/>
  <c r="W64" i="18"/>
  <c r="U613" i="2"/>
  <c r="R614" i="2" s="1"/>
  <c r="R623" i="2" s="1"/>
  <c r="P61" i="18"/>
  <c r="X613" i="2"/>
  <c r="U614" i="2" s="1"/>
  <c r="U623" i="2" s="1"/>
  <c r="S61" i="18"/>
  <c r="AM613" i="2"/>
  <c r="AJ614" i="2" s="1"/>
  <c r="AJ623" i="2" s="1"/>
  <c r="AH61" i="18"/>
  <c r="W25" i="6"/>
  <c r="W10" i="17"/>
  <c r="AB193" i="2"/>
  <c r="AA37" i="6"/>
  <c r="AA42" i="11"/>
  <c r="AF238" i="2"/>
  <c r="O88" i="2"/>
  <c r="J37" i="18"/>
  <c r="AM88" i="2"/>
  <c r="AK90" i="2" s="1"/>
  <c r="AK99" i="2" s="1"/>
  <c r="BX99" i="2" s="1"/>
  <c r="AH37" i="18"/>
  <c r="L37" i="6"/>
  <c r="L42" i="11"/>
  <c r="Q238" i="2"/>
  <c r="AG433" i="2"/>
  <c r="AD435" i="2" s="1"/>
  <c r="AD444" i="2" s="1"/>
  <c r="AB49" i="6"/>
  <c r="AB19" i="17"/>
  <c r="L36" i="11"/>
  <c r="Q553" i="2"/>
  <c r="O556" i="2" s="1"/>
  <c r="O565" i="2" s="1"/>
  <c r="Q536" i="2"/>
  <c r="L52" i="17" s="1"/>
  <c r="AJ13" i="2"/>
  <c r="AH16" i="2" s="1"/>
  <c r="AH25" i="2" s="1"/>
  <c r="AE78" i="11"/>
  <c r="AG28" i="6"/>
  <c r="AL403" i="2"/>
  <c r="AK405" i="2" s="1"/>
  <c r="AK414" i="2" s="1"/>
  <c r="AG16" i="17"/>
  <c r="AE508" i="2"/>
  <c r="AD510" i="2" s="1"/>
  <c r="AD519" i="2" s="1"/>
  <c r="Z25" i="17"/>
  <c r="Z52" i="6"/>
  <c r="AD10" i="6"/>
  <c r="AI118" i="2"/>
  <c r="AF119" i="2" s="1"/>
  <c r="AF128" i="2" s="1"/>
  <c r="L63" i="11"/>
  <c r="L37" i="17"/>
  <c r="L64" i="6"/>
  <c r="AK148" i="2"/>
  <c r="AI151" i="2" s="1"/>
  <c r="AI160" i="2" s="1"/>
  <c r="AD50" i="11" s="1"/>
  <c r="AF51" i="11"/>
  <c r="K34" i="18"/>
  <c r="P58" i="2"/>
  <c r="N60" i="2" s="1"/>
  <c r="N69" i="2" s="1"/>
  <c r="AC45" i="11"/>
  <c r="AH268" i="2"/>
  <c r="AG271" i="2" s="1"/>
  <c r="AG280" i="2" s="1"/>
  <c r="BT280" i="2" s="1"/>
  <c r="V25" i="6"/>
  <c r="V10" i="17"/>
  <c r="AA193" i="2"/>
  <c r="AA28" i="17"/>
  <c r="AF523" i="2"/>
  <c r="AA55" i="6"/>
  <c r="AC10" i="18"/>
  <c r="AH43" i="2"/>
  <c r="AE44" i="2" s="1"/>
  <c r="AE53" i="2" s="1"/>
  <c r="O133" i="2"/>
  <c r="J133" i="2" s="1"/>
  <c r="J7" i="6"/>
  <c r="AF45" i="11"/>
  <c r="AK268" i="2"/>
  <c r="AJ271" i="2" s="1"/>
  <c r="AJ280" i="2" s="1"/>
  <c r="BW280" i="2" s="1"/>
  <c r="AA10" i="17"/>
  <c r="AF193" i="2"/>
  <c r="AA25" i="6"/>
  <c r="AC193" i="2"/>
  <c r="X25" i="6"/>
  <c r="X10" i="17"/>
  <c r="V118" i="2"/>
  <c r="S119" i="2" s="1"/>
  <c r="S128" i="2" s="1"/>
  <c r="Q10" i="6"/>
  <c r="AH298" i="2"/>
  <c r="AF300" i="2" s="1"/>
  <c r="AF309" i="2" s="1"/>
  <c r="AC60" i="11"/>
  <c r="AC31" i="17"/>
  <c r="AG13" i="2"/>
  <c r="AE16" i="2" s="1"/>
  <c r="AE25" i="2" s="1"/>
  <c r="AB78" i="11"/>
  <c r="AC118" i="2"/>
  <c r="Z119" i="2" s="1"/>
  <c r="Z128" i="2" s="1"/>
  <c r="X10" i="6"/>
  <c r="AF268" i="2"/>
  <c r="AE271" i="2" s="1"/>
  <c r="AE280" i="2" s="1"/>
  <c r="BR280" i="2" s="1"/>
  <c r="AA45" i="11"/>
  <c r="AL268" i="2"/>
  <c r="AK271" i="2" s="1"/>
  <c r="AK280" i="2" s="1"/>
  <c r="BX280" i="2" s="1"/>
  <c r="AG45" i="11"/>
  <c r="W31" i="6"/>
  <c r="AB103" i="2"/>
  <c r="AB10" i="17"/>
  <c r="AB25" i="6"/>
  <c r="AG193" i="2"/>
  <c r="AD31" i="6"/>
  <c r="AI103" i="2"/>
  <c r="AA10" i="18"/>
  <c r="AF43" i="2"/>
  <c r="AC44" i="2" s="1"/>
  <c r="AC53" i="2" s="1"/>
  <c r="Q418" i="2"/>
  <c r="P420" i="2" s="1"/>
  <c r="P429" i="2" s="1"/>
  <c r="L13" i="17"/>
  <c r="AB598" i="2"/>
  <c r="Y599" i="2" s="1"/>
  <c r="Y608" i="2" s="1"/>
  <c r="W40" i="18"/>
  <c r="Q298" i="2"/>
  <c r="O300" i="2" s="1"/>
  <c r="O309" i="2" s="1"/>
  <c r="L31" i="17"/>
  <c r="L60" i="11"/>
  <c r="AL598" i="2"/>
  <c r="AI599" i="2" s="1"/>
  <c r="AI608" i="2" s="1"/>
  <c r="AG40" i="18"/>
  <c r="U433" i="2"/>
  <c r="R435" i="2" s="1"/>
  <c r="R444" i="2" s="1"/>
  <c r="P19" i="17"/>
  <c r="P49" i="6"/>
  <c r="AK43" i="2"/>
  <c r="AH44" i="2" s="1"/>
  <c r="AH53" i="2" s="1"/>
  <c r="AF10" i="18"/>
  <c r="M36" i="11"/>
  <c r="R553" i="2"/>
  <c r="P556" i="2" s="1"/>
  <c r="P565" i="2" s="1"/>
  <c r="R536" i="2"/>
  <c r="M52" i="17" s="1"/>
  <c r="AC508" i="2"/>
  <c r="AB510" i="2" s="1"/>
  <c r="AB519" i="2" s="1"/>
  <c r="X52" i="6"/>
  <c r="X25" i="17"/>
  <c r="P118" i="2"/>
  <c r="M119" i="2" s="1"/>
  <c r="M128" i="2" s="1"/>
  <c r="H12" i="6" s="1"/>
  <c r="K10" i="6"/>
  <c r="V28" i="6"/>
  <c r="V16" i="17"/>
  <c r="AA403" i="2"/>
  <c r="Z405" i="2" s="1"/>
  <c r="Z414" i="2" s="1"/>
  <c r="W13" i="2"/>
  <c r="U16" i="2" s="1"/>
  <c r="U25" i="2" s="1"/>
  <c r="R78" i="11"/>
  <c r="U45" i="11"/>
  <c r="Z268" i="2"/>
  <c r="Y271" i="2" s="1"/>
  <c r="Y280" i="2" s="1"/>
  <c r="BL280" i="2" s="1"/>
  <c r="AE36" i="11"/>
  <c r="AJ553" i="2"/>
  <c r="AH556" i="2" s="1"/>
  <c r="AH565" i="2" s="1"/>
  <c r="AJ536" i="2"/>
  <c r="AE52" i="17" s="1"/>
  <c r="L28" i="6"/>
  <c r="Q403" i="2"/>
  <c r="P405" i="2" s="1"/>
  <c r="P414" i="2" s="1"/>
  <c r="L16" i="17"/>
  <c r="X39" i="11"/>
  <c r="AC583" i="2"/>
  <c r="AA586" i="2" s="1"/>
  <c r="AA595" i="2" s="1"/>
  <c r="AC566" i="2"/>
  <c r="X55" i="17" s="1"/>
  <c r="BS143" i="2"/>
  <c r="AA9" i="6"/>
  <c r="V163" i="2"/>
  <c r="T164" i="2" s="1"/>
  <c r="T173" i="2" s="1"/>
  <c r="Q34" i="6"/>
  <c r="AA163" i="2"/>
  <c r="Y164" i="2" s="1"/>
  <c r="Y173" i="2" s="1"/>
  <c r="V34" i="6"/>
  <c r="Z358" i="2"/>
  <c r="U64" i="17"/>
  <c r="U57" i="11"/>
  <c r="U85" i="6"/>
  <c r="V358" i="2"/>
  <c r="Q64" i="17"/>
  <c r="Q57" i="11"/>
  <c r="Q85" i="6"/>
  <c r="S28" i="2"/>
  <c r="Q29" i="2" s="1"/>
  <c r="Q38" i="2" s="1"/>
  <c r="BD38" i="2" s="1"/>
  <c r="N7" i="18"/>
  <c r="AF28" i="2"/>
  <c r="AD29" i="2" s="1"/>
  <c r="AD38" i="2" s="1"/>
  <c r="BQ38" i="2" s="1"/>
  <c r="AA7" i="18"/>
  <c r="AE613" i="2"/>
  <c r="AB614" i="2" s="1"/>
  <c r="AB623" i="2" s="1"/>
  <c r="Z61" i="18"/>
  <c r="AK643" i="2"/>
  <c r="AH644" i="2" s="1"/>
  <c r="AH653" i="2" s="1"/>
  <c r="AF67" i="18"/>
  <c r="O613" i="2"/>
  <c r="J61" i="18"/>
  <c r="Q643" i="2"/>
  <c r="N644" i="2" s="1"/>
  <c r="N653" i="2" s="1"/>
  <c r="I69" i="18" s="1"/>
  <c r="L67" i="18"/>
  <c r="S643" i="2"/>
  <c r="P644" i="2" s="1"/>
  <c r="P653" i="2" s="1"/>
  <c r="N67" i="18"/>
  <c r="AD628" i="2"/>
  <c r="AA629" i="2" s="1"/>
  <c r="AA638" i="2" s="1"/>
  <c r="Y64" i="18"/>
  <c r="V628" i="2"/>
  <c r="S629" i="2" s="1"/>
  <c r="S638" i="2" s="1"/>
  <c r="Q64" i="18"/>
  <c r="AG36" i="11"/>
  <c r="AL536" i="2"/>
  <c r="AG52" i="17" s="1"/>
  <c r="AL553" i="2"/>
  <c r="AJ556" i="2" s="1"/>
  <c r="AJ565" i="2" s="1"/>
  <c r="AL148" i="2"/>
  <c r="AJ151" i="2" s="1"/>
  <c r="AJ160" i="2" s="1"/>
  <c r="AE50" i="11" s="1"/>
  <c r="AG51" i="11"/>
  <c r="AF598" i="2"/>
  <c r="AC599" i="2" s="1"/>
  <c r="AC608" i="2" s="1"/>
  <c r="AA40" i="18"/>
  <c r="AI193" i="2"/>
  <c r="AD25" i="6"/>
  <c r="AD10" i="17"/>
  <c r="AG88" i="2"/>
  <c r="AE90" i="2" s="1"/>
  <c r="AE99" i="2" s="1"/>
  <c r="BR99" i="2" s="1"/>
  <c r="AB37" i="18"/>
  <c r="N28" i="6"/>
  <c r="N16" i="17"/>
  <c r="S403" i="2"/>
  <c r="R405" i="2" s="1"/>
  <c r="R414" i="2" s="1"/>
  <c r="U328" i="2"/>
  <c r="P64" i="6"/>
  <c r="P63" i="11"/>
  <c r="P37" i="17"/>
  <c r="Z118" i="2"/>
  <c r="W119" i="2" s="1"/>
  <c r="W128" i="2" s="1"/>
  <c r="U10" i="6"/>
  <c r="AM598" i="2"/>
  <c r="AJ599" i="2" s="1"/>
  <c r="AJ608" i="2" s="1"/>
  <c r="AH40" i="18"/>
  <c r="X28" i="6"/>
  <c r="X16" i="17"/>
  <c r="AC403" i="2"/>
  <c r="AB405" i="2" s="1"/>
  <c r="AB414" i="2" s="1"/>
  <c r="Z39" i="11"/>
  <c r="AE583" i="2"/>
  <c r="AC586" i="2" s="1"/>
  <c r="AC595" i="2" s="1"/>
  <c r="AE566" i="2"/>
  <c r="Z55" i="17" s="1"/>
  <c r="BB143" i="2"/>
  <c r="J9" i="6"/>
  <c r="Y118" i="2"/>
  <c r="V119" i="2" s="1"/>
  <c r="V128" i="2" s="1"/>
  <c r="T10" i="6"/>
  <c r="AJ88" i="2"/>
  <c r="AH90" i="2" s="1"/>
  <c r="AH99" i="2" s="1"/>
  <c r="BU99" i="2" s="1"/>
  <c r="AE37" i="18"/>
  <c r="U298" i="2"/>
  <c r="S300" i="2" s="1"/>
  <c r="S309" i="2" s="1"/>
  <c r="P60" i="11"/>
  <c r="P31" i="17"/>
  <c r="Q34" i="18"/>
  <c r="V58" i="2"/>
  <c r="T60" i="2" s="1"/>
  <c r="T69" i="2" s="1"/>
  <c r="AI268" i="2"/>
  <c r="AH271" i="2" s="1"/>
  <c r="AH280" i="2" s="1"/>
  <c r="BU280" i="2" s="1"/>
  <c r="AD45" i="11"/>
  <c r="S25" i="6"/>
  <c r="S10" i="17"/>
  <c r="X193" i="2"/>
  <c r="K55" i="6"/>
  <c r="P523" i="2"/>
  <c r="K28" i="17"/>
  <c r="AI508" i="2"/>
  <c r="AD52" i="6"/>
  <c r="AD25" i="17"/>
  <c r="R31" i="6"/>
  <c r="W103" i="2"/>
  <c r="AA118" i="2"/>
  <c r="X119" i="2" s="1"/>
  <c r="X128" i="2" s="1"/>
  <c r="V10" i="6"/>
  <c r="AF328" i="2"/>
  <c r="AA37" i="17"/>
  <c r="AA63" i="11"/>
  <c r="AA64" i="6"/>
  <c r="O328" i="2"/>
  <c r="J37" i="17"/>
  <c r="J63" i="11"/>
  <c r="J64" i="6"/>
  <c r="AE193" i="2"/>
  <c r="Z10" i="17"/>
  <c r="Z25" i="6"/>
  <c r="P508" i="2"/>
  <c r="O510" i="2" s="1"/>
  <c r="O519" i="2" s="1"/>
  <c r="K25" i="17"/>
  <c r="K52" i="6"/>
  <c r="AF25" i="6"/>
  <c r="AK193" i="2"/>
  <c r="AF10" i="17"/>
  <c r="O31" i="6"/>
  <c r="T103" i="2"/>
  <c r="AF283" i="2"/>
  <c r="AD284" i="2" s="1"/>
  <c r="AD293" i="2" s="1"/>
  <c r="AA46" i="6"/>
  <c r="AM118" i="2"/>
  <c r="AJ119" i="2" s="1"/>
  <c r="AJ128" i="2" s="1"/>
  <c r="AH10" i="6"/>
  <c r="Q118" i="2"/>
  <c r="N119" i="2" s="1"/>
  <c r="N128" i="2" s="1"/>
  <c r="I12" i="6" s="1"/>
  <c r="L10" i="6"/>
  <c r="U37" i="6"/>
  <c r="U42" i="11"/>
  <c r="Z238" i="2"/>
  <c r="R598" i="2"/>
  <c r="O599" i="2" s="1"/>
  <c r="O608" i="2" s="1"/>
  <c r="M40" i="18"/>
  <c r="BH143" i="2"/>
  <c r="P9" i="6"/>
  <c r="N36" i="11"/>
  <c r="S536" i="2"/>
  <c r="N52" i="17" s="1"/>
  <c r="S553" i="2"/>
  <c r="Q556" i="2" s="1"/>
  <c r="Q565" i="2" s="1"/>
  <c r="AM508" i="2"/>
  <c r="AL510" i="2" s="1"/>
  <c r="AL519" i="2" s="1"/>
  <c r="AH25" i="17"/>
  <c r="AH52" i="6"/>
  <c r="Z598" i="2"/>
  <c r="W599" i="2" s="1"/>
  <c r="W608" i="2" s="1"/>
  <c r="U40" i="18"/>
  <c r="X508" i="2"/>
  <c r="W510" i="2" s="1"/>
  <c r="W519" i="2" s="1"/>
  <c r="S25" i="17"/>
  <c r="S52" i="6"/>
  <c r="V418" i="2"/>
  <c r="U420" i="2" s="1"/>
  <c r="U429" i="2" s="1"/>
  <c r="Q13" i="17"/>
  <c r="AB508" i="2"/>
  <c r="AA510" i="2" s="1"/>
  <c r="AA519" i="2" s="1"/>
  <c r="W25" i="17"/>
  <c r="W52" i="6"/>
  <c r="AH523" i="2"/>
  <c r="AG525" i="2" s="1"/>
  <c r="AG534" i="2" s="1"/>
  <c r="AC28" i="17"/>
  <c r="AC55" i="6"/>
  <c r="R36" i="11"/>
  <c r="W553" i="2"/>
  <c r="U556" i="2" s="1"/>
  <c r="U565" i="2" s="1"/>
  <c r="W536" i="2"/>
  <c r="R52" i="17" s="1"/>
  <c r="M39" i="11"/>
  <c r="R566" i="2"/>
  <c r="M55" i="17" s="1"/>
  <c r="R583" i="2"/>
  <c r="P586" i="2" s="1"/>
  <c r="P595" i="2" s="1"/>
  <c r="AF418" i="2"/>
  <c r="AE420" i="2" s="1"/>
  <c r="AE429" i="2" s="1"/>
  <c r="AA13" i="17"/>
  <c r="AF28" i="6"/>
  <c r="AF16" i="17"/>
  <c r="AK403" i="2"/>
  <c r="AJ405" i="2" s="1"/>
  <c r="AJ414" i="2" s="1"/>
  <c r="AE58" i="2"/>
  <c r="AC60" i="2" s="1"/>
  <c r="AC69" i="2" s="1"/>
  <c r="Z34" i="18"/>
  <c r="AF31" i="6"/>
  <c r="AK103" i="2"/>
  <c r="N37" i="6"/>
  <c r="N42" i="11"/>
  <c r="S238" i="2"/>
  <c r="K19" i="6"/>
  <c r="P493" i="2"/>
  <c r="N494" i="2" s="1"/>
  <c r="N503" i="2" s="1"/>
  <c r="I21" i="6" s="1"/>
  <c r="AD39" i="11"/>
  <c r="AI583" i="2"/>
  <c r="AG586" i="2" s="1"/>
  <c r="AG595" i="2" s="1"/>
  <c r="AI566" i="2"/>
  <c r="AD55" i="17" s="1"/>
  <c r="BT143" i="2"/>
  <c r="AB9" i="6"/>
  <c r="AG163" i="2"/>
  <c r="AE164" i="2" s="1"/>
  <c r="AE173" i="2" s="1"/>
  <c r="AB34" i="6"/>
  <c r="X163" i="2"/>
  <c r="V164" i="2" s="1"/>
  <c r="V173" i="2" s="1"/>
  <c r="S34" i="6"/>
  <c r="AE358" i="2"/>
  <c r="Z57" i="11"/>
  <c r="Z64" i="17"/>
  <c r="Z85" i="6"/>
  <c r="AH358" i="2"/>
  <c r="AC64" i="17"/>
  <c r="AC85" i="6"/>
  <c r="AC57" i="11"/>
  <c r="AI28" i="2"/>
  <c r="AG29" i="2" s="1"/>
  <c r="AG38" i="2" s="1"/>
  <c r="BT38" i="2" s="1"/>
  <c r="AD7" i="18"/>
  <c r="Q28" i="2"/>
  <c r="O29" i="2" s="1"/>
  <c r="O38" i="2" s="1"/>
  <c r="BB38" i="2" s="1"/>
  <c r="L7" i="18"/>
  <c r="X643" i="2"/>
  <c r="U644" i="2" s="1"/>
  <c r="U653" i="2" s="1"/>
  <c r="S67" i="18"/>
  <c r="AK628" i="2"/>
  <c r="AH629" i="2" s="1"/>
  <c r="AH638" i="2" s="1"/>
  <c r="AF64" i="18"/>
  <c r="AL643" i="2"/>
  <c r="AI644" i="2" s="1"/>
  <c r="AI653" i="2" s="1"/>
  <c r="AG67" i="18"/>
  <c r="AG613" i="2"/>
  <c r="AD614" i="2" s="1"/>
  <c r="AD623" i="2" s="1"/>
  <c r="AB61" i="18"/>
  <c r="V613" i="2"/>
  <c r="S614" i="2" s="1"/>
  <c r="S623" i="2" s="1"/>
  <c r="Q61" i="18"/>
  <c r="AF628" i="2"/>
  <c r="AC629" i="2" s="1"/>
  <c r="AC638" i="2" s="1"/>
  <c r="AA64" i="18"/>
  <c r="W643" i="2"/>
  <c r="T644" i="2" s="1"/>
  <c r="T653" i="2" s="1"/>
  <c r="R67" i="18"/>
  <c r="P628" i="2"/>
  <c r="M629" i="2" s="1"/>
  <c r="M638" i="2" s="1"/>
  <c r="H66" i="18" s="1"/>
  <c r="K64" i="18"/>
  <c r="O658" i="2"/>
  <c r="AH106" i="17"/>
  <c r="AC328" i="2"/>
  <c r="X64" i="6"/>
  <c r="X37" i="17"/>
  <c r="X63" i="11"/>
  <c r="O508" i="2"/>
  <c r="J52" i="6"/>
  <c r="J25" i="17"/>
  <c r="AH37" i="6"/>
  <c r="AH42" i="11"/>
  <c r="AM238" i="2"/>
  <c r="S88" i="2"/>
  <c r="Q90" i="2" s="1"/>
  <c r="Q99" i="2" s="1"/>
  <c r="BD99" i="2" s="1"/>
  <c r="N37" i="18"/>
  <c r="J28" i="6"/>
  <c r="O403" i="2"/>
  <c r="J16" i="17"/>
  <c r="AM298" i="2"/>
  <c r="AK300" i="2" s="1"/>
  <c r="AK309" i="2" s="1"/>
  <c r="AH60" i="11"/>
  <c r="AH31" i="17"/>
  <c r="T433" i="2"/>
  <c r="Q435" i="2" s="1"/>
  <c r="Q444" i="2" s="1"/>
  <c r="O19" i="17"/>
  <c r="O49" i="6"/>
  <c r="AH25" i="6"/>
  <c r="AH10" i="17"/>
  <c r="AM193" i="2"/>
  <c r="S418" i="2"/>
  <c r="R420" i="2" s="1"/>
  <c r="R429" i="2" s="1"/>
  <c r="N13" i="17"/>
  <c r="N19" i="6"/>
  <c r="S493" i="2"/>
  <c r="Q494" i="2" s="1"/>
  <c r="Q503" i="2" s="1"/>
  <c r="S39" i="11"/>
  <c r="X583" i="2"/>
  <c r="V586" i="2" s="1"/>
  <c r="V595" i="2" s="1"/>
  <c r="X566" i="2"/>
  <c r="S55" i="17" s="1"/>
  <c r="BI143" i="2"/>
  <c r="Q9" i="6"/>
  <c r="Y10" i="6"/>
  <c r="AD118" i="2"/>
  <c r="AA119" i="2" s="1"/>
  <c r="AA128" i="2" s="1"/>
  <c r="AE88" i="2"/>
  <c r="AC90" i="2" s="1"/>
  <c r="AC99" i="2" s="1"/>
  <c r="BP99" i="2" s="1"/>
  <c r="Z37" i="18"/>
  <c r="AI298" i="2"/>
  <c r="AG300" i="2" s="1"/>
  <c r="AG309" i="2" s="1"/>
  <c r="AD31" i="17"/>
  <c r="AD60" i="11"/>
  <c r="Q31" i="6"/>
  <c r="V103" i="2"/>
  <c r="AH36" i="11"/>
  <c r="AM553" i="2"/>
  <c r="AK556" i="2" s="1"/>
  <c r="AK565" i="2" s="1"/>
  <c r="AM536" i="2"/>
  <c r="AH52" i="17" s="1"/>
  <c r="W16" i="17"/>
  <c r="AB403" i="2"/>
  <c r="AA405" i="2" s="1"/>
  <c r="AA414" i="2" s="1"/>
  <c r="W28" i="6"/>
  <c r="T508" i="2"/>
  <c r="S510" i="2" s="1"/>
  <c r="S519" i="2" s="1"/>
  <c r="O52" i="6"/>
  <c r="O25" i="17"/>
  <c r="AK598" i="2"/>
  <c r="AH599" i="2" s="1"/>
  <c r="AH608" i="2" s="1"/>
  <c r="AF40" i="18"/>
  <c r="W36" i="11"/>
  <c r="AB553" i="2"/>
  <c r="Z556" i="2" s="1"/>
  <c r="Z565" i="2" s="1"/>
  <c r="AB536" i="2"/>
  <c r="W52" i="17" s="1"/>
  <c r="AH88" i="2"/>
  <c r="AF90" i="2" s="1"/>
  <c r="AF99" i="2" s="1"/>
  <c r="BS99" i="2" s="1"/>
  <c r="AC37" i="18"/>
  <c r="W433" i="2"/>
  <c r="T435" i="2" s="1"/>
  <c r="T444" i="2" s="1"/>
  <c r="R19" i="17"/>
  <c r="R49" i="6"/>
  <c r="S37" i="6"/>
  <c r="S42" i="11"/>
  <c r="X238" i="2"/>
  <c r="U13" i="2"/>
  <c r="S16" i="2" s="1"/>
  <c r="S25" i="2" s="1"/>
  <c r="P78" i="11"/>
  <c r="BK143" i="2"/>
  <c r="S9" i="6"/>
  <c r="AB37" i="6"/>
  <c r="AB42" i="11"/>
  <c r="AG238" i="2"/>
  <c r="X31" i="6"/>
  <c r="AC103" i="2"/>
  <c r="AA36" i="11"/>
  <c r="AF553" i="2"/>
  <c r="AD556" i="2" s="1"/>
  <c r="AD565" i="2" s="1"/>
  <c r="AF536" i="2"/>
  <c r="AA52" i="17" s="1"/>
  <c r="U193" i="2"/>
  <c r="P25" i="6"/>
  <c r="P10" i="17"/>
  <c r="U37" i="18"/>
  <c r="Z88" i="2"/>
  <c r="X90" i="2" s="1"/>
  <c r="X99" i="2" s="1"/>
  <c r="BK99" i="2" s="1"/>
  <c r="AK418" i="2"/>
  <c r="AJ420" i="2" s="1"/>
  <c r="AJ429" i="2" s="1"/>
  <c r="AF13" i="17"/>
  <c r="Z13" i="2"/>
  <c r="X16" i="2" s="1"/>
  <c r="X25" i="2" s="1"/>
  <c r="U78" i="11"/>
  <c r="Z37" i="6"/>
  <c r="Z42" i="11"/>
  <c r="AE238" i="2"/>
  <c r="AA13" i="2"/>
  <c r="Y16" i="2" s="1"/>
  <c r="Y25" i="2" s="1"/>
  <c r="V78" i="11"/>
  <c r="O418" i="2"/>
  <c r="J13" i="17"/>
  <c r="V39" i="11"/>
  <c r="AA583" i="2"/>
  <c r="Y586" i="2" s="1"/>
  <c r="Y595" i="2" s="1"/>
  <c r="AA566" i="2"/>
  <c r="V55" i="17" s="1"/>
  <c r="Z193" i="2"/>
  <c r="U25" i="6"/>
  <c r="U10" i="17"/>
  <c r="AF13" i="2"/>
  <c r="AD16" i="2" s="1"/>
  <c r="AD25" i="2" s="1"/>
  <c r="AA78" i="11"/>
  <c r="AE28" i="6"/>
  <c r="AE16" i="17"/>
  <c r="AJ403" i="2"/>
  <c r="AI405" i="2" s="1"/>
  <c r="AI414" i="2" s="1"/>
  <c r="Y328" i="2"/>
  <c r="T64" i="6"/>
  <c r="T63" i="11"/>
  <c r="T37" i="17"/>
  <c r="AH13" i="2"/>
  <c r="AF16" i="2" s="1"/>
  <c r="AF25" i="2" s="1"/>
  <c r="AC78" i="11"/>
  <c r="AG25" i="6"/>
  <c r="AG10" i="17"/>
  <c r="AL193" i="2"/>
  <c r="AC28" i="6"/>
  <c r="AH403" i="2"/>
  <c r="AG405" i="2" s="1"/>
  <c r="AG414" i="2" s="1"/>
  <c r="AC16" i="17"/>
  <c r="AF58" i="2"/>
  <c r="AD60" i="2" s="1"/>
  <c r="AD69" i="2" s="1"/>
  <c r="AA34" i="18"/>
  <c r="AA31" i="6"/>
  <c r="AF103" i="2"/>
  <c r="J37" i="6"/>
  <c r="O238" i="2"/>
  <c r="J42" i="11"/>
  <c r="Q19" i="6"/>
  <c r="V493" i="2"/>
  <c r="T494" i="2" s="1"/>
  <c r="T503" i="2" s="1"/>
  <c r="T13" i="2"/>
  <c r="R16" i="2" s="1"/>
  <c r="R25" i="2" s="1"/>
  <c r="O78" i="11"/>
  <c r="Y283" i="2"/>
  <c r="W284" i="2" s="1"/>
  <c r="W293" i="2" s="1"/>
  <c r="T46" i="6"/>
  <c r="AH163" i="2"/>
  <c r="AF164" i="2" s="1"/>
  <c r="AF173" i="2" s="1"/>
  <c r="AC34" i="6"/>
  <c r="T163" i="2"/>
  <c r="R164" i="2" s="1"/>
  <c r="R173" i="2" s="1"/>
  <c r="O34" i="6"/>
  <c r="O358" i="2"/>
  <c r="J64" i="17"/>
  <c r="J57" i="11"/>
  <c r="J85" i="6"/>
  <c r="Y358" i="2"/>
  <c r="T64" i="17"/>
  <c r="T57" i="11"/>
  <c r="T85" i="6"/>
  <c r="Z28" i="2"/>
  <c r="X29" i="2" s="1"/>
  <c r="X38" i="2" s="1"/>
  <c r="BK38" i="2" s="1"/>
  <c r="U7" i="18"/>
  <c r="T28" i="2"/>
  <c r="R29" i="2" s="1"/>
  <c r="R38" i="2" s="1"/>
  <c r="BE38" i="2" s="1"/>
  <c r="O7" i="18"/>
  <c r="Q628" i="2"/>
  <c r="N629" i="2" s="1"/>
  <c r="N638" i="2" s="1"/>
  <c r="I66" i="18" s="1"/>
  <c r="L64" i="18"/>
  <c r="X628" i="2"/>
  <c r="U629" i="2" s="1"/>
  <c r="U638" i="2" s="1"/>
  <c r="BH638" i="2" s="1"/>
  <c r="S64" i="18"/>
  <c r="AM628" i="2"/>
  <c r="AJ629" i="2" s="1"/>
  <c r="AJ638" i="2" s="1"/>
  <c r="AH64" i="18"/>
  <c r="AL628" i="2"/>
  <c r="AI629" i="2" s="1"/>
  <c r="AI638" i="2" s="1"/>
  <c r="AG64" i="18"/>
  <c r="AG643" i="2"/>
  <c r="AD644" i="2" s="1"/>
  <c r="AD653" i="2" s="1"/>
  <c r="AB67" i="18"/>
  <c r="AI628" i="2"/>
  <c r="AF629" i="2" s="1"/>
  <c r="AF638" i="2" s="1"/>
  <c r="AD64" i="18"/>
  <c r="AF643" i="2"/>
  <c r="AC644" i="2" s="1"/>
  <c r="AC653" i="2" s="1"/>
  <c r="AA67" i="18"/>
  <c r="R613" i="2"/>
  <c r="O614" i="2" s="1"/>
  <c r="O623" i="2" s="1"/>
  <c r="M61" i="18"/>
  <c r="AM433" i="2"/>
  <c r="AJ435" i="2" s="1"/>
  <c r="AJ444" i="2" s="1"/>
  <c r="AH49" i="6"/>
  <c r="AH19" i="17"/>
  <c r="M34" i="18"/>
  <c r="R58" i="2"/>
  <c r="P60" i="2" s="1"/>
  <c r="P69" i="2" s="1"/>
  <c r="O148" i="2"/>
  <c r="J51" i="11"/>
  <c r="AD34" i="18"/>
  <c r="AI58" i="2"/>
  <c r="AG60" i="2" s="1"/>
  <c r="AG69" i="2" s="1"/>
  <c r="Z298" i="2"/>
  <c r="X300" i="2" s="1"/>
  <c r="X309" i="2" s="1"/>
  <c r="U60" i="11"/>
  <c r="U31" i="17"/>
  <c r="K39" i="11"/>
  <c r="P566" i="2"/>
  <c r="K55" i="17" s="1"/>
  <c r="P583" i="2"/>
  <c r="N586" i="2" s="1"/>
  <c r="N595" i="2" s="1"/>
  <c r="I41" i="11" s="1"/>
  <c r="Z28" i="6"/>
  <c r="AE403" i="2"/>
  <c r="AD405" i="2" s="1"/>
  <c r="AD414" i="2" s="1"/>
  <c r="Z16" i="17"/>
  <c r="AE283" i="2"/>
  <c r="AC284" i="2" s="1"/>
  <c r="AC293" i="2" s="1"/>
  <c r="Z46" i="6"/>
  <c r="T36" i="11"/>
  <c r="Y553" i="2"/>
  <c r="W556" i="2" s="1"/>
  <c r="W565" i="2" s="1"/>
  <c r="Y536" i="2"/>
  <c r="T52" i="17" s="1"/>
  <c r="AC19" i="6"/>
  <c r="AH493" i="2"/>
  <c r="AF494" i="2" s="1"/>
  <c r="AF503" i="2" s="1"/>
  <c r="AE13" i="2"/>
  <c r="AC16" i="2" s="1"/>
  <c r="AC25" i="2" s="1"/>
  <c r="Z78" i="11"/>
  <c r="AA283" i="2"/>
  <c r="Y284" i="2" s="1"/>
  <c r="Y293" i="2" s="1"/>
  <c r="V46" i="6"/>
  <c r="X418" i="2"/>
  <c r="W420" i="2" s="1"/>
  <c r="W429" i="2" s="1"/>
  <c r="S13" i="17"/>
  <c r="AH433" i="2"/>
  <c r="AE435" i="2" s="1"/>
  <c r="AE444" i="2" s="1"/>
  <c r="AC19" i="17"/>
  <c r="AC49" i="6"/>
  <c r="AF298" i="2"/>
  <c r="AD300" i="2" s="1"/>
  <c r="AD309" i="2" s="1"/>
  <c r="AA60" i="11"/>
  <c r="AA31" i="17"/>
  <c r="K31" i="6"/>
  <c r="P103" i="2"/>
  <c r="S36" i="11"/>
  <c r="X536" i="2"/>
  <c r="S52" i="17" s="1"/>
  <c r="X553" i="2"/>
  <c r="V556" i="2" s="1"/>
  <c r="V565" i="2" s="1"/>
  <c r="Y28" i="6"/>
  <c r="AD403" i="2"/>
  <c r="AC405" i="2" s="1"/>
  <c r="AC414" i="2" s="1"/>
  <c r="Y16" i="17"/>
  <c r="J39" i="11"/>
  <c r="O566" i="2"/>
  <c r="O583" i="2"/>
  <c r="BF143" i="2"/>
  <c r="N9" i="6"/>
  <c r="Y10" i="17"/>
  <c r="Y25" i="6"/>
  <c r="AD193" i="2"/>
  <c r="Z328" i="2"/>
  <c r="U63" i="11"/>
  <c r="U64" i="6"/>
  <c r="U37" i="17"/>
  <c r="Q523" i="2"/>
  <c r="P525" i="2" s="1"/>
  <c r="P534" i="2" s="1"/>
  <c r="L28" i="17"/>
  <c r="L55" i="6"/>
  <c r="T19" i="6"/>
  <c r="Y493" i="2"/>
  <c r="W494" i="2" s="1"/>
  <c r="W503" i="2" s="1"/>
  <c r="AF88" i="2"/>
  <c r="AD90" i="2" s="1"/>
  <c r="AD99" i="2" s="1"/>
  <c r="BQ99" i="2" s="1"/>
  <c r="AA37" i="18"/>
  <c r="AM43" i="2"/>
  <c r="AJ44" i="2" s="1"/>
  <c r="AJ53" i="2" s="1"/>
  <c r="AH10" i="18"/>
  <c r="V283" i="2"/>
  <c r="T284" i="2" s="1"/>
  <c r="T293" i="2" s="1"/>
  <c r="Q46" i="6"/>
  <c r="AK88" i="2"/>
  <c r="AI90" i="2" s="1"/>
  <c r="AI99" i="2" s="1"/>
  <c r="BV99" i="2" s="1"/>
  <c r="AF37" i="18"/>
  <c r="AC418" i="2"/>
  <c r="AB420" i="2" s="1"/>
  <c r="AB429" i="2" s="1"/>
  <c r="X13" i="17"/>
  <c r="AL328" i="2"/>
  <c r="AG64" i="6"/>
  <c r="AG63" i="11"/>
  <c r="AG37" i="17"/>
  <c r="AF37" i="6"/>
  <c r="AK238" i="2"/>
  <c r="AF42" i="11"/>
  <c r="AI433" i="2"/>
  <c r="AF435" i="2" s="1"/>
  <c r="AF444" i="2" s="1"/>
  <c r="AD19" i="17"/>
  <c r="AD49" i="6"/>
  <c r="O36" i="11"/>
  <c r="T553" i="2"/>
  <c r="R556" i="2" s="1"/>
  <c r="R565" i="2" s="1"/>
  <c r="T536" i="2"/>
  <c r="O52" i="17" s="1"/>
  <c r="AH58" i="2"/>
  <c r="AF60" i="2" s="1"/>
  <c r="AF69" i="2" s="1"/>
  <c r="AC34" i="18"/>
  <c r="AH328" i="2"/>
  <c r="AC64" i="6"/>
  <c r="AC37" i="17"/>
  <c r="AC63" i="11"/>
  <c r="AL13" i="2"/>
  <c r="AJ16" i="2" s="1"/>
  <c r="AJ25" i="2" s="1"/>
  <c r="AG78" i="11"/>
  <c r="T10" i="17"/>
  <c r="Y193" i="2"/>
  <c r="T25" i="6"/>
  <c r="AD13" i="2"/>
  <c r="AB16" i="2" s="1"/>
  <c r="AB25" i="2" s="1"/>
  <c r="Y78" i="11"/>
  <c r="Q36" i="11"/>
  <c r="V553" i="2"/>
  <c r="T556" i="2" s="1"/>
  <c r="T565" i="2" s="1"/>
  <c r="V536" i="2"/>
  <c r="Q52" i="17" s="1"/>
  <c r="AA58" i="2"/>
  <c r="Y60" i="2" s="1"/>
  <c r="Y69" i="2" s="1"/>
  <c r="V34" i="18"/>
  <c r="O28" i="6"/>
  <c r="O16" i="17"/>
  <c r="T403" i="2"/>
  <c r="S405" i="2" s="1"/>
  <c r="S414" i="2" s="1"/>
  <c r="Q283" i="2"/>
  <c r="O284" i="2" s="1"/>
  <c r="O293" i="2" s="1"/>
  <c r="L46" i="6"/>
  <c r="AA328" i="2"/>
  <c r="V64" i="6"/>
  <c r="V37" i="17"/>
  <c r="V63" i="11"/>
  <c r="AD58" i="2"/>
  <c r="AB60" i="2" s="1"/>
  <c r="AB69" i="2" s="1"/>
  <c r="Y34" i="18"/>
  <c r="AC10" i="17"/>
  <c r="AH193" i="2"/>
  <c r="AC25" i="6"/>
  <c r="V19" i="6"/>
  <c r="AA493" i="2"/>
  <c r="Y494" i="2" s="1"/>
  <c r="Y503" i="2" s="1"/>
  <c r="AD598" i="2"/>
  <c r="AA599" i="2" s="1"/>
  <c r="AA608" i="2" s="1"/>
  <c r="Y40" i="18"/>
  <c r="AI328" i="2"/>
  <c r="AD64" i="6"/>
  <c r="AD37" i="17"/>
  <c r="AD63" i="11"/>
  <c r="AH19" i="6"/>
  <c r="AM493" i="2"/>
  <c r="AK494" i="2" s="1"/>
  <c r="AK503" i="2" s="1"/>
  <c r="AI13" i="2"/>
  <c r="AG16" i="2" s="1"/>
  <c r="AG25" i="2" s="1"/>
  <c r="AD78" i="11"/>
  <c r="AL283" i="2"/>
  <c r="AJ284" i="2" s="1"/>
  <c r="AJ293" i="2" s="1"/>
  <c r="AG46" i="6"/>
  <c r="P163" i="2"/>
  <c r="N164" i="2" s="1"/>
  <c r="N173" i="2" s="1"/>
  <c r="I36" i="6" s="1"/>
  <c r="K34" i="6"/>
  <c r="U163" i="2"/>
  <c r="S164" i="2" s="1"/>
  <c r="S173" i="2" s="1"/>
  <c r="P34" i="6"/>
  <c r="R358" i="2"/>
  <c r="M64" i="17"/>
  <c r="M85" i="6"/>
  <c r="M57" i="11"/>
  <c r="X358" i="2"/>
  <c r="S64" i="17"/>
  <c r="S57" i="11"/>
  <c r="S85" i="6"/>
  <c r="P28" i="2"/>
  <c r="N29" i="2" s="1"/>
  <c r="N38" i="2" s="1"/>
  <c r="BA38" i="2" s="1"/>
  <c r="K7" i="18"/>
  <c r="AL28" i="2"/>
  <c r="AJ29" i="2" s="1"/>
  <c r="AJ38" i="2" s="1"/>
  <c r="BW38" i="2" s="1"/>
  <c r="AG7" i="18"/>
  <c r="Y613" i="2"/>
  <c r="V614" i="2" s="1"/>
  <c r="V623" i="2" s="1"/>
  <c r="T61" i="18"/>
  <c r="S613" i="2"/>
  <c r="P614" i="2" s="1"/>
  <c r="P623" i="2" s="1"/>
  <c r="N61" i="18"/>
  <c r="AM643" i="2"/>
  <c r="AJ644" i="2" s="1"/>
  <c r="AJ653" i="2" s="1"/>
  <c r="AH67" i="18"/>
  <c r="AB643" i="2"/>
  <c r="Y644" i="2" s="1"/>
  <c r="Y653" i="2" s="1"/>
  <c r="W67" i="18"/>
  <c r="AH628" i="2"/>
  <c r="AE629" i="2" s="1"/>
  <c r="AE638" i="2" s="1"/>
  <c r="AC64" i="18"/>
  <c r="AK613" i="2"/>
  <c r="AH614" i="2" s="1"/>
  <c r="AH623" i="2" s="1"/>
  <c r="AF61" i="18"/>
  <c r="AA643" i="2"/>
  <c r="X644" i="2" s="1"/>
  <c r="X653" i="2" s="1"/>
  <c r="V67" i="18"/>
  <c r="AE19" i="6"/>
  <c r="AJ493" i="2"/>
  <c r="AH494" i="2" s="1"/>
  <c r="AH503" i="2" s="1"/>
  <c r="L45" i="11"/>
  <c r="Q268" i="2"/>
  <c r="P271" i="2" s="1"/>
  <c r="P280" i="2" s="1"/>
  <c r="BC280" i="2" s="1"/>
  <c r="AA508" i="2"/>
  <c r="Z510" i="2" s="1"/>
  <c r="Z519" i="2" s="1"/>
  <c r="V25" i="17"/>
  <c r="V52" i="6"/>
  <c r="P598" i="2"/>
  <c r="M599" i="2" s="1"/>
  <c r="M608" i="2" s="1"/>
  <c r="H42" i="18" s="1"/>
  <c r="K40" i="18"/>
  <c r="L39" i="11"/>
  <c r="Q566" i="2"/>
  <c r="L55" i="17" s="1"/>
  <c r="Q583" i="2"/>
  <c r="O586" i="2" s="1"/>
  <c r="O595" i="2" s="1"/>
  <c r="L10" i="18"/>
  <c r="Q43" i="2"/>
  <c r="N44" i="2" s="1"/>
  <c r="N53" i="2" s="1"/>
  <c r="I12" i="18" s="1"/>
  <c r="P298" i="2"/>
  <c r="N300" i="2" s="1"/>
  <c r="N309" i="2" s="1"/>
  <c r="I33" i="17" s="1"/>
  <c r="K31" i="17"/>
  <c r="K60" i="11"/>
  <c r="AJ598" i="2"/>
  <c r="AG599" i="2" s="1"/>
  <c r="AG608" i="2" s="1"/>
  <c r="AE40" i="18"/>
  <c r="AB328" i="2"/>
  <c r="W63" i="11"/>
  <c r="W64" i="6"/>
  <c r="W37" i="17"/>
  <c r="X148" i="2"/>
  <c r="V151" i="2" s="1"/>
  <c r="V160" i="2" s="1"/>
  <c r="Q50" i="11" s="1"/>
  <c r="S51" i="11"/>
  <c r="Y13" i="2"/>
  <c r="W16" i="2" s="1"/>
  <c r="W25" i="2" s="1"/>
  <c r="T78" i="11"/>
  <c r="R283" i="2"/>
  <c r="P284" i="2" s="1"/>
  <c r="P293" i="2" s="1"/>
  <c r="M46" i="6"/>
  <c r="U418" i="2"/>
  <c r="T420" i="2" s="1"/>
  <c r="T429" i="2" s="1"/>
  <c r="P13" i="17"/>
  <c r="AK433" i="2"/>
  <c r="AH435" i="2" s="1"/>
  <c r="AH444" i="2" s="1"/>
  <c r="AF19" i="17"/>
  <c r="AF49" i="6"/>
  <c r="AE43" i="2"/>
  <c r="AB44" i="2" s="1"/>
  <c r="AB53" i="2" s="1"/>
  <c r="Z10" i="18"/>
  <c r="AB31" i="6"/>
  <c r="AG103" i="2"/>
  <c r="Y37" i="6"/>
  <c r="AD238" i="2"/>
  <c r="Y42" i="11"/>
  <c r="P19" i="6"/>
  <c r="U493" i="2"/>
  <c r="S494" i="2" s="1"/>
  <c r="S503" i="2" s="1"/>
  <c r="R39" i="11"/>
  <c r="W583" i="2"/>
  <c r="U586" i="2" s="1"/>
  <c r="U595" i="2" s="1"/>
  <c r="W566" i="2"/>
  <c r="R55" i="17" s="1"/>
  <c r="BJ143" i="2"/>
  <c r="R9" i="6"/>
  <c r="X37" i="6"/>
  <c r="X42" i="11"/>
  <c r="AC238" i="2"/>
  <c r="S433" i="2"/>
  <c r="P435" i="2" s="1"/>
  <c r="P444" i="2" s="1"/>
  <c r="N49" i="6"/>
  <c r="N19" i="17"/>
  <c r="AJ298" i="2"/>
  <c r="AH300" i="2" s="1"/>
  <c r="AH309" i="2" s="1"/>
  <c r="AE60" i="11"/>
  <c r="AE31" i="17"/>
  <c r="K28" i="6"/>
  <c r="K16" i="17"/>
  <c r="P403" i="2"/>
  <c r="O405" i="2" s="1"/>
  <c r="O414" i="2" s="1"/>
  <c r="AK283" i="2"/>
  <c r="AI284" i="2" s="1"/>
  <c r="AI293" i="2" s="1"/>
  <c r="AF46" i="6"/>
  <c r="Y31" i="6"/>
  <c r="AD103" i="2"/>
  <c r="Z523" i="2"/>
  <c r="Y525" i="2" s="1"/>
  <c r="Y534" i="2" s="1"/>
  <c r="U28" i="17"/>
  <c r="U55" i="6"/>
  <c r="Y268" i="2"/>
  <c r="X271" i="2" s="1"/>
  <c r="X280" i="2" s="1"/>
  <c r="BK280" i="2" s="1"/>
  <c r="T45" i="11"/>
  <c r="AD37" i="6"/>
  <c r="AI238" i="2"/>
  <c r="AD42" i="11"/>
  <c r="AE433" i="2"/>
  <c r="AB435" i="2" s="1"/>
  <c r="AB444" i="2" s="1"/>
  <c r="Z49" i="6"/>
  <c r="Z19" i="17"/>
  <c r="T37" i="18"/>
  <c r="Y88" i="2"/>
  <c r="W90" i="2" s="1"/>
  <c r="W99" i="2" s="1"/>
  <c r="BJ99" i="2" s="1"/>
  <c r="M19" i="6"/>
  <c r="R493" i="2"/>
  <c r="P494" i="2" s="1"/>
  <c r="P503" i="2" s="1"/>
  <c r="AG328" i="2"/>
  <c r="AB37" i="17"/>
  <c r="AB63" i="11"/>
  <c r="AB64" i="6"/>
  <c r="AA88" i="2"/>
  <c r="Y90" i="2" s="1"/>
  <c r="Y99" i="2" s="1"/>
  <c r="BL99" i="2" s="1"/>
  <c r="V37" i="18"/>
  <c r="S58" i="2"/>
  <c r="Q60" i="2" s="1"/>
  <c r="Q69" i="2" s="1"/>
  <c r="N34" i="18"/>
  <c r="AB36" i="11"/>
  <c r="AG536" i="2"/>
  <c r="AB52" i="17" s="1"/>
  <c r="AG553" i="2"/>
  <c r="AE556" i="2" s="1"/>
  <c r="AE565" i="2" s="1"/>
  <c r="J34" i="18"/>
  <c r="O58" i="2"/>
  <c r="T37" i="6"/>
  <c r="T42" i="11"/>
  <c r="Y238" i="2"/>
  <c r="V148" i="2"/>
  <c r="T151" i="2" s="1"/>
  <c r="T160" i="2" s="1"/>
  <c r="O50" i="11" s="1"/>
  <c r="Q51" i="11"/>
  <c r="AH283" i="2"/>
  <c r="AF284" i="2" s="1"/>
  <c r="AF293" i="2" s="1"/>
  <c r="AC46" i="6"/>
  <c r="V433" i="2"/>
  <c r="S435" i="2" s="1"/>
  <c r="S444" i="2" s="1"/>
  <c r="Q19" i="17"/>
  <c r="Q49" i="6"/>
  <c r="T58" i="2"/>
  <c r="R60" i="2" s="1"/>
  <c r="R69" i="2" s="1"/>
  <c r="O34" i="18"/>
  <c r="AD36" i="11"/>
  <c r="AI553" i="2"/>
  <c r="AG556" i="2" s="1"/>
  <c r="AG565" i="2" s="1"/>
  <c r="AI536" i="2"/>
  <c r="AD52" i="17" s="1"/>
  <c r="U148" i="2"/>
  <c r="S151" i="2" s="1"/>
  <c r="S160" i="2" s="1"/>
  <c r="N50" i="11" s="1"/>
  <c r="P51" i="11"/>
  <c r="S43" i="2"/>
  <c r="P44" i="2" s="1"/>
  <c r="P53" i="2" s="1"/>
  <c r="N10" i="18"/>
  <c r="AA598" i="2"/>
  <c r="X599" i="2" s="1"/>
  <c r="X608" i="2" s="1"/>
  <c r="V40" i="18"/>
  <c r="P328" i="2"/>
  <c r="K64" i="6"/>
  <c r="K37" i="17"/>
  <c r="K63" i="11"/>
  <c r="AG148" i="2"/>
  <c r="AE151" i="2" s="1"/>
  <c r="AE160" i="2" s="1"/>
  <c r="Z50" i="11" s="1"/>
  <c r="AB51" i="11"/>
  <c r="AK58" i="2"/>
  <c r="AI60" i="2" s="1"/>
  <c r="AI69" i="2" s="1"/>
  <c r="AF34" i="18"/>
  <c r="AI283" i="2"/>
  <c r="AG284" i="2" s="1"/>
  <c r="AG293" i="2" s="1"/>
  <c r="AD46" i="6"/>
  <c r="AJ163" i="2"/>
  <c r="AH164" i="2" s="1"/>
  <c r="AH173" i="2" s="1"/>
  <c r="AE34" i="6"/>
  <c r="Z163" i="2"/>
  <c r="X164" i="2" s="1"/>
  <c r="X173" i="2" s="1"/>
  <c r="U34" i="6"/>
  <c r="AJ358" i="2"/>
  <c r="AE64" i="17"/>
  <c r="AE57" i="11"/>
  <c r="AE85" i="6"/>
  <c r="AK358" i="2"/>
  <c r="AF57" i="11"/>
  <c r="AF64" i="17"/>
  <c r="AF85" i="6"/>
  <c r="AE28" i="2"/>
  <c r="AC29" i="2" s="1"/>
  <c r="AC38" i="2" s="1"/>
  <c r="BP38" i="2" s="1"/>
  <c r="Z7" i="18"/>
  <c r="U28" i="2"/>
  <c r="S29" i="2" s="1"/>
  <c r="S38" i="2" s="1"/>
  <c r="BF38" i="2" s="1"/>
  <c r="P7" i="18"/>
  <c r="AJ643" i="2"/>
  <c r="AG644" i="2" s="1"/>
  <c r="AG653" i="2" s="1"/>
  <c r="AE67" i="18"/>
  <c r="AJ628" i="2"/>
  <c r="AG629" i="2" s="1"/>
  <c r="AG638" i="2" s="1"/>
  <c r="BT638" i="2" s="1"/>
  <c r="AE64" i="18"/>
  <c r="R643" i="2"/>
  <c r="O644" i="2" s="1"/>
  <c r="O653" i="2" s="1"/>
  <c r="M67" i="18"/>
  <c r="T628" i="2"/>
  <c r="Q629" i="2" s="1"/>
  <c r="Q638" i="2" s="1"/>
  <c r="O64" i="18"/>
  <c r="V643" i="2"/>
  <c r="S644" i="2" s="1"/>
  <c r="S653" i="2" s="1"/>
  <c r="Q67" i="18"/>
  <c r="P613" i="2"/>
  <c r="M614" i="2" s="1"/>
  <c r="M623" i="2" s="1"/>
  <c r="K61" i="18"/>
  <c r="Y643" i="2"/>
  <c r="V644" i="2" s="1"/>
  <c r="V653" i="2" s="1"/>
  <c r="T67" i="18"/>
  <c r="AE628" i="2"/>
  <c r="AB629" i="2" s="1"/>
  <c r="AB638" i="2" s="1"/>
  <c r="Z64" i="18"/>
  <c r="AI643" i="2"/>
  <c r="AF644" i="2" s="1"/>
  <c r="AF653" i="2" s="1"/>
  <c r="AD67" i="18"/>
  <c r="AH123" i="11"/>
  <c r="P37" i="6"/>
  <c r="P42" i="11"/>
  <c r="U238" i="2"/>
  <c r="Y418" i="2"/>
  <c r="X420" i="2" s="1"/>
  <c r="X429" i="2" s="1"/>
  <c r="T13" i="17"/>
  <c r="AE25" i="6"/>
  <c r="AE10" i="17"/>
  <c r="AJ193" i="2"/>
  <c r="U36" i="11"/>
  <c r="Z553" i="2"/>
  <c r="X556" i="2" s="1"/>
  <c r="X565" i="2" s="1"/>
  <c r="Z536" i="2"/>
  <c r="U52" i="17" s="1"/>
  <c r="W39" i="11"/>
  <c r="AB583" i="2"/>
  <c r="Z586" i="2" s="1"/>
  <c r="Z595" i="2" s="1"/>
  <c r="AB566" i="2"/>
  <c r="W55" i="17" s="1"/>
  <c r="AB418" i="2"/>
  <c r="AA420" i="2" s="1"/>
  <c r="AA429" i="2" s="1"/>
  <c r="W13" i="17"/>
  <c r="Y433" i="2"/>
  <c r="V435" i="2" s="1"/>
  <c r="V444" i="2" s="1"/>
  <c r="T19" i="17"/>
  <c r="T49" i="6"/>
  <c r="Y148" i="2"/>
  <c r="W151" i="2" s="1"/>
  <c r="W160" i="2" s="1"/>
  <c r="R50" i="11" s="1"/>
  <c r="T51" i="11"/>
  <c r="AL58" i="2"/>
  <c r="AJ60" i="2" s="1"/>
  <c r="AJ69" i="2" s="1"/>
  <c r="AG34" i="18"/>
  <c r="AB45" i="11"/>
  <c r="AG268" i="2"/>
  <c r="AF271" i="2" s="1"/>
  <c r="AF280" i="2" s="1"/>
  <c r="BS280" i="2" s="1"/>
  <c r="J25" i="6"/>
  <c r="O193" i="2"/>
  <c r="J10" i="17"/>
  <c r="Y523" i="2"/>
  <c r="X525" i="2" s="1"/>
  <c r="X534" i="2" s="1"/>
  <c r="T28" i="17"/>
  <c r="T55" i="6"/>
  <c r="V43" i="2"/>
  <c r="S44" i="2" s="1"/>
  <c r="S53" i="2" s="1"/>
  <c r="Q10" i="18"/>
  <c r="AB40" i="18"/>
  <c r="AG598" i="2"/>
  <c r="AD599" i="2" s="1"/>
  <c r="AD608" i="2" s="1"/>
  <c r="W37" i="6"/>
  <c r="W42" i="11"/>
  <c r="AB238" i="2"/>
  <c r="AD19" i="6"/>
  <c r="AI493" i="2"/>
  <c r="AG494" i="2" s="1"/>
  <c r="AG503" i="2" s="1"/>
  <c r="P13" i="2"/>
  <c r="K78" i="11"/>
  <c r="AM283" i="2"/>
  <c r="AK284" i="2" s="1"/>
  <c r="AK293" i="2" s="1"/>
  <c r="AH46" i="6"/>
  <c r="Z433" i="2"/>
  <c r="W435" i="2" s="1"/>
  <c r="W444" i="2" s="1"/>
  <c r="U19" i="17"/>
  <c r="U49" i="6"/>
  <c r="L19" i="6"/>
  <c r="Q493" i="2"/>
  <c r="O494" i="2" s="1"/>
  <c r="O503" i="2" s="1"/>
  <c r="P39" i="11"/>
  <c r="U583" i="2"/>
  <c r="S586" i="2" s="1"/>
  <c r="S595" i="2" s="1"/>
  <c r="U566" i="2"/>
  <c r="P55" i="17" s="1"/>
  <c r="AH39" i="11"/>
  <c r="AM583" i="2"/>
  <c r="AK586" i="2" s="1"/>
  <c r="AK595" i="2" s="1"/>
  <c r="AM566" i="2"/>
  <c r="AH55" i="17" s="1"/>
  <c r="AG298" i="2"/>
  <c r="AE300" i="2" s="1"/>
  <c r="AE309" i="2" s="1"/>
  <c r="AB60" i="11"/>
  <c r="AB31" i="17"/>
  <c r="M31" i="6"/>
  <c r="R103" i="2"/>
  <c r="Q598" i="2"/>
  <c r="N599" i="2" s="1"/>
  <c r="N608" i="2" s="1"/>
  <c r="I42" i="18" s="1"/>
  <c r="L40" i="18"/>
  <c r="Q28" i="6"/>
  <c r="V403" i="2"/>
  <c r="U405" i="2" s="1"/>
  <c r="U414" i="2" s="1"/>
  <c r="Q16" i="17"/>
  <c r="AM418" i="2"/>
  <c r="AL420" i="2" s="1"/>
  <c r="AL429" i="2" s="1"/>
  <c r="AH13" i="17"/>
  <c r="Q37" i="18"/>
  <c r="V88" i="2"/>
  <c r="T90" i="2" s="1"/>
  <c r="T99" i="2" s="1"/>
  <c r="BG99" i="2" s="1"/>
  <c r="AB28" i="6"/>
  <c r="AB16" i="17"/>
  <c r="AG403" i="2"/>
  <c r="AF405" i="2" s="1"/>
  <c r="AF414" i="2" s="1"/>
  <c r="S523" i="2"/>
  <c r="R525" i="2" s="1"/>
  <c r="R534" i="2" s="1"/>
  <c r="N55" i="6"/>
  <c r="N28" i="17"/>
  <c r="AL298" i="2"/>
  <c r="AJ300" i="2" s="1"/>
  <c r="AJ309" i="2" s="1"/>
  <c r="AG60" i="11"/>
  <c r="AG31" i="17"/>
  <c r="M37" i="18"/>
  <c r="R88" i="2"/>
  <c r="P90" i="2" s="1"/>
  <c r="P99" i="2" s="1"/>
  <c r="BC99" i="2" s="1"/>
  <c r="AD433" i="2"/>
  <c r="AA435" i="2" s="1"/>
  <c r="AA444" i="2" s="1"/>
  <c r="Y49" i="6"/>
  <c r="Y19" i="17"/>
  <c r="AE37" i="6"/>
  <c r="AJ238" i="2"/>
  <c r="AE42" i="11"/>
  <c r="AE34" i="18"/>
  <c r="AJ58" i="2"/>
  <c r="AH60" i="2" s="1"/>
  <c r="AH69" i="2" s="1"/>
  <c r="W88" i="2"/>
  <c r="U90" i="2" s="1"/>
  <c r="U99" i="2" s="1"/>
  <c r="BH99" i="2" s="1"/>
  <c r="R37" i="18"/>
  <c r="P43" i="2"/>
  <c r="M44" i="2" s="1"/>
  <c r="M53" i="2" s="1"/>
  <c r="H12" i="18" s="1"/>
  <c r="K10" i="18"/>
  <c r="AK298" i="2"/>
  <c r="AI300" i="2" s="1"/>
  <c r="AI309" i="2" s="1"/>
  <c r="AF31" i="17"/>
  <c r="AF60" i="11"/>
  <c r="AD268" i="2"/>
  <c r="AC271" i="2" s="1"/>
  <c r="AC280" i="2" s="1"/>
  <c r="BP280" i="2" s="1"/>
  <c r="Y45" i="11"/>
  <c r="X523" i="2"/>
  <c r="W525" i="2" s="1"/>
  <c r="W534" i="2" s="1"/>
  <c r="S55" i="6"/>
  <c r="S28" i="17"/>
  <c r="M10" i="18"/>
  <c r="R43" i="2"/>
  <c r="O44" i="2" s="1"/>
  <c r="O53" i="2" s="1"/>
  <c r="AC37" i="6"/>
  <c r="AC42" i="11"/>
  <c r="AH238" i="2"/>
  <c r="Y298" i="2"/>
  <c r="W300" i="2" s="1"/>
  <c r="W309" i="2" s="1"/>
  <c r="T31" i="17"/>
  <c r="T60" i="11"/>
  <c r="U118" i="2"/>
  <c r="R119" i="2" s="1"/>
  <c r="R128" i="2" s="1"/>
  <c r="P10" i="6"/>
  <c r="X37" i="18"/>
  <c r="AC88" i="2"/>
  <c r="AA90" i="2" s="1"/>
  <c r="AA99" i="2" s="1"/>
  <c r="BN99" i="2" s="1"/>
  <c r="R148" i="2"/>
  <c r="P151" i="2" s="1"/>
  <c r="P160" i="2" s="1"/>
  <c r="K50" i="11" s="1"/>
  <c r="M51" i="11"/>
  <c r="U58" i="2"/>
  <c r="S60" i="2" s="1"/>
  <c r="S69" i="2" s="1"/>
  <c r="P34" i="18"/>
  <c r="Z45" i="11"/>
  <c r="AE268" i="2"/>
  <c r="AD271" i="2" s="1"/>
  <c r="AD280" i="2" s="1"/>
  <c r="BQ280" i="2" s="1"/>
  <c r="W163" i="2"/>
  <c r="U164" i="2" s="1"/>
  <c r="U173" i="2" s="1"/>
  <c r="R34" i="6"/>
  <c r="Q163" i="2"/>
  <c r="O164" i="2" s="1"/>
  <c r="O173" i="2" s="1"/>
  <c r="L34" i="6"/>
  <c r="U358" i="2"/>
  <c r="P64" i="17"/>
  <c r="P85" i="6"/>
  <c r="P57" i="11"/>
  <c r="T358" i="2"/>
  <c r="O64" i="17"/>
  <c r="O57" i="11"/>
  <c r="O85" i="6"/>
  <c r="AC28" i="2"/>
  <c r="AA29" i="2" s="1"/>
  <c r="AA38" i="2" s="1"/>
  <c r="BN38" i="2" s="1"/>
  <c r="X7" i="18"/>
  <c r="Y28" i="2"/>
  <c r="W29" i="2" s="1"/>
  <c r="W38" i="2" s="1"/>
  <c r="BJ38" i="2" s="1"/>
  <c r="T7" i="18"/>
  <c r="AF613" i="2"/>
  <c r="AC614" i="2" s="1"/>
  <c r="AC623" i="2" s="1"/>
  <c r="AA61" i="18"/>
  <c r="AJ613" i="2"/>
  <c r="AG614" i="2" s="1"/>
  <c r="AG623" i="2" s="1"/>
  <c r="AE61" i="18"/>
  <c r="AC613" i="2"/>
  <c r="Z614" i="2" s="1"/>
  <c r="Z623" i="2" s="1"/>
  <c r="X61" i="18"/>
  <c r="O628" i="2"/>
  <c r="J64" i="18"/>
  <c r="O673" i="2"/>
  <c r="J673" i="2" s="1"/>
  <c r="R628" i="2"/>
  <c r="O629" i="2" s="1"/>
  <c r="O638" i="2" s="1"/>
  <c r="M64" i="18"/>
  <c r="Q13" i="2"/>
  <c r="O16" i="2" s="1"/>
  <c r="O25" i="2" s="1"/>
  <c r="L78" i="11"/>
  <c r="AJ148" i="2"/>
  <c r="AH151" i="2" s="1"/>
  <c r="AH160" i="2" s="1"/>
  <c r="AC50" i="11" s="1"/>
  <c r="AE51" i="11"/>
  <c r="V37" i="6"/>
  <c r="V42" i="11"/>
  <c r="AA238" i="2"/>
  <c r="AH28" i="6"/>
  <c r="AH16" i="17"/>
  <c r="AM403" i="2"/>
  <c r="AL405" i="2" s="1"/>
  <c r="AL414" i="2" s="1"/>
  <c r="AE31" i="6"/>
  <c r="AJ103" i="2"/>
  <c r="W523" i="2"/>
  <c r="V525" i="2" s="1"/>
  <c r="V534" i="2" s="1"/>
  <c r="R28" i="17"/>
  <c r="R55" i="6"/>
  <c r="X43" i="2"/>
  <c r="U44" i="2" s="1"/>
  <c r="U53" i="2" s="1"/>
  <c r="S10" i="18"/>
  <c r="X36" i="11"/>
  <c r="AC553" i="2"/>
  <c r="AA556" i="2" s="1"/>
  <c r="AA565" i="2" s="1"/>
  <c r="AC536" i="2"/>
  <c r="X52" i="17" s="1"/>
  <c r="X19" i="6"/>
  <c r="AC493" i="2"/>
  <c r="AA494" i="2" s="1"/>
  <c r="AA503" i="2" s="1"/>
  <c r="AD148" i="2"/>
  <c r="AB151" i="2" s="1"/>
  <c r="AB160" i="2" s="1"/>
  <c r="W50" i="11" s="1"/>
  <c r="Y51" i="11"/>
  <c r="AG58" i="2"/>
  <c r="AE60" i="2" s="1"/>
  <c r="AE69" i="2" s="1"/>
  <c r="AB34" i="18"/>
  <c r="R45" i="11"/>
  <c r="W268" i="2"/>
  <c r="V271" i="2" s="1"/>
  <c r="V280" i="2" s="1"/>
  <c r="BI280" i="2" s="1"/>
  <c r="Q25" i="6"/>
  <c r="Q10" i="17"/>
  <c r="V193" i="2"/>
  <c r="AM523" i="2"/>
  <c r="AL525" i="2" s="1"/>
  <c r="AL534" i="2" s="1"/>
  <c r="AH28" i="17"/>
  <c r="AH55" i="6"/>
  <c r="W508" i="2"/>
  <c r="V510" i="2" s="1"/>
  <c r="V519" i="2" s="1"/>
  <c r="R52" i="6"/>
  <c r="R25" i="17"/>
  <c r="R40" i="18"/>
  <c r="W598" i="2"/>
  <c r="T599" i="2" s="1"/>
  <c r="T608" i="2" s="1"/>
  <c r="O64" i="6"/>
  <c r="O63" i="11"/>
  <c r="T328" i="2"/>
  <c r="O37" i="17"/>
  <c r="AF148" i="2"/>
  <c r="AD151" i="2" s="1"/>
  <c r="AD160" i="2" s="1"/>
  <c r="Y50" i="11" s="1"/>
  <c r="AA51" i="11"/>
  <c r="X13" i="2"/>
  <c r="V16" i="2" s="1"/>
  <c r="V25" i="2" s="1"/>
  <c r="S78" i="11"/>
  <c r="S283" i="2"/>
  <c r="Q284" i="2" s="1"/>
  <c r="Q293" i="2" s="1"/>
  <c r="N46" i="6"/>
  <c r="T148" i="2"/>
  <c r="R151" i="2" s="1"/>
  <c r="R160" i="2" s="1"/>
  <c r="M50" i="11" s="1"/>
  <c r="O51" i="11"/>
  <c r="AB58" i="2"/>
  <c r="Z60" i="2" s="1"/>
  <c r="Z69" i="2" s="1"/>
  <c r="W34" i="18"/>
  <c r="N39" i="11"/>
  <c r="S583" i="2"/>
  <c r="Q586" i="2" s="1"/>
  <c r="Q595" i="2" s="1"/>
  <c r="S566" i="2"/>
  <c r="N55" i="17" s="1"/>
  <c r="R418" i="2"/>
  <c r="Q420" i="2" s="1"/>
  <c r="Q429" i="2" s="1"/>
  <c r="M13" i="17"/>
  <c r="K36" i="11"/>
  <c r="P536" i="2"/>
  <c r="K52" i="17" s="1"/>
  <c r="P553" i="2"/>
  <c r="N556" i="2" s="1"/>
  <c r="N565" i="2" s="1"/>
  <c r="I38" i="11" s="1"/>
  <c r="AC148" i="2"/>
  <c r="AA151" i="2" s="1"/>
  <c r="AA160" i="2" s="1"/>
  <c r="V50" i="11" s="1"/>
  <c r="X51" i="11"/>
  <c r="P36" i="11"/>
  <c r="U536" i="2"/>
  <c r="P52" i="17" s="1"/>
  <c r="U553" i="2"/>
  <c r="S556" i="2" s="1"/>
  <c r="S565" i="2" s="1"/>
  <c r="AD523" i="2"/>
  <c r="AC525" i="2" s="1"/>
  <c r="AC534" i="2" s="1"/>
  <c r="Y28" i="17"/>
  <c r="Y55" i="6"/>
  <c r="P148" i="2"/>
  <c r="N151" i="2" s="1"/>
  <c r="N160" i="2" s="1"/>
  <c r="K51" i="11"/>
  <c r="Q148" i="2"/>
  <c r="O151" i="2" s="1"/>
  <c r="O160" i="2" s="1"/>
  <c r="J50" i="11" s="1"/>
  <c r="L51" i="11"/>
  <c r="AJ508" i="2"/>
  <c r="AI510" i="2" s="1"/>
  <c r="AI519" i="2" s="1"/>
  <c r="AE25" i="17"/>
  <c r="AE52" i="6"/>
  <c r="AL523" i="2"/>
  <c r="AK525" i="2" s="1"/>
  <c r="AK534" i="2" s="1"/>
  <c r="AG55" i="6"/>
  <c r="AG28" i="17"/>
  <c r="BQ143" i="2"/>
  <c r="Y9" i="6"/>
  <c r="U523" i="2"/>
  <c r="T525" i="2" s="1"/>
  <c r="T534" i="2" s="1"/>
  <c r="P28" i="17"/>
  <c r="P55" i="6"/>
  <c r="AA43" i="2"/>
  <c r="X44" i="2" s="1"/>
  <c r="X53" i="2" s="1"/>
  <c r="V10" i="18"/>
  <c r="AE328" i="2"/>
  <c r="Z64" i="6"/>
  <c r="Z63" i="11"/>
  <c r="Z37" i="17"/>
  <c r="AI43" i="2"/>
  <c r="AF44" i="2" s="1"/>
  <c r="AF53" i="2" s="1"/>
  <c r="AD10" i="18"/>
  <c r="Q88" i="2"/>
  <c r="O90" i="2" s="1"/>
  <c r="O99" i="2" s="1"/>
  <c r="BB99" i="2" s="1"/>
  <c r="L37" i="18"/>
  <c r="X598" i="2"/>
  <c r="U599" i="2" s="1"/>
  <c r="U608" i="2" s="1"/>
  <c r="S40" i="18"/>
  <c r="V45" i="11"/>
  <c r="AA268" i="2"/>
  <c r="Z271" i="2" s="1"/>
  <c r="Z280" i="2" s="1"/>
  <c r="BM280" i="2" s="1"/>
  <c r="AE523" i="2"/>
  <c r="Z28" i="17"/>
  <c r="Z55" i="6"/>
  <c r="O10" i="18"/>
  <c r="T43" i="2"/>
  <c r="Q44" i="2" s="1"/>
  <c r="Q53" i="2" s="1"/>
  <c r="AG37" i="6"/>
  <c r="AL238" i="2"/>
  <c r="AG42" i="11"/>
  <c r="AE298" i="2"/>
  <c r="AC300" i="2" s="1"/>
  <c r="AC309" i="2" s="1"/>
  <c r="Z31" i="17"/>
  <c r="Z60" i="11"/>
  <c r="AB118" i="2"/>
  <c r="Y119" i="2" s="1"/>
  <c r="Y128" i="2" s="1"/>
  <c r="W10" i="6"/>
  <c r="Y37" i="18"/>
  <c r="AD88" i="2"/>
  <c r="AB90" i="2" s="1"/>
  <c r="AB99" i="2" s="1"/>
  <c r="BO99" i="2" s="1"/>
  <c r="O298" i="2"/>
  <c r="J60" i="11"/>
  <c r="J31" i="17"/>
  <c r="P268" i="2"/>
  <c r="O271" i="2" s="1"/>
  <c r="O280" i="2" s="1"/>
  <c r="BB280" i="2" s="1"/>
  <c r="K45" i="11"/>
  <c r="AE163" i="2"/>
  <c r="AC164" i="2" s="1"/>
  <c r="AC173" i="2" s="1"/>
  <c r="Z34" i="6"/>
  <c r="AC163" i="2"/>
  <c r="AA164" i="2" s="1"/>
  <c r="AA173" i="2" s="1"/>
  <c r="X34" i="6"/>
  <c r="AB358" i="2"/>
  <c r="W64" i="17"/>
  <c r="W57" i="11"/>
  <c r="W85" i="6"/>
  <c r="AF358" i="2"/>
  <c r="AA64" i="17"/>
  <c r="AA85" i="6"/>
  <c r="AA57" i="11"/>
  <c r="R28" i="2"/>
  <c r="P29" i="2" s="1"/>
  <c r="P38" i="2" s="1"/>
  <c r="BC38" i="2" s="1"/>
  <c r="M7" i="18"/>
  <c r="AD28" i="2"/>
  <c r="AB29" i="2" s="1"/>
  <c r="AB38" i="2" s="1"/>
  <c r="BO38" i="2" s="1"/>
  <c r="Y7" i="18"/>
  <c r="T643" i="2"/>
  <c r="Q644" i="2" s="1"/>
  <c r="Q653" i="2" s="1"/>
  <c r="O67" i="18"/>
  <c r="AC643" i="2"/>
  <c r="Z644" i="2" s="1"/>
  <c r="Z653" i="2" s="1"/>
  <c r="X67" i="18"/>
  <c r="AA613" i="2"/>
  <c r="X614" i="2" s="1"/>
  <c r="X623" i="2" s="1"/>
  <c r="V61" i="18"/>
  <c r="U643" i="2"/>
  <c r="R644" i="2" s="1"/>
  <c r="R653" i="2" s="1"/>
  <c r="P67" i="18"/>
  <c r="Z628" i="2"/>
  <c r="W629" i="2" s="1"/>
  <c r="W638" i="2" s="1"/>
  <c r="U64" i="18"/>
  <c r="M25" i="6"/>
  <c r="R193" i="2"/>
  <c r="M10" i="17"/>
  <c r="BV143" i="2"/>
  <c r="AD9" i="6"/>
  <c r="AL118" i="2"/>
  <c r="AI119" i="2" s="1"/>
  <c r="AI128" i="2" s="1"/>
  <c r="AG10" i="6"/>
  <c r="U88" i="2"/>
  <c r="S90" i="2" s="1"/>
  <c r="S99" i="2" s="1"/>
  <c r="BF99" i="2" s="1"/>
  <c r="P37" i="18"/>
  <c r="AF508" i="2"/>
  <c r="AA52" i="6"/>
  <c r="AA25" i="17"/>
  <c r="AD328" i="2"/>
  <c r="Y64" i="6"/>
  <c r="Y63" i="11"/>
  <c r="Y37" i="17"/>
  <c r="N10" i="17"/>
  <c r="N25" i="6"/>
  <c r="S193" i="2"/>
  <c r="AJ118" i="2"/>
  <c r="AG119" i="2" s="1"/>
  <c r="AG128" i="2" s="1"/>
  <c r="AE10" i="6"/>
  <c r="V328" i="2"/>
  <c r="Q37" i="17"/>
  <c r="Q63" i="11"/>
  <c r="Q64" i="6"/>
  <c r="W298" i="2"/>
  <c r="U300" i="2" s="1"/>
  <c r="U309" i="2" s="1"/>
  <c r="R31" i="17"/>
  <c r="R60" i="11"/>
  <c r="AB268" i="2"/>
  <c r="AA271" i="2" s="1"/>
  <c r="AA280" i="2" s="1"/>
  <c r="BN280" i="2" s="1"/>
  <c r="W45" i="11"/>
  <c r="Z36" i="11"/>
  <c r="AE553" i="2"/>
  <c r="AC556" i="2" s="1"/>
  <c r="AC565" i="2" s="1"/>
  <c r="AE536" i="2"/>
  <c r="Z52" i="17" s="1"/>
  <c r="R28" i="6"/>
  <c r="W403" i="2"/>
  <c r="V405" i="2" s="1"/>
  <c r="V414" i="2" s="1"/>
  <c r="R16" i="17"/>
  <c r="R508" i="2"/>
  <c r="Q510" i="2" s="1"/>
  <c r="Q519" i="2" s="1"/>
  <c r="M25" i="17"/>
  <c r="M52" i="6"/>
  <c r="S10" i="6"/>
  <c r="X118" i="2"/>
  <c r="U119" i="2" s="1"/>
  <c r="U128" i="2" s="1"/>
  <c r="M63" i="11"/>
  <c r="R328" i="2"/>
  <c r="M64" i="6"/>
  <c r="M37" i="17"/>
  <c r="Z148" i="2"/>
  <c r="X151" i="2" s="1"/>
  <c r="X160" i="2" s="1"/>
  <c r="S50" i="11" s="1"/>
  <c r="U51" i="11"/>
  <c r="Q58" i="2"/>
  <c r="O60" i="2" s="1"/>
  <c r="O69" i="2" s="1"/>
  <c r="L34" i="18"/>
  <c r="X45" i="11"/>
  <c r="AC268" i="2"/>
  <c r="AB271" i="2" s="1"/>
  <c r="AB280" i="2" s="1"/>
  <c r="BO280" i="2" s="1"/>
  <c r="U508" i="2"/>
  <c r="T510" i="2" s="1"/>
  <c r="T519" i="2" s="1"/>
  <c r="P25" i="17"/>
  <c r="P52" i="6"/>
  <c r="AA39" i="11"/>
  <c r="AF583" i="2"/>
  <c r="AD586" i="2" s="1"/>
  <c r="AD595" i="2" s="1"/>
  <c r="AF566" i="2"/>
  <c r="AA55" i="17" s="1"/>
  <c r="T10" i="18"/>
  <c r="Y43" i="2"/>
  <c r="V44" i="2" s="1"/>
  <c r="V53" i="2" s="1"/>
  <c r="Y10" i="18"/>
  <c r="AD43" i="2"/>
  <c r="AA44" i="2" s="1"/>
  <c r="AA53" i="2" s="1"/>
  <c r="W118" i="2"/>
  <c r="T119" i="2" s="1"/>
  <c r="T128" i="2" s="1"/>
  <c r="R10" i="6"/>
  <c r="M37" i="6"/>
  <c r="M42" i="11"/>
  <c r="R238" i="2"/>
  <c r="X328" i="2"/>
  <c r="S63" i="11"/>
  <c r="S64" i="6"/>
  <c r="S37" i="17"/>
  <c r="S328" i="2"/>
  <c r="N63" i="11"/>
  <c r="N64" i="6"/>
  <c r="N37" i="17"/>
  <c r="AH148" i="2"/>
  <c r="AF151" i="2" s="1"/>
  <c r="AF160" i="2" s="1"/>
  <c r="AA50" i="11" s="1"/>
  <c r="AC51" i="11"/>
  <c r="Y508" i="2"/>
  <c r="X510" i="2" s="1"/>
  <c r="X519" i="2" s="1"/>
  <c r="T52" i="6"/>
  <c r="T25" i="17"/>
  <c r="Z508" i="2"/>
  <c r="Y510" i="2" s="1"/>
  <c r="Y519" i="2" s="1"/>
  <c r="U25" i="17"/>
  <c r="U52" i="6"/>
  <c r="Q39" i="11"/>
  <c r="V583" i="2"/>
  <c r="T586" i="2" s="1"/>
  <c r="T595" i="2" s="1"/>
  <c r="V566" i="2"/>
  <c r="Q55" i="17" s="1"/>
  <c r="Y19" i="6"/>
  <c r="AD493" i="2"/>
  <c r="AB494" i="2" s="1"/>
  <c r="AB503" i="2" s="1"/>
  <c r="AB283" i="2"/>
  <c r="Z284" i="2" s="1"/>
  <c r="Z293" i="2" s="1"/>
  <c r="W46" i="6"/>
  <c r="R523" i="2"/>
  <c r="Q525" i="2" s="1"/>
  <c r="Q534" i="2" s="1"/>
  <c r="M28" i="17"/>
  <c r="M55" i="6"/>
  <c r="K37" i="18"/>
  <c r="P88" i="2"/>
  <c r="N90" i="2" s="1"/>
  <c r="N99" i="2" s="1"/>
  <c r="V523" i="2"/>
  <c r="U525" i="2" s="1"/>
  <c r="U534" i="2" s="1"/>
  <c r="Q28" i="17"/>
  <c r="Q55" i="6"/>
  <c r="Z418" i="2"/>
  <c r="Y420" i="2" s="1"/>
  <c r="Y429" i="2" s="1"/>
  <c r="U13" i="17"/>
  <c r="Q508" i="2"/>
  <c r="P510" i="2" s="1"/>
  <c r="P519" i="2" s="1"/>
  <c r="L25" i="17"/>
  <c r="L52" i="6"/>
  <c r="N31" i="6"/>
  <c r="S103" i="2"/>
  <c r="T28" i="6"/>
  <c r="T16" i="17"/>
  <c r="Y403" i="2"/>
  <c r="X405" i="2" s="1"/>
  <c r="X414" i="2" s="1"/>
  <c r="AM328" i="2"/>
  <c r="AH37" i="17"/>
  <c r="AH63" i="11"/>
  <c r="AH64" i="6"/>
  <c r="BN143" i="2"/>
  <c r="V9" i="6"/>
  <c r="W418" i="2"/>
  <c r="V420" i="2" s="1"/>
  <c r="V429" i="2" s="1"/>
  <c r="R13" i="17"/>
  <c r="AF433" i="2"/>
  <c r="AC435" i="2" s="1"/>
  <c r="AC444" i="2" s="1"/>
  <c r="AA49" i="6"/>
  <c r="AA19" i="17"/>
  <c r="AD298" i="2"/>
  <c r="AB300" i="2" s="1"/>
  <c r="AB309" i="2" s="1"/>
  <c r="Y31" i="17"/>
  <c r="Y60" i="11"/>
  <c r="J31" i="6"/>
  <c r="O103" i="2"/>
  <c r="M105" i="2" s="1"/>
  <c r="O163" i="2"/>
  <c r="J34" i="6"/>
  <c r="R163" i="2"/>
  <c r="P164" i="2" s="1"/>
  <c r="P173" i="2" s="1"/>
  <c r="M34" i="6"/>
  <c r="Q358" i="2"/>
  <c r="L64" i="17"/>
  <c r="L85" i="6"/>
  <c r="L57" i="11"/>
  <c r="AM358" i="2"/>
  <c r="AH64" i="17"/>
  <c r="AH57" i="11"/>
  <c r="AH85" i="6"/>
  <c r="V28" i="2"/>
  <c r="T29" i="2" s="1"/>
  <c r="T38" i="2" s="1"/>
  <c r="BG38" i="2" s="1"/>
  <c r="Q7" i="18"/>
  <c r="W28" i="2"/>
  <c r="U29" i="2" s="1"/>
  <c r="U38" i="2" s="1"/>
  <c r="BH38" i="2" s="1"/>
  <c r="R7" i="18"/>
  <c r="T613" i="2"/>
  <c r="Q614" i="2" s="1"/>
  <c r="Q623" i="2" s="1"/>
  <c r="O61" i="18"/>
  <c r="AD643" i="2"/>
  <c r="AA644" i="2" s="1"/>
  <c r="AA653" i="2" s="1"/>
  <c r="Y67" i="18"/>
  <c r="Z643" i="2"/>
  <c r="W644" i="2" s="1"/>
  <c r="W653" i="2" s="1"/>
  <c r="U67" i="18"/>
  <c r="Y628" i="2"/>
  <c r="V629" i="2" s="1"/>
  <c r="V638" i="2" s="1"/>
  <c r="T64" i="18"/>
  <c r="Q613" i="2"/>
  <c r="N614" i="2" s="1"/>
  <c r="N623" i="2" s="1"/>
  <c r="I63" i="18" s="1"/>
  <c r="L61" i="18"/>
  <c r="AG508" i="2"/>
  <c r="AB52" i="6"/>
  <c r="AB25" i="17"/>
  <c r="R118" i="2"/>
  <c r="O119" i="2" s="1"/>
  <c r="O128" i="2" s="1"/>
  <c r="M10" i="6"/>
  <c r="X298" i="2"/>
  <c r="V300" i="2" s="1"/>
  <c r="V309" i="2" s="1"/>
  <c r="S60" i="11"/>
  <c r="S31" i="17"/>
  <c r="O37" i="6"/>
  <c r="O42" i="11"/>
  <c r="T238" i="2"/>
  <c r="V598" i="2"/>
  <c r="S599" i="2" s="1"/>
  <c r="S608" i="2" s="1"/>
  <c r="Q40" i="18"/>
  <c r="S19" i="6"/>
  <c r="X493" i="2"/>
  <c r="V494" i="2" s="1"/>
  <c r="V503" i="2" s="1"/>
  <c r="R433" i="2"/>
  <c r="O435" i="2" s="1"/>
  <c r="O444" i="2" s="1"/>
  <c r="M19" i="17"/>
  <c r="M49" i="6"/>
  <c r="AF39" i="11"/>
  <c r="AK583" i="2"/>
  <c r="AI586" i="2" s="1"/>
  <c r="AI595" i="2" s="1"/>
  <c r="AK566" i="2"/>
  <c r="AF55" i="17" s="1"/>
  <c r="T298" i="2"/>
  <c r="R300" i="2" s="1"/>
  <c r="R309" i="2" s="1"/>
  <c r="O31" i="17"/>
  <c r="O60" i="11"/>
  <c r="AH31" i="6"/>
  <c r="AM103" i="2"/>
  <c r="AF36" i="11"/>
  <c r="AK536" i="2"/>
  <c r="AF52" i="17" s="1"/>
  <c r="AK553" i="2"/>
  <c r="AI556" i="2" s="1"/>
  <c r="AI565" i="2" s="1"/>
  <c r="M28" i="6"/>
  <c r="M16" i="17"/>
  <c r="R403" i="2"/>
  <c r="Q405" i="2" s="1"/>
  <c r="Q414" i="2" s="1"/>
  <c r="AG39" i="11"/>
  <c r="AL566" i="2"/>
  <c r="AG55" i="17" s="1"/>
  <c r="AL583" i="2"/>
  <c r="AJ586" i="2" s="1"/>
  <c r="AJ595" i="2" s="1"/>
  <c r="BE143" i="2"/>
  <c r="M9" i="6"/>
  <c r="AK118" i="2"/>
  <c r="AH119" i="2" s="1"/>
  <c r="AH128" i="2" s="1"/>
  <c r="AF10" i="6"/>
  <c r="AL88" i="2"/>
  <c r="AJ90" i="2" s="1"/>
  <c r="AJ99" i="2" s="1"/>
  <c r="BW99" i="2" s="1"/>
  <c r="AG37" i="18"/>
  <c r="V298" i="2"/>
  <c r="T300" i="2" s="1"/>
  <c r="T309" i="2" s="1"/>
  <c r="Q31" i="17"/>
  <c r="Q60" i="11"/>
  <c r="W58" i="2"/>
  <c r="U60" i="2" s="1"/>
  <c r="U69" i="2" s="1"/>
  <c r="R34" i="18"/>
  <c r="S45" i="11"/>
  <c r="X268" i="2"/>
  <c r="W271" i="2" s="1"/>
  <c r="W280" i="2" s="1"/>
  <c r="BJ280" i="2" s="1"/>
  <c r="AC13" i="2"/>
  <c r="AA16" i="2" s="1"/>
  <c r="AA25" i="2" s="1"/>
  <c r="X78" i="11"/>
  <c r="BW143" i="2"/>
  <c r="AE9" i="6"/>
  <c r="O25" i="6"/>
  <c r="O10" i="17"/>
  <c r="T193" i="2"/>
  <c r="P433" i="2"/>
  <c r="M435" i="2" s="1"/>
  <c r="M444" i="2" s="1"/>
  <c r="H21" i="17" s="1"/>
  <c r="K19" i="17"/>
  <c r="K49" i="6"/>
  <c r="AB433" i="2"/>
  <c r="Y435" i="2" s="1"/>
  <c r="Y444" i="2" s="1"/>
  <c r="W49" i="6"/>
  <c r="W19" i="17"/>
  <c r="R13" i="2"/>
  <c r="P16" i="2" s="1"/>
  <c r="P25" i="2" s="1"/>
  <c r="M78" i="11"/>
  <c r="AA28" i="6"/>
  <c r="AA16" i="17"/>
  <c r="AF403" i="2"/>
  <c r="AE405" i="2" s="1"/>
  <c r="AE414" i="2" s="1"/>
  <c r="U34" i="18"/>
  <c r="Z58" i="2"/>
  <c r="X60" i="2" s="1"/>
  <c r="X69" i="2" s="1"/>
  <c r="AM58" i="2"/>
  <c r="AK60" i="2" s="1"/>
  <c r="AK69" i="2" s="1"/>
  <c r="AH34" i="18"/>
  <c r="AB148" i="2"/>
  <c r="Z151" i="2" s="1"/>
  <c r="Z160" i="2" s="1"/>
  <c r="U50" i="11" s="1"/>
  <c r="W51" i="11"/>
  <c r="R268" i="2"/>
  <c r="Q271" i="2" s="1"/>
  <c r="Q280" i="2" s="1"/>
  <c r="BD280" i="2" s="1"/>
  <c r="M45" i="11"/>
  <c r="Z19" i="6"/>
  <c r="AE493" i="2"/>
  <c r="AC494" i="2" s="1"/>
  <c r="AC503" i="2" s="1"/>
  <c r="BR143" i="2"/>
  <c r="Z9" i="6"/>
  <c r="AG523" i="2"/>
  <c r="AF525" i="2" s="1"/>
  <c r="AF534" i="2" s="1"/>
  <c r="AB55" i="6"/>
  <c r="AB28" i="17"/>
  <c r="BL143" i="2"/>
  <c r="T9" i="6"/>
  <c r="U28" i="6"/>
  <c r="Z403" i="2"/>
  <c r="Y405" i="2" s="1"/>
  <c r="Y414" i="2" s="1"/>
  <c r="U16" i="17"/>
  <c r="AE418" i="2"/>
  <c r="AD420" i="2" s="1"/>
  <c r="AD429" i="2" s="1"/>
  <c r="Z13" i="17"/>
  <c r="AB39" i="11"/>
  <c r="AG566" i="2"/>
  <c r="AB55" i="17" s="1"/>
  <c r="AG583" i="2"/>
  <c r="AE586" i="2" s="1"/>
  <c r="AE595" i="2" s="1"/>
  <c r="AC598" i="2"/>
  <c r="Z599" i="2" s="1"/>
  <c r="Z608" i="2" s="1"/>
  <c r="X40" i="18"/>
  <c r="J19" i="6"/>
  <c r="O493" i="2"/>
  <c r="BP143" i="2"/>
  <c r="X9" i="6"/>
  <c r="W37" i="18"/>
  <c r="AB88" i="2"/>
  <c r="Z90" i="2" s="1"/>
  <c r="Z99" i="2" s="1"/>
  <c r="BM99" i="2" s="1"/>
  <c r="AK508" i="2"/>
  <c r="AJ510" i="2" s="1"/>
  <c r="AJ519" i="2" s="1"/>
  <c r="AF52" i="6"/>
  <c r="AF25" i="17"/>
  <c r="BM143" i="2"/>
  <c r="U9" i="6"/>
  <c r="AD418" i="2"/>
  <c r="AC420" i="2" s="1"/>
  <c r="AC429" i="2" s="1"/>
  <c r="Y13" i="17"/>
  <c r="AJ433" i="2"/>
  <c r="AG435" i="2" s="1"/>
  <c r="AG444" i="2" s="1"/>
  <c r="AE49" i="6"/>
  <c r="AE19" i="17"/>
  <c r="Z43" i="2"/>
  <c r="W44" i="2" s="1"/>
  <c r="W53" i="2" s="1"/>
  <c r="U10" i="18"/>
  <c r="Z31" i="6"/>
  <c r="AE103" i="2"/>
  <c r="Y163" i="2"/>
  <c r="W164" i="2" s="1"/>
  <c r="W173" i="2" s="1"/>
  <c r="T34" i="6"/>
  <c r="S163" i="2"/>
  <c r="Q164" i="2" s="1"/>
  <c r="Q173" i="2" s="1"/>
  <c r="N34" i="6"/>
  <c r="AC358" i="2"/>
  <c r="X64" i="17"/>
  <c r="X85" i="6"/>
  <c r="X57" i="11"/>
  <c r="S358" i="2"/>
  <c r="N64" i="17"/>
  <c r="N85" i="6"/>
  <c r="N57" i="11"/>
  <c r="AM28" i="2"/>
  <c r="AK29" i="2" s="1"/>
  <c r="AK38" i="2" s="1"/>
  <c r="AH7" i="18"/>
  <c r="AG28" i="2"/>
  <c r="AE29" i="2" s="1"/>
  <c r="AE38" i="2" s="1"/>
  <c r="BR38" i="2" s="1"/>
  <c r="AB7" i="18"/>
  <c r="Z613" i="2"/>
  <c r="W614" i="2" s="1"/>
  <c r="W623" i="2" s="1"/>
  <c r="U61" i="18"/>
  <c r="AG628" i="2"/>
  <c r="AD629" i="2" s="1"/>
  <c r="AD638" i="2" s="1"/>
  <c r="AB64" i="18"/>
  <c r="AA628" i="2"/>
  <c r="X629" i="2" s="1"/>
  <c r="X638" i="2" s="1"/>
  <c r="V64" i="18"/>
  <c r="P643" i="2"/>
  <c r="M644" i="2" s="1"/>
  <c r="M653" i="2" s="1"/>
  <c r="H69" i="18" s="1"/>
  <c r="K67" i="18"/>
  <c r="AH643" i="2"/>
  <c r="AE644" i="2" s="1"/>
  <c r="AE653" i="2" s="1"/>
  <c r="AC67" i="18"/>
  <c r="AB13" i="2"/>
  <c r="Z16" i="2" s="1"/>
  <c r="Z25" i="2" s="1"/>
  <c r="W78" i="11"/>
  <c r="Q193" i="2"/>
  <c r="L25" i="6"/>
  <c r="L10" i="17"/>
  <c r="AC523" i="2"/>
  <c r="AB525" i="2" s="1"/>
  <c r="AB534" i="2" s="1"/>
  <c r="X55" i="6"/>
  <c r="X28" i="17"/>
  <c r="AG31" i="6"/>
  <c r="AL103" i="2"/>
  <c r="S598" i="2"/>
  <c r="P599" i="2" s="1"/>
  <c r="P608" i="2" s="1"/>
  <c r="N40" i="18"/>
  <c r="AB523" i="2"/>
  <c r="AA525" i="2" s="1"/>
  <c r="AA534" i="2" s="1"/>
  <c r="W28" i="17"/>
  <c r="W55" i="6"/>
  <c r="Y36" i="11"/>
  <c r="AD536" i="2"/>
  <c r="Y52" i="17" s="1"/>
  <c r="AD553" i="2"/>
  <c r="AB556" i="2" s="1"/>
  <c r="AB565" i="2" s="1"/>
  <c r="AB10" i="6"/>
  <c r="AG118" i="2"/>
  <c r="AD119" i="2" s="1"/>
  <c r="AD128" i="2" s="1"/>
  <c r="W19" i="6"/>
  <c r="AB493" i="2"/>
  <c r="Z494" i="2" s="1"/>
  <c r="Z503" i="2" s="1"/>
  <c r="AC43" i="2"/>
  <c r="Z44" i="2" s="1"/>
  <c r="Z53" i="2" s="1"/>
  <c r="X10" i="18"/>
  <c r="P31" i="6"/>
  <c r="U103" i="2"/>
  <c r="R37" i="6"/>
  <c r="R42" i="11"/>
  <c r="W238" i="2"/>
  <c r="O19" i="6"/>
  <c r="T493" i="2"/>
  <c r="R494" i="2" s="1"/>
  <c r="R503" i="2" s="1"/>
  <c r="AE39" i="11"/>
  <c r="AJ583" i="2"/>
  <c r="AH586" i="2" s="1"/>
  <c r="AH595" i="2" s="1"/>
  <c r="AJ566" i="2"/>
  <c r="AE55" i="17" s="1"/>
  <c r="BU143" i="2"/>
  <c r="AC9" i="6"/>
  <c r="AL418" i="2"/>
  <c r="AK420" i="2" s="1"/>
  <c r="AK429" i="2" s="1"/>
  <c r="AG13" i="17"/>
  <c r="T88" i="2"/>
  <c r="R90" i="2" s="1"/>
  <c r="R99" i="2" s="1"/>
  <c r="BE99" i="2" s="1"/>
  <c r="O37" i="18"/>
  <c r="V60" i="11"/>
  <c r="AA298" i="2"/>
  <c r="Y300" i="2" s="1"/>
  <c r="Y309" i="2" s="1"/>
  <c r="V31" i="17"/>
  <c r="U31" i="6"/>
  <c r="Z103" i="2"/>
  <c r="X58" i="2"/>
  <c r="V60" i="2" s="1"/>
  <c r="V69" i="2" s="1"/>
  <c r="S34" i="18"/>
  <c r="O283" i="2"/>
  <c r="J46" i="6"/>
  <c r="AC31" i="6"/>
  <c r="AH103" i="2"/>
  <c r="W328" i="2"/>
  <c r="R64" i="6"/>
  <c r="R37" i="17"/>
  <c r="R63" i="11"/>
  <c r="AA19" i="6"/>
  <c r="AF493" i="2"/>
  <c r="AD494" i="2" s="1"/>
  <c r="AD503" i="2" s="1"/>
  <c r="AB19" i="6"/>
  <c r="AG493" i="2"/>
  <c r="AE494" i="2" s="1"/>
  <c r="AE503" i="2" s="1"/>
  <c r="T34" i="18"/>
  <c r="Y58" i="2"/>
  <c r="W60" i="2" s="1"/>
  <c r="W69" i="2" s="1"/>
  <c r="W10" i="18"/>
  <c r="AB43" i="2"/>
  <c r="Y44" i="2" s="1"/>
  <c r="Y53" i="2" s="1"/>
  <c r="L31" i="6"/>
  <c r="Q103" i="2"/>
  <c r="AF19" i="6"/>
  <c r="AK493" i="2"/>
  <c r="AI494" i="2" s="1"/>
  <c r="AI503" i="2" s="1"/>
  <c r="AC283" i="2"/>
  <c r="AA284" i="2" s="1"/>
  <c r="AA293" i="2" s="1"/>
  <c r="X46" i="6"/>
  <c r="S28" i="6"/>
  <c r="S16" i="17"/>
  <c r="X403" i="2"/>
  <c r="W405" i="2" s="1"/>
  <c r="W414" i="2" s="1"/>
  <c r="AG283" i="2"/>
  <c r="AE284" i="2" s="1"/>
  <c r="AE293" i="2" s="1"/>
  <c r="AB46" i="6"/>
  <c r="AG19" i="6"/>
  <c r="AL493" i="2"/>
  <c r="AJ494" i="2" s="1"/>
  <c r="AJ503" i="2" s="1"/>
  <c r="AC36" i="11"/>
  <c r="AH553" i="2"/>
  <c r="AF556" i="2" s="1"/>
  <c r="AF565" i="2" s="1"/>
  <c r="AH536" i="2"/>
  <c r="AC52" i="17" s="1"/>
  <c r="V13" i="2"/>
  <c r="T16" i="2" s="1"/>
  <c r="T25" i="2" s="1"/>
  <c r="Q78" i="11"/>
  <c r="T118" i="2"/>
  <c r="Q119" i="2" s="1"/>
  <c r="Q128" i="2" s="1"/>
  <c r="O10" i="6"/>
  <c r="W148" i="2"/>
  <c r="U151" i="2" s="1"/>
  <c r="U160" i="2" s="1"/>
  <c r="P50" i="11" s="1"/>
  <c r="R51" i="11"/>
  <c r="U283" i="2"/>
  <c r="S284" i="2" s="1"/>
  <c r="S293" i="2" s="1"/>
  <c r="P46" i="6"/>
  <c r="AC433" i="2"/>
  <c r="Z435" i="2" s="1"/>
  <c r="Z444" i="2" s="1"/>
  <c r="X49" i="6"/>
  <c r="X19" i="17"/>
  <c r="AD508" i="2"/>
  <c r="AC510" i="2" s="1"/>
  <c r="AC519" i="2" s="1"/>
  <c r="Y52" i="6"/>
  <c r="Y25" i="17"/>
  <c r="Z283" i="2"/>
  <c r="X284" i="2" s="1"/>
  <c r="X293" i="2" s="1"/>
  <c r="U46" i="6"/>
  <c r="K10" i="17"/>
  <c r="P193" i="2"/>
  <c r="K25" i="6"/>
  <c r="AJ523" i="2"/>
  <c r="AI525" i="2" s="1"/>
  <c r="AI534" i="2" s="1"/>
  <c r="AE28" i="17"/>
  <c r="AE55" i="6"/>
  <c r="P10" i="18"/>
  <c r="U43" i="2"/>
  <c r="R44" i="2" s="1"/>
  <c r="R53" i="2" s="1"/>
  <c r="AB163" i="2"/>
  <c r="Z164" i="2" s="1"/>
  <c r="Z173" i="2" s="1"/>
  <c r="W34" i="6"/>
  <c r="AK163" i="2"/>
  <c r="AI164" i="2" s="1"/>
  <c r="AI173" i="2" s="1"/>
  <c r="AF34" i="6"/>
  <c r="AL163" i="2"/>
  <c r="AJ164" i="2" s="1"/>
  <c r="AJ173" i="2" s="1"/>
  <c r="AG34" i="6"/>
  <c r="AG358" i="2"/>
  <c r="AB64" i="17"/>
  <c r="AB85" i="6"/>
  <c r="AB57" i="11"/>
  <c r="P358" i="2"/>
  <c r="K64" i="17"/>
  <c r="K85" i="6"/>
  <c r="K57" i="11"/>
  <c r="AK28" i="2"/>
  <c r="AI29" i="2" s="1"/>
  <c r="AI38" i="2" s="1"/>
  <c r="BV38" i="2" s="1"/>
  <c r="AF7" i="18"/>
  <c r="O28" i="2"/>
  <c r="J7" i="18"/>
  <c r="AL613" i="2"/>
  <c r="AI614" i="2" s="1"/>
  <c r="AI623" i="2" s="1"/>
  <c r="AG61" i="18"/>
  <c r="AB613" i="2"/>
  <c r="Y614" i="2" s="1"/>
  <c r="Y623" i="2" s="1"/>
  <c r="W61" i="18"/>
  <c r="W628" i="2"/>
  <c r="T629" i="2" s="1"/>
  <c r="T638" i="2" s="1"/>
  <c r="R64" i="18"/>
  <c r="AE643" i="2"/>
  <c r="AB644" i="2" s="1"/>
  <c r="AB653" i="2" s="1"/>
  <c r="Z67" i="18"/>
  <c r="O643" i="2"/>
  <c r="J67" i="18"/>
  <c r="AC628" i="2"/>
  <c r="Z629" i="2" s="1"/>
  <c r="Z638" i="2" s="1"/>
  <c r="X64" i="18"/>
  <c r="AP22" i="17"/>
  <c r="AP24" i="17"/>
  <c r="AI21" i="18"/>
  <c r="AG23" i="18"/>
  <c r="BX234" i="2"/>
  <c r="J234" i="2"/>
  <c r="BX219" i="2"/>
  <c r="J219" i="2"/>
  <c r="L85" i="2"/>
  <c r="L100" i="2"/>
  <c r="L70" i="2"/>
  <c r="N729" i="2"/>
  <c r="J720" i="2"/>
  <c r="AI61" i="6" l="1"/>
  <c r="AI70" i="6"/>
  <c r="I53" i="11"/>
  <c r="I50" i="11"/>
  <c r="AI104" i="2"/>
  <c r="AI113" i="2" s="1"/>
  <c r="BV113" i="2" s="1"/>
  <c r="AI105" i="2"/>
  <c r="AI114" i="2" s="1"/>
  <c r="AG104" i="2"/>
  <c r="AG113" i="2" s="1"/>
  <c r="AB33" i="6" s="1"/>
  <c r="AG105" i="2"/>
  <c r="AG114" i="2" s="1"/>
  <c r="AH104" i="2"/>
  <c r="AH113" i="2" s="1"/>
  <c r="BU113" i="2" s="1"/>
  <c r="AH105" i="2"/>
  <c r="AH114" i="2" s="1"/>
  <c r="AJ104" i="2"/>
  <c r="AJ113" i="2" s="1"/>
  <c r="BW113" i="2" s="1"/>
  <c r="AJ105" i="2"/>
  <c r="AJ114" i="2" s="1"/>
  <c r="AK104" i="2"/>
  <c r="AK113" i="2" s="1"/>
  <c r="AF33" i="6" s="1"/>
  <c r="AK105" i="2"/>
  <c r="AK114" i="2" s="1"/>
  <c r="G81" i="6"/>
  <c r="G60" i="17"/>
  <c r="W104" i="2"/>
  <c r="W113" i="2" s="1"/>
  <c r="R33" i="6" s="1"/>
  <c r="W105" i="2"/>
  <c r="W114" i="2" s="1"/>
  <c r="AF104" i="2"/>
  <c r="AF113" i="2" s="1"/>
  <c r="BS113" i="2" s="1"/>
  <c r="AF105" i="2"/>
  <c r="AF114" i="2" s="1"/>
  <c r="Y104" i="2"/>
  <c r="Y113" i="2" s="1"/>
  <c r="BL113" i="2" s="1"/>
  <c r="Y105" i="2"/>
  <c r="Y114" i="2" s="1"/>
  <c r="S104" i="2"/>
  <c r="S113" i="2" s="1"/>
  <c r="N33" i="6" s="1"/>
  <c r="S105" i="2"/>
  <c r="S114" i="2" s="1"/>
  <c r="AB104" i="2"/>
  <c r="AB113" i="2" s="1"/>
  <c r="BO113" i="2" s="1"/>
  <c r="AB105" i="2"/>
  <c r="AB114" i="2" s="1"/>
  <c r="AA104" i="2"/>
  <c r="AA113" i="2" s="1"/>
  <c r="V33" i="6" s="1"/>
  <c r="AA105" i="2"/>
  <c r="AA114" i="2" s="1"/>
  <c r="R104" i="2"/>
  <c r="R113" i="2" s="1"/>
  <c r="BE113" i="2" s="1"/>
  <c r="R105" i="2"/>
  <c r="R114" i="2" s="1"/>
  <c r="V104" i="2"/>
  <c r="V113" i="2" s="1"/>
  <c r="BI113" i="2" s="1"/>
  <c r="V105" i="2"/>
  <c r="V114" i="2" s="1"/>
  <c r="P104" i="2"/>
  <c r="P113" i="2" s="1"/>
  <c r="BC113" i="2" s="1"/>
  <c r="P105" i="2"/>
  <c r="P114" i="2" s="1"/>
  <c r="AE104" i="2"/>
  <c r="AE113" i="2" s="1"/>
  <c r="Z33" i="6" s="1"/>
  <c r="AE105" i="2"/>
  <c r="AE114" i="2" s="1"/>
  <c r="AD104" i="2"/>
  <c r="AD113" i="2" s="1"/>
  <c r="BQ113" i="2" s="1"/>
  <c r="AD105" i="2"/>
  <c r="AD114" i="2" s="1"/>
  <c r="AI54" i="11"/>
  <c r="Z104" i="2"/>
  <c r="Z113" i="2" s="1"/>
  <c r="U33" i="6" s="1"/>
  <c r="Z105" i="2"/>
  <c r="Z114" i="2" s="1"/>
  <c r="AI43" i="17"/>
  <c r="O104" i="2"/>
  <c r="O113" i="2" s="1"/>
  <c r="BB113" i="2" s="1"/>
  <c r="O105" i="2"/>
  <c r="O114" i="2" s="1"/>
  <c r="BB114" i="2" s="1"/>
  <c r="Q104" i="2"/>
  <c r="Q113" i="2" s="1"/>
  <c r="L33" i="6" s="1"/>
  <c r="Q105" i="2"/>
  <c r="Q114" i="2" s="1"/>
  <c r="U104" i="2"/>
  <c r="U113" i="2" s="1"/>
  <c r="BH113" i="2" s="1"/>
  <c r="U105" i="2"/>
  <c r="U114" i="2" s="1"/>
  <c r="X104" i="2"/>
  <c r="X113" i="2" s="1"/>
  <c r="S33" i="6" s="1"/>
  <c r="X105" i="2"/>
  <c r="X114" i="2" s="1"/>
  <c r="N104" i="2"/>
  <c r="N113" i="2" s="1"/>
  <c r="I33" i="6" s="1"/>
  <c r="N105" i="2"/>
  <c r="N114" i="2" s="1"/>
  <c r="AC104" i="2"/>
  <c r="AC113" i="2" s="1"/>
  <c r="X33" i="6" s="1"/>
  <c r="AC105" i="2"/>
  <c r="AC114" i="2" s="1"/>
  <c r="T104" i="2"/>
  <c r="T113" i="2" s="1"/>
  <c r="BG113" i="2" s="1"/>
  <c r="T105" i="2"/>
  <c r="T114" i="2" s="1"/>
  <c r="M114" i="2"/>
  <c r="G84" i="6"/>
  <c r="G63" i="17"/>
  <c r="G87" i="6"/>
  <c r="G66" i="17"/>
  <c r="BG488" i="2"/>
  <c r="O18" i="6"/>
  <c r="BI488" i="2"/>
  <c r="Q18" i="6"/>
  <c r="BH473" i="2"/>
  <c r="P15" i="6"/>
  <c r="BK473" i="2"/>
  <c r="S15" i="6"/>
  <c r="AI13" i="6"/>
  <c r="BA473" i="2"/>
  <c r="I15" i="6"/>
  <c r="BX473" i="2"/>
  <c r="AF15" i="6"/>
  <c r="BL473" i="2"/>
  <c r="T15" i="6"/>
  <c r="BI473" i="2"/>
  <c r="Q15" i="6"/>
  <c r="AI40" i="17"/>
  <c r="BT488" i="2"/>
  <c r="AB18" i="6"/>
  <c r="J463" i="2"/>
  <c r="M464" i="2"/>
  <c r="BD473" i="2"/>
  <c r="L15" i="6"/>
  <c r="AI67" i="6"/>
  <c r="BL488" i="2"/>
  <c r="T18" i="6"/>
  <c r="BO473" i="2"/>
  <c r="W15" i="6"/>
  <c r="BP473" i="2"/>
  <c r="X15" i="6"/>
  <c r="BR488" i="2"/>
  <c r="Z18" i="6"/>
  <c r="BN488" i="2"/>
  <c r="V18" i="6"/>
  <c r="BV488" i="2"/>
  <c r="AD18" i="6"/>
  <c r="J343" i="2"/>
  <c r="M345" i="2"/>
  <c r="BU473" i="2"/>
  <c r="AC15" i="6"/>
  <c r="AI22" i="6"/>
  <c r="J52" i="17"/>
  <c r="AI52" i="17" s="1"/>
  <c r="J536" i="2"/>
  <c r="BK488" i="2"/>
  <c r="S18" i="6"/>
  <c r="BU488" i="2"/>
  <c r="AC18" i="6"/>
  <c r="BW473" i="2"/>
  <c r="AE15" i="6"/>
  <c r="AI16" i="6"/>
  <c r="J178" i="2"/>
  <c r="M179" i="2"/>
  <c r="BE473" i="2"/>
  <c r="M15" i="6"/>
  <c r="BM488" i="2"/>
  <c r="U18" i="6"/>
  <c r="BQ488" i="2"/>
  <c r="Y18" i="6"/>
  <c r="BC488" i="2"/>
  <c r="K18" i="6"/>
  <c r="BV473" i="2"/>
  <c r="AD15" i="6"/>
  <c r="J478" i="2"/>
  <c r="M479" i="2"/>
  <c r="J55" i="17"/>
  <c r="AI55" i="17" s="1"/>
  <c r="J566" i="2"/>
  <c r="BB473" i="2"/>
  <c r="J15" i="6"/>
  <c r="BX488" i="2"/>
  <c r="AF18" i="6"/>
  <c r="BT473" i="2"/>
  <c r="AB15" i="6"/>
  <c r="BS488" i="2"/>
  <c r="AA18" i="6"/>
  <c r="BF473" i="2"/>
  <c r="N15" i="6"/>
  <c r="BA488" i="2"/>
  <c r="I18" i="6"/>
  <c r="BC473" i="2"/>
  <c r="K15" i="6"/>
  <c r="BP488" i="2"/>
  <c r="X18" i="6"/>
  <c r="BM473" i="2"/>
  <c r="U15" i="6"/>
  <c r="BJ488" i="2"/>
  <c r="R18" i="6"/>
  <c r="BJ473" i="2"/>
  <c r="R15" i="6"/>
  <c r="BG473" i="2"/>
  <c r="O15" i="6"/>
  <c r="BF488" i="2"/>
  <c r="N18" i="6"/>
  <c r="BS473" i="2"/>
  <c r="AA15" i="6"/>
  <c r="BQ473" i="2"/>
  <c r="Y15" i="6"/>
  <c r="BO488" i="2"/>
  <c r="W18" i="6"/>
  <c r="BD488" i="2"/>
  <c r="L18" i="6"/>
  <c r="BW488" i="2"/>
  <c r="AE18" i="6"/>
  <c r="BH488" i="2"/>
  <c r="P18" i="6"/>
  <c r="BB488" i="2"/>
  <c r="J18" i="6"/>
  <c r="BR473" i="2"/>
  <c r="Z15" i="6"/>
  <c r="BE488" i="2"/>
  <c r="M18" i="6"/>
  <c r="BA354" i="2"/>
  <c r="I42" i="17"/>
  <c r="BA188" i="2"/>
  <c r="I24" i="6"/>
  <c r="BN473" i="2"/>
  <c r="V15" i="6"/>
  <c r="J103" i="2"/>
  <c r="AC68" i="11"/>
  <c r="BU69" i="2"/>
  <c r="J193" i="2"/>
  <c r="M194" i="2"/>
  <c r="M76" i="2"/>
  <c r="M85" i="2" s="1"/>
  <c r="J73" i="2"/>
  <c r="M75" i="2"/>
  <c r="BF84" i="2"/>
  <c r="N71" i="11"/>
  <c r="BH84" i="2"/>
  <c r="P71" i="11"/>
  <c r="BW84" i="2"/>
  <c r="AE71" i="11"/>
  <c r="J28" i="2"/>
  <c r="J283" i="2"/>
  <c r="R195" i="2"/>
  <c r="R204" i="2" s="1"/>
  <c r="R194" i="2"/>
  <c r="R203" i="2" s="1"/>
  <c r="J68" i="11"/>
  <c r="BB69" i="2"/>
  <c r="AH241" i="2"/>
  <c r="AH250" i="2" s="1"/>
  <c r="AC44" i="11" s="1"/>
  <c r="AH239" i="2"/>
  <c r="AH248" i="2" s="1"/>
  <c r="AA241" i="2"/>
  <c r="AA250" i="2" s="1"/>
  <c r="V44" i="11" s="1"/>
  <c r="AA239" i="2"/>
  <c r="AA248" i="2" s="1"/>
  <c r="AF195" i="2"/>
  <c r="AF204" i="2" s="1"/>
  <c r="AF194" i="2"/>
  <c r="AF203" i="2" s="1"/>
  <c r="X195" i="2"/>
  <c r="X204" i="2" s="1"/>
  <c r="X194" i="2"/>
  <c r="X203" i="2" s="1"/>
  <c r="AK195" i="2"/>
  <c r="AK204" i="2" s="1"/>
  <c r="AK194" i="2"/>
  <c r="AK203" i="2" s="1"/>
  <c r="V195" i="2"/>
  <c r="V204" i="2" s="1"/>
  <c r="V194" i="2"/>
  <c r="V203" i="2" s="1"/>
  <c r="BI84" i="2"/>
  <c r="Q71" i="11"/>
  <c r="BR84" i="2"/>
  <c r="Z71" i="11"/>
  <c r="AB71" i="11"/>
  <c r="BT84" i="2"/>
  <c r="L68" i="11"/>
  <c r="BD69" i="2"/>
  <c r="AE241" i="2"/>
  <c r="AE250" i="2" s="1"/>
  <c r="BR250" i="2" s="1"/>
  <c r="AE239" i="2"/>
  <c r="AE248" i="2" s="1"/>
  <c r="L661" i="2"/>
  <c r="J661" i="2" s="1"/>
  <c r="J658" i="2"/>
  <c r="AG195" i="2"/>
  <c r="AG204" i="2" s="1"/>
  <c r="AG194" i="2"/>
  <c r="AG203" i="2" s="1"/>
  <c r="I68" i="11"/>
  <c r="BA69" i="2"/>
  <c r="O241" i="2"/>
  <c r="O239" i="2"/>
  <c r="O248" i="2" s="1"/>
  <c r="U195" i="2"/>
  <c r="U204" i="2" s="1"/>
  <c r="U194" i="2"/>
  <c r="U203" i="2" s="1"/>
  <c r="BV84" i="2"/>
  <c r="AD71" i="11"/>
  <c r="J433" i="2"/>
  <c r="T68" i="11"/>
  <c r="BL69" i="2"/>
  <c r="AI241" i="2"/>
  <c r="AI250" i="2" s="1"/>
  <c r="AD44" i="11" s="1"/>
  <c r="AI239" i="2"/>
  <c r="AI248" i="2" s="1"/>
  <c r="J148" i="2"/>
  <c r="AK241" i="2"/>
  <c r="AK250" i="2" s="1"/>
  <c r="AF44" i="11" s="1"/>
  <c r="AK239" i="2"/>
  <c r="AK248" i="2" s="1"/>
  <c r="J118" i="2"/>
  <c r="M16" i="2"/>
  <c r="M25" i="2" s="1"/>
  <c r="H77" i="11" s="1"/>
  <c r="J13" i="2"/>
  <c r="N241" i="2"/>
  <c r="N250" i="2" s="1"/>
  <c r="I44" i="11" s="1"/>
  <c r="N239" i="2"/>
  <c r="N248" i="2" s="1"/>
  <c r="BM84" i="2"/>
  <c r="U71" i="11"/>
  <c r="AD195" i="2"/>
  <c r="AD204" i="2" s="1"/>
  <c r="AD194" i="2"/>
  <c r="AD203" i="2" s="1"/>
  <c r="AF68" i="11"/>
  <c r="BX69" i="2"/>
  <c r="P68" i="11"/>
  <c r="BH69" i="2"/>
  <c r="X241" i="2"/>
  <c r="X250" i="2" s="1"/>
  <c r="S44" i="11" s="1"/>
  <c r="X239" i="2"/>
  <c r="X248" i="2" s="1"/>
  <c r="Z68" i="11"/>
  <c r="BR69" i="2"/>
  <c r="AB241" i="2"/>
  <c r="AB250" i="2" s="1"/>
  <c r="BO250" i="2" s="1"/>
  <c r="AB239" i="2"/>
  <c r="AB248" i="2" s="1"/>
  <c r="AJ241" i="2"/>
  <c r="AJ250" i="2" s="1"/>
  <c r="AE44" i="11" s="1"/>
  <c r="AJ239" i="2"/>
  <c r="AJ248" i="2" s="1"/>
  <c r="BW69" i="2"/>
  <c r="AE68" i="11"/>
  <c r="AD68" i="11"/>
  <c r="BV69" i="2"/>
  <c r="BO69" i="2"/>
  <c r="W68" i="11"/>
  <c r="AB195" i="2"/>
  <c r="AB204" i="2" s="1"/>
  <c r="AB194" i="2"/>
  <c r="AB203" i="2" s="1"/>
  <c r="K68" i="11"/>
  <c r="BC69" i="2"/>
  <c r="S71" i="11"/>
  <c r="BK84" i="2"/>
  <c r="BC84" i="2"/>
  <c r="K71" i="11"/>
  <c r="O195" i="2"/>
  <c r="O204" i="2" s="1"/>
  <c r="O194" i="2"/>
  <c r="O203" i="2" s="1"/>
  <c r="BL84" i="2"/>
  <c r="T71" i="11"/>
  <c r="P195" i="2"/>
  <c r="P204" i="2" s="1"/>
  <c r="P194" i="2"/>
  <c r="P203" i="2" s="1"/>
  <c r="S241" i="2"/>
  <c r="S250" i="2" s="1"/>
  <c r="N44" i="11" s="1"/>
  <c r="S239" i="2"/>
  <c r="S248" i="2" s="1"/>
  <c r="BN84" i="2"/>
  <c r="V71" i="11"/>
  <c r="Z241" i="2"/>
  <c r="Z250" i="2" s="1"/>
  <c r="U44" i="11" s="1"/>
  <c r="Z239" i="2"/>
  <c r="Z248" i="2" s="1"/>
  <c r="BP69" i="2"/>
  <c r="X68" i="11"/>
  <c r="AE195" i="2"/>
  <c r="AE204" i="2" s="1"/>
  <c r="AE194" i="2"/>
  <c r="AE203" i="2" s="1"/>
  <c r="J643" i="2"/>
  <c r="J628" i="2"/>
  <c r="AF241" i="2"/>
  <c r="AF250" i="2" s="1"/>
  <c r="BS250" i="2" s="1"/>
  <c r="AF239" i="2"/>
  <c r="AF248" i="2" s="1"/>
  <c r="W241" i="2"/>
  <c r="W250" i="2" s="1"/>
  <c r="BJ250" i="2" s="1"/>
  <c r="W239" i="2"/>
  <c r="W248" i="2" s="1"/>
  <c r="AG241" i="2"/>
  <c r="AG250" i="2" s="1"/>
  <c r="BT250" i="2" s="1"/>
  <c r="AG239" i="2"/>
  <c r="AG248" i="2" s="1"/>
  <c r="BQ69" i="2"/>
  <c r="Y68" i="11"/>
  <c r="L74" i="2"/>
  <c r="L83" i="2" s="1"/>
  <c r="BE84" i="2"/>
  <c r="M71" i="11"/>
  <c r="J71" i="11"/>
  <c r="BB84" i="2"/>
  <c r="J403" i="2"/>
  <c r="N195" i="2"/>
  <c r="N204" i="2" s="1"/>
  <c r="N194" i="2"/>
  <c r="N203" i="2" s="1"/>
  <c r="M359" i="2"/>
  <c r="M368" i="2" s="1"/>
  <c r="H78" i="6" s="1"/>
  <c r="J358" i="2"/>
  <c r="J238" i="2"/>
  <c r="M239" i="2"/>
  <c r="Q195" i="2"/>
  <c r="Q204" i="2" s="1"/>
  <c r="Q194" i="2"/>
  <c r="Q203" i="2" s="1"/>
  <c r="T195" i="2"/>
  <c r="T204" i="2" s="1"/>
  <c r="T194" i="2"/>
  <c r="T203" i="2" s="1"/>
  <c r="Y241" i="2"/>
  <c r="Y250" i="2" s="1"/>
  <c r="BL250" i="2" s="1"/>
  <c r="Y239" i="2"/>
  <c r="Y248" i="2" s="1"/>
  <c r="AH195" i="2"/>
  <c r="AH204" i="2" s="1"/>
  <c r="AH194" i="2"/>
  <c r="AH203" i="2" s="1"/>
  <c r="J418" i="2"/>
  <c r="Q241" i="2"/>
  <c r="Q250" i="2" s="1"/>
  <c r="BD250" i="2" s="1"/>
  <c r="Q239" i="2"/>
  <c r="Q248" i="2" s="1"/>
  <c r="AC195" i="2"/>
  <c r="AC204" i="2" s="1"/>
  <c r="AC194" i="2"/>
  <c r="AC203" i="2" s="1"/>
  <c r="O68" i="11"/>
  <c r="BG69" i="2"/>
  <c r="T241" i="2"/>
  <c r="T250" i="2" s="1"/>
  <c r="BG250" i="2" s="1"/>
  <c r="T239" i="2"/>
  <c r="T248" i="2" s="1"/>
  <c r="BX84" i="2"/>
  <c r="AF71" i="11"/>
  <c r="BS84" i="2"/>
  <c r="AA71" i="11"/>
  <c r="L71" i="11"/>
  <c r="BD84" i="2"/>
  <c r="I71" i="11"/>
  <c r="BA84" i="2"/>
  <c r="M330" i="2"/>
  <c r="M339" i="2" s="1"/>
  <c r="H39" i="17" s="1"/>
  <c r="J328" i="2"/>
  <c r="Y71" i="11"/>
  <c r="BQ84" i="2"/>
  <c r="BG84" i="2"/>
  <c r="O71" i="11"/>
  <c r="V68" i="11"/>
  <c r="BN69" i="2"/>
  <c r="J598" i="2"/>
  <c r="BF69" i="2"/>
  <c r="N68" i="11"/>
  <c r="AA68" i="11"/>
  <c r="BS69" i="2"/>
  <c r="J613" i="2"/>
  <c r="J43" i="2"/>
  <c r="BP84" i="2"/>
  <c r="X71" i="11"/>
  <c r="AI195" i="2"/>
  <c r="AI204" i="2" s="1"/>
  <c r="AI194" i="2"/>
  <c r="AI203" i="2" s="1"/>
  <c r="R68" i="11"/>
  <c r="BJ69" i="2"/>
  <c r="Z195" i="2"/>
  <c r="Z204" i="2" s="1"/>
  <c r="Z194" i="2"/>
  <c r="Z203" i="2" s="1"/>
  <c r="I74" i="11"/>
  <c r="BA99" i="2"/>
  <c r="P241" i="2"/>
  <c r="P250" i="2" s="1"/>
  <c r="K44" i="11" s="1"/>
  <c r="P239" i="2"/>
  <c r="P248" i="2" s="1"/>
  <c r="S195" i="2"/>
  <c r="S204" i="2" s="1"/>
  <c r="S194" i="2"/>
  <c r="S203" i="2" s="1"/>
  <c r="J508" i="2"/>
  <c r="AA195" i="2"/>
  <c r="AA204" i="2" s="1"/>
  <c r="AA194" i="2"/>
  <c r="AA203" i="2" s="1"/>
  <c r="M91" i="2"/>
  <c r="M100" i="2" s="1"/>
  <c r="J88" i="2"/>
  <c r="M90" i="2"/>
  <c r="J268" i="2"/>
  <c r="W195" i="2"/>
  <c r="W204" i="2" s="1"/>
  <c r="W194" i="2"/>
  <c r="W203" i="2" s="1"/>
  <c r="J523" i="2"/>
  <c r="BU84" i="2"/>
  <c r="AC71" i="11"/>
  <c r="BO84" i="2"/>
  <c r="W71" i="11"/>
  <c r="BK69" i="2"/>
  <c r="S68" i="11"/>
  <c r="BT69" i="2"/>
  <c r="AB68" i="11"/>
  <c r="BJ84" i="2"/>
  <c r="R71" i="11"/>
  <c r="BI69" i="2"/>
  <c r="Q68" i="11"/>
  <c r="J298" i="2"/>
  <c r="U241" i="2"/>
  <c r="U250" i="2" s="1"/>
  <c r="P44" i="11" s="1"/>
  <c r="U239" i="2"/>
  <c r="U248" i="2" s="1"/>
  <c r="M61" i="2"/>
  <c r="M70" i="2" s="1"/>
  <c r="J58" i="2"/>
  <c r="M60" i="2"/>
  <c r="J493" i="2"/>
  <c r="R241" i="2"/>
  <c r="R250" i="2" s="1"/>
  <c r="BE250" i="2" s="1"/>
  <c r="R239" i="2"/>
  <c r="R248" i="2" s="1"/>
  <c r="J163" i="2"/>
  <c r="U68" i="11"/>
  <c r="BM69" i="2"/>
  <c r="BE69" i="2"/>
  <c r="M68" i="11"/>
  <c r="J583" i="2"/>
  <c r="AJ195" i="2"/>
  <c r="AJ204" i="2" s="1"/>
  <c r="AJ194" i="2"/>
  <c r="AJ203" i="2" s="1"/>
  <c r="AC241" i="2"/>
  <c r="AC250" i="2" s="1"/>
  <c r="BP250" i="2" s="1"/>
  <c r="AC239" i="2"/>
  <c r="AC248" i="2" s="1"/>
  <c r="V241" i="2"/>
  <c r="V250" i="2" s="1"/>
  <c r="BI250" i="2" s="1"/>
  <c r="V239" i="2"/>
  <c r="V248" i="2" s="1"/>
  <c r="Y195" i="2"/>
  <c r="Y204" i="2" s="1"/>
  <c r="Y194" i="2"/>
  <c r="Y203" i="2" s="1"/>
  <c r="AD241" i="2"/>
  <c r="AD250" i="2" s="1"/>
  <c r="Y44" i="11" s="1"/>
  <c r="AD239" i="2"/>
  <c r="AD248" i="2" s="1"/>
  <c r="J553" i="2"/>
  <c r="AZ623" i="2"/>
  <c r="H63" i="18"/>
  <c r="BA670" i="2"/>
  <c r="I80" i="11"/>
  <c r="AZ670" i="2"/>
  <c r="H80" i="11"/>
  <c r="AE360" i="2"/>
  <c r="AE369" i="2" s="1"/>
  <c r="Z51" i="17" s="1"/>
  <c r="AE359" i="2"/>
  <c r="AE368" i="2" s="1"/>
  <c r="AI89" i="2"/>
  <c r="AI98" i="2" s="1"/>
  <c r="AD39" i="18" s="1"/>
  <c r="AJ91" i="2"/>
  <c r="AJ100" i="2" s="1"/>
  <c r="AE66" i="17" s="1"/>
  <c r="M89" i="2"/>
  <c r="M98" i="2" s="1"/>
  <c r="N91" i="2"/>
  <c r="AH89" i="2"/>
  <c r="AH98" i="2" s="1"/>
  <c r="AC39" i="18" s="1"/>
  <c r="AI91" i="2"/>
  <c r="AI100" i="2" s="1"/>
  <c r="AD66" i="17" s="1"/>
  <c r="AF59" i="2"/>
  <c r="AF68" i="2" s="1"/>
  <c r="BS68" i="2" s="1"/>
  <c r="AG61" i="2"/>
  <c r="AG70" i="2" s="1"/>
  <c r="AB60" i="17" s="1"/>
  <c r="Q74" i="2"/>
  <c r="Q83" i="2" s="1"/>
  <c r="BD83" i="2" s="1"/>
  <c r="R76" i="2"/>
  <c r="R85" i="2" s="1"/>
  <c r="M63" i="17" s="1"/>
  <c r="N74" i="2"/>
  <c r="N83" i="2" s="1"/>
  <c r="BA83" i="2" s="1"/>
  <c r="O76" i="2"/>
  <c r="O85" i="2" s="1"/>
  <c r="J63" i="17" s="1"/>
  <c r="AA360" i="2"/>
  <c r="AA369" i="2" s="1"/>
  <c r="V51" i="17" s="1"/>
  <c r="AA359" i="2"/>
  <c r="AA368" i="2" s="1"/>
  <c r="Y89" i="2"/>
  <c r="Y98" i="2" s="1"/>
  <c r="BL98" i="2" s="1"/>
  <c r="Z91" i="2"/>
  <c r="Z100" i="2" s="1"/>
  <c r="U66" i="17" s="1"/>
  <c r="O360" i="2"/>
  <c r="O369" i="2" s="1"/>
  <c r="J51" i="17" s="1"/>
  <c r="O359" i="2"/>
  <c r="O368" i="2" s="1"/>
  <c r="V360" i="2"/>
  <c r="V369" i="2" s="1"/>
  <c r="Q51" i="17" s="1"/>
  <c r="V359" i="2"/>
  <c r="V368" i="2" s="1"/>
  <c r="AJ74" i="2"/>
  <c r="AJ83" i="2" s="1"/>
  <c r="BW83" i="2" s="1"/>
  <c r="AK76" i="2"/>
  <c r="AK85" i="2" s="1"/>
  <c r="AF63" i="17" s="1"/>
  <c r="AE74" i="2"/>
  <c r="AE83" i="2" s="1"/>
  <c r="BR83" i="2" s="1"/>
  <c r="AF76" i="2"/>
  <c r="AF85" i="2" s="1"/>
  <c r="AA63" i="17" s="1"/>
  <c r="P74" i="2"/>
  <c r="P83" i="2" s="1"/>
  <c r="BC83" i="2" s="1"/>
  <c r="Q76" i="2"/>
  <c r="Q85" i="2" s="1"/>
  <c r="L63" i="17" s="1"/>
  <c r="M74" i="2"/>
  <c r="M83" i="2" s="1"/>
  <c r="AZ83" i="2" s="1"/>
  <c r="N76" i="2"/>
  <c r="Q360" i="2"/>
  <c r="Q369" i="2" s="1"/>
  <c r="L51" i="17" s="1"/>
  <c r="Q359" i="2"/>
  <c r="Q368" i="2" s="1"/>
  <c r="N89" i="2"/>
  <c r="N98" i="2" s="1"/>
  <c r="O91" i="2"/>
  <c r="O100" i="2" s="1"/>
  <c r="J66" i="17" s="1"/>
  <c r="P59" i="2"/>
  <c r="P68" i="2" s="1"/>
  <c r="BC68" i="2" s="1"/>
  <c r="Q61" i="2"/>
  <c r="Q70" i="2" s="1"/>
  <c r="L60" i="17" s="1"/>
  <c r="AB89" i="2"/>
  <c r="AB98" i="2" s="1"/>
  <c r="BO98" i="2" s="1"/>
  <c r="AC91" i="2"/>
  <c r="AC100" i="2" s="1"/>
  <c r="X66" i="17" s="1"/>
  <c r="AD89" i="2"/>
  <c r="AD98" i="2" s="1"/>
  <c r="Y39" i="18" s="1"/>
  <c r="AE91" i="2"/>
  <c r="AE100" i="2" s="1"/>
  <c r="Z66" i="17" s="1"/>
  <c r="AG360" i="2"/>
  <c r="AG369" i="2" s="1"/>
  <c r="AB51" i="17" s="1"/>
  <c r="AG359" i="2"/>
  <c r="AG368" i="2" s="1"/>
  <c r="Y360" i="2"/>
  <c r="Y369" i="2" s="1"/>
  <c r="T51" i="17" s="1"/>
  <c r="Y359" i="2"/>
  <c r="Y368" i="2" s="1"/>
  <c r="AB74" i="2"/>
  <c r="AB83" i="2" s="1"/>
  <c r="BO83" i="2" s="1"/>
  <c r="AC76" i="2"/>
  <c r="AC85" i="2" s="1"/>
  <c r="X63" i="17" s="1"/>
  <c r="AI31" i="18"/>
  <c r="R89" i="2"/>
  <c r="R98" i="2" s="1"/>
  <c r="BE98" i="2" s="1"/>
  <c r="S91" i="2"/>
  <c r="S100" i="2" s="1"/>
  <c r="N66" i="17" s="1"/>
  <c r="X59" i="2"/>
  <c r="X68" i="2" s="1"/>
  <c r="S36" i="18" s="1"/>
  <c r="Y61" i="2"/>
  <c r="Y70" i="2" s="1"/>
  <c r="T60" i="17" s="1"/>
  <c r="P89" i="2"/>
  <c r="P98" i="2" s="1"/>
  <c r="BC98" i="2" s="1"/>
  <c r="Q91" i="2"/>
  <c r="Q100" i="2" s="1"/>
  <c r="L66" i="17" s="1"/>
  <c r="AB59" i="2"/>
  <c r="AB68" i="2" s="1"/>
  <c r="BO68" i="2" s="1"/>
  <c r="AC61" i="2"/>
  <c r="AC70" i="2" s="1"/>
  <c r="X60" i="17" s="1"/>
  <c r="AG89" i="2"/>
  <c r="AG98" i="2" s="1"/>
  <c r="AB39" i="18" s="1"/>
  <c r="AH91" i="2"/>
  <c r="AH100" i="2" s="1"/>
  <c r="AC66" i="17" s="1"/>
  <c r="X360" i="2"/>
  <c r="X369" i="2" s="1"/>
  <c r="S51" i="17" s="1"/>
  <c r="X359" i="2"/>
  <c r="X368" i="2" s="1"/>
  <c r="AI82" i="6"/>
  <c r="AD360" i="2"/>
  <c r="AD369" i="2" s="1"/>
  <c r="Y51" i="17" s="1"/>
  <c r="AD359" i="2"/>
  <c r="AD368" i="2" s="1"/>
  <c r="AI59" i="2"/>
  <c r="AI68" i="2" s="1"/>
  <c r="BV68" i="2" s="1"/>
  <c r="AJ61" i="2"/>
  <c r="AJ70" i="2" s="1"/>
  <c r="AE60" i="17" s="1"/>
  <c r="AI360" i="2"/>
  <c r="AI369" i="2" s="1"/>
  <c r="AD51" i="17" s="1"/>
  <c r="AI359" i="2"/>
  <c r="AI368" i="2" s="1"/>
  <c r="AH59" i="2"/>
  <c r="AH68" i="2" s="1"/>
  <c r="AI61" i="2"/>
  <c r="AI70" i="2" s="1"/>
  <c r="AD60" i="17" s="1"/>
  <c r="X89" i="2"/>
  <c r="X98" i="2" s="1"/>
  <c r="S39" i="18" s="1"/>
  <c r="Y91" i="2"/>
  <c r="Y100" i="2" s="1"/>
  <c r="T66" i="17" s="1"/>
  <c r="AA59" i="2"/>
  <c r="AA68" i="2" s="1"/>
  <c r="BN68" i="2" s="1"/>
  <c r="AB61" i="2"/>
  <c r="AB70" i="2" s="1"/>
  <c r="W60" i="17" s="1"/>
  <c r="O59" i="2"/>
  <c r="O68" i="2" s="1"/>
  <c r="BB68" i="2" s="1"/>
  <c r="P61" i="2"/>
  <c r="P70" i="2" s="1"/>
  <c r="K60" i="17" s="1"/>
  <c r="Z59" i="2"/>
  <c r="Z68" i="2" s="1"/>
  <c r="BM68" i="2" s="1"/>
  <c r="AA61" i="2"/>
  <c r="AA70" i="2" s="1"/>
  <c r="V60" i="17" s="1"/>
  <c r="AI69" i="11"/>
  <c r="S89" i="2"/>
  <c r="S98" i="2" s="1"/>
  <c r="BF98" i="2" s="1"/>
  <c r="T91" i="2"/>
  <c r="T100" i="2" s="1"/>
  <c r="O66" i="17" s="1"/>
  <c r="P360" i="2"/>
  <c r="P369" i="2" s="1"/>
  <c r="K51" i="17" s="1"/>
  <c r="P359" i="2"/>
  <c r="P368" i="2" s="1"/>
  <c r="W89" i="2"/>
  <c r="W98" i="2" s="1"/>
  <c r="R39" i="18" s="1"/>
  <c r="X91" i="2"/>
  <c r="X100" i="2" s="1"/>
  <c r="S66" i="17" s="1"/>
  <c r="AE89" i="2"/>
  <c r="AE98" i="2" s="1"/>
  <c r="BR98" i="2" s="1"/>
  <c r="AF91" i="2"/>
  <c r="AF100" i="2" s="1"/>
  <c r="AA66" i="17" s="1"/>
  <c r="AF360" i="2"/>
  <c r="AF369" i="2" s="1"/>
  <c r="AA51" i="17" s="1"/>
  <c r="AF359" i="2"/>
  <c r="AF368" i="2" s="1"/>
  <c r="AC74" i="2"/>
  <c r="AC83" i="2" s="1"/>
  <c r="BP83" i="2" s="1"/>
  <c r="AD76" i="2"/>
  <c r="AD85" i="2" s="1"/>
  <c r="Y63" i="17" s="1"/>
  <c r="X74" i="2"/>
  <c r="X83" i="2" s="1"/>
  <c r="BK83" i="2" s="1"/>
  <c r="Y76" i="2"/>
  <c r="Y85" i="2" s="1"/>
  <c r="T63" i="17" s="1"/>
  <c r="S74" i="2"/>
  <c r="S83" i="2" s="1"/>
  <c r="BF83" i="2" s="1"/>
  <c r="T76" i="2"/>
  <c r="T85" i="2" s="1"/>
  <c r="O63" i="17" s="1"/>
  <c r="AI61" i="17"/>
  <c r="AA89" i="2"/>
  <c r="AA98" i="2" s="1"/>
  <c r="BN98" i="2" s="1"/>
  <c r="AB91" i="2"/>
  <c r="AB100" i="2" s="1"/>
  <c r="W66" i="17" s="1"/>
  <c r="O89" i="2"/>
  <c r="O98" i="2" s="1"/>
  <c r="J39" i="18" s="1"/>
  <c r="P91" i="2"/>
  <c r="P100" i="2" s="1"/>
  <c r="K66" i="17" s="1"/>
  <c r="AC89" i="2"/>
  <c r="AC98" i="2" s="1"/>
  <c r="BP98" i="2" s="1"/>
  <c r="AD91" i="2"/>
  <c r="AD100" i="2" s="1"/>
  <c r="Y66" i="17" s="1"/>
  <c r="AC59" i="2"/>
  <c r="AC68" i="2" s="1"/>
  <c r="BP68" i="2" s="1"/>
  <c r="AD61" i="2"/>
  <c r="AD70" i="2" s="1"/>
  <c r="Y60" i="17" s="1"/>
  <c r="M59" i="2"/>
  <c r="M68" i="2" s="1"/>
  <c r="N61" i="2"/>
  <c r="U360" i="2"/>
  <c r="U369" i="2" s="1"/>
  <c r="P51" i="17" s="1"/>
  <c r="U359" i="2"/>
  <c r="U368" i="2" s="1"/>
  <c r="AJ360" i="2"/>
  <c r="AJ369" i="2" s="1"/>
  <c r="AE51" i="17" s="1"/>
  <c r="AJ359" i="2"/>
  <c r="AJ368" i="2" s="1"/>
  <c r="AG74" i="2"/>
  <c r="AG83" i="2" s="1"/>
  <c r="BT83" i="2" s="1"/>
  <c r="AH76" i="2"/>
  <c r="AH85" i="2" s="1"/>
  <c r="AC63" i="17" s="1"/>
  <c r="AA74" i="2"/>
  <c r="AA83" i="2" s="1"/>
  <c r="BN83" i="2" s="1"/>
  <c r="AB76" i="2"/>
  <c r="AB85" i="2" s="1"/>
  <c r="W63" i="17" s="1"/>
  <c r="Z74" i="2"/>
  <c r="Z83" i="2" s="1"/>
  <c r="BM83" i="2" s="1"/>
  <c r="AA76" i="2"/>
  <c r="AA85" i="2" s="1"/>
  <c r="V63" i="17" s="1"/>
  <c r="AJ59" i="2"/>
  <c r="AJ68" i="2" s="1"/>
  <c r="AK61" i="2"/>
  <c r="AK70" i="2" s="1"/>
  <c r="AF60" i="17" s="1"/>
  <c r="T59" i="2"/>
  <c r="T68" i="2" s="1"/>
  <c r="BG68" i="2" s="1"/>
  <c r="U61" i="2"/>
  <c r="U70" i="2" s="1"/>
  <c r="P60" i="17" s="1"/>
  <c r="Y59" i="2"/>
  <c r="Y68" i="2" s="1"/>
  <c r="BL68" i="2" s="1"/>
  <c r="Z61" i="2"/>
  <c r="Z70" i="2" s="1"/>
  <c r="U60" i="17" s="1"/>
  <c r="R360" i="2"/>
  <c r="R369" i="2" s="1"/>
  <c r="M51" i="17" s="1"/>
  <c r="R359" i="2"/>
  <c r="R368" i="2" s="1"/>
  <c r="R59" i="2"/>
  <c r="R68" i="2" s="1"/>
  <c r="M36" i="18" s="1"/>
  <c r="S61" i="2"/>
  <c r="S70" i="2" s="1"/>
  <c r="N60" i="17" s="1"/>
  <c r="AE59" i="2"/>
  <c r="AE68" i="2" s="1"/>
  <c r="Z36" i="18" s="1"/>
  <c r="AF61" i="2"/>
  <c r="AF70" i="2" s="1"/>
  <c r="AA60" i="17" s="1"/>
  <c r="V74" i="2"/>
  <c r="V83" i="2" s="1"/>
  <c r="BI83" i="2" s="1"/>
  <c r="W76" i="2"/>
  <c r="W85" i="2" s="1"/>
  <c r="R63" i="17" s="1"/>
  <c r="R74" i="2"/>
  <c r="R83" i="2" s="1"/>
  <c r="BE83" i="2" s="1"/>
  <c r="S76" i="2"/>
  <c r="S85" i="2" s="1"/>
  <c r="N63" i="17" s="1"/>
  <c r="T74" i="2"/>
  <c r="T83" i="2" s="1"/>
  <c r="BG83" i="2" s="1"/>
  <c r="U76" i="2"/>
  <c r="U85" i="2" s="1"/>
  <c r="P63" i="17" s="1"/>
  <c r="AI74" i="2"/>
  <c r="AI83" i="2" s="1"/>
  <c r="BV83" i="2" s="1"/>
  <c r="AJ76" i="2"/>
  <c r="AJ85" i="2" s="1"/>
  <c r="AE63" i="17" s="1"/>
  <c r="W59" i="2"/>
  <c r="W68" i="2" s="1"/>
  <c r="X61" i="2"/>
  <c r="X70" i="2" s="1"/>
  <c r="S60" i="17" s="1"/>
  <c r="Z360" i="2"/>
  <c r="Z369" i="2" s="1"/>
  <c r="U51" i="17" s="1"/>
  <c r="Z359" i="2"/>
  <c r="Z368" i="2" s="1"/>
  <c r="AH360" i="2"/>
  <c r="AH369" i="2" s="1"/>
  <c r="AC51" i="17" s="1"/>
  <c r="AH359" i="2"/>
  <c r="AH368" i="2" s="1"/>
  <c r="W360" i="2"/>
  <c r="W369" i="2" s="1"/>
  <c r="R51" i="17" s="1"/>
  <c r="W359" i="2"/>
  <c r="W368" i="2" s="1"/>
  <c r="U89" i="2"/>
  <c r="U98" i="2" s="1"/>
  <c r="BH98" i="2" s="1"/>
  <c r="V91" i="2"/>
  <c r="V100" i="2" s="1"/>
  <c r="Q66" i="17" s="1"/>
  <c r="U74" i="2"/>
  <c r="U83" i="2" s="1"/>
  <c r="BH83" i="2" s="1"/>
  <c r="V76" i="2"/>
  <c r="V85" i="2" s="1"/>
  <c r="Q63" i="17" s="1"/>
  <c r="AD74" i="2"/>
  <c r="AD83" i="2" s="1"/>
  <c r="BQ83" i="2" s="1"/>
  <c r="AE76" i="2"/>
  <c r="AE85" i="2" s="1"/>
  <c r="Z63" i="17" s="1"/>
  <c r="AF74" i="2"/>
  <c r="AF83" i="2" s="1"/>
  <c r="BS83" i="2" s="1"/>
  <c r="AG76" i="2"/>
  <c r="AG85" i="2" s="1"/>
  <c r="AB63" i="17" s="1"/>
  <c r="AI79" i="6"/>
  <c r="AK360" i="2"/>
  <c r="AK369" i="2" s="1"/>
  <c r="AF51" i="17" s="1"/>
  <c r="AK359" i="2"/>
  <c r="AK368" i="2" s="1"/>
  <c r="T89" i="2"/>
  <c r="T98" i="2" s="1"/>
  <c r="O39" i="18" s="1"/>
  <c r="U91" i="2"/>
  <c r="U100" i="2" s="1"/>
  <c r="P66" i="17" s="1"/>
  <c r="Q59" i="2"/>
  <c r="Q68" i="2" s="1"/>
  <c r="L36" i="18" s="1"/>
  <c r="R61" i="2"/>
  <c r="R70" i="2" s="1"/>
  <c r="M60" i="17" s="1"/>
  <c r="AC360" i="2"/>
  <c r="AC369" i="2" s="1"/>
  <c r="X51" i="17" s="1"/>
  <c r="AC359" i="2"/>
  <c r="AC368" i="2" s="1"/>
  <c r="S59" i="2"/>
  <c r="S68" i="2" s="1"/>
  <c r="T61" i="2"/>
  <c r="T70" i="2" s="1"/>
  <c r="O60" i="17" s="1"/>
  <c r="AH74" i="2"/>
  <c r="AH83" i="2" s="1"/>
  <c r="BU83" i="2" s="1"/>
  <c r="AI76" i="2"/>
  <c r="AI85" i="2" s="1"/>
  <c r="AD63" i="17" s="1"/>
  <c r="AI66" i="11"/>
  <c r="N360" i="2"/>
  <c r="N369" i="2" s="1"/>
  <c r="I51" i="17" s="1"/>
  <c r="N359" i="2"/>
  <c r="N368" i="2" s="1"/>
  <c r="I78" i="6" s="1"/>
  <c r="Q89" i="2"/>
  <c r="Q98" i="2" s="1"/>
  <c r="L39" i="18" s="1"/>
  <c r="R91" i="2"/>
  <c r="R100" i="2" s="1"/>
  <c r="M66" i="17" s="1"/>
  <c r="N59" i="2"/>
  <c r="N68" i="2" s="1"/>
  <c r="I36" i="18" s="1"/>
  <c r="O61" i="2"/>
  <c r="O70" i="2" s="1"/>
  <c r="J60" i="17" s="1"/>
  <c r="AD59" i="2"/>
  <c r="AD68" i="2" s="1"/>
  <c r="AE61" i="2"/>
  <c r="AE70" i="2" s="1"/>
  <c r="Z60" i="17" s="1"/>
  <c r="Z89" i="2"/>
  <c r="Z98" i="2" s="1"/>
  <c r="U39" i="18" s="1"/>
  <c r="AA91" i="2"/>
  <c r="AA100" i="2" s="1"/>
  <c r="V66" i="17" s="1"/>
  <c r="AG59" i="2"/>
  <c r="AG68" i="2" s="1"/>
  <c r="BT68" i="2" s="1"/>
  <c r="AH61" i="2"/>
  <c r="AH70" i="2" s="1"/>
  <c r="AC60" i="17" s="1"/>
  <c r="AJ89" i="2"/>
  <c r="AJ98" i="2" s="1"/>
  <c r="BW98" i="2" s="1"/>
  <c r="AK91" i="2"/>
  <c r="AK100" i="2" s="1"/>
  <c r="AF66" i="17" s="1"/>
  <c r="AB360" i="2"/>
  <c r="AB369" i="2" s="1"/>
  <c r="W51" i="17" s="1"/>
  <c r="AB359" i="2"/>
  <c r="AB368" i="2" s="1"/>
  <c r="AF89" i="2"/>
  <c r="AF98" i="2" s="1"/>
  <c r="BS98" i="2" s="1"/>
  <c r="AG91" i="2"/>
  <c r="AG100" i="2" s="1"/>
  <c r="AB66" i="17" s="1"/>
  <c r="Y74" i="2"/>
  <c r="Y83" i="2" s="1"/>
  <c r="BL83" i="2" s="1"/>
  <c r="Z76" i="2"/>
  <c r="Z85" i="2" s="1"/>
  <c r="U63" i="17" s="1"/>
  <c r="AI58" i="17"/>
  <c r="AI46" i="17"/>
  <c r="V59" i="2"/>
  <c r="V68" i="2" s="1"/>
  <c r="Q36" i="18" s="1"/>
  <c r="W61" i="2"/>
  <c r="W70" i="2" s="1"/>
  <c r="R60" i="17" s="1"/>
  <c r="U59" i="2"/>
  <c r="U68" i="2" s="1"/>
  <c r="P36" i="18" s="1"/>
  <c r="V61" i="2"/>
  <c r="V70" i="2" s="1"/>
  <c r="Q60" i="17" s="1"/>
  <c r="S360" i="2"/>
  <c r="S369" i="2" s="1"/>
  <c r="N51" i="17" s="1"/>
  <c r="S359" i="2"/>
  <c r="S368" i="2" s="1"/>
  <c r="V89" i="2"/>
  <c r="V98" i="2" s="1"/>
  <c r="Q39" i="18" s="1"/>
  <c r="W91" i="2"/>
  <c r="W100" i="2" s="1"/>
  <c r="R66" i="17" s="1"/>
  <c r="T360" i="2"/>
  <c r="T369" i="2" s="1"/>
  <c r="O51" i="17" s="1"/>
  <c r="T359" i="2"/>
  <c r="T368" i="2" s="1"/>
  <c r="W74" i="2"/>
  <c r="W83" i="2" s="1"/>
  <c r="BJ83" i="2" s="1"/>
  <c r="X76" i="2"/>
  <c r="X85" i="2" s="1"/>
  <c r="S63" i="17" s="1"/>
  <c r="AI73" i="6"/>
  <c r="O74" i="2"/>
  <c r="O83" i="2" s="1"/>
  <c r="BB83" i="2" s="1"/>
  <c r="P76" i="2"/>
  <c r="P85" i="2" s="1"/>
  <c r="K63" i="17" s="1"/>
  <c r="AD54" i="17"/>
  <c r="M42" i="17"/>
  <c r="J42" i="17"/>
  <c r="L42" i="17"/>
  <c r="T42" i="17"/>
  <c r="S42" i="17"/>
  <c r="K42" i="17"/>
  <c r="V42" i="17"/>
  <c r="AE42" i="17"/>
  <c r="AE54" i="17"/>
  <c r="U42" i="17"/>
  <c r="AF42" i="17"/>
  <c r="AF54" i="17"/>
  <c r="X42" i="17"/>
  <c r="W42" i="17"/>
  <c r="Y42" i="17"/>
  <c r="AI79" i="11"/>
  <c r="AE74" i="11"/>
  <c r="AE77" i="11"/>
  <c r="S74" i="11"/>
  <c r="S77" i="11"/>
  <c r="Q74" i="11"/>
  <c r="Q77" i="11"/>
  <c r="AD74" i="11"/>
  <c r="AD77" i="11"/>
  <c r="W74" i="11"/>
  <c r="W77" i="11"/>
  <c r="Z74" i="11"/>
  <c r="Z77" i="11"/>
  <c r="AF74" i="11"/>
  <c r="AF77" i="11"/>
  <c r="R74" i="11"/>
  <c r="R77" i="11"/>
  <c r="AA74" i="11"/>
  <c r="AA77" i="11"/>
  <c r="K74" i="11"/>
  <c r="K77" i="11"/>
  <c r="X74" i="11"/>
  <c r="X77" i="11"/>
  <c r="M74" i="11"/>
  <c r="M77" i="11"/>
  <c r="T74" i="11"/>
  <c r="T77" i="11"/>
  <c r="N74" i="11"/>
  <c r="N77" i="11"/>
  <c r="L74" i="11"/>
  <c r="L77" i="11"/>
  <c r="U74" i="11"/>
  <c r="U77" i="11"/>
  <c r="V74" i="11"/>
  <c r="V77" i="11"/>
  <c r="J74" i="11"/>
  <c r="J77" i="11"/>
  <c r="AC74" i="11"/>
  <c r="AC77" i="11"/>
  <c r="Y74" i="11"/>
  <c r="Y77" i="11"/>
  <c r="O74" i="11"/>
  <c r="O77" i="11"/>
  <c r="AB74" i="11"/>
  <c r="AB77" i="11"/>
  <c r="P74" i="11"/>
  <c r="P77" i="11"/>
  <c r="Q42" i="17"/>
  <c r="AD42" i="17"/>
  <c r="N42" i="17"/>
  <c r="AC42" i="17"/>
  <c r="Z42" i="17"/>
  <c r="AA42" i="17"/>
  <c r="R42" i="17"/>
  <c r="AB42" i="17"/>
  <c r="O42" i="17"/>
  <c r="P42" i="17"/>
  <c r="P329" i="2"/>
  <c r="Q330" i="2"/>
  <c r="Q339" i="2" s="1"/>
  <c r="AE329" i="2"/>
  <c r="AF330" i="2"/>
  <c r="AF339" i="2" s="1"/>
  <c r="AD329" i="2"/>
  <c r="AE330" i="2"/>
  <c r="AE339" i="2" s="1"/>
  <c r="Y329" i="2"/>
  <c r="Z330" i="2"/>
  <c r="Z339" i="2" s="1"/>
  <c r="AF329" i="2"/>
  <c r="AG330" i="2"/>
  <c r="AG339" i="2" s="1"/>
  <c r="AH329" i="2"/>
  <c r="AI330" i="2"/>
  <c r="AI339" i="2" s="1"/>
  <c r="AA329" i="2"/>
  <c r="AB330" i="2"/>
  <c r="AB339" i="2" s="1"/>
  <c r="W329" i="2"/>
  <c r="X330" i="2"/>
  <c r="X339" i="2" s="1"/>
  <c r="T329" i="2"/>
  <c r="U330" i="2"/>
  <c r="U339" i="2" s="1"/>
  <c r="S329" i="2"/>
  <c r="T330" i="2"/>
  <c r="T339" i="2" s="1"/>
  <c r="V329" i="2"/>
  <c r="W330" i="2"/>
  <c r="W339" i="2" s="1"/>
  <c r="M329" i="2"/>
  <c r="N330" i="2"/>
  <c r="N339" i="2" s="1"/>
  <c r="I39" i="17" s="1"/>
  <c r="AG329" i="2"/>
  <c r="AH330" i="2"/>
  <c r="AH339" i="2" s="1"/>
  <c r="R329" i="2"/>
  <c r="S330" i="2"/>
  <c r="S339" i="2" s="1"/>
  <c r="Z329" i="2"/>
  <c r="AA330" i="2"/>
  <c r="AA339" i="2" s="1"/>
  <c r="AB329" i="2"/>
  <c r="AC330" i="2"/>
  <c r="AC339" i="2" s="1"/>
  <c r="U329" i="2"/>
  <c r="V330" i="2"/>
  <c r="V339" i="2" s="1"/>
  <c r="O329" i="2"/>
  <c r="P330" i="2"/>
  <c r="P339" i="2" s="1"/>
  <c r="N329" i="2"/>
  <c r="O330" i="2"/>
  <c r="O339" i="2" s="1"/>
  <c r="X329" i="2"/>
  <c r="Y330" i="2"/>
  <c r="Y339" i="2" s="1"/>
  <c r="AI329" i="2"/>
  <c r="AJ330" i="2"/>
  <c r="AJ339" i="2" s="1"/>
  <c r="Q329" i="2"/>
  <c r="R330" i="2"/>
  <c r="R339" i="2" s="1"/>
  <c r="AC329" i="2"/>
  <c r="AD330" i="2"/>
  <c r="AD339" i="2" s="1"/>
  <c r="AJ329" i="2"/>
  <c r="AK330" i="2"/>
  <c r="AK339" i="2" s="1"/>
  <c r="AI7" i="6"/>
  <c r="AI67" i="18"/>
  <c r="AI7" i="18"/>
  <c r="BV623" i="2"/>
  <c r="AD63" i="18"/>
  <c r="I9" i="18"/>
  <c r="BN534" i="2"/>
  <c r="V30" i="17"/>
  <c r="U80" i="11"/>
  <c r="BM25" i="2"/>
  <c r="L644" i="2"/>
  <c r="BW173" i="2"/>
  <c r="AE36" i="6"/>
  <c r="M284" i="2"/>
  <c r="BR595" i="2"/>
  <c r="Z41" i="11"/>
  <c r="BS534" i="2"/>
  <c r="AA30" i="17"/>
  <c r="AZ444" i="2"/>
  <c r="BA623" i="2"/>
  <c r="S27" i="17"/>
  <c r="BK519" i="2"/>
  <c r="AB12" i="6"/>
  <c r="BT128" i="2"/>
  <c r="BE653" i="2"/>
  <c r="M69" i="18"/>
  <c r="P253" i="2"/>
  <c r="M254" i="2" s="1"/>
  <c r="M263" i="2" s="1"/>
  <c r="K58" i="18"/>
  <c r="P66" i="18"/>
  <c r="P42" i="18"/>
  <c r="BH608" i="2"/>
  <c r="BI519" i="2"/>
  <c r="Q27" i="17"/>
  <c r="AC47" i="11"/>
  <c r="BP623" i="2"/>
  <c r="X63" i="18"/>
  <c r="N16" i="2"/>
  <c r="N25" i="2" s="1"/>
  <c r="I77" i="11" s="1"/>
  <c r="BK534" i="2"/>
  <c r="S30" i="17"/>
  <c r="BI653" i="2"/>
  <c r="Q69" i="18"/>
  <c r="BT653" i="2"/>
  <c r="AB69" i="18"/>
  <c r="L59" i="2"/>
  <c r="BH595" i="2"/>
  <c r="P41" i="11"/>
  <c r="BA595" i="2"/>
  <c r="BV638" i="2"/>
  <c r="AD66" i="18"/>
  <c r="AI13" i="17"/>
  <c r="W40" i="6"/>
  <c r="AB538" i="2"/>
  <c r="W30" i="11"/>
  <c r="AF38" i="11"/>
  <c r="BX565" i="2"/>
  <c r="BV653" i="2"/>
  <c r="AD69" i="18"/>
  <c r="BT595" i="2"/>
  <c r="AB41" i="11"/>
  <c r="BT534" i="2"/>
  <c r="AB30" i="17"/>
  <c r="BN638" i="2"/>
  <c r="V66" i="18"/>
  <c r="AE40" i="6"/>
  <c r="AJ538" i="2"/>
  <c r="AE30" i="11"/>
  <c r="AZ128" i="2"/>
  <c r="BU25" i="2"/>
  <c r="AC80" i="11"/>
  <c r="AI37" i="18"/>
  <c r="BH623" i="2"/>
  <c r="P63" i="18"/>
  <c r="BT173" i="2"/>
  <c r="AB36" i="6"/>
  <c r="AM253" i="2"/>
  <c r="AJ254" i="2" s="1"/>
  <c r="AJ263" i="2" s="1"/>
  <c r="BW263" i="2" s="1"/>
  <c r="AH58" i="18"/>
  <c r="BO128" i="2"/>
  <c r="W12" i="6"/>
  <c r="BB429" i="2"/>
  <c r="J15" i="17"/>
  <c r="BF534" i="2"/>
  <c r="N30" i="17"/>
  <c r="L599" i="2"/>
  <c r="T47" i="11"/>
  <c r="AC43" i="6"/>
  <c r="AH568" i="2"/>
  <c r="AC33" i="11"/>
  <c r="AI45" i="11"/>
  <c r="BQ53" i="2"/>
  <c r="AD4" i="2" s="1"/>
  <c r="Y12" i="18"/>
  <c r="BM429" i="2"/>
  <c r="U15" i="17"/>
  <c r="BE53" i="2"/>
  <c r="R4" i="2" s="1"/>
  <c r="M12" i="18"/>
  <c r="AC40" i="6"/>
  <c r="AH538" i="2"/>
  <c r="AC30" i="11"/>
  <c r="Z48" i="6"/>
  <c r="BR293" i="2"/>
  <c r="BD173" i="2"/>
  <c r="L36" i="6"/>
  <c r="P53" i="11"/>
  <c r="BH160" i="2"/>
  <c r="R15" i="18"/>
  <c r="R18" i="17"/>
  <c r="BJ414" i="2"/>
  <c r="AF43" i="6"/>
  <c r="AK568" i="2"/>
  <c r="AF33" i="11"/>
  <c r="M164" i="2"/>
  <c r="Z21" i="6"/>
  <c r="BR503" i="2"/>
  <c r="BM53" i="2"/>
  <c r="Z4" i="2" s="1"/>
  <c r="U12" i="18"/>
  <c r="BC608" i="2"/>
  <c r="K42" i="18"/>
  <c r="BR653" i="2"/>
  <c r="Z69" i="18"/>
  <c r="BX38" i="2"/>
  <c r="AK4" i="2" s="1"/>
  <c r="AF9" i="18"/>
  <c r="BJ173" i="2"/>
  <c r="R36" i="6"/>
  <c r="AB43" i="6"/>
  <c r="AG568" i="2"/>
  <c r="AB33" i="11"/>
  <c r="M9" i="18"/>
  <c r="L15" i="18"/>
  <c r="BD414" i="2"/>
  <c r="L18" i="17"/>
  <c r="AD41" i="11"/>
  <c r="BV595" i="2"/>
  <c r="BC519" i="2"/>
  <c r="K27" i="17"/>
  <c r="BM293" i="2"/>
  <c r="U48" i="6"/>
  <c r="BG519" i="2"/>
  <c r="O27" i="17"/>
  <c r="BH128" i="2"/>
  <c r="P12" i="6"/>
  <c r="L9" i="18"/>
  <c r="BG534" i="2"/>
  <c r="O30" i="17"/>
  <c r="BA160" i="2"/>
  <c r="Q80" i="11"/>
  <c r="BI25" i="2"/>
  <c r="BO160" i="2"/>
  <c r="W53" i="11"/>
  <c r="BB638" i="2"/>
  <c r="J66" i="18"/>
  <c r="BW309" i="2"/>
  <c r="AE33" i="17"/>
  <c r="P15" i="18"/>
  <c r="BH414" i="2"/>
  <c r="P18" i="17"/>
  <c r="P43" i="6"/>
  <c r="P33" i="11"/>
  <c r="U568" i="2"/>
  <c r="AB21" i="6"/>
  <c r="BT503" i="2"/>
  <c r="AI10" i="17"/>
  <c r="Q18" i="18"/>
  <c r="Q21" i="17"/>
  <c r="BI444" i="2"/>
  <c r="AI34" i="18"/>
  <c r="BC503" i="2"/>
  <c r="K21" i="6"/>
  <c r="T58" i="18"/>
  <c r="Y253" i="2"/>
  <c r="V254" i="2" s="1"/>
  <c r="V263" i="2" s="1"/>
  <c r="AC18" i="18"/>
  <c r="AC21" i="17"/>
  <c r="BU444" i="2"/>
  <c r="AZ608" i="2"/>
  <c r="BU623" i="2"/>
  <c r="AC63" i="18"/>
  <c r="BF173" i="2"/>
  <c r="N36" i="6"/>
  <c r="R21" i="6"/>
  <c r="BJ503" i="2"/>
  <c r="X80" i="11"/>
  <c r="BP25" i="2"/>
  <c r="K43" i="6"/>
  <c r="K33" i="11"/>
  <c r="P568" i="2"/>
  <c r="R48" i="6"/>
  <c r="BJ293" i="2"/>
  <c r="AD15" i="18"/>
  <c r="AD18" i="17"/>
  <c r="BV414" i="2"/>
  <c r="N420" i="2"/>
  <c r="BM565" i="2"/>
  <c r="U38" i="11"/>
  <c r="S43" i="6"/>
  <c r="X568" i="2"/>
  <c r="S33" i="11"/>
  <c r="L18" i="18"/>
  <c r="BD444" i="2"/>
  <c r="L21" i="17"/>
  <c r="AI25" i="17"/>
  <c r="BY519" i="2"/>
  <c r="AG27" i="17"/>
  <c r="BA128" i="2"/>
  <c r="BB519" i="2"/>
  <c r="J27" i="17"/>
  <c r="BI128" i="2"/>
  <c r="Q12" i="6"/>
  <c r="BJ128" i="2"/>
  <c r="R12" i="6"/>
  <c r="AB9" i="18"/>
  <c r="BL173" i="2"/>
  <c r="T36" i="6"/>
  <c r="AC38" i="11"/>
  <c r="BU565" i="2"/>
  <c r="AD42" i="18"/>
  <c r="BV608" i="2"/>
  <c r="Z9" i="18"/>
  <c r="BM128" i="2"/>
  <c r="U12" i="6"/>
  <c r="Y9" i="18"/>
  <c r="T9" i="18"/>
  <c r="L40" i="6"/>
  <c r="Q538" i="2"/>
  <c r="L30" i="11"/>
  <c r="L89" i="2"/>
  <c r="BO608" i="2"/>
  <c r="W42" i="18"/>
  <c r="AG47" i="11"/>
  <c r="AG123" i="11" s="1"/>
  <c r="BY280" i="2"/>
  <c r="AL3" i="2" s="1"/>
  <c r="AG124" i="11" s="1"/>
  <c r="Y43" i="6"/>
  <c r="AD568" i="2"/>
  <c r="Y33" i="11"/>
  <c r="W48" i="6"/>
  <c r="BO293" i="2"/>
  <c r="BR623" i="2"/>
  <c r="Z63" i="18"/>
  <c r="BQ173" i="2"/>
  <c r="Y36" i="6"/>
  <c r="BC309" i="2"/>
  <c r="K33" i="17"/>
  <c r="BP519" i="2"/>
  <c r="X27" i="17"/>
  <c r="M29" i="2"/>
  <c r="BV173" i="2"/>
  <c r="AD36" i="6"/>
  <c r="S48" i="6"/>
  <c r="BK293" i="2"/>
  <c r="BD128" i="2"/>
  <c r="L12" i="6"/>
  <c r="AE43" i="6"/>
  <c r="AJ568" i="2"/>
  <c r="AE33" i="11"/>
  <c r="U21" i="6"/>
  <c r="BM503" i="2"/>
  <c r="AE47" i="11"/>
  <c r="X47" i="11"/>
  <c r="Z15" i="18"/>
  <c r="BR414" i="2"/>
  <c r="Z18" i="17"/>
  <c r="BI638" i="2"/>
  <c r="Q66" i="18"/>
  <c r="M104" i="2"/>
  <c r="W21" i="6"/>
  <c r="BO503" i="2"/>
  <c r="BS160" i="2"/>
  <c r="AA53" i="11"/>
  <c r="AC253" i="2"/>
  <c r="Z254" i="2" s="1"/>
  <c r="Z263" i="2" s="1"/>
  <c r="X58" i="18"/>
  <c r="AB253" i="2"/>
  <c r="Y254" i="2" s="1"/>
  <c r="Y263" i="2" s="1"/>
  <c r="W58" i="18"/>
  <c r="AD35" i="11"/>
  <c r="AD12" i="6"/>
  <c r="BV128" i="2"/>
  <c r="BK623" i="2"/>
  <c r="S63" i="18"/>
  <c r="AI31" i="17"/>
  <c r="BD429" i="2"/>
  <c r="L15" i="17"/>
  <c r="BN503" i="2"/>
  <c r="V21" i="6"/>
  <c r="AG15" i="18"/>
  <c r="AG22" i="18" s="1"/>
  <c r="AG18" i="17"/>
  <c r="BY414" i="2"/>
  <c r="BB173" i="2"/>
  <c r="J36" i="6"/>
  <c r="BJ534" i="2"/>
  <c r="R30" i="17"/>
  <c r="N41" i="11"/>
  <c r="BF595" i="2"/>
  <c r="M195" i="2"/>
  <c r="BK429" i="2"/>
  <c r="S15" i="17"/>
  <c r="BK173" i="2"/>
  <c r="S36" i="6"/>
  <c r="Z38" i="11"/>
  <c r="BR565" i="2"/>
  <c r="AC33" i="17"/>
  <c r="BU309" i="2"/>
  <c r="N21" i="6"/>
  <c r="BF503" i="2"/>
  <c r="W80" i="11"/>
  <c r="BO25" i="2"/>
  <c r="O40" i="6"/>
  <c r="T538" i="2"/>
  <c r="O30" i="11"/>
  <c r="AA21" i="6"/>
  <c r="BS503" i="2"/>
  <c r="AE18" i="18"/>
  <c r="BW444" i="2"/>
  <c r="AE21" i="17"/>
  <c r="BW638" i="2"/>
  <c r="AE66" i="18"/>
  <c r="AB15" i="18"/>
  <c r="BT414" i="2"/>
  <c r="AB18" i="17"/>
  <c r="O47" i="11"/>
  <c r="BI595" i="2"/>
  <c r="Q41" i="11"/>
  <c r="AI52" i="6"/>
  <c r="AZ638" i="2"/>
  <c r="BU638" i="2"/>
  <c r="AC66" i="18"/>
  <c r="BA503" i="2"/>
  <c r="BD565" i="2"/>
  <c r="L38" i="11"/>
  <c r="BK128" i="2"/>
  <c r="S12" i="6"/>
  <c r="BC653" i="2"/>
  <c r="K69" i="18"/>
  <c r="BB565" i="2"/>
  <c r="J38" i="11"/>
  <c r="BE623" i="2"/>
  <c r="M63" i="18"/>
  <c r="L80" i="11"/>
  <c r="BD25" i="2"/>
  <c r="BO595" i="2"/>
  <c r="W41" i="11"/>
  <c r="P9" i="18"/>
  <c r="S21" i="6"/>
  <c r="BK503" i="2"/>
  <c r="BU293" i="2"/>
  <c r="AC48" i="6"/>
  <c r="BQ503" i="2"/>
  <c r="Y21" i="6"/>
  <c r="BU595" i="2"/>
  <c r="AC41" i="11"/>
  <c r="BW519" i="2"/>
  <c r="AE27" i="17"/>
  <c r="X21" i="6"/>
  <c r="BP503" i="2"/>
  <c r="O33" i="17"/>
  <c r="BG309" i="2"/>
  <c r="Q33" i="17"/>
  <c r="BI309" i="2"/>
  <c r="AI31" i="6"/>
  <c r="BL429" i="2"/>
  <c r="T15" i="17"/>
  <c r="BG128" i="2"/>
  <c r="O12" i="6"/>
  <c r="AI60" i="11"/>
  <c r="BD53" i="2"/>
  <c r="Q4" i="2" s="1"/>
  <c r="L12" i="18"/>
  <c r="N43" i="6"/>
  <c r="N33" i="11"/>
  <c r="S568" i="2"/>
  <c r="Y53" i="11"/>
  <c r="BQ160" i="2"/>
  <c r="BY534" i="2"/>
  <c r="AG30" i="17"/>
  <c r="BE128" i="2"/>
  <c r="M12" i="6"/>
  <c r="AI25" i="6"/>
  <c r="BN429" i="2"/>
  <c r="V15" i="17"/>
  <c r="AB40" i="6"/>
  <c r="AG538" i="2"/>
  <c r="AB30" i="11"/>
  <c r="BG429" i="2"/>
  <c r="O15" i="17"/>
  <c r="AB66" i="18"/>
  <c r="BT608" i="2"/>
  <c r="AB42" i="18"/>
  <c r="BR638" i="2"/>
  <c r="Z66" i="18"/>
  <c r="BA173" i="2"/>
  <c r="V42" i="18"/>
  <c r="BN608" i="2"/>
  <c r="M38" i="11"/>
  <c r="BE565" i="2"/>
  <c r="M586" i="2"/>
  <c r="AI85" i="6"/>
  <c r="M80" i="11"/>
  <c r="BE25" i="2"/>
  <c r="BL25" i="2"/>
  <c r="T80" i="11"/>
  <c r="N9" i="18"/>
  <c r="BF25" i="2"/>
  <c r="N80" i="11"/>
  <c r="M510" i="2"/>
  <c r="N510" i="2"/>
  <c r="N519" i="2" s="1"/>
  <c r="I27" i="17" s="1"/>
  <c r="BR429" i="2"/>
  <c r="Z15" i="17"/>
  <c r="V27" i="17"/>
  <c r="BN519" i="2"/>
  <c r="N40" i="6"/>
  <c r="S538" i="2"/>
  <c r="N30" i="11"/>
  <c r="AE35" i="11"/>
  <c r="AE12" i="6"/>
  <c r="BW128" i="2"/>
  <c r="P47" i="11"/>
  <c r="AI253" i="2"/>
  <c r="AF254" i="2" s="1"/>
  <c r="AF263" i="2" s="1"/>
  <c r="AD58" i="18"/>
  <c r="BP608" i="2"/>
  <c r="X42" i="18"/>
  <c r="BG173" i="2"/>
  <c r="O36" i="6"/>
  <c r="U58" i="18"/>
  <c r="Z253" i="2"/>
  <c r="W254" i="2" s="1"/>
  <c r="W263" i="2" s="1"/>
  <c r="W27" i="17"/>
  <c r="BO519" i="2"/>
  <c r="Z80" i="11"/>
  <c r="BR25" i="2"/>
  <c r="BS128" i="2"/>
  <c r="AA12" i="6"/>
  <c r="BE519" i="2"/>
  <c r="M27" i="17"/>
  <c r="BX160" i="2"/>
  <c r="AF53" i="11"/>
  <c r="Q42" i="18"/>
  <c r="BI608" i="2"/>
  <c r="AI10" i="18"/>
  <c r="BV25" i="2"/>
  <c r="AD80" i="11"/>
  <c r="AF27" i="17"/>
  <c r="BX519" i="2"/>
  <c r="BN623" i="2"/>
  <c r="V63" i="18"/>
  <c r="BX173" i="2"/>
  <c r="AF36" i="6"/>
  <c r="L33" i="17"/>
  <c r="BD309" i="2"/>
  <c r="BI293" i="2"/>
  <c r="Q48" i="6"/>
  <c r="U253" i="2"/>
  <c r="R254" i="2" s="1"/>
  <c r="R263" i="2" s="1"/>
  <c r="P58" i="18"/>
  <c r="S18" i="18"/>
  <c r="BK444" i="2"/>
  <c r="S21" i="17"/>
  <c r="S47" i="11"/>
  <c r="AZ653" i="2"/>
  <c r="BM173" i="2"/>
  <c r="U36" i="6"/>
  <c r="BG25" i="2"/>
  <c r="O80" i="11"/>
  <c r="V48" i="6"/>
  <c r="BN293" i="2"/>
  <c r="BQ128" i="2"/>
  <c r="Y12" i="6"/>
  <c r="BQ429" i="2"/>
  <c r="Y15" i="17"/>
  <c r="BV565" i="2"/>
  <c r="AD38" i="11"/>
  <c r="BJ653" i="2"/>
  <c r="R69" i="18"/>
  <c r="Q43" i="6"/>
  <c r="V568" i="2"/>
  <c r="Q33" i="11"/>
  <c r="V12" i="18"/>
  <c r="BN53" i="2"/>
  <c r="AA4" i="2" s="1"/>
  <c r="BM653" i="2"/>
  <c r="U69" i="18"/>
  <c r="M300" i="2"/>
  <c r="BS53" i="2"/>
  <c r="AF4" i="2" s="1"/>
  <c r="AA12" i="18"/>
  <c r="BP534" i="2"/>
  <c r="X30" i="17"/>
  <c r="L41" i="11"/>
  <c r="BD595" i="2"/>
  <c r="O9" i="18"/>
  <c r="X40" i="6"/>
  <c r="AC538" i="2"/>
  <c r="X30" i="11"/>
  <c r="AI64" i="18"/>
  <c r="BH173" i="2"/>
  <c r="P36" i="6"/>
  <c r="AD253" i="2"/>
  <c r="AA254" i="2" s="1"/>
  <c r="AA263" i="2" s="1"/>
  <c r="Y58" i="18"/>
  <c r="BE534" i="2"/>
  <c r="M30" i="17"/>
  <c r="BA608" i="2"/>
  <c r="J21" i="6"/>
  <c r="BB503" i="2"/>
  <c r="AG253" i="2"/>
  <c r="AD254" i="2" s="1"/>
  <c r="AD263" i="2" s="1"/>
  <c r="AB58" i="18"/>
  <c r="W43" i="6"/>
  <c r="W33" i="11"/>
  <c r="AB568" i="2"/>
  <c r="BF653" i="2"/>
  <c r="N69" i="18"/>
  <c r="BU173" i="2"/>
  <c r="AC36" i="6"/>
  <c r="BK608" i="2"/>
  <c r="S42" i="18"/>
  <c r="N18" i="18"/>
  <c r="BF444" i="2"/>
  <c r="N21" i="17"/>
  <c r="BL534" i="2"/>
  <c r="T30" i="17"/>
  <c r="U27" i="17"/>
  <c r="BM519" i="2"/>
  <c r="T21" i="6"/>
  <c r="BL503" i="2"/>
  <c r="BB293" i="2"/>
  <c r="J48" i="6"/>
  <c r="R9" i="18"/>
  <c r="BO429" i="2"/>
  <c r="W15" i="17"/>
  <c r="J33" i="11"/>
  <c r="O568" i="2"/>
  <c r="J43" i="6"/>
  <c r="BQ309" i="2"/>
  <c r="Y33" i="17"/>
  <c r="T40" i="6"/>
  <c r="Y538" i="2"/>
  <c r="T30" i="11"/>
  <c r="BB623" i="2"/>
  <c r="J63" i="18"/>
  <c r="AI57" i="11"/>
  <c r="O21" i="6"/>
  <c r="BG503" i="2"/>
  <c r="AE9" i="18"/>
  <c r="AA30" i="11"/>
  <c r="AA40" i="6"/>
  <c r="AF538" i="2"/>
  <c r="AC42" i="18"/>
  <c r="BU608" i="2"/>
  <c r="BD503" i="2"/>
  <c r="L21" i="6"/>
  <c r="AF33" i="17"/>
  <c r="BX309" i="2"/>
  <c r="BG653" i="2"/>
  <c r="O69" i="18"/>
  <c r="BH653" i="2"/>
  <c r="P69" i="18"/>
  <c r="K41" i="11"/>
  <c r="BC595" i="2"/>
  <c r="X9" i="18"/>
  <c r="Z43" i="6"/>
  <c r="AE568" i="2"/>
  <c r="Z33" i="11"/>
  <c r="BA653" i="2"/>
  <c r="M40" i="6"/>
  <c r="R538" i="2"/>
  <c r="M30" i="11"/>
  <c r="J33" i="17"/>
  <c r="BB309" i="2"/>
  <c r="U47" i="11"/>
  <c r="BL638" i="2"/>
  <c r="T66" i="18"/>
  <c r="R47" i="11"/>
  <c r="V253" i="2"/>
  <c r="S254" i="2" s="1"/>
  <c r="S263" i="2" s="1"/>
  <c r="Q58" i="18"/>
  <c r="O15" i="18"/>
  <c r="BG414" i="2"/>
  <c r="O18" i="17"/>
  <c r="L44" i="2"/>
  <c r="BC128" i="2"/>
  <c r="K12" i="6"/>
  <c r="P48" i="6"/>
  <c r="BH293" i="2"/>
  <c r="T253" i="2"/>
  <c r="Q254" i="2" s="1"/>
  <c r="Q263" i="2" s="1"/>
  <c r="O58" i="18"/>
  <c r="V33" i="17"/>
  <c r="BN309" i="2"/>
  <c r="BX25" i="2"/>
  <c r="AF80" i="11"/>
  <c r="BW534" i="2"/>
  <c r="AE30" i="17"/>
  <c r="AJ253" i="2"/>
  <c r="AG254" i="2" s="1"/>
  <c r="AG263" i="2" s="1"/>
  <c r="AE58" i="18"/>
  <c r="BE503" i="2"/>
  <c r="M21" i="6"/>
  <c r="BK638" i="2"/>
  <c r="S66" i="18"/>
  <c r="BJ53" i="2"/>
  <c r="W4" i="2" s="1"/>
  <c r="R12" i="18"/>
  <c r="AF40" i="6"/>
  <c r="AK538" i="2"/>
  <c r="AF30" i="11"/>
  <c r="J18" i="18"/>
  <c r="J21" i="17"/>
  <c r="BB444" i="2"/>
  <c r="BB128" i="2"/>
  <c r="J12" i="6"/>
  <c r="BG595" i="2"/>
  <c r="O41" i="11"/>
  <c r="L27" i="17"/>
  <c r="BD519" i="2"/>
  <c r="P33" i="17"/>
  <c r="BH309" i="2"/>
  <c r="N38" i="11"/>
  <c r="BF565" i="2"/>
  <c r="V38" i="11"/>
  <c r="BN565" i="2"/>
  <c r="L629" i="2"/>
  <c r="AE253" i="2"/>
  <c r="AB254" i="2" s="1"/>
  <c r="AB263" i="2" s="1"/>
  <c r="Z58" i="18"/>
  <c r="AA15" i="18"/>
  <c r="BS414" i="2"/>
  <c r="AA18" i="17"/>
  <c r="K47" i="11"/>
  <c r="BM595" i="2"/>
  <c r="U41" i="11"/>
  <c r="W47" i="11"/>
  <c r="K21" i="17"/>
  <c r="BC444" i="2"/>
  <c r="K48" i="6"/>
  <c r="BC293" i="2"/>
  <c r="L58" i="18"/>
  <c r="Q253" i="2"/>
  <c r="N254" i="2" s="1"/>
  <c r="N263" i="2" s="1"/>
  <c r="BL653" i="2"/>
  <c r="T69" i="18"/>
  <c r="AE48" i="6"/>
  <c r="BW293" i="2"/>
  <c r="N15" i="18"/>
  <c r="N18" i="17"/>
  <c r="BF414" i="2"/>
  <c r="BC534" i="2"/>
  <c r="K30" i="17"/>
  <c r="AI39" i="11"/>
  <c r="BJ565" i="2"/>
  <c r="R38" i="11"/>
  <c r="BK309" i="2"/>
  <c r="S33" i="17"/>
  <c r="AI64" i="17"/>
  <c r="Y80" i="11"/>
  <c r="BQ25" i="2"/>
  <c r="BQ565" i="2"/>
  <c r="Y38" i="11"/>
  <c r="AI16" i="17"/>
  <c r="M43" i="6"/>
  <c r="M33" i="11"/>
  <c r="R568" i="2"/>
  <c r="BH429" i="2"/>
  <c r="P15" i="17"/>
  <c r="BQ293" i="2"/>
  <c r="Y48" i="6"/>
  <c r="AI64" i="6"/>
  <c r="BP595" i="2"/>
  <c r="X41" i="11"/>
  <c r="AE53" i="11"/>
  <c r="BW160" i="2"/>
  <c r="AI61" i="18"/>
  <c r="K38" i="11"/>
  <c r="BC565" i="2"/>
  <c r="AK253" i="2"/>
  <c r="AH254" i="2" s="1"/>
  <c r="AH263" i="2" s="1"/>
  <c r="AF58" i="18"/>
  <c r="AH253" i="2"/>
  <c r="AE254" i="2" s="1"/>
  <c r="AE263" i="2" s="1"/>
  <c r="AC58" i="18"/>
  <c r="U9" i="18"/>
  <c r="AC15" i="18"/>
  <c r="AC18" i="17"/>
  <c r="BU414" i="2"/>
  <c r="BU534" i="2"/>
  <c r="AC30" i="17"/>
  <c r="BP160" i="2"/>
  <c r="X53" i="11"/>
  <c r="BM534" i="2"/>
  <c r="U30" i="17"/>
  <c r="J30" i="11"/>
  <c r="O538" i="2"/>
  <c r="J40" i="6"/>
  <c r="BE638" i="2"/>
  <c r="M66" i="18"/>
  <c r="U43" i="6"/>
  <c r="Z568" i="2"/>
  <c r="U33" i="11"/>
  <c r="BT429" i="2"/>
  <c r="AB15" i="17"/>
  <c r="BG53" i="2"/>
  <c r="T4" i="2" s="1"/>
  <c r="O12" i="18"/>
  <c r="P21" i="6"/>
  <c r="BH503" i="2"/>
  <c r="T15" i="18"/>
  <c r="T18" i="17"/>
  <c r="BL414" i="2"/>
  <c r="R253" i="2"/>
  <c r="O254" i="2" s="1"/>
  <c r="O263" i="2" s="1"/>
  <c r="M58" i="18"/>
  <c r="K80" i="11"/>
  <c r="BC25" i="2"/>
  <c r="Q21" i="6"/>
  <c r="BI503" i="2"/>
  <c r="BN653" i="2"/>
  <c r="V69" i="18"/>
  <c r="W33" i="17"/>
  <c r="BO309" i="2"/>
  <c r="S15" i="18"/>
  <c r="S18" i="17"/>
  <c r="BK414" i="2"/>
  <c r="BH534" i="2"/>
  <c r="P30" i="17"/>
  <c r="Q12" i="18"/>
  <c r="BI53" i="2"/>
  <c r="V4" i="2" s="1"/>
  <c r="K9" i="18"/>
  <c r="BD653" i="2"/>
  <c r="L69" i="18"/>
  <c r="BX534" i="2"/>
  <c r="AF30" i="17"/>
  <c r="P40" i="6"/>
  <c r="U538" i="2"/>
  <c r="P30" i="11"/>
  <c r="R33" i="17"/>
  <c r="BJ309" i="2"/>
  <c r="Y42" i="18"/>
  <c r="BQ608" i="2"/>
  <c r="BD638" i="2"/>
  <c r="L66" i="18"/>
  <c r="BT293" i="2"/>
  <c r="AB48" i="6"/>
  <c r="BC53" i="2"/>
  <c r="P4" i="2" s="1"/>
  <c r="K12" i="18"/>
  <c r="BS293" i="2"/>
  <c r="AA48" i="6"/>
  <c r="BA309" i="2"/>
  <c r="BP653" i="2"/>
  <c r="X69" i="18"/>
  <c r="BA638" i="2"/>
  <c r="M360" i="2"/>
  <c r="AI42" i="11"/>
  <c r="AB33" i="17"/>
  <c r="BT309" i="2"/>
  <c r="N405" i="2"/>
  <c r="BP638" i="2"/>
  <c r="X66" i="18"/>
  <c r="BI173" i="2"/>
  <c r="Q36" i="6"/>
  <c r="M47" i="11"/>
  <c r="AI63" i="11"/>
  <c r="M15" i="18"/>
  <c r="BE414" i="2"/>
  <c r="M18" i="17"/>
  <c r="AE38" i="11"/>
  <c r="BW565" i="2"/>
  <c r="L614" i="2"/>
  <c r="X43" i="6"/>
  <c r="X33" i="11"/>
  <c r="AC568" i="2"/>
  <c r="T42" i="18"/>
  <c r="BL608" i="2"/>
  <c r="AA33" i="17"/>
  <c r="BS309" i="2"/>
  <c r="Y18" i="18"/>
  <c r="BQ444" i="2"/>
  <c r="Y21" i="17"/>
  <c r="BS623" i="2"/>
  <c r="AA63" i="18"/>
  <c r="X12" i="6"/>
  <c r="BP128" i="2"/>
  <c r="BV53" i="2"/>
  <c r="AI4" i="2" s="1"/>
  <c r="AD12" i="18"/>
  <c r="BJ595" i="2"/>
  <c r="R41" i="11"/>
  <c r="M556" i="2"/>
  <c r="BK595" i="2"/>
  <c r="S41" i="11"/>
  <c r="Q47" i="11"/>
  <c r="BL309" i="2"/>
  <c r="T33" i="17"/>
  <c r="W38" i="11"/>
  <c r="BO565" i="2"/>
  <c r="BL623" i="2"/>
  <c r="T63" i="18"/>
  <c r="J47" i="11"/>
  <c r="Y40" i="6"/>
  <c r="AD538" i="2"/>
  <c r="Y30" i="11"/>
  <c r="BU128" i="2"/>
  <c r="AC12" i="6"/>
  <c r="Q15" i="18"/>
  <c r="BI414" i="2"/>
  <c r="Q18" i="17"/>
  <c r="W253" i="2"/>
  <c r="T254" i="2" s="1"/>
  <c r="T263" i="2" s="1"/>
  <c r="R58" i="18"/>
  <c r="U40" i="6"/>
  <c r="Z538" i="2"/>
  <c r="U30" i="11"/>
  <c r="BO444" i="2"/>
  <c r="W21" i="17"/>
  <c r="Z47" i="11"/>
  <c r="BJ25" i="2"/>
  <c r="R80" i="11"/>
  <c r="BA53" i="2"/>
  <c r="N4" i="2" s="1"/>
  <c r="BW653" i="2"/>
  <c r="AE69" i="18"/>
  <c r="AB80" i="11"/>
  <c r="BT25" i="2"/>
  <c r="AA9" i="18"/>
  <c r="BW25" i="2"/>
  <c r="AE80" i="11"/>
  <c r="AA18" i="18"/>
  <c r="BS444" i="2"/>
  <c r="AA21" i="17"/>
  <c r="X15" i="18"/>
  <c r="BP414" i="2"/>
  <c r="X18" i="17"/>
  <c r="Z18" i="18"/>
  <c r="Z21" i="17"/>
  <c r="BR444" i="2"/>
  <c r="M241" i="2"/>
  <c r="V47" i="11"/>
  <c r="BF519" i="2"/>
  <c r="N27" i="17"/>
  <c r="BE429" i="2"/>
  <c r="M15" i="17"/>
  <c r="AI28" i="6"/>
  <c r="AD47" i="11"/>
  <c r="R40" i="6"/>
  <c r="W538" i="2"/>
  <c r="R30" i="11"/>
  <c r="AI37" i="17"/>
  <c r="AG510" i="2"/>
  <c r="AG519" i="2" s="1"/>
  <c r="AH510" i="2"/>
  <c r="AH519" i="2" s="1"/>
  <c r="W15" i="18"/>
  <c r="BO414" i="2"/>
  <c r="W18" i="17"/>
  <c r="AG40" i="6"/>
  <c r="AL538" i="2"/>
  <c r="AG30" i="11"/>
  <c r="BN595" i="2"/>
  <c r="V41" i="11"/>
  <c r="P80" i="11"/>
  <c r="BH25" i="2"/>
  <c r="AL253" i="2"/>
  <c r="AI254" i="2" s="1"/>
  <c r="AI263" i="2" s="1"/>
  <c r="AG58" i="18"/>
  <c r="L134" i="2"/>
  <c r="Y27" i="17"/>
  <c r="BQ519" i="2"/>
  <c r="V40" i="6"/>
  <c r="AA538" i="2"/>
  <c r="V30" i="11"/>
  <c r="AI49" i="6"/>
  <c r="T43" i="6"/>
  <c r="T33" i="11"/>
  <c r="Y568" i="2"/>
  <c r="AI36" i="11"/>
  <c r="BC638" i="2"/>
  <c r="K66" i="18"/>
  <c r="AD18" i="18"/>
  <c r="BV444" i="2"/>
  <c r="AD21" i="17"/>
  <c r="BS565" i="2"/>
  <c r="AA38" i="11"/>
  <c r="BO534" i="2"/>
  <c r="W30" i="17"/>
  <c r="BQ638" i="2"/>
  <c r="Y66" i="18"/>
  <c r="BN25" i="2"/>
  <c r="V80" i="11"/>
  <c r="AF47" i="11"/>
  <c r="U18" i="18"/>
  <c r="BM444" i="2"/>
  <c r="U21" i="17"/>
  <c r="AE21" i="6"/>
  <c r="BW503" i="2"/>
  <c r="AB18" i="18"/>
  <c r="AB21" i="17"/>
  <c r="BT444" i="2"/>
  <c r="M494" i="2"/>
  <c r="S58" i="18"/>
  <c r="X253" i="2"/>
  <c r="U254" i="2" s="1"/>
  <c r="U263" i="2" s="1"/>
  <c r="AE510" i="2"/>
  <c r="AE519" i="2" s="1"/>
  <c r="AF510" i="2"/>
  <c r="AF519" i="2" s="1"/>
  <c r="BD623" i="2"/>
  <c r="L63" i="18"/>
  <c r="AA43" i="6"/>
  <c r="AF568" i="2"/>
  <c r="AA33" i="11"/>
  <c r="BK160" i="2"/>
  <c r="S53" i="11"/>
  <c r="BN173" i="2"/>
  <c r="V36" i="6"/>
  <c r="T12" i="6"/>
  <c r="BL128" i="2"/>
  <c r="V58" i="18"/>
  <c r="AA253" i="2"/>
  <c r="X254" i="2" s="1"/>
  <c r="X263" i="2" s="1"/>
  <c r="BG608" i="2"/>
  <c r="O42" i="18"/>
  <c r="P12" i="18"/>
  <c r="BH53" i="2"/>
  <c r="U4" i="2" s="1"/>
  <c r="BM623" i="2"/>
  <c r="U63" i="18"/>
  <c r="AD33" i="17"/>
  <c r="BV309" i="2"/>
  <c r="V18" i="18"/>
  <c r="BN444" i="2"/>
  <c r="V21" i="17"/>
  <c r="R18" i="18"/>
  <c r="BJ444" i="2"/>
  <c r="R21" i="17"/>
  <c r="S38" i="11"/>
  <c r="BK565" i="2"/>
  <c r="BS653" i="2"/>
  <c r="AA69" i="18"/>
  <c r="BB653" i="2"/>
  <c r="J69" i="18"/>
  <c r="N53" i="11"/>
  <c r="BF160" i="2"/>
  <c r="O53" i="11"/>
  <c r="BG160" i="2"/>
  <c r="AD48" i="6"/>
  <c r="BV293" i="2"/>
  <c r="AC21" i="6"/>
  <c r="BU503" i="2"/>
  <c r="AF21" i="6"/>
  <c r="BX503" i="2"/>
  <c r="O48" i="6"/>
  <c r="BG293" i="2"/>
  <c r="X48" i="6"/>
  <c r="BP293" i="2"/>
  <c r="AI51" i="11"/>
  <c r="BS638" i="2"/>
  <c r="AA66" i="18"/>
  <c r="AI37" i="6"/>
  <c r="BS25" i="2"/>
  <c r="AA80" i="11"/>
  <c r="S9" i="18"/>
  <c r="S80" i="11"/>
  <c r="BK25" i="2"/>
  <c r="BF623" i="2"/>
  <c r="N63" i="18"/>
  <c r="BR173" i="2"/>
  <c r="Z36" i="6"/>
  <c r="BH565" i="2"/>
  <c r="P38" i="11"/>
  <c r="R27" i="17"/>
  <c r="BJ519" i="2"/>
  <c r="BB608" i="2"/>
  <c r="J42" i="18"/>
  <c r="L329" i="2"/>
  <c r="U15" i="18"/>
  <c r="U18" i="17"/>
  <c r="BM414" i="2"/>
  <c r="AC12" i="18"/>
  <c r="BU53" i="2"/>
  <c r="AH4" i="2" s="1"/>
  <c r="BC429" i="2"/>
  <c r="K15" i="17"/>
  <c r="BF128" i="2"/>
  <c r="N12" i="6"/>
  <c r="BR53" i="2"/>
  <c r="AE4" i="2" s="1"/>
  <c r="Z12" i="18"/>
  <c r="T38" i="11"/>
  <c r="BL565" i="2"/>
  <c r="BM309" i="2"/>
  <c r="U33" i="17"/>
  <c r="BE293" i="2"/>
  <c r="M48" i="6"/>
  <c r="AI19" i="17"/>
  <c r="BH519" i="2"/>
  <c r="P27" i="17"/>
  <c r="BL160" i="2"/>
  <c r="T53" i="11"/>
  <c r="O43" i="6"/>
  <c r="O33" i="11"/>
  <c r="T568" i="2"/>
  <c r="BS608" i="2"/>
  <c r="AA42" i="18"/>
  <c r="BA293" i="2"/>
  <c r="BO653" i="2"/>
  <c r="W69" i="18"/>
  <c r="T12" i="18"/>
  <c r="BL53" i="2"/>
  <c r="Y4" i="2" s="1"/>
  <c r="AA47" i="11"/>
  <c r="J9" i="18"/>
  <c r="BJ623" i="2"/>
  <c r="R63" i="18"/>
  <c r="AI19" i="6"/>
  <c r="BM160" i="2"/>
  <c r="U53" i="11"/>
  <c r="T18" i="18"/>
  <c r="BL444" i="2"/>
  <c r="T21" i="17"/>
  <c r="N42" i="18"/>
  <c r="BF608" i="2"/>
  <c r="X18" i="18"/>
  <c r="BP444" i="2"/>
  <c r="X21" i="17"/>
  <c r="L47" i="11"/>
  <c r="BL519" i="2"/>
  <c r="T27" i="17"/>
  <c r="BQ595" i="2"/>
  <c r="Y41" i="11"/>
  <c r="Z40" i="6"/>
  <c r="AE538" i="2"/>
  <c r="Z30" i="11"/>
  <c r="BV519" i="2"/>
  <c r="AD27" i="17"/>
  <c r="BN160" i="2"/>
  <c r="V53" i="11"/>
  <c r="BE160" i="2"/>
  <c r="M53" i="11"/>
  <c r="AC53" i="11"/>
  <c r="BU160" i="2"/>
  <c r="BR309" i="2"/>
  <c r="Z33" i="17"/>
  <c r="BF53" i="2"/>
  <c r="S4" i="2" s="1"/>
  <c r="N12" i="18"/>
  <c r="AD40" i="6"/>
  <c r="AI538" i="2"/>
  <c r="AD30" i="11"/>
  <c r="J15" i="18"/>
  <c r="BB414" i="2"/>
  <c r="J18" i="17"/>
  <c r="Q53" i="11"/>
  <c r="BI160" i="2"/>
  <c r="BB595" i="2"/>
  <c r="J41" i="11"/>
  <c r="BC623" i="2"/>
  <c r="K63" i="18"/>
  <c r="BI565" i="2"/>
  <c r="Q38" i="11"/>
  <c r="BJ429" i="2"/>
  <c r="R15" i="17"/>
  <c r="M151" i="2"/>
  <c r="BE173" i="2"/>
  <c r="M36" i="6"/>
  <c r="Y47" i="11"/>
  <c r="V43" i="6"/>
  <c r="AA568" i="2"/>
  <c r="V33" i="11"/>
  <c r="O18" i="18"/>
  <c r="BG444" i="2"/>
  <c r="O21" i="17"/>
  <c r="V15" i="18"/>
  <c r="BN414" i="2"/>
  <c r="V18" i="17"/>
  <c r="V12" i="6"/>
  <c r="BN128" i="2"/>
  <c r="AD9" i="18"/>
  <c r="N525" i="2"/>
  <c r="N534" i="2" s="1"/>
  <c r="I30" i="17" s="1"/>
  <c r="O525" i="2"/>
  <c r="O534" i="2" s="1"/>
  <c r="BF309" i="2"/>
  <c r="N33" i="17"/>
  <c r="BU653" i="2"/>
  <c r="AC69" i="18"/>
  <c r="BP53" i="2"/>
  <c r="AC4" i="2" s="1"/>
  <c r="X12" i="18"/>
  <c r="AF15" i="18"/>
  <c r="BX414" i="2"/>
  <c r="AF18" i="17"/>
  <c r="BF429" i="2"/>
  <c r="N15" i="17"/>
  <c r="AI10" i="6"/>
  <c r="L435" i="2"/>
  <c r="AI28" i="17"/>
  <c r="M41" i="11"/>
  <c r="BE595" i="2"/>
  <c r="AB12" i="18"/>
  <c r="BT53" i="2"/>
  <c r="AG4" i="2" s="1"/>
  <c r="BA444" i="2"/>
  <c r="BG638" i="2"/>
  <c r="O66" i="18"/>
  <c r="BV503" i="2"/>
  <c r="AD21" i="6"/>
  <c r="BV534" i="2"/>
  <c r="AD30" i="17"/>
  <c r="BM638" i="2"/>
  <c r="U66" i="18"/>
  <c r="N48" i="6"/>
  <c r="BF293" i="2"/>
  <c r="N47" i="11"/>
  <c r="BP429" i="2"/>
  <c r="X15" i="17"/>
  <c r="BW595" i="2"/>
  <c r="AE41" i="11"/>
  <c r="BC173" i="2"/>
  <c r="K36" i="6"/>
  <c r="BP565" i="2"/>
  <c r="X38" i="11"/>
  <c r="BJ638" i="2"/>
  <c r="R66" i="18"/>
  <c r="BP173" i="2"/>
  <c r="X36" i="6"/>
  <c r="S12" i="18"/>
  <c r="BK53" i="2"/>
  <c r="X4" i="2" s="1"/>
  <c r="BA565" i="2"/>
  <c r="BT623" i="2"/>
  <c r="AB63" i="18"/>
  <c r="J12" i="18"/>
  <c r="BB53" i="2"/>
  <c r="O4" i="2" s="1"/>
  <c r="AZ53" i="2"/>
  <c r="AH43" i="6"/>
  <c r="AM568" i="2"/>
  <c r="AH33" i="11"/>
  <c r="AF48" i="6"/>
  <c r="BX293" i="2"/>
  <c r="R53" i="11"/>
  <c r="BJ160" i="2"/>
  <c r="AC9" i="18"/>
  <c r="BO638" i="2"/>
  <c r="W66" i="18"/>
  <c r="BR160" i="2"/>
  <c r="Z53" i="11"/>
  <c r="AB38" i="11"/>
  <c r="BT565" i="2"/>
  <c r="W12" i="18"/>
  <c r="BO53" i="2"/>
  <c r="AB4" i="2" s="1"/>
  <c r="L43" i="6"/>
  <c r="Q568" i="2"/>
  <c r="L33" i="11"/>
  <c r="Q40" i="6"/>
  <c r="V538" i="2"/>
  <c r="Q30" i="11"/>
  <c r="AE12" i="18"/>
  <c r="BW53" i="2"/>
  <c r="AJ4" i="2" s="1"/>
  <c r="AE23" i="18" s="1"/>
  <c r="W9" i="18"/>
  <c r="S40" i="6"/>
  <c r="X538" i="2"/>
  <c r="S30" i="11"/>
  <c r="Y15" i="18"/>
  <c r="BQ414" i="2"/>
  <c r="Y18" i="17"/>
  <c r="BQ653" i="2"/>
  <c r="Y69" i="18"/>
  <c r="BL595" i="2"/>
  <c r="T41" i="11"/>
  <c r="BW429" i="2"/>
  <c r="AE15" i="17"/>
  <c r="BQ623" i="2"/>
  <c r="Y63" i="18"/>
  <c r="BJ608" i="2"/>
  <c r="R42" i="18"/>
  <c r="BF638" i="2"/>
  <c r="N66" i="18"/>
  <c r="K15" i="18"/>
  <c r="K18" i="17"/>
  <c r="BC414" i="2"/>
  <c r="AA58" i="18"/>
  <c r="AF253" i="2"/>
  <c r="AC254" i="2" s="1"/>
  <c r="AC263" i="2" s="1"/>
  <c r="BV160" i="2"/>
  <c r="AD53" i="11"/>
  <c r="BW623" i="2"/>
  <c r="AE63" i="18"/>
  <c r="BO173" i="2"/>
  <c r="W36" i="6"/>
  <c r="S253" i="2"/>
  <c r="P254" i="2" s="1"/>
  <c r="P263" i="2" s="1"/>
  <c r="N58" i="18"/>
  <c r="L119" i="2"/>
  <c r="BR128" i="2"/>
  <c r="Z12" i="6"/>
  <c r="BT160" i="2"/>
  <c r="AB53" i="11"/>
  <c r="AI55" i="6"/>
  <c r="P18" i="18"/>
  <c r="P21" i="17"/>
  <c r="BH444" i="2"/>
  <c r="BD608" i="2"/>
  <c r="L42" i="18"/>
  <c r="J58" i="18"/>
  <c r="O253" i="2"/>
  <c r="BU429" i="2"/>
  <c r="AC15" i="17"/>
  <c r="AI46" i="6"/>
  <c r="AF15" i="17"/>
  <c r="BX429" i="2"/>
  <c r="BM608" i="2"/>
  <c r="U42" i="18"/>
  <c r="AG43" i="6"/>
  <c r="AG33" i="11"/>
  <c r="AL568" i="2"/>
  <c r="BE309" i="2"/>
  <c r="M33" i="17"/>
  <c r="AI34" i="6"/>
  <c r="BI429" i="2"/>
  <c r="Q15" i="17"/>
  <c r="BD534" i="2"/>
  <c r="L30" i="17"/>
  <c r="X33" i="17"/>
  <c r="BP309" i="2"/>
  <c r="BB160" i="2"/>
  <c r="J53" i="11"/>
  <c r="K40" i="6"/>
  <c r="P538" i="2"/>
  <c r="K30" i="11"/>
  <c r="L48" i="6"/>
  <c r="BD293" i="2"/>
  <c r="BI534" i="2"/>
  <c r="Q30" i="17"/>
  <c r="BB25" i="2"/>
  <c r="J80" i="11"/>
  <c r="K53" i="11"/>
  <c r="BC160" i="2"/>
  <c r="BY429" i="2"/>
  <c r="AG15" i="17"/>
  <c r="BX595" i="2"/>
  <c r="AF41" i="11"/>
  <c r="R43" i="6"/>
  <c r="R33" i="11"/>
  <c r="W568" i="2"/>
  <c r="BK653" i="2"/>
  <c r="S69" i="18"/>
  <c r="BI623" i="2"/>
  <c r="Q63" i="18"/>
  <c r="O38" i="11"/>
  <c r="BG565" i="2"/>
  <c r="T48" i="6"/>
  <c r="BL293" i="2"/>
  <c r="BS173" i="2"/>
  <c r="AA36" i="6"/>
  <c r="AH40" i="6"/>
  <c r="AM538" i="2"/>
  <c r="AH30" i="11"/>
  <c r="AD43" i="6"/>
  <c r="AI568" i="2"/>
  <c r="AD33" i="11"/>
  <c r="AE15" i="18"/>
  <c r="BW414" i="2"/>
  <c r="AE18" i="17"/>
  <c r="Q9" i="18"/>
  <c r="BW608" i="2"/>
  <c r="AE42" i="18"/>
  <c r="BO623" i="2"/>
  <c r="W63" i="18"/>
  <c r="M18" i="18"/>
  <c r="BE444" i="2"/>
  <c r="M21" i="17"/>
  <c r="AB47" i="11"/>
  <c r="V9" i="18"/>
  <c r="AD525" i="2"/>
  <c r="AD534" i="2" s="1"/>
  <c r="AE525" i="2"/>
  <c r="AE534" i="2" s="1"/>
  <c r="AI78" i="11"/>
  <c r="BS429" i="2"/>
  <c r="AA15" i="17"/>
  <c r="Z42" i="18"/>
  <c r="BR608" i="2"/>
  <c r="BG623" i="2"/>
  <c r="O63" i="18"/>
  <c r="M525" i="2"/>
  <c r="AI40" i="18"/>
  <c r="BD160" i="2"/>
  <c r="L53" i="11"/>
  <c r="BS595" i="2"/>
  <c r="AA41" i="11"/>
  <c r="N271" i="2"/>
  <c r="BV429" i="2"/>
  <c r="AD15" i="17"/>
  <c r="M42" i="18"/>
  <c r="BE608" i="2"/>
  <c r="AP21" i="18"/>
  <c r="AP20" i="18"/>
  <c r="AP19" i="18"/>
  <c r="AI36" i="17"/>
  <c r="AY70" i="2"/>
  <c r="AY100" i="2"/>
  <c r="AY85" i="2"/>
  <c r="J729" i="2"/>
  <c r="BA729" i="2"/>
  <c r="BJ113" i="2" l="1"/>
  <c r="M33" i="6"/>
  <c r="BP113" i="2"/>
  <c r="AE72" i="6"/>
  <c r="AE78" i="6"/>
  <c r="S72" i="6"/>
  <c r="S78" i="6"/>
  <c r="R72" i="6"/>
  <c r="R78" i="6"/>
  <c r="P72" i="6"/>
  <c r="P78" i="6"/>
  <c r="Q72" i="6"/>
  <c r="Q78" i="6"/>
  <c r="N72" i="6"/>
  <c r="N78" i="6"/>
  <c r="W72" i="6"/>
  <c r="W78" i="6"/>
  <c r="AF72" i="6"/>
  <c r="AF78" i="6"/>
  <c r="K72" i="6"/>
  <c r="K78" i="6"/>
  <c r="AC72" i="6"/>
  <c r="AC78" i="6"/>
  <c r="T72" i="6"/>
  <c r="T78" i="6"/>
  <c r="L72" i="6"/>
  <c r="L78" i="6"/>
  <c r="J72" i="6"/>
  <c r="J78" i="6"/>
  <c r="U72" i="6"/>
  <c r="U78" i="6"/>
  <c r="AD72" i="6"/>
  <c r="AD78" i="6"/>
  <c r="AB72" i="6"/>
  <c r="AB78" i="6"/>
  <c r="O72" i="6"/>
  <c r="O78" i="6"/>
  <c r="V72" i="6"/>
  <c r="V78" i="6"/>
  <c r="X72" i="6"/>
  <c r="X78" i="6"/>
  <c r="AA72" i="6"/>
  <c r="AA78" i="6"/>
  <c r="M72" i="6"/>
  <c r="M78" i="6"/>
  <c r="Y72" i="6"/>
  <c r="Y78" i="6"/>
  <c r="Z72" i="6"/>
  <c r="Z78" i="6"/>
  <c r="BT113" i="2"/>
  <c r="AD33" i="6"/>
  <c r="AC33" i="6"/>
  <c r="AE33" i="6"/>
  <c r="I75" i="6"/>
  <c r="I72" i="6"/>
  <c r="H75" i="6"/>
  <c r="H72" i="6"/>
  <c r="Y33" i="18"/>
  <c r="BX113" i="2"/>
  <c r="AF69" i="17"/>
  <c r="BX114" i="2"/>
  <c r="AE69" i="17"/>
  <c r="BW114" i="2"/>
  <c r="AC69" i="17"/>
  <c r="BU114" i="2"/>
  <c r="AB69" i="17"/>
  <c r="BT114" i="2"/>
  <c r="AD69" i="17"/>
  <c r="BV114" i="2"/>
  <c r="H81" i="6"/>
  <c r="H60" i="17"/>
  <c r="Q33" i="6"/>
  <c r="T33" i="6"/>
  <c r="J33" i="6"/>
  <c r="O33" i="6"/>
  <c r="AA33" i="6"/>
  <c r="BF113" i="2"/>
  <c r="BD113" i="2"/>
  <c r="BR113" i="2"/>
  <c r="Y33" i="6"/>
  <c r="BK113" i="2"/>
  <c r="P33" i="6"/>
  <c r="K33" i="6"/>
  <c r="W33" i="6"/>
  <c r="BN113" i="2"/>
  <c r="BA113" i="2"/>
  <c r="I69" i="17"/>
  <c r="BA114" i="2"/>
  <c r="V69" i="17"/>
  <c r="BN114" i="2"/>
  <c r="S69" i="17"/>
  <c r="BK114" i="2"/>
  <c r="Y69" i="17"/>
  <c r="BQ114" i="2"/>
  <c r="W69" i="17"/>
  <c r="BO114" i="2"/>
  <c r="P69" i="17"/>
  <c r="BH114" i="2"/>
  <c r="Z69" i="17"/>
  <c r="BR114" i="2"/>
  <c r="N69" i="17"/>
  <c r="BF114" i="2"/>
  <c r="J105" i="2"/>
  <c r="L69" i="17"/>
  <c r="BD114" i="2"/>
  <c r="K69" i="17"/>
  <c r="BC114" i="2"/>
  <c r="T69" i="17"/>
  <c r="BL114" i="2"/>
  <c r="BM113" i="2"/>
  <c r="O69" i="17"/>
  <c r="BG114" i="2"/>
  <c r="J69" i="17"/>
  <c r="Q69" i="17"/>
  <c r="BI114" i="2"/>
  <c r="AA69" i="17"/>
  <c r="BS114" i="2"/>
  <c r="X69" i="17"/>
  <c r="BP114" i="2"/>
  <c r="M69" i="17"/>
  <c r="BE114" i="2"/>
  <c r="R69" i="17"/>
  <c r="BJ114" i="2"/>
  <c r="U69" i="17"/>
  <c r="BM114" i="2"/>
  <c r="H69" i="17"/>
  <c r="AZ114" i="2"/>
  <c r="J114" i="2"/>
  <c r="H84" i="6"/>
  <c r="H63" i="17"/>
  <c r="AC48" i="17"/>
  <c r="AC45" i="17"/>
  <c r="T48" i="17"/>
  <c r="T45" i="17"/>
  <c r="L48" i="17"/>
  <c r="L45" i="17"/>
  <c r="J48" i="17"/>
  <c r="J45" i="17"/>
  <c r="BV369" i="2"/>
  <c r="AD45" i="17"/>
  <c r="BT369" i="2"/>
  <c r="AB45" i="17"/>
  <c r="O48" i="17"/>
  <c r="O45" i="17"/>
  <c r="V48" i="17"/>
  <c r="V45" i="17"/>
  <c r="U48" i="17"/>
  <c r="U45" i="17"/>
  <c r="X48" i="17"/>
  <c r="X45" i="17"/>
  <c r="AA48" i="17"/>
  <c r="AA45" i="17"/>
  <c r="M48" i="17"/>
  <c r="M45" i="17"/>
  <c r="Y48" i="17"/>
  <c r="Y45" i="17"/>
  <c r="Z48" i="17"/>
  <c r="Z45" i="17"/>
  <c r="N48" i="17"/>
  <c r="N45" i="17"/>
  <c r="W48" i="17"/>
  <c r="W45" i="17"/>
  <c r="AE48" i="17"/>
  <c r="AE45" i="17"/>
  <c r="S48" i="17"/>
  <c r="S45" i="17"/>
  <c r="I48" i="17"/>
  <c r="I45" i="17"/>
  <c r="BJ369" i="2"/>
  <c r="R45" i="17"/>
  <c r="P48" i="17"/>
  <c r="P45" i="17"/>
  <c r="Q48" i="17"/>
  <c r="Q45" i="17"/>
  <c r="AF48" i="17"/>
  <c r="AF45" i="17"/>
  <c r="K48" i="17"/>
  <c r="K45" i="17"/>
  <c r="O250" i="2"/>
  <c r="BB250" i="2" s="1"/>
  <c r="O3" i="2" s="1"/>
  <c r="BN204" i="2"/>
  <c r="V9" i="17"/>
  <c r="BS204" i="2"/>
  <c r="AA9" i="17"/>
  <c r="BV204" i="2"/>
  <c r="AD9" i="17"/>
  <c r="AC12" i="17"/>
  <c r="AC9" i="17"/>
  <c r="I12" i="17"/>
  <c r="I9" i="17"/>
  <c r="BM204" i="2"/>
  <c r="U9" i="17"/>
  <c r="BB204" i="2"/>
  <c r="J9" i="17"/>
  <c r="BF204" i="2"/>
  <c r="N9" i="17"/>
  <c r="BQ204" i="2"/>
  <c r="Y9" i="17"/>
  <c r="BT204" i="2"/>
  <c r="AB9" i="17"/>
  <c r="BL204" i="2"/>
  <c r="T9" i="17"/>
  <c r="BG204" i="2"/>
  <c r="O9" i="17"/>
  <c r="BC204" i="2"/>
  <c r="K9" i="17"/>
  <c r="R12" i="17"/>
  <c r="R9" i="17"/>
  <c r="BO204" i="2"/>
  <c r="W9" i="17"/>
  <c r="BI204" i="2"/>
  <c r="Q9" i="17"/>
  <c r="BD204" i="2"/>
  <c r="L9" i="17"/>
  <c r="BR204" i="2"/>
  <c r="Z9" i="17"/>
  <c r="BP204" i="2"/>
  <c r="X9" i="17"/>
  <c r="BX204" i="2"/>
  <c r="AF9" i="17"/>
  <c r="BE204" i="2"/>
  <c r="M9" i="17"/>
  <c r="BH204" i="2"/>
  <c r="P9" i="17"/>
  <c r="BK204" i="2"/>
  <c r="S9" i="17"/>
  <c r="BW204" i="2"/>
  <c r="AE9" i="17"/>
  <c r="H87" i="6"/>
  <c r="H66" i="17"/>
  <c r="AB44" i="11"/>
  <c r="AA12" i="17"/>
  <c r="AE12" i="17"/>
  <c r="BX250" i="2"/>
  <c r="AK3" i="2" s="1"/>
  <c r="AF124" i="11" s="1"/>
  <c r="BM250" i="2"/>
  <c r="Z3" i="2" s="1"/>
  <c r="L44" i="11"/>
  <c r="V12" i="17"/>
  <c r="M473" i="2"/>
  <c r="J464" i="2"/>
  <c r="P12" i="17"/>
  <c r="J479" i="2"/>
  <c r="M488" i="2"/>
  <c r="M188" i="2"/>
  <c r="J179" i="2"/>
  <c r="J345" i="2"/>
  <c r="M354" i="2"/>
  <c r="S12" i="17"/>
  <c r="BK250" i="2"/>
  <c r="X3" i="2" s="1"/>
  <c r="X44" i="11"/>
  <c r="U12" i="17"/>
  <c r="Z44" i="11"/>
  <c r="AZ100" i="2"/>
  <c r="BN250" i="2"/>
  <c r="AA3" i="2" s="1"/>
  <c r="J12" i="17"/>
  <c r="Q12" i="17"/>
  <c r="W12" i="17"/>
  <c r="X12" i="17"/>
  <c r="M44" i="11"/>
  <c r="M12" i="17"/>
  <c r="L670" i="2"/>
  <c r="G80" i="11" s="1"/>
  <c r="BA250" i="2"/>
  <c r="BC250" i="2"/>
  <c r="P3" i="2" s="1"/>
  <c r="T12" i="17"/>
  <c r="O12" i="17"/>
  <c r="AF12" i="17"/>
  <c r="BJ204" i="2"/>
  <c r="BF250" i="2"/>
  <c r="S3" i="2" s="1"/>
  <c r="N12" i="17"/>
  <c r="BU204" i="2"/>
  <c r="T44" i="11"/>
  <c r="BQ250" i="2"/>
  <c r="AD3" i="2" s="1"/>
  <c r="BW250" i="2"/>
  <c r="AJ3" i="2" s="1"/>
  <c r="BU250" i="2"/>
  <c r="AH3" i="2" s="1"/>
  <c r="AB12" i="17"/>
  <c r="W44" i="11"/>
  <c r="L12" i="17"/>
  <c r="AZ85" i="2"/>
  <c r="AA44" i="11"/>
  <c r="Y12" i="17"/>
  <c r="BV250" i="2"/>
  <c r="AI3" i="2" s="1"/>
  <c r="O44" i="11"/>
  <c r="Z12" i="17"/>
  <c r="K12" i="17"/>
  <c r="Q44" i="11"/>
  <c r="AD12" i="17"/>
  <c r="AZ70" i="2"/>
  <c r="V39" i="6"/>
  <c r="BN248" i="2"/>
  <c r="J568" i="2"/>
  <c r="BQ248" i="2"/>
  <c r="Y39" i="6"/>
  <c r="N24" i="6"/>
  <c r="N27" i="6"/>
  <c r="BF203" i="2"/>
  <c r="T39" i="6"/>
  <c r="BL248" i="2"/>
  <c r="AA39" i="6"/>
  <c r="BS248" i="2"/>
  <c r="BF248" i="2"/>
  <c r="N39" i="6"/>
  <c r="AE39" i="6"/>
  <c r="BW248" i="2"/>
  <c r="Y24" i="6"/>
  <c r="Y27" i="6"/>
  <c r="BQ203" i="2"/>
  <c r="AD39" i="6"/>
  <c r="BV248" i="2"/>
  <c r="O39" i="6"/>
  <c r="BG248" i="2"/>
  <c r="AB24" i="6"/>
  <c r="AB27" i="6"/>
  <c r="BT203" i="2"/>
  <c r="AC39" i="6"/>
  <c r="BU248" i="2"/>
  <c r="J538" i="2"/>
  <c r="T24" i="6"/>
  <c r="T27" i="6"/>
  <c r="BL203" i="2"/>
  <c r="K39" i="6"/>
  <c r="BC248" i="2"/>
  <c r="O24" i="6"/>
  <c r="O27" i="6"/>
  <c r="BG203" i="2"/>
  <c r="K24" i="6"/>
  <c r="K27" i="6"/>
  <c r="BC203" i="2"/>
  <c r="W39" i="6"/>
  <c r="BO248" i="2"/>
  <c r="BA204" i="2"/>
  <c r="R24" i="6"/>
  <c r="R27" i="6"/>
  <c r="BJ203" i="2"/>
  <c r="W24" i="6"/>
  <c r="W27" i="6"/>
  <c r="BO203" i="2"/>
  <c r="Q24" i="6"/>
  <c r="Q27" i="6"/>
  <c r="BI203" i="2"/>
  <c r="M84" i="2"/>
  <c r="J75" i="2"/>
  <c r="BI248" i="2"/>
  <c r="Q39" i="6"/>
  <c r="BE248" i="2"/>
  <c r="M39" i="6"/>
  <c r="L24" i="6"/>
  <c r="L27" i="6"/>
  <c r="BD203" i="2"/>
  <c r="Z24" i="6"/>
  <c r="Z27" i="6"/>
  <c r="BR203" i="2"/>
  <c r="I39" i="6"/>
  <c r="BA248" i="2"/>
  <c r="J253" i="2"/>
  <c r="X24" i="6"/>
  <c r="X27" i="6"/>
  <c r="BP203" i="2"/>
  <c r="Z39" i="6"/>
  <c r="BR248" i="2"/>
  <c r="AF24" i="6"/>
  <c r="AF27" i="6"/>
  <c r="BX203" i="2"/>
  <c r="M24" i="6"/>
  <c r="M27" i="6"/>
  <c r="BE203" i="2"/>
  <c r="BH250" i="2"/>
  <c r="U3" i="2" s="1"/>
  <c r="BP248" i="2"/>
  <c r="X39" i="6"/>
  <c r="M99" i="2"/>
  <c r="J90" i="2"/>
  <c r="U24" i="6"/>
  <c r="U27" i="6"/>
  <c r="BM203" i="2"/>
  <c r="M248" i="2"/>
  <c r="J239" i="2"/>
  <c r="J24" i="6"/>
  <c r="J27" i="6"/>
  <c r="BB203" i="2"/>
  <c r="S39" i="6"/>
  <c r="BK248" i="2"/>
  <c r="M203" i="2"/>
  <c r="J194" i="2"/>
  <c r="M69" i="2"/>
  <c r="J60" i="2"/>
  <c r="L39" i="6"/>
  <c r="BD248" i="2"/>
  <c r="P24" i="6"/>
  <c r="P27" i="6"/>
  <c r="BH203" i="2"/>
  <c r="S24" i="6"/>
  <c r="BK203" i="2"/>
  <c r="S27" i="6"/>
  <c r="AE24" i="6"/>
  <c r="AE27" i="6"/>
  <c r="BW203" i="2"/>
  <c r="AB39" i="6"/>
  <c r="BT248" i="2"/>
  <c r="U39" i="6"/>
  <c r="BM248" i="2"/>
  <c r="R44" i="11"/>
  <c r="V24" i="6"/>
  <c r="V27" i="6"/>
  <c r="BN203" i="2"/>
  <c r="BX248" i="2"/>
  <c r="AF39" i="6"/>
  <c r="BB248" i="2"/>
  <c r="J39" i="6"/>
  <c r="AA24" i="6"/>
  <c r="AA27" i="6"/>
  <c r="BS203" i="2"/>
  <c r="BH248" i="2"/>
  <c r="P39" i="6"/>
  <c r="AD24" i="6"/>
  <c r="AD27" i="6"/>
  <c r="BV203" i="2"/>
  <c r="AC24" i="6"/>
  <c r="AC27" i="6"/>
  <c r="BU203" i="2"/>
  <c r="I27" i="6"/>
  <c r="BA203" i="2"/>
  <c r="BJ248" i="2"/>
  <c r="R39" i="6"/>
  <c r="AZ68" i="2"/>
  <c r="H36" i="18"/>
  <c r="BA98" i="2"/>
  <c r="I39" i="18"/>
  <c r="AZ98" i="2"/>
  <c r="H39" i="18"/>
  <c r="AE33" i="18"/>
  <c r="N33" i="18"/>
  <c r="BK369" i="2"/>
  <c r="R33" i="18"/>
  <c r="M39" i="18"/>
  <c r="BJ98" i="2"/>
  <c r="AC33" i="18"/>
  <c r="Z39" i="18"/>
  <c r="BQ98" i="2"/>
  <c r="BK68" i="2"/>
  <c r="K36" i="18"/>
  <c r="BV98" i="2"/>
  <c r="AI5" i="2" s="1"/>
  <c r="AD50" i="18" s="1"/>
  <c r="T36" i="18"/>
  <c r="BU98" i="2"/>
  <c r="BN369" i="2"/>
  <c r="BA369" i="2"/>
  <c r="BX369" i="2"/>
  <c r="BB98" i="2"/>
  <c r="O5" i="2" s="1"/>
  <c r="J50" i="18" s="1"/>
  <c r="AD36" i="18"/>
  <c r="BK98" i="2"/>
  <c r="BR68" i="2"/>
  <c r="AE5" i="2" s="1"/>
  <c r="Z50" i="18" s="1"/>
  <c r="BR369" i="2"/>
  <c r="BQ68" i="2"/>
  <c r="BM369" i="2"/>
  <c r="Y36" i="18"/>
  <c r="BI369" i="2"/>
  <c r="BC369" i="2"/>
  <c r="AD48" i="17"/>
  <c r="BH68" i="2"/>
  <c r="U5" i="2" s="1"/>
  <c r="P50" i="18" s="1"/>
  <c r="AE39" i="18"/>
  <c r="K39" i="18"/>
  <c r="I33" i="18"/>
  <c r="BQ369" i="2"/>
  <c r="W39" i="18"/>
  <c r="P39" i="18"/>
  <c r="BM98" i="2"/>
  <c r="Z5" i="2" s="1"/>
  <c r="U50" i="18" s="1"/>
  <c r="BU369" i="2"/>
  <c r="BW68" i="2"/>
  <c r="AJ5" i="2" s="1"/>
  <c r="AE50" i="18" s="1"/>
  <c r="V36" i="18"/>
  <c r="AE36" i="18"/>
  <c r="BH369" i="2"/>
  <c r="Z33" i="18"/>
  <c r="BS369" i="2"/>
  <c r="BG98" i="2"/>
  <c r="T5" i="2" s="1"/>
  <c r="O50" i="18" s="1"/>
  <c r="T39" i="18"/>
  <c r="AB48" i="17"/>
  <c r="U36" i="18"/>
  <c r="X39" i="18"/>
  <c r="W36" i="18"/>
  <c r="BD98" i="2"/>
  <c r="AA36" i="18"/>
  <c r="BE369" i="2"/>
  <c r="BW369" i="2"/>
  <c r="J36" i="18"/>
  <c r="V39" i="18"/>
  <c r="O36" i="18"/>
  <c r="BE68" i="2"/>
  <c r="R5" i="2" s="1"/>
  <c r="M50" i="18" s="1"/>
  <c r="BA68" i="2"/>
  <c r="AB36" i="18"/>
  <c r="BF68" i="2"/>
  <c r="S5" i="2" s="1"/>
  <c r="N50" i="18" s="1"/>
  <c r="R48" i="17"/>
  <c r="BG369" i="2"/>
  <c r="AB33" i="18"/>
  <c r="N36" i="18"/>
  <c r="BD68" i="2"/>
  <c r="BO369" i="2"/>
  <c r="H33" i="18"/>
  <c r="X36" i="18"/>
  <c r="AC36" i="18"/>
  <c r="BU68" i="2"/>
  <c r="BB369" i="2"/>
  <c r="BL369" i="2"/>
  <c r="R36" i="18"/>
  <c r="BJ68" i="2"/>
  <c r="BD369" i="2"/>
  <c r="X33" i="18"/>
  <c r="AD33" i="18"/>
  <c r="V33" i="18"/>
  <c r="BF369" i="2"/>
  <c r="Q33" i="18"/>
  <c r="Q49" i="18" s="1"/>
  <c r="AA39" i="18"/>
  <c r="J74" i="2"/>
  <c r="BT98" i="2"/>
  <c r="AG5" i="2" s="1"/>
  <c r="AB50" i="18" s="1"/>
  <c r="P33" i="18"/>
  <c r="S33" i="18"/>
  <c r="S49" i="18" s="1"/>
  <c r="N39" i="18"/>
  <c r="BP369" i="2"/>
  <c r="BI98" i="2"/>
  <c r="K539" i="2"/>
  <c r="K548" i="2" s="1"/>
  <c r="F42" i="6" s="1"/>
  <c r="K540" i="2"/>
  <c r="N75" i="6"/>
  <c r="BF368" i="2"/>
  <c r="W75" i="6"/>
  <c r="BO368" i="2"/>
  <c r="M81" i="6"/>
  <c r="BE70" i="2"/>
  <c r="M33" i="18"/>
  <c r="BQ85" i="2"/>
  <c r="Y84" i="6"/>
  <c r="BP70" i="2"/>
  <c r="X81" i="6"/>
  <c r="J359" i="2"/>
  <c r="AH539" i="2"/>
  <c r="AH548" i="2" s="1"/>
  <c r="AC42" i="6" s="1"/>
  <c r="AH540" i="2"/>
  <c r="AH549" i="2" s="1"/>
  <c r="AH569" i="2"/>
  <c r="AH578" i="2" s="1"/>
  <c r="BU578" i="2" s="1"/>
  <c r="AH570" i="2"/>
  <c r="AH579" i="2" s="1"/>
  <c r="Q539" i="2"/>
  <c r="Q548" i="2" s="1"/>
  <c r="BD548" i="2" s="1"/>
  <c r="Q540" i="2"/>
  <c r="Q549" i="2" s="1"/>
  <c r="Z539" i="2"/>
  <c r="Z548" i="2" s="1"/>
  <c r="U42" i="6" s="1"/>
  <c r="Z540" i="2"/>
  <c r="Z549" i="2" s="1"/>
  <c r="P539" i="2"/>
  <c r="P548" i="2" s="1"/>
  <c r="BC548" i="2" s="1"/>
  <c r="P540" i="2"/>
  <c r="P549" i="2" s="1"/>
  <c r="M539" i="2"/>
  <c r="M548" i="2" s="1"/>
  <c r="M540" i="2"/>
  <c r="M549" i="2" s="1"/>
  <c r="W569" i="2"/>
  <c r="W578" i="2" s="1"/>
  <c r="BJ578" i="2" s="1"/>
  <c r="W570" i="2"/>
  <c r="W579" i="2" s="1"/>
  <c r="P569" i="2"/>
  <c r="P578" i="2" s="1"/>
  <c r="BC578" i="2" s="1"/>
  <c r="P570" i="2"/>
  <c r="P579" i="2" s="1"/>
  <c r="AF569" i="2"/>
  <c r="AF578" i="2" s="1"/>
  <c r="BS578" i="2" s="1"/>
  <c r="AF570" i="2"/>
  <c r="AF579" i="2" s="1"/>
  <c r="AC569" i="2"/>
  <c r="AC578" i="2" s="1"/>
  <c r="X45" i="6" s="1"/>
  <c r="AC570" i="2"/>
  <c r="AC579" i="2" s="1"/>
  <c r="BE100" i="2"/>
  <c r="M87" i="6"/>
  <c r="L33" i="18"/>
  <c r="L49" i="18" s="1"/>
  <c r="BI100" i="2"/>
  <c r="Q87" i="6"/>
  <c r="BW85" i="2"/>
  <c r="AE84" i="6"/>
  <c r="M75" i="6"/>
  <c r="BE368" i="2"/>
  <c r="BO85" i="2"/>
  <c r="W84" i="6"/>
  <c r="BQ100" i="2"/>
  <c r="Y87" i="6"/>
  <c r="BN70" i="2"/>
  <c r="V81" i="6"/>
  <c r="AD75" i="6"/>
  <c r="BV368" i="2"/>
  <c r="W33" i="18"/>
  <c r="AB75" i="6"/>
  <c r="BT368" i="2"/>
  <c r="N85" i="2"/>
  <c r="J76" i="2"/>
  <c r="BM100" i="2"/>
  <c r="U87" i="6"/>
  <c r="AZ368" i="2"/>
  <c r="J368" i="2"/>
  <c r="Q569" i="2"/>
  <c r="Q578" i="2" s="1"/>
  <c r="L45" i="6" s="1"/>
  <c r="Q570" i="2"/>
  <c r="Q579" i="2" s="1"/>
  <c r="Q81" i="6"/>
  <c r="BI70" i="2"/>
  <c r="BX100" i="2"/>
  <c r="AF87" i="6"/>
  <c r="BH100" i="2"/>
  <c r="P87" i="6"/>
  <c r="AA75" i="6"/>
  <c r="BS368" i="2"/>
  <c r="U33" i="18"/>
  <c r="BD100" i="2"/>
  <c r="L87" i="6"/>
  <c r="AB81" i="6"/>
  <c r="BT70" i="2"/>
  <c r="AG569" i="2"/>
  <c r="AG578" i="2" s="1"/>
  <c r="BT578" i="2" s="1"/>
  <c r="AG570" i="2"/>
  <c r="AG579" i="2" s="1"/>
  <c r="AA569" i="2"/>
  <c r="AA578" i="2" s="1"/>
  <c r="BN578" i="2" s="1"/>
  <c r="AA570" i="2"/>
  <c r="AA579" i="2" s="1"/>
  <c r="V539" i="2"/>
  <c r="V548" i="2" s="1"/>
  <c r="BI548" i="2" s="1"/>
  <c r="V540" i="2"/>
  <c r="V549" i="2" s="1"/>
  <c r="U539" i="2"/>
  <c r="U548" i="2" s="1"/>
  <c r="BH548" i="2" s="1"/>
  <c r="U540" i="2"/>
  <c r="U549" i="2" s="1"/>
  <c r="AC539" i="2"/>
  <c r="AC548" i="2" s="1"/>
  <c r="BP548" i="2" s="1"/>
  <c r="AC540" i="2"/>
  <c r="AC549" i="2" s="1"/>
  <c r="BC85" i="2"/>
  <c r="K84" i="6"/>
  <c r="BA368" i="2"/>
  <c r="R75" i="6"/>
  <c r="BJ368" i="2"/>
  <c r="BH85" i="2"/>
  <c r="P84" i="6"/>
  <c r="U81" i="6"/>
  <c r="BM70" i="2"/>
  <c r="BU85" i="2"/>
  <c r="AC84" i="6"/>
  <c r="BC100" i="2"/>
  <c r="K87" i="6"/>
  <c r="AE81" i="6"/>
  <c r="BW70" i="2"/>
  <c r="BR100" i="2"/>
  <c r="Z87" i="6"/>
  <c r="BD85" i="2"/>
  <c r="L84" i="6"/>
  <c r="V75" i="6"/>
  <c r="BN368" i="2"/>
  <c r="AA33" i="18"/>
  <c r="AE539" i="2"/>
  <c r="AE548" i="2" s="1"/>
  <c r="BR548" i="2" s="1"/>
  <c r="AE540" i="2"/>
  <c r="AE549" i="2" s="1"/>
  <c r="BJ70" i="2"/>
  <c r="R81" i="6"/>
  <c r="AF75" i="6"/>
  <c r="BX368" i="2"/>
  <c r="T33" i="18"/>
  <c r="BS100" i="2"/>
  <c r="AA87" i="6"/>
  <c r="T81" i="6"/>
  <c r="BL70" i="2"/>
  <c r="BV100" i="2"/>
  <c r="AD87" i="6"/>
  <c r="S539" i="2"/>
  <c r="S548" i="2" s="1"/>
  <c r="BF548" i="2" s="1"/>
  <c r="S540" i="2"/>
  <c r="S549" i="2" s="1"/>
  <c r="O569" i="2"/>
  <c r="O578" i="2" s="1"/>
  <c r="BB578" i="2" s="1"/>
  <c r="O570" i="2"/>
  <c r="O579" i="2" s="1"/>
  <c r="AF539" i="2"/>
  <c r="AF548" i="2" s="1"/>
  <c r="BS548" i="2" s="1"/>
  <c r="AF540" i="2"/>
  <c r="AF549" i="2" s="1"/>
  <c r="AA539" i="2"/>
  <c r="AA548" i="2" s="1"/>
  <c r="BN548" i="2" s="1"/>
  <c r="AA540" i="2"/>
  <c r="AA549" i="2" s="1"/>
  <c r="N539" i="2"/>
  <c r="N548" i="2" s="1"/>
  <c r="N540" i="2"/>
  <c r="N549" i="2" s="1"/>
  <c r="I54" i="17" s="1"/>
  <c r="W539" i="2"/>
  <c r="W548" i="2" s="1"/>
  <c r="BJ548" i="2" s="1"/>
  <c r="W540" i="2"/>
  <c r="W549" i="2" s="1"/>
  <c r="AC81" i="6"/>
  <c r="BU70" i="2"/>
  <c r="BF85" i="2"/>
  <c r="N84" i="6"/>
  <c r="BH70" i="2"/>
  <c r="P81" i="6"/>
  <c r="AE75" i="6"/>
  <c r="BW368" i="2"/>
  <c r="BO100" i="2"/>
  <c r="W87" i="6"/>
  <c r="BC70" i="2"/>
  <c r="K81" i="6"/>
  <c r="Y75" i="6"/>
  <c r="BQ368" i="2"/>
  <c r="BP100" i="2"/>
  <c r="X87" i="6"/>
  <c r="BS85" i="2"/>
  <c r="AA84" i="6"/>
  <c r="BB85" i="2"/>
  <c r="J84" i="6"/>
  <c r="AD539" i="2"/>
  <c r="AD548" i="2" s="1"/>
  <c r="Y42" i="6" s="1"/>
  <c r="AD540" i="2"/>
  <c r="AD549" i="2" s="1"/>
  <c r="R539" i="2"/>
  <c r="R548" i="2" s="1"/>
  <c r="BE548" i="2" s="1"/>
  <c r="R540" i="2"/>
  <c r="R549" i="2" s="1"/>
  <c r="Z569" i="2"/>
  <c r="Z578" i="2" s="1"/>
  <c r="BM578" i="2" s="1"/>
  <c r="Z570" i="2"/>
  <c r="Z579" i="2" s="1"/>
  <c r="L539" i="2"/>
  <c r="L548" i="2" s="1"/>
  <c r="G42" i="6" s="1"/>
  <c r="L540" i="2"/>
  <c r="L549" i="2" s="1"/>
  <c r="G54" i="17" s="1"/>
  <c r="K569" i="2"/>
  <c r="K578" i="2" s="1"/>
  <c r="F45" i="6" s="1"/>
  <c r="K570" i="2"/>
  <c r="BK85" i="2"/>
  <c r="S84" i="6"/>
  <c r="BV85" i="2"/>
  <c r="AD84" i="6"/>
  <c r="O33" i="18"/>
  <c r="BK100" i="2"/>
  <c r="S87" i="6"/>
  <c r="J33" i="18"/>
  <c r="BF100" i="2"/>
  <c r="N87" i="6"/>
  <c r="N100" i="2"/>
  <c r="J91" i="2"/>
  <c r="L569" i="2"/>
  <c r="L578" i="2" s="1"/>
  <c r="L570" i="2"/>
  <c r="L579" i="2" s="1"/>
  <c r="G57" i="17" s="1"/>
  <c r="U569" i="2"/>
  <c r="U578" i="2" s="1"/>
  <c r="BH578" i="2" s="1"/>
  <c r="U570" i="2"/>
  <c r="U579" i="2" s="1"/>
  <c r="T539" i="2"/>
  <c r="T548" i="2" s="1"/>
  <c r="O42" i="6" s="1"/>
  <c r="T540" i="2"/>
  <c r="T549" i="2" s="1"/>
  <c r="AB539" i="2"/>
  <c r="AB548" i="2" s="1"/>
  <c r="BO548" i="2" s="1"/>
  <c r="AB540" i="2"/>
  <c r="AB549" i="2" s="1"/>
  <c r="O539" i="2"/>
  <c r="O548" i="2" s="1"/>
  <c r="J42" i="6" s="1"/>
  <c r="O540" i="2"/>
  <c r="O549" i="2" s="1"/>
  <c r="S569" i="2"/>
  <c r="S578" i="2" s="1"/>
  <c r="N45" i="6" s="1"/>
  <c r="S570" i="2"/>
  <c r="S579" i="2" s="1"/>
  <c r="BN100" i="2"/>
  <c r="V87" i="6"/>
  <c r="BT85" i="2"/>
  <c r="AB84" i="6"/>
  <c r="AC75" i="6"/>
  <c r="BU368" i="2"/>
  <c r="BJ85" i="2"/>
  <c r="R84" i="6"/>
  <c r="BX70" i="2"/>
  <c r="AF81" i="6"/>
  <c r="P75" i="6"/>
  <c r="BH368" i="2"/>
  <c r="BO70" i="2"/>
  <c r="W81" i="6"/>
  <c r="L81" i="6"/>
  <c r="BD70" i="2"/>
  <c r="AF84" i="6"/>
  <c r="BX85" i="2"/>
  <c r="BE85" i="2"/>
  <c r="M84" i="6"/>
  <c r="Y539" i="2"/>
  <c r="Y548" i="2" s="1"/>
  <c r="T42" i="6" s="1"/>
  <c r="Y540" i="2"/>
  <c r="Y549" i="2" s="1"/>
  <c r="X539" i="2"/>
  <c r="X548" i="2" s="1"/>
  <c r="BK548" i="2" s="1"/>
  <c r="X540" i="2"/>
  <c r="X549" i="2" s="1"/>
  <c r="AB569" i="2"/>
  <c r="AB578" i="2" s="1"/>
  <c r="W45" i="6" s="1"/>
  <c r="AB570" i="2"/>
  <c r="AB579" i="2" s="1"/>
  <c r="O75" i="6"/>
  <c r="BG368" i="2"/>
  <c r="BM85" i="2"/>
  <c r="U84" i="6"/>
  <c r="BG70" i="2"/>
  <c r="O81" i="6"/>
  <c r="BG85" i="2"/>
  <c r="O84" i="6"/>
  <c r="K75" i="6"/>
  <c r="BC368" i="2"/>
  <c r="S75" i="6"/>
  <c r="BK368" i="2"/>
  <c r="K33" i="18"/>
  <c r="BW100" i="2"/>
  <c r="AE87" i="6"/>
  <c r="AG539" i="2"/>
  <c r="AG548" i="2" s="1"/>
  <c r="AB42" i="6" s="1"/>
  <c r="AG540" i="2"/>
  <c r="AG549" i="2" s="1"/>
  <c r="X569" i="2"/>
  <c r="X578" i="2" s="1"/>
  <c r="BK578" i="2" s="1"/>
  <c r="X570" i="2"/>
  <c r="X579" i="2" s="1"/>
  <c r="Y569" i="2"/>
  <c r="Y578" i="2" s="1"/>
  <c r="BL578" i="2" s="1"/>
  <c r="Y570" i="2"/>
  <c r="Y579" i="2" s="1"/>
  <c r="Z81" i="6"/>
  <c r="BR70" i="2"/>
  <c r="BR85" i="2"/>
  <c r="Z84" i="6"/>
  <c r="U75" i="6"/>
  <c r="BM368" i="2"/>
  <c r="AA81" i="6"/>
  <c r="BS70" i="2"/>
  <c r="N70" i="2"/>
  <c r="J61" i="2"/>
  <c r="BL100" i="2"/>
  <c r="T87" i="6"/>
  <c r="BP85" i="2"/>
  <c r="X84" i="6"/>
  <c r="BB100" i="2"/>
  <c r="J87" i="6"/>
  <c r="Q75" i="6"/>
  <c r="BI368" i="2"/>
  <c r="N569" i="2"/>
  <c r="N578" i="2" s="1"/>
  <c r="I45" i="6" s="1"/>
  <c r="N570" i="2"/>
  <c r="N579" i="2" s="1"/>
  <c r="I57" i="17" s="1"/>
  <c r="AE569" i="2"/>
  <c r="AE578" i="2" s="1"/>
  <c r="Z45" i="6" s="1"/>
  <c r="AE570" i="2"/>
  <c r="AE579" i="2" s="1"/>
  <c r="BJ100" i="2"/>
  <c r="R87" i="6"/>
  <c r="BT100" i="2"/>
  <c r="AB87" i="6"/>
  <c r="X75" i="6"/>
  <c r="BP368" i="2"/>
  <c r="BL85" i="2"/>
  <c r="T84" i="6"/>
  <c r="BG100" i="2"/>
  <c r="O87" i="6"/>
  <c r="BU100" i="2"/>
  <c r="AC87" i="6"/>
  <c r="Z75" i="6"/>
  <c r="BR368" i="2"/>
  <c r="R569" i="2"/>
  <c r="R578" i="2" s="1"/>
  <c r="BE578" i="2" s="1"/>
  <c r="R570" i="2"/>
  <c r="R579" i="2" s="1"/>
  <c r="AD569" i="2"/>
  <c r="AD578" i="2" s="1"/>
  <c r="BQ578" i="2" s="1"/>
  <c r="AD570" i="2"/>
  <c r="AD579" i="2" s="1"/>
  <c r="T569" i="2"/>
  <c r="T578" i="2" s="1"/>
  <c r="BG578" i="2" s="1"/>
  <c r="T570" i="2"/>
  <c r="T579" i="2" s="1"/>
  <c r="V569" i="2"/>
  <c r="V578" i="2" s="1"/>
  <c r="Q45" i="6" s="1"/>
  <c r="V570" i="2"/>
  <c r="V579" i="2" s="1"/>
  <c r="M569" i="2"/>
  <c r="M578" i="2" s="1"/>
  <c r="M570" i="2"/>
  <c r="M579" i="2" s="1"/>
  <c r="H57" i="17" s="1"/>
  <c r="BI68" i="2"/>
  <c r="J81" i="6"/>
  <c r="BB70" i="2"/>
  <c r="BI85" i="2"/>
  <c r="Q84" i="6"/>
  <c r="S81" i="6"/>
  <c r="BK70" i="2"/>
  <c r="N81" i="6"/>
  <c r="BF70" i="2"/>
  <c r="BN85" i="2"/>
  <c r="V84" i="6"/>
  <c r="Y81" i="6"/>
  <c r="BQ70" i="2"/>
  <c r="BV70" i="2"/>
  <c r="AD81" i="6"/>
  <c r="T75" i="6"/>
  <c r="BL368" i="2"/>
  <c r="L75" i="6"/>
  <c r="BD368" i="2"/>
  <c r="J75" i="6"/>
  <c r="BB368" i="2"/>
  <c r="T39" i="17"/>
  <c r="BL339" i="2"/>
  <c r="BF339" i="2"/>
  <c r="N39" i="17"/>
  <c r="S39" i="17"/>
  <c r="BK339" i="2"/>
  <c r="BS339" i="2"/>
  <c r="AA39" i="17"/>
  <c r="BC339" i="2"/>
  <c r="K39" i="17"/>
  <c r="J330" i="2"/>
  <c r="AB39" i="17"/>
  <c r="BT339" i="2"/>
  <c r="BG339" i="2"/>
  <c r="O39" i="17"/>
  <c r="BR339" i="2"/>
  <c r="Z39" i="17"/>
  <c r="BA339" i="2"/>
  <c r="Q39" i="17"/>
  <c r="BI339" i="2"/>
  <c r="BP339" i="2"/>
  <c r="X39" i="17"/>
  <c r="BW339" i="2"/>
  <c r="AE39" i="17"/>
  <c r="BH339" i="2"/>
  <c r="P39" i="17"/>
  <c r="AF39" i="17"/>
  <c r="BX339" i="2"/>
  <c r="J39" i="17"/>
  <c r="BB339" i="2"/>
  <c r="AC39" i="17"/>
  <c r="BU339" i="2"/>
  <c r="W39" i="17"/>
  <c r="BO339" i="2"/>
  <c r="L39" i="17"/>
  <c r="BD339" i="2"/>
  <c r="BQ339" i="2"/>
  <c r="Y39" i="17"/>
  <c r="AD39" i="17"/>
  <c r="BV339" i="2"/>
  <c r="BJ339" i="2"/>
  <c r="R39" i="17"/>
  <c r="AZ339" i="2"/>
  <c r="J339" i="2"/>
  <c r="BE339" i="2"/>
  <c r="M39" i="17"/>
  <c r="U39" i="17"/>
  <c r="BM339" i="2"/>
  <c r="V39" i="17"/>
  <c r="BN339" i="2"/>
  <c r="Z22" i="18"/>
  <c r="L22" i="18"/>
  <c r="X22" i="18"/>
  <c r="T22" i="18"/>
  <c r="AD22" i="18"/>
  <c r="AA22" i="18"/>
  <c r="N22" i="18"/>
  <c r="W22" i="18"/>
  <c r="V22" i="18"/>
  <c r="AG106" i="17"/>
  <c r="U22" i="18"/>
  <c r="Q22" i="18"/>
  <c r="K22" i="18"/>
  <c r="M22" i="18"/>
  <c r="Y22" i="18"/>
  <c r="AA5" i="2"/>
  <c r="V50" i="18" s="1"/>
  <c r="AC22" i="18"/>
  <c r="R22" i="18"/>
  <c r="O22" i="18"/>
  <c r="AB5" i="2"/>
  <c r="W50" i="18" s="1"/>
  <c r="J22" i="18"/>
  <c r="S22" i="18"/>
  <c r="AB22" i="18"/>
  <c r="P22" i="18"/>
  <c r="BB534" i="2"/>
  <c r="J30" i="17"/>
  <c r="BG263" i="2"/>
  <c r="T6" i="2" s="1"/>
  <c r="O74" i="18" s="1"/>
  <c r="O60" i="18"/>
  <c r="O73" i="18" s="1"/>
  <c r="M38" i="2"/>
  <c r="J29" i="2"/>
  <c r="BA534" i="2"/>
  <c r="AA27" i="17"/>
  <c r="BS519" i="2"/>
  <c r="AI40" i="6"/>
  <c r="T3" i="2"/>
  <c r="BL263" i="2"/>
  <c r="Y6" i="2" s="1"/>
  <c r="T74" i="18" s="1"/>
  <c r="T60" i="18"/>
  <c r="T73" i="18" s="1"/>
  <c r="AJ6" i="2"/>
  <c r="AE74" i="18" s="1"/>
  <c r="BR519" i="2"/>
  <c r="Z27" i="17"/>
  <c r="Y5" i="2"/>
  <c r="T50" i="18" s="1"/>
  <c r="J300" i="2"/>
  <c r="M309" i="2"/>
  <c r="H33" i="17" s="1"/>
  <c r="BE263" i="2"/>
  <c r="R6" i="2" s="1"/>
  <c r="M74" i="18" s="1"/>
  <c r="M60" i="18"/>
  <c r="M73" i="18" s="1"/>
  <c r="AC3" i="2"/>
  <c r="AE60" i="18"/>
  <c r="AE73" i="18" s="1"/>
  <c r="BH263" i="2"/>
  <c r="U6" i="2" s="1"/>
  <c r="P74" i="18" s="1"/>
  <c r="P60" i="18"/>
  <c r="P73" i="18" s="1"/>
  <c r="AG3" i="2"/>
  <c r="AI30" i="11"/>
  <c r="BF263" i="2"/>
  <c r="S6" i="2" s="1"/>
  <c r="N74" i="18" s="1"/>
  <c r="N60" i="18"/>
  <c r="N73" i="18" s="1"/>
  <c r="AE22" i="18"/>
  <c r="AI43" i="6"/>
  <c r="BM263" i="2"/>
  <c r="Z6" i="2" s="1"/>
  <c r="U74" i="18" s="1"/>
  <c r="U60" i="18"/>
  <c r="U73" i="18" s="1"/>
  <c r="L608" i="2"/>
  <c r="G42" i="18" s="1"/>
  <c r="J599" i="2"/>
  <c r="BA25" i="2"/>
  <c r="M160" i="2"/>
  <c r="J151" i="2"/>
  <c r="L143" i="2"/>
  <c r="J134" i="2"/>
  <c r="M369" i="2"/>
  <c r="H51" i="17" s="1"/>
  <c r="AI51" i="17" s="1"/>
  <c r="J360" i="2"/>
  <c r="BD263" i="2"/>
  <c r="Q6" i="2" s="1"/>
  <c r="L74" i="18" s="1"/>
  <c r="L60" i="18"/>
  <c r="L73" i="18" s="1"/>
  <c r="AE3" i="2"/>
  <c r="M23" i="18"/>
  <c r="L254" i="2"/>
  <c r="BP263" i="2"/>
  <c r="AC6" i="2" s="1"/>
  <c r="X74" i="18" s="1"/>
  <c r="X60" i="18"/>
  <c r="X73" i="18" s="1"/>
  <c r="M534" i="2"/>
  <c r="H30" i="17" s="1"/>
  <c r="J525" i="2"/>
  <c r="AI58" i="18"/>
  <c r="AF3" i="2"/>
  <c r="AF123" i="11"/>
  <c r="BB263" i="2"/>
  <c r="O6" i="2" s="1"/>
  <c r="J74" i="18" s="1"/>
  <c r="J60" i="18"/>
  <c r="J73" i="18" s="1"/>
  <c r="BR263" i="2"/>
  <c r="AE6" i="2" s="1"/>
  <c r="Z74" i="18" s="1"/>
  <c r="Z60" i="18"/>
  <c r="Z73" i="18" s="1"/>
  <c r="BS263" i="2"/>
  <c r="AF6" i="2" s="1"/>
  <c r="AA74" i="18" s="1"/>
  <c r="AA60" i="18"/>
  <c r="AA73" i="18" s="1"/>
  <c r="Y3" i="2"/>
  <c r="Q3" i="2"/>
  <c r="N429" i="2"/>
  <c r="J420" i="2"/>
  <c r="M173" i="2"/>
  <c r="H36" i="6" s="1"/>
  <c r="J164" i="2"/>
  <c r="L128" i="2"/>
  <c r="G12" i="6" s="1"/>
  <c r="J119" i="2"/>
  <c r="M503" i="2"/>
  <c r="H21" i="6" s="1"/>
  <c r="J494" i="2"/>
  <c r="BV263" i="2"/>
  <c r="AI6" i="2" s="1"/>
  <c r="AD74" i="18" s="1"/>
  <c r="AD60" i="18"/>
  <c r="AD73" i="18" s="1"/>
  <c r="AC27" i="17"/>
  <c r="BU519" i="2"/>
  <c r="L623" i="2"/>
  <c r="G63" i="18" s="1"/>
  <c r="J614" i="2"/>
  <c r="BO263" i="2"/>
  <c r="AB6" i="2" s="1"/>
  <c r="W74" i="18" s="1"/>
  <c r="W60" i="18"/>
  <c r="W73" i="18" s="1"/>
  <c r="AI33" i="11"/>
  <c r="R3" i="2"/>
  <c r="BI263" i="2"/>
  <c r="V6" i="2" s="1"/>
  <c r="Q74" i="18" s="1"/>
  <c r="Q60" i="18"/>
  <c r="Q73" i="18" s="1"/>
  <c r="AF22" i="18"/>
  <c r="BT519" i="2"/>
  <c r="AB27" i="17"/>
  <c r="BU263" i="2"/>
  <c r="AH6" i="2" s="1"/>
  <c r="AC74" i="18" s="1"/>
  <c r="AC60" i="18"/>
  <c r="AC73" i="18" s="1"/>
  <c r="BT263" i="2"/>
  <c r="AG6" i="2" s="1"/>
  <c r="AB74" i="18" s="1"/>
  <c r="AB60" i="18"/>
  <c r="AB73" i="18" s="1"/>
  <c r="AL2" i="2"/>
  <c r="AG107" i="17" s="1"/>
  <c r="AC5" i="2"/>
  <c r="X50" i="18" s="1"/>
  <c r="L68" i="2"/>
  <c r="J59" i="2"/>
  <c r="M293" i="2"/>
  <c r="H48" i="6" s="1"/>
  <c r="J284" i="2"/>
  <c r="BR534" i="2"/>
  <c r="Z30" i="17"/>
  <c r="P5" i="2"/>
  <c r="K50" i="18" s="1"/>
  <c r="L638" i="2"/>
  <c r="G66" i="18" s="1"/>
  <c r="J629" i="2"/>
  <c r="BN263" i="2"/>
  <c r="AA6" i="2" s="1"/>
  <c r="V74" i="18" s="1"/>
  <c r="V60" i="18"/>
  <c r="V73" i="18" s="1"/>
  <c r="BA519" i="2"/>
  <c r="AB3" i="2"/>
  <c r="L98" i="2"/>
  <c r="G39" i="18" s="1"/>
  <c r="J89" i="2"/>
  <c r="AZ263" i="2"/>
  <c r="M6" i="2" s="1"/>
  <c r="H74" i="18" s="1"/>
  <c r="H60" i="18"/>
  <c r="H73" i="18" s="1"/>
  <c r="BC263" i="2"/>
  <c r="P6" i="2" s="1"/>
  <c r="K74" i="18" s="1"/>
  <c r="K60" i="18"/>
  <c r="K73" i="18" s="1"/>
  <c r="BQ534" i="2"/>
  <c r="Y30" i="17"/>
  <c r="BK263" i="2"/>
  <c r="X6" i="2" s="1"/>
  <c r="S74" i="18" s="1"/>
  <c r="S60" i="18"/>
  <c r="S73" i="18" s="1"/>
  <c r="J83" i="2"/>
  <c r="AY83" i="2"/>
  <c r="BJ263" i="2"/>
  <c r="W6" i="2" s="1"/>
  <c r="R74" i="18" s="1"/>
  <c r="R60" i="18"/>
  <c r="R73" i="18" s="1"/>
  <c r="M519" i="2"/>
  <c r="H27" i="17" s="1"/>
  <c r="J510" i="2"/>
  <c r="J104" i="2"/>
  <c r="M113" i="2"/>
  <c r="H33" i="6" s="1"/>
  <c r="V3" i="2"/>
  <c r="N280" i="2"/>
  <c r="I47" i="11" s="1"/>
  <c r="J271" i="2"/>
  <c r="L444" i="2"/>
  <c r="G21" i="17" s="1"/>
  <c r="J435" i="2"/>
  <c r="M565" i="2"/>
  <c r="H38" i="11" s="1"/>
  <c r="J556" i="2"/>
  <c r="BA263" i="2"/>
  <c r="N6" i="2" s="1"/>
  <c r="I74" i="18" s="1"/>
  <c r="I60" i="18"/>
  <c r="I73" i="18" s="1"/>
  <c r="L53" i="2"/>
  <c r="G12" i="18" s="1"/>
  <c r="J44" i="2"/>
  <c r="BQ263" i="2"/>
  <c r="AD6" i="2" s="1"/>
  <c r="Y74" i="18" s="1"/>
  <c r="Y60" i="18"/>
  <c r="Y73" i="18" s="1"/>
  <c r="M595" i="2"/>
  <c r="H41" i="11" s="1"/>
  <c r="J586" i="2"/>
  <c r="J16" i="2"/>
  <c r="M250" i="2"/>
  <c r="H44" i="11" s="1"/>
  <c r="J241" i="2"/>
  <c r="W3" i="2"/>
  <c r="N414" i="2"/>
  <c r="J405" i="2"/>
  <c r="AF5" i="2"/>
  <c r="AA50" i="18" s="1"/>
  <c r="M204" i="2"/>
  <c r="H9" i="17" s="1"/>
  <c r="J195" i="2"/>
  <c r="AI35" i="11"/>
  <c r="AZ25" i="2"/>
  <c r="J25" i="2"/>
  <c r="J644" i="2"/>
  <c r="L653" i="2"/>
  <c r="G69" i="18" s="1"/>
  <c r="AF23" i="18"/>
  <c r="AP34" i="17"/>
  <c r="AP36" i="17"/>
  <c r="AP35" i="17"/>
  <c r="R338" i="2"/>
  <c r="M60" i="6" s="1"/>
  <c r="AB338" i="2"/>
  <c r="W60" i="6" s="1"/>
  <c r="AD338" i="2"/>
  <c r="Y60" i="6" s="1"/>
  <c r="AH338" i="2"/>
  <c r="AC60" i="6" s="1"/>
  <c r="P338" i="2"/>
  <c r="K60" i="6" s="1"/>
  <c r="V338" i="2"/>
  <c r="Q60" i="6" s="1"/>
  <c r="O338" i="2"/>
  <c r="J60" i="6" s="1"/>
  <c r="Q338" i="2"/>
  <c r="L60" i="6" s="1"/>
  <c r="AG338" i="2"/>
  <c r="AB60" i="6" s="1"/>
  <c r="Z338" i="2"/>
  <c r="U60" i="6" s="1"/>
  <c r="Y338" i="2"/>
  <c r="T60" i="6" s="1"/>
  <c r="AA338" i="2"/>
  <c r="V60" i="6" s="1"/>
  <c r="A330" i="2"/>
  <c r="M338" i="2"/>
  <c r="H63" i="6" s="1"/>
  <c r="S338" i="2"/>
  <c r="N60" i="6" s="1"/>
  <c r="T338" i="2"/>
  <c r="O60" i="6" s="1"/>
  <c r="AJ338" i="2"/>
  <c r="AE60" i="6" s="1"/>
  <c r="A331" i="2"/>
  <c r="X338" i="2"/>
  <c r="S60" i="6" s="1"/>
  <c r="AF338" i="2"/>
  <c r="AA60" i="6" s="1"/>
  <c r="AI338" i="2"/>
  <c r="AD60" i="6" s="1"/>
  <c r="U338" i="2"/>
  <c r="P60" i="6" s="1"/>
  <c r="N338" i="2"/>
  <c r="I63" i="6" s="1"/>
  <c r="AE338" i="2"/>
  <c r="Z60" i="6" s="1"/>
  <c r="AC338" i="2"/>
  <c r="X60" i="6" s="1"/>
  <c r="W338" i="2"/>
  <c r="R60" i="6" s="1"/>
  <c r="AI30" i="17" l="1"/>
  <c r="AI78" i="6"/>
  <c r="AP78" i="6" s="1"/>
  <c r="AP51" i="17"/>
  <c r="AP49" i="17"/>
  <c r="AP50" i="17"/>
  <c r="H53" i="11"/>
  <c r="AI53" i="11" s="1"/>
  <c r="H50" i="11"/>
  <c r="AI50" i="11" s="1"/>
  <c r="AI72" i="6"/>
  <c r="Y49" i="18"/>
  <c r="I81" i="6"/>
  <c r="AI81" i="6" s="1"/>
  <c r="I60" i="17"/>
  <c r="AI60" i="17" s="1"/>
  <c r="J44" i="11"/>
  <c r="AI44" i="11" s="1"/>
  <c r="AI69" i="17"/>
  <c r="AP68" i="17" s="1"/>
  <c r="AI2" i="2"/>
  <c r="AD107" i="17" s="1"/>
  <c r="I84" i="6"/>
  <c r="I63" i="17"/>
  <c r="AI63" i="17" s="1"/>
  <c r="AP61" i="17" s="1"/>
  <c r="H48" i="17"/>
  <c r="AI48" i="17" s="1"/>
  <c r="AP48" i="17" s="1"/>
  <c r="H45" i="17"/>
  <c r="AI45" i="17" s="1"/>
  <c r="AI9" i="17"/>
  <c r="I87" i="6"/>
  <c r="AI87" i="6" s="1"/>
  <c r="I66" i="17"/>
  <c r="AI66" i="17" s="1"/>
  <c r="AE106" i="17"/>
  <c r="H42" i="17"/>
  <c r="AI42" i="17" s="1"/>
  <c r="AP42" i="17" s="1"/>
  <c r="AZ354" i="2"/>
  <c r="J354" i="2"/>
  <c r="H24" i="6"/>
  <c r="AI24" i="6" s="1"/>
  <c r="AZ188" i="2"/>
  <c r="J188" i="2"/>
  <c r="H18" i="6"/>
  <c r="AI18" i="6" s="1"/>
  <c r="AZ488" i="2"/>
  <c r="J488" i="2"/>
  <c r="H15" i="6"/>
  <c r="AI15" i="6" s="1"/>
  <c r="AZ473" i="2"/>
  <c r="J473" i="2"/>
  <c r="AY670" i="2"/>
  <c r="L3" i="2" s="1"/>
  <c r="J670" i="2"/>
  <c r="AF106" i="17"/>
  <c r="H68" i="11"/>
  <c r="AI68" i="11" s="1"/>
  <c r="AZ69" i="2"/>
  <c r="J69" i="2"/>
  <c r="H27" i="6"/>
  <c r="AI27" i="6" s="1"/>
  <c r="AZ203" i="2"/>
  <c r="J203" i="2"/>
  <c r="H74" i="11"/>
  <c r="AI74" i="11" s="1"/>
  <c r="AP72" i="11" s="1"/>
  <c r="J99" i="2"/>
  <c r="AZ99" i="2"/>
  <c r="H71" i="11"/>
  <c r="AI71" i="11" s="1"/>
  <c r="AZ84" i="2"/>
  <c r="J84" i="2"/>
  <c r="H39" i="6"/>
  <c r="AI39" i="6" s="1"/>
  <c r="J248" i="2"/>
  <c r="AZ248" i="2"/>
  <c r="N5" i="2"/>
  <c r="I50" i="18" s="1"/>
  <c r="R49" i="18"/>
  <c r="M5" i="2"/>
  <c r="H50" i="18" s="1"/>
  <c r="G33" i="18"/>
  <c r="AI33" i="18" s="1"/>
  <c r="AP32" i="18" s="1"/>
  <c r="G36" i="18"/>
  <c r="AZ578" i="2"/>
  <c r="H45" i="6"/>
  <c r="BA548" i="2"/>
  <c r="I42" i="6"/>
  <c r="AZ548" i="2"/>
  <c r="H42" i="6"/>
  <c r="AY578" i="2"/>
  <c r="G45" i="6"/>
  <c r="AZ549" i="2"/>
  <c r="H54" i="17"/>
  <c r="Z49" i="18"/>
  <c r="AC49" i="18"/>
  <c r="W5" i="2"/>
  <c r="R50" i="18" s="1"/>
  <c r="X5" i="2"/>
  <c r="S50" i="18" s="1"/>
  <c r="AD5" i="2"/>
  <c r="Y50" i="18" s="1"/>
  <c r="M49" i="18"/>
  <c r="AD49" i="18"/>
  <c r="AK2" i="2"/>
  <c r="AF107" i="17" s="1"/>
  <c r="AH5" i="2"/>
  <c r="AC50" i="18" s="1"/>
  <c r="AE49" i="18"/>
  <c r="K49" i="18"/>
  <c r="AD106" i="17"/>
  <c r="Q5" i="2"/>
  <c r="L50" i="18" s="1"/>
  <c r="BB548" i="2"/>
  <c r="AA45" i="6"/>
  <c r="H49" i="18"/>
  <c r="I49" i="18"/>
  <c r="K42" i="6"/>
  <c r="P49" i="18"/>
  <c r="W49" i="18"/>
  <c r="V49" i="18"/>
  <c r="R42" i="6"/>
  <c r="M42" i="6"/>
  <c r="V45" i="6"/>
  <c r="AC45" i="6"/>
  <c r="K45" i="6"/>
  <c r="BG548" i="2"/>
  <c r="X49" i="18"/>
  <c r="T49" i="18"/>
  <c r="N42" i="6"/>
  <c r="U49" i="18"/>
  <c r="AB49" i="18"/>
  <c r="AJ2" i="2"/>
  <c r="AE107" i="17" s="1"/>
  <c r="M45" i="6"/>
  <c r="BO578" i="2"/>
  <c r="V42" i="6"/>
  <c r="AA49" i="18"/>
  <c r="V5" i="2"/>
  <c r="Q50" i="18" s="1"/>
  <c r="J49" i="18"/>
  <c r="P45" i="6"/>
  <c r="BD578" i="2"/>
  <c r="BQ548" i="2"/>
  <c r="AB45" i="6"/>
  <c r="O49" i="18"/>
  <c r="BA578" i="2"/>
  <c r="BI578" i="2"/>
  <c r="J45" i="6"/>
  <c r="BL548" i="2"/>
  <c r="AY548" i="2"/>
  <c r="U45" i="6"/>
  <c r="Z42" i="6"/>
  <c r="W42" i="6"/>
  <c r="L42" i="6"/>
  <c r="S45" i="6"/>
  <c r="BR578" i="2"/>
  <c r="AF115" i="6"/>
  <c r="N49" i="18"/>
  <c r="AA42" i="6"/>
  <c r="AK1" i="2"/>
  <c r="AF116" i="6" s="1"/>
  <c r="BM548" i="2"/>
  <c r="BU548" i="2"/>
  <c r="X42" i="6"/>
  <c r="R45" i="6"/>
  <c r="Y45" i="6"/>
  <c r="O45" i="6"/>
  <c r="S42" i="6"/>
  <c r="T45" i="6"/>
  <c r="BF578" i="2"/>
  <c r="BT548" i="2"/>
  <c r="Q42" i="6"/>
  <c r="BP578" i="2"/>
  <c r="P42" i="6"/>
  <c r="J539" i="2"/>
  <c r="J569" i="2"/>
  <c r="AT340" i="2"/>
  <c r="AT339" i="2"/>
  <c r="AT338" i="2"/>
  <c r="BL549" i="2"/>
  <c r="T54" i="17"/>
  <c r="BB549" i="2"/>
  <c r="J54" i="17"/>
  <c r="AY549" i="2"/>
  <c r="J57" i="17"/>
  <c r="BB579" i="2"/>
  <c r="AZ579" i="2"/>
  <c r="Z57" i="17"/>
  <c r="BR579" i="2"/>
  <c r="S57" i="17"/>
  <c r="BK579" i="2"/>
  <c r="V57" i="17"/>
  <c r="BN579" i="2"/>
  <c r="X57" i="17"/>
  <c r="BP579" i="2"/>
  <c r="BM549" i="2"/>
  <c r="U54" i="17"/>
  <c r="BA70" i="2"/>
  <c r="J70" i="2"/>
  <c r="BO549" i="2"/>
  <c r="W54" i="17"/>
  <c r="U57" i="17"/>
  <c r="BM579" i="2"/>
  <c r="BF549" i="2"/>
  <c r="N54" i="17"/>
  <c r="Q57" i="17"/>
  <c r="BI579" i="2"/>
  <c r="BA579" i="2"/>
  <c r="BT549" i="2"/>
  <c r="AB54" i="17"/>
  <c r="AB57" i="17"/>
  <c r="BT579" i="2"/>
  <c r="BA85" i="2"/>
  <c r="AI84" i="6"/>
  <c r="J85" i="2"/>
  <c r="AA57" i="17"/>
  <c r="BS579" i="2"/>
  <c r="BD549" i="2"/>
  <c r="L54" i="17"/>
  <c r="BG549" i="2"/>
  <c r="O54" i="17"/>
  <c r="BE549" i="2"/>
  <c r="M54" i="17"/>
  <c r="BJ549" i="2"/>
  <c r="R54" i="17"/>
  <c r="O57" i="17"/>
  <c r="BG579" i="2"/>
  <c r="K57" i="17"/>
  <c r="BC579" i="2"/>
  <c r="AC57" i="17"/>
  <c r="BU579" i="2"/>
  <c r="P57" i="17"/>
  <c r="BH579" i="2"/>
  <c r="BQ549" i="2"/>
  <c r="Y54" i="17"/>
  <c r="BA549" i="2"/>
  <c r="BR549" i="2"/>
  <c r="Z54" i="17"/>
  <c r="Y57" i="17"/>
  <c r="BQ579" i="2"/>
  <c r="BP549" i="2"/>
  <c r="X54" i="17"/>
  <c r="L57" i="17"/>
  <c r="BD579" i="2"/>
  <c r="R57" i="17"/>
  <c r="BJ579" i="2"/>
  <c r="BU549" i="2"/>
  <c r="AC54" i="17"/>
  <c r="W57" i="17"/>
  <c r="BO579" i="2"/>
  <c r="AY579" i="2"/>
  <c r="BN549" i="2"/>
  <c r="V54" i="17"/>
  <c r="M57" i="17"/>
  <c r="BE579" i="2"/>
  <c r="BH549" i="2"/>
  <c r="P54" i="17"/>
  <c r="BK549" i="2"/>
  <c r="S54" i="17"/>
  <c r="N57" i="17"/>
  <c r="BF579" i="2"/>
  <c r="K579" i="2"/>
  <c r="F57" i="17" s="1"/>
  <c r="J570" i="2"/>
  <c r="BS549" i="2"/>
  <c r="AA54" i="17"/>
  <c r="K549" i="2"/>
  <c r="F54" i="17" s="1"/>
  <c r="J540" i="2"/>
  <c r="T57" i="17"/>
  <c r="BL579" i="2"/>
  <c r="BA100" i="2"/>
  <c r="J100" i="2"/>
  <c r="BI549" i="2"/>
  <c r="Q54" i="17"/>
  <c r="AI75" i="6"/>
  <c r="BC549" i="2"/>
  <c r="K54" i="17"/>
  <c r="AI77" i="11"/>
  <c r="AP77" i="11" s="1"/>
  <c r="AI39" i="17"/>
  <c r="AP37" i="17" s="1"/>
  <c r="H154" i="1"/>
  <c r="L92" i="11"/>
  <c r="L123" i="11" s="1"/>
  <c r="L63" i="6"/>
  <c r="T92" i="11"/>
  <c r="T123" i="11" s="1"/>
  <c r="T63" i="6"/>
  <c r="P92" i="11"/>
  <c r="P123" i="11" s="1"/>
  <c r="P63" i="6"/>
  <c r="U92" i="11"/>
  <c r="U123" i="11" s="1"/>
  <c r="U63" i="6"/>
  <c r="O92" i="11"/>
  <c r="O123" i="11" s="1"/>
  <c r="O63" i="6"/>
  <c r="N92" i="11"/>
  <c r="N123" i="11" s="1"/>
  <c r="N63" i="6"/>
  <c r="Y92" i="11"/>
  <c r="Y123" i="11" s="1"/>
  <c r="Y63" i="6"/>
  <c r="R92" i="11"/>
  <c r="R123" i="11" s="1"/>
  <c r="R63" i="6"/>
  <c r="W92" i="11"/>
  <c r="W123" i="11" s="1"/>
  <c r="W63" i="6"/>
  <c r="AD92" i="11"/>
  <c r="AD123" i="11" s="1"/>
  <c r="AD63" i="6"/>
  <c r="AB92" i="11"/>
  <c r="AB123" i="11" s="1"/>
  <c r="AB63" i="6"/>
  <c r="AC92" i="11"/>
  <c r="AC123" i="11" s="1"/>
  <c r="AC63" i="6"/>
  <c r="X92" i="11"/>
  <c r="X123" i="11" s="1"/>
  <c r="X63" i="6"/>
  <c r="M92" i="11"/>
  <c r="M123" i="11" s="1"/>
  <c r="M63" i="6"/>
  <c r="AA92" i="11"/>
  <c r="AA123" i="11" s="1"/>
  <c r="AA63" i="6"/>
  <c r="S92" i="11"/>
  <c r="S123" i="11" s="1"/>
  <c r="S63" i="6"/>
  <c r="J92" i="11"/>
  <c r="J63" i="6"/>
  <c r="Q92" i="11"/>
  <c r="Q123" i="11" s="1"/>
  <c r="Q63" i="6"/>
  <c r="AE92" i="11"/>
  <c r="AE123" i="11" s="1"/>
  <c r="AE63" i="6"/>
  <c r="K92" i="11"/>
  <c r="K123" i="11" s="1"/>
  <c r="K63" i="6"/>
  <c r="Z92" i="11"/>
  <c r="Z123" i="11" s="1"/>
  <c r="Z63" i="6"/>
  <c r="V92" i="11"/>
  <c r="V123" i="11" s="1"/>
  <c r="V63" i="6"/>
  <c r="AI80" i="11"/>
  <c r="AP78" i="11" s="1"/>
  <c r="H134" i="1"/>
  <c r="H59" i="1"/>
  <c r="H52" i="1"/>
  <c r="H108" i="1"/>
  <c r="H130" i="1"/>
  <c r="H26" i="1"/>
  <c r="H33" i="1"/>
  <c r="H8" i="1"/>
  <c r="H44" i="1"/>
  <c r="H163" i="1"/>
  <c r="H19" i="1"/>
  <c r="H42" i="1"/>
  <c r="H29" i="1"/>
  <c r="H16" i="1"/>
  <c r="H164" i="1"/>
  <c r="H48" i="1"/>
  <c r="H103" i="1"/>
  <c r="H122" i="1"/>
  <c r="H35" i="1"/>
  <c r="H40" i="1"/>
  <c r="H96" i="1"/>
  <c r="H118" i="1"/>
  <c r="H165" i="1"/>
  <c r="H21" i="1"/>
  <c r="H89" i="1"/>
  <c r="H20" i="1"/>
  <c r="H151" i="1"/>
  <c r="H7" i="1"/>
  <c r="H30" i="1"/>
  <c r="H110" i="1"/>
  <c r="H86" i="1"/>
  <c r="H141" i="1"/>
  <c r="H5" i="1"/>
  <c r="H127" i="1"/>
  <c r="H150" i="1"/>
  <c r="H145" i="1"/>
  <c r="H117" i="1"/>
  <c r="H126" i="1"/>
  <c r="H17" i="1"/>
  <c r="H98" i="1"/>
  <c r="H23" i="1"/>
  <c r="H28" i="1"/>
  <c r="H84" i="1"/>
  <c r="H106" i="1"/>
  <c r="H153" i="1"/>
  <c r="H9" i="1"/>
  <c r="H41" i="1"/>
  <c r="H65" i="1"/>
  <c r="H139" i="1"/>
  <c r="H162" i="1"/>
  <c r="H18" i="1"/>
  <c r="H62" i="1"/>
  <c r="H72" i="1"/>
  <c r="H94" i="1"/>
  <c r="H157" i="1"/>
  <c r="H140" i="1"/>
  <c r="H147" i="1"/>
  <c r="H135" i="1"/>
  <c r="H50" i="1"/>
  <c r="H148" i="1"/>
  <c r="H111" i="1"/>
  <c r="H60" i="1"/>
  <c r="H82" i="1"/>
  <c r="H129" i="1"/>
  <c r="H152" i="1"/>
  <c r="H159" i="1"/>
  <c r="H109" i="1"/>
  <c r="H115" i="1"/>
  <c r="H138" i="1"/>
  <c r="H161" i="1"/>
  <c r="H133" i="1"/>
  <c r="H123" i="1"/>
  <c r="H99" i="1"/>
  <c r="H38" i="1"/>
  <c r="H87" i="1"/>
  <c r="H14" i="1"/>
  <c r="H124" i="1"/>
  <c r="H27" i="1"/>
  <c r="H36" i="1"/>
  <c r="H58" i="1"/>
  <c r="H105" i="1"/>
  <c r="H128" i="1"/>
  <c r="H75" i="1"/>
  <c r="H61" i="1"/>
  <c r="H91" i="1"/>
  <c r="H114" i="1"/>
  <c r="H137" i="1"/>
  <c r="H97" i="1"/>
  <c r="H63" i="1"/>
  <c r="H167" i="1"/>
  <c r="H112" i="1"/>
  <c r="H168" i="1"/>
  <c r="H24" i="1"/>
  <c r="H46" i="1"/>
  <c r="H93" i="1"/>
  <c r="H104" i="1"/>
  <c r="H155" i="1"/>
  <c r="H37" i="1"/>
  <c r="H79" i="1"/>
  <c r="H102" i="1"/>
  <c r="H125" i="1"/>
  <c r="H73" i="1"/>
  <c r="H39" i="1"/>
  <c r="H131" i="1"/>
  <c r="H100" i="1"/>
  <c r="H156" i="1"/>
  <c r="H12" i="1"/>
  <c r="H34" i="1"/>
  <c r="H81" i="1"/>
  <c r="H92" i="1"/>
  <c r="H83" i="1"/>
  <c r="H13" i="1"/>
  <c r="H67" i="1"/>
  <c r="H90" i="1"/>
  <c r="H113" i="1"/>
  <c r="H49" i="1"/>
  <c r="H15" i="1"/>
  <c r="H119" i="1"/>
  <c r="H88" i="1"/>
  <c r="H144" i="1"/>
  <c r="H166" i="1"/>
  <c r="H22" i="1"/>
  <c r="H69" i="1"/>
  <c r="H80" i="1"/>
  <c r="H11" i="1"/>
  <c r="H143" i="1"/>
  <c r="H55" i="1"/>
  <c r="H78" i="1"/>
  <c r="H101" i="1"/>
  <c r="H25" i="1"/>
  <c r="H51" i="1"/>
  <c r="H121" i="1"/>
  <c r="H158" i="1"/>
  <c r="H95" i="1"/>
  <c r="H76" i="1"/>
  <c r="H132" i="1"/>
  <c r="H10" i="1"/>
  <c r="H57" i="1"/>
  <c r="H56" i="1"/>
  <c r="H116" i="1"/>
  <c r="H107" i="1"/>
  <c r="H43" i="1"/>
  <c r="H66" i="1"/>
  <c r="H77" i="1"/>
  <c r="H136" i="1"/>
  <c r="H149" i="1"/>
  <c r="H146" i="1"/>
  <c r="H71" i="1"/>
  <c r="H64" i="1"/>
  <c r="H120" i="1"/>
  <c r="H142" i="1"/>
  <c r="H74" i="1"/>
  <c r="H45" i="1"/>
  <c r="H32" i="1"/>
  <c r="H68" i="1"/>
  <c r="H47" i="1"/>
  <c r="H31" i="1"/>
  <c r="H54" i="1"/>
  <c r="H53" i="1"/>
  <c r="H160" i="1"/>
  <c r="H6" i="1"/>
  <c r="H70" i="1"/>
  <c r="H85" i="1"/>
  <c r="Y23" i="18"/>
  <c r="AB23" i="18"/>
  <c r="AC23" i="18"/>
  <c r="Z23" i="18"/>
  <c r="R23" i="18"/>
  <c r="Q23" i="18"/>
  <c r="AY623" i="2"/>
  <c r="J623" i="2"/>
  <c r="AI63" i="18"/>
  <c r="AZ534" i="2"/>
  <c r="J534" i="2"/>
  <c r="AY143" i="2"/>
  <c r="J143" i="2"/>
  <c r="G9" i="6"/>
  <c r="AI9" i="6" s="1"/>
  <c r="BA414" i="2"/>
  <c r="I18" i="17"/>
  <c r="AI18" i="17" s="1"/>
  <c r="J414" i="2"/>
  <c r="AI18" i="18"/>
  <c r="AP16" i="18" s="1"/>
  <c r="J444" i="2"/>
  <c r="AY444" i="2"/>
  <c r="AI33" i="6"/>
  <c r="J113" i="2"/>
  <c r="AZ113" i="2"/>
  <c r="T23" i="18"/>
  <c r="AZ173" i="2"/>
  <c r="J173" i="2"/>
  <c r="AI36" i="6"/>
  <c r="AP35" i="11"/>
  <c r="AP34" i="11"/>
  <c r="AP33" i="11"/>
  <c r="J160" i="2"/>
  <c r="AZ160" i="2"/>
  <c r="O23" i="18"/>
  <c r="J250" i="2"/>
  <c r="AZ250" i="2"/>
  <c r="BA429" i="2"/>
  <c r="J429" i="2"/>
  <c r="I15" i="17"/>
  <c r="L263" i="2"/>
  <c r="J254" i="2"/>
  <c r="AZ595" i="2"/>
  <c r="J595" i="2"/>
  <c r="AI41" i="11"/>
  <c r="AA23" i="18"/>
  <c r="J519" i="2"/>
  <c r="AZ519" i="2"/>
  <c r="AI27" i="17"/>
  <c r="J638" i="2"/>
  <c r="AY638" i="2"/>
  <c r="AI66" i="18"/>
  <c r="J309" i="2"/>
  <c r="AZ309" i="2"/>
  <c r="AI33" i="17"/>
  <c r="U23" i="18"/>
  <c r="J38" i="2"/>
  <c r="AZ38" i="2"/>
  <c r="M4" i="2" s="1"/>
  <c r="H23" i="18" s="1"/>
  <c r="AX578" i="2"/>
  <c r="J578" i="2"/>
  <c r="AI69" i="18"/>
  <c r="AY653" i="2"/>
  <c r="J653" i="2"/>
  <c r="H9" i="18"/>
  <c r="AZ204" i="2"/>
  <c r="J204" i="2"/>
  <c r="H12" i="17"/>
  <c r="AY98" i="2"/>
  <c r="J98" i="2"/>
  <c r="AI39" i="18"/>
  <c r="S23" i="18"/>
  <c r="AI48" i="6"/>
  <c r="J293" i="2"/>
  <c r="AZ293" i="2"/>
  <c r="AI21" i="6"/>
  <c r="J503" i="2"/>
  <c r="AZ503" i="2"/>
  <c r="AZ565" i="2"/>
  <c r="AI38" i="11"/>
  <c r="J565" i="2"/>
  <c r="AX548" i="2"/>
  <c r="J548" i="2"/>
  <c r="BA280" i="2"/>
  <c r="N3" i="2" s="1"/>
  <c r="J280" i="2"/>
  <c r="K23" i="18"/>
  <c r="AY68" i="2"/>
  <c r="J68" i="2"/>
  <c r="X23" i="18"/>
  <c r="AD23" i="18"/>
  <c r="W23" i="18"/>
  <c r="AY128" i="2"/>
  <c r="J128" i="2"/>
  <c r="AI12" i="6"/>
  <c r="L23" i="18"/>
  <c r="J369" i="2"/>
  <c r="AZ369" i="2"/>
  <c r="AI42" i="18"/>
  <c r="AY608" i="2"/>
  <c r="J608" i="2"/>
  <c r="J23" i="18"/>
  <c r="AY53" i="2"/>
  <c r="L4" i="2" s="1"/>
  <c r="J53" i="2"/>
  <c r="N23" i="18"/>
  <c r="P23" i="18"/>
  <c r="V23" i="18"/>
  <c r="I23" i="18"/>
  <c r="Z66" i="6"/>
  <c r="BR338" i="2"/>
  <c r="V66" i="6"/>
  <c r="BN338" i="2"/>
  <c r="AA1" i="2" s="1"/>
  <c r="BA338" i="2"/>
  <c r="T66" i="6"/>
  <c r="BL338" i="2"/>
  <c r="P66" i="6"/>
  <c r="BH338" i="2"/>
  <c r="U1" i="2" s="1"/>
  <c r="U66" i="6"/>
  <c r="BM338" i="2"/>
  <c r="AD66" i="6"/>
  <c r="BV338" i="2"/>
  <c r="AI1" i="2" s="1"/>
  <c r="AB66" i="6"/>
  <c r="BT338" i="2"/>
  <c r="AA66" i="6"/>
  <c r="BS338" i="2"/>
  <c r="AF1" i="2" s="1"/>
  <c r="L66" i="6"/>
  <c r="BD338" i="2"/>
  <c r="S66" i="6"/>
  <c r="BK338" i="2"/>
  <c r="X1" i="2" s="1"/>
  <c r="J66" i="6"/>
  <c r="BB338" i="2"/>
  <c r="Q66" i="6"/>
  <c r="BI338" i="2"/>
  <c r="AE66" i="6"/>
  <c r="BW338" i="2"/>
  <c r="AJ1" i="2" s="1"/>
  <c r="K66" i="6"/>
  <c r="BC338" i="2"/>
  <c r="P1" i="2" s="1"/>
  <c r="O66" i="6"/>
  <c r="BG338" i="2"/>
  <c r="AC66" i="6"/>
  <c r="BU338" i="2"/>
  <c r="N66" i="6"/>
  <c r="BF338" i="2"/>
  <c r="Y66" i="6"/>
  <c r="BQ338" i="2"/>
  <c r="R66" i="6"/>
  <c r="BJ338" i="2"/>
  <c r="W1" i="2" s="1"/>
  <c r="AZ338" i="2"/>
  <c r="W66" i="6"/>
  <c r="BO338" i="2"/>
  <c r="X66" i="6"/>
  <c r="BP338" i="2"/>
  <c r="M66" i="6"/>
  <c r="BE338" i="2"/>
  <c r="R1" i="2" s="1"/>
  <c r="AU340" i="2"/>
  <c r="B64" i="11" s="1"/>
  <c r="AU339" i="2"/>
  <c r="B38" i="17" s="1"/>
  <c r="AU338" i="2"/>
  <c r="B63" i="11"/>
  <c r="B37" i="17"/>
  <c r="L338" i="2"/>
  <c r="G63" i="6" s="1"/>
  <c r="J329" i="2"/>
  <c r="AP77" i="6" l="1"/>
  <c r="AP76" i="6"/>
  <c r="AP50" i="11"/>
  <c r="AP48" i="11"/>
  <c r="AP49" i="11"/>
  <c r="AP70" i="6"/>
  <c r="AP71" i="6"/>
  <c r="AP72" i="6"/>
  <c r="AP59" i="17"/>
  <c r="AP58" i="17"/>
  <c r="AP60" i="17"/>
  <c r="J123" i="11"/>
  <c r="AP69" i="17"/>
  <c r="AP67" i="17"/>
  <c r="AP63" i="17"/>
  <c r="AP62" i="17"/>
  <c r="AP45" i="17"/>
  <c r="AP43" i="17"/>
  <c r="AP44" i="17"/>
  <c r="AP9" i="17"/>
  <c r="AP7" i="17"/>
  <c r="AP8" i="17"/>
  <c r="AP15" i="6"/>
  <c r="AP13" i="6"/>
  <c r="AP14" i="6"/>
  <c r="AP18" i="6"/>
  <c r="AP16" i="6"/>
  <c r="AP17" i="6"/>
  <c r="AP39" i="6"/>
  <c r="AP37" i="6"/>
  <c r="AP38" i="6"/>
  <c r="AP27" i="6"/>
  <c r="AP26" i="6"/>
  <c r="AP25" i="6"/>
  <c r="AP69" i="11"/>
  <c r="AP70" i="11"/>
  <c r="AP71" i="11"/>
  <c r="AP22" i="6"/>
  <c r="AP24" i="6"/>
  <c r="AP23" i="6"/>
  <c r="AP66" i="11"/>
  <c r="AP68" i="11"/>
  <c r="AP67" i="11"/>
  <c r="S2" i="2"/>
  <c r="N107" i="17" s="1"/>
  <c r="O1" i="2"/>
  <c r="J116" i="6" s="1"/>
  <c r="AE1" i="2"/>
  <c r="Z116" i="6" s="1"/>
  <c r="V1" i="2"/>
  <c r="Q116" i="6" s="1"/>
  <c r="AB1" i="2"/>
  <c r="W116" i="6" s="1"/>
  <c r="T1" i="2"/>
  <c r="O116" i="6" s="1"/>
  <c r="AP46" i="17"/>
  <c r="AP47" i="17"/>
  <c r="S1" i="2"/>
  <c r="N116" i="6" s="1"/>
  <c r="Q1" i="2"/>
  <c r="L116" i="6" s="1"/>
  <c r="AD1" i="2"/>
  <c r="Y116" i="6" s="1"/>
  <c r="AG2" i="2"/>
  <c r="AB107" i="17" s="1"/>
  <c r="AG1" i="2"/>
  <c r="AB116" i="6" s="1"/>
  <c r="Y1" i="2"/>
  <c r="T116" i="6" s="1"/>
  <c r="AP33" i="18"/>
  <c r="R2" i="2"/>
  <c r="M107" i="17" s="1"/>
  <c r="AH1" i="2"/>
  <c r="AC116" i="6" s="1"/>
  <c r="AP31" i="18"/>
  <c r="Z1" i="2"/>
  <c r="U116" i="6" s="1"/>
  <c r="L106" i="17"/>
  <c r="S106" i="17"/>
  <c r="Y2" i="2"/>
  <c r="T107" i="17" s="1"/>
  <c r="T106" i="17"/>
  <c r="M106" i="17"/>
  <c r="AI45" i="6"/>
  <c r="AP43" i="6" s="1"/>
  <c r="N1" i="2"/>
  <c r="I116" i="6" s="1"/>
  <c r="Y106" i="17"/>
  <c r="AB2" i="2"/>
  <c r="W107" i="17" s="1"/>
  <c r="W106" i="17"/>
  <c r="AE2" i="2"/>
  <c r="Z107" i="17" s="1"/>
  <c r="AI63" i="6"/>
  <c r="AI60" i="6"/>
  <c r="O2" i="2"/>
  <c r="J107" i="17" s="1"/>
  <c r="U106" i="17"/>
  <c r="AH2" i="2"/>
  <c r="AC107" i="17" s="1"/>
  <c r="AB106" i="17"/>
  <c r="AC1" i="2"/>
  <c r="X116" i="6" s="1"/>
  <c r="V2" i="2"/>
  <c r="Q107" i="17" s="1"/>
  <c r="J106" i="17"/>
  <c r="Z2" i="2"/>
  <c r="U107" i="17" s="1"/>
  <c r="Z106" i="17"/>
  <c r="AD2" i="2"/>
  <c r="Y107" i="17" s="1"/>
  <c r="AA106" i="17"/>
  <c r="L2" i="2"/>
  <c r="G107" i="17" s="1"/>
  <c r="Q106" i="17"/>
  <c r="K106" i="17"/>
  <c r="X106" i="17"/>
  <c r="P2" i="2"/>
  <c r="K107" i="17" s="1"/>
  <c r="AF2" i="2"/>
  <c r="AA107" i="17" s="1"/>
  <c r="AC2" i="2"/>
  <c r="X107" i="17" s="1"/>
  <c r="AA2" i="2"/>
  <c r="V107" i="17" s="1"/>
  <c r="X2" i="2"/>
  <c r="S107" i="17" s="1"/>
  <c r="W2" i="2"/>
  <c r="R107" i="17" s="1"/>
  <c r="T2" i="2"/>
  <c r="O107" i="17" s="1"/>
  <c r="V106" i="17"/>
  <c r="O106" i="17"/>
  <c r="P106" i="17"/>
  <c r="AC106" i="17"/>
  <c r="U2" i="2"/>
  <c r="P107" i="17" s="1"/>
  <c r="R106" i="17"/>
  <c r="N106" i="17"/>
  <c r="Q2" i="2"/>
  <c r="L107" i="17" s="1"/>
  <c r="AP75" i="6"/>
  <c r="AP74" i="6"/>
  <c r="AP73" i="6"/>
  <c r="AI57" i="17"/>
  <c r="J579" i="2"/>
  <c r="AX579" i="2"/>
  <c r="AP86" i="6"/>
  <c r="AP87" i="6"/>
  <c r="AP85" i="6"/>
  <c r="AP81" i="6"/>
  <c r="AP79" i="6"/>
  <c r="AP80" i="6"/>
  <c r="AP84" i="6"/>
  <c r="AP83" i="6"/>
  <c r="AP82" i="6"/>
  <c r="AX549" i="2"/>
  <c r="J549" i="2"/>
  <c r="AP41" i="17"/>
  <c r="AP40" i="17"/>
  <c r="AP74" i="11"/>
  <c r="AP73" i="11"/>
  <c r="AP75" i="11"/>
  <c r="AP76" i="11"/>
  <c r="L115" i="6"/>
  <c r="N115" i="6"/>
  <c r="J115" i="6"/>
  <c r="AP38" i="17"/>
  <c r="AP39" i="17"/>
  <c r="AC115" i="6"/>
  <c r="I123" i="11"/>
  <c r="AB115" i="6"/>
  <c r="X115" i="6"/>
  <c r="P115" i="6"/>
  <c r="B65" i="6"/>
  <c r="B62" i="6"/>
  <c r="M115" i="6"/>
  <c r="B64" i="6"/>
  <c r="B61" i="6"/>
  <c r="T115" i="6"/>
  <c r="I115" i="6"/>
  <c r="Q115" i="6"/>
  <c r="Y115" i="6"/>
  <c r="U115" i="6"/>
  <c r="W115" i="6"/>
  <c r="AE115" i="6"/>
  <c r="AA115" i="6"/>
  <c r="S115" i="6"/>
  <c r="O115" i="6"/>
  <c r="R115" i="6"/>
  <c r="V115" i="6"/>
  <c r="AD115" i="6"/>
  <c r="Z115" i="6"/>
  <c r="K115" i="6"/>
  <c r="AP80" i="11"/>
  <c r="AP79" i="11"/>
  <c r="AP18" i="18"/>
  <c r="AP17" i="18"/>
  <c r="AI15" i="18"/>
  <c r="I22" i="18"/>
  <c r="L5" i="2"/>
  <c r="G50" i="18" s="1"/>
  <c r="M1" i="2"/>
  <c r="H116" i="6" s="1"/>
  <c r="M3" i="2"/>
  <c r="H124" i="11" s="1"/>
  <c r="H115" i="6"/>
  <c r="K1" i="2"/>
  <c r="F116" i="6" s="1"/>
  <c r="M2" i="2"/>
  <c r="H107" i="17" s="1"/>
  <c r="AP16" i="17"/>
  <c r="AP17" i="17"/>
  <c r="AP18" i="17"/>
  <c r="AI42" i="6"/>
  <c r="F115" i="6"/>
  <c r="AP46" i="6"/>
  <c r="AP48" i="6"/>
  <c r="AP47" i="6"/>
  <c r="AP69" i="18"/>
  <c r="AP68" i="18"/>
  <c r="AP67" i="18"/>
  <c r="N2" i="2"/>
  <c r="I107" i="17" s="1"/>
  <c r="AI12" i="18"/>
  <c r="G22" i="18"/>
  <c r="AP12" i="6"/>
  <c r="AP11" i="6"/>
  <c r="AP10" i="6"/>
  <c r="H123" i="11"/>
  <c r="AI36" i="18"/>
  <c r="G49" i="18"/>
  <c r="AI49" i="18" s="1"/>
  <c r="AP38" i="11"/>
  <c r="AP36" i="11"/>
  <c r="AP37" i="11"/>
  <c r="AP65" i="18"/>
  <c r="AP64" i="18"/>
  <c r="AP66" i="18"/>
  <c r="AP9" i="6"/>
  <c r="AP7" i="6"/>
  <c r="AP8" i="6"/>
  <c r="AP39" i="18"/>
  <c r="AP37" i="18"/>
  <c r="AP38" i="18"/>
  <c r="G60" i="18"/>
  <c r="AY263" i="2"/>
  <c r="L6" i="2" s="1"/>
  <c r="G74" i="18" s="1"/>
  <c r="J263" i="2"/>
  <c r="AI15" i="17"/>
  <c r="I106" i="17"/>
  <c r="AP33" i="6"/>
  <c r="AP31" i="6"/>
  <c r="AP32" i="6"/>
  <c r="AP27" i="17"/>
  <c r="AP25" i="17"/>
  <c r="AP26" i="17"/>
  <c r="AP52" i="11"/>
  <c r="AP53" i="11"/>
  <c r="AP51" i="11"/>
  <c r="AI47" i="11"/>
  <c r="AP29" i="17"/>
  <c r="AP30" i="17"/>
  <c r="AP28" i="17"/>
  <c r="AI12" i="17"/>
  <c r="H106" i="17"/>
  <c r="AI21" i="17"/>
  <c r="G106" i="17"/>
  <c r="AP42" i="18"/>
  <c r="AP41" i="18"/>
  <c r="AP40" i="18"/>
  <c r="G23" i="18"/>
  <c r="AP66" i="17"/>
  <c r="AP65" i="17"/>
  <c r="AP64" i="17"/>
  <c r="AP44" i="11"/>
  <c r="AP43" i="11"/>
  <c r="AP42" i="11"/>
  <c r="AP62" i="18"/>
  <c r="AP63" i="18"/>
  <c r="AP61" i="18"/>
  <c r="AP20" i="6"/>
  <c r="AP19" i="6"/>
  <c r="AP21" i="6"/>
  <c r="AI9" i="18"/>
  <c r="H22" i="18"/>
  <c r="AP34" i="6"/>
  <c r="AP36" i="6"/>
  <c r="AP35" i="6"/>
  <c r="AP33" i="17"/>
  <c r="AP31" i="17"/>
  <c r="AP32" i="17"/>
  <c r="AP40" i="11"/>
  <c r="AP41" i="11"/>
  <c r="AP39" i="11"/>
  <c r="J124" i="11"/>
  <c r="AC124" i="11"/>
  <c r="S116" i="6"/>
  <c r="S124" i="11"/>
  <c r="P116" i="6"/>
  <c r="P124" i="11"/>
  <c r="U124" i="11"/>
  <c r="X124" i="11"/>
  <c r="W124" i="11"/>
  <c r="O124" i="11"/>
  <c r="L124" i="11"/>
  <c r="T124" i="11"/>
  <c r="K116" i="6"/>
  <c r="K124" i="11"/>
  <c r="AA116" i="6"/>
  <c r="AA124" i="11"/>
  <c r="I124" i="11"/>
  <c r="M116" i="6"/>
  <c r="M124" i="11"/>
  <c r="AE116" i="6"/>
  <c r="AE124" i="11"/>
  <c r="AB124" i="11"/>
  <c r="V116" i="6"/>
  <c r="V124" i="11"/>
  <c r="N124" i="11"/>
  <c r="AY338" i="2"/>
  <c r="L1" i="2" s="1"/>
  <c r="R116" i="6"/>
  <c r="R124" i="11"/>
  <c r="Y124" i="11"/>
  <c r="Q124" i="11"/>
  <c r="AD116" i="6"/>
  <c r="AD124" i="11"/>
  <c r="Z124" i="11"/>
  <c r="J338" i="2"/>
  <c r="AI124" i="11" l="1"/>
  <c r="F106" i="17"/>
  <c r="AI106" i="17" s="1"/>
  <c r="AI116" i="6"/>
  <c r="AI107" i="17"/>
  <c r="AP44" i="6"/>
  <c r="AP45" i="6"/>
  <c r="AP58" i="6"/>
  <c r="AP59" i="6"/>
  <c r="AP60" i="6"/>
  <c r="K2" i="2"/>
  <c r="F107" i="17" s="1"/>
  <c r="AI54" i="17"/>
  <c r="F23" i="18"/>
  <c r="AP56" i="17"/>
  <c r="AP57" i="17"/>
  <c r="AP55" i="17"/>
  <c r="AP63" i="6"/>
  <c r="AP61" i="6"/>
  <c r="AP62" i="6"/>
  <c r="AP14" i="18"/>
  <c r="AP15" i="18"/>
  <c r="AP13" i="18"/>
  <c r="AP45" i="11"/>
  <c r="AP46" i="11"/>
  <c r="AP47" i="11"/>
  <c r="G73" i="18"/>
  <c r="AI73" i="18" s="1"/>
  <c r="AI60" i="18"/>
  <c r="AP8" i="18"/>
  <c r="AP9" i="18"/>
  <c r="AP7" i="18"/>
  <c r="AP19" i="17"/>
  <c r="AP21" i="17"/>
  <c r="AP20" i="17"/>
  <c r="AP36" i="18"/>
  <c r="AP34" i="18"/>
  <c r="AP35" i="18"/>
  <c r="AP10" i="17"/>
  <c r="AP11" i="17"/>
  <c r="AP12" i="17"/>
  <c r="AP40" i="6"/>
  <c r="AP42" i="6"/>
  <c r="AP41" i="6"/>
  <c r="AI22" i="18"/>
  <c r="AP13" i="17"/>
  <c r="AP14" i="17"/>
  <c r="AP15" i="17"/>
  <c r="AP11" i="18"/>
  <c r="AP12" i="18"/>
  <c r="AP10" i="18"/>
  <c r="G123" i="11"/>
  <c r="AI123" i="11" s="1"/>
  <c r="AI92" i="11"/>
  <c r="G116" i="6"/>
  <c r="G124" i="11"/>
  <c r="AI66" i="6"/>
  <c r="G115" i="6"/>
  <c r="AI115" i="6" s="1"/>
  <c r="AP54" i="17" l="1"/>
  <c r="AP53" i="17"/>
  <c r="AP52" i="17"/>
  <c r="AP60" i="18"/>
  <c r="AP58" i="18"/>
  <c r="AP59" i="18"/>
  <c r="AP91" i="11"/>
  <c r="AP92" i="11"/>
  <c r="AP90" i="11"/>
  <c r="AP66" i="6"/>
  <c r="AP65" i="6"/>
  <c r="AP64" i="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J0131892</author>
  </authors>
  <commentList>
    <comment ref="AF3" authorId="0" shapeId="0" xr:uid="{24740763-DE55-42BE-9166-2930780CC97C}">
      <text>
        <r>
          <rPr>
            <b/>
            <sz val="9"/>
            <color indexed="81"/>
            <rFont val="Meiryo UI"/>
            <family val="3"/>
            <charset val="128"/>
          </rPr>
          <t>CostDBから部番抽出</t>
        </r>
      </text>
    </comment>
    <comment ref="AI3" authorId="0" shapeId="0" xr:uid="{564AD75D-B6C9-490E-95B1-23BDB4CF28C7}">
      <text>
        <r>
          <rPr>
            <b/>
            <sz val="9"/>
            <color indexed="81"/>
            <rFont val="Meiryo UI"/>
            <family val="3"/>
            <charset val="128"/>
          </rPr>
          <t>WeDBから確認</t>
        </r>
      </text>
    </comment>
    <comment ref="AJ3" authorId="0" shapeId="0" xr:uid="{6DE74762-C074-4320-91AA-5D8852C06483}">
      <text>
        <r>
          <rPr>
            <b/>
            <sz val="9"/>
            <color indexed="81"/>
            <rFont val="Meiryo UI"/>
            <family val="3"/>
            <charset val="128"/>
          </rPr>
          <t>Planningにあるか</t>
        </r>
      </text>
    </comment>
    <comment ref="AC4" authorId="0" shapeId="0" xr:uid="{3EF2E9DA-E8C4-44BF-8138-86E9D2E15C75}">
      <text>
        <r>
          <rPr>
            <b/>
            <sz val="9"/>
            <color indexed="10"/>
            <rFont val="Meiryo UI"/>
            <family val="3"/>
            <charset val="128"/>
          </rPr>
          <t>ミドリ枠から貼付け</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J0131892</author>
  </authors>
  <commentList>
    <comment ref="E3" authorId="0" shapeId="0" xr:uid="{010DA7DF-DC98-4091-88A7-AFF6FC3DDFE6}">
      <text>
        <r>
          <rPr>
            <b/>
            <sz val="9"/>
            <color indexed="10"/>
            <rFont val="Meiryo UI"/>
            <family val="3"/>
            <charset val="128"/>
          </rPr>
          <t>前月を入力</t>
        </r>
      </text>
    </comment>
    <comment ref="I3" authorId="0" shapeId="0" xr:uid="{D61E8D92-B8D2-47E7-8062-9131CAA3A2DA}">
      <text>
        <r>
          <rPr>
            <b/>
            <sz val="9"/>
            <color indexed="10"/>
            <rFont val="Meiryo UI"/>
            <family val="3"/>
            <charset val="128"/>
          </rPr>
          <t>今月を入力</t>
        </r>
      </text>
    </comment>
    <comment ref="E5" authorId="0" shapeId="0" xr:uid="{64F8045B-4DE2-46ED-B523-4F31398FE5C5}">
      <text>
        <r>
          <rPr>
            <b/>
            <sz val="9"/>
            <color indexed="10"/>
            <rFont val="Meiryo UI"/>
            <family val="3"/>
            <charset val="128"/>
          </rPr>
          <t>稼働日を入力</t>
        </r>
      </text>
    </comment>
    <comment ref="AH5" authorId="0" shapeId="0" xr:uid="{0A0F73BE-BDC9-4A0A-BA33-3FF57D1AFE7A}">
      <text>
        <r>
          <rPr>
            <b/>
            <sz val="9"/>
            <color indexed="56"/>
            <rFont val="Meiryo UI"/>
            <family val="3"/>
            <charset val="128"/>
          </rPr>
          <t>休買の入力は不要</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J0131892</author>
  </authors>
  <commentList>
    <comment ref="A3" authorId="0" shapeId="0" xr:uid="{E9F5BD75-1286-4815-8BFA-62C0DAD3889E}">
      <text>
        <r>
          <rPr>
            <b/>
            <sz val="9"/>
            <color indexed="10"/>
            <rFont val="Meiryo UI"/>
            <family val="3"/>
            <charset val="128"/>
          </rPr>
          <t>作成日を入力</t>
        </r>
      </text>
    </comment>
    <comment ref="I7" authorId="0" shapeId="0" xr:uid="{D1CE1104-E5B9-467E-9596-91E3FD985FD0}">
      <text>
        <r>
          <rPr>
            <b/>
            <sz val="9"/>
            <color indexed="10"/>
            <rFont val="Meiryo UI"/>
            <family val="3"/>
            <charset val="128"/>
          </rPr>
          <t>シフトを選択</t>
        </r>
      </text>
    </comment>
    <comment ref="CE9" authorId="0" shapeId="0" xr:uid="{12F339D1-F00E-4109-A657-5D64AF0994D9}">
      <text>
        <r>
          <rPr>
            <b/>
            <sz val="9"/>
            <color indexed="10"/>
            <rFont val="Meiryo UI"/>
            <family val="3"/>
            <charset val="128"/>
          </rPr>
          <t>列K～Nにリンクします</t>
        </r>
      </text>
    </comment>
    <comment ref="CJ9" authorId="0" shapeId="0" xr:uid="{A29C4479-6BBA-42FE-9195-8C9C82BB3E9C}">
      <text>
        <r>
          <rPr>
            <b/>
            <sz val="9"/>
            <color indexed="10"/>
            <rFont val="Meiryo UI"/>
            <family val="3"/>
            <charset val="128"/>
          </rPr>
          <t>前月末の4日分を入力</t>
        </r>
      </text>
    </comment>
    <comment ref="J10" authorId="0" shapeId="0" xr:uid="{B9E5FF08-4113-4B10-B718-C3387DC27431}">
      <text>
        <r>
          <rPr>
            <b/>
            <sz val="9"/>
            <color indexed="10"/>
            <rFont val="Meiryo UI"/>
            <family val="3"/>
            <charset val="128"/>
          </rPr>
          <t>前月日付を入力</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J0131892</author>
  </authors>
  <commentList>
    <comment ref="C3" authorId="0" shapeId="0" xr:uid="{9ED74312-24E8-41A3-AFBF-036D010EEE76}">
      <text>
        <r>
          <rPr>
            <b/>
            <sz val="9"/>
            <color indexed="10"/>
            <rFont val="Meiryo UI"/>
            <family val="3"/>
            <charset val="128"/>
          </rPr>
          <t>ライン名
シフト
を選択</t>
        </r>
      </text>
    </comment>
    <comment ref="AM5" authorId="0" shapeId="0" xr:uid="{4E39F285-01BB-4734-A795-18CBE412265B}">
      <text>
        <r>
          <rPr>
            <b/>
            <sz val="9"/>
            <color indexed="10"/>
            <rFont val="Meiryo UI"/>
            <family val="3"/>
            <charset val="128"/>
          </rPr>
          <t>基本部番を入力</t>
        </r>
      </text>
    </comment>
    <comment ref="AN5" authorId="0" shapeId="0" xr:uid="{A989088F-BEEC-4BF6-A8D9-E2C46E79523E}">
      <text>
        <r>
          <rPr>
            <b/>
            <sz val="9"/>
            <color indexed="10"/>
            <rFont val="Meiryo UI"/>
            <family val="3"/>
            <charset val="128"/>
          </rPr>
          <t>CBU/CKDを入力</t>
        </r>
      </text>
    </comment>
    <comment ref="AP5" authorId="0" shapeId="0" xr:uid="{05FA3925-45E2-4E0B-AEF3-F0767DEEE6F1}">
      <text>
        <r>
          <rPr>
            <b/>
            <sz val="9"/>
            <color indexed="81"/>
            <rFont val="Meiryo UI"/>
            <family val="3"/>
            <charset val="128"/>
          </rPr>
          <t>「表示」を選択</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J0131892</author>
  </authors>
  <commentList>
    <comment ref="C3" authorId="0" shapeId="0" xr:uid="{768293BB-201B-4BFB-9789-3CBA4095F2C0}">
      <text>
        <r>
          <rPr>
            <b/>
            <sz val="9"/>
            <color indexed="10"/>
            <rFont val="Meiryo UI"/>
            <family val="3"/>
            <charset val="128"/>
          </rPr>
          <t>ライン名
シフト
を選択</t>
        </r>
      </text>
    </comment>
    <comment ref="AM5" authorId="0" shapeId="0" xr:uid="{9DE36195-9541-4F6E-9DC8-C4D851AE1A6F}">
      <text>
        <r>
          <rPr>
            <b/>
            <sz val="9"/>
            <color indexed="10"/>
            <rFont val="Meiryo UI"/>
            <family val="3"/>
            <charset val="128"/>
          </rPr>
          <t>基本部番を入力</t>
        </r>
      </text>
    </comment>
    <comment ref="AN5" authorId="0" shapeId="0" xr:uid="{59715EE0-E503-4992-ACBB-FF06FE419E63}">
      <text>
        <r>
          <rPr>
            <b/>
            <sz val="9"/>
            <color indexed="10"/>
            <rFont val="Meiryo UI"/>
            <family val="3"/>
            <charset val="128"/>
          </rPr>
          <t>CBU/CKDを入力</t>
        </r>
      </text>
    </comment>
    <comment ref="AP5" authorId="0" shapeId="0" xr:uid="{37960A43-E9D6-4F9B-979E-3A1D6A793303}">
      <text>
        <r>
          <rPr>
            <b/>
            <sz val="9"/>
            <color indexed="81"/>
            <rFont val="Meiryo UI"/>
            <family val="3"/>
            <charset val="128"/>
          </rPr>
          <t>「表示」を選択</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J0131892</author>
  </authors>
  <commentList>
    <comment ref="C3" authorId="0" shapeId="0" xr:uid="{0B469E44-6967-4E97-AA8B-D89675D88693}">
      <text>
        <r>
          <rPr>
            <b/>
            <sz val="9"/>
            <color indexed="10"/>
            <rFont val="Meiryo UI"/>
            <family val="3"/>
            <charset val="128"/>
          </rPr>
          <t>ライン名
シフト
を選択</t>
        </r>
      </text>
    </comment>
    <comment ref="AM5" authorId="0" shapeId="0" xr:uid="{D67FB516-FEEA-4190-9410-D7A4D38D8C1C}">
      <text>
        <r>
          <rPr>
            <b/>
            <sz val="9"/>
            <color indexed="10"/>
            <rFont val="Meiryo UI"/>
            <family val="3"/>
            <charset val="128"/>
          </rPr>
          <t>基本部番を入力</t>
        </r>
      </text>
    </comment>
    <comment ref="AN5" authorId="0" shapeId="0" xr:uid="{7453F9D3-5127-4570-8F8E-2F5037B8FD6B}">
      <text>
        <r>
          <rPr>
            <b/>
            <sz val="9"/>
            <color indexed="10"/>
            <rFont val="Meiryo UI"/>
            <family val="3"/>
            <charset val="128"/>
          </rPr>
          <t>CBU/CKDを入力</t>
        </r>
      </text>
    </comment>
    <comment ref="AP5" authorId="0" shapeId="0" xr:uid="{BA8D6236-6CFD-43EE-BCB8-EBBC5DB8F3A1}">
      <text>
        <r>
          <rPr>
            <b/>
            <sz val="9"/>
            <color indexed="81"/>
            <rFont val="Meiryo UI"/>
            <family val="3"/>
            <charset val="128"/>
          </rPr>
          <t>「表示」を選択</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J0131892</author>
  </authors>
  <commentList>
    <comment ref="C3" authorId="0" shapeId="0" xr:uid="{57D90465-8A34-49C7-A8C8-8C8CE32E9002}">
      <text>
        <r>
          <rPr>
            <b/>
            <sz val="9"/>
            <color indexed="10"/>
            <rFont val="Meiryo UI"/>
            <family val="3"/>
            <charset val="128"/>
          </rPr>
          <t>ライン名
シフト
を選択</t>
        </r>
      </text>
    </comment>
    <comment ref="AM5" authorId="0" shapeId="0" xr:uid="{62F6581B-0A57-464F-9CC4-E294051A04AB}">
      <text>
        <r>
          <rPr>
            <b/>
            <sz val="9"/>
            <color indexed="10"/>
            <rFont val="Meiryo UI"/>
            <family val="3"/>
            <charset val="128"/>
          </rPr>
          <t>基本部番を入力</t>
        </r>
      </text>
    </comment>
    <comment ref="AN5" authorId="0" shapeId="0" xr:uid="{8B8C2CD4-BECF-40EC-A939-66A37F07481C}">
      <text>
        <r>
          <rPr>
            <b/>
            <sz val="9"/>
            <color indexed="10"/>
            <rFont val="Meiryo UI"/>
            <family val="3"/>
            <charset val="128"/>
          </rPr>
          <t>CBU/CKDを入力</t>
        </r>
      </text>
    </comment>
    <comment ref="AP5" authorId="0" shapeId="0" xr:uid="{F78BEF3F-1AFD-4D19-BE9F-684C81C8DF22}">
      <text>
        <r>
          <rPr>
            <b/>
            <sz val="9"/>
            <color indexed="81"/>
            <rFont val="Meiryo UI"/>
            <family val="3"/>
            <charset val="128"/>
          </rPr>
          <t>「表示」を選択</t>
        </r>
      </text>
    </comment>
    <comment ref="C27" authorId="0" shapeId="0" xr:uid="{2F62D2AC-9407-4CA6-84B8-329F22E41077}">
      <text>
        <r>
          <rPr>
            <b/>
            <sz val="9"/>
            <color indexed="10"/>
            <rFont val="Meiryo UI"/>
            <family val="3"/>
            <charset val="128"/>
          </rPr>
          <t>ライン名
シフト
を選択</t>
        </r>
      </text>
    </comment>
    <comment ref="AM29" authorId="0" shapeId="0" xr:uid="{B11485DC-EA7B-4848-8189-F48C638E6984}">
      <text>
        <r>
          <rPr>
            <b/>
            <sz val="9"/>
            <color indexed="10"/>
            <rFont val="Meiryo UI"/>
            <family val="3"/>
            <charset val="128"/>
          </rPr>
          <t>基本部番を入力</t>
        </r>
      </text>
    </comment>
    <comment ref="AN29" authorId="0" shapeId="0" xr:uid="{ACC5F293-A635-461D-B598-5090448BAD11}">
      <text>
        <r>
          <rPr>
            <b/>
            <sz val="9"/>
            <color indexed="10"/>
            <rFont val="Meiryo UI"/>
            <family val="3"/>
            <charset val="128"/>
          </rPr>
          <t>CBU/CKDを入力</t>
        </r>
      </text>
    </comment>
    <comment ref="C54" authorId="0" shapeId="0" xr:uid="{C561E027-CF6E-4ACB-93E4-34B3FFDD33A1}">
      <text>
        <r>
          <rPr>
            <b/>
            <sz val="9"/>
            <color indexed="10"/>
            <rFont val="Meiryo UI"/>
            <family val="3"/>
            <charset val="128"/>
          </rPr>
          <t>ライン名
シフト
を選択</t>
        </r>
      </text>
    </comment>
    <comment ref="AM56" authorId="0" shapeId="0" xr:uid="{C30F21A5-6006-4B8D-9EB6-AAE35C5E8D80}">
      <text>
        <r>
          <rPr>
            <b/>
            <sz val="9"/>
            <color indexed="10"/>
            <rFont val="Meiryo UI"/>
            <family val="3"/>
            <charset val="128"/>
          </rPr>
          <t>基本部番を入力</t>
        </r>
      </text>
    </comment>
    <comment ref="AN56" authorId="0" shapeId="0" xr:uid="{9D132E2A-5890-4530-99FC-89E22ED8101A}">
      <text>
        <r>
          <rPr>
            <b/>
            <sz val="9"/>
            <color indexed="10"/>
            <rFont val="Meiryo UI"/>
            <family val="3"/>
            <charset val="128"/>
          </rPr>
          <t>CBU/CKDを入力</t>
        </r>
      </text>
    </comment>
  </commentList>
</comments>
</file>

<file path=xl/sharedStrings.xml><?xml version="1.0" encoding="utf-8"?>
<sst xmlns="http://schemas.openxmlformats.org/spreadsheetml/2006/main" count="12408" uniqueCount="3044">
  <si>
    <t>仕向</t>
    <rPh sb="0" eb="2">
      <t>シム</t>
    </rPh>
    <phoneticPr fontId="1"/>
  </si>
  <si>
    <t>ﾀｸﾄ</t>
  </si>
  <si>
    <t>J/8J</t>
  </si>
  <si>
    <t>J</t>
  </si>
  <si>
    <t>SP</t>
  </si>
  <si>
    <t>YA</t>
  </si>
  <si>
    <t>AC</t>
  </si>
  <si>
    <t>J/U</t>
  </si>
  <si>
    <t>AC/CM</t>
  </si>
  <si>
    <t>J/ED</t>
  </si>
  <si>
    <t>CH</t>
  </si>
  <si>
    <t>ED</t>
  </si>
  <si>
    <t>sp</t>
  </si>
  <si>
    <t>YB</t>
  </si>
  <si>
    <t>KD</t>
  </si>
  <si>
    <t>A</t>
  </si>
  <si>
    <t>J/A</t>
  </si>
  <si>
    <t>50100MFPV-YA00</t>
    <phoneticPr fontId="2"/>
  </si>
  <si>
    <t>50100MKA‐Y100</t>
    <phoneticPr fontId="2"/>
  </si>
  <si>
    <t>50100MLF-E000</t>
    <phoneticPr fontId="2"/>
  </si>
  <si>
    <t>MC</t>
    <phoneticPr fontId="2"/>
  </si>
  <si>
    <t>50号機</t>
    <rPh sb="2" eb="4">
      <t>ゴウキ</t>
    </rPh>
    <phoneticPr fontId="2"/>
  </si>
  <si>
    <t>機種</t>
    <rPh sb="0" eb="2">
      <t>キシュ</t>
    </rPh>
    <phoneticPr fontId="2"/>
  </si>
  <si>
    <t>50100MFM-FA00</t>
    <phoneticPr fontId="2"/>
  </si>
  <si>
    <t>50100MFP-C000</t>
    <phoneticPr fontId="2"/>
  </si>
  <si>
    <t>50100MFP-L800</t>
    <phoneticPr fontId="2"/>
  </si>
  <si>
    <t>50100MFP-JD00</t>
    <phoneticPr fontId="2"/>
  </si>
  <si>
    <t>50100MFP-JC00</t>
    <phoneticPr fontId="2"/>
  </si>
  <si>
    <t>50100MFP-A500</t>
    <phoneticPr fontId="2"/>
  </si>
  <si>
    <t>50100MGC-JD00</t>
    <phoneticPr fontId="2"/>
  </si>
  <si>
    <t>50100MGC-JB00</t>
    <phoneticPr fontId="2"/>
  </si>
  <si>
    <t>50100MEG-H100</t>
    <phoneticPr fontId="2"/>
  </si>
  <si>
    <t>50100MEG-W000</t>
    <phoneticPr fontId="2"/>
  </si>
  <si>
    <t>50100MLR-Y800</t>
    <phoneticPr fontId="2"/>
  </si>
  <si>
    <t>50100MLR-D800</t>
    <phoneticPr fontId="2"/>
  </si>
  <si>
    <t>50100MLR‐D000</t>
    <phoneticPr fontId="2"/>
  </si>
  <si>
    <t>50100MLR‐Y800</t>
    <phoneticPr fontId="2"/>
  </si>
  <si>
    <t>50100MKP-J800</t>
    <phoneticPr fontId="2"/>
  </si>
  <si>
    <t>50100MJF-A000</t>
    <phoneticPr fontId="2"/>
  </si>
  <si>
    <t>50100MJF-A300</t>
    <phoneticPr fontId="2"/>
  </si>
  <si>
    <t>50100MJH-Y000</t>
    <phoneticPr fontId="2"/>
  </si>
  <si>
    <t>50100MJH-Y400</t>
    <phoneticPr fontId="2"/>
  </si>
  <si>
    <t>50100MJL-Y100</t>
    <phoneticPr fontId="2"/>
  </si>
  <si>
    <t>50100MKA-N400</t>
    <phoneticPr fontId="2"/>
  </si>
  <si>
    <t>50100MKA-D700</t>
    <phoneticPr fontId="2"/>
  </si>
  <si>
    <t>50100MKA-D800</t>
    <phoneticPr fontId="2"/>
  </si>
  <si>
    <t>50100MKL-S800</t>
    <phoneticPr fontId="2"/>
  </si>
  <si>
    <t>50100MKA-N600</t>
    <phoneticPr fontId="2"/>
  </si>
  <si>
    <t>50100MKA-D500</t>
    <phoneticPr fontId="2"/>
  </si>
  <si>
    <t>50100MKL-S500</t>
    <phoneticPr fontId="2"/>
  </si>
  <si>
    <t>50100MKA-Y100</t>
    <phoneticPr fontId="2"/>
  </si>
  <si>
    <t>50100MJH-Y200</t>
    <phoneticPr fontId="2"/>
  </si>
  <si>
    <t>50100MKA-S400</t>
    <phoneticPr fontId="2"/>
  </si>
  <si>
    <t>50100MKS-E000</t>
    <phoneticPr fontId="2"/>
  </si>
  <si>
    <t>50100MLF-Y000</t>
    <phoneticPr fontId="2"/>
  </si>
  <si>
    <t>50100MLF-E800</t>
    <phoneticPr fontId="2"/>
  </si>
  <si>
    <t>50100GFY-6600</t>
    <phoneticPr fontId="2"/>
  </si>
  <si>
    <t>50100KSE-0000</t>
    <phoneticPr fontId="2"/>
  </si>
  <si>
    <t>50100MKJ-D000</t>
    <phoneticPr fontId="2"/>
  </si>
  <si>
    <t>50100MKJ-E500</t>
    <phoneticPr fontId="2"/>
  </si>
  <si>
    <t>50100MKT-D700</t>
    <phoneticPr fontId="2"/>
  </si>
  <si>
    <t>50100MY6-A000　</t>
    <phoneticPr fontId="2"/>
  </si>
  <si>
    <t>50100MY6-L000　　</t>
    <phoneticPr fontId="2"/>
  </si>
  <si>
    <t>50100MLA-A200</t>
    <phoneticPr fontId="2"/>
  </si>
  <si>
    <t>50100MLA-AA00</t>
    <phoneticPr fontId="2"/>
  </si>
  <si>
    <t>50100MLL-D000</t>
    <phoneticPr fontId="2"/>
  </si>
  <si>
    <t>50100MLT-D000</t>
    <phoneticPr fontId="2"/>
  </si>
  <si>
    <t>50100MLV-J000</t>
    <phoneticPr fontId="2"/>
  </si>
  <si>
    <t>50100MLH-D400</t>
    <phoneticPr fontId="2"/>
  </si>
  <si>
    <t>50100MLB-D200</t>
    <phoneticPr fontId="2"/>
  </si>
  <si>
    <t>50100MLC-D000</t>
    <phoneticPr fontId="2"/>
  </si>
  <si>
    <t>50100MLB-D800</t>
    <phoneticPr fontId="2"/>
  </si>
  <si>
    <t>50100MLC-D300</t>
    <phoneticPr fontId="2"/>
  </si>
  <si>
    <t>FRONT MY6-L000　　</t>
    <phoneticPr fontId="2"/>
  </si>
  <si>
    <t>FRONT MY6-A000　　</t>
    <phoneticPr fontId="2"/>
  </si>
  <si>
    <t>50100MLB-D000</t>
    <phoneticPr fontId="2"/>
  </si>
  <si>
    <t>50100MLCH-D600</t>
    <phoneticPr fontId="2"/>
  </si>
  <si>
    <t>50100MLC-D600</t>
    <phoneticPr fontId="2"/>
  </si>
  <si>
    <t>溶接1</t>
    <rPh sb="0" eb="2">
      <t>ヨウセツ</t>
    </rPh>
    <phoneticPr fontId="2"/>
  </si>
  <si>
    <t>マルチ</t>
  </si>
  <si>
    <t>マルチ</t>
    <phoneticPr fontId="2"/>
  </si>
  <si>
    <t>FRONT MY6-A000</t>
    <phoneticPr fontId="2"/>
  </si>
  <si>
    <t>FRONT MY6-L000</t>
    <phoneticPr fontId="2"/>
  </si>
  <si>
    <t>50100GEY-J000</t>
    <phoneticPr fontId="2"/>
  </si>
  <si>
    <t>50100KRL6800</t>
    <phoneticPr fontId="2"/>
  </si>
  <si>
    <t>50100GBJ-J700</t>
    <phoneticPr fontId="2"/>
  </si>
  <si>
    <t>50100GT0-J200</t>
    <phoneticPr fontId="2"/>
  </si>
  <si>
    <t>50100GCN-6400</t>
    <phoneticPr fontId="2"/>
  </si>
  <si>
    <t>50100GCN-Y200</t>
    <phoneticPr fontId="2"/>
  </si>
  <si>
    <t>50100GK4-8700</t>
    <phoneticPr fontId="2"/>
  </si>
  <si>
    <t>50100GFL-J400</t>
    <phoneticPr fontId="2"/>
  </si>
  <si>
    <t>50100KFK-6300</t>
    <phoneticPr fontId="2"/>
  </si>
  <si>
    <t>50100KRL-6900</t>
    <phoneticPr fontId="2"/>
  </si>
  <si>
    <t>50100MKT-D000</t>
    <phoneticPr fontId="2"/>
  </si>
  <si>
    <t>50100MKW-D000</t>
    <phoneticPr fontId="2"/>
  </si>
  <si>
    <t>50100MKW-D700</t>
    <phoneticPr fontId="2"/>
  </si>
  <si>
    <t>50100K64-J000</t>
    <phoneticPr fontId="2"/>
  </si>
  <si>
    <t>50100K88-J010</t>
    <phoneticPr fontId="2"/>
  </si>
  <si>
    <t>50100K88-Y000</t>
    <phoneticPr fontId="2"/>
  </si>
  <si>
    <t>50100K88-J400</t>
    <phoneticPr fontId="2"/>
  </si>
  <si>
    <t>50100K88-B500</t>
    <phoneticPr fontId="2"/>
  </si>
  <si>
    <t>50100K88-LC00</t>
    <phoneticPr fontId="2"/>
  </si>
  <si>
    <t>KO</t>
  </si>
  <si>
    <t>J/YA</t>
  </si>
  <si>
    <t>CM</t>
  </si>
  <si>
    <t>50100MFR-6700</t>
    <phoneticPr fontId="2"/>
  </si>
  <si>
    <t>50100MFY-A400</t>
    <phoneticPr fontId="2"/>
  </si>
  <si>
    <t>50100MFY-A500</t>
    <phoneticPr fontId="2"/>
  </si>
  <si>
    <t>50100MFY-L400</t>
    <phoneticPr fontId="2"/>
  </si>
  <si>
    <t>50100MLCA-D000</t>
    <phoneticPr fontId="2"/>
  </si>
  <si>
    <t>50100GFZ-J000</t>
    <phoneticPr fontId="2"/>
  </si>
  <si>
    <t>50100HP1-6000</t>
    <phoneticPr fontId="2"/>
  </si>
  <si>
    <t>50100HP2-6700</t>
    <phoneticPr fontId="2"/>
  </si>
  <si>
    <t>50100HP2-7200</t>
    <phoneticPr fontId="2"/>
  </si>
  <si>
    <t>50100MJN-A000</t>
    <phoneticPr fontId="2"/>
  </si>
  <si>
    <t>MY6</t>
  </si>
  <si>
    <t>MLA</t>
  </si>
  <si>
    <t>GFY</t>
  </si>
  <si>
    <t>GEY</t>
  </si>
  <si>
    <t>KRL</t>
  </si>
  <si>
    <t>GBJ</t>
  </si>
  <si>
    <t>GT0</t>
  </si>
  <si>
    <t>GCN</t>
  </si>
  <si>
    <t>GK4</t>
  </si>
  <si>
    <t>GFL</t>
  </si>
  <si>
    <t>KFK</t>
  </si>
  <si>
    <t>MJH</t>
  </si>
  <si>
    <t>KSE</t>
  </si>
  <si>
    <t>MKT</t>
  </si>
  <si>
    <t>MKW</t>
  </si>
  <si>
    <t>K64</t>
  </si>
  <si>
    <t>MLC</t>
  </si>
  <si>
    <t>MLB</t>
  </si>
  <si>
    <t>K88</t>
  </si>
  <si>
    <t xml:space="preserve">
MF</t>
  </si>
  <si>
    <t>MFR</t>
  </si>
  <si>
    <t>MFY</t>
  </si>
  <si>
    <t/>
  </si>
  <si>
    <t>GFZ</t>
  </si>
  <si>
    <t>HP1</t>
  </si>
  <si>
    <t>HP2</t>
  </si>
  <si>
    <t>MJN</t>
  </si>
  <si>
    <t>MFM</t>
  </si>
  <si>
    <t>MFP</t>
  </si>
  <si>
    <t>MGC</t>
  </si>
  <si>
    <t>MKA</t>
  </si>
  <si>
    <t>MEG</t>
  </si>
  <si>
    <t>MLR</t>
  </si>
  <si>
    <t>MKP</t>
  </si>
  <si>
    <t>MJF</t>
  </si>
  <si>
    <t>MJL</t>
  </si>
  <si>
    <t>MKL</t>
  </si>
  <si>
    <t>MKS</t>
  </si>
  <si>
    <t>MLF</t>
  </si>
  <si>
    <t>MKJ</t>
  </si>
  <si>
    <t>MLL</t>
  </si>
  <si>
    <t>MLT</t>
  </si>
  <si>
    <t>MLV</t>
  </si>
  <si>
    <t>MLH</t>
  </si>
  <si>
    <t>MY6</t>
    <phoneticPr fontId="2"/>
  </si>
  <si>
    <t>RF.S/A</t>
  </si>
  <si>
    <t>50100K88 L200.J000</t>
    <phoneticPr fontId="2"/>
  </si>
  <si>
    <t>50100K88 B500.LC00</t>
    <phoneticPr fontId="2"/>
  </si>
  <si>
    <t>52200KR3-0000</t>
    <phoneticPr fontId="2"/>
  </si>
  <si>
    <t>52200KPM-0000</t>
    <phoneticPr fontId="2"/>
  </si>
  <si>
    <t>52100NX2-0000</t>
    <phoneticPr fontId="2"/>
  </si>
  <si>
    <t>GJJ</t>
    <phoneticPr fontId="2"/>
  </si>
  <si>
    <t>GJH</t>
    <phoneticPr fontId="2"/>
  </si>
  <si>
    <t>K88</t>
    <phoneticPr fontId="2"/>
  </si>
  <si>
    <t>KR3</t>
    <phoneticPr fontId="2"/>
  </si>
  <si>
    <t>KPM</t>
    <phoneticPr fontId="2"/>
  </si>
  <si>
    <t>NX2</t>
    <phoneticPr fontId="2"/>
  </si>
  <si>
    <t>50100
MFR-6700</t>
    <phoneticPr fontId="2"/>
  </si>
  <si>
    <t>50100
MFR-7700</t>
    <phoneticPr fontId="2"/>
  </si>
  <si>
    <t>50100
MFR-D000</t>
    <phoneticPr fontId="2"/>
  </si>
  <si>
    <t>50100
MFR-L000</t>
    <phoneticPr fontId="2"/>
  </si>
  <si>
    <t xml:space="preserve">GJJ(FRAME) </t>
    <phoneticPr fontId="2"/>
  </si>
  <si>
    <t>GJJ(RR）</t>
    <phoneticPr fontId="2"/>
  </si>
  <si>
    <t>GJJ(SUB)</t>
    <phoneticPr fontId="2"/>
  </si>
  <si>
    <t xml:space="preserve">GJH(FRAME) </t>
    <phoneticPr fontId="2"/>
  </si>
  <si>
    <t>GJH(RR）</t>
    <phoneticPr fontId="2"/>
  </si>
  <si>
    <t>ライン</t>
    <phoneticPr fontId="2"/>
  </si>
  <si>
    <t>設変部番</t>
  </si>
  <si>
    <t>K2AF02</t>
  </si>
  <si>
    <t>50100K0Z J400XB</t>
  </si>
  <si>
    <t>50100K0Z J500XB</t>
  </si>
  <si>
    <t>50100K3R J000XB</t>
  </si>
  <si>
    <t>MKE</t>
  </si>
  <si>
    <t>K95</t>
  </si>
  <si>
    <t>K2AF04</t>
  </si>
  <si>
    <t>50100MLR D000XC</t>
  </si>
  <si>
    <t>K2AFC3</t>
  </si>
  <si>
    <t>MKF</t>
  </si>
  <si>
    <t>17510MLT D000XA</t>
  </si>
  <si>
    <t>50200MLF E800XA</t>
  </si>
  <si>
    <t>50200MLF Y000XA</t>
  </si>
  <si>
    <t>84150MLF Y000XA</t>
  </si>
  <si>
    <t>84150MLF Y100XA</t>
  </si>
  <si>
    <t>84250MLF Y000XA</t>
  </si>
  <si>
    <t>K2AFC4</t>
  </si>
  <si>
    <t>MKR</t>
  </si>
  <si>
    <t>50100MKR DH00XA</t>
  </si>
  <si>
    <t>50100MKR KH00XA</t>
  </si>
  <si>
    <t>NX7</t>
  </si>
  <si>
    <t>K2KD32</t>
  </si>
  <si>
    <t xml:space="preserve">TANK ASSY,FUEL                </t>
  </si>
  <si>
    <t>K</t>
  </si>
  <si>
    <t xml:space="preserve">NH303M     </t>
  </si>
  <si>
    <t xml:space="preserve">NHA86M     </t>
  </si>
  <si>
    <t xml:space="preserve">           </t>
  </si>
  <si>
    <t xml:space="preserve">17010GAM 0000  </t>
  </si>
  <si>
    <t xml:space="preserve">17010GAM 0000  03 </t>
  </si>
  <si>
    <t xml:space="preserve">TANK SET,FUEL                 </t>
  </si>
  <si>
    <t xml:space="preserve">PR    </t>
  </si>
  <si>
    <t>1266PR</t>
  </si>
  <si>
    <t xml:space="preserve">1750AGEZ 6100  </t>
  </si>
  <si>
    <t xml:space="preserve">1750AGEZ 6100  06 </t>
  </si>
  <si>
    <t xml:space="preserve">TANK ASSY FUEL                </t>
  </si>
  <si>
    <t xml:space="preserve">1750AK88 J400  </t>
  </si>
  <si>
    <t xml:space="preserve">1750AK88 J400  09 </t>
  </si>
  <si>
    <t xml:space="preserve">TANK ASSY FUEL(PR)            </t>
  </si>
  <si>
    <t xml:space="preserve">1750AK88 L200  </t>
  </si>
  <si>
    <t xml:space="preserve">1750AK88 L200  08 </t>
  </si>
  <si>
    <t xml:space="preserve">TANK ASSY,FUEL(PR)            </t>
  </si>
  <si>
    <t xml:space="preserve">1750AK88 L200  09 </t>
  </si>
  <si>
    <t xml:space="preserve">1750AMKT D000  </t>
  </si>
  <si>
    <t xml:space="preserve">1750AMKT D001  08 </t>
  </si>
  <si>
    <t xml:space="preserve">1750AMKW D000  </t>
  </si>
  <si>
    <t xml:space="preserve">1750AMKW D000  07 </t>
  </si>
  <si>
    <t xml:space="preserve">1750AMKW D700  </t>
  </si>
  <si>
    <t xml:space="preserve">1750AMKW D701  02 </t>
  </si>
  <si>
    <t xml:space="preserve">TANK COMP,FUEL(PR)            </t>
  </si>
  <si>
    <t xml:space="preserve">1750BGW2 0000  </t>
  </si>
  <si>
    <t xml:space="preserve">1750BGW2 0002  02 </t>
  </si>
  <si>
    <t xml:space="preserve">TANK COMP,FUEL                </t>
  </si>
  <si>
    <t>1260PR</t>
  </si>
  <si>
    <t>17500GAA 0000K1</t>
  </si>
  <si>
    <t xml:space="preserve">17500GAA 0001K1   </t>
  </si>
  <si>
    <t>17500GAH 0000AF</t>
  </si>
  <si>
    <t xml:space="preserve">17500GAH 0100AF01 </t>
  </si>
  <si>
    <t xml:space="preserve">HALF UPPER (PURESUKAN)        </t>
  </si>
  <si>
    <t>1210PR</t>
  </si>
  <si>
    <t>17500GAH 0000AG</t>
  </si>
  <si>
    <t xml:space="preserve">17500GAH 0100AG01 </t>
  </si>
  <si>
    <t xml:space="preserve">HALF LOWER (PURESUKAN)        </t>
  </si>
  <si>
    <t>17500GAH 0000K3</t>
  </si>
  <si>
    <t xml:space="preserve">17500GAH 0100K3   </t>
  </si>
  <si>
    <t xml:space="preserve">17500GAM 0000  </t>
  </si>
  <si>
    <t xml:space="preserve">17500GAM 0001  02 </t>
  </si>
  <si>
    <t>17500GAM 0000AC</t>
  </si>
  <si>
    <t xml:space="preserve">17500GAM 0001AC01 </t>
  </si>
  <si>
    <t xml:space="preserve">HALF UP                       </t>
  </si>
  <si>
    <t>17500GAM 0000AD</t>
  </si>
  <si>
    <t xml:space="preserve">17500GAM 0001AD01 </t>
  </si>
  <si>
    <t xml:space="preserve">HALF LOW                      </t>
  </si>
  <si>
    <t>17500GAZ 9000AB</t>
  </si>
  <si>
    <t xml:space="preserve">17500GAZ 9000AB02 </t>
  </si>
  <si>
    <t>17500GAZ 9000AC</t>
  </si>
  <si>
    <t xml:space="preserve">17500GAZ 9000AC02 </t>
  </si>
  <si>
    <t>17500GAZ 9000K4</t>
  </si>
  <si>
    <t xml:space="preserve">17500GAZ 9000K4   </t>
  </si>
  <si>
    <t>17500GA7 7000K0</t>
  </si>
  <si>
    <t xml:space="preserve">17500GA7 7000K001 </t>
  </si>
  <si>
    <t xml:space="preserve">17500GA7 7000  </t>
  </si>
  <si>
    <t xml:space="preserve">17500GA7 7021  01 </t>
  </si>
  <si>
    <t>17500GBL 7900AD</t>
  </si>
  <si>
    <t xml:space="preserve">17500GBL 7900AD01 </t>
  </si>
  <si>
    <t xml:space="preserve">HALF UPPER(PURESUKAN)         </t>
  </si>
  <si>
    <t>17500GBL 7900AE</t>
  </si>
  <si>
    <t xml:space="preserve">17500GBL 7900AE01 </t>
  </si>
  <si>
    <t xml:space="preserve">HALF LOWER(PURESUKAN)         </t>
  </si>
  <si>
    <t>17500GBL 8700AE</t>
  </si>
  <si>
    <t xml:space="preserve">17500GBL 8701AE02 </t>
  </si>
  <si>
    <t xml:space="preserve">HALF LOWER                    </t>
  </si>
  <si>
    <t>17500GCK 0000AD</t>
  </si>
  <si>
    <t xml:space="preserve">17500GCK 0000AD02 </t>
  </si>
  <si>
    <t xml:space="preserve">TANK HALF UP                  </t>
  </si>
  <si>
    <t>17500GCK 0000AE</t>
  </si>
  <si>
    <t xml:space="preserve">17500GCK 0000AE02 </t>
  </si>
  <si>
    <t xml:space="preserve">TANK HALF LOWER               </t>
  </si>
  <si>
    <t>17500GCK 0000K0</t>
  </si>
  <si>
    <t xml:space="preserve">17500GCK 0001K001 </t>
  </si>
  <si>
    <t>17500GCS 0000AC</t>
  </si>
  <si>
    <t xml:space="preserve">17500GCS 0000AC01 </t>
  </si>
  <si>
    <t>17500GCS 0000AD</t>
  </si>
  <si>
    <t xml:space="preserve">17500GCS 0000AD01 </t>
  </si>
  <si>
    <t>17500GCS 0000K0</t>
  </si>
  <si>
    <t xml:space="preserve">17500GCS 0100K001 </t>
  </si>
  <si>
    <t xml:space="preserve">17500GCW 0000  </t>
  </si>
  <si>
    <t xml:space="preserve">17500GCW 0000  02 </t>
  </si>
  <si>
    <t>17500GCW 0000AC</t>
  </si>
  <si>
    <t xml:space="preserve">17500GCW 0000AC02 </t>
  </si>
  <si>
    <t xml:space="preserve">HALF UP BLNK                  </t>
  </si>
  <si>
    <t>17500GCW 0000AD</t>
  </si>
  <si>
    <t xml:space="preserve">17500GCW 0000AD02 </t>
  </si>
  <si>
    <t>17500GEE 0000AC</t>
  </si>
  <si>
    <t xml:space="preserve">17500GEE 0000AC01 </t>
  </si>
  <si>
    <t>17500GEE 0000AD</t>
  </si>
  <si>
    <t xml:space="preserve">17500GEE 0000AD01 </t>
  </si>
  <si>
    <t xml:space="preserve">17500GE8 0000  </t>
  </si>
  <si>
    <t xml:space="preserve">17500GE8 0000  01 </t>
  </si>
  <si>
    <t xml:space="preserve">TANK COMP.,FUEL               </t>
  </si>
  <si>
    <t xml:space="preserve">17500GJB J000  </t>
  </si>
  <si>
    <t xml:space="preserve">17500GJB J002  04 </t>
  </si>
  <si>
    <t xml:space="preserve">17500GJB J002  05 </t>
  </si>
  <si>
    <t xml:space="preserve">17500GJB J002  06 </t>
  </si>
  <si>
    <t>17500GW0 0000AB</t>
  </si>
  <si>
    <t xml:space="preserve">17500GW0 0000AB   </t>
  </si>
  <si>
    <t xml:space="preserve">TANK LOWER BLANK              </t>
  </si>
  <si>
    <t xml:space="preserve">17500GW0 0000  </t>
  </si>
  <si>
    <t xml:space="preserve">17500GW0 0001  01 </t>
  </si>
  <si>
    <t>17500GW0 0000AA</t>
  </si>
  <si>
    <t xml:space="preserve">17500GW0 0001AA   </t>
  </si>
  <si>
    <t xml:space="preserve">TANK UPPER BLANK              </t>
  </si>
  <si>
    <t xml:space="preserve">17500GY3 0000  </t>
  </si>
  <si>
    <t xml:space="preserve">17500GY3 0002  02 </t>
  </si>
  <si>
    <t>17500GZ5 0000K0</t>
  </si>
  <si>
    <t xml:space="preserve">17500GZ5 0000K0   </t>
  </si>
  <si>
    <t>17500KAB 6700AA</t>
  </si>
  <si>
    <t xml:space="preserve">17500KAB 6701AA   </t>
  </si>
  <si>
    <t>17500KAB 6700AB</t>
  </si>
  <si>
    <t xml:space="preserve">17500KAB 6701AB   </t>
  </si>
  <si>
    <t>17500KAB 7300XA</t>
  </si>
  <si>
    <t xml:space="preserve">17500KAB 7302XA   </t>
  </si>
  <si>
    <t xml:space="preserve">TANK COMP,FUEL(SOZAI)         </t>
  </si>
  <si>
    <t>17500KFR 8600AE</t>
  </si>
  <si>
    <t xml:space="preserve">17500KFR 8600AE02 </t>
  </si>
  <si>
    <t xml:space="preserve">17500KFR 8600  </t>
  </si>
  <si>
    <t xml:space="preserve">17500KFR 8601     </t>
  </si>
  <si>
    <t xml:space="preserve">WE    </t>
  </si>
  <si>
    <t>1265WE</t>
  </si>
  <si>
    <t>17500KS4 0000AF</t>
  </si>
  <si>
    <t xml:space="preserve">17500KS4 0000AF   </t>
  </si>
  <si>
    <t>17500KS4 0000AB</t>
  </si>
  <si>
    <t xml:space="preserve">17500KS4 0001AB   </t>
  </si>
  <si>
    <t xml:space="preserve">TANK LOWER (BLANK)            </t>
  </si>
  <si>
    <t xml:space="preserve">17500KS4 0000  </t>
  </si>
  <si>
    <t xml:space="preserve">17500KS4 0102  04 </t>
  </si>
  <si>
    <t>17500KV7 6700K1</t>
  </si>
  <si>
    <t xml:space="preserve">17500KV7 6702K1   </t>
  </si>
  <si>
    <t xml:space="preserve">17500KV7 7600  </t>
  </si>
  <si>
    <t xml:space="preserve">17500KV7 7602     </t>
  </si>
  <si>
    <t>17500KV8 6200K0</t>
  </si>
  <si>
    <t xml:space="preserve">17500KV8 6201K0   </t>
  </si>
  <si>
    <t xml:space="preserve">TANK,COMP.,FUEL               </t>
  </si>
  <si>
    <t xml:space="preserve">NH436M     </t>
  </si>
  <si>
    <t>17501GEV 7600H1</t>
  </si>
  <si>
    <t xml:space="preserve">17501GEV 7600H102 </t>
  </si>
  <si>
    <t xml:space="preserve">HALF,UP                       </t>
  </si>
  <si>
    <t>17501MEG 300020</t>
  </si>
  <si>
    <t xml:space="preserve">17501MEG 30012002 </t>
  </si>
  <si>
    <t xml:space="preserve">BODY,R HALF                   </t>
  </si>
  <si>
    <t>17501MEG 300021</t>
  </si>
  <si>
    <t xml:space="preserve">17501MEG 30012102 </t>
  </si>
  <si>
    <t xml:space="preserve">BODY,L HALF                   </t>
  </si>
  <si>
    <t>17501MEG 300022</t>
  </si>
  <si>
    <t xml:space="preserve">17501MEG 30012202 </t>
  </si>
  <si>
    <t xml:space="preserve">PLATE,BOTTOM                  </t>
  </si>
  <si>
    <t>17501MFE 640020</t>
  </si>
  <si>
    <t xml:space="preserve">17501MFE 640020   </t>
  </si>
  <si>
    <t>1221PR</t>
  </si>
  <si>
    <t>17502GEV 7600H1</t>
  </si>
  <si>
    <t xml:space="preserve">17502GEV 7600H102 </t>
  </si>
  <si>
    <t xml:space="preserve">HALF,LOWER                    </t>
  </si>
  <si>
    <t>17506MAN 6000K0</t>
  </si>
  <si>
    <t xml:space="preserve">17506MAN 6000K0   </t>
  </si>
  <si>
    <t xml:space="preserve">HALF,R OUTER(6000H1)          </t>
  </si>
  <si>
    <t>17507MAN 6000K0</t>
  </si>
  <si>
    <t xml:space="preserve">17507MAN 6000K0   </t>
  </si>
  <si>
    <t xml:space="preserve">HALF,L OUTER(6000H1)          </t>
  </si>
  <si>
    <t>17508GA7 7000K0</t>
  </si>
  <si>
    <t xml:space="preserve">17508GA7 7000K0   </t>
  </si>
  <si>
    <t xml:space="preserve">HALF,FUEL TANK UP             </t>
  </si>
  <si>
    <t>17509GA7 3000K0</t>
  </si>
  <si>
    <t xml:space="preserve">17509GA7 3000K0   </t>
  </si>
  <si>
    <t xml:space="preserve">HALF,FUEL TANK LO             </t>
  </si>
  <si>
    <t xml:space="preserve">1751AGFY 6800  </t>
  </si>
  <si>
    <t xml:space="preserve">1751AGFY 6800     </t>
  </si>
  <si>
    <t xml:space="preserve">HALF,UPPER SUB                </t>
  </si>
  <si>
    <t xml:space="preserve">1751AGFZ J100  </t>
  </si>
  <si>
    <t xml:space="preserve">1751AGFZ J100     </t>
  </si>
  <si>
    <t>1751AKW3 0000K0</t>
  </si>
  <si>
    <t xml:space="preserve">1751AKW3 0001K001 </t>
  </si>
  <si>
    <t xml:space="preserve">1751AMFR 6700  </t>
  </si>
  <si>
    <t xml:space="preserve">1751AMFR 6700     </t>
  </si>
  <si>
    <t xml:space="preserve">1751AMGH 6400  </t>
  </si>
  <si>
    <t xml:space="preserve">1751AMGH 6400     </t>
  </si>
  <si>
    <t xml:space="preserve">BODY R HALF COMP              </t>
  </si>
  <si>
    <t xml:space="preserve">1751AMJF A000  </t>
  </si>
  <si>
    <t xml:space="preserve">1751AMJF A000     </t>
  </si>
  <si>
    <t xml:space="preserve">UPPER COMP                    </t>
  </si>
  <si>
    <t xml:space="preserve">1751AMJM D000  </t>
  </si>
  <si>
    <t xml:space="preserve">1751AMJM D000     </t>
  </si>
  <si>
    <t xml:space="preserve">1751AMJM D600  </t>
  </si>
  <si>
    <t xml:space="preserve">1751AMJM D600     </t>
  </si>
  <si>
    <t xml:space="preserve">1751AMJP G500  </t>
  </si>
  <si>
    <t xml:space="preserve">1751AMJP G500  01 </t>
  </si>
  <si>
    <t xml:space="preserve">1751AMJW J800  </t>
  </si>
  <si>
    <t xml:space="preserve">1751AMJW J800     </t>
  </si>
  <si>
    <t xml:space="preserve">1751AMKH D000  </t>
  </si>
  <si>
    <t xml:space="preserve">1751AMKH D000     </t>
  </si>
  <si>
    <t xml:space="preserve">1751AMY6 7000  </t>
  </si>
  <si>
    <t xml:space="preserve">1751AMY6 7000     </t>
  </si>
  <si>
    <t xml:space="preserve">BOTTOM FUEL                   </t>
  </si>
  <si>
    <t xml:space="preserve">1751BGFY 6800  </t>
  </si>
  <si>
    <t xml:space="preserve">1751BGFY 6800     </t>
  </si>
  <si>
    <t xml:space="preserve">HALF,LOWER SUB                </t>
  </si>
  <si>
    <t xml:space="preserve">1751BGFZ J100  </t>
  </si>
  <si>
    <t xml:space="preserve">1751BGFZ J100     </t>
  </si>
  <si>
    <t xml:space="preserve">1751BGFZ J100  01 </t>
  </si>
  <si>
    <t>1751BKT2 0000HB</t>
  </si>
  <si>
    <t xml:space="preserve">1751BKT2 0000HB   </t>
  </si>
  <si>
    <t xml:space="preserve">COLLAR TANK SET(DUMMY)        </t>
  </si>
  <si>
    <t xml:space="preserve">1751BMGH 6400  </t>
  </si>
  <si>
    <t xml:space="preserve">1751BMGH 6400     </t>
  </si>
  <si>
    <t xml:space="preserve">BODY L HALF COMP              </t>
  </si>
  <si>
    <t xml:space="preserve">1751BMGS D300  </t>
  </si>
  <si>
    <t xml:space="preserve">1751BMGS D300     </t>
  </si>
  <si>
    <t xml:space="preserve">1751BMJF A000  </t>
  </si>
  <si>
    <t xml:space="preserve">1751BMJF A000     </t>
  </si>
  <si>
    <t xml:space="preserve">LWR COMP                      </t>
  </si>
  <si>
    <t xml:space="preserve">1751BMJM D000  </t>
  </si>
  <si>
    <t xml:space="preserve">1751BMJM D000     </t>
  </si>
  <si>
    <t xml:space="preserve">1751BMJM D600  </t>
  </si>
  <si>
    <t xml:space="preserve">1751BMJM D600     </t>
  </si>
  <si>
    <t xml:space="preserve">1751BMJP G500  </t>
  </si>
  <si>
    <t xml:space="preserve">1751BMJP G500  01 </t>
  </si>
  <si>
    <t xml:space="preserve">1751BMJS J700  </t>
  </si>
  <si>
    <t xml:space="preserve">1751BMJS J700     </t>
  </si>
  <si>
    <t xml:space="preserve">1751BMJW J800  </t>
  </si>
  <si>
    <t xml:space="preserve">1751BMJW J800     </t>
  </si>
  <si>
    <t xml:space="preserve">1751BMKH D000  </t>
  </si>
  <si>
    <t xml:space="preserve">1751BMKH D000     </t>
  </si>
  <si>
    <t xml:space="preserve">1751BZ2E G000  </t>
  </si>
  <si>
    <t xml:space="preserve">1751BZ2E G003  11 </t>
  </si>
  <si>
    <t xml:space="preserve">1751BZ2E G003  12 </t>
  </si>
  <si>
    <t xml:space="preserve">1751CGGZ J400  </t>
  </si>
  <si>
    <t xml:space="preserve">1751CGGZ J400  02 </t>
  </si>
  <si>
    <t xml:space="preserve">1751CGGZ J400  03 </t>
  </si>
  <si>
    <t xml:space="preserve">1751CGGZ J400  04 </t>
  </si>
  <si>
    <t xml:space="preserve">1751CMGS D300  </t>
  </si>
  <si>
    <t xml:space="preserve">1751CMGS D300     </t>
  </si>
  <si>
    <t xml:space="preserve">LOWER COMP                    </t>
  </si>
  <si>
    <t>17510GBL 7900K0</t>
  </si>
  <si>
    <t xml:space="preserve">17510GBL 7900K001 </t>
  </si>
  <si>
    <t>17510GBL 7900K1</t>
  </si>
  <si>
    <t xml:space="preserve">17510GBL 7900K1   </t>
  </si>
  <si>
    <t>17510GBL 8700K0</t>
  </si>
  <si>
    <t xml:space="preserve">17510GBL 8720K001 </t>
  </si>
  <si>
    <t>17510GCR 0000AD</t>
  </si>
  <si>
    <t xml:space="preserve">17510GCR 0000AD01 </t>
  </si>
  <si>
    <t xml:space="preserve">BODY HALF R OUTER             </t>
  </si>
  <si>
    <t>17510GCR 0000AE</t>
  </si>
  <si>
    <t xml:space="preserve">17510GCR 0000AE01 </t>
  </si>
  <si>
    <t xml:space="preserve">BODY HALF L OUTER             </t>
  </si>
  <si>
    <t>17510GCR 0000K0</t>
  </si>
  <si>
    <t xml:space="preserve">17510GCR 0001K002 </t>
  </si>
  <si>
    <t>17510GCV J000AD</t>
  </si>
  <si>
    <t xml:space="preserve">17510GCV J000AD01 </t>
  </si>
  <si>
    <t xml:space="preserve">HALF R OUTER                  </t>
  </si>
  <si>
    <t>17510GCV J000AE</t>
  </si>
  <si>
    <t xml:space="preserve">17510GCV J000AE01 </t>
  </si>
  <si>
    <t xml:space="preserve">HALF L OUTER                  </t>
  </si>
  <si>
    <t>17510GCV J000AF</t>
  </si>
  <si>
    <t xml:space="preserve">17510GCV J000AF01 </t>
  </si>
  <si>
    <t xml:space="preserve">PLATE BOTTOM                  </t>
  </si>
  <si>
    <t xml:space="preserve">17510GCV J000  </t>
  </si>
  <si>
    <t xml:space="preserve">17510GCV J001  02 </t>
  </si>
  <si>
    <t xml:space="preserve">TANK COMP FUEL(SOZAI)         </t>
  </si>
  <si>
    <t xml:space="preserve">17510GEV 7600  </t>
  </si>
  <si>
    <t xml:space="preserve">17510GEV 7604     </t>
  </si>
  <si>
    <t xml:space="preserve">TANK,COMP FUEL                </t>
  </si>
  <si>
    <t xml:space="preserve">17510GFG 0000  </t>
  </si>
  <si>
    <t xml:space="preserve">17510GFG 0002     </t>
  </si>
  <si>
    <t>17510GFG 300020</t>
  </si>
  <si>
    <t xml:space="preserve">17510GFG 30002002 </t>
  </si>
  <si>
    <t xml:space="preserve">HALF,R OUTER                  </t>
  </si>
  <si>
    <t>17510GFG 300021</t>
  </si>
  <si>
    <t xml:space="preserve">17510GFG 30002102 </t>
  </si>
  <si>
    <t xml:space="preserve">HALF,L OUTER                  </t>
  </si>
  <si>
    <t>17510GFG 300022</t>
  </si>
  <si>
    <t xml:space="preserve">17510GFG 30002202 </t>
  </si>
  <si>
    <t xml:space="preserve">BOTTOM                        </t>
  </si>
  <si>
    <t>17510GFL J400XA</t>
  </si>
  <si>
    <t xml:space="preserve">17510GFL J400XA   </t>
  </si>
  <si>
    <t>17510GFL J400XB</t>
  </si>
  <si>
    <t xml:space="preserve">17510GFL J400XB   </t>
  </si>
  <si>
    <t>17510GFL J40021</t>
  </si>
  <si>
    <t xml:space="preserve">17510GFL J40021   </t>
  </si>
  <si>
    <t>17510GFL J40022</t>
  </si>
  <si>
    <t xml:space="preserve">17510GFL J40022   </t>
  </si>
  <si>
    <t>17510GFY 6300XA</t>
  </si>
  <si>
    <t xml:space="preserve">17510GFY 6300XA02 </t>
  </si>
  <si>
    <t xml:space="preserve">TANK COMP FUEL (SOZAI)        </t>
  </si>
  <si>
    <t>17510GFY 6800XA</t>
  </si>
  <si>
    <t xml:space="preserve">17510GFY 6800XA   </t>
  </si>
  <si>
    <t xml:space="preserve">TANK COMP,FUEL SOZAI          </t>
  </si>
  <si>
    <t>17510GFZ J100XB</t>
  </si>
  <si>
    <t xml:space="preserve">17510GFZ J101XB   </t>
  </si>
  <si>
    <t xml:space="preserve">TANK COMP FUEL SOZAI          </t>
  </si>
  <si>
    <t xml:space="preserve">17510GFZ J101XB01 </t>
  </si>
  <si>
    <t>17510GFZ 000020</t>
  </si>
  <si>
    <t xml:space="preserve">17510GFZ 000020   </t>
  </si>
  <si>
    <t xml:space="preserve">HALF,UPPER                    </t>
  </si>
  <si>
    <t>17510GFZ 000021</t>
  </si>
  <si>
    <t xml:space="preserve">17510GFZ 00002103 </t>
  </si>
  <si>
    <t>17510GFZ 0000XB</t>
  </si>
  <si>
    <t xml:space="preserve">17510GFZ 0001XB01 </t>
  </si>
  <si>
    <t xml:space="preserve">17510GJB J000  </t>
  </si>
  <si>
    <t xml:space="preserve">17510GJB J002     </t>
  </si>
  <si>
    <t xml:space="preserve">17510GJB J002  01 </t>
  </si>
  <si>
    <t xml:space="preserve">17510GS3 0000  </t>
  </si>
  <si>
    <t xml:space="preserve">17510GS3 0101  01 </t>
  </si>
  <si>
    <t>17510GS3 0000K0</t>
  </si>
  <si>
    <t xml:space="preserve">17510GS3 0101K001 </t>
  </si>
  <si>
    <t>17510GT4 0000AG</t>
  </si>
  <si>
    <t xml:space="preserve">17510GT4 0000AG   </t>
  </si>
  <si>
    <t xml:space="preserve">BODY,HALF R                   </t>
  </si>
  <si>
    <t>17510GT4 0000AH</t>
  </si>
  <si>
    <t xml:space="preserve">17510GT4 0000AH   </t>
  </si>
  <si>
    <t xml:space="preserve">BODY,HALF L                   </t>
  </si>
  <si>
    <t>17510GT4 0000AK</t>
  </si>
  <si>
    <t xml:space="preserve">17510GT4 0000AK   </t>
  </si>
  <si>
    <t xml:space="preserve">BOTTOM,PLATE                  </t>
  </si>
  <si>
    <t>17510GT4 0000AB</t>
  </si>
  <si>
    <t xml:space="preserve">17510GT4 0001AB   </t>
  </si>
  <si>
    <t xml:space="preserve">TANK BOTTOM BLANK             </t>
  </si>
  <si>
    <t>17510GT4 0000AA</t>
  </si>
  <si>
    <t xml:space="preserve">17510GT4 0002AA   </t>
  </si>
  <si>
    <t xml:space="preserve">R/L OUTER HALF                </t>
  </si>
  <si>
    <t>17510GT4 7100XA</t>
  </si>
  <si>
    <t xml:space="preserve">17510GT4 7102XA   </t>
  </si>
  <si>
    <t xml:space="preserve">TANK COMP FUEL                </t>
  </si>
  <si>
    <t>17510GW6 0000AA</t>
  </si>
  <si>
    <t xml:space="preserve">17510GW6 0001AA   </t>
  </si>
  <si>
    <t xml:space="preserve">TANK BODY R (BLANK)           </t>
  </si>
  <si>
    <t>17510GW6 0000AB</t>
  </si>
  <si>
    <t xml:space="preserve">17510GW6 0001AB   </t>
  </si>
  <si>
    <t xml:space="preserve">TANK BODY L (BLANK)           </t>
  </si>
  <si>
    <t>17510GW6 0000AC</t>
  </si>
  <si>
    <t xml:space="preserve">17510GW6 0001AC   </t>
  </si>
  <si>
    <t xml:space="preserve">TANK BOTTOM(BLANK)            </t>
  </si>
  <si>
    <t>17510GW6 0000XA</t>
  </si>
  <si>
    <t xml:space="preserve">17510GW6 0003XA   </t>
  </si>
  <si>
    <t>17510GW8 6700AA</t>
  </si>
  <si>
    <t xml:space="preserve">17510GW8 6700AA02 </t>
  </si>
  <si>
    <t xml:space="preserve">BODY R,HALF                   </t>
  </si>
  <si>
    <t>17510GW8 6700AB</t>
  </si>
  <si>
    <t xml:space="preserve">17510GW8 6700AB02 </t>
  </si>
  <si>
    <t xml:space="preserve">BODY L,HALF                   </t>
  </si>
  <si>
    <t>17510GW8 6700AD</t>
  </si>
  <si>
    <t xml:space="preserve">17510GW8 6700AD   </t>
  </si>
  <si>
    <t>17510HB3 3000AA</t>
  </si>
  <si>
    <t xml:space="preserve">17510HB3 3000AA   </t>
  </si>
  <si>
    <t xml:space="preserve">BOTTOM(BLANK)                 </t>
  </si>
  <si>
    <t>17510HB3 3000AB</t>
  </si>
  <si>
    <t xml:space="preserve">17510HB3 3100AB   </t>
  </si>
  <si>
    <t xml:space="preserve">BODY TANK(BLANK)              </t>
  </si>
  <si>
    <t>17510HC0 6700BB</t>
  </si>
  <si>
    <t xml:space="preserve">17510HC0 6701BB02 </t>
  </si>
  <si>
    <t xml:space="preserve">BODY TANK                     </t>
  </si>
  <si>
    <t>17510HC0 6700BC</t>
  </si>
  <si>
    <t xml:space="preserve">17510HC0 6703BC02 </t>
  </si>
  <si>
    <t>17510HC0 6700XA</t>
  </si>
  <si>
    <t xml:space="preserve">17510HC0 6703XA05 </t>
  </si>
  <si>
    <t xml:space="preserve">TANK COMP                     </t>
  </si>
  <si>
    <t>17510HC3 0000K0</t>
  </si>
  <si>
    <t xml:space="preserve">17510HC3 0000K0   </t>
  </si>
  <si>
    <t>17510HC3 3000AA</t>
  </si>
  <si>
    <t xml:space="preserve">17510HC3 3001AA   </t>
  </si>
  <si>
    <t>17510HC3 3000AB</t>
  </si>
  <si>
    <t xml:space="preserve">17510HC3 3001AB   </t>
  </si>
  <si>
    <t xml:space="preserve">TANK BOTTOM(SOZAI)            </t>
  </si>
  <si>
    <t>17510KAE 7400AB</t>
  </si>
  <si>
    <t xml:space="preserve">17510KAE 7400AB   </t>
  </si>
  <si>
    <t>17510KAE 7400AD</t>
  </si>
  <si>
    <t xml:space="preserve">17510KAE 7400AD   </t>
  </si>
  <si>
    <t xml:space="preserve">BODY L HALF                   </t>
  </si>
  <si>
    <t>17510KAE 7400AF</t>
  </si>
  <si>
    <t xml:space="preserve">17510KAE 7400AF   </t>
  </si>
  <si>
    <t xml:space="preserve">BODY R HALF                   </t>
  </si>
  <si>
    <t>17510KBG 0000AD</t>
  </si>
  <si>
    <t xml:space="preserve">17510KBG 0000AD   </t>
  </si>
  <si>
    <t xml:space="preserve">BOTTOM (BLANK)                </t>
  </si>
  <si>
    <t>17510KBG 0000AF</t>
  </si>
  <si>
    <t xml:space="preserve">17510KBG 0000AF02 </t>
  </si>
  <si>
    <t xml:space="preserve">BODY HALF L                   </t>
  </si>
  <si>
    <t>17510KBG 0000AG</t>
  </si>
  <si>
    <t xml:space="preserve">17510KBG 0000AG02 </t>
  </si>
  <si>
    <t xml:space="preserve">BODY HALF R                   </t>
  </si>
  <si>
    <t>17510KBG 0000AA</t>
  </si>
  <si>
    <t xml:space="preserve">17510KBG 0002AA   </t>
  </si>
  <si>
    <t xml:space="preserve">BODY R HALF(BLANK)            </t>
  </si>
  <si>
    <t>17510KBG 0000AB</t>
  </si>
  <si>
    <t xml:space="preserve">17510KBG 0002AB   </t>
  </si>
  <si>
    <t xml:space="preserve">BODY L HALF(BLANK)            </t>
  </si>
  <si>
    <t>17510KBG 0000AE</t>
  </si>
  <si>
    <t xml:space="preserve">17510KBG 0100AE   </t>
  </si>
  <si>
    <t xml:space="preserve">BOTTOM PLATE                  </t>
  </si>
  <si>
    <t xml:space="preserve">17510KBG 0000  </t>
  </si>
  <si>
    <t xml:space="preserve">17510KBG 0101     </t>
  </si>
  <si>
    <t xml:space="preserve">17510KBG 7300  </t>
  </si>
  <si>
    <t xml:space="preserve">17510KBG 7311     </t>
  </si>
  <si>
    <t>17510KBR 0000AD</t>
  </si>
  <si>
    <t xml:space="preserve">17510KBR 0000AD   </t>
  </si>
  <si>
    <t>17510KBR 0000AE</t>
  </si>
  <si>
    <t xml:space="preserve">17510KBR 0000AE   </t>
  </si>
  <si>
    <t>17510KBR 0000AG</t>
  </si>
  <si>
    <t xml:space="preserve">17510KBR 0000AG   </t>
  </si>
  <si>
    <t>17510KB4 0000AB</t>
  </si>
  <si>
    <t xml:space="preserve">17510KB4 0002AB   </t>
  </si>
  <si>
    <t xml:space="preserve">BODY R HALF (BRANK)           </t>
  </si>
  <si>
    <t>17510KB4 0000AC</t>
  </si>
  <si>
    <t xml:space="preserve">17510KB4 0002AC   </t>
  </si>
  <si>
    <t xml:space="preserve">BODY L HALF (BRANK)           </t>
  </si>
  <si>
    <t>17510KB4 0000AD</t>
  </si>
  <si>
    <t xml:space="preserve">17510KB4 0002AD   </t>
  </si>
  <si>
    <t xml:space="preserve">TANK BOTTOM (SOZAI)           </t>
  </si>
  <si>
    <t xml:space="preserve">17510KB4 0000  </t>
  </si>
  <si>
    <t xml:space="preserve">17510KB4 0201  02 </t>
  </si>
  <si>
    <t xml:space="preserve">17510KCN 0000  </t>
  </si>
  <si>
    <t xml:space="preserve">17510KCN 0000  04 </t>
  </si>
  <si>
    <t>17510KCN 0000AB</t>
  </si>
  <si>
    <t xml:space="preserve">17510KCN 0000AB   </t>
  </si>
  <si>
    <t>17510KCN 0000AC</t>
  </si>
  <si>
    <t xml:space="preserve">17510KCN 0000AC   </t>
  </si>
  <si>
    <t>17510KCZ 0000AD</t>
  </si>
  <si>
    <t xml:space="preserve">17510KCZ 0000AD   </t>
  </si>
  <si>
    <t xml:space="preserve">BODY R FUEL TANK              </t>
  </si>
  <si>
    <t>17510KCZ 0000AE</t>
  </si>
  <si>
    <t xml:space="preserve">17510KCZ 0000AE   </t>
  </si>
  <si>
    <t xml:space="preserve">BODY L FUEL TANK              </t>
  </si>
  <si>
    <t>17510KCZ 0000AF</t>
  </si>
  <si>
    <t xml:space="preserve">17510KCZ 0000AF03 </t>
  </si>
  <si>
    <t xml:space="preserve">BOTTOM FUEL TANK              </t>
  </si>
  <si>
    <t>17510KCZ 9300AE</t>
  </si>
  <si>
    <t xml:space="preserve">17510KCZ 9300AE01 </t>
  </si>
  <si>
    <t>17510KCZ 9300AF</t>
  </si>
  <si>
    <t xml:space="preserve">17510KCZ 9300AF01 </t>
  </si>
  <si>
    <t>17510KCZ 9300AG</t>
  </si>
  <si>
    <t xml:space="preserve">17510KCZ 9300AG01 </t>
  </si>
  <si>
    <t xml:space="preserve">BOTOM FUEL TANK               </t>
  </si>
  <si>
    <t>17510KCZ 9300K0</t>
  </si>
  <si>
    <t xml:space="preserve">17510KCZ 9300K001 </t>
  </si>
  <si>
    <t xml:space="preserve">17510KCZ 9300  </t>
  </si>
  <si>
    <t xml:space="preserve">17510KCZ 9301  01 </t>
  </si>
  <si>
    <t>17510KFB 0000AD</t>
  </si>
  <si>
    <t xml:space="preserve">17510KFB 0000AD03 </t>
  </si>
  <si>
    <t>17510KFB 0000AE</t>
  </si>
  <si>
    <t xml:space="preserve">17510KFB 0000AE03 </t>
  </si>
  <si>
    <t>17510KFB 0000AF</t>
  </si>
  <si>
    <t xml:space="preserve">17510KFB 0001AF   </t>
  </si>
  <si>
    <t>17510KFB 840020</t>
  </si>
  <si>
    <t xml:space="preserve">17510KFB 84002001 </t>
  </si>
  <si>
    <t>17510KFB 840021</t>
  </si>
  <si>
    <t xml:space="preserve">17510KFB 84002101 </t>
  </si>
  <si>
    <t>17510KFB 840022</t>
  </si>
  <si>
    <t xml:space="preserve">17510KFB 840022   </t>
  </si>
  <si>
    <t>17510KFB 8400XA</t>
  </si>
  <si>
    <t xml:space="preserve">17510KFB 8402XA02 </t>
  </si>
  <si>
    <t>17510KFG 0000AC</t>
  </si>
  <si>
    <t xml:space="preserve">17510KFG 0000AC02 </t>
  </si>
  <si>
    <t xml:space="preserve">HALF L                        </t>
  </si>
  <si>
    <t>17510KFG 0000AD</t>
  </si>
  <si>
    <t xml:space="preserve">17510KFG 0000AD02 </t>
  </si>
  <si>
    <t xml:space="preserve">HALF R                        </t>
  </si>
  <si>
    <t xml:space="preserve">17510KFG 0000  </t>
  </si>
  <si>
    <t xml:space="preserve">17510KFG 0002  01 </t>
  </si>
  <si>
    <t>17510KFK 0000BA</t>
  </si>
  <si>
    <t xml:space="preserve">17510KFK 0000BA01 </t>
  </si>
  <si>
    <t>17510KFK 0000AC</t>
  </si>
  <si>
    <t xml:space="preserve">17510KFK 0001AC   </t>
  </si>
  <si>
    <t>17510KFK 0000BB</t>
  </si>
  <si>
    <t xml:space="preserve">17510KFK 0001BB   </t>
  </si>
  <si>
    <t xml:space="preserve">17510KFK 0000  </t>
  </si>
  <si>
    <t xml:space="preserve">17510KFK 0003  02 </t>
  </si>
  <si>
    <t xml:space="preserve">17510KFK 6300  </t>
  </si>
  <si>
    <t xml:space="preserve">17510KFK 6303  01 </t>
  </si>
  <si>
    <t>17510KF9 0000AG</t>
  </si>
  <si>
    <t xml:space="preserve">17510KF9 0000AG   </t>
  </si>
  <si>
    <t xml:space="preserve">BODY, HALF L                  </t>
  </si>
  <si>
    <t>17510KF9 0000AH</t>
  </si>
  <si>
    <t xml:space="preserve">17510KF9 0000AH   </t>
  </si>
  <si>
    <t>17510KF9 0000AJ</t>
  </si>
  <si>
    <t xml:space="preserve">17510KF9 0000AJ   </t>
  </si>
  <si>
    <t xml:space="preserve">BODY, HALF R                  </t>
  </si>
  <si>
    <t xml:space="preserve">17510KF9 0000  </t>
  </si>
  <si>
    <t xml:space="preserve">17510KF9 0201  01 </t>
  </si>
  <si>
    <t xml:space="preserve">17510KF9 0201  02 </t>
  </si>
  <si>
    <t>17510KJ2 0000AA</t>
  </si>
  <si>
    <t xml:space="preserve">17510KJ2 0000AA   </t>
  </si>
  <si>
    <t>17510KJ2 0000AB</t>
  </si>
  <si>
    <t xml:space="preserve">17510KJ2 0000AB   </t>
  </si>
  <si>
    <t>17510KJ2 0000AC</t>
  </si>
  <si>
    <t xml:space="preserve">17510KJ2 0001AC   </t>
  </si>
  <si>
    <t xml:space="preserve">BOTTOM PLATE (BRANK)          </t>
  </si>
  <si>
    <t>17510KJ3 7000XA</t>
  </si>
  <si>
    <t xml:space="preserve">17510KJ3 7000XA   </t>
  </si>
  <si>
    <t xml:space="preserve">TANK BODY SUB COMP            </t>
  </si>
  <si>
    <t>17510KJ3 7000XB</t>
  </si>
  <si>
    <t xml:space="preserve">17510KJ3 7000XB   </t>
  </si>
  <si>
    <t xml:space="preserve">TANK BOTTOM SUB COMP          </t>
  </si>
  <si>
    <t>17510KK6 0000AA</t>
  </si>
  <si>
    <t xml:space="preserve">17510KK6 0001AA   </t>
  </si>
  <si>
    <t xml:space="preserve">BODY,FUEL TANK                </t>
  </si>
  <si>
    <t>17510KK6 0000AB</t>
  </si>
  <si>
    <t xml:space="preserve">17510KK6 0001AB   </t>
  </si>
  <si>
    <t xml:space="preserve">BOTTOM,FUEL TANK              </t>
  </si>
  <si>
    <t>17510KK6 0000AD</t>
  </si>
  <si>
    <t xml:space="preserve">17510KK6 0001AD   </t>
  </si>
  <si>
    <t xml:space="preserve">BODY,L FUEL TANK              </t>
  </si>
  <si>
    <t>17510KK7 0000AC</t>
  </si>
  <si>
    <t xml:space="preserve">17510KK7 0000AC   </t>
  </si>
  <si>
    <t xml:space="preserve">BOTOM,FUEL TANK               </t>
  </si>
  <si>
    <t>17510KK7 0000AA</t>
  </si>
  <si>
    <t xml:space="preserve">17510KK7 0001AA   </t>
  </si>
  <si>
    <t xml:space="preserve">BODY,R FUEL TANK              </t>
  </si>
  <si>
    <t>17510KK7 0000AB</t>
  </si>
  <si>
    <t xml:space="preserve">17510KK7 0001AB   </t>
  </si>
  <si>
    <t>17510KL8 0000AG</t>
  </si>
  <si>
    <t xml:space="preserve">17510KL8 0000AG   </t>
  </si>
  <si>
    <t>17510KL8 0000K0</t>
  </si>
  <si>
    <t xml:space="preserve">17510KL8 0000K001 </t>
  </si>
  <si>
    <t>17510KL8 7400AD</t>
  </si>
  <si>
    <t xml:space="preserve">17510KL8 7400AD   </t>
  </si>
  <si>
    <t xml:space="preserve">TANK BODY R                   </t>
  </si>
  <si>
    <t>17510KL8 7400AE</t>
  </si>
  <si>
    <t xml:space="preserve">17510KL8 7400AE   </t>
  </si>
  <si>
    <t xml:space="preserve">TANK BODY L                   </t>
  </si>
  <si>
    <t>17510KPB 7700AC</t>
  </si>
  <si>
    <t xml:space="preserve">17510KPB 7701AC01 </t>
  </si>
  <si>
    <t xml:space="preserve">17510KPB 7700  </t>
  </si>
  <si>
    <t xml:space="preserve">17510KPB 7723  01 </t>
  </si>
  <si>
    <t>17510KPM 0000K0</t>
  </si>
  <si>
    <t xml:space="preserve">17510KPM 0001K001 </t>
  </si>
  <si>
    <t xml:space="preserve">17510KPM 0000  </t>
  </si>
  <si>
    <t xml:space="preserve">17510KPM 0005     </t>
  </si>
  <si>
    <t>17510KR3 9800AA</t>
  </si>
  <si>
    <t xml:space="preserve">17510KR3 9800AA01 </t>
  </si>
  <si>
    <t>17510KR3 9800AB</t>
  </si>
  <si>
    <t xml:space="preserve">17510KR3 9800AB01 </t>
  </si>
  <si>
    <t>17510KR3 9800AC</t>
  </si>
  <si>
    <t xml:space="preserve">17510KR3 9800AC01 </t>
  </si>
  <si>
    <t xml:space="preserve">17510KR3 9800  </t>
  </si>
  <si>
    <t xml:space="preserve">17510KR3 9803     </t>
  </si>
  <si>
    <t xml:space="preserve">17510KR8 0000  </t>
  </si>
  <si>
    <t xml:space="preserve">17510KR8 0100  01 </t>
  </si>
  <si>
    <t>17510KR8 3000AC</t>
  </si>
  <si>
    <t xml:space="preserve">17510KR8 3001AC   </t>
  </si>
  <si>
    <t xml:space="preserve">BOTTOM,PLATE (BLANK)          </t>
  </si>
  <si>
    <t>17510KR8 3000AA</t>
  </si>
  <si>
    <t xml:space="preserve">17510KR8 3002AA   </t>
  </si>
  <si>
    <t xml:space="preserve">BODY R,HALF (BLANK)           </t>
  </si>
  <si>
    <t>17510KR8 3000AB</t>
  </si>
  <si>
    <t xml:space="preserve">17510KR8 3002AB   </t>
  </si>
  <si>
    <t xml:space="preserve">BODY L,HALF (BLANK)           </t>
  </si>
  <si>
    <t xml:space="preserve">17510KR8 9200  </t>
  </si>
  <si>
    <t xml:space="preserve">17510KR8 9202  01 </t>
  </si>
  <si>
    <t>17510KSV D000SP</t>
  </si>
  <si>
    <t xml:space="preserve">17510KSV D001SP   </t>
  </si>
  <si>
    <t xml:space="preserve">17510KSV J000  </t>
  </si>
  <si>
    <t xml:space="preserve">17510KSV J003     </t>
  </si>
  <si>
    <t>17510KS5 0000AD</t>
  </si>
  <si>
    <t xml:space="preserve">17510KS5 0000AD01 </t>
  </si>
  <si>
    <t>17510KS5 0000AE</t>
  </si>
  <si>
    <t xml:space="preserve">17510KS5 0000AE01 </t>
  </si>
  <si>
    <t>17510KS5 0000AF</t>
  </si>
  <si>
    <t xml:space="preserve">17510KS5 0000AF01 </t>
  </si>
  <si>
    <t xml:space="preserve">17510KTB 7700  </t>
  </si>
  <si>
    <t xml:space="preserve">17510KTB 7700  01 </t>
  </si>
  <si>
    <t>17510KTB 7700AA</t>
  </si>
  <si>
    <t xml:space="preserve">17510KTB 7700AA   </t>
  </si>
  <si>
    <t xml:space="preserve">HALF,L                        </t>
  </si>
  <si>
    <t xml:space="preserve">17510KTK 0000  </t>
  </si>
  <si>
    <t xml:space="preserve">17510KTK 0000  01 </t>
  </si>
  <si>
    <t>17510KTK 0000AD</t>
  </si>
  <si>
    <t xml:space="preserve">17510KTK 0000AD   </t>
  </si>
  <si>
    <t>17510KTK 0000AE</t>
  </si>
  <si>
    <t xml:space="preserve">17510KTK 0000AE   </t>
  </si>
  <si>
    <t xml:space="preserve">BODY L HARF                   </t>
  </si>
  <si>
    <t>17510KTK 0000AF</t>
  </si>
  <si>
    <t xml:space="preserve">17510KTK 0000AF   </t>
  </si>
  <si>
    <t xml:space="preserve">PLATE ,BOTTOM                 </t>
  </si>
  <si>
    <t>17510KT2 0000AB</t>
  </si>
  <si>
    <t xml:space="preserve">17510KT2 0000AB   </t>
  </si>
  <si>
    <t xml:space="preserve">BODY R/L HALF(BLANK)          </t>
  </si>
  <si>
    <t>17510KVZ 630020</t>
  </si>
  <si>
    <t xml:space="preserve">17510KVZ 63002001 </t>
  </si>
  <si>
    <t>17510KVZ 630021</t>
  </si>
  <si>
    <t xml:space="preserve">17510KVZ 63002101 </t>
  </si>
  <si>
    <t>17510KVZ 640020</t>
  </si>
  <si>
    <t xml:space="preserve">17510KVZ 640020   </t>
  </si>
  <si>
    <t>17510KW3 0000AA</t>
  </si>
  <si>
    <t xml:space="preserve">17510KW3 0002AA   </t>
  </si>
  <si>
    <t xml:space="preserve">TANK BODY R(BLANK)UPPER       </t>
  </si>
  <si>
    <t>17510KW3 0000AB</t>
  </si>
  <si>
    <t xml:space="preserve">17510KW3 0002AB   </t>
  </si>
  <si>
    <t xml:space="preserve">TANK BODY.L(BLANK)UPPER       </t>
  </si>
  <si>
    <t>17510KW3 0000AC</t>
  </si>
  <si>
    <t xml:space="preserve">17510KW3 0002AC   </t>
  </si>
  <si>
    <t xml:space="preserve">TANK BOTTOM(BLANK) PLATE      </t>
  </si>
  <si>
    <t xml:space="preserve">BODY                          </t>
  </si>
  <si>
    <t>17510K64 JC00XA</t>
  </si>
  <si>
    <t xml:space="preserve">17510K64 JC00XA   </t>
  </si>
  <si>
    <t>17510K64 J000XA</t>
  </si>
  <si>
    <t xml:space="preserve">17510K64 J001XA01 </t>
  </si>
  <si>
    <t xml:space="preserve">17510K64 J001XA02 </t>
  </si>
  <si>
    <t>17510K64 N000AA</t>
  </si>
  <si>
    <t xml:space="preserve">17510K64 N000AA   </t>
  </si>
  <si>
    <t xml:space="preserve">BODY,R HALF SUB               </t>
  </si>
  <si>
    <t>17510K64 N000AB</t>
  </si>
  <si>
    <t xml:space="preserve">17510K64 N000AB   </t>
  </si>
  <si>
    <t xml:space="preserve">BODY,L HALF SUB               </t>
  </si>
  <si>
    <t>17510MBA 0000AG</t>
  </si>
  <si>
    <t xml:space="preserve">17510MBA 0000AG01 </t>
  </si>
  <si>
    <t>17510MBA 0000AH</t>
  </si>
  <si>
    <t xml:space="preserve">17510MBA 0000AH01 </t>
  </si>
  <si>
    <t>17510MBA 0000AJ</t>
  </si>
  <si>
    <t xml:space="preserve">17510MBA 0000AJ01 </t>
  </si>
  <si>
    <t xml:space="preserve">17510MBA 6600  </t>
  </si>
  <si>
    <t xml:space="preserve">17510MBA 6604     </t>
  </si>
  <si>
    <t>17510MBA 7700AJ</t>
  </si>
  <si>
    <t xml:space="preserve">17510MBA 7700AJ01 </t>
  </si>
  <si>
    <t>17510MBG 0000AF</t>
  </si>
  <si>
    <t xml:space="preserve">17510MBG 0000AF   </t>
  </si>
  <si>
    <t xml:space="preserve">PLATE BOTTOM BL               </t>
  </si>
  <si>
    <t>17510MBG 0000AD</t>
  </si>
  <si>
    <t xml:space="preserve">17510MBG 0002AD   </t>
  </si>
  <si>
    <t xml:space="preserve">BODY R/L HALF PR              </t>
  </si>
  <si>
    <t>17510MBG 0000AE</t>
  </si>
  <si>
    <t xml:space="preserve">17510MBG 0002AE   </t>
  </si>
  <si>
    <t>17510MBV 0000AF</t>
  </si>
  <si>
    <t xml:space="preserve">17510MBV 0000AF01 </t>
  </si>
  <si>
    <t>17510MBV 7100AD</t>
  </si>
  <si>
    <t xml:space="preserve">17510MBV 7100AD01 </t>
  </si>
  <si>
    <t xml:space="preserve">BODY R ,HALF                  </t>
  </si>
  <si>
    <t>17510MBV 7100AE</t>
  </si>
  <si>
    <t xml:space="preserve">17510MBV 7100AE01 </t>
  </si>
  <si>
    <t xml:space="preserve">17510MBV 7100  </t>
  </si>
  <si>
    <t xml:space="preserve">17510MBV 7103     </t>
  </si>
  <si>
    <t>17510MCE 0000AD</t>
  </si>
  <si>
    <t xml:space="preserve">17510MCE 0000AD   </t>
  </si>
  <si>
    <t xml:space="preserve">BODY,R HALF(SHORT)            </t>
  </si>
  <si>
    <t>17510MCE 0000AE</t>
  </si>
  <si>
    <t xml:space="preserve">17510MCE 0000AE   </t>
  </si>
  <si>
    <t xml:space="preserve">BODY,L HALF(SHORT)            </t>
  </si>
  <si>
    <t>17510MCE 0000AC</t>
  </si>
  <si>
    <t xml:space="preserve">17510MCE 0001AC   </t>
  </si>
  <si>
    <t xml:space="preserve">TANK BOTTOM                   </t>
  </si>
  <si>
    <t>17510MCL 0000AD</t>
  </si>
  <si>
    <t xml:space="preserve">17510MCL 0000AD02 </t>
  </si>
  <si>
    <t>17510MCL 0000AE</t>
  </si>
  <si>
    <t xml:space="preserve">17510MCL 0000AE02 </t>
  </si>
  <si>
    <t>17510MCL 0000AF</t>
  </si>
  <si>
    <t xml:space="preserve">17510MCL 0000AF01 </t>
  </si>
  <si>
    <t xml:space="preserve">17510MCL 0000  </t>
  </si>
  <si>
    <t xml:space="preserve">17510MCL 0004  01 </t>
  </si>
  <si>
    <t xml:space="preserve">17510MCS D900  </t>
  </si>
  <si>
    <t xml:space="preserve">17510MCS D901     </t>
  </si>
  <si>
    <t xml:space="preserve">17510MCT 0000  </t>
  </si>
  <si>
    <t xml:space="preserve">17510MCT 0100     </t>
  </si>
  <si>
    <t xml:space="preserve">17510MCW D000  </t>
  </si>
  <si>
    <t xml:space="preserve">17510MCW D004  02 </t>
  </si>
  <si>
    <t>17510MCZ 0000K4</t>
  </si>
  <si>
    <t xml:space="preserve">17510MCZ 0004K4   </t>
  </si>
  <si>
    <t xml:space="preserve">17510MEG 0000  </t>
  </si>
  <si>
    <t xml:space="preserve">17510MEG 0006  02 </t>
  </si>
  <si>
    <t xml:space="preserve">17510MEL D200  </t>
  </si>
  <si>
    <t xml:space="preserve">17510MEL D210  01 </t>
  </si>
  <si>
    <t xml:space="preserve">17510MFE 6400  </t>
  </si>
  <si>
    <t xml:space="preserve">17510MFE 6402  01 </t>
  </si>
  <si>
    <t xml:space="preserve">B197M      </t>
  </si>
  <si>
    <t xml:space="preserve">17510MFE 6402  02 </t>
  </si>
  <si>
    <t xml:space="preserve">17510MFJ D000  </t>
  </si>
  <si>
    <t xml:space="preserve">17510MFJ D002     </t>
  </si>
  <si>
    <t xml:space="preserve">17510MFJ D002  01 </t>
  </si>
  <si>
    <t xml:space="preserve">17510MFJ D002  02 </t>
  </si>
  <si>
    <t xml:space="preserve">17510MFL 0000  </t>
  </si>
  <si>
    <t xml:space="preserve">17510MFL 0001     </t>
  </si>
  <si>
    <t>17510MFM FA00XA</t>
  </si>
  <si>
    <t xml:space="preserve">17510MFM FA00XA01 </t>
  </si>
  <si>
    <t xml:space="preserve">TANK COMP,FUELSOZAI           </t>
  </si>
  <si>
    <t>17510MFM FA0020</t>
  </si>
  <si>
    <t xml:space="preserve">17510MFM FA0020   </t>
  </si>
  <si>
    <t>17510MFM 0000AC</t>
  </si>
  <si>
    <t xml:space="preserve">17510MFM 0001AC   </t>
  </si>
  <si>
    <t xml:space="preserve">17510MFM 0000  </t>
  </si>
  <si>
    <t xml:space="preserve">17510MFM 0003     </t>
  </si>
  <si>
    <t>17510MFP A500XA</t>
  </si>
  <si>
    <t xml:space="preserve">17510MFP A500XA03 </t>
  </si>
  <si>
    <t xml:space="preserve">17510MFP A500XA04 </t>
  </si>
  <si>
    <t>17510MFP L800XA</t>
  </si>
  <si>
    <t xml:space="preserve">17510MFP L800XA02 </t>
  </si>
  <si>
    <t xml:space="preserve">17510MFP L800XA03 </t>
  </si>
  <si>
    <t xml:space="preserve">17510MFP L800XA04 </t>
  </si>
  <si>
    <t>17510MFP 6000XA</t>
  </si>
  <si>
    <t xml:space="preserve">17510MFP 6000XA   </t>
  </si>
  <si>
    <t>17510MFR 670020</t>
  </si>
  <si>
    <t xml:space="preserve">17510MFR 670020   </t>
  </si>
  <si>
    <t>17510MFR 670021</t>
  </si>
  <si>
    <t xml:space="preserve">17510MFR 670021   </t>
  </si>
  <si>
    <t xml:space="preserve">17510MFR 6700  </t>
  </si>
  <si>
    <t xml:space="preserve">17510MFR 6702  01 </t>
  </si>
  <si>
    <t xml:space="preserve">17510MFT 6400  </t>
  </si>
  <si>
    <t xml:space="preserve">17510MFT 6401     </t>
  </si>
  <si>
    <t>17510MFY A000XA</t>
  </si>
  <si>
    <t xml:space="preserve">17510MFY A000XA   </t>
  </si>
  <si>
    <t>17510MFY A00020</t>
  </si>
  <si>
    <t xml:space="preserve">17510MFY A0002001 </t>
  </si>
  <si>
    <t>17510MFY A00021</t>
  </si>
  <si>
    <t xml:space="preserve">17510MFY A0002101 </t>
  </si>
  <si>
    <t>17510MFY A00022</t>
  </si>
  <si>
    <t xml:space="preserve">17510MFY A0002201 </t>
  </si>
  <si>
    <t>17510MGC JB0020</t>
  </si>
  <si>
    <t xml:space="preserve">17510MGC JB002001 </t>
  </si>
  <si>
    <t>17510MGC JB0021</t>
  </si>
  <si>
    <t xml:space="preserve">17510MGC JB002101 </t>
  </si>
  <si>
    <t>17510MGC JB0022</t>
  </si>
  <si>
    <t xml:space="preserve">17510MGC JB002201 </t>
  </si>
  <si>
    <t>17510MGC JB00XA</t>
  </si>
  <si>
    <t xml:space="preserve">17510MGC JB01XA01 </t>
  </si>
  <si>
    <t>17510MGC N200XA</t>
  </si>
  <si>
    <t xml:space="preserve">17510MGC N200XA   </t>
  </si>
  <si>
    <t>17510MGC 000020</t>
  </si>
  <si>
    <t xml:space="preserve">17510MGC 00002001 </t>
  </si>
  <si>
    <t>17510MGC 000021</t>
  </si>
  <si>
    <t xml:space="preserve">17510MGC 000021   </t>
  </si>
  <si>
    <t>17510MGC 000023</t>
  </si>
  <si>
    <t xml:space="preserve">17510MGC 000023   </t>
  </si>
  <si>
    <t xml:space="preserve">17510MGC 0000  </t>
  </si>
  <si>
    <t xml:space="preserve">17510MGC 0002     </t>
  </si>
  <si>
    <t>17510MGE D400XA</t>
  </si>
  <si>
    <t xml:space="preserve">17510MGE D400XA   </t>
  </si>
  <si>
    <t>17510MGE 000020</t>
  </si>
  <si>
    <t xml:space="preserve">17510MGE 00002001 </t>
  </si>
  <si>
    <t>17510MGE 000021</t>
  </si>
  <si>
    <t xml:space="preserve">17510MGE 00002101 </t>
  </si>
  <si>
    <t>17510MGE 000022</t>
  </si>
  <si>
    <t xml:space="preserve">17510MGE 010022   </t>
  </si>
  <si>
    <t xml:space="preserve">17510MGE 0000  </t>
  </si>
  <si>
    <t xml:space="preserve">17510MGE 0101     </t>
  </si>
  <si>
    <t>17510MGH N000XA</t>
  </si>
  <si>
    <t xml:space="preserve">17510MGH N002XA01 </t>
  </si>
  <si>
    <t>17510MGH 6400XA</t>
  </si>
  <si>
    <t xml:space="preserve">17510MGH 6400XA03 </t>
  </si>
  <si>
    <t>17510MGP D600XA</t>
  </si>
  <si>
    <t xml:space="preserve">17510MGP D600XA01 </t>
  </si>
  <si>
    <t>17510MGR 670020</t>
  </si>
  <si>
    <t xml:space="preserve">17510MGR 670020   </t>
  </si>
  <si>
    <t>17510MGR 670021</t>
  </si>
  <si>
    <t xml:space="preserve">17510MGR 670021   </t>
  </si>
  <si>
    <t>17510MGR 670022</t>
  </si>
  <si>
    <t xml:space="preserve">17510MGR 670022   </t>
  </si>
  <si>
    <t xml:space="preserve">17510MGR 6700  </t>
  </si>
  <si>
    <t xml:space="preserve">17510MGR 6703     </t>
  </si>
  <si>
    <t>17510MGS D300BA</t>
  </si>
  <si>
    <t xml:space="preserve">17510MGS D300BA01 </t>
  </si>
  <si>
    <t>17510MGS D300XA</t>
  </si>
  <si>
    <t xml:space="preserve">17510MGS D302XA   </t>
  </si>
  <si>
    <t>17510MGZ K000XA</t>
  </si>
  <si>
    <t xml:space="preserve">17510MGZ K000XA03 </t>
  </si>
  <si>
    <t>17510MJE J000XA</t>
  </si>
  <si>
    <t xml:space="preserve">17510MJE J000XA02 </t>
  </si>
  <si>
    <t>17510MJF M000XA</t>
  </si>
  <si>
    <t xml:space="preserve">17510MJF M001XA   </t>
  </si>
  <si>
    <t>17510MJM D000XA</t>
  </si>
  <si>
    <t xml:space="preserve">17510MJM D000XA02 </t>
  </si>
  <si>
    <t xml:space="preserve">17510MJM D002XA   </t>
  </si>
  <si>
    <t>17510MJM D600XA</t>
  </si>
  <si>
    <t xml:space="preserve">17510MJM D602XA01 </t>
  </si>
  <si>
    <t>17510MJN A000BA</t>
  </si>
  <si>
    <t xml:space="preserve">17510MJN A000BA01 </t>
  </si>
  <si>
    <t xml:space="preserve">BODY,UPPER                    </t>
  </si>
  <si>
    <t>17510MJN A000BB</t>
  </si>
  <si>
    <t xml:space="preserve">17510MJN A000BB   </t>
  </si>
  <si>
    <t>17510MJR 6700XA</t>
  </si>
  <si>
    <t xml:space="preserve">17510MJR 6700XA01 </t>
  </si>
  <si>
    <t>17510MJS J700BA</t>
  </si>
  <si>
    <t xml:space="preserve">17510MJS J700BA01 </t>
  </si>
  <si>
    <t xml:space="preserve">HALF,UPR                      </t>
  </si>
  <si>
    <t>17510MJW K000XA</t>
  </si>
  <si>
    <t xml:space="preserve">17510MJW K000XA03 </t>
  </si>
  <si>
    <t>17510MJW K800XA</t>
  </si>
  <si>
    <t xml:space="preserve">17510MJW K801XA03 </t>
  </si>
  <si>
    <t xml:space="preserve">17510MJW K801XA04 </t>
  </si>
  <si>
    <t xml:space="preserve">17510MJW K801XA05 </t>
  </si>
  <si>
    <t>17510MKE AF0021</t>
  </si>
  <si>
    <t xml:space="preserve">17510MKE AF0021   </t>
  </si>
  <si>
    <t>17510MKE AF0020</t>
  </si>
  <si>
    <t xml:space="preserve">17510MKE AF0120   </t>
  </si>
  <si>
    <t xml:space="preserve">17510MKE AF00  </t>
  </si>
  <si>
    <t xml:space="preserve">17510MKE AF02  02 </t>
  </si>
  <si>
    <t xml:space="preserve">17510MKE A500  </t>
  </si>
  <si>
    <t xml:space="preserve">17510MKE A500  01 </t>
  </si>
  <si>
    <t>17510MKE A50020</t>
  </si>
  <si>
    <t xml:space="preserve">17510MKE A50020   </t>
  </si>
  <si>
    <t>17510MKE A50021</t>
  </si>
  <si>
    <t xml:space="preserve">17510MKE A50021   </t>
  </si>
  <si>
    <t xml:space="preserve">17510MKE D400  </t>
  </si>
  <si>
    <t xml:space="preserve">17510MKE D400  01 </t>
  </si>
  <si>
    <t>17510MKE D40020</t>
  </si>
  <si>
    <t xml:space="preserve">17510MKE D40020   </t>
  </si>
  <si>
    <t>17510MKERB50020</t>
  </si>
  <si>
    <t xml:space="preserve">17510MKERB50320   </t>
  </si>
  <si>
    <t>17510MKERB50021</t>
  </si>
  <si>
    <t xml:space="preserve">17510MKERB50321   </t>
  </si>
  <si>
    <t>17510MKF D400XA</t>
  </si>
  <si>
    <t xml:space="preserve">17510MKF D401XA   </t>
  </si>
  <si>
    <t xml:space="preserve">17510MKF D401XA01 </t>
  </si>
  <si>
    <t xml:space="preserve">17510MKF D600  </t>
  </si>
  <si>
    <t xml:space="preserve">17510MKF D610     </t>
  </si>
  <si>
    <t xml:space="preserve">TANK COMP,FUEL(TI)            </t>
  </si>
  <si>
    <t xml:space="preserve">17510MKF 3060  </t>
  </si>
  <si>
    <t xml:space="preserve">17510MKF 3060     </t>
  </si>
  <si>
    <t>17510MKH D000XA</t>
  </si>
  <si>
    <t xml:space="preserve">17510MKH D001XA   </t>
  </si>
  <si>
    <t>17510MKJ D00020</t>
  </si>
  <si>
    <t xml:space="preserve">17510MKJ D0002001 </t>
  </si>
  <si>
    <t>17510MKJ D00021</t>
  </si>
  <si>
    <t xml:space="preserve">17510MKJ D0002101 </t>
  </si>
  <si>
    <t>17510MKJ D00022</t>
  </si>
  <si>
    <t xml:space="preserve">17510MKJ D0002201 </t>
  </si>
  <si>
    <t>17510MKJ D000XA</t>
  </si>
  <si>
    <t xml:space="preserve">17510MKJ D001XA02 </t>
  </si>
  <si>
    <t>17510MKK D200XA</t>
  </si>
  <si>
    <t xml:space="preserve">17510MKK D200XA07 </t>
  </si>
  <si>
    <t>17510MKP K000XA</t>
  </si>
  <si>
    <t xml:space="preserve">17510MKP K001XA02 </t>
  </si>
  <si>
    <t xml:space="preserve">17510MKP K001XA03 </t>
  </si>
  <si>
    <t xml:space="preserve">17510MKP K001XA04 </t>
  </si>
  <si>
    <t>17510MKR DH00XA</t>
  </si>
  <si>
    <t xml:space="preserve">17510MKR DH00XA03 </t>
  </si>
  <si>
    <t xml:space="preserve">17510MKR DH00XA04 </t>
  </si>
  <si>
    <t>17510MKR D100XA</t>
  </si>
  <si>
    <t xml:space="preserve">17510MKR D101XA01 </t>
  </si>
  <si>
    <t xml:space="preserve">17510MKR D101XA02 </t>
  </si>
  <si>
    <t>17510MKS E000XA</t>
  </si>
  <si>
    <t xml:space="preserve">17510MKS E003XA03 </t>
  </si>
  <si>
    <t>17510MKS E200XA</t>
  </si>
  <si>
    <t xml:space="preserve">17510MKS E203XA02 </t>
  </si>
  <si>
    <t xml:space="preserve">17510MKS E203XA03 </t>
  </si>
  <si>
    <t>17510MKT B000XA</t>
  </si>
  <si>
    <t xml:space="preserve">17510MKT B000XA02 </t>
  </si>
  <si>
    <t>17510MKT B00020</t>
  </si>
  <si>
    <t xml:space="preserve">17510MKT B00020   </t>
  </si>
  <si>
    <t>17510MKT B00021</t>
  </si>
  <si>
    <t xml:space="preserve">17510MKT B00021   </t>
  </si>
  <si>
    <t>17510MKT D00020</t>
  </si>
  <si>
    <t xml:space="preserve">17510MKT D00020   </t>
  </si>
  <si>
    <t>17510MKT D00021</t>
  </si>
  <si>
    <t xml:space="preserve">17510MKT D00021   </t>
  </si>
  <si>
    <t>17510MKW BA00XA</t>
  </si>
  <si>
    <t xml:space="preserve">17510MKW BA00XA   </t>
  </si>
  <si>
    <t xml:space="preserve">TANK COMP,FUEL (SOZAI)        </t>
  </si>
  <si>
    <t>17510MKW B000XA</t>
  </si>
  <si>
    <t xml:space="preserve">17510MKW B000XA02 </t>
  </si>
  <si>
    <t>17510MKW B00020</t>
  </si>
  <si>
    <t xml:space="preserve">17510MKW B0002001 </t>
  </si>
  <si>
    <t>17510MKW B00021</t>
  </si>
  <si>
    <t xml:space="preserve">17510MKW B0002102 </t>
  </si>
  <si>
    <t>17510MKW D00020</t>
  </si>
  <si>
    <t xml:space="preserve">17510MKW D0002002 </t>
  </si>
  <si>
    <t>17510MKW D00021</t>
  </si>
  <si>
    <t xml:space="preserve">17510MKW D0002102 </t>
  </si>
  <si>
    <t xml:space="preserve">17510MKZ J300  </t>
  </si>
  <si>
    <t xml:space="preserve">17510MKZ J300  01 </t>
  </si>
  <si>
    <t xml:space="preserve">17510MKZ J300  02 </t>
  </si>
  <si>
    <t>17510MLA A00020</t>
  </si>
  <si>
    <t xml:space="preserve">17510MLA A00020   </t>
  </si>
  <si>
    <t>17510MLA A00021</t>
  </si>
  <si>
    <t xml:space="preserve">17510MLA A00021   </t>
  </si>
  <si>
    <t>17510MLA A00022</t>
  </si>
  <si>
    <t xml:space="preserve">17510MLA A00022   </t>
  </si>
  <si>
    <t>17510MLA A000XA</t>
  </si>
  <si>
    <t xml:space="preserve">17510MLA A001XA03 </t>
  </si>
  <si>
    <t>17510MLB D000XA</t>
  </si>
  <si>
    <t xml:space="preserve">17510MLB D000XA03 </t>
  </si>
  <si>
    <t xml:space="preserve">TANK COMP,FUEL(SOAZI)         </t>
  </si>
  <si>
    <t>17510MLB D00020</t>
  </si>
  <si>
    <t xml:space="preserve">17510MLB D00020   </t>
  </si>
  <si>
    <t>17510MLB D00021</t>
  </si>
  <si>
    <t xml:space="preserve">17510MLB D00021   </t>
  </si>
  <si>
    <t>17510MLB D00022</t>
  </si>
  <si>
    <t xml:space="preserve">17510MLB D00022   </t>
  </si>
  <si>
    <t>17510MLC D00020</t>
  </si>
  <si>
    <t xml:space="preserve">17510MLC D00020   </t>
  </si>
  <si>
    <t>17510MLC D00021</t>
  </si>
  <si>
    <t xml:space="preserve">17510MLC D00021   </t>
  </si>
  <si>
    <t>17510MLC D00022</t>
  </si>
  <si>
    <t xml:space="preserve">17510MLC D00022   </t>
  </si>
  <si>
    <t>17510MLC D000XA</t>
  </si>
  <si>
    <t xml:space="preserve">17510MLC D001XA04 </t>
  </si>
  <si>
    <t xml:space="preserve">TANK COMP,FUEL ZOSAI          </t>
  </si>
  <si>
    <t>17510MLF E000XA</t>
  </si>
  <si>
    <t xml:space="preserve">17510MLF E000XA03 </t>
  </si>
  <si>
    <t xml:space="preserve">17510MLF E000XA05 </t>
  </si>
  <si>
    <t>17510MLL D00020</t>
  </si>
  <si>
    <t xml:space="preserve">17510MLL D00020   </t>
  </si>
  <si>
    <t>17510MLL D00021</t>
  </si>
  <si>
    <t xml:space="preserve">17510MLL D00021   </t>
  </si>
  <si>
    <t>17510MLL D00022</t>
  </si>
  <si>
    <t xml:space="preserve">17510MLL D0002201 </t>
  </si>
  <si>
    <t>17510MLL D000XA</t>
  </si>
  <si>
    <t xml:space="preserve">17510MLL D001XA01 </t>
  </si>
  <si>
    <t xml:space="preserve">17510MLT D000XA   </t>
  </si>
  <si>
    <t>17510MLT D00020</t>
  </si>
  <si>
    <t xml:space="preserve">17510MLT D00020   </t>
  </si>
  <si>
    <t>17510MLT D00021</t>
  </si>
  <si>
    <t xml:space="preserve">17510MLT D00021   </t>
  </si>
  <si>
    <t>17510MLV J000XA</t>
  </si>
  <si>
    <t xml:space="preserve">17510MLV J000XA   </t>
  </si>
  <si>
    <t xml:space="preserve">17510MLV J000XA01 </t>
  </si>
  <si>
    <t>17510MLV J00020</t>
  </si>
  <si>
    <t xml:space="preserve">17510MLV J00020   </t>
  </si>
  <si>
    <t>17510MLV J00021</t>
  </si>
  <si>
    <t xml:space="preserve">17510MLV J00021   </t>
  </si>
  <si>
    <t>17510MLV J00022</t>
  </si>
  <si>
    <t xml:space="preserve">17510MLV J00022   </t>
  </si>
  <si>
    <t>17510MLZAE500XA</t>
  </si>
  <si>
    <t xml:space="preserve">17510MLZAE500XA   </t>
  </si>
  <si>
    <t>17510MLZAE50020</t>
  </si>
  <si>
    <t xml:space="preserve">17510MLZAE5012001 </t>
  </si>
  <si>
    <t xml:space="preserve">BODY HALF,R                   </t>
  </si>
  <si>
    <t>17510MLZAE50021</t>
  </si>
  <si>
    <t xml:space="preserve">17510MLZAE5012101 </t>
  </si>
  <si>
    <t xml:space="preserve">BODY HALF,L                   </t>
  </si>
  <si>
    <t>17510MLZAE50022</t>
  </si>
  <si>
    <t xml:space="preserve">17510MLZAE5012201 </t>
  </si>
  <si>
    <t xml:space="preserve">BOTTOM HALF,R                 </t>
  </si>
  <si>
    <t>17510MLZAE50023</t>
  </si>
  <si>
    <t xml:space="preserve">17510MLZAE5012301 </t>
  </si>
  <si>
    <t xml:space="preserve">BOTTOM HALF,L                 </t>
  </si>
  <si>
    <t>17510MLZAE900XA</t>
  </si>
  <si>
    <t xml:space="preserve">17510MLZAE900XA   </t>
  </si>
  <si>
    <t>17510MLZAE90020</t>
  </si>
  <si>
    <t xml:space="preserve">17510MLZAE9012001 </t>
  </si>
  <si>
    <t>17510MLZAE90021</t>
  </si>
  <si>
    <t xml:space="preserve">17510MLZAE9012101 </t>
  </si>
  <si>
    <t>17510MLZAE90022</t>
  </si>
  <si>
    <t xml:space="preserve">17510MLZAE9012201 </t>
  </si>
  <si>
    <t>17510MLZAE90023</t>
  </si>
  <si>
    <t xml:space="preserve">17510MLZAE9012301 </t>
  </si>
  <si>
    <t>17510MR1 0000AF</t>
  </si>
  <si>
    <t xml:space="preserve">17510MR1 0000AF01 </t>
  </si>
  <si>
    <t>17510MR1 0000AG</t>
  </si>
  <si>
    <t xml:space="preserve">17510MR1 0000AG01 </t>
  </si>
  <si>
    <t>17510MR1 0000AE</t>
  </si>
  <si>
    <t xml:space="preserve">17510MR1 0002AE   </t>
  </si>
  <si>
    <t>17510MW3 6000AC</t>
  </si>
  <si>
    <t xml:space="preserve">17510MW3 6000AC   </t>
  </si>
  <si>
    <t xml:space="preserve">BODY R(SHORT)                 </t>
  </si>
  <si>
    <t>17510MW3 6000AD</t>
  </si>
  <si>
    <t xml:space="preserve">17510MW3 6000AD   </t>
  </si>
  <si>
    <t xml:space="preserve">BODY L(SHORT)                 </t>
  </si>
  <si>
    <t>17510MW3 6000AE</t>
  </si>
  <si>
    <t xml:space="preserve">17510MW3 6001AE   </t>
  </si>
  <si>
    <t xml:space="preserve">17510MW3 6000  </t>
  </si>
  <si>
    <t xml:space="preserve">17510MW3 6005  02 </t>
  </si>
  <si>
    <t>17510MY6 6700AF</t>
  </si>
  <si>
    <t xml:space="preserve">17510MY6 6700AF01 </t>
  </si>
  <si>
    <t>17510MY6 6700AG</t>
  </si>
  <si>
    <t xml:space="preserve">17510MY6 6700AG01 </t>
  </si>
  <si>
    <t>17510MY6 7000K0</t>
  </si>
  <si>
    <t xml:space="preserve">17510MY6 7000K001 </t>
  </si>
  <si>
    <t xml:space="preserve">TANK COMP.,FUEL(SOZAI)        </t>
  </si>
  <si>
    <t xml:space="preserve">17510MY6 7000  </t>
  </si>
  <si>
    <t xml:space="preserve">17510MY6 7002  01 </t>
  </si>
  <si>
    <t>17510MZ8 A200K0</t>
  </si>
  <si>
    <t xml:space="preserve">17510MZ8 A201K001 </t>
  </si>
  <si>
    <t>17510MZ8 G200XA</t>
  </si>
  <si>
    <t xml:space="preserve">17510MZ8 G200XA   </t>
  </si>
  <si>
    <t>17510MZ8 L500AA</t>
  </si>
  <si>
    <t xml:space="preserve">17510MZ8 L500AA01 </t>
  </si>
  <si>
    <t>17510MZ8 L500K0</t>
  </si>
  <si>
    <t xml:space="preserve">17510MZ8 L500K001 </t>
  </si>
  <si>
    <t xml:space="preserve">17510MZ8 L600  </t>
  </si>
  <si>
    <t xml:space="preserve">17510MZ8 L603  01 </t>
  </si>
  <si>
    <t>17510MZ8 0000AK</t>
  </si>
  <si>
    <t xml:space="preserve">17510MZ8 0000AK01 </t>
  </si>
  <si>
    <t>17510MZ8 0000AL</t>
  </si>
  <si>
    <t xml:space="preserve">17510MZ8 0000AL01 </t>
  </si>
  <si>
    <t>17510MZ8 0000AM</t>
  </si>
  <si>
    <t xml:space="preserve">17510MZ8 0000AM01 </t>
  </si>
  <si>
    <t>17510MZ8 0000AN</t>
  </si>
  <si>
    <t xml:space="preserve">17510MZ8 0000AN01 </t>
  </si>
  <si>
    <t>17510NX2 0000XA</t>
  </si>
  <si>
    <t xml:space="preserve">17510NX2 0001XA   </t>
  </si>
  <si>
    <t>17510VM3 6800AD</t>
  </si>
  <si>
    <t xml:space="preserve">17510VM3 6800AD   </t>
  </si>
  <si>
    <t>17510VM3 6800K0</t>
  </si>
  <si>
    <t xml:space="preserve">17510VM3 6800K0   </t>
  </si>
  <si>
    <t>17510VM3 6800AC</t>
  </si>
  <si>
    <t xml:space="preserve">17510VM3 6802AC   </t>
  </si>
  <si>
    <t xml:space="preserve">17510Z2E G000  </t>
  </si>
  <si>
    <t xml:space="preserve">17510Z2E G013  02 </t>
  </si>
  <si>
    <t xml:space="preserve">TANK COMP,FUEL(GAUGE)         </t>
  </si>
  <si>
    <t>17510Z2E 0000XA</t>
  </si>
  <si>
    <t xml:space="preserve">17510Z2E 0001XA   </t>
  </si>
  <si>
    <t xml:space="preserve">17510Z2E 0000  </t>
  </si>
  <si>
    <t xml:space="preserve">17510Z2E 0202  01 </t>
  </si>
  <si>
    <t xml:space="preserve">17510Z2E 8100  </t>
  </si>
  <si>
    <t xml:space="preserve">17510Z2E 8111     </t>
  </si>
  <si>
    <t xml:space="preserve">17510Z2E 8120     </t>
  </si>
  <si>
    <t xml:space="preserve">17510Z2E 8120  01 </t>
  </si>
  <si>
    <t xml:space="preserve">17510Z2E 8121     </t>
  </si>
  <si>
    <t xml:space="preserve">17510Z2E 8121  01 </t>
  </si>
  <si>
    <t xml:space="preserve">17510Z2E 8122     </t>
  </si>
  <si>
    <t>17510759 0000AA</t>
  </si>
  <si>
    <t xml:space="preserve">17510759 0001AA   </t>
  </si>
  <si>
    <t xml:space="preserve">HALF RH BLANK                 </t>
  </si>
  <si>
    <t>17510759 0000AB</t>
  </si>
  <si>
    <t xml:space="preserve">17510759 0001AB   </t>
  </si>
  <si>
    <t xml:space="preserve">HALF LH BLANK                 </t>
  </si>
  <si>
    <t>17510759 0000XA</t>
  </si>
  <si>
    <t xml:space="preserve">17510759 0004XA   </t>
  </si>
  <si>
    <t xml:space="preserve">FUEL TANK (SOZAI)             </t>
  </si>
  <si>
    <t>17510764 6400K1</t>
  </si>
  <si>
    <t xml:space="preserve">17510764 6400K1   </t>
  </si>
  <si>
    <t>17511KFK 6300H1</t>
  </si>
  <si>
    <t xml:space="preserve">17511KFK 6300H1   </t>
  </si>
  <si>
    <t xml:space="preserve">BODY,R HARF                   </t>
  </si>
  <si>
    <t>17511KSV J000H1</t>
  </si>
  <si>
    <t xml:space="preserve">17511KSV J000H102 </t>
  </si>
  <si>
    <t xml:space="preserve">17511MCT 3000  </t>
  </si>
  <si>
    <t xml:space="preserve">17511MCT 3000  01 </t>
  </si>
  <si>
    <t xml:space="preserve">17511MCZ 3000  </t>
  </si>
  <si>
    <t xml:space="preserve">17511MCZ 3000  02 </t>
  </si>
  <si>
    <t xml:space="preserve">17511MEJ 3000  </t>
  </si>
  <si>
    <t xml:space="preserve">17511MEJ 3000  01 </t>
  </si>
  <si>
    <t>17511MFP 6000H1</t>
  </si>
  <si>
    <t xml:space="preserve">17511MFP 6000H1   </t>
  </si>
  <si>
    <t>17511MFT 6400H1</t>
  </si>
  <si>
    <t xml:space="preserve">17511MFT 6400H101 </t>
  </si>
  <si>
    <t>17511MGC N200H1</t>
  </si>
  <si>
    <t xml:space="preserve">17511MGC N200H1   </t>
  </si>
  <si>
    <t xml:space="preserve">17511MJF A000  </t>
  </si>
  <si>
    <t xml:space="preserve">17511MJF A000  01 </t>
  </si>
  <si>
    <t xml:space="preserve">17511MJR 6700  </t>
  </si>
  <si>
    <t xml:space="preserve">17511MJR 6700  01 </t>
  </si>
  <si>
    <t xml:space="preserve">17511MKF D400  </t>
  </si>
  <si>
    <t xml:space="preserve">17511MKF D400     </t>
  </si>
  <si>
    <t xml:space="preserve">17511MKF D600  </t>
  </si>
  <si>
    <t xml:space="preserve">17511MKF D600     </t>
  </si>
  <si>
    <t xml:space="preserve">BODY (TI)                     </t>
  </si>
  <si>
    <t>17511MKK D200H1</t>
  </si>
  <si>
    <t xml:space="preserve">17511MKK D200H101 </t>
  </si>
  <si>
    <t>17511MKP K000AA</t>
  </si>
  <si>
    <t xml:space="preserve">17511MKP K000AA   </t>
  </si>
  <si>
    <t>17511MKR DH00H1</t>
  </si>
  <si>
    <t xml:space="preserve">17511MKR DH00H101 </t>
  </si>
  <si>
    <t xml:space="preserve">TANK BODY R,FUEL              </t>
  </si>
  <si>
    <t>17511MKR D100H1</t>
  </si>
  <si>
    <t xml:space="preserve">17511MKR D100H1   </t>
  </si>
  <si>
    <t>17511MKS E000H1</t>
  </si>
  <si>
    <t xml:space="preserve">17511MKS E000H1   </t>
  </si>
  <si>
    <t>17511MKS E200H1</t>
  </si>
  <si>
    <t xml:space="preserve">17511MKS E200H101 </t>
  </si>
  <si>
    <t>17511MLF E000H1</t>
  </si>
  <si>
    <t xml:space="preserve">17511MLF E000H1   </t>
  </si>
  <si>
    <t>17512KFK 6300H1</t>
  </si>
  <si>
    <t xml:space="preserve">17512KFK 6300H1   </t>
  </si>
  <si>
    <t xml:space="preserve">BODY,L HARF                   </t>
  </si>
  <si>
    <t>17512KSV J000H1</t>
  </si>
  <si>
    <t xml:space="preserve">17512KSV J000H102 </t>
  </si>
  <si>
    <t xml:space="preserve">17512MCT 3000  </t>
  </si>
  <si>
    <t xml:space="preserve">17512MCT 3000  01 </t>
  </si>
  <si>
    <t xml:space="preserve">17512MCZ 3000  </t>
  </si>
  <si>
    <t xml:space="preserve">17512MCZ 3000  02 </t>
  </si>
  <si>
    <t xml:space="preserve">17512MEJ 3000  </t>
  </si>
  <si>
    <t xml:space="preserve">17512MEJ 3000  01 </t>
  </si>
  <si>
    <t>17512MFP 6000H1</t>
  </si>
  <si>
    <t xml:space="preserve">17512MFP 6000H1   </t>
  </si>
  <si>
    <t>17512MGC N200H1</t>
  </si>
  <si>
    <t xml:space="preserve">17512MGC N200H1   </t>
  </si>
  <si>
    <t xml:space="preserve">17512MJR 6700  </t>
  </si>
  <si>
    <t xml:space="preserve">17512MJR 6700  01 </t>
  </si>
  <si>
    <t>17512MKK D200H1</t>
  </si>
  <si>
    <t xml:space="preserve">17512MKK D200H101 </t>
  </si>
  <si>
    <t>17512MKP K000AB</t>
  </si>
  <si>
    <t xml:space="preserve">17512MKP K000AB   </t>
  </si>
  <si>
    <t>17512MKR DH00H1</t>
  </si>
  <si>
    <t xml:space="preserve">17512MKR DH00H101 </t>
  </si>
  <si>
    <t xml:space="preserve">TANK BODY L,FUEL              </t>
  </si>
  <si>
    <t>17512MKR D100H1</t>
  </si>
  <si>
    <t xml:space="preserve">17512MKR D100H1   </t>
  </si>
  <si>
    <t>17512MKS E000H1</t>
  </si>
  <si>
    <t xml:space="preserve">17512MKS E000H1   </t>
  </si>
  <si>
    <t>17512MKS E200H1</t>
  </si>
  <si>
    <t xml:space="preserve">17512MKS E200H101 </t>
  </si>
  <si>
    <t>17512MLF E000H1</t>
  </si>
  <si>
    <t xml:space="preserve">17512MLF E000H1   </t>
  </si>
  <si>
    <t>17513KFK 6300H1</t>
  </si>
  <si>
    <t xml:space="preserve">17513KFK 6300H1   </t>
  </si>
  <si>
    <t xml:space="preserve">17513MCZ 3000  </t>
  </si>
  <si>
    <t xml:space="preserve">17513MCZ 3000  03 </t>
  </si>
  <si>
    <t xml:space="preserve">17513MEJ 3000  </t>
  </si>
  <si>
    <t xml:space="preserve">17513MEJ 3000  01 </t>
  </si>
  <si>
    <t>17513MER D000SP</t>
  </si>
  <si>
    <t xml:space="preserve">17513MER D000SP   </t>
  </si>
  <si>
    <t>17513MFA D000H1</t>
  </si>
  <si>
    <t xml:space="preserve">17513MFA D000H1   </t>
  </si>
  <si>
    <t>17513MFP A500H1</t>
  </si>
  <si>
    <t xml:space="preserve">17513MFP A500H1   </t>
  </si>
  <si>
    <t xml:space="preserve">17513MGE D400  </t>
  </si>
  <si>
    <t xml:space="preserve">17513MGE D400     </t>
  </si>
  <si>
    <t>17513MGH 6400H1</t>
  </si>
  <si>
    <t xml:space="preserve">17513MGH 6400H102 </t>
  </si>
  <si>
    <t xml:space="preserve">17513MJF A000  </t>
  </si>
  <si>
    <t xml:space="preserve">17513MJF A000  01 </t>
  </si>
  <si>
    <t xml:space="preserve">17513MJM D000  </t>
  </si>
  <si>
    <t xml:space="preserve">17513MJM D000  01 </t>
  </si>
  <si>
    <t xml:space="preserve">17513MJM D600  </t>
  </si>
  <si>
    <t xml:space="preserve">17513MJM D601     </t>
  </si>
  <si>
    <t>17513MJP G500H1</t>
  </si>
  <si>
    <t xml:space="preserve">17513MJP G500H1   </t>
  </si>
  <si>
    <t xml:space="preserve">17513MJR 6700  </t>
  </si>
  <si>
    <t xml:space="preserve">17513MJR 6700  01 </t>
  </si>
  <si>
    <t>17513MKE AF0020</t>
  </si>
  <si>
    <t xml:space="preserve">17513MKE AF002001 </t>
  </si>
  <si>
    <t xml:space="preserve">STAY,SEAT                     </t>
  </si>
  <si>
    <t xml:space="preserve">17513MKF D400  </t>
  </si>
  <si>
    <t xml:space="preserve">17513MKF D400     </t>
  </si>
  <si>
    <t xml:space="preserve">17513MKF D600  </t>
  </si>
  <si>
    <t xml:space="preserve">17513MKF D600     </t>
  </si>
  <si>
    <t xml:space="preserve">PLATE,BOTTOM (TI)             </t>
  </si>
  <si>
    <t>17513MKK D200H1</t>
  </si>
  <si>
    <t xml:space="preserve">17513MKK D200H102 </t>
  </si>
  <si>
    <t xml:space="preserve">17513MKR DH00  </t>
  </si>
  <si>
    <t xml:space="preserve">17513MKR DH00     </t>
  </si>
  <si>
    <t xml:space="preserve">17513MKR D100  </t>
  </si>
  <si>
    <t xml:space="preserve">17513MKR D100     </t>
  </si>
  <si>
    <t>17513MKS E000H1</t>
  </si>
  <si>
    <t xml:space="preserve">17513MKS E000H1   </t>
  </si>
  <si>
    <t>17513MKS E200H1</t>
  </si>
  <si>
    <t xml:space="preserve">17513MKS E200H1   </t>
  </si>
  <si>
    <t>17513MLF E000H1</t>
  </si>
  <si>
    <t xml:space="preserve">17513MLF E000H1   </t>
  </si>
  <si>
    <t>17514KCZ J700H1</t>
  </si>
  <si>
    <t xml:space="preserve">17514KCZ J700H102 </t>
  </si>
  <si>
    <t>17515KCZ J700H1</t>
  </si>
  <si>
    <t xml:space="preserve">17515KCZ J700H102 </t>
  </si>
  <si>
    <t xml:space="preserve">17516MCS G000  </t>
  </si>
  <si>
    <t xml:space="preserve">17516MCS G000  03 </t>
  </si>
  <si>
    <t xml:space="preserve">BODY ,R HALF                  </t>
  </si>
  <si>
    <t xml:space="preserve">17516MEL 3000  </t>
  </si>
  <si>
    <t xml:space="preserve">17516MEL 3101  02 </t>
  </si>
  <si>
    <t>17516MFJ D000H1</t>
  </si>
  <si>
    <t xml:space="preserve">17516MFJ D000H1   </t>
  </si>
  <si>
    <t xml:space="preserve">17516MFL 3000  </t>
  </si>
  <si>
    <t xml:space="preserve">17516MFL 3000     </t>
  </si>
  <si>
    <t xml:space="preserve">17517MCS G000  </t>
  </si>
  <si>
    <t xml:space="preserve">17517MCS G000  02 </t>
  </si>
  <si>
    <t xml:space="preserve">BODY ,L HALF                  </t>
  </si>
  <si>
    <t>17517MCW D000H1</t>
  </si>
  <si>
    <t xml:space="preserve">17517MCW D000H102 </t>
  </si>
  <si>
    <t xml:space="preserve">17517MEL 3000  </t>
  </si>
  <si>
    <t xml:space="preserve">17517MEL 3101  02 </t>
  </si>
  <si>
    <t>17517MFJ D000H1</t>
  </si>
  <si>
    <t xml:space="preserve">17517MFJ D000H1   </t>
  </si>
  <si>
    <t xml:space="preserve">17517MFL 3000  </t>
  </si>
  <si>
    <t xml:space="preserve">17517MFL 3000     </t>
  </si>
  <si>
    <t>17517MGY 6400H1</t>
  </si>
  <si>
    <t xml:space="preserve">17517MGY 6400H101 </t>
  </si>
  <si>
    <t>17518MCS D900H1</t>
  </si>
  <si>
    <t xml:space="preserve">17518MCS D900H1   </t>
  </si>
  <si>
    <t xml:space="preserve">17518MCS G000  </t>
  </si>
  <si>
    <t xml:space="preserve">17518MCS G000     </t>
  </si>
  <si>
    <t>17518MCW D000H1</t>
  </si>
  <si>
    <t xml:space="preserve">17518MCW D000H102 </t>
  </si>
  <si>
    <t>17518MEL D000H1</t>
  </si>
  <si>
    <t xml:space="preserve">17518MEL D000H101 </t>
  </si>
  <si>
    <t>17518MFJ D000H1</t>
  </si>
  <si>
    <t xml:space="preserve">17518MFJ D000H1   </t>
  </si>
  <si>
    <t xml:space="preserve">17518MFL 3000  </t>
  </si>
  <si>
    <t xml:space="preserve">17518MFL 3000     </t>
  </si>
  <si>
    <t>17518MGY 6400H1</t>
  </si>
  <si>
    <t xml:space="preserve">17518MGY 6400H101 </t>
  </si>
  <si>
    <t>17519MCW D000H1</t>
  </si>
  <si>
    <t xml:space="preserve">17519MCW D000H101 </t>
  </si>
  <si>
    <t>17519MGY 6400H1</t>
  </si>
  <si>
    <t xml:space="preserve">17519MGY 6400H101 </t>
  </si>
  <si>
    <t xml:space="preserve">17530KVZ 6300  </t>
  </si>
  <si>
    <t xml:space="preserve">17530KVZ 6300  03 </t>
  </si>
  <si>
    <t xml:space="preserve">17530KVZ 6400  </t>
  </si>
  <si>
    <t xml:space="preserve">17530KVZ 6400  01 </t>
  </si>
  <si>
    <t>17550MEH 000020</t>
  </si>
  <si>
    <t xml:space="preserve">17550MEH 00002001 </t>
  </si>
  <si>
    <t>17550MEH 000021</t>
  </si>
  <si>
    <t xml:space="preserve">17550MEH 000021   </t>
  </si>
  <si>
    <t xml:space="preserve">BODY,LOWER                    </t>
  </si>
  <si>
    <t>17610MLZAE900XA</t>
  </si>
  <si>
    <t xml:space="preserve">17610MLZAE900XA   </t>
  </si>
  <si>
    <t>17610MLZAE900XB</t>
  </si>
  <si>
    <t xml:space="preserve">17610MLZAE900XB   </t>
  </si>
  <si>
    <t xml:space="preserve">BODYMUPPER COMP               </t>
  </si>
  <si>
    <t>17610MLZAE900XC</t>
  </si>
  <si>
    <t xml:space="preserve">17610MLZAE900XC   </t>
  </si>
  <si>
    <t xml:space="preserve">BODY,LOWER COMP               </t>
  </si>
  <si>
    <t xml:space="preserve">31234YM2 0000  </t>
  </si>
  <si>
    <t xml:space="preserve">31234YM2 0003     </t>
  </si>
  <si>
    <t xml:space="preserve">COVER,TERMINAL                </t>
  </si>
  <si>
    <t xml:space="preserve">NHA82      </t>
  </si>
  <si>
    <t>50020KSE 0000XA</t>
  </si>
  <si>
    <t xml:space="preserve">50020KSE 0001XA02 </t>
  </si>
  <si>
    <t xml:space="preserve">SET FRAME BODY COMP           </t>
  </si>
  <si>
    <t>1245WE</t>
  </si>
  <si>
    <t xml:space="preserve">5010A126 8200  </t>
  </si>
  <si>
    <t xml:space="preserve">5010A126 8202     </t>
  </si>
  <si>
    <t xml:space="preserve">BODY,COMP.,FRAME(SYOTO)       </t>
  </si>
  <si>
    <t xml:space="preserve">5010KK64 NA00  </t>
  </si>
  <si>
    <t xml:space="preserve">5010KK64 NA10  02 </t>
  </si>
  <si>
    <t xml:space="preserve">FRAME COMP (PAINTED)          </t>
  </si>
  <si>
    <t xml:space="preserve">5010KK64 NB00  </t>
  </si>
  <si>
    <t xml:space="preserve">5010KK64 NB10  02 </t>
  </si>
  <si>
    <t xml:space="preserve">5010KMKN D100  </t>
  </si>
  <si>
    <t xml:space="preserve">5010KMKN D100     </t>
  </si>
  <si>
    <t xml:space="preserve">FRAME BODY CS                 </t>
  </si>
  <si>
    <t>1255WE</t>
  </si>
  <si>
    <t xml:space="preserve">5010KMKN D500  </t>
  </si>
  <si>
    <t xml:space="preserve">5010KMKN D500     </t>
  </si>
  <si>
    <t xml:space="preserve">5010KMLSAH000  </t>
  </si>
  <si>
    <t xml:space="preserve">5010KMLSAH000     </t>
  </si>
  <si>
    <t xml:space="preserve">FRAME BODY COMP(TSURIKAKE)    </t>
  </si>
  <si>
    <t xml:space="preserve">5010KMLSAH400  </t>
  </si>
  <si>
    <t xml:space="preserve">5010KMLSAH400     </t>
  </si>
  <si>
    <t xml:space="preserve">50100GAM 6900  </t>
  </si>
  <si>
    <t xml:space="preserve">50100GAM 6901  01 </t>
  </si>
  <si>
    <t xml:space="preserve">FRAME BODY COMP               </t>
  </si>
  <si>
    <t>50100GBJ J200K0</t>
  </si>
  <si>
    <t xml:space="preserve">50100GBJ J201K0   </t>
  </si>
  <si>
    <t xml:space="preserve">BODY COMP,FRAME               </t>
  </si>
  <si>
    <t xml:space="preserve">50100GBJ J700  </t>
  </si>
  <si>
    <t xml:space="preserve">50100GBJ J700  03 </t>
  </si>
  <si>
    <t xml:space="preserve">50100GBJ L000  </t>
  </si>
  <si>
    <t xml:space="preserve">50100GBJ L002  04 </t>
  </si>
  <si>
    <t xml:space="preserve">50100GB2 7800  </t>
  </si>
  <si>
    <t xml:space="preserve">50100GB2 7801  02 </t>
  </si>
  <si>
    <t xml:space="preserve">BODY COMP FRAME               </t>
  </si>
  <si>
    <t xml:space="preserve">50100GB4 6000  </t>
  </si>
  <si>
    <t xml:space="preserve">50100GB4 6015  05 </t>
  </si>
  <si>
    <t xml:space="preserve">50100GCN 0000  </t>
  </si>
  <si>
    <t xml:space="preserve">50100GCN 0002  03 </t>
  </si>
  <si>
    <t xml:space="preserve">FRAME BODY COMP.              </t>
  </si>
  <si>
    <t xml:space="preserve">50100GCN 6400  </t>
  </si>
  <si>
    <t xml:space="preserve">50100GCN 6401  01 </t>
  </si>
  <si>
    <t xml:space="preserve">50100GCN 7100  </t>
  </si>
  <si>
    <t xml:space="preserve">50100GCN 7100  03 </t>
  </si>
  <si>
    <t xml:space="preserve">50100GCV J000  </t>
  </si>
  <si>
    <t xml:space="preserve">50100GCV J000  01 </t>
  </si>
  <si>
    <t xml:space="preserve">50100GCV J200  </t>
  </si>
  <si>
    <t xml:space="preserve">50100GCV J200  04 </t>
  </si>
  <si>
    <t>50100GEG 7100K0</t>
  </si>
  <si>
    <t xml:space="preserve">50100GEG 7100K0   </t>
  </si>
  <si>
    <t xml:space="preserve">BODY COMP.,FRAME              </t>
  </si>
  <si>
    <t xml:space="preserve">50100GEG 7200  </t>
  </si>
  <si>
    <t xml:space="preserve">50100GEG 7200  06 </t>
  </si>
  <si>
    <t xml:space="preserve">50100GEG 7500  </t>
  </si>
  <si>
    <t xml:space="preserve">50100GEG 7502     </t>
  </si>
  <si>
    <t xml:space="preserve">50100GEG 7600  </t>
  </si>
  <si>
    <t xml:space="preserve">50100GEG 7602     </t>
  </si>
  <si>
    <t xml:space="preserve">50100GEY J000  </t>
  </si>
  <si>
    <t xml:space="preserve">50100GEY J000  05 </t>
  </si>
  <si>
    <t xml:space="preserve">50100GEY J100  </t>
  </si>
  <si>
    <t xml:space="preserve">50100GEY J100  04 </t>
  </si>
  <si>
    <t xml:space="preserve">50100GE8 6200  </t>
  </si>
  <si>
    <t xml:space="preserve">50100GE8 6200     </t>
  </si>
  <si>
    <t xml:space="preserve">FRAME BODYCOMP,               </t>
  </si>
  <si>
    <t xml:space="preserve">50100GFL J400  </t>
  </si>
  <si>
    <t xml:space="preserve">50100GFL J411  02 </t>
  </si>
  <si>
    <t xml:space="preserve">50100GFY 6600  </t>
  </si>
  <si>
    <t xml:space="preserve">50100GFY 6602  05 </t>
  </si>
  <si>
    <t xml:space="preserve">50100GFZ J000  </t>
  </si>
  <si>
    <t xml:space="preserve">50100GFZ J011  03 </t>
  </si>
  <si>
    <t>50100GGZ J000XB</t>
  </si>
  <si>
    <t xml:space="preserve">50100GGZ J002XB06 </t>
  </si>
  <si>
    <t xml:space="preserve">FRAME BOBY COMP(SOZAI)        </t>
  </si>
  <si>
    <t>1246WE</t>
  </si>
  <si>
    <t>50100GJA J000XB</t>
  </si>
  <si>
    <t xml:space="preserve">50100GJA J001XB06 </t>
  </si>
  <si>
    <t xml:space="preserve">FRAME BODY COMP(SOZAI)        </t>
  </si>
  <si>
    <t>50100GJB J000XA</t>
  </si>
  <si>
    <t xml:space="preserve">50100GJB J001XA06 </t>
  </si>
  <si>
    <t>50100GJH J000XA</t>
  </si>
  <si>
    <t xml:space="preserve">50100GJH J000XA01 </t>
  </si>
  <si>
    <t>50100GJJ J000XA</t>
  </si>
  <si>
    <t xml:space="preserve">50100GJJ J000XA03 </t>
  </si>
  <si>
    <t xml:space="preserve">50100GK4 6000  </t>
  </si>
  <si>
    <t xml:space="preserve">50100GK4 6015  06 </t>
  </si>
  <si>
    <t xml:space="preserve">BODY COMP., FRAME             </t>
  </si>
  <si>
    <t>50100GK4 8300K0</t>
  </si>
  <si>
    <t xml:space="preserve">50100GK4 8301K002 </t>
  </si>
  <si>
    <t>50100GK4 8700XA</t>
  </si>
  <si>
    <t xml:space="preserve">50100GK4 8700XA   </t>
  </si>
  <si>
    <t xml:space="preserve">FRAME BODY COMP(TOSOU MAE)    </t>
  </si>
  <si>
    <t xml:space="preserve">50100GM6 J000  </t>
  </si>
  <si>
    <t xml:space="preserve">50100GM6 J010     </t>
  </si>
  <si>
    <t xml:space="preserve">50100GN8 7300  </t>
  </si>
  <si>
    <t xml:space="preserve">50100GN8 7302  01 </t>
  </si>
  <si>
    <t xml:space="preserve">50100GT0 J200  </t>
  </si>
  <si>
    <t xml:space="preserve">50100GT0 J202  03 </t>
  </si>
  <si>
    <t xml:space="preserve">50100GT0 J700  </t>
  </si>
  <si>
    <t xml:space="preserve">50100GT0 J700  02 </t>
  </si>
  <si>
    <t xml:space="preserve">50100GT0 J800  </t>
  </si>
  <si>
    <t xml:space="preserve">50100GT0 J800  02 </t>
  </si>
  <si>
    <t xml:space="preserve">50100GT0 0000  </t>
  </si>
  <si>
    <t xml:space="preserve">50100GT0 0001  28 </t>
  </si>
  <si>
    <t xml:space="preserve">50100GT0 7000  </t>
  </si>
  <si>
    <t xml:space="preserve">50100GT0 7003  03 </t>
  </si>
  <si>
    <t xml:space="preserve">50100GT0 8900  </t>
  </si>
  <si>
    <t xml:space="preserve">50100GT0 8901  03 </t>
  </si>
  <si>
    <t xml:space="preserve">50100GW0 7500  </t>
  </si>
  <si>
    <t xml:space="preserve">50100GW0 7501  04 </t>
  </si>
  <si>
    <t xml:space="preserve">50100GW0 7501  05 </t>
  </si>
  <si>
    <t>50100GX0 J000XA</t>
  </si>
  <si>
    <t xml:space="preserve">50100GX0 J000XA07 </t>
  </si>
  <si>
    <t>50100GX1 J000XA</t>
  </si>
  <si>
    <t xml:space="preserve">50100GX1 J001XA07 </t>
  </si>
  <si>
    <t xml:space="preserve">50100GZ4 7900  </t>
  </si>
  <si>
    <t xml:space="preserve">50100GZ4 7900  01 </t>
  </si>
  <si>
    <t xml:space="preserve">50100GZ4 7900  02 </t>
  </si>
  <si>
    <t xml:space="preserve">50100HP1 6000  </t>
  </si>
  <si>
    <t xml:space="preserve">50100HP1 6012  03 </t>
  </si>
  <si>
    <t xml:space="preserve">FRAME BODY,COMP               </t>
  </si>
  <si>
    <t xml:space="preserve">50100HP2 6700  </t>
  </si>
  <si>
    <t xml:space="preserve">50100HP2 6703  01 </t>
  </si>
  <si>
    <t xml:space="preserve">50100HP2 6703  02 </t>
  </si>
  <si>
    <t xml:space="preserve">50100HP2 7200  </t>
  </si>
  <si>
    <t xml:space="preserve">50100HP2 7203  01 </t>
  </si>
  <si>
    <t xml:space="preserve">50100HP2 7203  02 </t>
  </si>
  <si>
    <t>50100KCY A100K0</t>
  </si>
  <si>
    <t xml:space="preserve">50100KCY A100K0   </t>
  </si>
  <si>
    <t>50100KCY U100K0</t>
  </si>
  <si>
    <t xml:space="preserve">50100KCY U100K0   </t>
  </si>
  <si>
    <t xml:space="preserve">50100KFB 6600  </t>
  </si>
  <si>
    <t xml:space="preserve">50100KFB 6601  04 </t>
  </si>
  <si>
    <t xml:space="preserve">50100KFK 6300  </t>
  </si>
  <si>
    <t xml:space="preserve">50100KFK 6302  02 </t>
  </si>
  <si>
    <t xml:space="preserve">50100KRL 6800  </t>
  </si>
  <si>
    <t xml:space="preserve">50100KRL 6801  03 </t>
  </si>
  <si>
    <t xml:space="preserve">50100KRL 6900  </t>
  </si>
  <si>
    <t xml:space="preserve">50100KRL 6901  03 </t>
  </si>
  <si>
    <t xml:space="preserve">50100KRN A500  </t>
  </si>
  <si>
    <t xml:space="preserve">50100KRN A501  03 </t>
  </si>
  <si>
    <t xml:space="preserve">50100KRN A800  </t>
  </si>
  <si>
    <t xml:space="preserve">50100KRN A822     </t>
  </si>
  <si>
    <t xml:space="preserve">50100KSC A100  </t>
  </si>
  <si>
    <t xml:space="preserve">50100KSC A102  01 </t>
  </si>
  <si>
    <t xml:space="preserve">50100KSE 0000  </t>
  </si>
  <si>
    <t xml:space="preserve">50100KSE 0003  06 </t>
  </si>
  <si>
    <t>50100KVZ K10001</t>
  </si>
  <si>
    <t xml:space="preserve">50100KVZ K1020102 </t>
  </si>
  <si>
    <t>50100KV8 0000K0</t>
  </si>
  <si>
    <t xml:space="preserve">50100KV8 0102K0   </t>
  </si>
  <si>
    <t xml:space="preserve">50100KWL 0000  </t>
  </si>
  <si>
    <t xml:space="preserve">50100KWL 0001  06 </t>
  </si>
  <si>
    <t>50100KWR 000001</t>
  </si>
  <si>
    <t xml:space="preserve">50100KWR 00030105 </t>
  </si>
  <si>
    <t xml:space="preserve">50100KY0 7000  </t>
  </si>
  <si>
    <t xml:space="preserve">50100KY0 7002  08 </t>
  </si>
  <si>
    <t xml:space="preserve">50100KY0 9800  </t>
  </si>
  <si>
    <t xml:space="preserve">50100KY0 9801  09 </t>
  </si>
  <si>
    <t>50100K0Z J000XB</t>
  </si>
  <si>
    <t xml:space="preserve">50100K0Z J000XB03 </t>
  </si>
  <si>
    <t xml:space="preserve">50100K0Z J400XB   </t>
  </si>
  <si>
    <t xml:space="preserve">50100K0Z J500XB   </t>
  </si>
  <si>
    <t xml:space="preserve">50100K3R J000XB   </t>
  </si>
  <si>
    <t>50100K88 B500XA</t>
  </si>
  <si>
    <t xml:space="preserve">50100K88 B502XA04 </t>
  </si>
  <si>
    <t xml:space="preserve">50100K88 B502XA05 </t>
  </si>
  <si>
    <t xml:space="preserve">50100K88 B502XA06 </t>
  </si>
  <si>
    <t xml:space="preserve">50100K88 B502XA07 </t>
  </si>
  <si>
    <t>50100K88 J000XA</t>
  </si>
  <si>
    <t xml:space="preserve">50100K88 J002XA01 </t>
  </si>
  <si>
    <t xml:space="preserve">50100K88 J002XA02 </t>
  </si>
  <si>
    <t xml:space="preserve">50100K88 J002XA03 </t>
  </si>
  <si>
    <t>50100K88 J400XA</t>
  </si>
  <si>
    <t xml:space="preserve">50100K88 J402XA04 </t>
  </si>
  <si>
    <t xml:space="preserve">50100K88 J402XA05 </t>
  </si>
  <si>
    <t xml:space="preserve">50100K88 J402XA06 </t>
  </si>
  <si>
    <t xml:space="preserve">50100K88 J402XA07 </t>
  </si>
  <si>
    <t>50100K88 LC00XA</t>
  </si>
  <si>
    <t xml:space="preserve">50100K88 LC02XA05 </t>
  </si>
  <si>
    <t xml:space="preserve">50100K88 LC02XA06 </t>
  </si>
  <si>
    <t xml:space="preserve">50100K88 LC02XA07 </t>
  </si>
  <si>
    <t xml:space="preserve">50100K88 LC02XA08 </t>
  </si>
  <si>
    <t>50100K88 L200XA</t>
  </si>
  <si>
    <t xml:space="preserve">50100K88 L202XA02 </t>
  </si>
  <si>
    <t xml:space="preserve">50100K88 L202XA03 </t>
  </si>
  <si>
    <t xml:space="preserve">50100K88 L202XA04 </t>
  </si>
  <si>
    <t>50100K88 Y000XA</t>
  </si>
  <si>
    <t xml:space="preserve">50100K88 Y000XA07 </t>
  </si>
  <si>
    <t xml:space="preserve">50100K95 AG00  </t>
  </si>
  <si>
    <t xml:space="preserve">50100K95 AG01  02 </t>
  </si>
  <si>
    <t xml:space="preserve">50100K95 A200  </t>
  </si>
  <si>
    <t xml:space="preserve">50100K95 A202  01 </t>
  </si>
  <si>
    <t xml:space="preserve">50100K95 A400  </t>
  </si>
  <si>
    <t xml:space="preserve">50100K95 A400  01 </t>
  </si>
  <si>
    <t xml:space="preserve">50100K95 A600  </t>
  </si>
  <si>
    <t xml:space="preserve">50100K95 A601     </t>
  </si>
  <si>
    <t xml:space="preserve">50100MCS G000  </t>
  </si>
  <si>
    <t xml:space="preserve">50100MCS G052  01 </t>
  </si>
  <si>
    <t xml:space="preserve">50100MCS H600  </t>
  </si>
  <si>
    <t xml:space="preserve">50100MCS H601  01 </t>
  </si>
  <si>
    <t xml:space="preserve">50100MCS L000  </t>
  </si>
  <si>
    <t xml:space="preserve">50100MCS L022  01 </t>
  </si>
  <si>
    <t xml:space="preserve">50100MEG H100  </t>
  </si>
  <si>
    <t xml:space="preserve">50100MEG H104  01 </t>
  </si>
  <si>
    <t xml:space="preserve">50100MEG W000  </t>
  </si>
  <si>
    <t xml:space="preserve">50100MEG W003  01 </t>
  </si>
  <si>
    <t xml:space="preserve">50100MEH 7100  </t>
  </si>
  <si>
    <t xml:space="preserve">50100MEH 7101     </t>
  </si>
  <si>
    <t xml:space="preserve">50100MEN A500  </t>
  </si>
  <si>
    <t xml:space="preserve">50100MEN A500  04 </t>
  </si>
  <si>
    <t xml:space="preserve">50100MEN A700  </t>
  </si>
  <si>
    <t xml:space="preserve">50100MEN A711     </t>
  </si>
  <si>
    <t xml:space="preserve">50100MEN B100  </t>
  </si>
  <si>
    <t xml:space="preserve">50100MEN B100     </t>
  </si>
  <si>
    <t xml:space="preserve">50100MEY 6700  </t>
  </si>
  <si>
    <t xml:space="preserve">50100MEY 6705  05 </t>
  </si>
  <si>
    <t xml:space="preserve">50100MFJ A400  </t>
  </si>
  <si>
    <t xml:space="preserve">50100MFJ A405  02 </t>
  </si>
  <si>
    <t xml:space="preserve">50100MFJ D400  </t>
  </si>
  <si>
    <t xml:space="preserve">50100MFJ D404  02 </t>
  </si>
  <si>
    <t xml:space="preserve">50100MFM 9000  </t>
  </si>
  <si>
    <t xml:space="preserve">50100MFM 9001  05 </t>
  </si>
  <si>
    <t xml:space="preserve">50100MFP C000  </t>
  </si>
  <si>
    <t xml:space="preserve">50100MFP C004  04 </t>
  </si>
  <si>
    <t>50100MFP JC00XA</t>
  </si>
  <si>
    <t xml:space="preserve">50100MFP JC00XA05 </t>
  </si>
  <si>
    <t>50100MFP JD00XA</t>
  </si>
  <si>
    <t xml:space="preserve">50100MFP JD00XA05 </t>
  </si>
  <si>
    <t xml:space="preserve">50100MFR D000  </t>
  </si>
  <si>
    <t xml:space="preserve">50100MFR D002  02 </t>
  </si>
  <si>
    <t xml:space="preserve">50100MFR 6400  </t>
  </si>
  <si>
    <t xml:space="preserve">50100MFR 6401  07 </t>
  </si>
  <si>
    <t xml:space="preserve">50100MFR 6700  </t>
  </si>
  <si>
    <t xml:space="preserve">50100MFR 6703  07 </t>
  </si>
  <si>
    <t xml:space="preserve">50100MGE 0000  </t>
  </si>
  <si>
    <t xml:space="preserve">50100MGE 0100  03 </t>
  </si>
  <si>
    <t xml:space="preserve">50100MGR 6700  </t>
  </si>
  <si>
    <t xml:space="preserve">50100MGR 6703  01 </t>
  </si>
  <si>
    <t xml:space="preserve">50100MGR 7700  </t>
  </si>
  <si>
    <t xml:space="preserve">50100MGR 7703  01 </t>
  </si>
  <si>
    <t>50100MGS D100XA</t>
  </si>
  <si>
    <t xml:space="preserve">50100MGS D100XA02 </t>
  </si>
  <si>
    <t>50100MGS D500XA</t>
  </si>
  <si>
    <t xml:space="preserve">50100MGS D501XA02 </t>
  </si>
  <si>
    <t>50100MJF A000XA</t>
  </si>
  <si>
    <t xml:space="preserve">50100MJF A000XA04 </t>
  </si>
  <si>
    <t>50100MJF A300XA</t>
  </si>
  <si>
    <t xml:space="preserve">50100MJF A300XA04 </t>
  </si>
  <si>
    <t>50100MJH Y400XA</t>
  </si>
  <si>
    <t xml:space="preserve">50100MJH Y400XA02 </t>
  </si>
  <si>
    <t>50100MJL Y100XA</t>
  </si>
  <si>
    <t xml:space="preserve">50100MJL Y101XA02 </t>
  </si>
  <si>
    <t>50100MJS J700XA</t>
  </si>
  <si>
    <t xml:space="preserve">50100MJS J700XA02 </t>
  </si>
  <si>
    <t>50100MJW A800XC</t>
  </si>
  <si>
    <t xml:space="preserve">50100MJW A800XC   </t>
  </si>
  <si>
    <t>50100MKA D500XA</t>
  </si>
  <si>
    <t xml:space="preserve">50100MKA D500XA03 </t>
  </si>
  <si>
    <t>50100MKA D700XA</t>
  </si>
  <si>
    <t xml:space="preserve">50100MKA D700XA03 </t>
  </si>
  <si>
    <t>50100MKA D800XA</t>
  </si>
  <si>
    <t xml:space="preserve">50100MKA D800XA03 </t>
  </si>
  <si>
    <t>50100MKA N400XA</t>
  </si>
  <si>
    <t xml:space="preserve">50100MKA N400XA03 </t>
  </si>
  <si>
    <t>50100MKA N600XA</t>
  </si>
  <si>
    <t xml:space="preserve">50100MKA N600XA03 </t>
  </si>
  <si>
    <t>50100MKA Y100XA</t>
  </si>
  <si>
    <t xml:space="preserve">50100MKA Y100XA03 </t>
  </si>
  <si>
    <t xml:space="preserve">50100MKC A000  </t>
  </si>
  <si>
    <t xml:space="preserve">50100MKC A010  02 </t>
  </si>
  <si>
    <t xml:space="preserve">50100MKE AA00  </t>
  </si>
  <si>
    <t xml:space="preserve">50100MKE AA00     </t>
  </si>
  <si>
    <t xml:space="preserve">50100MKE AF00  </t>
  </si>
  <si>
    <t xml:space="preserve">50100MKE AF01     </t>
  </si>
  <si>
    <t xml:space="preserve">50100MKE AS00  </t>
  </si>
  <si>
    <t xml:space="preserve">50100MKE AS01     </t>
  </si>
  <si>
    <t xml:space="preserve">50100MKE A000  </t>
  </si>
  <si>
    <t xml:space="preserve">50100MKE A002  01 </t>
  </si>
  <si>
    <t xml:space="preserve">50100MKE A500  </t>
  </si>
  <si>
    <t xml:space="preserve">50100MKE A500  02 </t>
  </si>
  <si>
    <t xml:space="preserve">50100MKE A500  03 </t>
  </si>
  <si>
    <t xml:space="preserve">50100MKE A700  </t>
  </si>
  <si>
    <t xml:space="preserve">50100MKE A700  01 </t>
  </si>
  <si>
    <t xml:space="preserve">50100MKERB500  </t>
  </si>
  <si>
    <t xml:space="preserve">50100MKERB506  01 </t>
  </si>
  <si>
    <t>50100MKF A200XA</t>
  </si>
  <si>
    <t xml:space="preserve">50100MKF A200XA01 </t>
  </si>
  <si>
    <t>50100MKF B400XA</t>
  </si>
  <si>
    <t xml:space="preserve">50100MKF B400XA01 </t>
  </si>
  <si>
    <t>50100MKF D400XA</t>
  </si>
  <si>
    <t xml:space="preserve">50100MKF D401XA01 </t>
  </si>
  <si>
    <t>50100MKF H400XA</t>
  </si>
  <si>
    <t xml:space="preserve">50100MKF H400XA01 </t>
  </si>
  <si>
    <t>50100MKH D200XA</t>
  </si>
  <si>
    <t xml:space="preserve">50100MKH D200XA01 </t>
  </si>
  <si>
    <t>50100MKJ E500XA</t>
  </si>
  <si>
    <t xml:space="preserve">50100MKJ E500XA03 </t>
  </si>
  <si>
    <t>50100MKK D000XA</t>
  </si>
  <si>
    <t xml:space="preserve">50100MKK D000XA02 </t>
  </si>
  <si>
    <t>50100MKP J800XC</t>
  </si>
  <si>
    <t xml:space="preserve">50100MKP J800XC   </t>
  </si>
  <si>
    <t xml:space="preserve">50100MKR DH00XA   </t>
  </si>
  <si>
    <t xml:space="preserve">50100MKR KH00XA   </t>
  </si>
  <si>
    <t>50100MKS E000XA</t>
  </si>
  <si>
    <t xml:space="preserve">50100MKS E001XA01 </t>
  </si>
  <si>
    <t xml:space="preserve">50100MKS E001XA02 </t>
  </si>
  <si>
    <t>50100MKT D000XA</t>
  </si>
  <si>
    <t xml:space="preserve">50100MKT D001XA10 </t>
  </si>
  <si>
    <t>50100MKT D700XA</t>
  </si>
  <si>
    <t xml:space="preserve">50100MKT D701XA03 </t>
  </si>
  <si>
    <t xml:space="preserve">50100MKT D701XA04 </t>
  </si>
  <si>
    <t>50100MKW D000XA</t>
  </si>
  <si>
    <t xml:space="preserve">50100MKW D000XA04 </t>
  </si>
  <si>
    <t>50100MKW D700XA</t>
  </si>
  <si>
    <t xml:space="preserve">50100MKW D701XA   </t>
  </si>
  <si>
    <t>50100MLA AA00XA</t>
  </si>
  <si>
    <t xml:space="preserve">50100MLA AA00XA   </t>
  </si>
  <si>
    <t xml:space="preserve">50100MLA AA00XA01 </t>
  </si>
  <si>
    <t>50100MLA A200XA</t>
  </si>
  <si>
    <t xml:space="preserve">50100MLA A200XA02 </t>
  </si>
  <si>
    <t>50100MLB D200XA</t>
  </si>
  <si>
    <t xml:space="preserve">50100MLB D200XA01 </t>
  </si>
  <si>
    <t xml:space="preserve">50100MLB D200XA02 </t>
  </si>
  <si>
    <t xml:space="preserve">50100MLB D200XA03 </t>
  </si>
  <si>
    <t xml:space="preserve">50100MLB D200XA04 </t>
  </si>
  <si>
    <t>50100MLB D800XA</t>
  </si>
  <si>
    <t xml:space="preserve">50100MLB D800XA   </t>
  </si>
  <si>
    <t xml:space="preserve">50100MLB D800XA01 </t>
  </si>
  <si>
    <t xml:space="preserve">50100MLB D800XA02 </t>
  </si>
  <si>
    <t>50100MLBHD800XA</t>
  </si>
  <si>
    <t xml:space="preserve">50100MLBHD800XA02 </t>
  </si>
  <si>
    <t>50100MLC D000XA</t>
  </si>
  <si>
    <t xml:space="preserve">50100MLC D000XA04 </t>
  </si>
  <si>
    <t xml:space="preserve">50100MLC D000XA05 </t>
  </si>
  <si>
    <t>50100MLC D300XA</t>
  </si>
  <si>
    <t xml:space="preserve">50100MLC D300XA   </t>
  </si>
  <si>
    <t xml:space="preserve">50100MLC D300XA01 </t>
  </si>
  <si>
    <t xml:space="preserve">50100MLC D300XA02 </t>
  </si>
  <si>
    <t xml:space="preserve">50100MLC D300XA03 </t>
  </si>
  <si>
    <t xml:space="preserve">50100MLC D300XA04 </t>
  </si>
  <si>
    <t>50100MLC D600XA</t>
  </si>
  <si>
    <t xml:space="preserve">50100MLC D600XA01 </t>
  </si>
  <si>
    <t>50100MLCHD600XA</t>
  </si>
  <si>
    <t xml:space="preserve">50100MLCHD600XA01 </t>
  </si>
  <si>
    <t>50100MLF E000XA</t>
  </si>
  <si>
    <t xml:space="preserve">50100MLF E001XA01 </t>
  </si>
  <si>
    <t>50100MLF E800XA</t>
  </si>
  <si>
    <t xml:space="preserve">50100MLF E800XA01 </t>
  </si>
  <si>
    <t>50100MLF Y000XA</t>
  </si>
  <si>
    <t xml:space="preserve">50100MLF Y000XA01 </t>
  </si>
  <si>
    <t>50100MLL D000XA</t>
  </si>
  <si>
    <t xml:space="preserve">50100MLL D000XA05 </t>
  </si>
  <si>
    <t>50100MLLFDA00XA</t>
  </si>
  <si>
    <t xml:space="preserve">50100MLLFDA00XA   </t>
  </si>
  <si>
    <t xml:space="preserve">50100MLR D000XC   </t>
  </si>
  <si>
    <t>50100MLR D800XC</t>
  </si>
  <si>
    <t xml:space="preserve">50100MLR D800XC   </t>
  </si>
  <si>
    <t>50100MLR Y800XC</t>
  </si>
  <si>
    <t xml:space="preserve">50100MLR Y800XC   </t>
  </si>
  <si>
    <t xml:space="preserve">50100MLR Y800XC01 </t>
  </si>
  <si>
    <t>50100MLT D000XA</t>
  </si>
  <si>
    <t xml:space="preserve">50100MLT D000XA   </t>
  </si>
  <si>
    <t xml:space="preserve">FRAME BODY COMP (SOZAI)       </t>
  </si>
  <si>
    <t xml:space="preserve">50100MLT D000XA01 </t>
  </si>
  <si>
    <t>50100MLV J000XA</t>
  </si>
  <si>
    <t xml:space="preserve">50100MLV J000XA   </t>
  </si>
  <si>
    <t xml:space="preserve">50100MLV J000XA01 </t>
  </si>
  <si>
    <t>50100MLWAE000XB</t>
  </si>
  <si>
    <t xml:space="preserve">50100MLWAE000XB01 </t>
  </si>
  <si>
    <t xml:space="preserve">FRAME BODY COMP (ED+PT)       </t>
  </si>
  <si>
    <t>50100MLZAE900XA</t>
  </si>
  <si>
    <t xml:space="preserve">50100MLZAE900XA01 </t>
  </si>
  <si>
    <t xml:space="preserve">50100MY6 A000  </t>
  </si>
  <si>
    <t xml:space="preserve">50100MY6 A002  12 </t>
  </si>
  <si>
    <t xml:space="preserve">50100MY6 L000  </t>
  </si>
  <si>
    <t xml:space="preserve">50100MY6 L002  13 </t>
  </si>
  <si>
    <t xml:space="preserve">50100NX7 0000  </t>
  </si>
  <si>
    <t xml:space="preserve">50100NX7 0200  01 </t>
  </si>
  <si>
    <t xml:space="preserve">50100065 J000  </t>
  </si>
  <si>
    <t xml:space="preserve">50100065 J002  05 </t>
  </si>
  <si>
    <t xml:space="preserve">50100121 6300  </t>
  </si>
  <si>
    <t xml:space="preserve">50100121 6301  03 </t>
  </si>
  <si>
    <t xml:space="preserve">50100124 7400  </t>
  </si>
  <si>
    <t xml:space="preserve">50100124 7408  01 </t>
  </si>
  <si>
    <t>50101GB2 7200H1</t>
  </si>
  <si>
    <t xml:space="preserve">50101GB2 7200H101 </t>
  </si>
  <si>
    <t>50101GCV J000AB</t>
  </si>
  <si>
    <t xml:space="preserve">50101GCV J000AB   </t>
  </si>
  <si>
    <t xml:space="preserve">BODY R HALF(PURESUKAN)        </t>
  </si>
  <si>
    <t>50101GK4 8300AA</t>
  </si>
  <si>
    <t xml:space="preserve">50101GK4 8303AA   </t>
  </si>
  <si>
    <t xml:space="preserve">BODY R HALF ONLY              </t>
  </si>
  <si>
    <t>50101GK4 8700AA</t>
  </si>
  <si>
    <t xml:space="preserve">50101GK4 8703AA   </t>
  </si>
  <si>
    <t>50101GT0 3000AA</t>
  </si>
  <si>
    <t xml:space="preserve">50101GT0 3003AA   </t>
  </si>
  <si>
    <t>50101GT0 7000AA</t>
  </si>
  <si>
    <t xml:space="preserve">50101GT0 7003AA   </t>
  </si>
  <si>
    <t xml:space="preserve">BODY,R.HALF                   </t>
  </si>
  <si>
    <t>50101HP1 600021</t>
  </si>
  <si>
    <t xml:space="preserve">50101HP1 601021   </t>
  </si>
  <si>
    <t xml:space="preserve">PIPE R                        </t>
  </si>
  <si>
    <t>50101065 9200AB</t>
  </si>
  <si>
    <t xml:space="preserve">50101065 9202AB   </t>
  </si>
  <si>
    <t>50101121 9700H1</t>
  </si>
  <si>
    <t xml:space="preserve">50101121 9700H103 </t>
  </si>
  <si>
    <t xml:space="preserve">R BODY HALF                   </t>
  </si>
  <si>
    <t>50101124 7400H1</t>
  </si>
  <si>
    <t xml:space="preserve">50101124 7404H101 </t>
  </si>
  <si>
    <t>50101126 8200H1</t>
  </si>
  <si>
    <t xml:space="preserve">50101126 8201H101 </t>
  </si>
  <si>
    <t xml:space="preserve">BODY,R FRAME                  </t>
  </si>
  <si>
    <t>50101141 K600AC</t>
  </si>
  <si>
    <t xml:space="preserve">50101141 K600AC   </t>
  </si>
  <si>
    <t>50101141 6500H1</t>
  </si>
  <si>
    <t xml:space="preserve">50101141 6500H103 </t>
  </si>
  <si>
    <t>50102GB2 7200H1</t>
  </si>
  <si>
    <t xml:space="preserve">50102GB2 7201H1   </t>
  </si>
  <si>
    <t>50102GB4 6000AA</t>
  </si>
  <si>
    <t xml:space="preserve">50102GB4 6002AA   </t>
  </si>
  <si>
    <t xml:space="preserve">BODY,L HALF(SOZAI)            </t>
  </si>
  <si>
    <t>50102GCN 3000AA</t>
  </si>
  <si>
    <t xml:space="preserve">50102GCN 3001AA   </t>
  </si>
  <si>
    <t xml:space="preserve">BODY L HALF ONLY              </t>
  </si>
  <si>
    <t>50102GCV J000AB</t>
  </si>
  <si>
    <t xml:space="preserve">50102GCV J000AB   </t>
  </si>
  <si>
    <t xml:space="preserve">BODY L HALF(PURESUKAN)        </t>
  </si>
  <si>
    <t>50102GK4 6000AA</t>
  </si>
  <si>
    <t xml:space="preserve">50102GK4 6002AA   </t>
  </si>
  <si>
    <t>50102GK4 8300AA</t>
  </si>
  <si>
    <t xml:space="preserve">50102GK4 8304AA   </t>
  </si>
  <si>
    <t>50102GK4 8700AA</t>
  </si>
  <si>
    <t xml:space="preserve">50102GK4 8704AA   </t>
  </si>
  <si>
    <t>50102GN8 7300AA</t>
  </si>
  <si>
    <t xml:space="preserve">50102GN8 7301AA   </t>
  </si>
  <si>
    <t>50102GT0 3000AA</t>
  </si>
  <si>
    <t xml:space="preserve">50102GT0 3004AA   </t>
  </si>
  <si>
    <t>50102GT0 7000AA</t>
  </si>
  <si>
    <t xml:space="preserve">50102GT0 7004AA   </t>
  </si>
  <si>
    <t>50102HP1 600022</t>
  </si>
  <si>
    <t xml:space="preserve">50102HP1 601022   </t>
  </si>
  <si>
    <t xml:space="preserve">PIPE L                        </t>
  </si>
  <si>
    <t>50102065 9200AB</t>
  </si>
  <si>
    <t xml:space="preserve">50102065 9202AB   </t>
  </si>
  <si>
    <t xml:space="preserve">BODY,L,HALF ONLY              </t>
  </si>
  <si>
    <t>50102121 9700H1</t>
  </si>
  <si>
    <t xml:space="preserve">50102121 9700H104 </t>
  </si>
  <si>
    <t xml:space="preserve">L BODY HALF                   </t>
  </si>
  <si>
    <t>50102124 7400H1</t>
  </si>
  <si>
    <t xml:space="preserve">50102124 7404H1   </t>
  </si>
  <si>
    <t xml:space="preserve">BODY, L HARF                  </t>
  </si>
  <si>
    <t>50102126 8200H1</t>
  </si>
  <si>
    <t xml:space="preserve">50102126 8200H101 </t>
  </si>
  <si>
    <t xml:space="preserve">BODY,L FRAME                  </t>
  </si>
  <si>
    <t>50102141 K600AD</t>
  </si>
  <si>
    <t xml:space="preserve">50102141 K600AD   </t>
  </si>
  <si>
    <t>50102141 6500H1</t>
  </si>
  <si>
    <t xml:space="preserve">50102141 6501H1   </t>
  </si>
  <si>
    <t>50103HP1 600021</t>
  </si>
  <si>
    <t xml:space="preserve">50103HP1 60002101 </t>
  </si>
  <si>
    <t>50104HP1 300020</t>
  </si>
  <si>
    <t xml:space="preserve">50104HP1 30012002 </t>
  </si>
  <si>
    <t>50111459 3000AA</t>
  </si>
  <si>
    <t xml:space="preserve">50111459 3002AA01 </t>
  </si>
  <si>
    <t>50111459 3000AB</t>
  </si>
  <si>
    <t xml:space="preserve">50111459 3003AB   </t>
  </si>
  <si>
    <t>50200GJJ J000XA</t>
  </si>
  <si>
    <t xml:space="preserve">50200GJJ J001XA01 </t>
  </si>
  <si>
    <t xml:space="preserve">SUB FRAME COMP(SOZAI)         </t>
  </si>
  <si>
    <t>50200MKS E000XA</t>
  </si>
  <si>
    <t xml:space="preserve">50200MKS E003XA01 </t>
  </si>
  <si>
    <t xml:space="preserve">SEAT RAIL COMP(SOZAI)         </t>
  </si>
  <si>
    <t xml:space="preserve">SEAT RAIL COMP                </t>
  </si>
  <si>
    <t>50200MLF E000XA</t>
  </si>
  <si>
    <t xml:space="preserve">50200MLF E001XA01 </t>
  </si>
  <si>
    <t xml:space="preserve">50200MLF E800XA   </t>
  </si>
  <si>
    <t xml:space="preserve">50200MLF Y000XA   </t>
  </si>
  <si>
    <t xml:space="preserve">SEAT RAIL COMP(SOAZI)         </t>
  </si>
  <si>
    <t>50200MLZAE900XA</t>
  </si>
  <si>
    <t xml:space="preserve">50200MLZAE900XA01 </t>
  </si>
  <si>
    <t xml:space="preserve">SEAT RAIL COMP (SOZAI)        </t>
  </si>
  <si>
    <t>50210MKR D100XA</t>
  </si>
  <si>
    <t xml:space="preserve">50210MKR D104XA   </t>
  </si>
  <si>
    <t xml:space="preserve">50210MKR D104XA01 </t>
  </si>
  <si>
    <t>50240MGZ K000XA</t>
  </si>
  <si>
    <t xml:space="preserve">50240MGZ K000XA05 </t>
  </si>
  <si>
    <t>50240MGZ K800XA</t>
  </si>
  <si>
    <t xml:space="preserve">50240MGZ K800XA03 </t>
  </si>
  <si>
    <t xml:space="preserve">52100KB4 0000  </t>
  </si>
  <si>
    <t xml:space="preserve">52100KB4 0002  02 </t>
  </si>
  <si>
    <t xml:space="preserve">FORK COMP, REAR               </t>
  </si>
  <si>
    <t>52100437 9400KA</t>
  </si>
  <si>
    <t xml:space="preserve">52100437 9404KA   </t>
  </si>
  <si>
    <t xml:space="preserve">FORK COMP,REAR (SOZAI)        </t>
  </si>
  <si>
    <t>52110GAA 0000K2</t>
  </si>
  <si>
    <t xml:space="preserve">52110GAA 0001K2   </t>
  </si>
  <si>
    <t xml:space="preserve">SWINGARM COMP,RR              </t>
  </si>
  <si>
    <t xml:space="preserve">52110GEY J100  </t>
  </si>
  <si>
    <t xml:space="preserve">52110GEY J100     </t>
  </si>
  <si>
    <t xml:space="preserve">52110GEY 0000  </t>
  </si>
  <si>
    <t xml:space="preserve">52110GEY 0101  03 </t>
  </si>
  <si>
    <t>52110GEY 0000XA</t>
  </si>
  <si>
    <t xml:space="preserve">52110GEY 0101XA   </t>
  </si>
  <si>
    <t xml:space="preserve">SWINGARM COMP(SOZAI)          </t>
  </si>
  <si>
    <t xml:space="preserve">52110GN1 A800  </t>
  </si>
  <si>
    <t xml:space="preserve">52110GN1 A801  03 </t>
  </si>
  <si>
    <t xml:space="preserve">SWINGARM COMP,REAR            </t>
  </si>
  <si>
    <t xml:space="preserve">52110HF7 0000  </t>
  </si>
  <si>
    <t xml:space="preserve">52110HF7 0000  04 </t>
  </si>
  <si>
    <t xml:space="preserve">52110HM3 9000  </t>
  </si>
  <si>
    <t xml:space="preserve">52110HM3 9001  01 </t>
  </si>
  <si>
    <t xml:space="preserve">52110KCN 0000  </t>
  </si>
  <si>
    <t xml:space="preserve">52110KCN 0003     </t>
  </si>
  <si>
    <t xml:space="preserve">SWINGARM COMP REAR            </t>
  </si>
  <si>
    <t xml:space="preserve">52110KC2 F000  </t>
  </si>
  <si>
    <t xml:space="preserve">52110KC2 F000     </t>
  </si>
  <si>
    <t xml:space="preserve">52110KPJ C100  </t>
  </si>
  <si>
    <t xml:space="preserve">52110KPJ C100     </t>
  </si>
  <si>
    <t xml:space="preserve">52110KPM 8700  </t>
  </si>
  <si>
    <t xml:space="preserve">52110KPM 8702     </t>
  </si>
  <si>
    <t xml:space="preserve">52110KRL 0000  </t>
  </si>
  <si>
    <t xml:space="preserve">52110KRL 0101     </t>
  </si>
  <si>
    <t xml:space="preserve">52110KRL 6900  </t>
  </si>
  <si>
    <t xml:space="preserve">52110KRL 6900     </t>
  </si>
  <si>
    <t xml:space="preserve">52110KR3 9800  </t>
  </si>
  <si>
    <t xml:space="preserve">52110KR3 9811  02 </t>
  </si>
  <si>
    <t xml:space="preserve">52110KSJ 0000  </t>
  </si>
  <si>
    <t xml:space="preserve">52110KSJ 0000     </t>
  </si>
  <si>
    <t xml:space="preserve">52110NX2 0000  </t>
  </si>
  <si>
    <t xml:space="preserve">52110NX2 0001  01 </t>
  </si>
  <si>
    <t>60111759 3000AB</t>
  </si>
  <si>
    <t xml:space="preserve">60111759 3000AB   </t>
  </si>
  <si>
    <t xml:space="preserve">BONNET SKIN PRESS(PR)         </t>
  </si>
  <si>
    <t>61100MLA AH00XA</t>
  </si>
  <si>
    <t xml:space="preserve">61100MLA AH00XA   </t>
  </si>
  <si>
    <t xml:space="preserve">FENDER,FR SOZAI               </t>
  </si>
  <si>
    <t>61100MLA A000XA</t>
  </si>
  <si>
    <t xml:space="preserve">61100MLA A000XA01 </t>
  </si>
  <si>
    <t>61150MLA A000XA</t>
  </si>
  <si>
    <t xml:space="preserve">61150MLA A000XA01 </t>
  </si>
  <si>
    <t xml:space="preserve">FENDER,FR(OPT)SOZAI           </t>
  </si>
  <si>
    <t xml:space="preserve">63251YM2 0000  </t>
  </si>
  <si>
    <t xml:space="preserve">63251YM2 0003     </t>
  </si>
  <si>
    <t xml:space="preserve">PANEL,R SIDE                  </t>
  </si>
  <si>
    <t>63260YM2 000020</t>
  </si>
  <si>
    <t xml:space="preserve">63260YM2 00002001 </t>
  </si>
  <si>
    <t xml:space="preserve">PANEL,L SIDE                  </t>
  </si>
  <si>
    <t xml:space="preserve">63361YM2 0000  </t>
  </si>
  <si>
    <t xml:space="preserve">63361YM2 0003     </t>
  </si>
  <si>
    <t xml:space="preserve">PANEL,REAR                    </t>
  </si>
  <si>
    <t xml:space="preserve">63361YR2 B600  </t>
  </si>
  <si>
    <t xml:space="preserve">63361YR2 B601     </t>
  </si>
  <si>
    <t xml:space="preserve">NHB27      </t>
  </si>
  <si>
    <t xml:space="preserve">63531YM2 3000  </t>
  </si>
  <si>
    <t xml:space="preserve">63531YM2 3003     </t>
  </si>
  <si>
    <t xml:space="preserve">PANEL,FRONT                   </t>
  </si>
  <si>
    <t xml:space="preserve">PLATE,R ADV                   </t>
  </si>
  <si>
    <t>64621MKT D700XA</t>
  </si>
  <si>
    <t xml:space="preserve">64621MKT D700XA   </t>
  </si>
  <si>
    <t xml:space="preserve">PLATE,L ADV                   </t>
  </si>
  <si>
    <t>64671MKT D700XA</t>
  </si>
  <si>
    <t xml:space="preserve">64671MKT D700XA   </t>
  </si>
  <si>
    <t>65110751 0000AB</t>
  </si>
  <si>
    <t xml:space="preserve">65110751 0000AB01 </t>
  </si>
  <si>
    <t xml:space="preserve">FLOOR                         </t>
  </si>
  <si>
    <t>76111751 7000H1</t>
  </si>
  <si>
    <t xml:space="preserve">76111751 7014H1   </t>
  </si>
  <si>
    <t xml:space="preserve">CUTTER HOUSING                </t>
  </si>
  <si>
    <t>80100MLA A000XA</t>
  </si>
  <si>
    <t xml:space="preserve">80100MLA A000XA01 </t>
  </si>
  <si>
    <t xml:space="preserve">FENDER,REAR SOZAI             </t>
  </si>
  <si>
    <t>80210GJH J000XA</t>
  </si>
  <si>
    <t xml:space="preserve">80210GJH J000XA02 </t>
  </si>
  <si>
    <t xml:space="preserve">FRAME COMP,REAR(SOZAI)        </t>
  </si>
  <si>
    <t>80210GJJ J000XA</t>
  </si>
  <si>
    <t xml:space="preserve">80210GJJ J001XA03 </t>
  </si>
  <si>
    <t xml:space="preserve">FRAME COMP REAR(SOZAI)        </t>
  </si>
  <si>
    <t xml:space="preserve">84150MLF Y000XA   </t>
  </si>
  <si>
    <t xml:space="preserve">STAY COMP,R SIDE BOX(SOZAI)   </t>
  </si>
  <si>
    <t xml:space="preserve">84150MLF Y100XA   </t>
  </si>
  <si>
    <t xml:space="preserve">84250MLF Y000XA   </t>
  </si>
  <si>
    <t xml:space="preserve">STAY COMP,L SIDE BOX(SOZAI)   </t>
  </si>
  <si>
    <t>LEN</t>
    <phoneticPr fontId="2"/>
  </si>
  <si>
    <t>基本部番</t>
    <rPh sb="0" eb="2">
      <t>キホン</t>
    </rPh>
    <rPh sb="2" eb="4">
      <t>ブバン</t>
    </rPh>
    <phoneticPr fontId="2"/>
  </si>
  <si>
    <t>基本部番抽出</t>
    <rPh sb="0" eb="2">
      <t>キホン</t>
    </rPh>
    <rPh sb="2" eb="4">
      <t>ブバン</t>
    </rPh>
    <rPh sb="4" eb="6">
      <t>チュウシュツ</t>
    </rPh>
    <phoneticPr fontId="2"/>
  </si>
  <si>
    <t>AFライン</t>
    <phoneticPr fontId="2"/>
  </si>
  <si>
    <t>50100MFP JD00XA</t>
    <phoneticPr fontId="2"/>
  </si>
  <si>
    <t>50100MFM FA00XA</t>
  </si>
  <si>
    <t>50100MFP A500XA</t>
  </si>
  <si>
    <t>50100MKJ D000XA</t>
  </si>
  <si>
    <t>50100MLB D800XA</t>
    <phoneticPr fontId="2"/>
  </si>
  <si>
    <t>50100MLB D000XA</t>
  </si>
  <si>
    <t>50100MLC D600XA</t>
    <phoneticPr fontId="2"/>
  </si>
  <si>
    <t>50100K64 J000XA</t>
  </si>
  <si>
    <t xml:space="preserve">50100MFR L000  </t>
  </si>
  <si>
    <t>50100MFY L700XA</t>
  </si>
  <si>
    <t>50100MFY U200XA</t>
  </si>
  <si>
    <t>50100MFY U400XA</t>
  </si>
  <si>
    <t>FRAME BODY COMP</t>
  </si>
  <si>
    <t>COM</t>
    <phoneticPr fontId="2"/>
  </si>
  <si>
    <t>SET FRAME BODY COMP</t>
  </si>
  <si>
    <t>MULTI</t>
    <phoneticPr fontId="2"/>
  </si>
  <si>
    <t>BODY COMP,FRAME</t>
  </si>
  <si>
    <t>FUN</t>
    <phoneticPr fontId="2"/>
  </si>
  <si>
    <t>CELL</t>
    <phoneticPr fontId="2"/>
  </si>
  <si>
    <t>CKD</t>
    <phoneticPr fontId="2"/>
  </si>
  <si>
    <t>FRAME BODY COMP.</t>
  </si>
  <si>
    <t>BODY COMP FRAME</t>
  </si>
  <si>
    <t>FRAME BOBY COMP</t>
  </si>
  <si>
    <t>BODY COMP., FRAME</t>
  </si>
  <si>
    <t>BODY COMP.,FRAME</t>
  </si>
  <si>
    <t>FRAME BODY,COMP</t>
  </si>
  <si>
    <t>FRAME COMP</t>
  </si>
  <si>
    <t>SEAT RAIL COMP</t>
  </si>
  <si>
    <t>SWINGARM COMP,RR</t>
  </si>
  <si>
    <t>FRAME COMP,REAR</t>
  </si>
  <si>
    <t>STAY COMP,R SIDE BOX</t>
  </si>
  <si>
    <t>STAY COMP,L SIDE BOX</t>
  </si>
  <si>
    <t>BODY,COMP.,FRAME</t>
  </si>
  <si>
    <t>SUB FRAME COMP</t>
  </si>
  <si>
    <t>SWINGARM COMP,REAR</t>
  </si>
  <si>
    <t>FRAME COMP REAR</t>
  </si>
  <si>
    <t>WE適用</t>
    <rPh sb="2" eb="4">
      <t>テキヨウ</t>
    </rPh>
    <phoneticPr fontId="2"/>
  </si>
  <si>
    <t>50100MLB D200XA</t>
    <phoneticPr fontId="2"/>
  </si>
  <si>
    <t>KRN</t>
  </si>
  <si>
    <t>KSC</t>
  </si>
  <si>
    <t>MEN</t>
  </si>
  <si>
    <t>MEY</t>
  </si>
  <si>
    <t>MFJ</t>
  </si>
  <si>
    <t>MGE</t>
  </si>
  <si>
    <t>MKC</t>
  </si>
  <si>
    <t>MKN</t>
  </si>
  <si>
    <t>MLZ</t>
  </si>
  <si>
    <t>アルミ</t>
    <phoneticPr fontId="2"/>
  </si>
  <si>
    <t>50100MFP L800XA</t>
  </si>
  <si>
    <t>50100MFP YA00XA</t>
  </si>
  <si>
    <t>50100MGC JD00XA</t>
  </si>
  <si>
    <t>50100MGC JB00XA</t>
  </si>
  <si>
    <t>50100MJH Y200XA</t>
  </si>
  <si>
    <t>50100MJH Y000XA</t>
    <phoneticPr fontId="2"/>
  </si>
  <si>
    <t>(海調部品?)</t>
    <rPh sb="1" eb="5">
      <t>カイチョウブヒン</t>
    </rPh>
    <phoneticPr fontId="2"/>
  </si>
  <si>
    <t xml:space="preserve">50100MFR 7700  </t>
  </si>
  <si>
    <t>(部番無し)</t>
    <rPh sb="1" eb="3">
      <t>ブバン</t>
    </rPh>
    <rPh sb="3" eb="4">
      <t>ナ</t>
    </rPh>
    <phoneticPr fontId="2"/>
  </si>
  <si>
    <t>フレーム部番</t>
    <rPh sb="4" eb="6">
      <t>ブバン</t>
    </rPh>
    <phoneticPr fontId="2"/>
  </si>
  <si>
    <t>仕向</t>
    <rPh sb="0" eb="2">
      <t>シム</t>
    </rPh>
    <phoneticPr fontId="2"/>
  </si>
  <si>
    <t>タクト</t>
    <phoneticPr fontId="2"/>
  </si>
  <si>
    <t>先行度</t>
    <rPh sb="0" eb="3">
      <t>センコウド</t>
    </rPh>
    <phoneticPr fontId="2"/>
  </si>
  <si>
    <t>MC</t>
  </si>
  <si>
    <t>50100MLC D300XA</t>
    <phoneticPr fontId="2"/>
  </si>
  <si>
    <t>優先L</t>
  </si>
  <si>
    <t>優先L</t>
    <rPh sb="0" eb="2">
      <t>ユウセン</t>
    </rPh>
    <phoneticPr fontId="2"/>
  </si>
  <si>
    <t>合計</t>
    <rPh sb="0" eb="2">
      <t>ゴウケイ</t>
    </rPh>
    <phoneticPr fontId="2"/>
  </si>
  <si>
    <t>〇加工可</t>
  </si>
  <si>
    <t>区分</t>
    <rPh sb="0" eb="2">
      <t>クブン</t>
    </rPh>
    <phoneticPr fontId="2"/>
  </si>
  <si>
    <t>対象ライン検索用CODE</t>
    <rPh sb="0" eb="2">
      <t>タイショウ</t>
    </rPh>
    <rPh sb="5" eb="7">
      <t>ケンサク</t>
    </rPh>
    <rPh sb="7" eb="8">
      <t>ヨウ</t>
    </rPh>
    <phoneticPr fontId="2"/>
  </si>
  <si>
    <t>1.基本</t>
    <rPh sb="2" eb="4">
      <t>キホン</t>
    </rPh>
    <phoneticPr fontId="2"/>
  </si>
  <si>
    <t>4.実行</t>
    <rPh sb="2" eb="4">
      <t>ジッコウ</t>
    </rPh>
    <phoneticPr fontId="2"/>
  </si>
  <si>
    <t>加工カレンダー</t>
    <rPh sb="0" eb="2">
      <t>カコウ</t>
    </rPh>
    <phoneticPr fontId="2"/>
  </si>
  <si>
    <t>コスト</t>
    <phoneticPr fontId="2"/>
  </si>
  <si>
    <t>実力値</t>
    <rPh sb="0" eb="2">
      <t>ジツリョク</t>
    </rPh>
    <rPh sb="2" eb="3">
      <t>アタイ</t>
    </rPh>
    <phoneticPr fontId="2"/>
  </si>
  <si>
    <t>ライン計画表記用</t>
    <rPh sb="3" eb="5">
      <t>ケイカク</t>
    </rPh>
    <rPh sb="5" eb="7">
      <t>ヒョウキ</t>
    </rPh>
    <rPh sb="7" eb="8">
      <t>ヨウ</t>
    </rPh>
    <phoneticPr fontId="2"/>
  </si>
  <si>
    <t>Planning</t>
    <phoneticPr fontId="2"/>
  </si>
  <si>
    <t>AC</t>
    <phoneticPr fontId="2"/>
  </si>
  <si>
    <t>各ライン負荷</t>
    <rPh sb="0" eb="1">
      <t>カク</t>
    </rPh>
    <rPh sb="4" eb="6">
      <t>フカ</t>
    </rPh>
    <phoneticPr fontId="2"/>
  </si>
  <si>
    <t>　</t>
  </si>
  <si>
    <t>フレーム部番</t>
    <rPh sb="4" eb="6">
      <t>ブバン</t>
    </rPh>
    <phoneticPr fontId="12"/>
  </si>
  <si>
    <t>タクト</t>
    <phoneticPr fontId="12"/>
  </si>
  <si>
    <t>日付</t>
    <rPh sb="0" eb="2">
      <t>ヒヅケ</t>
    </rPh>
    <phoneticPr fontId="12"/>
  </si>
  <si>
    <t>WE</t>
    <phoneticPr fontId="12"/>
  </si>
  <si>
    <t>TOTAL</t>
    <phoneticPr fontId="12"/>
  </si>
  <si>
    <t>備考</t>
    <rPh sb="0" eb="2">
      <t>ビコウ</t>
    </rPh>
    <phoneticPr fontId="12"/>
  </si>
  <si>
    <t>ライン</t>
    <phoneticPr fontId="12"/>
  </si>
  <si>
    <t>シフト</t>
    <phoneticPr fontId="12"/>
  </si>
  <si>
    <t>1S/2S</t>
  </si>
  <si>
    <t>TOTAL台数</t>
    <rPh sb="5" eb="7">
      <t>ダイスウ</t>
    </rPh>
    <phoneticPr fontId="12"/>
  </si>
  <si>
    <t>部番</t>
    <rPh sb="0" eb="2">
      <t>ブバン</t>
    </rPh>
    <phoneticPr fontId="2"/>
  </si>
  <si>
    <t>項目</t>
    <rPh sb="0" eb="2">
      <t>コウモク</t>
    </rPh>
    <phoneticPr fontId="2"/>
  </si>
  <si>
    <t>量産</t>
    <rPh sb="0" eb="2">
      <t>リョウサン</t>
    </rPh>
    <phoneticPr fontId="2"/>
  </si>
  <si>
    <t>CBU</t>
  </si>
  <si>
    <t>CBU</t>
    <phoneticPr fontId="2"/>
  </si>
  <si>
    <t>区分</t>
    <rPh sb="0" eb="2">
      <t>クブン</t>
    </rPh>
    <phoneticPr fontId="12"/>
  </si>
  <si>
    <t>CBU</t>
    <phoneticPr fontId="12"/>
  </si>
  <si>
    <t>量産区分</t>
    <rPh sb="0" eb="2">
      <t>リョウサン</t>
    </rPh>
    <rPh sb="2" eb="4">
      <t>クブン</t>
    </rPh>
    <phoneticPr fontId="2"/>
  </si>
  <si>
    <t>CKD</t>
  </si>
  <si>
    <t>生産数リンク</t>
    <rPh sb="0" eb="2">
      <t>セイサン</t>
    </rPh>
    <rPh sb="2" eb="3">
      <t>スウ</t>
    </rPh>
    <phoneticPr fontId="2"/>
  </si>
  <si>
    <t>↓ライン計画表記用</t>
    <rPh sb="4" eb="6">
      <t>ケイカク</t>
    </rPh>
    <rPh sb="6" eb="8">
      <t>ヒョウキ</t>
    </rPh>
    <rPh sb="8" eb="9">
      <t>ヨウ</t>
    </rPh>
    <phoneticPr fontId="2"/>
  </si>
  <si>
    <t>RF,S/A</t>
    <phoneticPr fontId="2"/>
  </si>
  <si>
    <t>先行度</t>
    <rPh sb="0" eb="2">
      <t>センコウ</t>
    </rPh>
    <rPh sb="2" eb="3">
      <t>ド</t>
    </rPh>
    <phoneticPr fontId="2"/>
  </si>
  <si>
    <t>内作工程名</t>
  </si>
  <si>
    <t>ＳＰ部番</t>
  </si>
  <si>
    <t>部品名</t>
  </si>
  <si>
    <t>TARGET色</t>
  </si>
  <si>
    <t xml:space="preserve">K2PA </t>
  </si>
  <si>
    <t xml:space="preserve">K2AF </t>
  </si>
  <si>
    <t>NHA86M</t>
  </si>
  <si>
    <t>NH1</t>
  </si>
  <si>
    <t>50100-MLB-D80ZA</t>
  </si>
  <si>
    <t>50100MLBD80ZA</t>
  </si>
  <si>
    <t>50100MLB D800  02</t>
  </si>
  <si>
    <t>FRAME BODY*R399M*</t>
  </si>
  <si>
    <t>R399M</t>
  </si>
  <si>
    <t>50010MLTD00ZA</t>
  </si>
  <si>
    <t>50010MLT D000  01</t>
  </si>
  <si>
    <t>SET,FRAME*NHA86M*</t>
  </si>
  <si>
    <t>50100-MLB-D80ZB</t>
  </si>
  <si>
    <t>50100MLBD80ZB</t>
  </si>
  <si>
    <t>FRAME BOD*NHA86M*</t>
  </si>
  <si>
    <t>50100GJHJ00</t>
  </si>
  <si>
    <t>50100GJH J000  01</t>
  </si>
  <si>
    <t xml:space="preserve">FRAME BODY COMP  </t>
  </si>
  <si>
    <t>NH303M</t>
  </si>
  <si>
    <t>50100-MLV-J00ZA</t>
  </si>
  <si>
    <t>50100MLVJ00ZA</t>
  </si>
  <si>
    <t>50100MLV J001</t>
  </si>
  <si>
    <t>50100-GFL-J41ZC</t>
  </si>
  <si>
    <t>50100GFLJ41ZC</t>
  </si>
  <si>
    <t>50100GFL J411  02</t>
  </si>
  <si>
    <t>FRAME BODY C*NH1*</t>
  </si>
  <si>
    <t>50100-MKJ-D00ZA</t>
  </si>
  <si>
    <t>50100MKJD00ZA</t>
  </si>
  <si>
    <t>50100MKJ D002  04</t>
  </si>
  <si>
    <t>50100-GX0-J00</t>
  </si>
  <si>
    <t>50100GX0J00</t>
  </si>
  <si>
    <t>50100GX0 J001  06</t>
  </si>
  <si>
    <t xml:space="preserve">BODY COMP,FRAME  </t>
  </si>
  <si>
    <r>
      <t>注：SP計画には</t>
    </r>
    <r>
      <rPr>
        <b/>
        <sz val="11"/>
        <color rgb="FFFF0000"/>
        <rFont val="Meiryo UI"/>
        <family val="3"/>
        <charset val="128"/>
      </rPr>
      <t>休買が反映されてない</t>
    </r>
    <r>
      <rPr>
        <b/>
        <sz val="11"/>
        <color theme="1"/>
        <rFont val="Meiryo UI"/>
        <family val="3"/>
        <charset val="128"/>
      </rPr>
      <t>ので貼付け時に注意</t>
    </r>
    <rPh sb="0" eb="1">
      <t>チュウ</t>
    </rPh>
    <rPh sb="4" eb="6">
      <t>ケイカク</t>
    </rPh>
    <rPh sb="8" eb="10">
      <t>キュウカイ</t>
    </rPh>
    <rPh sb="11" eb="13">
      <t>ハンエイ</t>
    </rPh>
    <rPh sb="20" eb="22">
      <t>ハリツ</t>
    </rPh>
    <rPh sb="23" eb="24">
      <t>ジ</t>
    </rPh>
    <rPh sb="25" eb="27">
      <t>チュウイ</t>
    </rPh>
    <phoneticPr fontId="2"/>
  </si>
  <si>
    <t>計画表記</t>
    <rPh sb="0" eb="2">
      <t>ケイカク</t>
    </rPh>
    <rPh sb="2" eb="4">
      <t>ヒョウキ</t>
    </rPh>
    <phoneticPr fontId="1"/>
  </si>
  <si>
    <t>流動ライン：</t>
    <rPh sb="0" eb="2">
      <t>リュウドウ</t>
    </rPh>
    <phoneticPr fontId="2"/>
  </si>
  <si>
    <t>TOTAL</t>
    <phoneticPr fontId="2"/>
  </si>
  <si>
    <t>2.フレキ</t>
  </si>
  <si>
    <t>3.先造り</t>
    <rPh sb="2" eb="3">
      <t>サキ</t>
    </rPh>
    <rPh sb="3" eb="4">
      <t>ヅク</t>
    </rPh>
    <phoneticPr fontId="2"/>
  </si>
  <si>
    <t>WE</t>
  </si>
  <si>
    <t>50100MKJ E500XA</t>
    <phoneticPr fontId="2"/>
  </si>
  <si>
    <t>50100MKJ E500XA</t>
    <phoneticPr fontId="12"/>
  </si>
  <si>
    <t>3交代</t>
    <rPh sb="1" eb="3">
      <t>コウタイ</t>
    </rPh>
    <phoneticPr fontId="6"/>
  </si>
  <si>
    <t>2交代</t>
    <rPh sb="1" eb="3">
      <t>コウタイ</t>
    </rPh>
    <phoneticPr fontId="3"/>
  </si>
  <si>
    <t>2交代負荷合計</t>
    <rPh sb="1" eb="3">
      <t>コウタイ</t>
    </rPh>
    <rPh sb="3" eb="5">
      <t>フカ</t>
    </rPh>
    <rPh sb="5" eb="7">
      <t>ゴウケイ</t>
    </rPh>
    <phoneticPr fontId="3"/>
  </si>
  <si>
    <t>平常負荷合計</t>
    <rPh sb="0" eb="2">
      <t>ヘイジョウ</t>
    </rPh>
    <rPh sb="2" eb="4">
      <t>フカ</t>
    </rPh>
    <rPh sb="4" eb="6">
      <t>ゴウケイ</t>
    </rPh>
    <phoneticPr fontId="6"/>
  </si>
  <si>
    <t>3交替</t>
    <rPh sb="1" eb="3">
      <t>コウタイ</t>
    </rPh>
    <phoneticPr fontId="6"/>
  </si>
  <si>
    <t>2s</t>
  </si>
  <si>
    <t>平常/2S</t>
    <rPh sb="0" eb="2">
      <t>ヘイジョウ</t>
    </rPh>
    <phoneticPr fontId="7"/>
  </si>
  <si>
    <t>平常</t>
    <rPh sb="0" eb="2">
      <t>ヘイジョウ</t>
    </rPh>
    <phoneticPr fontId="7"/>
  </si>
  <si>
    <t>3S</t>
  </si>
  <si>
    <t>1S/2S/平常</t>
    <rPh sb="6" eb="8">
      <t>ヘイジョウ</t>
    </rPh>
    <phoneticPr fontId="7"/>
  </si>
  <si>
    <t>MC/We1</t>
    <phoneticPr fontId="2"/>
  </si>
  <si>
    <t>平常</t>
  </si>
  <si>
    <t>2交替</t>
  </si>
  <si>
    <t>変動・固定不稼動詳細</t>
    <rPh sb="0" eb="2">
      <t>ヘンドウ</t>
    </rPh>
    <rPh sb="3" eb="5">
      <t>コテイ</t>
    </rPh>
    <rPh sb="5" eb="6">
      <t>フ</t>
    </rPh>
    <rPh sb="6" eb="8">
      <t>カドウ</t>
    </rPh>
    <rPh sb="8" eb="10">
      <t>ショウサイ</t>
    </rPh>
    <phoneticPr fontId="31"/>
  </si>
  <si>
    <t>2025/11/01新規作成</t>
    <rPh sb="10" eb="12">
      <t>シンキ</t>
    </rPh>
    <rPh sb="12" eb="14">
      <t>サクセイ</t>
    </rPh>
    <phoneticPr fontId="31"/>
  </si>
  <si>
    <t xml:space="preserve"> Net&amp;Loss設定表</t>
    <rPh sb="9" eb="11">
      <t>セッテイ</t>
    </rPh>
    <rPh sb="11" eb="12">
      <t>ヒョウ</t>
    </rPh>
    <phoneticPr fontId="28"/>
  </si>
  <si>
    <t>ライン名</t>
    <rPh sb="3" eb="4">
      <t>メイ</t>
    </rPh>
    <phoneticPr fontId="12"/>
  </si>
  <si>
    <t>鉄フレーム溶接</t>
    <rPh sb="0" eb="1">
      <t>テツ</t>
    </rPh>
    <rPh sb="5" eb="7">
      <t>ヨウセツ</t>
    </rPh>
    <phoneticPr fontId="12"/>
  </si>
  <si>
    <t>3交替</t>
    <rPh sb="1" eb="3">
      <t>コウタイ</t>
    </rPh>
    <phoneticPr fontId="28"/>
  </si>
  <si>
    <t>2交替</t>
    <rPh sb="1" eb="3">
      <t>コウタイ</t>
    </rPh>
    <phoneticPr fontId="28"/>
  </si>
  <si>
    <t>平常</t>
    <rPh sb="0" eb="2">
      <t>ヘイジョウ</t>
    </rPh>
    <phoneticPr fontId="28"/>
  </si>
  <si>
    <t>設定値</t>
    <rPh sb="0" eb="2">
      <t>セッテイ</t>
    </rPh>
    <rPh sb="2" eb="3">
      <t>チ</t>
    </rPh>
    <phoneticPr fontId="12"/>
  </si>
  <si>
    <t>分類</t>
    <rPh sb="0" eb="2">
      <t>ブンルイ</t>
    </rPh>
    <phoneticPr fontId="12"/>
  </si>
  <si>
    <t>項目</t>
    <rPh sb="0" eb="2">
      <t>コウモク</t>
    </rPh>
    <phoneticPr fontId="12"/>
  </si>
  <si>
    <t>データー</t>
    <phoneticPr fontId="12"/>
  </si>
  <si>
    <t>分</t>
    <rPh sb="0" eb="1">
      <t>フン</t>
    </rPh>
    <phoneticPr fontId="12"/>
  </si>
  <si>
    <t>基本時間 （拘束時間）</t>
    <rPh sb="0" eb="2">
      <t>キホン</t>
    </rPh>
    <rPh sb="2" eb="4">
      <t>ジカン</t>
    </rPh>
    <rPh sb="6" eb="10">
      <t>コウソクジカン</t>
    </rPh>
    <phoneticPr fontId="12"/>
  </si>
  <si>
    <t>休憩時間　(昼休み)</t>
    <rPh sb="0" eb="2">
      <t>キュウケイ</t>
    </rPh>
    <rPh sb="2" eb="4">
      <t>ジカン</t>
    </rPh>
    <rPh sb="6" eb="8">
      <t>ヒルヤス</t>
    </rPh>
    <phoneticPr fontId="12"/>
  </si>
  <si>
    <t>×</t>
  </si>
  <si>
    <t>ラップ時間</t>
    <rPh sb="3" eb="5">
      <t>ジカン</t>
    </rPh>
    <phoneticPr fontId="12"/>
  </si>
  <si>
    <t>稼動時間 合計</t>
    <rPh sb="0" eb="1">
      <t>カセギ</t>
    </rPh>
    <rPh sb="1" eb="2">
      <t>ドウ</t>
    </rPh>
    <rPh sb="2" eb="3">
      <t>トキ</t>
    </rPh>
    <rPh sb="3" eb="4">
      <t>アイダ</t>
    </rPh>
    <rPh sb="5" eb="6">
      <t>ゴウ</t>
    </rPh>
    <rPh sb="6" eb="7">
      <t>ケイ</t>
    </rPh>
    <phoneticPr fontId="12"/>
  </si>
  <si>
    <t>不稼動（LOSS）</t>
    <rPh sb="0" eb="1">
      <t>フ</t>
    </rPh>
    <rPh sb="1" eb="3">
      <t>カドウ</t>
    </rPh>
    <phoneticPr fontId="12"/>
  </si>
  <si>
    <t>固定不稼動</t>
    <rPh sb="0" eb="2">
      <t>コテイ</t>
    </rPh>
    <rPh sb="2" eb="3">
      <t>フ</t>
    </rPh>
    <rPh sb="3" eb="5">
      <t>カドウ</t>
    </rPh>
    <phoneticPr fontId="12"/>
  </si>
  <si>
    <t>朝礼</t>
    <rPh sb="0" eb="1">
      <t>アサ</t>
    </rPh>
    <rPh sb="1" eb="2">
      <t>レイ</t>
    </rPh>
    <phoneticPr fontId="12"/>
  </si>
  <si>
    <t>×</t>
    <phoneticPr fontId="31"/>
  </si>
  <si>
    <t>休憩</t>
    <rPh sb="0" eb="2">
      <t>キュウケイ</t>
    </rPh>
    <phoneticPr fontId="12"/>
  </si>
  <si>
    <t xml:space="preserve">安全点検 </t>
    <rPh sb="0" eb="2">
      <t>アンゼン</t>
    </rPh>
    <rPh sb="2" eb="4">
      <t>テンケン</t>
    </rPh>
    <phoneticPr fontId="12"/>
  </si>
  <si>
    <t>終業点検</t>
    <rPh sb="0" eb="2">
      <t>シュウギョウ</t>
    </rPh>
    <rPh sb="2" eb="4">
      <t>テンケン</t>
    </rPh>
    <phoneticPr fontId="31"/>
  </si>
  <si>
    <t>小計</t>
    <phoneticPr fontId="28"/>
  </si>
  <si>
    <t>変動不稼動</t>
    <rPh sb="0" eb="2">
      <t>ヘンドウ</t>
    </rPh>
    <rPh sb="2" eb="3">
      <t>フ</t>
    </rPh>
    <rPh sb="3" eb="5">
      <t>カドウ</t>
    </rPh>
    <phoneticPr fontId="12"/>
  </si>
  <si>
    <t>機種切替</t>
    <rPh sb="0" eb="2">
      <t>キシュ</t>
    </rPh>
    <rPh sb="2" eb="4">
      <t>キリカエ</t>
    </rPh>
    <phoneticPr fontId="28"/>
  </si>
  <si>
    <t>不稼動時間 合計</t>
    <rPh sb="0" eb="1">
      <t>フ</t>
    </rPh>
    <rPh sb="1" eb="2">
      <t>カセギ</t>
    </rPh>
    <rPh sb="2" eb="3">
      <t>ドウ</t>
    </rPh>
    <rPh sb="3" eb="4">
      <t>トキ</t>
    </rPh>
    <rPh sb="4" eb="5">
      <t>アイダ</t>
    </rPh>
    <rPh sb="6" eb="7">
      <t>ゴウ</t>
    </rPh>
    <rPh sb="7" eb="8">
      <t>ケイ</t>
    </rPh>
    <phoneticPr fontId="12"/>
  </si>
  <si>
    <t>ネット時間（分/day）</t>
    <rPh sb="3" eb="5">
      <t>ジカン</t>
    </rPh>
    <rPh sb="6" eb="7">
      <t>フン</t>
    </rPh>
    <phoneticPr fontId="12"/>
  </si>
  <si>
    <t>ネット時間（秒/day）</t>
    <rPh sb="3" eb="5">
      <t>ジカン</t>
    </rPh>
    <rPh sb="6" eb="7">
      <t>ビョウ</t>
    </rPh>
    <phoneticPr fontId="12"/>
  </si>
  <si>
    <t>稼動率</t>
    <rPh sb="0" eb="2">
      <t>カドウ</t>
    </rPh>
    <rPh sb="2" eb="3">
      <t>リツ</t>
    </rPh>
    <phoneticPr fontId="12"/>
  </si>
  <si>
    <t>1シフト当たりの持ち時間（秒）</t>
    <rPh sb="4" eb="5">
      <t>ア</t>
    </rPh>
    <rPh sb="8" eb="9">
      <t>モ</t>
    </rPh>
    <rPh sb="10" eb="12">
      <t>ジカン</t>
    </rPh>
    <rPh sb="13" eb="14">
      <t>ビョウ</t>
    </rPh>
    <phoneticPr fontId="12"/>
  </si>
  <si>
    <t>備考</t>
    <rPh sb="0" eb="2">
      <t>ビコウ</t>
    </rPh>
    <phoneticPr fontId="31"/>
  </si>
  <si>
    <t>マルチ</t>
    <phoneticPr fontId="12"/>
  </si>
  <si>
    <t>平常</t>
    <rPh sb="0" eb="2">
      <t>ヘイジョウ</t>
    </rPh>
    <phoneticPr fontId="2"/>
  </si>
  <si>
    <t>2交替</t>
    <rPh sb="1" eb="3">
      <t>コウタイ</t>
    </rPh>
    <phoneticPr fontId="2"/>
  </si>
  <si>
    <t>3交替</t>
    <rPh sb="1" eb="3">
      <t>コウタイ</t>
    </rPh>
    <phoneticPr fontId="2"/>
  </si>
  <si>
    <t>シフト</t>
    <phoneticPr fontId="2"/>
  </si>
  <si>
    <t>能力(Net)</t>
    <rPh sb="0" eb="2">
      <t>ノウリョク</t>
    </rPh>
    <phoneticPr fontId="2"/>
  </si>
  <si>
    <t>表示</t>
    <rPh sb="0" eb="2">
      <t>ヒョウジ</t>
    </rPh>
    <phoneticPr fontId="12"/>
  </si>
  <si>
    <t>作成日</t>
    <rPh sb="0" eb="3">
      <t>サクセイビ</t>
    </rPh>
    <phoneticPr fontId="12"/>
  </si>
  <si>
    <t>U/L</t>
    <phoneticPr fontId="12"/>
  </si>
  <si>
    <t>T/L</t>
    <phoneticPr fontId="12"/>
  </si>
  <si>
    <t>作成</t>
    <rPh sb="0" eb="2">
      <t>サクセイ</t>
    </rPh>
    <phoneticPr fontId="12"/>
  </si>
  <si>
    <t>条件(生産計画)</t>
    <rPh sb="0" eb="2">
      <t>ジョウケン</t>
    </rPh>
    <rPh sb="3" eb="5">
      <t>セイサン</t>
    </rPh>
    <rPh sb="5" eb="7">
      <t>ケイカク</t>
    </rPh>
    <phoneticPr fontId="12"/>
  </si>
  <si>
    <t xml:space="preserve">FRONTMY6 A000  </t>
  </si>
  <si>
    <t xml:space="preserve">FRONTMY6 A000  </t>
    <phoneticPr fontId="2"/>
  </si>
  <si>
    <t>←50100にLink</t>
    <phoneticPr fontId="2"/>
  </si>
  <si>
    <t xml:space="preserve">FRONTMY6 L000  </t>
  </si>
  <si>
    <t xml:space="preserve">FRONTMY6 L000  </t>
    <phoneticPr fontId="2"/>
  </si>
  <si>
    <t xml:space="preserve">FRONTMY6 A000  </t>
    <phoneticPr fontId="12"/>
  </si>
  <si>
    <t xml:space="preserve">FRONTMY6 L000  </t>
    <phoneticPr fontId="12"/>
  </si>
  <si>
    <t xml:space="preserve">50100MY6 L000  </t>
    <phoneticPr fontId="2"/>
  </si>
  <si>
    <t>50100MKW D700XA</t>
    <phoneticPr fontId="2"/>
  </si>
  <si>
    <t>ASSY</t>
    <phoneticPr fontId="2"/>
  </si>
  <si>
    <t>◀計画条件</t>
    <rPh sb="1" eb="3">
      <t>ケイカク</t>
    </rPh>
    <rPh sb="3" eb="5">
      <t>ジョウケン</t>
    </rPh>
    <phoneticPr fontId="2"/>
  </si>
  <si>
    <t>▼作成日</t>
    <rPh sb="1" eb="4">
      <t>サクセイビ</t>
    </rPh>
    <phoneticPr fontId="2"/>
  </si>
  <si>
    <t>RF,S/A</t>
  </si>
  <si>
    <t>T/T</t>
    <phoneticPr fontId="2"/>
  </si>
  <si>
    <t xml:space="preserve">50010MLL D010    </t>
  </si>
  <si>
    <t xml:space="preserve">SET,FRAME BODY                </t>
  </si>
  <si>
    <t xml:space="preserve">R380      </t>
  </si>
  <si>
    <t xml:space="preserve">CB1000T    </t>
  </si>
  <si>
    <t xml:space="preserve">BR  </t>
  </si>
  <si>
    <t xml:space="preserve">NHA86     </t>
  </si>
  <si>
    <t xml:space="preserve">CB1000SPT  </t>
  </si>
  <si>
    <t>50100MKS E006  02</t>
  </si>
  <si>
    <t xml:space="preserve">CRF1100AS  </t>
  </si>
  <si>
    <t xml:space="preserve">NHB53H    </t>
  </si>
  <si>
    <t xml:space="preserve">CRF1100D3S </t>
  </si>
  <si>
    <t xml:space="preserve">3BR </t>
  </si>
  <si>
    <t xml:space="preserve">NHC64     </t>
  </si>
  <si>
    <t xml:space="preserve">CRF1100D4S </t>
  </si>
  <si>
    <t>50200MKS E004  04</t>
  </si>
  <si>
    <t>50100MLB D200  04</t>
  </si>
  <si>
    <t xml:space="preserve">NHB54     </t>
  </si>
  <si>
    <t xml:space="preserve">CB750AT    </t>
  </si>
  <si>
    <t>50100MLC D300  04</t>
  </si>
  <si>
    <t xml:space="preserve">NH196     </t>
  </si>
  <si>
    <t xml:space="preserve">XL750T     </t>
  </si>
  <si>
    <t xml:space="preserve">2BR </t>
  </si>
  <si>
    <t xml:space="preserve">NHB01     </t>
  </si>
  <si>
    <t>部品番号</t>
    <rPh sb="0" eb="2">
      <t>ブヒン</t>
    </rPh>
    <rPh sb="2" eb="4">
      <t>バンゴウ</t>
    </rPh>
    <phoneticPr fontId="12"/>
  </si>
  <si>
    <t>部品名称</t>
    <rPh sb="0" eb="2">
      <t>ブヒン</t>
    </rPh>
    <rPh sb="2" eb="4">
      <t>メイショウ</t>
    </rPh>
    <phoneticPr fontId="12"/>
  </si>
  <si>
    <t>色記号</t>
    <rPh sb="0" eb="1">
      <t>イロ</t>
    </rPh>
    <rPh sb="1" eb="3">
      <t>キゴウ</t>
    </rPh>
    <phoneticPr fontId="12"/>
  </si>
  <si>
    <t>モデル名称</t>
    <rPh sb="3" eb="5">
      <t>メイショウ</t>
    </rPh>
    <phoneticPr fontId="12"/>
  </si>
  <si>
    <t>月度</t>
    <rPh sb="0" eb="1">
      <t>ガツ</t>
    </rPh>
    <rPh sb="1" eb="2">
      <t>ド</t>
    </rPh>
    <phoneticPr fontId="2"/>
  </si>
  <si>
    <t>50100MLL D000XA</t>
    <phoneticPr fontId="2"/>
  </si>
  <si>
    <t>50100MKS E000XA</t>
    <phoneticPr fontId="2"/>
  </si>
  <si>
    <t>50200MKS E000XA</t>
    <phoneticPr fontId="2"/>
  </si>
  <si>
    <r>
      <rPr>
        <b/>
        <sz val="16"/>
        <color theme="1"/>
        <rFont val="Meiryo UI"/>
        <family val="3"/>
        <charset val="128"/>
      </rPr>
      <t>CKD払い出し計画データ貼付け</t>
    </r>
    <r>
      <rPr>
        <sz val="11"/>
        <color theme="1"/>
        <rFont val="Meiryo UI"/>
        <family val="2"/>
        <charset val="128"/>
      </rPr>
      <t>（黄色枠内に月度/日付、生産情報を貼付け）</t>
    </r>
    <rPh sb="3" eb="4">
      <t>ハラ</t>
    </rPh>
    <rPh sb="5" eb="6">
      <t>ダ</t>
    </rPh>
    <rPh sb="7" eb="9">
      <t>ケイカク</t>
    </rPh>
    <rPh sb="12" eb="14">
      <t>ハリツ</t>
    </rPh>
    <rPh sb="16" eb="18">
      <t>キイロ</t>
    </rPh>
    <rPh sb="18" eb="20">
      <t>ワクナイ</t>
    </rPh>
    <rPh sb="21" eb="23">
      <t>ゲツド</t>
    </rPh>
    <rPh sb="24" eb="26">
      <t>ヒヅケ</t>
    </rPh>
    <rPh sb="27" eb="29">
      <t>セイサン</t>
    </rPh>
    <rPh sb="29" eb="31">
      <t>ジョウホウ</t>
    </rPh>
    <rPh sb="32" eb="34">
      <t>ハリツ</t>
    </rPh>
    <phoneticPr fontId="2"/>
  </si>
  <si>
    <r>
      <rPr>
        <b/>
        <sz val="16"/>
        <color theme="1"/>
        <rFont val="Meiryo UI"/>
        <family val="3"/>
        <charset val="128"/>
      </rPr>
      <t>SP所要量データ貼付け</t>
    </r>
    <r>
      <rPr>
        <sz val="11"/>
        <color theme="1"/>
        <rFont val="Meiryo UI"/>
        <family val="2"/>
        <charset val="128"/>
      </rPr>
      <t>（緑枠内に項目行、黄色枠内に生産情報を貼付け）</t>
    </r>
    <rPh sb="2" eb="5">
      <t>ショヨウリョウ</t>
    </rPh>
    <rPh sb="8" eb="10">
      <t>ハリツ</t>
    </rPh>
    <rPh sb="12" eb="14">
      <t>ミドリワク</t>
    </rPh>
    <rPh sb="14" eb="15">
      <t>ナイ</t>
    </rPh>
    <rPh sb="16" eb="18">
      <t>コウモク</t>
    </rPh>
    <rPh sb="18" eb="19">
      <t>ギョウ</t>
    </rPh>
    <rPh sb="20" eb="22">
      <t>キイロ</t>
    </rPh>
    <rPh sb="22" eb="24">
      <t>ワクナイ</t>
    </rPh>
    <rPh sb="25" eb="27">
      <t>セイサン</t>
    </rPh>
    <rPh sb="27" eb="29">
      <t>ジョウホウ</t>
    </rPh>
    <rPh sb="30" eb="32">
      <t>ハリツ</t>
    </rPh>
    <phoneticPr fontId="2"/>
  </si>
  <si>
    <r>
      <rPr>
        <b/>
        <sz val="16"/>
        <color theme="1"/>
        <rFont val="Meiryo UI"/>
        <family val="3"/>
        <charset val="128"/>
      </rPr>
      <t>AF(KD)所要量データ貼付け</t>
    </r>
    <r>
      <rPr>
        <sz val="11"/>
        <color theme="1"/>
        <rFont val="Meiryo UI"/>
        <family val="2"/>
        <charset val="128"/>
      </rPr>
      <t>（緑枠内に項目行、黄色枠内に生産情報を貼付け）</t>
    </r>
    <rPh sb="6" eb="9">
      <t>ショヨウリョウ</t>
    </rPh>
    <rPh sb="12" eb="14">
      <t>ハリツ</t>
    </rPh>
    <rPh sb="16" eb="18">
      <t>ミドリワク</t>
    </rPh>
    <rPh sb="18" eb="19">
      <t>ナイ</t>
    </rPh>
    <rPh sb="20" eb="22">
      <t>コウモク</t>
    </rPh>
    <rPh sb="22" eb="23">
      <t>ギョウ</t>
    </rPh>
    <rPh sb="24" eb="26">
      <t>キイロ</t>
    </rPh>
    <rPh sb="26" eb="28">
      <t>ワクナイ</t>
    </rPh>
    <rPh sb="29" eb="31">
      <t>セイサン</t>
    </rPh>
    <rPh sb="31" eb="33">
      <t>ジョウホウ</t>
    </rPh>
    <rPh sb="34" eb="36">
      <t>ハリツ</t>
    </rPh>
    <phoneticPr fontId="2"/>
  </si>
  <si>
    <t>Planning</t>
  </si>
  <si>
    <t>表示</t>
    <rPh sb="0" eb="2">
      <t>ヒョウジ</t>
    </rPh>
    <phoneticPr fontId="2"/>
  </si>
  <si>
    <t>※稼働時間設定は</t>
    <rPh sb="1" eb="5">
      <t>カドウジカン</t>
    </rPh>
    <rPh sb="5" eb="7">
      <t>セッテイ</t>
    </rPh>
    <phoneticPr fontId="2"/>
  </si>
  <si>
    <t>　Net&amp;Loss表</t>
    <rPh sb="9" eb="10">
      <t>ヒョウ</t>
    </rPh>
    <phoneticPr fontId="2"/>
  </si>
  <si>
    <t>ライン(略)</t>
    <rPh sb="4" eb="5">
      <t>リャク</t>
    </rPh>
    <phoneticPr fontId="2"/>
  </si>
  <si>
    <t>T/T</t>
  </si>
  <si>
    <t>RRCMPMKT D700XA</t>
  </si>
  <si>
    <t>RRCMPMKT D700XA</t>
    <phoneticPr fontId="2"/>
  </si>
  <si>
    <t>MKT</t>
    <phoneticPr fontId="2"/>
  </si>
  <si>
    <t>MLF</t>
    <phoneticPr fontId="2"/>
  </si>
  <si>
    <t>RRCMPMKT-D700</t>
    <phoneticPr fontId="2"/>
  </si>
  <si>
    <t>50100MKT D700XA</t>
    <phoneticPr fontId="2"/>
  </si>
  <si>
    <t>84150MLF -Y000</t>
    <phoneticPr fontId="2"/>
  </si>
  <si>
    <t>84150MLF -Y100</t>
    <phoneticPr fontId="2"/>
  </si>
  <si>
    <t>84250MLF -Y000</t>
    <phoneticPr fontId="2"/>
  </si>
  <si>
    <t>①</t>
    <phoneticPr fontId="2"/>
  </si>
  <si>
    <t>AF所要量の消去</t>
    <rPh sb="2" eb="5">
      <t>ショヨウリョウ</t>
    </rPh>
    <rPh sb="6" eb="8">
      <t>ショウキョ</t>
    </rPh>
    <phoneticPr fontId="2"/>
  </si>
  <si>
    <t>②</t>
    <phoneticPr fontId="2"/>
  </si>
  <si>
    <t>SP所要量の消去</t>
    <rPh sb="2" eb="5">
      <t>ショヨウリョウ</t>
    </rPh>
    <rPh sb="6" eb="8">
      <t>ショウキョ</t>
    </rPh>
    <phoneticPr fontId="2"/>
  </si>
  <si>
    <t>③</t>
    <phoneticPr fontId="2"/>
  </si>
  <si>
    <t>CKD計画の消去</t>
    <rPh sb="3" eb="5">
      <t>ケイカク</t>
    </rPh>
    <rPh sb="6" eb="8">
      <t>ショウキョ</t>
    </rPh>
    <phoneticPr fontId="2"/>
  </si>
  <si>
    <t>④</t>
    <phoneticPr fontId="2"/>
  </si>
  <si>
    <t>Planning立案データの消去</t>
    <rPh sb="8" eb="10">
      <t>リツアン</t>
    </rPh>
    <rPh sb="14" eb="16">
      <t>ショウキョ</t>
    </rPh>
    <phoneticPr fontId="2"/>
  </si>
  <si>
    <t>　前回貼付けているAF所要量のデータを消去する（週間確定でのデータ更新）</t>
    <rPh sb="1" eb="3">
      <t>ゼンカイ</t>
    </rPh>
    <rPh sb="3" eb="5">
      <t>ハリツ</t>
    </rPh>
    <rPh sb="11" eb="14">
      <t>ショヨウリョウ</t>
    </rPh>
    <rPh sb="19" eb="21">
      <t>ショウキョ</t>
    </rPh>
    <rPh sb="24" eb="26">
      <t>シュウカン</t>
    </rPh>
    <rPh sb="26" eb="28">
      <t>カクテイ</t>
    </rPh>
    <rPh sb="33" eb="35">
      <t>コウシン</t>
    </rPh>
    <phoneticPr fontId="2"/>
  </si>
  <si>
    <t>　前回貼付けているSP所要量のデータを消去する（SPは週間変更はないので月初のみ）</t>
    <rPh sb="1" eb="3">
      <t>ゼンカイ</t>
    </rPh>
    <rPh sb="3" eb="5">
      <t>ハリツ</t>
    </rPh>
    <rPh sb="11" eb="14">
      <t>ショヨウリョウ</t>
    </rPh>
    <rPh sb="19" eb="21">
      <t>ショウキョ</t>
    </rPh>
    <rPh sb="27" eb="29">
      <t>シュウカン</t>
    </rPh>
    <rPh sb="29" eb="31">
      <t>ヘンコウ</t>
    </rPh>
    <rPh sb="36" eb="38">
      <t>ゲッショ</t>
    </rPh>
    <phoneticPr fontId="2"/>
  </si>
  <si>
    <t>　前回貼付けているKD払い出し計画のデータを消去する（KＤは週間変更はないので月初のみ）</t>
    <rPh sb="1" eb="3">
      <t>ゼンカイ</t>
    </rPh>
    <rPh sb="3" eb="5">
      <t>ハリツ</t>
    </rPh>
    <rPh sb="11" eb="12">
      <t>ハラ</t>
    </rPh>
    <rPh sb="13" eb="14">
      <t>ダ</t>
    </rPh>
    <rPh sb="15" eb="17">
      <t>ケイカク</t>
    </rPh>
    <rPh sb="22" eb="24">
      <t>ショウキョ</t>
    </rPh>
    <rPh sb="30" eb="32">
      <t>シュウカン</t>
    </rPh>
    <rPh sb="32" eb="34">
      <t>ヘンコウ</t>
    </rPh>
    <rPh sb="39" eb="41">
      <t>ゲッショ</t>
    </rPh>
    <phoneticPr fontId="2"/>
  </si>
  <si>
    <t>　2.フレキ / 3.先造り　のデータ欄をクリア（月度更新用）</t>
    <rPh sb="11" eb="13">
      <t>サキヅク</t>
    </rPh>
    <rPh sb="19" eb="20">
      <t>ラン</t>
    </rPh>
    <rPh sb="25" eb="27">
      <t>ゲツド</t>
    </rPh>
    <rPh sb="27" eb="29">
      <t>コウシン</t>
    </rPh>
    <rPh sb="29" eb="30">
      <t>ヨウ</t>
    </rPh>
    <phoneticPr fontId="2"/>
  </si>
  <si>
    <t>シート名</t>
    <rPh sb="3" eb="4">
      <t>メイ</t>
    </rPh>
    <phoneticPr fontId="2"/>
  </si>
  <si>
    <t>役割</t>
    <rPh sb="0" eb="2">
      <t>ヤクワリ</t>
    </rPh>
    <phoneticPr fontId="2"/>
  </si>
  <si>
    <t>内容</t>
    <rPh sb="0" eb="2">
      <t>ナイヨウ</t>
    </rPh>
    <phoneticPr fontId="2"/>
  </si>
  <si>
    <t>Net&amp;Loss</t>
    <phoneticPr fontId="2"/>
  </si>
  <si>
    <t>設定</t>
    <rPh sb="0" eb="2">
      <t>セッテイ</t>
    </rPh>
    <phoneticPr fontId="2"/>
  </si>
  <si>
    <t>WeDB</t>
    <phoneticPr fontId="2"/>
  </si>
  <si>
    <t>CostDB</t>
    <phoneticPr fontId="2"/>
  </si>
  <si>
    <t>元の生産計画にあった各ラインの部品データまとめ　AF所要量データの部番がWEで適用されているかどうかをここの情報を元に確認している</t>
    <rPh sb="0" eb="1">
      <t>モト</t>
    </rPh>
    <rPh sb="2" eb="4">
      <t>セイサン</t>
    </rPh>
    <rPh sb="4" eb="6">
      <t>ケイカク</t>
    </rPh>
    <rPh sb="10" eb="11">
      <t>カク</t>
    </rPh>
    <rPh sb="15" eb="17">
      <t>ブヒン</t>
    </rPh>
    <rPh sb="26" eb="29">
      <t>ショヨウリョウ</t>
    </rPh>
    <rPh sb="33" eb="35">
      <t>ブバン</t>
    </rPh>
    <rPh sb="39" eb="41">
      <t>テキヨウ</t>
    </rPh>
    <rPh sb="54" eb="56">
      <t>ジョウホウ</t>
    </rPh>
    <rPh sb="57" eb="58">
      <t>モト</t>
    </rPh>
    <rPh sb="59" eb="61">
      <t>カクニン</t>
    </rPh>
    <phoneticPr fontId="2"/>
  </si>
  <si>
    <t>準備</t>
    <rPh sb="0" eb="2">
      <t>ジュンビ</t>
    </rPh>
    <phoneticPr fontId="2"/>
  </si>
  <si>
    <t>AF所要量</t>
    <rPh sb="2" eb="5">
      <t>ショヨウリョウ</t>
    </rPh>
    <phoneticPr fontId="2"/>
  </si>
  <si>
    <t>SP所要量</t>
    <rPh sb="2" eb="5">
      <t>ショヨウリョウ</t>
    </rPh>
    <phoneticPr fontId="2"/>
  </si>
  <si>
    <t>PLAN-MC</t>
    <phoneticPr fontId="2"/>
  </si>
  <si>
    <t>PLAN-溶接1</t>
    <rPh sb="5" eb="7">
      <t>ヨウセツ</t>
    </rPh>
    <phoneticPr fontId="2"/>
  </si>
  <si>
    <t>PLAN-マルチ</t>
    <phoneticPr fontId="2"/>
  </si>
  <si>
    <t>PLAN-SUB</t>
    <phoneticPr fontId="2"/>
  </si>
  <si>
    <t>SPDB</t>
    <phoneticPr fontId="2"/>
  </si>
  <si>
    <t>生産計画</t>
    <rPh sb="0" eb="2">
      <t>セイサン</t>
    </rPh>
    <rPh sb="2" eb="4">
      <t>ケイカク</t>
    </rPh>
    <phoneticPr fontId="2"/>
  </si>
  <si>
    <t>データベース</t>
    <phoneticPr fontId="2"/>
  </si>
  <si>
    <t>前月入力した各データの消去を行う（週間変更時などに間違って必要なデータを消さないこと）</t>
    <rPh sb="0" eb="2">
      <t>ゼンゲツ</t>
    </rPh>
    <rPh sb="2" eb="4">
      <t>ニュウリョク</t>
    </rPh>
    <rPh sb="6" eb="7">
      <t>カク</t>
    </rPh>
    <rPh sb="11" eb="13">
      <t>ショウキョ</t>
    </rPh>
    <rPh sb="14" eb="15">
      <t>オコナ</t>
    </rPh>
    <rPh sb="17" eb="21">
      <t>シュウカンヘンコウ</t>
    </rPh>
    <rPh sb="21" eb="22">
      <t>ジ</t>
    </rPh>
    <rPh sb="25" eb="27">
      <t>マチガ</t>
    </rPh>
    <rPh sb="29" eb="31">
      <t>ヒツヨウ</t>
    </rPh>
    <rPh sb="36" eb="37">
      <t>ケ</t>
    </rPh>
    <phoneticPr fontId="2"/>
  </si>
  <si>
    <t>AFの所要量データ　生産計画はここからデータを取得する</t>
    <rPh sb="3" eb="6">
      <t>ショヨウリョウ</t>
    </rPh>
    <rPh sb="10" eb="12">
      <t>セイサン</t>
    </rPh>
    <rPh sb="12" eb="14">
      <t>ケイカク</t>
    </rPh>
    <rPh sb="23" eb="25">
      <t>シュトク</t>
    </rPh>
    <phoneticPr fontId="2"/>
  </si>
  <si>
    <t>SPの所要量データ　SP計画はここからデータを取得する　</t>
    <rPh sb="3" eb="6">
      <t>ショヨウリョウ</t>
    </rPh>
    <rPh sb="12" eb="14">
      <t>ケイカク</t>
    </rPh>
    <rPh sb="23" eb="25">
      <t>シュトク</t>
    </rPh>
    <phoneticPr fontId="2"/>
  </si>
  <si>
    <t>件がSPDB未反映</t>
    <rPh sb="0" eb="1">
      <t>ケン</t>
    </rPh>
    <rPh sb="6" eb="9">
      <t>ミハンエイ</t>
    </rPh>
    <phoneticPr fontId="2"/>
  </si>
  <si>
    <t>マクロ対象</t>
    <rPh sb="3" eb="5">
      <t>タイショウ</t>
    </rPh>
    <phoneticPr fontId="2"/>
  </si>
  <si>
    <t>対象：行数の挿入・削除があった場合マクロの変更が必要なので周寳まで</t>
    <rPh sb="0" eb="2">
      <t>タイショウ</t>
    </rPh>
    <rPh sb="3" eb="5">
      <t>ギョウスウ</t>
    </rPh>
    <rPh sb="6" eb="8">
      <t>ソウニュウ</t>
    </rPh>
    <rPh sb="9" eb="11">
      <t>サクジョ</t>
    </rPh>
    <rPh sb="15" eb="17">
      <t>バアイ</t>
    </rPh>
    <rPh sb="21" eb="23">
      <t>ヘンコウ</t>
    </rPh>
    <rPh sb="24" eb="26">
      <t>ヒツヨウ</t>
    </rPh>
    <rPh sb="29" eb="31">
      <t>シュウホウ</t>
    </rPh>
    <phoneticPr fontId="2"/>
  </si>
  <si>
    <t>各シートの取扱説明</t>
    <rPh sb="0" eb="1">
      <t>カク</t>
    </rPh>
    <rPh sb="5" eb="7">
      <t>トリアツカイ</t>
    </rPh>
    <rPh sb="7" eb="9">
      <t>セツメイ</t>
    </rPh>
    <phoneticPr fontId="2"/>
  </si>
  <si>
    <t>KDの払い出し計画(所要量からバラしたもの)　KD計画はここからデータを取得する</t>
    <rPh sb="3" eb="4">
      <t>ハラ</t>
    </rPh>
    <rPh sb="5" eb="6">
      <t>ダ</t>
    </rPh>
    <rPh sb="7" eb="9">
      <t>ケイカク</t>
    </rPh>
    <rPh sb="10" eb="13">
      <t>ショヨウリョウ</t>
    </rPh>
    <rPh sb="25" eb="27">
      <t>ケイカク</t>
    </rPh>
    <rPh sb="36" eb="38">
      <t>シュトク</t>
    </rPh>
    <phoneticPr fontId="2"/>
  </si>
  <si>
    <t>SPの適用データベース　SP所要量で新規情報があった場合はこちらのシートに反映（適用・未適用関わらず）</t>
    <rPh sb="3" eb="5">
      <t>テキヨウ</t>
    </rPh>
    <rPh sb="14" eb="17">
      <t>ショヨウリョウ</t>
    </rPh>
    <rPh sb="18" eb="20">
      <t>シンキ</t>
    </rPh>
    <rPh sb="20" eb="22">
      <t>ジョウホウ</t>
    </rPh>
    <rPh sb="26" eb="28">
      <t>バアイ</t>
    </rPh>
    <rPh sb="37" eb="39">
      <t>ハンエイ</t>
    </rPh>
    <rPh sb="40" eb="42">
      <t>テキヨウ</t>
    </rPh>
    <rPh sb="43" eb="46">
      <t>ミテキヨウ</t>
    </rPh>
    <rPh sb="46" eb="47">
      <t>カカ</t>
    </rPh>
    <phoneticPr fontId="2"/>
  </si>
  <si>
    <t>生産負荷検討　部品ごとの生産ラインや先行度を設定したデータベースの役割の他、タクトから負荷計算を行っている　ライン間キャッチもここで行う</t>
    <rPh sb="0" eb="2">
      <t>セイサン</t>
    </rPh>
    <rPh sb="2" eb="4">
      <t>フカ</t>
    </rPh>
    <rPh sb="4" eb="6">
      <t>ケントウ</t>
    </rPh>
    <rPh sb="7" eb="9">
      <t>ブヒン</t>
    </rPh>
    <rPh sb="12" eb="14">
      <t>セイサン</t>
    </rPh>
    <rPh sb="18" eb="21">
      <t>センコウド</t>
    </rPh>
    <rPh sb="22" eb="24">
      <t>セッテイ</t>
    </rPh>
    <rPh sb="33" eb="35">
      <t>ヤクワリ</t>
    </rPh>
    <rPh sb="36" eb="37">
      <t>ホカ</t>
    </rPh>
    <rPh sb="43" eb="47">
      <t>フカケイサン</t>
    </rPh>
    <rPh sb="48" eb="49">
      <t>オコナ</t>
    </rPh>
    <rPh sb="57" eb="58">
      <t>カン</t>
    </rPh>
    <rPh sb="66" eb="67">
      <t>オコナ</t>
    </rPh>
    <phoneticPr fontId="2"/>
  </si>
  <si>
    <t>MCラインの計画表</t>
    <rPh sb="6" eb="9">
      <t>ケイカクヒョウ</t>
    </rPh>
    <phoneticPr fontId="2"/>
  </si>
  <si>
    <t>溶接1ラインの計画表</t>
    <phoneticPr fontId="2"/>
  </si>
  <si>
    <t>マルチラインの計画表</t>
    <rPh sb="7" eb="9">
      <t>ケイカク</t>
    </rPh>
    <rPh sb="9" eb="10">
      <t>ヒョウ</t>
    </rPh>
    <phoneticPr fontId="2"/>
  </si>
  <si>
    <t>サブライン(50号機、RF,S/A、T/T）の計画表</t>
    <rPh sb="8" eb="10">
      <t>ゴウキ</t>
    </rPh>
    <rPh sb="23" eb="25">
      <t>ケイカク</t>
    </rPh>
    <rPh sb="25" eb="26">
      <t>ヒョウ</t>
    </rPh>
    <phoneticPr fontId="2"/>
  </si>
  <si>
    <t>設定▶</t>
    <rPh sb="0" eb="2">
      <t>セッテイ</t>
    </rPh>
    <phoneticPr fontId="2"/>
  </si>
  <si>
    <t>生産計画▶</t>
    <rPh sb="0" eb="2">
      <t>セイサン</t>
    </rPh>
    <rPh sb="2" eb="4">
      <t>ケイカク</t>
    </rPh>
    <phoneticPr fontId="2"/>
  </si>
  <si>
    <t>検討▶</t>
    <rPh sb="0" eb="2">
      <t>ケントウ</t>
    </rPh>
    <phoneticPr fontId="2"/>
  </si>
  <si>
    <t>各ライン▶</t>
    <rPh sb="0" eb="1">
      <t>カク</t>
    </rPh>
    <phoneticPr fontId="2"/>
  </si>
  <si>
    <t>基本となる稼働時間の設定（特にリンク等はしていない）MC/溶接1ラインとその他（マルチやサブライン）で仮作成</t>
    <rPh sb="0" eb="2">
      <t>キホン</t>
    </rPh>
    <rPh sb="5" eb="9">
      <t>カドウジカン</t>
    </rPh>
    <rPh sb="10" eb="12">
      <t>セッテイ</t>
    </rPh>
    <rPh sb="13" eb="14">
      <t>トク</t>
    </rPh>
    <rPh sb="18" eb="19">
      <t>トウ</t>
    </rPh>
    <rPh sb="29" eb="31">
      <t>ヨウセツ</t>
    </rPh>
    <rPh sb="38" eb="39">
      <t>ホカ</t>
    </rPh>
    <rPh sb="51" eb="52">
      <t>カリ</t>
    </rPh>
    <rPh sb="52" eb="54">
      <t>サクセイ</t>
    </rPh>
    <phoneticPr fontId="2"/>
  </si>
  <si>
    <t>各ラインのシフトごとの稼働時間（負荷率計算はこの数値を参照している）　ライン名称（負荷表等リンク→参照が狂うので変更不可）</t>
    <rPh sb="0" eb="1">
      <t>カク</t>
    </rPh>
    <rPh sb="11" eb="15">
      <t>カドウジカン</t>
    </rPh>
    <rPh sb="16" eb="19">
      <t>フカリツ</t>
    </rPh>
    <rPh sb="19" eb="21">
      <t>ケイサン</t>
    </rPh>
    <rPh sb="24" eb="26">
      <t>スウチ</t>
    </rPh>
    <rPh sb="27" eb="29">
      <t>サンショウ</t>
    </rPh>
    <rPh sb="38" eb="40">
      <t>メイショウ</t>
    </rPh>
    <rPh sb="41" eb="44">
      <t>フカヒョウ</t>
    </rPh>
    <rPh sb="44" eb="45">
      <t>トウ</t>
    </rPh>
    <rPh sb="49" eb="51">
      <t>サンショウ</t>
    </rPh>
    <rPh sb="52" eb="53">
      <t>クル</t>
    </rPh>
    <rPh sb="56" eb="58">
      <t>ヘンコウ</t>
    </rPh>
    <rPh sb="58" eb="60">
      <t>フカ</t>
    </rPh>
    <phoneticPr fontId="2"/>
  </si>
  <si>
    <t>適用部門</t>
    <rPh sb="0" eb="2">
      <t>テキヨウ</t>
    </rPh>
    <rPh sb="2" eb="4">
      <t>ブモン</t>
    </rPh>
    <phoneticPr fontId="2"/>
  </si>
  <si>
    <r>
      <rPr>
        <b/>
        <sz val="11"/>
        <color theme="1"/>
        <rFont val="Meiryo UI"/>
        <family val="3"/>
        <charset val="128"/>
      </rPr>
      <t>K0Z</t>
    </r>
    <r>
      <rPr>
        <sz val="11"/>
        <color theme="1"/>
        <rFont val="Meiryo UI"/>
        <family val="2"/>
        <charset val="128"/>
      </rPr>
      <t xml:space="preserve"> / </t>
    </r>
    <r>
      <rPr>
        <b/>
        <sz val="11"/>
        <color theme="1"/>
        <rFont val="Meiryo UI"/>
        <family val="3"/>
        <charset val="128"/>
      </rPr>
      <t>K3R</t>
    </r>
    <r>
      <rPr>
        <sz val="11"/>
        <color theme="1"/>
        <rFont val="Meiryo UI"/>
        <family val="2"/>
        <charset val="128"/>
      </rPr>
      <t xml:space="preserve"> / </t>
    </r>
    <r>
      <rPr>
        <b/>
        <sz val="11"/>
        <color theme="1"/>
        <rFont val="Meiryo UI"/>
        <family val="3"/>
        <charset val="128"/>
      </rPr>
      <t>K64</t>
    </r>
    <r>
      <rPr>
        <sz val="11"/>
        <color theme="1"/>
        <rFont val="Meiryo UI"/>
        <family val="2"/>
        <charset val="128"/>
      </rPr>
      <t>・・・吊りかけのみ</t>
    </r>
    <rPh sb="18" eb="19">
      <t>ツ</t>
    </rPh>
    <phoneticPr fontId="2"/>
  </si>
  <si>
    <r>
      <rPr>
        <b/>
        <sz val="11"/>
        <rFont val="Meiryo UI"/>
        <family val="3"/>
        <charset val="128"/>
      </rPr>
      <t>生産情報</t>
    </r>
    <r>
      <rPr>
        <sz val="11"/>
        <rFont val="Meiryo UI"/>
        <family val="3"/>
        <charset val="128"/>
      </rPr>
      <t>(A列:</t>
    </r>
    <r>
      <rPr>
        <b/>
        <sz val="11"/>
        <rFont val="Meiryo UI"/>
        <family val="3"/>
        <charset val="128"/>
      </rPr>
      <t>設変部番</t>
    </r>
    <r>
      <rPr>
        <sz val="11"/>
        <rFont val="Meiryo UI"/>
        <family val="3"/>
        <charset val="128"/>
      </rPr>
      <t xml:space="preserve"> B列:</t>
    </r>
    <r>
      <rPr>
        <b/>
        <sz val="11"/>
        <rFont val="Meiryo UI"/>
        <family val="3"/>
        <charset val="128"/>
      </rPr>
      <t>ﾗｲﾝ</t>
    </r>
    <r>
      <rPr>
        <sz val="11"/>
        <rFont val="Meiryo UI"/>
        <family val="3"/>
        <charset val="128"/>
      </rPr>
      <t xml:space="preserve"> C列:</t>
    </r>
    <r>
      <rPr>
        <b/>
        <sz val="11"/>
        <rFont val="Meiryo UI"/>
        <family val="3"/>
        <charset val="128"/>
      </rPr>
      <t>ｶﾃｺﾞﾘｰ</t>
    </r>
    <r>
      <rPr>
        <sz val="11"/>
        <rFont val="Meiryo UI"/>
        <family val="3"/>
        <charset val="128"/>
      </rPr>
      <t xml:space="preserve"> D列:</t>
    </r>
    <r>
      <rPr>
        <b/>
        <sz val="11"/>
        <rFont val="Meiryo UI"/>
        <family val="3"/>
        <charset val="128"/>
      </rPr>
      <t>ｺｰﾄﾞ</t>
    </r>
    <r>
      <rPr>
        <sz val="11"/>
        <rFont val="Meiryo UI"/>
        <family val="3"/>
        <charset val="128"/>
      </rPr>
      <t>)</t>
    </r>
    <rPh sb="0" eb="2">
      <t>セイサン</t>
    </rPh>
    <rPh sb="2" eb="4">
      <t>ジョウホウ</t>
    </rPh>
    <rPh sb="6" eb="7">
      <t>レツ</t>
    </rPh>
    <rPh sb="8" eb="10">
      <t>セッペン</t>
    </rPh>
    <rPh sb="10" eb="12">
      <t>ブバン</t>
    </rPh>
    <rPh sb="14" eb="15">
      <t>レツ</t>
    </rPh>
    <rPh sb="21" eb="22">
      <t>レツ</t>
    </rPh>
    <rPh sb="31" eb="32">
      <t>レツ</t>
    </rPh>
    <phoneticPr fontId="2"/>
  </si>
  <si>
    <r>
      <rPr>
        <b/>
        <sz val="11"/>
        <rFont val="Meiryo UI"/>
        <family val="3"/>
        <charset val="128"/>
      </rPr>
      <t>生産数情報</t>
    </r>
    <r>
      <rPr>
        <sz val="11"/>
        <rFont val="Meiryo UI"/>
        <family val="3"/>
        <charset val="128"/>
      </rPr>
      <t>（稼働日/生産数）休買日あれば反映されているか確認</t>
    </r>
    <rPh sb="0" eb="3">
      <t>セイサンスウ</t>
    </rPh>
    <rPh sb="3" eb="5">
      <t>ジョウホウ</t>
    </rPh>
    <rPh sb="6" eb="9">
      <t>カドウビ</t>
    </rPh>
    <rPh sb="10" eb="12">
      <t>セイサン</t>
    </rPh>
    <rPh sb="12" eb="13">
      <t>スウ</t>
    </rPh>
    <rPh sb="14" eb="16">
      <t>キュウカイ</t>
    </rPh>
    <rPh sb="16" eb="17">
      <t>ニチ</t>
    </rPh>
    <rPh sb="20" eb="22">
      <t>ハンエイ</t>
    </rPh>
    <rPh sb="28" eb="30">
      <t>カクニン</t>
    </rPh>
    <phoneticPr fontId="2"/>
  </si>
  <si>
    <r>
      <rPr>
        <b/>
        <sz val="11"/>
        <color theme="1"/>
        <rFont val="Meiryo UI"/>
        <family val="3"/>
        <charset val="128"/>
      </rPr>
      <t>生産情報</t>
    </r>
    <r>
      <rPr>
        <sz val="10"/>
        <color theme="1"/>
        <rFont val="Meiryo UI"/>
        <family val="3"/>
        <charset val="128"/>
      </rPr>
      <t xml:space="preserve"> (A:No B:手配先 C:内作工程名 D:SP部番 E:SP部番 F:設変部番 G:部品名 H:TARGET I:G/K J:非電送 K:加工区 L:注意区分 M:緊急ﾏｰｸ N:支給ﾒｰｶｰ)</t>
    </r>
    <rPh sb="0" eb="2">
      <t>セイサン</t>
    </rPh>
    <rPh sb="2" eb="4">
      <t>ジョウホウ</t>
    </rPh>
    <rPh sb="13" eb="16">
      <t>テハイサキ</t>
    </rPh>
    <rPh sb="19" eb="21">
      <t>ナイサク</t>
    </rPh>
    <rPh sb="21" eb="24">
      <t>コウテイメイ</t>
    </rPh>
    <rPh sb="29" eb="31">
      <t>ブバン</t>
    </rPh>
    <rPh sb="36" eb="38">
      <t>ブバン</t>
    </rPh>
    <rPh sb="41" eb="45">
      <t>セッペンブバン</t>
    </rPh>
    <rPh sb="48" eb="50">
      <t>ブヒン</t>
    </rPh>
    <rPh sb="50" eb="51">
      <t>メイ</t>
    </rPh>
    <rPh sb="69" eb="70">
      <t>ヒ</t>
    </rPh>
    <rPh sb="70" eb="72">
      <t>デンソウ</t>
    </rPh>
    <rPh sb="75" eb="78">
      <t>カコウク</t>
    </rPh>
    <rPh sb="81" eb="85">
      <t>チュウイクブン</t>
    </rPh>
    <rPh sb="88" eb="90">
      <t>キンキュウ</t>
    </rPh>
    <rPh sb="96" eb="98">
      <t>シキュウ</t>
    </rPh>
    <phoneticPr fontId="2"/>
  </si>
  <si>
    <t>生産数情報（稼働日/生産数）休買日あれば反映されているか確認</t>
    <phoneticPr fontId="2"/>
  </si>
  <si>
    <t>OFFSET関数用</t>
    <rPh sb="6" eb="8">
      <t>カンスウ</t>
    </rPh>
    <rPh sb="8" eb="9">
      <t>ヨウ</t>
    </rPh>
    <phoneticPr fontId="2"/>
  </si>
  <si>
    <t>ボタンを押すとデータ消去(間違えて消さないように）</t>
    <rPh sb="4" eb="5">
      <t>オ</t>
    </rPh>
    <rPh sb="10" eb="12">
      <t>ショウキョ</t>
    </rPh>
    <rPh sb="13" eb="15">
      <t>マチガ</t>
    </rPh>
    <rPh sb="17" eb="18">
      <t>ケ</t>
    </rPh>
    <phoneticPr fontId="2"/>
  </si>
  <si>
    <t>データクリア</t>
    <phoneticPr fontId="2"/>
  </si>
  <si>
    <t>吊り掛け</t>
    <rPh sb="0" eb="1">
      <t>ツ</t>
    </rPh>
    <rPh sb="2" eb="3">
      <t>カ</t>
    </rPh>
    <phoneticPr fontId="2"/>
  </si>
  <si>
    <t>K0Z</t>
    <phoneticPr fontId="2"/>
  </si>
  <si>
    <t>K3R</t>
    <phoneticPr fontId="2"/>
  </si>
  <si>
    <t>K64</t>
    <phoneticPr fontId="2"/>
  </si>
  <si>
    <t>吊り掛けのみ対象外</t>
    <rPh sb="0" eb="1">
      <t>ツ</t>
    </rPh>
    <rPh sb="2" eb="3">
      <t>カ</t>
    </rPh>
    <rPh sb="6" eb="9">
      <t>タイショウガイ</t>
    </rPh>
    <phoneticPr fontId="2"/>
  </si>
  <si>
    <t>適用部品リスト【鉄フレーム】</t>
    <rPh sb="0" eb="2">
      <t>テキヨウ</t>
    </rPh>
    <rPh sb="2" eb="4">
      <t>ブヒン</t>
    </rPh>
    <rPh sb="8" eb="9">
      <t>テツ</t>
    </rPh>
    <phoneticPr fontId="2"/>
  </si>
  <si>
    <t>適用部品リスト【アルミフレーム】</t>
    <rPh sb="0" eb="2">
      <t>テキヨウ</t>
    </rPh>
    <rPh sb="2" eb="4">
      <t>ブヒン</t>
    </rPh>
    <phoneticPr fontId="2"/>
  </si>
  <si>
    <t>適用部品リスト【鉄フレーム-吊り掛けのみ】</t>
    <rPh sb="0" eb="2">
      <t>テキヨウ</t>
    </rPh>
    <rPh sb="2" eb="4">
      <t>ブヒン</t>
    </rPh>
    <rPh sb="8" eb="9">
      <t>テツ</t>
    </rPh>
    <rPh sb="14" eb="15">
      <t>ツ</t>
    </rPh>
    <rPh sb="16" eb="17">
      <t>カ</t>
    </rPh>
    <phoneticPr fontId="2"/>
  </si>
  <si>
    <t>基本部番</t>
  </si>
  <si>
    <t>部品名称</t>
  </si>
  <si>
    <t>部品色</t>
  </si>
  <si>
    <t>部門</t>
  </si>
  <si>
    <t>登録日</t>
  </si>
  <si>
    <t>廃止日</t>
  </si>
  <si>
    <t>コストデータ</t>
    <phoneticPr fontId="2"/>
  </si>
  <si>
    <t>コスト登録情報（車体製造 PW領域）更新は予算担当などに頼んで</t>
    <rPh sb="3" eb="5">
      <t>トウロク</t>
    </rPh>
    <rPh sb="5" eb="7">
      <t>ジョウホウ</t>
    </rPh>
    <rPh sb="8" eb="12">
      <t>シャタイセイゾウ</t>
    </rPh>
    <rPh sb="15" eb="17">
      <t>リョウイキ</t>
    </rPh>
    <rPh sb="18" eb="20">
      <t>コウシン</t>
    </rPh>
    <rPh sb="21" eb="23">
      <t>ヨサン</t>
    </rPh>
    <rPh sb="23" eb="25">
      <t>タントウ</t>
    </rPh>
    <rPh sb="28" eb="29">
      <t>タノ</t>
    </rPh>
    <phoneticPr fontId="2"/>
  </si>
  <si>
    <r>
      <t xml:space="preserve">　　※対象 </t>
    </r>
    <r>
      <rPr>
        <b/>
        <sz val="11"/>
        <color theme="1"/>
        <rFont val="Meiryo UI"/>
        <family val="3"/>
        <charset val="128"/>
      </rPr>
      <t>10K12**</t>
    </r>
    <r>
      <rPr>
        <sz val="11"/>
        <color theme="1"/>
        <rFont val="Meiryo UI"/>
        <family val="2"/>
        <charset val="128"/>
      </rPr>
      <t>部門のみ</t>
    </r>
    <rPh sb="3" eb="5">
      <t>タイショウ</t>
    </rPh>
    <rPh sb="13" eb="15">
      <t>ブモン</t>
    </rPh>
    <phoneticPr fontId="2"/>
  </si>
  <si>
    <t>COSTdata:2025/11/03</t>
    <phoneticPr fontId="2"/>
  </si>
  <si>
    <t>50100-MKT-D70</t>
  </si>
  <si>
    <t>50100MKTD70</t>
  </si>
  <si>
    <t>50100MKT D701  03</t>
  </si>
  <si>
    <t>50100-MLA-AA0ZB</t>
  </si>
  <si>
    <t>50100MLAAA0ZB</t>
  </si>
  <si>
    <t>50100MLA AA00  01</t>
  </si>
  <si>
    <t>50100-MLC-D60ZA</t>
  </si>
  <si>
    <t>50100MLCD60ZA</t>
  </si>
  <si>
    <t>50100MLC D600  01</t>
  </si>
  <si>
    <t>50100-HP1-601ZG</t>
  </si>
  <si>
    <t>50100HP1601ZG</t>
  </si>
  <si>
    <t>50100HP1 6012  03</t>
  </si>
  <si>
    <t>FRAME BODY,C*NH1*</t>
  </si>
  <si>
    <t>50100-MKK-D00ZA</t>
  </si>
  <si>
    <t>50100MKKD00ZA</t>
  </si>
  <si>
    <t>50100MKK D000  02</t>
  </si>
  <si>
    <t>FRAME BOD*NH303M*</t>
  </si>
  <si>
    <t>50100MKK D000XA</t>
    <phoneticPr fontId="2"/>
  </si>
  <si>
    <t>50100MKK -D000</t>
    <phoneticPr fontId="2"/>
  </si>
  <si>
    <t>MKK</t>
    <phoneticPr fontId="2"/>
  </si>
  <si>
    <t>　注1:SP所要量で未反映の分を追加更新　　</t>
    <rPh sb="1" eb="2">
      <t>チュウ</t>
    </rPh>
    <rPh sb="6" eb="9">
      <t>ショヨウリョウ</t>
    </rPh>
    <rPh sb="10" eb="13">
      <t>ミハンエイ</t>
    </rPh>
    <rPh sb="14" eb="15">
      <t>ブン</t>
    </rPh>
    <rPh sb="16" eb="18">
      <t>ツイカ</t>
    </rPh>
    <rPh sb="18" eb="20">
      <t>コウシン</t>
    </rPh>
    <phoneticPr fontId="2"/>
  </si>
  <si>
    <t>　注2:基本塗装するので内作工程はK2AF or K2PA</t>
    <phoneticPr fontId="2"/>
  </si>
  <si>
    <t>件のコスト未登録部番があります</t>
    <rPh sb="0" eb="1">
      <t>ケン</t>
    </rPh>
    <rPh sb="5" eb="8">
      <t>ミトウロク</t>
    </rPh>
    <rPh sb="8" eb="10">
      <t>ブバン</t>
    </rPh>
    <phoneticPr fontId="2"/>
  </si>
  <si>
    <t>50100MLR D800XC</t>
    <phoneticPr fontId="2"/>
  </si>
  <si>
    <t>50100MLR Y800XC</t>
    <phoneticPr fontId="2"/>
  </si>
  <si>
    <t>50100MLR D800XC</t>
    <phoneticPr fontId="12"/>
  </si>
  <si>
    <t>50100MLR Y800XC</t>
    <phoneticPr fontId="12"/>
  </si>
  <si>
    <t>✕不可</t>
  </si>
  <si>
    <t>50100MLB D200XA</t>
    <phoneticPr fontId="12"/>
  </si>
  <si>
    <t>CKD</t>
    <phoneticPr fontId="12"/>
  </si>
  <si>
    <t>50100MLC D000XA</t>
    <phoneticPr fontId="2"/>
  </si>
  <si>
    <t>50100MLC D000XA</t>
    <phoneticPr fontId="12"/>
  </si>
  <si>
    <t>50100MKK D000XA</t>
    <phoneticPr fontId="12"/>
  </si>
  <si>
    <t>WE鉄フレーム生産計画立案</t>
    <phoneticPr fontId="2"/>
  </si>
  <si>
    <t>50100K88 J400XA</t>
    <phoneticPr fontId="2"/>
  </si>
  <si>
    <t>50100K88 LC00XA</t>
    <phoneticPr fontId="2"/>
  </si>
  <si>
    <t>50100K88 J400XA</t>
    <phoneticPr fontId="12"/>
  </si>
  <si>
    <t>50100K88 LC00XA</t>
    <phoneticPr fontId="12"/>
  </si>
  <si>
    <t>前月計画用リンク</t>
    <rPh sb="0" eb="2">
      <t>ゼンゲツ</t>
    </rPh>
    <rPh sb="2" eb="4">
      <t>ケイカク</t>
    </rPh>
    <rPh sb="4" eb="5">
      <t>ヨウ</t>
    </rPh>
    <phoneticPr fontId="2"/>
  </si>
  <si>
    <t>当月用に貼付け</t>
    <rPh sb="0" eb="2">
      <t>トウゲツ</t>
    </rPh>
    <rPh sb="2" eb="3">
      <t>ヨウ</t>
    </rPh>
    <rPh sb="4" eb="6">
      <t>ハリツ</t>
    </rPh>
    <phoneticPr fontId="2"/>
  </si>
  <si>
    <t>(今月分)</t>
    <rPh sb="1" eb="3">
      <t>コンゲツ</t>
    </rPh>
    <rPh sb="3" eb="4">
      <t>ブン</t>
    </rPh>
    <phoneticPr fontId="2"/>
  </si>
  <si>
    <t>(+前月分)</t>
    <rPh sb="2" eb="4">
      <t>ゼンゲツ</t>
    </rPh>
    <rPh sb="4" eb="5">
      <t>ブン</t>
    </rPh>
    <phoneticPr fontId="2"/>
  </si>
  <si>
    <t>50100MKJ D000XA</t>
    <phoneticPr fontId="2"/>
  </si>
  <si>
    <t>コスト登録</t>
    <rPh sb="3" eb="5">
      <t>トウロク</t>
    </rPh>
    <phoneticPr fontId="2"/>
  </si>
  <si>
    <t>部門NO</t>
    <rPh sb="0" eb="2">
      <t>ブモン</t>
    </rPh>
    <phoneticPr fontId="2"/>
  </si>
  <si>
    <t>SPデータベース</t>
  </si>
  <si>
    <t>50100-GJH-J00</t>
  </si>
  <si>
    <t>50010-MLT-D00ZA</t>
    <phoneticPr fontId="2"/>
  </si>
  <si>
    <r>
      <t>WE適用DB（新規部番が出たら追加）</t>
    </r>
    <r>
      <rPr>
        <sz val="12"/>
        <color theme="1"/>
        <rFont val="Meiryo UI"/>
        <family val="3"/>
        <charset val="128"/>
      </rPr>
      <t>※ここでweの適用部番かどうか判断してます、重要。</t>
    </r>
    <rPh sb="2" eb="4">
      <t>テキヨウ</t>
    </rPh>
    <rPh sb="7" eb="9">
      <t>シンキ</t>
    </rPh>
    <rPh sb="9" eb="11">
      <t>ブバン</t>
    </rPh>
    <rPh sb="12" eb="13">
      <t>デ</t>
    </rPh>
    <rPh sb="15" eb="17">
      <t>ツイカ</t>
    </rPh>
    <rPh sb="25" eb="29">
      <t>テキヨウブバン</t>
    </rPh>
    <rPh sb="33" eb="35">
      <t>ハンダン</t>
    </rPh>
    <rPh sb="40" eb="42">
      <t>ジュウヨウ</t>
    </rPh>
    <phoneticPr fontId="2"/>
  </si>
  <si>
    <t>ﾗｲﾝ</t>
  </si>
  <si>
    <t>ｶﾃｺﾞﾘｰ</t>
  </si>
  <si>
    <t>ｺｰﾄﾞ</t>
  </si>
  <si>
    <t>17510MLB D000XA03</t>
  </si>
  <si>
    <t>CBR</t>
  </si>
  <si>
    <t>17510MLB D000XA03 集計</t>
  </si>
  <si>
    <t>K0Z</t>
  </si>
  <si>
    <t>50100K0Z J400XB 集計</t>
  </si>
  <si>
    <t>50100K0Z J500XB 集計</t>
  </si>
  <si>
    <t>K3R</t>
  </si>
  <si>
    <t>50100K3R J000XB 集計</t>
  </si>
  <si>
    <t>50100K88 B502XA07</t>
  </si>
  <si>
    <t>S-K CUB</t>
  </si>
  <si>
    <t>K4K</t>
  </si>
  <si>
    <t>50100K88 B502XA07 集計</t>
  </si>
  <si>
    <t>50100K88 J402XA07</t>
  </si>
  <si>
    <t>50100K88 J402XA07 集計</t>
  </si>
  <si>
    <t>50100K88 LC02XA08</t>
  </si>
  <si>
    <t>50100K88 LC02XA08 集計</t>
  </si>
  <si>
    <t>50100K95 AG01  02</t>
  </si>
  <si>
    <t>CR/CRF</t>
  </si>
  <si>
    <t>50100K95 AG01  02 集計</t>
  </si>
  <si>
    <t>50100KSE 0003  06</t>
  </si>
  <si>
    <t>K4J</t>
  </si>
  <si>
    <t>50100KSE 0003  06 集計</t>
  </si>
  <si>
    <t>50100MKE A500  03</t>
  </si>
  <si>
    <t>50100MKE A500  03 集計</t>
  </si>
  <si>
    <t>50100MLB D800XA02</t>
  </si>
  <si>
    <t>50100MLB D800XA02 集計</t>
  </si>
  <si>
    <t>17510K64 J001XA02</t>
  </si>
  <si>
    <t>17510K64 J001XA02 集計</t>
  </si>
  <si>
    <t>17510MLC D001XA04</t>
  </si>
  <si>
    <t>17510MLC D001XA04 集計</t>
  </si>
  <si>
    <t>50100GJH J000XA01</t>
  </si>
  <si>
    <t>EV</t>
  </si>
  <si>
    <t>GJT</t>
  </si>
  <si>
    <t>50100GJH J000XA01 集計</t>
  </si>
  <si>
    <t>50100MJH Y400XA02</t>
  </si>
  <si>
    <t>NM</t>
  </si>
  <si>
    <t>50100MJH Y400XA02 集計</t>
  </si>
  <si>
    <t>50100MKT D701XA04</t>
  </si>
  <si>
    <t>MKV</t>
  </si>
  <si>
    <t>50100MKT D701XA04 集計</t>
  </si>
  <si>
    <t>50100MKW D701XA</t>
  </si>
  <si>
    <t>50100MKW D701XA 集計</t>
  </si>
  <si>
    <t>50100MLC D300XA04</t>
  </si>
  <si>
    <t>50100MLC D300XA04 集計</t>
  </si>
  <si>
    <t>50100MLC D600XA01</t>
  </si>
  <si>
    <t>50100MLC D600XA01 集計</t>
  </si>
  <si>
    <t>5010KK64 NB10  02</t>
  </si>
  <si>
    <t>5010KK64 NB10  02 集計</t>
  </si>
  <si>
    <t>80210GJH J000XA02</t>
  </si>
  <si>
    <t>80210GJH J000XA02 集計</t>
  </si>
  <si>
    <t>17510MFJ D002  02</t>
  </si>
  <si>
    <t>MJC</t>
  </si>
  <si>
    <t>17510MFJ D002  02 集計</t>
  </si>
  <si>
    <t>17510MKF D401XA01</t>
  </si>
  <si>
    <t>17510MKF D401XA01 集計</t>
  </si>
  <si>
    <t>17510MKS E003XA03</t>
  </si>
  <si>
    <t>VFR</t>
  </si>
  <si>
    <t>MLN</t>
  </si>
  <si>
    <t>17510MKS E003XA03 集計</t>
  </si>
  <si>
    <t>17510MKS E203XA03</t>
  </si>
  <si>
    <t>17510MKS E203XA03 集計</t>
  </si>
  <si>
    <t>17510MLA A001XA03</t>
  </si>
  <si>
    <t>17510MLA A001XA03 集計</t>
  </si>
  <si>
    <t>17510MLF E000XA05</t>
  </si>
  <si>
    <t>17510MLF E000XA05 集計</t>
  </si>
  <si>
    <t>50100MFJ A405  02</t>
  </si>
  <si>
    <t>50100MFJ A405  02 集計</t>
  </si>
  <si>
    <t>50100MKC A010  02</t>
  </si>
  <si>
    <t>GL</t>
  </si>
  <si>
    <t>MLJ</t>
  </si>
  <si>
    <t>50100MKC A010  02 集計</t>
  </si>
  <si>
    <t>50100MKF A200XA01</t>
  </si>
  <si>
    <t>50100MKF A200XA01 集計</t>
  </si>
  <si>
    <t>50100MKS E001XA02</t>
  </si>
  <si>
    <t>50100MKS E001XA02 集計</t>
  </si>
  <si>
    <t>50100MLA AA00XA01</t>
  </si>
  <si>
    <t>50100MLA AA00XA01 集計</t>
  </si>
  <si>
    <t>50100MLF E800XA01</t>
  </si>
  <si>
    <t>50100MLF E800XA01 集計</t>
  </si>
  <si>
    <t>50200MKS E003XA01</t>
  </si>
  <si>
    <t>50200MKS E003XA01 集計</t>
  </si>
  <si>
    <t>50200MLF E800XA 集計</t>
  </si>
  <si>
    <t>17510MFP A500XA04</t>
  </si>
  <si>
    <t>17510MFP A500XA04 集計</t>
  </si>
  <si>
    <t>17510MFP L800XA04</t>
  </si>
  <si>
    <t>17510MFP L800XA04 集計</t>
  </si>
  <si>
    <t>17510MKR DH00XA04</t>
  </si>
  <si>
    <t>17510MKR DH00XA04 集計</t>
  </si>
  <si>
    <t>17510NX2 0001XA</t>
  </si>
  <si>
    <t>2CYL/TRI</t>
  </si>
  <si>
    <t>NX2</t>
  </si>
  <si>
    <t>17510NX2 0001XA 集計</t>
  </si>
  <si>
    <t>50100MFP JC00XA05</t>
  </si>
  <si>
    <t>50100MFP JC00XA05 集計</t>
  </si>
  <si>
    <t>50100MFP JD00XA05</t>
  </si>
  <si>
    <t>50100MFP JD00XA05 集計</t>
  </si>
  <si>
    <t>50100MKR DH00XA 集計</t>
  </si>
  <si>
    <t>50100MKR KH00XA 集計</t>
  </si>
  <si>
    <t>50210MKR D104XA01</t>
  </si>
  <si>
    <t>50210MKR D104XA01 集計</t>
  </si>
  <si>
    <t>52110NX2 0001  01</t>
  </si>
  <si>
    <t>52110NX2 0001  01 集計</t>
  </si>
  <si>
    <t>KD-BARA</t>
  </si>
  <si>
    <t>50100MLB D200XA04</t>
  </si>
  <si>
    <t>50100MLB D200XA04 集計</t>
  </si>
  <si>
    <t>総計</t>
  </si>
  <si>
    <t>33010-MKC-A00</t>
  </si>
  <si>
    <t>33010MKCA00</t>
  </si>
  <si>
    <t>33010MKC A001  06</t>
  </si>
  <si>
    <t xml:space="preserve">SET,HEAD LIGHT   </t>
  </si>
  <si>
    <t>G</t>
  </si>
  <si>
    <t xml:space="preserve"> </t>
  </si>
  <si>
    <t xml:space="preserve">     </t>
  </si>
  <si>
    <t>35180-MLV-J00</t>
  </si>
  <si>
    <t>35180MLVJ00</t>
  </si>
  <si>
    <t>35180MLV J000</t>
  </si>
  <si>
    <t>SET,SWITCH ASSY,H</t>
  </si>
  <si>
    <t>42650-MKC-L30</t>
  </si>
  <si>
    <t>42650MKCL30</t>
  </si>
  <si>
    <t>42650MKC L300</t>
  </si>
  <si>
    <t>WHEEL SUB ASSY,RR</t>
  </si>
  <si>
    <t>50010-K95-AG0</t>
  </si>
  <si>
    <t>50010K95AG0</t>
  </si>
  <si>
    <t>50010K95 AG00  05</t>
  </si>
  <si>
    <t>SET,FRAME BODY CO</t>
  </si>
  <si>
    <t>50010-MLL-D01ZA</t>
  </si>
  <si>
    <t>50010MLLD01ZA</t>
  </si>
  <si>
    <t>50010MLL D010</t>
  </si>
  <si>
    <t>51119-MKC-A00ZB</t>
  </si>
  <si>
    <t>51119MKCA00ZB</t>
  </si>
  <si>
    <t>51119MKC A001  04</t>
  </si>
  <si>
    <t>FORK SUB A*TYPE1*</t>
  </si>
  <si>
    <t>TYPE1</t>
  </si>
  <si>
    <t>51119-MKC-A00ZC</t>
  </si>
  <si>
    <t>51119MKCA00ZC</t>
  </si>
  <si>
    <t>FORK SUB A*TYPE3*</t>
  </si>
  <si>
    <t>TYPE3</t>
  </si>
  <si>
    <t>52200-K88-B00ZA</t>
  </si>
  <si>
    <t>52200K88B00ZA</t>
  </si>
  <si>
    <t>52200K88 B000  01</t>
  </si>
  <si>
    <t>SWINGARM *NH146M*</t>
  </si>
  <si>
    <t>NH146M</t>
  </si>
  <si>
    <t>52200-K88-L00ZA</t>
  </si>
  <si>
    <t>52200K88L00ZA</t>
  </si>
  <si>
    <t>52200K88 L000  03</t>
  </si>
  <si>
    <t>52430-MKR-DH0</t>
  </si>
  <si>
    <t>52430MKRDH0</t>
  </si>
  <si>
    <t>52430MKR DH00  01</t>
  </si>
  <si>
    <t xml:space="preserve">SET,REAR CUSHION </t>
  </si>
  <si>
    <t>53219-K95-AJ0</t>
  </si>
  <si>
    <t>53219K95AJ0</t>
  </si>
  <si>
    <t>53219K95 AJ00</t>
  </si>
  <si>
    <t>STEM SUB ASSY,STR</t>
  </si>
  <si>
    <t>53219-MKH-D00</t>
  </si>
  <si>
    <t>53219MKHD00</t>
  </si>
  <si>
    <t>53219MKH D000  02</t>
  </si>
  <si>
    <t>53219-MKS-E00</t>
  </si>
  <si>
    <t>53219MKSE00</t>
  </si>
  <si>
    <t>53219MKS E000  01</t>
  </si>
  <si>
    <t>53219-MLF-E00</t>
  </si>
  <si>
    <t>53219MLFE00</t>
  </si>
  <si>
    <t>53219MLF E000  01</t>
  </si>
  <si>
    <t>53219-MLL-D00</t>
  </si>
  <si>
    <t>53219MLLD00</t>
  </si>
  <si>
    <t>53219MLL D000  01</t>
  </si>
  <si>
    <t>53219-MLV-J00</t>
  </si>
  <si>
    <t>53219MLVJ00</t>
  </si>
  <si>
    <t>53219MLV J000  01</t>
  </si>
  <si>
    <t>61100-MGS-D30ZF</t>
  </si>
  <si>
    <t>61100MGSD30ZF</t>
  </si>
  <si>
    <t>61100MGS D301  02</t>
  </si>
  <si>
    <t>FENDER COM*NHB01*</t>
  </si>
  <si>
    <t>NHB01</t>
  </si>
  <si>
    <t>61300-MEG-A40</t>
  </si>
  <si>
    <t>61300MEGA40</t>
  </si>
  <si>
    <t>61300MEG A401  01</t>
  </si>
  <si>
    <t>SET,HEAD LIGHT CA</t>
  </si>
  <si>
    <t>61500-K88-J00ZG</t>
  </si>
  <si>
    <t>61500K88J00ZG</t>
  </si>
  <si>
    <t>61500K88 J001</t>
  </si>
  <si>
    <t>COVER ASSY*B197M*</t>
  </si>
  <si>
    <t>B197M</t>
  </si>
  <si>
    <t>61500-K88-J00ZH</t>
  </si>
  <si>
    <t>61500K88J00ZH</t>
  </si>
  <si>
    <t>COVER ASSY*YR176*</t>
  </si>
  <si>
    <t>YR176</t>
  </si>
  <si>
    <t>61600-K88-J00ZB</t>
  </si>
  <si>
    <t>61600K88J00ZB</t>
  </si>
  <si>
    <t>61600K88 J001</t>
  </si>
  <si>
    <t>COVER ASSY*YR211*</t>
  </si>
  <si>
    <t>YR211</t>
  </si>
  <si>
    <t>61600-K88-J00ZN</t>
  </si>
  <si>
    <t>61600K88J00ZN</t>
  </si>
  <si>
    <t>COVER ASS*YR368M*</t>
  </si>
  <si>
    <t>YR368M</t>
  </si>
  <si>
    <t>64205-MLA-A30ZB</t>
  </si>
  <si>
    <t>64205MLAA30ZB</t>
  </si>
  <si>
    <t>64205MLA A301  01</t>
  </si>
  <si>
    <t>COWL ASSY*NHC52M*</t>
  </si>
  <si>
    <t>NHC52M</t>
  </si>
  <si>
    <t>64230-MKV-D50</t>
  </si>
  <si>
    <t>64230MKVD50</t>
  </si>
  <si>
    <t>64230MKV D501</t>
  </si>
  <si>
    <t xml:space="preserve">COVER COMP,UPPER </t>
  </si>
  <si>
    <t>64300-MLA-AH0ZC</t>
  </si>
  <si>
    <t>64300MLAAH0ZC</t>
  </si>
  <si>
    <t>64300MLA AH00  02</t>
  </si>
  <si>
    <t>COWL ASSY*NHA86M*</t>
  </si>
  <si>
    <t>64300-MLA-AH0ZD</t>
  </si>
  <si>
    <t>64300MLAAH0ZD</t>
  </si>
  <si>
    <t>COWL ASSY*NHC47P*</t>
  </si>
  <si>
    <t>NHC47P</t>
  </si>
  <si>
    <t>64300-MLN-ER0ZA</t>
  </si>
  <si>
    <t>64300MLNER0ZA</t>
  </si>
  <si>
    <t>64300MLN ER00</t>
  </si>
  <si>
    <t>COWL ASSY*NHC64M*</t>
  </si>
  <si>
    <t>NHC64M</t>
  </si>
  <si>
    <t>64300-MLN-ES0ZB</t>
  </si>
  <si>
    <t>64300MLNES0ZB</t>
  </si>
  <si>
    <t>64300MLN ES00</t>
  </si>
  <si>
    <t>COWL ASSY*NHB53P*</t>
  </si>
  <si>
    <t>NHB53P</t>
  </si>
  <si>
    <t>64300-MLN-ET0ZA</t>
  </si>
  <si>
    <t>64300MLNET0ZA</t>
  </si>
  <si>
    <t>64300MLN ET00  01</t>
  </si>
  <si>
    <t>64350-MLN-ER0ZA</t>
  </si>
  <si>
    <t>64350MLNER0ZA</t>
  </si>
  <si>
    <t>64350MLN ER00</t>
  </si>
  <si>
    <t>64350-MLN-ES0ZB</t>
  </si>
  <si>
    <t>64350MLNES0ZB</t>
  </si>
  <si>
    <t>64350MLN ES00</t>
  </si>
  <si>
    <t>64350-MLN-ET0ZA</t>
  </si>
  <si>
    <t>64350MLNET0ZA</t>
  </si>
  <si>
    <t>64350MLN ET00  01</t>
  </si>
  <si>
    <t>64435-MLL-D00ZA</t>
  </si>
  <si>
    <t>64435MLLD00ZA</t>
  </si>
  <si>
    <t>64435MLL D000  01</t>
  </si>
  <si>
    <t>COVER ASSY*TYPE4*</t>
  </si>
  <si>
    <t>TYPE4</t>
  </si>
  <si>
    <t>64435-MLL-D00ZD</t>
  </si>
  <si>
    <t>64435MLLD00ZD</t>
  </si>
  <si>
    <t>COVER ASSY*TYPE1*</t>
  </si>
  <si>
    <t>64510-MLA-A30</t>
  </si>
  <si>
    <t>64510MLAA30</t>
  </si>
  <si>
    <t>64510MLA A301</t>
  </si>
  <si>
    <t>BRKT ASSY,FR COWL</t>
  </si>
  <si>
    <t>64750-MLF-E80</t>
  </si>
  <si>
    <t>64750MLFE80</t>
  </si>
  <si>
    <t>64750MLF E800  01</t>
  </si>
  <si>
    <t>ADJUST ASSY,SCREE</t>
  </si>
  <si>
    <t>80010-KSE-306ZA</t>
  </si>
  <si>
    <t>80010KSE306ZA</t>
  </si>
  <si>
    <t>80010KSE 3060</t>
  </si>
  <si>
    <t>FENDER SET*TYPE1*</t>
  </si>
  <si>
    <t>80010-MKE-307ZB</t>
  </si>
  <si>
    <t>80010MKE307ZB</t>
  </si>
  <si>
    <t>80010MKE 3070</t>
  </si>
  <si>
    <t>FENDER SET*R292R*</t>
  </si>
  <si>
    <t>R292R</t>
  </si>
  <si>
    <t>81100-MKC-L31</t>
  </si>
  <si>
    <t>81100MKCL31</t>
  </si>
  <si>
    <t>81100MKC L310</t>
  </si>
  <si>
    <t xml:space="preserve">TRUNK SUB ASSY   </t>
  </si>
  <si>
    <t>B</t>
  </si>
  <si>
    <t xml:space="preserve">HBKB </t>
  </si>
  <si>
    <t>81200-MKC-LG0ZB</t>
  </si>
  <si>
    <t>81200MKCLG0ZB</t>
  </si>
  <si>
    <t>81200MKC LG00</t>
  </si>
  <si>
    <t>LID ASSY,*NHC33P*</t>
  </si>
  <si>
    <t>NHC33P</t>
  </si>
  <si>
    <t>C</t>
  </si>
  <si>
    <t xml:space="preserve">HS95 </t>
  </si>
  <si>
    <t>81200-MKC-L30ZA</t>
  </si>
  <si>
    <t>81200MKCL30ZA</t>
  </si>
  <si>
    <t>81200MKC L301</t>
  </si>
  <si>
    <t>LID ASSY,*NHA86M*</t>
  </si>
  <si>
    <t>81200-MKC-A10ZC</t>
  </si>
  <si>
    <t>81200MKCA10ZC</t>
  </si>
  <si>
    <t>81200MKC A102</t>
  </si>
  <si>
    <t>LID ASSY,*YR347P*</t>
  </si>
  <si>
    <t>YR347P</t>
  </si>
  <si>
    <t>81300-MLA-A30ZC</t>
  </si>
  <si>
    <t>81300MLAA30ZC</t>
  </si>
  <si>
    <t>81300MLA A300  08</t>
  </si>
  <si>
    <t>SADDLEBAG*NHC65M*</t>
  </si>
  <si>
    <t>NHC65M</t>
  </si>
  <si>
    <t>81650-MLJ-M70ZC</t>
  </si>
  <si>
    <t>81650MLJM70ZC</t>
  </si>
  <si>
    <t>81650MLJ M700</t>
  </si>
  <si>
    <t>COVER CO*YR387MC*</t>
  </si>
  <si>
    <t>YR387MC</t>
  </si>
  <si>
    <t>83105-MLJ-A20ZB</t>
  </si>
  <si>
    <t>83105MLJA20ZB</t>
  </si>
  <si>
    <t>83105MLJ A200</t>
  </si>
  <si>
    <t>LID ASSY,F*TYPE1*</t>
  </si>
  <si>
    <t>83105-MLJ-M50ZA</t>
  </si>
  <si>
    <t>83105MLJM50ZA</t>
  </si>
  <si>
    <t>83105MLJ M500</t>
  </si>
  <si>
    <t>83600-MLN-E20ZB</t>
  </si>
  <si>
    <t>83600MLNE20ZB</t>
  </si>
  <si>
    <t>83600MLN E200  01</t>
  </si>
  <si>
    <t>COWL ASSY,*TYPE1*</t>
  </si>
  <si>
    <t>83600-MLN-E30ZA</t>
  </si>
  <si>
    <t>83600MLNE30ZA</t>
  </si>
  <si>
    <t>83600MLN E300  02</t>
  </si>
  <si>
    <t>COWL ASSY,*TYPE2*</t>
  </si>
  <si>
    <t>TYPE2</t>
  </si>
  <si>
    <t>83600-MLN-E30ZB</t>
  </si>
  <si>
    <t>83600MLNE30ZB</t>
  </si>
  <si>
    <t>83700-MLN-E20ZB</t>
  </si>
  <si>
    <t>83700MLNE20ZB</t>
  </si>
  <si>
    <t>83700MLN E200  01</t>
  </si>
  <si>
    <t>84110-MKC-AE0ZA</t>
  </si>
  <si>
    <t>84110MKCAE0ZA</t>
  </si>
  <si>
    <t>84110MKC AE01  03</t>
  </si>
  <si>
    <t>GRIP L AS*NHA86M*</t>
  </si>
  <si>
    <t xml:space="preserve">HB82 </t>
  </si>
  <si>
    <t xml:space="preserve">K2AS </t>
  </si>
  <si>
    <t>19100-K95-AA0</t>
  </si>
  <si>
    <t>19100K95AA0</t>
  </si>
  <si>
    <t>19100K95 AA00</t>
  </si>
  <si>
    <t xml:space="preserve">RADIATOR ASSY,R  </t>
  </si>
  <si>
    <t>19150-K95-AA0</t>
  </si>
  <si>
    <t>19150K95AA0</t>
  </si>
  <si>
    <t>19150K95 AA00</t>
  </si>
  <si>
    <t xml:space="preserve">RADIATOR ASSY,L  </t>
  </si>
  <si>
    <t>19150-MKE-AF0</t>
  </si>
  <si>
    <t>19150MKEAF0</t>
  </si>
  <si>
    <t>19150MKE AF00</t>
  </si>
  <si>
    <t>19160-MKE-A50</t>
  </si>
  <si>
    <t>19160MKEA50</t>
  </si>
  <si>
    <t>19160MKE A500  01</t>
  </si>
  <si>
    <t>42615-MLC-D00</t>
  </si>
  <si>
    <t>42615MLCD00</t>
  </si>
  <si>
    <t>42615MLC D000  03</t>
  </si>
  <si>
    <t>FLANGE SUB ASSY,F</t>
  </si>
  <si>
    <t>42650-GJT-Y00</t>
  </si>
  <si>
    <t>42650GJTY00</t>
  </si>
  <si>
    <t>42650GJT Y000  04</t>
  </si>
  <si>
    <t>WHEEL SUB ASSY,RE</t>
  </si>
  <si>
    <t>42650-K88-J41ZA</t>
  </si>
  <si>
    <t>42650K88J41ZA</t>
  </si>
  <si>
    <t>42650K88 J410  04</t>
  </si>
  <si>
    <t>WHEEL SUB*NH364M*</t>
  </si>
  <si>
    <t>NH364M</t>
  </si>
  <si>
    <t>42650-K88-LC1ZA</t>
  </si>
  <si>
    <t>42650K88LC1ZA</t>
  </si>
  <si>
    <t>42650K88 LC10  04</t>
  </si>
  <si>
    <t>42650-MKR-D10ZA</t>
  </si>
  <si>
    <t>42650MKRD10ZA</t>
  </si>
  <si>
    <t>42650MKR D100  03</t>
  </si>
  <si>
    <t>WHEEL SUB *TYPE2*</t>
  </si>
  <si>
    <t>42650-MKS-E21</t>
  </si>
  <si>
    <t>42650MKSE21</t>
  </si>
  <si>
    <t>42650MKS E210  05</t>
  </si>
  <si>
    <t>42650-MKT-D70</t>
  </si>
  <si>
    <t>42650MKTD70</t>
  </si>
  <si>
    <t>42650MKT D700  01</t>
  </si>
  <si>
    <t>42650-MKY-D50ZB</t>
  </si>
  <si>
    <t>42650MKYD50ZB</t>
  </si>
  <si>
    <t>42650MKY D500  01</t>
  </si>
  <si>
    <t>WHEEL SUB *TYPE1*</t>
  </si>
  <si>
    <t>42650-MKZ-J00ZA</t>
  </si>
  <si>
    <t>42650MKZJ00ZA</t>
  </si>
  <si>
    <t>42650MKZ J000  02</t>
  </si>
  <si>
    <t>42650-MLC-D10</t>
  </si>
  <si>
    <t>42650MLCD10</t>
  </si>
  <si>
    <t>42650MLC D100  02</t>
  </si>
  <si>
    <t>42650-MLL-D00ZC</t>
  </si>
  <si>
    <t>42650MLLD00ZC</t>
  </si>
  <si>
    <t>42650MLL D001   03</t>
  </si>
  <si>
    <t>42650-MLN-EC0</t>
  </si>
  <si>
    <t>42650MLNEC0</t>
  </si>
  <si>
    <t>42650MLN EC00  02</t>
  </si>
  <si>
    <t>42650-MLN-ES0</t>
  </si>
  <si>
    <t>42650MLNES0</t>
  </si>
  <si>
    <t>42650MLN ES00  02</t>
  </si>
  <si>
    <t>42650-MLT-D00ZA</t>
  </si>
  <si>
    <t>42650MLTD00ZA</t>
  </si>
  <si>
    <t>42650MLT D000  02</t>
  </si>
  <si>
    <t>42650-MLA-A01</t>
  </si>
  <si>
    <t>42650MLAA01</t>
  </si>
  <si>
    <t>42650MLA A010  01</t>
  </si>
  <si>
    <t>44650-K88-B50ZA</t>
  </si>
  <si>
    <t>44650K88B50ZA</t>
  </si>
  <si>
    <t>44650K88 B501  01</t>
  </si>
  <si>
    <t>WHEEL SUB*NH303M*</t>
  </si>
  <si>
    <t>44650-K88-J40ZA</t>
  </si>
  <si>
    <t>44650K88J40ZA</t>
  </si>
  <si>
    <t>44650K88 J401  01</t>
  </si>
  <si>
    <t>44650-MKC-L30</t>
  </si>
  <si>
    <t>44650MKCL30</t>
  </si>
  <si>
    <t>44650MKC L300  01</t>
  </si>
  <si>
    <t>WHEEL SUB ASSY,FR</t>
  </si>
  <si>
    <t>44650-MKH-D00</t>
  </si>
  <si>
    <t>44650MKHD00</t>
  </si>
  <si>
    <t>44650MKH D000  05</t>
  </si>
  <si>
    <t>44650-MKS-E21</t>
  </si>
  <si>
    <t>44650MKSE21</t>
  </si>
  <si>
    <t>44650MKS E210  06</t>
  </si>
  <si>
    <t>44650-MKT-D70</t>
  </si>
  <si>
    <t>44650MKTD70</t>
  </si>
  <si>
    <t>44650MKT D700  02</t>
  </si>
  <si>
    <t>44650-MKZ-J00ZA</t>
  </si>
  <si>
    <t>44650MKZJ00ZA</t>
  </si>
  <si>
    <t>44650MKZ J000  03</t>
  </si>
  <si>
    <t>44650-MLA-AH0</t>
  </si>
  <si>
    <t>44650MLAAH0</t>
  </si>
  <si>
    <t>44650MLA AH00  01</t>
  </si>
  <si>
    <t>44650-MLF-E01ZB</t>
  </si>
  <si>
    <t>44650MLFE01ZB</t>
  </si>
  <si>
    <t>44650MLF E010  03</t>
  </si>
  <si>
    <t>44650-MLL-D00ZC</t>
  </si>
  <si>
    <t>44650MLLD00ZC</t>
  </si>
  <si>
    <t>44650MLL D001  03</t>
  </si>
  <si>
    <t>44650-MLN-ES0</t>
  </si>
  <si>
    <t>44650MLNES0</t>
  </si>
  <si>
    <t>44650MLN ES00  02</t>
  </si>
  <si>
    <t>44650-MLR-D80</t>
  </si>
  <si>
    <t>44650MLRD80</t>
  </si>
  <si>
    <t>44650MLR D800  02</t>
  </si>
  <si>
    <t>44650-MLT-D00ZA</t>
  </si>
  <si>
    <t>44650MLTD00ZA</t>
  </si>
  <si>
    <t>44650MLT D000  01</t>
  </si>
  <si>
    <t>53130-K0Z-901ZB</t>
  </si>
  <si>
    <t>53130K0Z901ZB</t>
  </si>
  <si>
    <t>53130K0Z 9010  01</t>
  </si>
  <si>
    <t>HOLDER CO*NH303M*</t>
  </si>
  <si>
    <t>67100-MKP-K80</t>
  </si>
  <si>
    <t>67100MKPK80</t>
  </si>
  <si>
    <t>67100MKP K800</t>
  </si>
  <si>
    <t xml:space="preserve">SCREEN ASSY,WIND </t>
  </si>
  <si>
    <t>88100-MKF-D41</t>
  </si>
  <si>
    <t>88100MKFD41</t>
  </si>
  <si>
    <t>88100MKF D410</t>
  </si>
  <si>
    <t>SET,R MIRROR BODY</t>
  </si>
  <si>
    <t>88111-MKF-D41</t>
  </si>
  <si>
    <t>88111MKFD41</t>
  </si>
  <si>
    <t>88111MKF D410  01</t>
  </si>
  <si>
    <t>COVER ASSY,R BACK</t>
  </si>
  <si>
    <t>88116-MKF-D41</t>
  </si>
  <si>
    <t>88116MKFD41</t>
  </si>
  <si>
    <t>88116MKF D410  01</t>
  </si>
  <si>
    <t>COVER ASSY,L BACK</t>
  </si>
  <si>
    <t>17500-K0Z-J50ZA</t>
  </si>
  <si>
    <t>17500K0ZJ50ZA</t>
  </si>
  <si>
    <t>17500K0Z J500  03</t>
  </si>
  <si>
    <t>TANK ASSY*NHC52M*</t>
  </si>
  <si>
    <t>17500-K0Z-J80ZA</t>
  </si>
  <si>
    <t>17500K0ZJ80ZA</t>
  </si>
  <si>
    <t>17500K0Z J800</t>
  </si>
  <si>
    <t>TANK ASS*2TN0056*</t>
  </si>
  <si>
    <t>2TN0056</t>
  </si>
  <si>
    <t>17500-MKR-JG0ZA</t>
  </si>
  <si>
    <t>17500MKRJG0ZA</t>
  </si>
  <si>
    <t>17500MKR JG00  07</t>
  </si>
  <si>
    <t>TANK ASSY,*TYPE1*</t>
  </si>
  <si>
    <t>17500-MKY-J50ZD</t>
  </si>
  <si>
    <t>17500MKYJ50ZD</t>
  </si>
  <si>
    <t>17500MKY J500  04</t>
  </si>
  <si>
    <t>TANK*TYPE1     1*</t>
  </si>
  <si>
    <t>TYPE1     1</t>
  </si>
  <si>
    <t>17500-MLB-D20ZA</t>
  </si>
  <si>
    <t>17500MLBD20ZA</t>
  </si>
  <si>
    <t>17500MLB D200  04</t>
  </si>
  <si>
    <t>TANK ASSY,*TYPE4*</t>
  </si>
  <si>
    <t>17500-MLB-D20ZC</t>
  </si>
  <si>
    <t>17500MLBD20ZC</t>
  </si>
  <si>
    <t>TANK ASSY,*TYPE2*</t>
  </si>
  <si>
    <t>17500-MLB-D20ZD</t>
  </si>
  <si>
    <t>17500MLBD20ZD</t>
  </si>
  <si>
    <t>17500-MLC-D30ZC</t>
  </si>
  <si>
    <t>17500MLCD30ZC</t>
  </si>
  <si>
    <t>17500MLC D300  03</t>
  </si>
  <si>
    <t>17500-MLF-E80ZC</t>
  </si>
  <si>
    <t>17500MLFE80ZC</t>
  </si>
  <si>
    <t>17500MLF E800  04</t>
  </si>
  <si>
    <t>17500-MLN-ER0ZA</t>
  </si>
  <si>
    <t>17500MLNER0ZA</t>
  </si>
  <si>
    <t>17500MLN ER00  08</t>
  </si>
  <si>
    <t>17500-MLN-E10ZA</t>
  </si>
  <si>
    <t>17500MLNE10ZA</t>
  </si>
  <si>
    <t>17500MLN E100  07</t>
  </si>
  <si>
    <t>17500-MLN-E50ZA</t>
  </si>
  <si>
    <t>17500MLNE50ZA</t>
  </si>
  <si>
    <t>17500MLN E500  06</t>
  </si>
  <si>
    <t>17500-MLR-J80ZA</t>
  </si>
  <si>
    <t>17500MLRJ80ZA</t>
  </si>
  <si>
    <t>17500MLR J800  02</t>
  </si>
  <si>
    <t>TANK ASSY*NHB53P*</t>
  </si>
  <si>
    <t>17500-MLT-D00ZA</t>
  </si>
  <si>
    <t>17500MLTD00ZA</t>
  </si>
  <si>
    <t>17500MLT D001</t>
  </si>
  <si>
    <t>TANK ASSY,*TYPE3*</t>
  </si>
  <si>
    <t>17500-MLT-D00ZB</t>
  </si>
  <si>
    <t>17500MLTD00ZB</t>
  </si>
  <si>
    <t>17500-MLT-D00ZC</t>
  </si>
  <si>
    <t>17500MLTD00ZC</t>
  </si>
  <si>
    <t>17500-MLV-J00ZD</t>
  </si>
  <si>
    <t>17500MLVJ00ZD</t>
  </si>
  <si>
    <t>17500MLV J000  01</t>
  </si>
  <si>
    <t>17500-MFP-G70ZA</t>
  </si>
  <si>
    <t>17500MFPG70ZA</t>
  </si>
  <si>
    <t>17500MFP G700  07</t>
  </si>
  <si>
    <t>TANK ASSY*NH463M*</t>
  </si>
  <si>
    <t>NH463M</t>
  </si>
  <si>
    <t>17500-MKK-D21ZA</t>
  </si>
  <si>
    <t>17500MKKD21ZA</t>
  </si>
  <si>
    <t>17500MKK D210  09</t>
  </si>
  <si>
    <t>17500-MLB-D00ZC</t>
  </si>
  <si>
    <t>17500MLBD00ZC</t>
  </si>
  <si>
    <t>17500MLB D000   05</t>
  </si>
  <si>
    <t>17500-MFP-YA0ZA</t>
  </si>
  <si>
    <t>17500MFPYA0ZA</t>
  </si>
  <si>
    <t>17500MFP YA00  04</t>
  </si>
  <si>
    <t>17500-MLC-D00ZA</t>
  </si>
  <si>
    <t>17500MLCD00ZA</t>
  </si>
  <si>
    <t>17500MLC D001  07</t>
  </si>
  <si>
    <t>17500-MLC-D10ZA</t>
  </si>
  <si>
    <t>17500MLCD10ZA</t>
  </si>
  <si>
    <t>17500MLC D101  07</t>
  </si>
  <si>
    <t>TANK ASSY,*NH196*</t>
  </si>
  <si>
    <t>NH196</t>
  </si>
  <si>
    <t>17520-KWL-690ZB</t>
  </si>
  <si>
    <t>17520KWL690ZB</t>
  </si>
  <si>
    <t>17520KWL 6900  02</t>
  </si>
  <si>
    <t>SET ILLUST*TYPE2*</t>
  </si>
  <si>
    <t>17520-MLA-A00ZA</t>
  </si>
  <si>
    <t>17520MLAA00ZA</t>
  </si>
  <si>
    <t>17520MLA A000  08</t>
  </si>
  <si>
    <t>SET ILLUS,*TYPE2*</t>
  </si>
  <si>
    <t>17520-MLA-A00ZC</t>
  </si>
  <si>
    <t>17520MLAA00ZC</t>
  </si>
  <si>
    <t>SET *TYPE1     1*</t>
  </si>
  <si>
    <t>50100-GJB-J00</t>
  </si>
  <si>
    <t>50100GJBJ00</t>
  </si>
  <si>
    <t>50100GJB J000  08</t>
  </si>
  <si>
    <t>50100-K88-LC0</t>
  </si>
  <si>
    <t>50100K88LC0</t>
  </si>
  <si>
    <t>50100K88 LC05  01</t>
  </si>
  <si>
    <t>50100MLV J002  01</t>
  </si>
  <si>
    <t>50100-GJA-J00</t>
  </si>
  <si>
    <t>50100GJAJ00</t>
  </si>
  <si>
    <t>50100GJA J003  06</t>
  </si>
  <si>
    <t>50100-GX1-J00</t>
  </si>
  <si>
    <t>50100GX1J00</t>
  </si>
  <si>
    <t>50100GX1 J001  06</t>
  </si>
  <si>
    <t>50120-K88-B00ZD</t>
  </si>
  <si>
    <t>50120K88B00ZD</t>
  </si>
  <si>
    <t>50120K88 B001   01</t>
  </si>
  <si>
    <t>STAY COMP,*GY124*</t>
  </si>
  <si>
    <t>GY124</t>
  </si>
  <si>
    <t>50200-MKS-E00ZA</t>
  </si>
  <si>
    <t>50200MKSE00ZA</t>
  </si>
  <si>
    <t>SEAT RAIL C*R201*</t>
  </si>
  <si>
    <t>R201</t>
  </si>
  <si>
    <t>50200-MKS-E00ZC</t>
  </si>
  <si>
    <t>50200MKSE00ZC</t>
  </si>
  <si>
    <t>SEAT RAIL*NHA86M*</t>
  </si>
  <si>
    <t>50210-MKR-D10ZA</t>
  </si>
  <si>
    <t>50210MKRD10ZA</t>
  </si>
  <si>
    <t>50210MKR D102  01</t>
  </si>
  <si>
    <t>51620-K3R-D00ZH</t>
  </si>
  <si>
    <t>51620K3RD00ZH</t>
  </si>
  <si>
    <t>51620K3R D001</t>
  </si>
  <si>
    <t>COVER COM*NHC52M*</t>
  </si>
  <si>
    <t>61100-KZV-L00ZE</t>
  </si>
  <si>
    <t>61100KZVL00ZE</t>
  </si>
  <si>
    <t>61100KZV L003</t>
  </si>
  <si>
    <t>FENDER FRO*PB186*</t>
  </si>
  <si>
    <t>PB186</t>
  </si>
  <si>
    <t>61100-K0Z-900ZA</t>
  </si>
  <si>
    <t>61100K0Z900ZA</t>
  </si>
  <si>
    <t>61100K0Z 9000</t>
  </si>
  <si>
    <t>FENDER,FR*NHA86M*</t>
  </si>
  <si>
    <t>61100-K88-B50ZA</t>
  </si>
  <si>
    <t>61100K88B50ZA</t>
  </si>
  <si>
    <t>61100K88 B500</t>
  </si>
  <si>
    <t>FENDER FRO*NHB01*</t>
  </si>
  <si>
    <t>61100-MLA-A00ZG</t>
  </si>
  <si>
    <t>61100MLAA00ZG</t>
  </si>
  <si>
    <t>61100MLA A000  03</t>
  </si>
  <si>
    <t>FENDER,FR*PB409P*</t>
  </si>
  <si>
    <t>PB409P</t>
  </si>
  <si>
    <t>61310-GEZ-670ZH</t>
  </si>
  <si>
    <t>61310GEZ670ZH</t>
  </si>
  <si>
    <t>61310GEZ 6701  01</t>
  </si>
  <si>
    <t>BRKT,HD/L*NHA86M*</t>
  </si>
  <si>
    <t>80100-MLA-A00ZF</t>
  </si>
  <si>
    <t>80100MLAA00ZF</t>
  </si>
  <si>
    <t>80100MLA A000  03</t>
  </si>
  <si>
    <t>FENDER,RE*NHC65M*</t>
  </si>
  <si>
    <t>80100-MLA-A00ZC</t>
  </si>
  <si>
    <t>80100MLAA00ZC</t>
  </si>
  <si>
    <t>80100MLA A000   03</t>
  </si>
  <si>
    <t>FENDER RR*NHC52M*</t>
  </si>
  <si>
    <t>81200-K88-B00ZB</t>
  </si>
  <si>
    <t>81200K88B00ZB</t>
  </si>
  <si>
    <t>81200K88 B001</t>
  </si>
  <si>
    <t>CARRIER,LUGG*NH1*</t>
  </si>
  <si>
    <t>83630-K0Z-J00ZH</t>
  </si>
  <si>
    <t>83630K0ZJ00ZH</t>
  </si>
  <si>
    <t>83630K0Z J000  01</t>
  </si>
  <si>
    <t>SET ILLUS,*TYPE1*</t>
  </si>
  <si>
    <t>84150-MLF-Y10</t>
  </si>
  <si>
    <t>84150MLFY10</t>
  </si>
  <si>
    <t>84150MLF Y100</t>
  </si>
  <si>
    <t xml:space="preserve">STAY COMP,R SIDE </t>
  </si>
  <si>
    <t xml:space="preserve">K2PR </t>
  </si>
  <si>
    <t>17500-K88-J40</t>
  </si>
  <si>
    <t>17500K88J40</t>
  </si>
  <si>
    <t>17500K88 J401  03</t>
  </si>
  <si>
    <t xml:space="preserve">TANK ASSY,FUEL   </t>
  </si>
  <si>
    <t>17500-MKW-D00</t>
  </si>
  <si>
    <t>17500MKWD00</t>
  </si>
  <si>
    <t>17500MKW D000  05</t>
  </si>
  <si>
    <t>17510-GEV-760</t>
  </si>
  <si>
    <t>17510GEV760</t>
  </si>
  <si>
    <t>17510GEV 7604</t>
  </si>
  <si>
    <t xml:space="preserve">TANK COMP,FUEL   </t>
  </si>
  <si>
    <t xml:space="preserve">HC23 </t>
  </si>
  <si>
    <t>17510-MKE-A50</t>
  </si>
  <si>
    <t>17510MKEA50</t>
  </si>
  <si>
    <t>17510MKE A500  01</t>
  </si>
  <si>
    <t xml:space="preserve">K2WE </t>
  </si>
  <si>
    <t>17510-GFL-J40XB</t>
  </si>
  <si>
    <t>17510GFLJ40XB</t>
  </si>
  <si>
    <t>TANK COMP FUEL(SO</t>
  </si>
  <si>
    <t>D</t>
  </si>
  <si>
    <t>17510-K64-J00XA</t>
  </si>
  <si>
    <t>17510K64J00XA</t>
  </si>
  <si>
    <t>17510K64 J002</t>
  </si>
  <si>
    <t>TANK COMP,FUEL SO</t>
  </si>
  <si>
    <t>17510-MFE-640</t>
  </si>
  <si>
    <t>17510MFE640</t>
  </si>
  <si>
    <t>17510MFE 6402   01</t>
  </si>
  <si>
    <t>17510-MFP-A50XA</t>
  </si>
  <si>
    <t>17510MFPA50XA</t>
  </si>
  <si>
    <t>17510-MGC-N20XA</t>
  </si>
  <si>
    <t>17510MGCN20XA</t>
  </si>
  <si>
    <t>TANK COMP FUEL SO</t>
  </si>
  <si>
    <t>17510-MJW-K80XA</t>
  </si>
  <si>
    <t>17510MJWK80XA</t>
  </si>
  <si>
    <t>17510MJW K801XA01</t>
  </si>
  <si>
    <t>15→0</t>
  </si>
  <si>
    <t>20→0</t>
  </si>
  <si>
    <t>40→0</t>
  </si>
  <si>
    <t>No</t>
  </si>
  <si>
    <t>手配先</t>
  </si>
  <si>
    <t>G/K</t>
  </si>
  <si>
    <t>非電送</t>
  </si>
  <si>
    <t>加工区</t>
  </si>
  <si>
    <t>注番区分</t>
  </si>
  <si>
    <t>緊急ﾏｰｸ</t>
  </si>
  <si>
    <t>支給ﾒｰｶｰ</t>
  </si>
  <si>
    <t>50100MLC D600XA</t>
    <phoneticPr fontId="1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</si>
</sst>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176" formatCode="m/d"/>
    <numFmt numFmtId="177" formatCode="0_ "/>
    <numFmt numFmtId="178" formatCode="0&quot;月度生産計画&quot;"/>
    <numFmt numFmtId="179" formatCode="0&quot;Hr&quot;"/>
    <numFmt numFmtId="180" formatCode="0&quot;分&quot;"/>
    <numFmt numFmtId="181" formatCode="0&quot;回&quot;"/>
    <numFmt numFmtId="182" formatCode="0.0&quot;回&quot;"/>
    <numFmt numFmtId="183" formatCode="0.0%"/>
    <numFmt numFmtId="184" formatCode="0.0"/>
    <numFmt numFmtId="185" formatCode="yy/m/d"/>
    <numFmt numFmtId="186" formatCode="&quot;(&quot;aaa&quot;)&quot;"/>
    <numFmt numFmtId="187" formatCode="yy/mm/dd"/>
  </numFmts>
  <fonts count="70" x14ac:knownFonts="1">
    <font>
      <sz val="11"/>
      <color theme="1"/>
      <name val="Meiryo UI"/>
      <family val="2"/>
      <charset val="128"/>
    </font>
    <font>
      <sz val="11"/>
      <color rgb="FF9C0006"/>
      <name val="Meiryo UI"/>
      <family val="2"/>
      <charset val="128"/>
    </font>
    <font>
      <sz val="6"/>
      <name val="Meiryo UI"/>
      <family val="2"/>
      <charset val="128"/>
    </font>
    <font>
      <b/>
      <sz val="16"/>
      <color theme="1"/>
      <name val="Meiryo UI"/>
      <family val="3"/>
      <charset val="128"/>
    </font>
    <font>
      <sz val="11"/>
      <color theme="1"/>
      <name val="Meiryo UI"/>
      <family val="3"/>
      <charset val="128"/>
    </font>
    <font>
      <b/>
      <sz val="11"/>
      <color rgb="FFFF0000"/>
      <name val="Meiryo UI"/>
      <family val="3"/>
      <charset val="128"/>
    </font>
    <font>
      <sz val="11"/>
      <color theme="0" tint="-0.34998626667073579"/>
      <name val="Meiryo UI"/>
      <family val="3"/>
      <charset val="128"/>
    </font>
    <font>
      <b/>
      <sz val="11"/>
      <color theme="1"/>
      <name val="Meiryo UI"/>
      <family val="3"/>
      <charset val="128"/>
    </font>
    <font>
      <b/>
      <sz val="9"/>
      <color theme="0" tint="-0.249977111117893"/>
      <name val="Meiryo UI"/>
      <family val="3"/>
      <charset val="128"/>
    </font>
    <font>
      <sz val="11"/>
      <name val="Meiryo UI"/>
      <family val="2"/>
      <charset val="128"/>
    </font>
    <font>
      <b/>
      <sz val="11"/>
      <color theme="3"/>
      <name val="Meiryo UI"/>
      <family val="3"/>
      <charset val="128"/>
    </font>
    <font>
      <sz val="11"/>
      <name val="ＭＳ Ｐゴシック"/>
      <family val="3"/>
      <charset val="128"/>
    </font>
    <font>
      <sz val="6"/>
      <name val="ＭＳ Ｐゴシック"/>
      <family val="3"/>
      <charset val="128"/>
    </font>
    <font>
      <sz val="11"/>
      <name val="Meiryo UI"/>
      <family val="3"/>
      <charset val="128"/>
    </font>
    <font>
      <b/>
      <sz val="11"/>
      <name val="Meiryo UI"/>
      <family val="3"/>
      <charset val="128"/>
    </font>
    <font>
      <b/>
      <sz val="16"/>
      <name val="Meiryo UI"/>
      <family val="3"/>
      <charset val="128"/>
    </font>
    <font>
      <b/>
      <sz val="12"/>
      <name val="Meiryo UI"/>
      <family val="3"/>
      <charset val="128"/>
    </font>
    <font>
      <b/>
      <sz val="14"/>
      <name val="Meiryo UI"/>
      <family val="3"/>
      <charset val="128"/>
    </font>
    <font>
      <b/>
      <sz val="18"/>
      <name val="Meiryo UI"/>
      <family val="3"/>
      <charset val="128"/>
    </font>
    <font>
      <b/>
      <sz val="20"/>
      <name val="Meiryo UI"/>
      <family val="3"/>
      <charset val="128"/>
    </font>
    <font>
      <sz val="12"/>
      <name val="Meiryo UI"/>
      <family val="3"/>
      <charset val="128"/>
    </font>
    <font>
      <sz val="14"/>
      <name val="Meiryo UI"/>
      <family val="3"/>
      <charset val="128"/>
    </font>
    <font>
      <b/>
      <sz val="12"/>
      <color theme="0" tint="-0.499984740745262"/>
      <name val="Meiryo UI"/>
      <family val="3"/>
      <charset val="128"/>
    </font>
    <font>
      <b/>
      <sz val="24"/>
      <name val="Meiryo UI"/>
      <family val="3"/>
      <charset val="128"/>
    </font>
    <font>
      <b/>
      <sz val="12"/>
      <color indexed="8"/>
      <name val="Meiryo UI"/>
      <family val="3"/>
      <charset val="128"/>
    </font>
    <font>
      <b/>
      <sz val="12"/>
      <color theme="1"/>
      <name val="Meiryo UI"/>
      <family val="3"/>
      <charset val="128"/>
    </font>
    <font>
      <b/>
      <sz val="11"/>
      <color rgb="FF006600"/>
      <name val="Meiryo UI"/>
      <family val="3"/>
      <charset val="128"/>
    </font>
    <font>
      <sz val="11"/>
      <color theme="1"/>
      <name val="游ゴシック"/>
      <family val="2"/>
      <scheme val="minor"/>
    </font>
    <font>
      <sz val="6"/>
      <name val="游ゴシック"/>
      <family val="2"/>
      <charset val="128"/>
      <scheme val="minor"/>
    </font>
    <font>
      <b/>
      <sz val="14"/>
      <color theme="1"/>
      <name val="Meiryo UI"/>
      <family val="3"/>
      <charset val="128"/>
    </font>
    <font>
      <u/>
      <sz val="11"/>
      <name val="AA HondaGlobal ENJP Regular"/>
      <family val="3"/>
      <charset val="128"/>
    </font>
    <font>
      <u/>
      <sz val="11"/>
      <color indexed="12"/>
      <name val="ＭＳ Ｐゴシック"/>
      <family val="3"/>
      <charset val="128"/>
    </font>
    <font>
      <sz val="11"/>
      <name val="AA HondaGlobal ENJP Regular"/>
      <family val="3"/>
      <charset val="128"/>
    </font>
    <font>
      <b/>
      <sz val="11"/>
      <name val="AA HondaGlobal ENJP Regular"/>
      <family val="3"/>
      <charset val="128"/>
    </font>
    <font>
      <b/>
      <sz val="10"/>
      <name val="AA HondaGlobal ENJP Regular"/>
      <family val="3"/>
      <charset val="128"/>
    </font>
    <font>
      <sz val="10"/>
      <name val="AA HondaGlobal ENJP Regular"/>
      <family val="3"/>
      <charset val="128"/>
    </font>
    <font>
      <i/>
      <sz val="10"/>
      <color indexed="10"/>
      <name val="AA HondaGlobal ENJP Regular"/>
      <family val="3"/>
      <charset val="128"/>
    </font>
    <font>
      <i/>
      <sz val="11"/>
      <color indexed="10"/>
      <name val="AA HondaGlobal ENJP Regular"/>
      <family val="3"/>
      <charset val="128"/>
    </font>
    <font>
      <i/>
      <sz val="10"/>
      <name val="AA HondaGlobal ENJP Regular"/>
      <family val="3"/>
      <charset val="128"/>
    </font>
    <font>
      <i/>
      <sz val="11"/>
      <name val="AA HondaGlobal ENJP Regular"/>
      <family val="3"/>
      <charset val="128"/>
    </font>
    <font>
      <sz val="9"/>
      <name val="AA HondaGlobal ENJP Regular"/>
      <family val="3"/>
      <charset val="128"/>
    </font>
    <font>
      <b/>
      <i/>
      <sz val="10"/>
      <color indexed="10"/>
      <name val="AA HondaGlobal ENJP Regular"/>
      <family val="3"/>
      <charset val="128"/>
    </font>
    <font>
      <b/>
      <i/>
      <sz val="11"/>
      <color indexed="10"/>
      <name val="AA HondaGlobal ENJP Regular"/>
      <family val="3"/>
      <charset val="128"/>
    </font>
    <font>
      <sz val="12"/>
      <color theme="1"/>
      <name val="Meiryo UI"/>
      <family val="3"/>
      <charset val="128"/>
    </font>
    <font>
      <sz val="12"/>
      <color theme="1" tint="0.34998626667073579"/>
      <name val="Meiryo UI"/>
      <family val="3"/>
      <charset val="128"/>
    </font>
    <font>
      <b/>
      <sz val="12"/>
      <color theme="1" tint="0.34998626667073579"/>
      <name val="Meiryo UI"/>
      <family val="3"/>
      <charset val="128"/>
    </font>
    <font>
      <sz val="9"/>
      <color theme="1"/>
      <name val="Meiryo UI"/>
      <family val="2"/>
      <charset val="128"/>
    </font>
    <font>
      <b/>
      <sz val="11"/>
      <color rgb="FF0000FF"/>
      <name val="Meiryo UI"/>
      <family val="3"/>
      <charset val="128"/>
    </font>
    <font>
      <b/>
      <sz val="9"/>
      <color indexed="81"/>
      <name val="Meiryo UI"/>
      <family val="3"/>
      <charset val="128"/>
    </font>
    <font>
      <b/>
      <sz val="9"/>
      <color indexed="10"/>
      <name val="Meiryo UI"/>
      <family val="3"/>
      <charset val="128"/>
    </font>
    <font>
      <b/>
      <sz val="9"/>
      <color indexed="56"/>
      <name val="Meiryo UI"/>
      <family val="3"/>
      <charset val="128"/>
    </font>
    <font>
      <sz val="9"/>
      <color theme="1"/>
      <name val="Meiryo UI"/>
      <family val="3"/>
      <charset val="128"/>
    </font>
    <font>
      <b/>
      <sz val="48"/>
      <color theme="1"/>
      <name val="Meiryo UI"/>
      <family val="3"/>
      <charset val="128"/>
    </font>
    <font>
      <sz val="9"/>
      <color theme="0" tint="-0.34998626667073579"/>
      <name val="Meiryo UI"/>
      <family val="2"/>
      <charset val="128"/>
    </font>
    <font>
      <sz val="10"/>
      <color theme="1"/>
      <name val="Meiryo UI"/>
      <family val="3"/>
      <charset val="128"/>
    </font>
    <font>
      <sz val="9"/>
      <color theme="0" tint="-0.499984740745262"/>
      <name val="Meiryo UI"/>
      <family val="2"/>
      <charset val="128"/>
    </font>
    <font>
      <b/>
      <sz val="12"/>
      <color rgb="FF000099"/>
      <name val="Meiryo UI"/>
      <family val="3"/>
      <charset val="128"/>
    </font>
    <font>
      <b/>
      <sz val="18"/>
      <color theme="1"/>
      <name val="Meiryo UI"/>
      <family val="3"/>
      <charset val="128"/>
    </font>
    <font>
      <b/>
      <sz val="20"/>
      <color theme="1"/>
      <name val="Meiryo UI"/>
      <family val="3"/>
      <charset val="128"/>
    </font>
    <font>
      <b/>
      <sz val="11"/>
      <color theme="0" tint="-0.34998626667073579"/>
      <name val="Meiryo UI"/>
      <family val="3"/>
      <charset val="128"/>
    </font>
    <font>
      <sz val="9"/>
      <color theme="0" tint="-0.249977111117893"/>
      <name val="Meiryo UI"/>
      <family val="2"/>
      <charset val="128"/>
    </font>
    <font>
      <sz val="10"/>
      <color theme="1"/>
      <name val="Meiryo UI"/>
      <family val="2"/>
      <charset val="128"/>
    </font>
    <font>
      <sz val="8"/>
      <name val="Meiryo UI"/>
      <family val="3"/>
      <charset val="128"/>
    </font>
    <font>
      <b/>
      <sz val="12"/>
      <color rgb="FF00B0F0"/>
      <name val="Meiryo UI"/>
      <family val="3"/>
      <charset val="128"/>
    </font>
    <font>
      <b/>
      <sz val="12"/>
      <color rgb="FFFF0000"/>
      <name val="Meiryo UI"/>
      <family val="3"/>
      <charset val="128"/>
    </font>
    <font>
      <b/>
      <sz val="14"/>
      <color rgb="FFFF0000"/>
      <name val="Meiryo UI"/>
      <family val="3"/>
      <charset val="128"/>
    </font>
    <font>
      <sz val="14"/>
      <color rgb="FFFF0000"/>
      <name val="Meiryo UI"/>
      <family val="3"/>
      <charset val="128"/>
    </font>
    <font>
      <b/>
      <sz val="12"/>
      <color rgb="FF0070C0"/>
      <name val="Meiryo UI"/>
      <family val="3"/>
      <charset val="128"/>
    </font>
    <font>
      <b/>
      <sz val="12"/>
      <color theme="1" tint="0.499984740745262"/>
      <name val="Meiryo UI"/>
      <family val="3"/>
      <charset val="128"/>
    </font>
    <font>
      <b/>
      <sz val="24"/>
      <color theme="1" tint="0.499984740745262"/>
      <name val="Meiryo UI"/>
      <family val="3"/>
      <charset val="128"/>
    </font>
  </fonts>
  <fills count="23">
    <fill>
      <patternFill patternType="none"/>
    </fill>
    <fill>
      <patternFill patternType="gray125"/>
    </fill>
    <fill>
      <patternFill patternType="solid">
        <fgColor theme="0"/>
        <bgColor indexed="64"/>
      </patternFill>
    </fill>
    <fill>
      <patternFill patternType="solid">
        <fgColor rgb="FFFFFF00"/>
        <bgColor indexed="64"/>
      </patternFill>
    </fill>
    <fill>
      <patternFill patternType="solid">
        <fgColor rgb="FFCCFFCC"/>
        <bgColor indexed="64"/>
      </patternFill>
    </fill>
    <fill>
      <patternFill patternType="solid">
        <fgColor theme="3"/>
        <bgColor indexed="64"/>
      </patternFill>
    </fill>
    <fill>
      <patternFill patternType="solid">
        <fgColor rgb="FFFFFFCC"/>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rgb="FF00FF00"/>
        <bgColor indexed="64"/>
      </patternFill>
    </fill>
    <fill>
      <patternFill patternType="solid">
        <fgColor rgb="FFFFC000"/>
        <bgColor indexed="64"/>
      </patternFill>
    </fill>
    <fill>
      <patternFill patternType="solid">
        <fgColor rgb="FFCCFFFF"/>
        <bgColor indexed="64"/>
      </patternFill>
    </fill>
    <fill>
      <patternFill patternType="solid">
        <fgColor theme="0" tint="-4.9989318521683403E-2"/>
        <bgColor indexed="64"/>
      </patternFill>
    </fill>
    <fill>
      <patternFill patternType="solid">
        <fgColor rgb="FFE1FFFF"/>
        <bgColor indexed="64"/>
      </patternFill>
    </fill>
    <fill>
      <patternFill patternType="solid">
        <fgColor theme="0" tint="-0.14999847407452621"/>
        <bgColor indexed="64"/>
      </patternFill>
    </fill>
    <fill>
      <patternFill patternType="solid">
        <fgColor rgb="FF66FFFF"/>
        <bgColor indexed="64"/>
      </patternFill>
    </fill>
    <fill>
      <patternFill patternType="solid">
        <fgColor theme="0" tint="-0.499984740745262"/>
        <bgColor indexed="64"/>
      </patternFill>
    </fill>
    <fill>
      <patternFill patternType="solid">
        <fgColor rgb="FFFFFFE5"/>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1" tint="0.499984740745262"/>
        <bgColor indexed="64"/>
      </patternFill>
    </fill>
    <fill>
      <patternFill patternType="solid">
        <fgColor rgb="FFFF0000"/>
        <bgColor indexed="64"/>
      </patternFill>
    </fill>
    <fill>
      <patternFill patternType="solid">
        <fgColor rgb="FF00B0F0"/>
        <bgColor indexed="64"/>
      </patternFill>
    </fill>
  </fills>
  <borders count="15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style="thin">
        <color theme="0" tint="-0.34998626667073579"/>
      </bottom>
      <diagonal/>
    </border>
    <border>
      <left style="thin">
        <color indexed="64"/>
      </left>
      <right style="thin">
        <color indexed="64"/>
      </right>
      <top style="thin">
        <color theme="0" tint="-0.34998626667073579"/>
      </top>
      <bottom style="thin">
        <color theme="0" tint="-0.34998626667073579"/>
      </bottom>
      <diagonal/>
    </border>
    <border>
      <left style="thin">
        <color indexed="64"/>
      </left>
      <right style="thin">
        <color indexed="64"/>
      </right>
      <top style="thin">
        <color theme="0" tint="-0.34998626667073579"/>
      </top>
      <bottom style="thin">
        <color indexed="64"/>
      </bottom>
      <diagonal/>
    </border>
    <border>
      <left style="medium">
        <color indexed="64"/>
      </left>
      <right style="thin">
        <color indexed="64"/>
      </right>
      <top style="medium">
        <color indexed="64"/>
      </top>
      <bottom style="thin">
        <color theme="0" tint="-0.14996795556505021"/>
      </bottom>
      <diagonal/>
    </border>
    <border>
      <left style="thin">
        <color indexed="64"/>
      </left>
      <right style="thin">
        <color indexed="64"/>
      </right>
      <top style="medium">
        <color indexed="64"/>
      </top>
      <bottom style="thin">
        <color theme="0" tint="-0.14996795556505021"/>
      </bottom>
      <diagonal/>
    </border>
    <border>
      <left/>
      <right/>
      <top style="medium">
        <color indexed="64"/>
      </top>
      <bottom style="thin">
        <color indexed="64"/>
      </bottom>
      <diagonal/>
    </border>
    <border>
      <left style="medium">
        <color indexed="64"/>
      </left>
      <right style="thin">
        <color indexed="64"/>
      </right>
      <top/>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thin">
        <color theme="0" tint="-0.34998626667073579"/>
      </bottom>
      <diagonal/>
    </border>
    <border>
      <left style="thin">
        <color indexed="64"/>
      </left>
      <right style="medium">
        <color indexed="64"/>
      </right>
      <top style="thin">
        <color theme="0" tint="-0.34998626667073579"/>
      </top>
      <bottom style="thin">
        <color theme="0" tint="-0.34998626667073579"/>
      </bottom>
      <diagonal/>
    </border>
    <border>
      <left style="thin">
        <color indexed="64"/>
      </left>
      <right style="medium">
        <color indexed="64"/>
      </right>
      <top style="thin">
        <color theme="0" tint="-0.34998626667073579"/>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thin">
        <color theme="0" tint="-0.34998626667073579"/>
      </top>
      <bottom style="medium">
        <color indexed="64"/>
      </bottom>
      <diagonal/>
    </border>
    <border>
      <left style="thin">
        <color indexed="64"/>
      </left>
      <right style="medium">
        <color indexed="64"/>
      </right>
      <top style="thin">
        <color theme="0" tint="-0.34998626667073579"/>
      </top>
      <bottom style="medium">
        <color indexed="64"/>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top/>
      <bottom style="thick">
        <color indexed="64"/>
      </bottom>
      <diagonal/>
    </border>
    <border>
      <left style="thick">
        <color indexed="64"/>
      </left>
      <right style="thick">
        <color indexed="64"/>
      </right>
      <top style="thick">
        <color indexed="64"/>
      </top>
      <bottom/>
      <diagonal/>
    </border>
    <border>
      <left style="thick">
        <color indexed="64"/>
      </left>
      <right style="thick">
        <color indexed="64"/>
      </right>
      <top/>
      <bottom/>
      <diagonal/>
    </border>
    <border>
      <left style="thick">
        <color indexed="64"/>
      </left>
      <right style="medium">
        <color indexed="64"/>
      </right>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ck">
        <color indexed="64"/>
      </left>
      <right style="medium">
        <color indexed="64"/>
      </right>
      <top style="thin">
        <color indexed="64"/>
      </top>
      <bottom/>
      <diagonal/>
    </border>
    <border>
      <left/>
      <right/>
      <top style="thin">
        <color indexed="64"/>
      </top>
      <bottom/>
      <diagonal/>
    </border>
    <border>
      <left style="thick">
        <color indexed="64"/>
      </left>
      <right style="medium">
        <color indexed="64"/>
      </right>
      <top/>
      <bottom/>
      <diagonal/>
    </border>
    <border>
      <left style="thin">
        <color indexed="64"/>
      </left>
      <right/>
      <top style="medium">
        <color indexed="64"/>
      </top>
      <bottom/>
      <diagonal/>
    </border>
    <border>
      <left style="thick">
        <color indexed="64"/>
      </left>
      <right style="thick">
        <color indexed="64"/>
      </right>
      <top/>
      <bottom style="thin">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ck">
        <color indexed="64"/>
      </left>
      <right/>
      <top style="medium">
        <color indexed="64"/>
      </top>
      <bottom style="medium">
        <color indexed="64"/>
      </bottom>
      <diagonal/>
    </border>
    <border>
      <left/>
      <right/>
      <top style="medium">
        <color indexed="64"/>
      </top>
      <bottom style="medium">
        <color indexed="64"/>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thin">
        <color indexed="64"/>
      </right>
      <top style="medium">
        <color indexed="64"/>
      </top>
      <bottom style="thick">
        <color indexed="64"/>
      </bottom>
      <diagonal/>
    </border>
    <border>
      <left style="thin">
        <color indexed="64"/>
      </left>
      <right style="thin">
        <color indexed="64"/>
      </right>
      <top style="medium">
        <color indexed="64"/>
      </top>
      <bottom style="thick">
        <color indexed="64"/>
      </bottom>
      <diagonal/>
    </border>
    <border>
      <left style="medium">
        <color indexed="64"/>
      </left>
      <right style="thin">
        <color indexed="64"/>
      </right>
      <top style="thick">
        <color indexed="64"/>
      </top>
      <bottom/>
      <diagonal/>
    </border>
    <border>
      <left style="thin">
        <color indexed="64"/>
      </left>
      <right style="thin">
        <color indexed="64"/>
      </right>
      <top style="thick">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thin">
        <color indexed="64"/>
      </left>
      <right/>
      <top style="medium">
        <color indexed="64"/>
      </top>
      <bottom style="thick">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ck">
        <color indexed="64"/>
      </bottom>
      <diagonal/>
    </border>
    <border>
      <left style="double">
        <color indexed="64"/>
      </left>
      <right/>
      <top style="medium">
        <color indexed="64"/>
      </top>
      <bottom style="medium">
        <color indexed="64"/>
      </bottom>
      <diagonal/>
    </border>
    <border>
      <left style="double">
        <color indexed="64"/>
      </left>
      <right/>
      <top/>
      <bottom style="thick">
        <color indexed="64"/>
      </bottom>
      <diagonal/>
    </border>
    <border>
      <left style="medium">
        <color indexed="64"/>
      </left>
      <right style="thick">
        <color indexed="64"/>
      </right>
      <top style="thick">
        <color indexed="64"/>
      </top>
      <bottom/>
      <diagonal/>
    </border>
    <border>
      <left style="medium">
        <color indexed="64"/>
      </left>
      <right style="thick">
        <color indexed="64"/>
      </right>
      <top/>
      <bottom/>
      <diagonal/>
    </border>
    <border>
      <left style="medium">
        <color indexed="64"/>
      </left>
      <right style="thick">
        <color indexed="64"/>
      </right>
      <top/>
      <bottom style="thick">
        <color indexed="64"/>
      </bottom>
      <diagonal/>
    </border>
    <border>
      <left style="medium">
        <color indexed="64"/>
      </left>
      <right style="thick">
        <color indexed="64"/>
      </right>
      <top/>
      <bottom style="medium">
        <color indexed="64"/>
      </bottom>
      <diagonal/>
    </border>
    <border>
      <left style="thin">
        <color indexed="64"/>
      </left>
      <right style="thin">
        <color indexed="64"/>
      </right>
      <top style="thin">
        <color indexed="64"/>
      </top>
      <bottom style="thin">
        <color theme="0" tint="-0.24994659260841701"/>
      </bottom>
      <diagonal/>
    </border>
    <border>
      <left style="thin">
        <color indexed="64"/>
      </left>
      <right style="thin">
        <color indexed="64"/>
      </right>
      <top style="thin">
        <color theme="0" tint="-0.24994659260841701"/>
      </top>
      <bottom style="thin">
        <color theme="0" tint="-0.24994659260841701"/>
      </bottom>
      <diagonal/>
    </border>
    <border>
      <left style="thin">
        <color indexed="64"/>
      </left>
      <right style="thin">
        <color indexed="64"/>
      </right>
      <top style="thin">
        <color theme="0" tint="-0.24994659260841701"/>
      </top>
      <bottom style="thin">
        <color indexed="64"/>
      </bottom>
      <diagonal/>
    </border>
    <border>
      <left/>
      <right style="double">
        <color indexed="64"/>
      </right>
      <top style="thin">
        <color indexed="64"/>
      </top>
      <bottom style="thin">
        <color indexed="64"/>
      </bottom>
      <diagonal/>
    </border>
    <border>
      <left style="thin">
        <color indexed="64"/>
      </left>
      <right style="medium">
        <color indexed="64"/>
      </right>
      <top/>
      <bottom style="thin">
        <color indexed="64"/>
      </bottom>
      <diagonal/>
    </border>
    <border>
      <left style="double">
        <color indexed="64"/>
      </left>
      <right style="medium">
        <color indexed="64"/>
      </right>
      <top style="thin">
        <color indexed="64"/>
      </top>
      <bottom style="thin">
        <color indexed="64"/>
      </bottom>
      <diagonal/>
    </border>
    <border>
      <left style="thin">
        <color indexed="64"/>
      </left>
      <right/>
      <top style="medium">
        <color indexed="64"/>
      </top>
      <bottom style="thin">
        <color theme="0" tint="-0.34998626667073579"/>
      </bottom>
      <diagonal/>
    </border>
    <border>
      <left/>
      <right/>
      <top style="medium">
        <color indexed="64"/>
      </top>
      <bottom style="thin">
        <color theme="0" tint="-0.34998626667073579"/>
      </bottom>
      <diagonal/>
    </border>
    <border>
      <left/>
      <right style="thin">
        <color indexed="64"/>
      </right>
      <top style="medium">
        <color indexed="64"/>
      </top>
      <bottom style="thin">
        <color theme="0" tint="-0.34998626667073579"/>
      </bottom>
      <diagonal/>
    </border>
    <border>
      <left style="thin">
        <color indexed="64"/>
      </left>
      <right style="thin">
        <color indexed="64"/>
      </right>
      <top style="medium">
        <color indexed="64"/>
      </top>
      <bottom style="thin">
        <color theme="0" tint="-0.34998626667073579"/>
      </bottom>
      <diagonal/>
    </border>
    <border>
      <left style="thin">
        <color indexed="64"/>
      </left>
      <right style="medium">
        <color indexed="64"/>
      </right>
      <top style="medium">
        <color indexed="64"/>
      </top>
      <bottom style="thin">
        <color theme="0" tint="-0.34998626667073579"/>
      </bottom>
      <diagonal/>
    </border>
    <border>
      <left style="thin">
        <color indexed="64"/>
      </left>
      <right/>
      <top style="thin">
        <color theme="0" tint="-0.34998626667073579"/>
      </top>
      <bottom style="thin">
        <color indexed="64"/>
      </bottom>
      <diagonal/>
    </border>
    <border>
      <left/>
      <right/>
      <top style="thin">
        <color theme="0" tint="-0.34998626667073579"/>
      </top>
      <bottom style="thin">
        <color indexed="64"/>
      </bottom>
      <diagonal/>
    </border>
    <border>
      <left/>
      <right style="thin">
        <color indexed="64"/>
      </right>
      <top style="thin">
        <color theme="0" tint="-0.34998626667073579"/>
      </top>
      <bottom style="thin">
        <color indexed="64"/>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theme="0" tint="-0.34998626667073579"/>
      </bottom>
      <diagonal/>
    </border>
    <border>
      <left style="medium">
        <color indexed="64"/>
      </left>
      <right style="thin">
        <color indexed="64"/>
      </right>
      <top style="thin">
        <color theme="0" tint="-0.34998626667073579"/>
      </top>
      <bottom style="thin">
        <color theme="0" tint="-0.34998626667073579"/>
      </bottom>
      <diagonal/>
    </border>
    <border>
      <left style="medium">
        <color indexed="64"/>
      </left>
      <right style="thin">
        <color indexed="64"/>
      </right>
      <top style="thin">
        <color theme="0" tint="-0.34998626667073579"/>
      </top>
      <bottom style="medium">
        <color indexed="64"/>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left style="medium">
        <color indexed="64"/>
      </left>
      <right/>
      <top style="double">
        <color indexed="64"/>
      </top>
      <bottom style="double">
        <color indexed="64"/>
      </bottom>
      <diagonal/>
    </border>
    <border>
      <left/>
      <right style="medium">
        <color indexed="64"/>
      </right>
      <top style="double">
        <color indexed="64"/>
      </top>
      <bottom style="double">
        <color indexed="64"/>
      </bottom>
      <diagonal/>
    </border>
    <border>
      <left style="thin">
        <color indexed="64"/>
      </left>
      <right style="thin">
        <color indexed="64"/>
      </right>
      <top style="double">
        <color indexed="64"/>
      </top>
      <bottom/>
      <diagonal/>
    </border>
    <border>
      <left style="medium">
        <color indexed="64"/>
      </left>
      <right/>
      <top style="double">
        <color indexed="64"/>
      </top>
      <bottom style="thin">
        <color indexed="64"/>
      </bottom>
      <diagonal/>
    </border>
    <border>
      <left/>
      <right/>
      <top style="double">
        <color indexed="64"/>
      </top>
      <bottom/>
      <diagonal/>
    </border>
    <border>
      <left/>
      <right style="thin">
        <color indexed="64"/>
      </right>
      <top style="double">
        <color indexed="64"/>
      </top>
      <bottom/>
      <diagonal/>
    </border>
    <border>
      <left/>
      <right style="medium">
        <color indexed="64"/>
      </right>
      <top style="double">
        <color indexed="64"/>
      </top>
      <bottom/>
      <diagonal/>
    </border>
    <border>
      <left style="thin">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medium">
        <color indexed="64"/>
      </left>
      <right/>
      <top/>
      <bottom style="double">
        <color indexed="64"/>
      </bottom>
      <diagonal/>
    </border>
    <border>
      <left/>
      <right style="medium">
        <color indexed="64"/>
      </right>
      <top/>
      <bottom style="double">
        <color indexed="64"/>
      </bottom>
      <diagonal/>
    </border>
    <border>
      <left style="medium">
        <color indexed="64"/>
      </left>
      <right/>
      <top style="double">
        <color indexed="64"/>
      </top>
      <bottom/>
      <diagonal/>
    </border>
    <border>
      <left/>
      <right/>
      <top style="thin">
        <color indexed="64"/>
      </top>
      <bottom style="double">
        <color indexed="64"/>
      </bottom>
      <diagonal/>
    </border>
    <border>
      <left style="medium">
        <color indexed="64"/>
      </left>
      <right/>
      <top style="thin">
        <color indexed="64"/>
      </top>
      <bottom style="double">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theme="0" tint="-0.499984740745262"/>
      </bottom>
      <diagonal/>
    </border>
    <border>
      <left style="thin">
        <color indexed="64"/>
      </left>
      <right style="thin">
        <color indexed="64"/>
      </right>
      <top style="thin">
        <color indexed="64"/>
      </top>
      <bottom style="thin">
        <color theme="0" tint="-0.499984740745262"/>
      </bottom>
      <diagonal/>
    </border>
    <border>
      <left style="medium">
        <color indexed="64"/>
      </left>
      <right style="thin">
        <color indexed="64"/>
      </right>
      <top style="thin">
        <color indexed="64"/>
      </top>
      <bottom style="thin">
        <color theme="0" tint="-0.499984740745262"/>
      </bottom>
      <diagonal/>
    </border>
    <border>
      <left style="double">
        <color indexed="64"/>
      </left>
      <right style="medium">
        <color indexed="64"/>
      </right>
      <top style="thin">
        <color indexed="64"/>
      </top>
      <bottom style="thin">
        <color theme="0" tint="-0.499984740745262"/>
      </bottom>
      <diagonal/>
    </border>
    <border>
      <left style="thin">
        <color indexed="64"/>
      </left>
      <right/>
      <top style="thin">
        <color theme="0" tint="-0.499984740745262"/>
      </top>
      <bottom style="thin">
        <color indexed="64"/>
      </bottom>
      <diagonal/>
    </border>
    <border>
      <left style="thin">
        <color indexed="64"/>
      </left>
      <right style="thin">
        <color indexed="64"/>
      </right>
      <top style="thin">
        <color theme="0" tint="-0.499984740745262"/>
      </top>
      <bottom style="thin">
        <color indexed="64"/>
      </bottom>
      <diagonal/>
    </border>
    <border>
      <left style="medium">
        <color indexed="64"/>
      </left>
      <right style="thin">
        <color indexed="64"/>
      </right>
      <top style="thin">
        <color theme="0" tint="-0.499984740745262"/>
      </top>
      <bottom style="thin">
        <color indexed="64"/>
      </bottom>
      <diagonal/>
    </border>
    <border>
      <left style="double">
        <color indexed="64"/>
      </left>
      <right style="medium">
        <color indexed="64"/>
      </right>
      <top style="thin">
        <color theme="0" tint="-0.499984740745262"/>
      </top>
      <bottom style="thin">
        <color indexed="64"/>
      </bottom>
      <diagonal/>
    </border>
    <border>
      <left style="thick">
        <color indexed="64"/>
      </left>
      <right style="thick">
        <color indexed="64"/>
      </right>
      <top/>
      <bottom style="thick">
        <color indexed="64"/>
      </bottom>
      <diagonal/>
    </border>
    <border>
      <left style="medium">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thick">
        <color indexed="64"/>
      </left>
      <right/>
      <top style="thick">
        <color indexed="64"/>
      </top>
      <bottom/>
      <diagonal/>
    </border>
    <border>
      <left/>
      <right/>
      <top style="thick">
        <color indexed="64"/>
      </top>
      <bottom/>
      <diagonal/>
    </border>
    <border>
      <left/>
      <right style="thin">
        <color indexed="64"/>
      </right>
      <top style="thick">
        <color indexed="64"/>
      </top>
      <bottom/>
      <diagonal/>
    </border>
    <border>
      <left style="thin">
        <color indexed="64"/>
      </left>
      <right/>
      <top style="thick">
        <color indexed="64"/>
      </top>
      <bottom/>
      <diagonal/>
    </border>
    <border>
      <left style="double">
        <color indexed="64"/>
      </left>
      <right/>
      <top style="thick">
        <color indexed="64"/>
      </top>
      <bottom/>
      <diagonal/>
    </border>
    <border>
      <left style="thin">
        <color indexed="64"/>
      </left>
      <right/>
      <top/>
      <bottom style="thin">
        <color theme="0" tint="-0.499984740745262"/>
      </bottom>
      <diagonal/>
    </border>
    <border>
      <left style="thin">
        <color indexed="64"/>
      </left>
      <right style="thin">
        <color indexed="64"/>
      </right>
      <top/>
      <bottom style="thin">
        <color theme="0" tint="-0.499984740745262"/>
      </bottom>
      <diagonal/>
    </border>
    <border>
      <left style="medium">
        <color indexed="64"/>
      </left>
      <right style="thin">
        <color indexed="64"/>
      </right>
      <top/>
      <bottom style="thin">
        <color theme="0" tint="-0.499984740745262"/>
      </bottom>
      <diagonal/>
    </border>
    <border>
      <left style="double">
        <color indexed="64"/>
      </left>
      <right style="medium">
        <color indexed="64"/>
      </right>
      <top/>
      <bottom style="thin">
        <color theme="0" tint="-0.499984740745262"/>
      </bottom>
      <diagonal/>
    </border>
    <border>
      <left style="thick">
        <color indexed="64"/>
      </left>
      <right/>
      <top/>
      <bottom style="thick">
        <color indexed="64"/>
      </bottom>
      <diagonal/>
    </border>
    <border>
      <left style="thin">
        <color indexed="64"/>
      </left>
      <right style="medium">
        <color indexed="64"/>
      </right>
      <top/>
      <bottom style="thick">
        <color indexed="64"/>
      </bottom>
      <diagonal/>
    </border>
    <border>
      <left style="medium">
        <color indexed="64"/>
      </left>
      <right style="thin">
        <color indexed="64"/>
      </right>
      <top style="medium">
        <color indexed="64"/>
      </top>
      <bottom style="thin">
        <color theme="0" tint="-0.34998626667073579"/>
      </bottom>
      <diagonal/>
    </border>
    <border>
      <left style="medium">
        <color indexed="64"/>
      </left>
      <right style="thin">
        <color indexed="64"/>
      </right>
      <top style="thin">
        <color theme="0" tint="-0.34998626667073579"/>
      </top>
      <bottom style="thin">
        <color indexed="64"/>
      </bottom>
      <diagonal/>
    </border>
    <border>
      <left style="thick">
        <color indexed="64"/>
      </left>
      <right style="medium">
        <color indexed="64"/>
      </right>
      <top/>
      <bottom style="medium">
        <color indexed="64"/>
      </bottom>
      <diagonal/>
    </border>
    <border>
      <left style="thick">
        <color indexed="64"/>
      </left>
      <right style="thick">
        <color indexed="64"/>
      </right>
      <top/>
      <bottom style="medium">
        <color indexed="64"/>
      </bottom>
      <diagonal/>
    </border>
    <border>
      <left style="thin">
        <color indexed="64"/>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
      <left style="thick">
        <color indexed="64"/>
      </left>
      <right/>
      <top/>
      <bottom/>
      <diagonal/>
    </border>
    <border>
      <left style="double">
        <color indexed="64"/>
      </left>
      <right/>
      <top/>
      <bottom/>
      <diagonal/>
    </border>
  </borders>
  <cellStyleXfs count="7">
    <xf numFmtId="0" fontId="0" fillId="0" borderId="0">
      <alignment vertical="center"/>
    </xf>
    <xf numFmtId="0" fontId="11" fillId="0" borderId="0">
      <alignment vertical="center"/>
    </xf>
    <xf numFmtId="0" fontId="11" fillId="0" borderId="0"/>
    <xf numFmtId="0" fontId="27" fillId="0" borderId="0"/>
    <xf numFmtId="0" fontId="11" fillId="0" borderId="0"/>
    <xf numFmtId="38" fontId="11" fillId="0" borderId="0" applyFont="0" applyFill="0" applyBorder="0" applyAlignment="0" applyProtection="0">
      <alignment vertical="center"/>
    </xf>
    <xf numFmtId="9" fontId="11" fillId="0" borderId="0" applyFont="0" applyFill="0" applyBorder="0" applyAlignment="0" applyProtection="0">
      <alignment vertical="center"/>
    </xf>
  </cellStyleXfs>
  <cellXfs count="601">
    <xf numFmtId="0" fontId="0" fillId="0" borderId="0" xfId="0">
      <alignment vertical="center"/>
    </xf>
    <xf numFmtId="0" fontId="0" fillId="2" borderId="0" xfId="0" applyFill="1">
      <alignment vertical="center"/>
    </xf>
    <xf numFmtId="0" fontId="0" fillId="2" borderId="1" xfId="0" applyFill="1" applyBorder="1">
      <alignment vertical="center"/>
    </xf>
    <xf numFmtId="0" fontId="0" fillId="2" borderId="1" xfId="0" applyFill="1" applyBorder="1" applyAlignment="1">
      <alignment vertical="center" wrapText="1"/>
    </xf>
    <xf numFmtId="0" fontId="0" fillId="4" borderId="1" xfId="0" applyFill="1" applyBorder="1">
      <alignment vertical="center"/>
    </xf>
    <xf numFmtId="0" fontId="0" fillId="2" borderId="2" xfId="0" applyFill="1" applyBorder="1">
      <alignment vertical="center"/>
    </xf>
    <xf numFmtId="0" fontId="0" fillId="2" borderId="3" xfId="0" applyFill="1" applyBorder="1">
      <alignment vertical="center"/>
    </xf>
    <xf numFmtId="0" fontId="0" fillId="2" borderId="4" xfId="0" applyFill="1" applyBorder="1">
      <alignment vertical="center"/>
    </xf>
    <xf numFmtId="0" fontId="0" fillId="6" borderId="5" xfId="0" applyFill="1" applyBorder="1">
      <alignment vertical="center"/>
    </xf>
    <xf numFmtId="0" fontId="0" fillId="6" borderId="0" xfId="0" applyFill="1" applyBorder="1">
      <alignment vertical="center"/>
    </xf>
    <xf numFmtId="0" fontId="0" fillId="6" borderId="6" xfId="0" applyFill="1" applyBorder="1">
      <alignment vertical="center"/>
    </xf>
    <xf numFmtId="0" fontId="0" fillId="6" borderId="7" xfId="0" applyFill="1" applyBorder="1">
      <alignment vertical="center"/>
    </xf>
    <xf numFmtId="0" fontId="0" fillId="6" borderId="8" xfId="0" applyFill="1" applyBorder="1">
      <alignment vertical="center"/>
    </xf>
    <xf numFmtId="0" fontId="0" fillId="6" borderId="9" xfId="0" applyFill="1" applyBorder="1">
      <alignment vertical="center"/>
    </xf>
    <xf numFmtId="0" fontId="0" fillId="4" borderId="10" xfId="0" applyFill="1" applyBorder="1">
      <alignment vertical="center"/>
    </xf>
    <xf numFmtId="0" fontId="0" fillId="4" borderId="11" xfId="0" applyFill="1" applyBorder="1">
      <alignment vertical="center"/>
    </xf>
    <xf numFmtId="0" fontId="4" fillId="2" borderId="0" xfId="0" applyFont="1" applyFill="1">
      <alignment vertical="center"/>
    </xf>
    <xf numFmtId="176" fontId="0" fillId="4" borderId="11" xfId="0" applyNumberFormat="1" applyFill="1" applyBorder="1" applyAlignment="1">
      <alignment vertical="center" shrinkToFit="1"/>
    </xf>
    <xf numFmtId="176" fontId="0" fillId="4" borderId="12" xfId="0" applyNumberFormat="1" applyFill="1" applyBorder="1" applyAlignment="1">
      <alignment vertical="center" shrinkToFit="1"/>
    </xf>
    <xf numFmtId="0" fontId="5" fillId="6" borderId="1" xfId="0" applyFont="1" applyFill="1" applyBorder="1">
      <alignment vertical="center"/>
    </xf>
    <xf numFmtId="0" fontId="0" fillId="2" borderId="13" xfId="0" applyFill="1" applyBorder="1">
      <alignment vertical="center"/>
    </xf>
    <xf numFmtId="0" fontId="7" fillId="3" borderId="1" xfId="0" applyFont="1" applyFill="1" applyBorder="1" applyAlignment="1">
      <alignment horizontal="center" vertical="center"/>
    </xf>
    <xf numFmtId="0" fontId="7" fillId="2" borderId="3" xfId="0" applyFont="1" applyFill="1" applyBorder="1">
      <alignment vertical="center"/>
    </xf>
    <xf numFmtId="0" fontId="7" fillId="2" borderId="2" xfId="0" applyFont="1" applyFill="1" applyBorder="1" applyAlignment="1">
      <alignment horizontal="center" vertical="center"/>
    </xf>
    <xf numFmtId="0" fontId="4" fillId="2" borderId="1" xfId="0" applyFont="1" applyFill="1" applyBorder="1">
      <alignment vertical="center"/>
    </xf>
    <xf numFmtId="0" fontId="7" fillId="6" borderId="1" xfId="0" applyFont="1" applyFill="1" applyBorder="1" applyAlignment="1">
      <alignment horizontal="center" vertical="center"/>
    </xf>
    <xf numFmtId="0" fontId="7" fillId="3" borderId="1" xfId="0" applyFont="1" applyFill="1" applyBorder="1" applyAlignment="1">
      <alignment vertical="center"/>
    </xf>
    <xf numFmtId="0" fontId="7" fillId="4" borderId="1" xfId="0" applyFont="1" applyFill="1" applyBorder="1" applyAlignment="1">
      <alignment horizontal="center" vertical="center"/>
    </xf>
    <xf numFmtId="0" fontId="7" fillId="2" borderId="1" xfId="0" applyFont="1" applyFill="1" applyBorder="1" applyAlignment="1">
      <alignment horizontal="center" vertical="center"/>
    </xf>
    <xf numFmtId="0" fontId="7" fillId="6" borderId="14" xfId="0" applyFont="1" applyFill="1" applyBorder="1">
      <alignment vertical="center"/>
    </xf>
    <xf numFmtId="0" fontId="7" fillId="6" borderId="15" xfId="0" applyFont="1" applyFill="1" applyBorder="1">
      <alignment vertical="center"/>
    </xf>
    <xf numFmtId="0" fontId="7" fillId="6" borderId="16" xfId="0" applyFont="1" applyFill="1" applyBorder="1">
      <alignment vertical="center"/>
    </xf>
    <xf numFmtId="0" fontId="4" fillId="2" borderId="14" xfId="0" applyFont="1" applyFill="1" applyBorder="1">
      <alignment vertical="center"/>
    </xf>
    <xf numFmtId="0" fontId="4" fillId="2" borderId="15" xfId="0" applyFont="1" applyFill="1" applyBorder="1">
      <alignment vertical="center"/>
    </xf>
    <xf numFmtId="0" fontId="4" fillId="2" borderId="16" xfId="0" applyFont="1" applyFill="1" applyBorder="1">
      <alignment vertical="center"/>
    </xf>
    <xf numFmtId="0" fontId="8" fillId="2" borderId="0" xfId="0" applyFont="1" applyFill="1" applyAlignment="1"/>
    <xf numFmtId="0" fontId="0" fillId="4" borderId="2" xfId="0" applyFill="1" applyBorder="1">
      <alignment vertical="center"/>
    </xf>
    <xf numFmtId="0" fontId="0" fillId="4" borderId="12" xfId="0" applyFill="1" applyBorder="1">
      <alignment vertical="center"/>
    </xf>
    <xf numFmtId="0" fontId="0" fillId="2" borderId="0" xfId="0" applyFill="1" applyBorder="1">
      <alignment vertical="center"/>
    </xf>
    <xf numFmtId="0" fontId="9" fillId="4" borderId="10" xfId="0" applyFont="1" applyFill="1" applyBorder="1">
      <alignment vertical="center"/>
    </xf>
    <xf numFmtId="0" fontId="9" fillId="4" borderId="11" xfId="0" applyFont="1" applyFill="1" applyBorder="1">
      <alignment vertical="center"/>
    </xf>
    <xf numFmtId="0" fontId="9" fillId="4" borderId="12" xfId="0" applyFont="1" applyFill="1" applyBorder="1">
      <alignment vertical="center"/>
    </xf>
    <xf numFmtId="0" fontId="10" fillId="11" borderId="1" xfId="0" applyFont="1" applyFill="1" applyBorder="1" applyAlignment="1">
      <alignment horizontal="center" vertical="center"/>
    </xf>
    <xf numFmtId="0" fontId="4" fillId="2" borderId="1" xfId="0" applyFont="1" applyFill="1" applyBorder="1" applyAlignment="1">
      <alignment horizontal="center" vertical="center"/>
    </xf>
    <xf numFmtId="0" fontId="0" fillId="4" borderId="3" xfId="0" applyFill="1" applyBorder="1">
      <alignment vertical="center"/>
    </xf>
    <xf numFmtId="176" fontId="0" fillId="4" borderId="2" xfId="0" applyNumberFormat="1" applyFill="1" applyBorder="1" applyAlignment="1">
      <alignment vertical="center" shrinkToFit="1"/>
    </xf>
    <xf numFmtId="0" fontId="7" fillId="3" borderId="17" xfId="0" applyFont="1" applyFill="1" applyBorder="1">
      <alignment vertical="center"/>
    </xf>
    <xf numFmtId="0" fontId="7" fillId="3" borderId="18" xfId="0" applyFont="1" applyFill="1" applyBorder="1">
      <alignment vertical="center"/>
    </xf>
    <xf numFmtId="0" fontId="0" fillId="2" borderId="20" xfId="0" applyFill="1" applyBorder="1">
      <alignment vertical="center"/>
    </xf>
    <xf numFmtId="0" fontId="4" fillId="2" borderId="21" xfId="0" applyFont="1" applyFill="1" applyBorder="1">
      <alignment vertical="center"/>
    </xf>
    <xf numFmtId="0" fontId="7" fillId="13" borderId="20" xfId="0" applyFont="1" applyFill="1" applyBorder="1">
      <alignment vertical="center"/>
    </xf>
    <xf numFmtId="0" fontId="7" fillId="6" borderId="22" xfId="0" applyFont="1" applyFill="1" applyBorder="1">
      <alignment vertical="center"/>
    </xf>
    <xf numFmtId="0" fontId="7" fillId="6" borderId="23" xfId="0" applyFont="1" applyFill="1" applyBorder="1">
      <alignment vertical="center"/>
    </xf>
    <xf numFmtId="0" fontId="7" fillId="6" borderId="24" xfId="0" applyFont="1" applyFill="1" applyBorder="1">
      <alignment vertical="center"/>
    </xf>
    <xf numFmtId="0" fontId="4" fillId="2" borderId="22" xfId="0" applyFont="1" applyFill="1" applyBorder="1">
      <alignment vertical="center"/>
    </xf>
    <xf numFmtId="0" fontId="4" fillId="2" borderId="23" xfId="0" applyFont="1" applyFill="1" applyBorder="1">
      <alignment vertical="center"/>
    </xf>
    <xf numFmtId="0" fontId="0" fillId="2" borderId="26" xfId="0" applyFill="1" applyBorder="1">
      <alignment vertical="center"/>
    </xf>
    <xf numFmtId="0" fontId="4" fillId="2" borderId="27" xfId="0" applyFont="1" applyFill="1" applyBorder="1" applyAlignment="1">
      <alignment horizontal="center" vertical="center"/>
    </xf>
    <xf numFmtId="0" fontId="7" fillId="2" borderId="27" xfId="0" applyFont="1" applyFill="1" applyBorder="1" applyAlignment="1">
      <alignment horizontal="center" vertical="center"/>
    </xf>
    <xf numFmtId="0" fontId="4" fillId="2" borderId="28" xfId="0" applyFont="1" applyFill="1" applyBorder="1">
      <alignment vertical="center"/>
    </xf>
    <xf numFmtId="0" fontId="4" fillId="2" borderId="29" xfId="0" applyFont="1" applyFill="1" applyBorder="1">
      <alignment vertical="center"/>
    </xf>
    <xf numFmtId="0" fontId="0" fillId="2" borderId="5" xfId="0" applyFill="1" applyBorder="1">
      <alignment vertical="center"/>
    </xf>
    <xf numFmtId="0" fontId="0" fillId="2" borderId="6" xfId="0" applyFill="1" applyBorder="1">
      <alignment vertical="center"/>
    </xf>
    <xf numFmtId="0" fontId="0" fillId="2" borderId="30" xfId="0" applyFill="1" applyBorder="1">
      <alignment vertical="center"/>
    </xf>
    <xf numFmtId="0" fontId="0" fillId="2" borderId="7" xfId="0" applyFill="1" applyBorder="1">
      <alignment vertical="center"/>
    </xf>
    <xf numFmtId="0" fontId="14" fillId="2" borderId="0" xfId="1" applyFont="1" applyFill="1" applyAlignment="1">
      <alignment horizontal="center" vertical="center"/>
    </xf>
    <xf numFmtId="0" fontId="13" fillId="2" borderId="42" xfId="1" applyFont="1" applyFill="1" applyBorder="1" applyAlignment="1">
      <alignment horizontal="center" vertical="center"/>
    </xf>
    <xf numFmtId="0" fontId="13" fillId="2" borderId="40" xfId="1" applyFont="1" applyFill="1" applyBorder="1" applyAlignment="1">
      <alignment horizontal="center" vertical="center"/>
    </xf>
    <xf numFmtId="0" fontId="13" fillId="2" borderId="0" xfId="1" applyFont="1" applyFill="1" applyAlignment="1">
      <alignment horizontal="center" vertical="center"/>
    </xf>
    <xf numFmtId="0" fontId="13" fillId="2" borderId="50" xfId="1" applyFont="1" applyFill="1" applyBorder="1" applyAlignment="1">
      <alignment horizontal="center" vertical="center"/>
    </xf>
    <xf numFmtId="0" fontId="14" fillId="2" borderId="53" xfId="1" applyFont="1" applyFill="1" applyBorder="1" applyAlignment="1">
      <alignment horizontal="center" vertical="center"/>
    </xf>
    <xf numFmtId="0" fontId="14" fillId="2" borderId="55" xfId="1" applyFont="1" applyFill="1" applyBorder="1" applyAlignment="1">
      <alignment horizontal="center" vertical="center"/>
    </xf>
    <xf numFmtId="0" fontId="4" fillId="2" borderId="0" xfId="0" applyFont="1" applyFill="1" applyAlignment="1">
      <alignment vertical="center"/>
    </xf>
    <xf numFmtId="0" fontId="13" fillId="2" borderId="0" xfId="1" applyFont="1" applyFill="1" applyAlignment="1">
      <alignment vertical="center"/>
    </xf>
    <xf numFmtId="0" fontId="14" fillId="14" borderId="31" xfId="1" applyFont="1" applyFill="1" applyBorder="1" applyAlignment="1">
      <alignment horizontal="center" vertical="center"/>
    </xf>
    <xf numFmtId="0" fontId="13" fillId="2" borderId="71" xfId="2" applyFont="1" applyFill="1" applyBorder="1" applyAlignment="1">
      <alignment horizontal="center" vertical="center"/>
    </xf>
    <xf numFmtId="0" fontId="13" fillId="2" borderId="72" xfId="1" applyFont="1" applyFill="1" applyBorder="1" applyAlignment="1">
      <alignment vertical="center"/>
    </xf>
    <xf numFmtId="0" fontId="13" fillId="2" borderId="71" xfId="1" applyFont="1" applyFill="1" applyBorder="1" applyAlignment="1">
      <alignment vertical="center"/>
    </xf>
    <xf numFmtId="0" fontId="13" fillId="2" borderId="73" xfId="2" applyFont="1" applyFill="1" applyBorder="1" applyAlignment="1">
      <alignment horizontal="center" vertical="center"/>
    </xf>
    <xf numFmtId="9" fontId="14" fillId="2" borderId="69" xfId="1" applyNumberFormat="1" applyFont="1" applyFill="1" applyBorder="1" applyAlignment="1">
      <alignment vertical="center" shrinkToFit="1"/>
    </xf>
    <xf numFmtId="0" fontId="17" fillId="4" borderId="1" xfId="1" applyFont="1" applyFill="1" applyBorder="1" applyAlignment="1">
      <alignment horizontal="right" vertical="center"/>
    </xf>
    <xf numFmtId="0" fontId="17" fillId="4" borderId="12" xfId="1" applyFont="1" applyFill="1" applyBorder="1" applyAlignment="1">
      <alignment horizontal="right" vertical="center"/>
    </xf>
    <xf numFmtId="0" fontId="17" fillId="4" borderId="10" xfId="1" applyFont="1" applyFill="1" applyBorder="1" applyAlignment="1">
      <alignment horizontal="right" vertical="center"/>
    </xf>
    <xf numFmtId="0" fontId="17" fillId="4" borderId="45" xfId="1" applyFont="1" applyFill="1" applyBorder="1" applyAlignment="1">
      <alignment horizontal="right" vertical="center"/>
    </xf>
    <xf numFmtId="0" fontId="15" fillId="2" borderId="36" xfId="1" applyFont="1" applyFill="1" applyBorder="1" applyAlignment="1">
      <alignment horizontal="center" vertical="center"/>
    </xf>
    <xf numFmtId="0" fontId="24" fillId="2" borderId="20" xfId="2" applyFont="1" applyFill="1" applyBorder="1" applyAlignment="1">
      <alignment horizontal="left" vertical="center"/>
    </xf>
    <xf numFmtId="0" fontId="16" fillId="2" borderId="3" xfId="1" applyFont="1" applyFill="1" applyBorder="1" applyAlignment="1">
      <alignment horizontal="center" vertical="center"/>
    </xf>
    <xf numFmtId="0" fontId="24" fillId="2" borderId="44" xfId="2" applyFont="1" applyFill="1" applyBorder="1" applyAlignment="1">
      <alignment horizontal="left" vertical="center"/>
    </xf>
    <xf numFmtId="0" fontId="16" fillId="2" borderId="4" xfId="1" applyFont="1" applyFill="1" applyBorder="1" applyAlignment="1">
      <alignment horizontal="center" vertical="center"/>
    </xf>
    <xf numFmtId="0" fontId="21" fillId="2" borderId="48" xfId="2" applyFont="1" applyFill="1" applyBorder="1" applyAlignment="1">
      <alignment horizontal="center" vertical="center"/>
    </xf>
    <xf numFmtId="0" fontId="21" fillId="2" borderId="43" xfId="2" applyFont="1" applyFill="1" applyBorder="1" applyAlignment="1">
      <alignment horizontal="center" vertical="center"/>
    </xf>
    <xf numFmtId="0" fontId="4" fillId="2" borderId="3" xfId="0" applyFont="1" applyFill="1" applyBorder="1" applyAlignment="1">
      <alignment vertical="center"/>
    </xf>
    <xf numFmtId="0" fontId="4" fillId="2" borderId="4" xfId="0" applyFont="1" applyFill="1" applyBorder="1" applyAlignment="1">
      <alignment vertical="center"/>
    </xf>
    <xf numFmtId="0" fontId="25" fillId="3" borderId="2" xfId="0" applyFont="1" applyFill="1" applyBorder="1" applyAlignment="1">
      <alignment vertical="center"/>
    </xf>
    <xf numFmtId="0" fontId="18" fillId="2" borderId="48" xfId="2" applyFont="1" applyFill="1" applyBorder="1" applyAlignment="1">
      <alignment vertical="center"/>
    </xf>
    <xf numFmtId="0" fontId="18" fillId="2" borderId="46" xfId="2" applyFont="1" applyFill="1" applyBorder="1" applyAlignment="1">
      <alignment vertical="center"/>
    </xf>
    <xf numFmtId="0" fontId="0" fillId="2" borderId="47" xfId="0" applyFill="1" applyBorder="1">
      <alignment vertical="center"/>
    </xf>
    <xf numFmtId="0" fontId="0" fillId="2" borderId="74" xfId="0" applyFill="1" applyBorder="1">
      <alignment vertical="center"/>
    </xf>
    <xf numFmtId="0" fontId="0" fillId="2" borderId="75" xfId="0" applyFill="1" applyBorder="1">
      <alignment vertical="center"/>
    </xf>
    <xf numFmtId="0" fontId="0" fillId="2" borderId="76" xfId="0" applyFill="1" applyBorder="1">
      <alignment vertical="center"/>
    </xf>
    <xf numFmtId="0" fontId="25" fillId="2" borderId="2" xfId="0" applyFont="1" applyFill="1" applyBorder="1" applyAlignment="1">
      <alignment vertical="center"/>
    </xf>
    <xf numFmtId="0" fontId="7" fillId="3" borderId="49" xfId="0" applyFont="1" applyFill="1" applyBorder="1">
      <alignment vertical="center"/>
    </xf>
    <xf numFmtId="0" fontId="7" fillId="4" borderId="3" xfId="0" applyFont="1" applyFill="1" applyBorder="1" applyAlignment="1">
      <alignment vertical="center"/>
    </xf>
    <xf numFmtId="0" fontId="7" fillId="2" borderId="1" xfId="0" applyFont="1" applyFill="1" applyBorder="1" applyAlignment="1">
      <alignment vertical="center"/>
    </xf>
    <xf numFmtId="0" fontId="7" fillId="2" borderId="2" xfId="0" applyFont="1" applyFill="1" applyBorder="1" applyAlignment="1">
      <alignment horizontal="center" vertical="center"/>
    </xf>
    <xf numFmtId="0" fontId="26" fillId="9" borderId="18" xfId="0" applyFont="1" applyFill="1" applyBorder="1">
      <alignment vertical="center"/>
    </xf>
    <xf numFmtId="0" fontId="7" fillId="9" borderId="17" xfId="0" applyFont="1" applyFill="1" applyBorder="1">
      <alignment vertical="center"/>
    </xf>
    <xf numFmtId="0" fontId="13" fillId="2" borderId="1" xfId="3" applyFont="1" applyFill="1" applyBorder="1" applyAlignment="1">
      <alignment vertical="center"/>
    </xf>
    <xf numFmtId="0" fontId="7" fillId="2" borderId="0" xfId="0" applyFont="1" applyFill="1">
      <alignment vertical="center"/>
    </xf>
    <xf numFmtId="0" fontId="3" fillId="2" borderId="0" xfId="0" applyFont="1" applyFill="1">
      <alignment vertical="center"/>
    </xf>
    <xf numFmtId="0" fontId="13" fillId="2" borderId="1" xfId="3" applyFont="1" applyFill="1" applyBorder="1" applyAlignment="1">
      <alignment horizontal="center"/>
    </xf>
    <xf numFmtId="0" fontId="0" fillId="12" borderId="2" xfId="0" applyFill="1" applyBorder="1">
      <alignment vertical="center"/>
    </xf>
    <xf numFmtId="0" fontId="0" fillId="12" borderId="3" xfId="0" applyFill="1" applyBorder="1">
      <alignment vertical="center"/>
    </xf>
    <xf numFmtId="0" fontId="0" fillId="12" borderId="4" xfId="0" applyFill="1" applyBorder="1">
      <alignment vertical="center"/>
    </xf>
    <xf numFmtId="0" fontId="17" fillId="4" borderId="77" xfId="1" applyFont="1" applyFill="1" applyBorder="1" applyAlignment="1">
      <alignment horizontal="right" vertical="center"/>
    </xf>
    <xf numFmtId="0" fontId="0" fillId="12" borderId="8" xfId="0" applyFill="1" applyBorder="1" applyAlignment="1">
      <alignment horizontal="right" vertical="center"/>
    </xf>
    <xf numFmtId="0" fontId="7" fillId="12" borderId="8" xfId="0" applyFont="1" applyFill="1" applyBorder="1" applyAlignment="1">
      <alignment vertical="center"/>
    </xf>
    <xf numFmtId="0" fontId="0" fillId="12" borderId="9" xfId="0" applyFill="1" applyBorder="1" applyAlignment="1">
      <alignment vertical="center"/>
    </xf>
    <xf numFmtId="0" fontId="0" fillId="12" borderId="78" xfId="0" applyFill="1" applyBorder="1">
      <alignment vertical="center"/>
    </xf>
    <xf numFmtId="0" fontId="7" fillId="2" borderId="20" xfId="0" applyFont="1" applyFill="1" applyBorder="1">
      <alignment vertical="center"/>
    </xf>
    <xf numFmtId="0" fontId="7" fillId="2" borderId="5" xfId="0" applyFont="1" applyFill="1" applyBorder="1">
      <alignment vertical="center"/>
    </xf>
    <xf numFmtId="0" fontId="0" fillId="12" borderId="10" xfId="0" applyFill="1" applyBorder="1" applyAlignment="1">
      <alignment vertical="center"/>
    </xf>
    <xf numFmtId="0" fontId="0" fillId="12" borderId="1" xfId="0" applyFill="1" applyBorder="1">
      <alignment vertical="center"/>
    </xf>
    <xf numFmtId="177" fontId="17" fillId="4" borderId="79" xfId="1" applyNumberFormat="1" applyFont="1" applyFill="1" applyBorder="1" applyAlignment="1">
      <alignment horizontal="right" vertical="center"/>
    </xf>
    <xf numFmtId="0" fontId="7" fillId="2" borderId="4" xfId="0" applyFont="1" applyFill="1" applyBorder="1" applyAlignment="1">
      <alignment vertical="center"/>
    </xf>
    <xf numFmtId="0" fontId="7" fillId="2" borderId="2" xfId="0" applyFont="1" applyFill="1" applyBorder="1" applyAlignment="1">
      <alignment vertical="center"/>
    </xf>
    <xf numFmtId="0" fontId="7" fillId="12" borderId="4" xfId="0" applyFont="1" applyFill="1" applyBorder="1">
      <alignment vertical="center"/>
    </xf>
    <xf numFmtId="0" fontId="24" fillId="2" borderId="20" xfId="2" applyFont="1" applyFill="1" applyBorder="1" applyAlignment="1">
      <alignment horizontal="center" vertical="center"/>
    </xf>
    <xf numFmtId="0" fontId="0" fillId="12" borderId="80" xfId="0" applyFill="1" applyBorder="1" applyAlignment="1">
      <alignment vertical="center"/>
    </xf>
    <xf numFmtId="0" fontId="0" fillId="12" borderId="81" xfId="0" applyFill="1" applyBorder="1" applyAlignment="1">
      <alignment horizontal="right" vertical="center"/>
    </xf>
    <xf numFmtId="0" fontId="7" fillId="12" borderId="81" xfId="0" applyFont="1" applyFill="1" applyBorder="1" applyAlignment="1">
      <alignment vertical="center"/>
    </xf>
    <xf numFmtId="0" fontId="0" fillId="12" borderId="82" xfId="0" applyFill="1" applyBorder="1" applyAlignment="1">
      <alignment vertical="center"/>
    </xf>
    <xf numFmtId="0" fontId="0" fillId="12" borderId="83" xfId="0" applyFill="1" applyBorder="1">
      <alignment vertical="center"/>
    </xf>
    <xf numFmtId="0" fontId="0" fillId="12" borderId="84" xfId="0" applyFill="1" applyBorder="1">
      <alignment vertical="center"/>
    </xf>
    <xf numFmtId="0" fontId="0" fillId="12" borderId="85" xfId="0" applyFill="1" applyBorder="1" applyAlignment="1">
      <alignment vertical="center"/>
    </xf>
    <xf numFmtId="0" fontId="0" fillId="12" borderId="86" xfId="0" applyFill="1" applyBorder="1" applyAlignment="1">
      <alignment horizontal="right" vertical="center"/>
    </xf>
    <xf numFmtId="0" fontId="7" fillId="12" borderId="86" xfId="0" applyFont="1" applyFill="1" applyBorder="1" applyAlignment="1">
      <alignment vertical="center"/>
    </xf>
    <xf numFmtId="0" fontId="0" fillId="12" borderId="87" xfId="0" applyFill="1" applyBorder="1" applyAlignment="1">
      <alignment vertical="center"/>
    </xf>
    <xf numFmtId="0" fontId="0" fillId="12" borderId="16" xfId="0" applyFill="1" applyBorder="1">
      <alignment vertical="center"/>
    </xf>
    <xf numFmtId="0" fontId="0" fillId="12" borderId="24" xfId="0" applyFill="1" applyBorder="1">
      <alignment vertical="center"/>
    </xf>
    <xf numFmtId="0" fontId="0" fillId="3" borderId="0" xfId="0" applyFill="1">
      <alignment vertical="center"/>
    </xf>
    <xf numFmtId="0" fontId="0" fillId="2" borderId="8" xfId="0" applyFill="1" applyBorder="1">
      <alignment vertical="center"/>
    </xf>
    <xf numFmtId="0" fontId="0" fillId="2" borderId="33" xfId="0" applyFill="1" applyBorder="1">
      <alignment vertical="center"/>
    </xf>
    <xf numFmtId="0" fontId="0" fillId="2" borderId="34" xfId="0" applyFill="1" applyBorder="1">
      <alignment vertical="center"/>
    </xf>
    <xf numFmtId="0" fontId="0" fillId="2" borderId="35" xfId="0" applyFill="1" applyBorder="1">
      <alignment vertical="center"/>
    </xf>
    <xf numFmtId="0" fontId="0" fillId="2" borderId="88" xfId="0" applyFill="1" applyBorder="1">
      <alignment vertical="center"/>
    </xf>
    <xf numFmtId="0" fontId="0" fillId="2" borderId="89" xfId="0" applyFill="1" applyBorder="1">
      <alignment vertical="center"/>
    </xf>
    <xf numFmtId="0" fontId="4" fillId="2" borderId="90" xfId="0" applyFont="1" applyFill="1" applyBorder="1">
      <alignment vertical="center"/>
    </xf>
    <xf numFmtId="0" fontId="4" fillId="2" borderId="91" xfId="0" applyFont="1" applyFill="1" applyBorder="1">
      <alignment vertical="center"/>
    </xf>
    <xf numFmtId="0" fontId="4" fillId="2" borderId="92" xfId="0" applyFont="1" applyFill="1" applyBorder="1">
      <alignment vertical="center"/>
    </xf>
    <xf numFmtId="3" fontId="4" fillId="2" borderId="14" xfId="0" applyNumberFormat="1" applyFont="1" applyFill="1" applyBorder="1" applyAlignment="1">
      <alignment vertical="center" shrinkToFit="1"/>
    </xf>
    <xf numFmtId="3" fontId="4" fillId="2" borderId="22" xfId="0" applyNumberFormat="1" applyFont="1" applyFill="1" applyBorder="1" applyAlignment="1">
      <alignment vertical="center" shrinkToFit="1"/>
    </xf>
    <xf numFmtId="3" fontId="4" fillId="2" borderId="15" xfId="0" applyNumberFormat="1" applyFont="1" applyFill="1" applyBorder="1" applyAlignment="1">
      <alignment vertical="center" shrinkToFit="1"/>
    </xf>
    <xf numFmtId="3" fontId="4" fillId="2" borderId="23" xfId="0" applyNumberFormat="1" applyFont="1" applyFill="1" applyBorder="1" applyAlignment="1">
      <alignment vertical="center" shrinkToFit="1"/>
    </xf>
    <xf numFmtId="3" fontId="4" fillId="2" borderId="28" xfId="0" applyNumberFormat="1" applyFont="1" applyFill="1" applyBorder="1" applyAlignment="1">
      <alignment vertical="center" shrinkToFit="1"/>
    </xf>
    <xf numFmtId="3" fontId="4" fillId="2" borderId="29" xfId="0" applyNumberFormat="1" applyFont="1" applyFill="1" applyBorder="1" applyAlignment="1">
      <alignment vertical="center" shrinkToFit="1"/>
    </xf>
    <xf numFmtId="38" fontId="32" fillId="2" borderId="105" xfId="5" applyFont="1" applyFill="1" applyBorder="1" applyAlignment="1">
      <alignment shrinkToFit="1"/>
    </xf>
    <xf numFmtId="38" fontId="32" fillId="2" borderId="94" xfId="5" applyFont="1" applyFill="1" applyBorder="1" applyAlignment="1">
      <alignment shrinkToFit="1"/>
    </xf>
    <xf numFmtId="38" fontId="32" fillId="2" borderId="89" xfId="5" applyFont="1" applyFill="1" applyBorder="1" applyAlignment="1">
      <alignment shrinkToFit="1"/>
    </xf>
    <xf numFmtId="0" fontId="30" fillId="2" borderId="0" xfId="4" applyFont="1" applyFill="1"/>
    <xf numFmtId="0" fontId="32" fillId="2" borderId="0" xfId="4" applyFont="1" applyFill="1"/>
    <xf numFmtId="0" fontId="33" fillId="2" borderId="0" xfId="4" applyFont="1" applyFill="1"/>
    <xf numFmtId="0" fontId="32" fillId="2" borderId="13" xfId="4" applyFont="1" applyFill="1" applyBorder="1"/>
    <xf numFmtId="0" fontId="32" fillId="2" borderId="11" xfId="4" applyFont="1" applyFill="1" applyBorder="1"/>
    <xf numFmtId="0" fontId="32" fillId="2" borderId="12" xfId="4" applyFont="1" applyFill="1" applyBorder="1"/>
    <xf numFmtId="0" fontId="35" fillId="2" borderId="10" xfId="4" applyFont="1" applyFill="1" applyBorder="1" applyAlignment="1">
      <alignment horizontal="center"/>
    </xf>
    <xf numFmtId="0" fontId="35" fillId="2" borderId="0" xfId="4" applyFont="1" applyFill="1"/>
    <xf numFmtId="0" fontId="35" fillId="2" borderId="93" xfId="4" applyFont="1" applyFill="1" applyBorder="1" applyAlignment="1">
      <alignment horizontal="centerContinuous"/>
    </xf>
    <xf numFmtId="0" fontId="35" fillId="2" borderId="11" xfId="4" applyFont="1" applyFill="1" applyBorder="1" applyAlignment="1">
      <alignment horizontal="centerContinuous"/>
    </xf>
    <xf numFmtId="0" fontId="35" fillId="2" borderId="12" xfId="4" applyFont="1" applyFill="1" applyBorder="1" applyAlignment="1">
      <alignment horizontal="centerContinuous"/>
    </xf>
    <xf numFmtId="0" fontId="35" fillId="2" borderId="94" xfId="4" applyFont="1" applyFill="1" applyBorder="1" applyAlignment="1">
      <alignment horizontal="center"/>
    </xf>
    <xf numFmtId="0" fontId="35" fillId="2" borderId="6" xfId="4" applyFont="1" applyFill="1" applyBorder="1"/>
    <xf numFmtId="0" fontId="35" fillId="2" borderId="10" xfId="4" applyFont="1" applyFill="1" applyBorder="1"/>
    <xf numFmtId="0" fontId="35" fillId="2" borderId="11" xfId="4" applyFont="1" applyFill="1" applyBorder="1"/>
    <xf numFmtId="0" fontId="35" fillId="2" borderId="12" xfId="4" applyFont="1" applyFill="1" applyBorder="1"/>
    <xf numFmtId="0" fontId="32" fillId="2" borderId="11" xfId="4" applyFont="1" applyFill="1" applyBorder="1" applyAlignment="1">
      <alignment horizontal="center"/>
    </xf>
    <xf numFmtId="0" fontId="36" fillId="2" borderId="96" xfId="4" applyFont="1" applyFill="1" applyBorder="1"/>
    <xf numFmtId="0" fontId="36" fillId="2" borderId="97" xfId="4" applyFont="1" applyFill="1" applyBorder="1"/>
    <xf numFmtId="0" fontId="36" fillId="2" borderId="98" xfId="4" applyFont="1" applyFill="1" applyBorder="1"/>
    <xf numFmtId="0" fontId="36" fillId="2" borderId="0" xfId="4" applyFont="1" applyFill="1"/>
    <xf numFmtId="0" fontId="37" fillId="2" borderId="99" xfId="4" applyFont="1" applyFill="1" applyBorder="1" applyAlignment="1">
      <alignment shrinkToFit="1"/>
    </xf>
    <xf numFmtId="0" fontId="37" fillId="2" borderId="97" xfId="4" applyFont="1" applyFill="1" applyBorder="1"/>
    <xf numFmtId="0" fontId="37" fillId="2" borderId="98" xfId="4" applyFont="1" applyFill="1" applyBorder="1" applyAlignment="1">
      <alignment shrinkToFit="1"/>
    </xf>
    <xf numFmtId="38" fontId="37" fillId="2" borderId="100" xfId="5" applyFont="1" applyFill="1" applyBorder="1" applyAlignment="1">
      <alignment shrinkToFit="1"/>
    </xf>
    <xf numFmtId="0" fontId="32" fillId="2" borderId="103" xfId="4" applyFont="1" applyFill="1" applyBorder="1" applyAlignment="1">
      <alignment horizontal="center"/>
    </xf>
    <xf numFmtId="0" fontId="32" fillId="2" borderId="0" xfId="4" applyFont="1" applyFill="1" applyAlignment="1">
      <alignment horizontal="center"/>
    </xf>
    <xf numFmtId="0" fontId="38" fillId="2" borderId="107" xfId="4" applyFont="1" applyFill="1" applyBorder="1"/>
    <xf numFmtId="0" fontId="38" fillId="2" borderId="108" xfId="4" applyFont="1" applyFill="1" applyBorder="1"/>
    <xf numFmtId="0" fontId="38" fillId="2" borderId="0" xfId="4" applyFont="1" applyFill="1"/>
    <xf numFmtId="0" fontId="39" fillId="2" borderId="109" xfId="4" applyFont="1" applyFill="1" applyBorder="1" applyAlignment="1">
      <alignment shrinkToFit="1"/>
    </xf>
    <xf numFmtId="0" fontId="39" fillId="2" borderId="107" xfId="4" applyFont="1" applyFill="1" applyBorder="1"/>
    <xf numFmtId="0" fontId="39" fillId="2" borderId="108" xfId="4" applyFont="1" applyFill="1" applyBorder="1" applyAlignment="1">
      <alignment shrinkToFit="1"/>
    </xf>
    <xf numFmtId="38" fontId="39" fillId="2" borderId="110" xfId="5" applyFont="1" applyFill="1" applyBorder="1" applyAlignment="1">
      <alignment shrinkToFit="1"/>
    </xf>
    <xf numFmtId="0" fontId="35" fillId="2" borderId="104" xfId="4" applyFont="1" applyFill="1" applyBorder="1"/>
    <xf numFmtId="0" fontId="40" fillId="2" borderId="10" xfId="4" applyFont="1" applyFill="1" applyBorder="1"/>
    <xf numFmtId="0" fontId="38" fillId="2" borderId="112" xfId="4" applyFont="1" applyFill="1" applyBorder="1"/>
    <xf numFmtId="0" fontId="39" fillId="2" borderId="113" xfId="4" applyFont="1" applyFill="1" applyBorder="1"/>
    <xf numFmtId="0" fontId="39" fillId="2" borderId="108" xfId="4" applyFont="1" applyFill="1" applyBorder="1"/>
    <xf numFmtId="0" fontId="36" fillId="2" borderId="107" xfId="4" applyFont="1" applyFill="1" applyBorder="1"/>
    <xf numFmtId="0" fontId="37" fillId="2" borderId="99" xfId="4" applyFont="1" applyFill="1" applyBorder="1"/>
    <xf numFmtId="0" fontId="37" fillId="2" borderId="98" xfId="4" applyFont="1" applyFill="1" applyBorder="1"/>
    <xf numFmtId="0" fontId="41" fillId="2" borderId="0" xfId="4" applyFont="1" applyFill="1"/>
    <xf numFmtId="183" fontId="42" fillId="2" borderId="111" xfId="4" applyNumberFormat="1" applyFont="1" applyFill="1" applyBorder="1"/>
    <xf numFmtId="183" fontId="42" fillId="2" borderId="103" xfId="4" applyNumberFormat="1" applyFont="1" applyFill="1" applyBorder="1"/>
    <xf numFmtId="183" fontId="42" fillId="2" borderId="104" xfId="4" applyNumberFormat="1" applyFont="1" applyFill="1" applyBorder="1"/>
    <xf numFmtId="38" fontId="42" fillId="2" borderId="105" xfId="4" applyNumberFormat="1" applyFont="1" applyFill="1" applyBorder="1" applyAlignment="1">
      <alignment shrinkToFit="1"/>
    </xf>
    <xf numFmtId="0" fontId="42" fillId="2" borderId="93" xfId="4" applyFont="1" applyFill="1" applyBorder="1"/>
    <xf numFmtId="0" fontId="42" fillId="2" borderId="11" xfId="4" applyFont="1" applyFill="1" applyBorder="1"/>
    <xf numFmtId="0" fontId="42" fillId="2" borderId="12" xfId="4" applyFont="1" applyFill="1" applyBorder="1"/>
    <xf numFmtId="183" fontId="33" fillId="2" borderId="117" xfId="4" applyNumberFormat="1" applyFont="1" applyFill="1" applyBorder="1"/>
    <xf numFmtId="183" fontId="33" fillId="2" borderId="8" xfId="4" applyNumberFormat="1" applyFont="1" applyFill="1" applyBorder="1"/>
    <xf numFmtId="183" fontId="33" fillId="2" borderId="9" xfId="4" applyNumberFormat="1" applyFont="1" applyFill="1" applyBorder="1"/>
    <xf numFmtId="183" fontId="33" fillId="2" borderId="118" xfId="6" applyNumberFormat="1" applyFont="1" applyFill="1" applyBorder="1" applyAlignment="1">
      <alignment shrinkToFit="1"/>
    </xf>
    <xf numFmtId="0" fontId="32" fillId="2" borderId="62" xfId="4" applyFont="1" applyFill="1" applyBorder="1"/>
    <xf numFmtId="0" fontId="32" fillId="2" borderId="119" xfId="4" applyFont="1" applyFill="1" applyBorder="1"/>
    <xf numFmtId="0" fontId="32" fillId="2" borderId="120" xfId="4" applyFont="1" applyFill="1" applyBorder="1"/>
    <xf numFmtId="38" fontId="33" fillId="2" borderId="63" xfId="5" applyFont="1" applyFill="1" applyBorder="1" applyAlignment="1">
      <alignment shrinkToFit="1"/>
    </xf>
    <xf numFmtId="184" fontId="32" fillId="2" borderId="0" xfId="6" applyNumberFormat="1" applyFont="1" applyFill="1" applyBorder="1" applyAlignment="1"/>
    <xf numFmtId="184" fontId="32" fillId="2" borderId="13" xfId="6" applyNumberFormat="1" applyFont="1" applyFill="1" applyBorder="1" applyAlignment="1"/>
    <xf numFmtId="184" fontId="32" fillId="2" borderId="47" xfId="6" applyNumberFormat="1" applyFont="1" applyFill="1" applyBorder="1" applyAlignment="1"/>
    <xf numFmtId="184" fontId="32" fillId="2" borderId="30" xfId="6" applyNumberFormat="1" applyFont="1" applyFill="1" applyBorder="1" applyAlignment="1"/>
    <xf numFmtId="184" fontId="32" fillId="2" borderId="33" xfId="6" applyNumberFormat="1" applyFont="1" applyFill="1" applyBorder="1" applyAlignment="1"/>
    <xf numFmtId="184" fontId="32" fillId="2" borderId="34" xfId="6" applyNumberFormat="1" applyFont="1" applyFill="1" applyBorder="1" applyAlignment="1"/>
    <xf numFmtId="38" fontId="32" fillId="2" borderId="35" xfId="5" applyFont="1" applyFill="1" applyBorder="1" applyAlignment="1"/>
    <xf numFmtId="1" fontId="32" fillId="2" borderId="0" xfId="4" applyNumberFormat="1" applyFont="1" applyFill="1"/>
    <xf numFmtId="0" fontId="30" fillId="2" borderId="7" xfId="4" applyFont="1" applyFill="1" applyBorder="1"/>
    <xf numFmtId="0" fontId="32" fillId="2" borderId="8" xfId="4" applyFont="1" applyFill="1" applyBorder="1"/>
    <xf numFmtId="0" fontId="32" fillId="2" borderId="9" xfId="4" applyFont="1" applyFill="1" applyBorder="1"/>
    <xf numFmtId="0" fontId="32" fillId="2" borderId="38" xfId="4" applyFont="1" applyFill="1" applyBorder="1"/>
    <xf numFmtId="0" fontId="32" fillId="2" borderId="39" xfId="4" applyFont="1" applyFill="1" applyBorder="1"/>
    <xf numFmtId="38" fontId="32" fillId="2" borderId="37" xfId="5" applyFont="1" applyFill="1" applyBorder="1" applyAlignment="1"/>
    <xf numFmtId="184" fontId="32" fillId="2" borderId="0" xfId="4" applyNumberFormat="1" applyFont="1" applyFill="1"/>
    <xf numFmtId="1" fontId="35" fillId="2" borderId="0" xfId="4" applyNumberFormat="1" applyFont="1" applyFill="1"/>
    <xf numFmtId="180" fontId="32" fillId="6" borderId="93" xfId="4" applyNumberFormat="1" applyFont="1" applyFill="1" applyBorder="1" applyAlignment="1">
      <alignment horizontal="center" shrinkToFit="1"/>
    </xf>
    <xf numFmtId="181" fontId="32" fillId="6" borderId="12" xfId="4" applyNumberFormat="1" applyFont="1" applyFill="1" applyBorder="1" applyAlignment="1">
      <alignment horizontal="center" shrinkToFit="1"/>
    </xf>
    <xf numFmtId="180" fontId="32" fillId="6" borderId="102" xfId="4" applyNumberFormat="1" applyFont="1" applyFill="1" applyBorder="1" applyAlignment="1">
      <alignment horizontal="center" shrinkToFit="1"/>
    </xf>
    <xf numFmtId="181" fontId="32" fillId="6" borderId="104" xfId="4" applyNumberFormat="1" applyFont="1" applyFill="1" applyBorder="1" applyAlignment="1">
      <alignment horizontal="center" shrinkToFit="1"/>
    </xf>
    <xf numFmtId="181" fontId="32" fillId="6" borderId="6" xfId="4" applyNumberFormat="1" applyFont="1" applyFill="1" applyBorder="1" applyAlignment="1">
      <alignment horizontal="center" shrinkToFit="1"/>
    </xf>
    <xf numFmtId="182" fontId="32" fillId="6" borderId="12" xfId="4" applyNumberFormat="1" applyFont="1" applyFill="1" applyBorder="1" applyAlignment="1">
      <alignment horizontal="center" shrinkToFit="1"/>
    </xf>
    <xf numFmtId="180" fontId="32" fillId="6" borderId="111" xfId="4" applyNumberFormat="1" applyFont="1" applyFill="1" applyBorder="1" applyAlignment="1">
      <alignment horizontal="center" shrinkToFit="1"/>
    </xf>
    <xf numFmtId="9" fontId="0" fillId="2" borderId="1" xfId="0" applyNumberFormat="1" applyFill="1" applyBorder="1" applyAlignment="1">
      <alignment vertical="center" shrinkToFit="1"/>
    </xf>
    <xf numFmtId="0" fontId="4" fillId="2" borderId="13" xfId="0" applyFont="1" applyFill="1" applyBorder="1" applyAlignment="1">
      <alignment vertical="center"/>
    </xf>
    <xf numFmtId="0" fontId="4" fillId="2" borderId="47" xfId="0" applyFont="1" applyFill="1" applyBorder="1" applyAlignment="1">
      <alignment vertical="center"/>
    </xf>
    <xf numFmtId="0" fontId="4" fillId="2" borderId="30" xfId="0" applyFont="1" applyFill="1" applyBorder="1" applyAlignment="1">
      <alignment vertical="center"/>
    </xf>
    <xf numFmtId="0" fontId="4" fillId="2" borderId="7" xfId="0" applyFont="1" applyFill="1" applyBorder="1" applyAlignment="1">
      <alignment vertical="center"/>
    </xf>
    <xf numFmtId="0" fontId="4" fillId="2" borderId="8" xfId="0" applyFont="1" applyFill="1" applyBorder="1" applyAlignment="1">
      <alignment vertical="center"/>
    </xf>
    <xf numFmtId="0" fontId="4" fillId="2" borderId="9" xfId="0" applyFont="1" applyFill="1" applyBorder="1" applyAlignment="1">
      <alignment vertical="center"/>
    </xf>
    <xf numFmtId="0" fontId="4" fillId="2" borderId="4" xfId="0" applyFont="1" applyFill="1" applyBorder="1" applyAlignment="1">
      <alignment horizontal="center" vertical="center"/>
    </xf>
    <xf numFmtId="0" fontId="43" fillId="2" borderId="2" xfId="0" applyFont="1" applyFill="1" applyBorder="1" applyAlignment="1">
      <alignment horizontal="center" vertical="center"/>
    </xf>
    <xf numFmtId="0" fontId="4" fillId="2" borderId="3" xfId="0" applyFont="1" applyFill="1" applyBorder="1" applyAlignment="1">
      <alignment horizontal="center" vertical="center"/>
    </xf>
    <xf numFmtId="9" fontId="17" fillId="2" borderId="57" xfId="1" applyNumberFormat="1" applyFont="1" applyFill="1" applyBorder="1" applyAlignment="1">
      <alignment vertical="center" shrinkToFit="1"/>
    </xf>
    <xf numFmtId="9" fontId="17" fillId="2" borderId="58" xfId="1" applyNumberFormat="1" applyFont="1" applyFill="1" applyBorder="1" applyAlignment="1">
      <alignment vertical="center" shrinkToFit="1"/>
    </xf>
    <xf numFmtId="9" fontId="17" fillId="2" borderId="65" xfId="1" applyNumberFormat="1" applyFont="1" applyFill="1" applyBorder="1" applyAlignment="1">
      <alignment vertical="center" shrinkToFit="1"/>
    </xf>
    <xf numFmtId="9" fontId="17" fillId="2" borderId="67" xfId="1" applyNumberFormat="1" applyFont="1" applyFill="1" applyBorder="1" applyAlignment="1">
      <alignment vertical="center" shrinkToFit="1"/>
    </xf>
    <xf numFmtId="0" fontId="15" fillId="2" borderId="51" xfId="1" applyFont="1" applyFill="1" applyBorder="1" applyAlignment="1">
      <alignment vertical="center" shrinkToFit="1"/>
    </xf>
    <xf numFmtId="177" fontId="15" fillId="2" borderId="52" xfId="1" applyNumberFormat="1" applyFont="1" applyFill="1" applyBorder="1" applyAlignment="1">
      <alignment vertical="center" shrinkToFit="1"/>
    </xf>
    <xf numFmtId="177" fontId="15" fillId="2" borderId="64" xfId="1" applyNumberFormat="1" applyFont="1" applyFill="1" applyBorder="1" applyAlignment="1">
      <alignment vertical="center" shrinkToFit="1"/>
    </xf>
    <xf numFmtId="177" fontId="15" fillId="2" borderId="66" xfId="1" applyNumberFormat="1" applyFont="1" applyFill="1" applyBorder="1" applyAlignment="1">
      <alignment vertical="center" shrinkToFit="1"/>
    </xf>
    <xf numFmtId="177" fontId="15" fillId="2" borderId="68" xfId="1" applyNumberFormat="1" applyFont="1" applyFill="1" applyBorder="1" applyAlignment="1">
      <alignment vertical="center"/>
    </xf>
    <xf numFmtId="0" fontId="17" fillId="4" borderId="10" xfId="1" applyFont="1" applyFill="1" applyBorder="1" applyAlignment="1">
      <alignment horizontal="center" vertical="center" shrinkToFit="1"/>
    </xf>
    <xf numFmtId="0" fontId="14" fillId="12" borderId="1" xfId="1" applyFont="1" applyFill="1" applyBorder="1" applyAlignment="1">
      <alignment horizontal="center" vertical="center"/>
    </xf>
    <xf numFmtId="0" fontId="45" fillId="2" borderId="121" xfId="1" applyFont="1" applyFill="1" applyBorder="1" applyAlignment="1">
      <alignment horizontal="center" vertical="center" shrinkToFit="1"/>
    </xf>
    <xf numFmtId="0" fontId="22" fillId="2" borderId="122" xfId="1" applyFont="1" applyFill="1" applyBorder="1" applyAlignment="1">
      <alignment horizontal="right" vertical="center"/>
    </xf>
    <xf numFmtId="0" fontId="22" fillId="2" borderId="121" xfId="1" applyFont="1" applyFill="1" applyBorder="1" applyAlignment="1">
      <alignment horizontal="right" vertical="center"/>
    </xf>
    <xf numFmtId="0" fontId="22" fillId="2" borderId="123" xfId="1" applyFont="1" applyFill="1" applyBorder="1" applyAlignment="1">
      <alignment horizontal="right" vertical="center"/>
    </xf>
    <xf numFmtId="177" fontId="22" fillId="2" borderId="124" xfId="1" applyNumberFormat="1" applyFont="1" applyFill="1" applyBorder="1" applyAlignment="1">
      <alignment horizontal="right" vertical="center"/>
    </xf>
    <xf numFmtId="0" fontId="44" fillId="2" borderId="125" xfId="1" applyFont="1" applyFill="1" applyBorder="1" applyAlignment="1">
      <alignment horizontal="center" vertical="center" shrinkToFit="1"/>
    </xf>
    <xf numFmtId="0" fontId="22" fillId="2" borderId="126" xfId="1" applyFont="1" applyFill="1" applyBorder="1" applyAlignment="1">
      <alignment horizontal="right" vertical="center"/>
    </xf>
    <xf numFmtId="0" fontId="22" fillId="2" borderId="125" xfId="1" applyFont="1" applyFill="1" applyBorder="1" applyAlignment="1">
      <alignment horizontal="right" vertical="center"/>
    </xf>
    <xf numFmtId="0" fontId="22" fillId="2" borderId="127" xfId="1" applyFont="1" applyFill="1" applyBorder="1" applyAlignment="1">
      <alignment horizontal="right" vertical="center"/>
    </xf>
    <xf numFmtId="177" fontId="22" fillId="2" borderId="128" xfId="1" applyNumberFormat="1" applyFont="1" applyFill="1" applyBorder="1" applyAlignment="1">
      <alignment horizontal="right" vertical="center"/>
    </xf>
    <xf numFmtId="0" fontId="0" fillId="11" borderId="83" xfId="0" applyFill="1" applyBorder="1">
      <alignment vertical="center"/>
    </xf>
    <xf numFmtId="0" fontId="0" fillId="11" borderId="84" xfId="0" applyFill="1" applyBorder="1">
      <alignment vertical="center"/>
    </xf>
    <xf numFmtId="0" fontId="0" fillId="11" borderId="16" xfId="0" applyFill="1" applyBorder="1">
      <alignment vertical="center"/>
    </xf>
    <xf numFmtId="0" fontId="0" fillId="11" borderId="24" xfId="0" applyFill="1" applyBorder="1">
      <alignment vertical="center"/>
    </xf>
    <xf numFmtId="0" fontId="5" fillId="2" borderId="0" xfId="0" applyFont="1" applyFill="1">
      <alignment vertical="center"/>
    </xf>
    <xf numFmtId="0" fontId="14" fillId="2" borderId="41" xfId="1" applyFont="1" applyFill="1" applyBorder="1" applyAlignment="1">
      <alignment horizontal="center" vertical="center"/>
    </xf>
    <xf numFmtId="0" fontId="45" fillId="2" borderId="137" xfId="1" applyFont="1" applyFill="1" applyBorder="1" applyAlignment="1">
      <alignment horizontal="center" vertical="center" shrinkToFit="1"/>
    </xf>
    <xf numFmtId="0" fontId="22" fillId="2" borderId="138" xfId="1" applyFont="1" applyFill="1" applyBorder="1" applyAlignment="1">
      <alignment horizontal="right" vertical="center"/>
    </xf>
    <xf numFmtId="0" fontId="22" fillId="2" borderId="137" xfId="1" applyFont="1" applyFill="1" applyBorder="1" applyAlignment="1">
      <alignment horizontal="right" vertical="center"/>
    </xf>
    <xf numFmtId="0" fontId="22" fillId="2" borderId="139" xfId="1" applyFont="1" applyFill="1" applyBorder="1" applyAlignment="1">
      <alignment horizontal="right" vertical="center"/>
    </xf>
    <xf numFmtId="177" fontId="22" fillId="2" borderId="140" xfId="1" applyNumberFormat="1" applyFont="1" applyFill="1" applyBorder="1" applyAlignment="1">
      <alignment horizontal="right" vertical="center"/>
    </xf>
    <xf numFmtId="0" fontId="14" fillId="2" borderId="129" xfId="1" applyFont="1" applyFill="1" applyBorder="1" applyAlignment="1">
      <alignment horizontal="center" vertical="center"/>
    </xf>
    <xf numFmtId="0" fontId="20" fillId="2" borderId="141" xfId="1" applyFont="1" applyFill="1" applyBorder="1" applyAlignment="1">
      <alignment horizontal="center" vertical="center"/>
    </xf>
    <xf numFmtId="0" fontId="20" fillId="2" borderId="130" xfId="1" applyFont="1" applyFill="1" applyBorder="1" applyAlignment="1">
      <alignment horizontal="center" vertical="center"/>
    </xf>
    <xf numFmtId="0" fontId="20" fillId="2" borderId="131" xfId="1" applyFont="1" applyFill="1" applyBorder="1" applyAlignment="1">
      <alignment horizontal="center" vertical="center"/>
    </xf>
    <xf numFmtId="0" fontId="20" fillId="2" borderId="40" xfId="1" applyFont="1" applyFill="1" applyBorder="1" applyAlignment="1">
      <alignment horizontal="center" vertical="center"/>
    </xf>
    <xf numFmtId="0" fontId="20" fillId="2" borderId="69" xfId="1" applyFont="1" applyFill="1" applyBorder="1" applyAlignment="1">
      <alignment horizontal="center" vertical="center"/>
    </xf>
    <xf numFmtId="0" fontId="13" fillId="2" borderId="72" xfId="1" applyFont="1" applyFill="1" applyBorder="1" applyAlignment="1">
      <alignment horizontal="center" vertical="center"/>
    </xf>
    <xf numFmtId="0" fontId="21" fillId="2" borderId="132" xfId="1" applyFont="1" applyFill="1" applyBorder="1" applyAlignment="1">
      <alignment horizontal="center" vertical="center"/>
    </xf>
    <xf numFmtId="0" fontId="21" fillId="2" borderId="59" xfId="1" applyFont="1" applyFill="1" applyBorder="1" applyAlignment="1">
      <alignment horizontal="center" vertical="center"/>
    </xf>
    <xf numFmtId="0" fontId="21" fillId="2" borderId="60" xfId="1" applyFont="1" applyFill="1" applyBorder="1" applyAlignment="1">
      <alignment horizontal="center" vertical="center"/>
    </xf>
    <xf numFmtId="0" fontId="21" fillId="2" borderId="133" xfId="1" applyFont="1" applyFill="1" applyBorder="1" applyAlignment="1">
      <alignment horizontal="center" vertical="center"/>
    </xf>
    <xf numFmtId="0" fontId="21" fillId="2" borderId="136" xfId="1" applyFont="1" applyFill="1" applyBorder="1" applyAlignment="1">
      <alignment horizontal="center" vertical="center"/>
    </xf>
    <xf numFmtId="0" fontId="21" fillId="2" borderId="70" xfId="1" applyFont="1" applyFill="1" applyBorder="1" applyAlignment="1">
      <alignment horizontal="center" vertical="center"/>
    </xf>
    <xf numFmtId="176" fontId="21" fillId="2" borderId="60" xfId="1" applyNumberFormat="1" applyFont="1" applyFill="1" applyBorder="1" applyAlignment="1">
      <alignment horizontal="center" vertical="center" shrinkToFit="1"/>
    </xf>
    <xf numFmtId="176" fontId="21" fillId="2" borderId="134" xfId="1" applyNumberFormat="1" applyFont="1" applyFill="1" applyBorder="1" applyAlignment="1">
      <alignment horizontal="center" vertical="center" shrinkToFit="1"/>
    </xf>
    <xf numFmtId="176" fontId="21" fillId="2" borderId="59" xfId="1" applyNumberFormat="1" applyFont="1" applyFill="1" applyBorder="1" applyAlignment="1">
      <alignment horizontal="center" vertical="center" shrinkToFit="1"/>
    </xf>
    <xf numFmtId="186" fontId="13" fillId="2" borderId="131" xfId="1" applyNumberFormat="1" applyFont="1" applyFill="1" applyBorder="1" applyAlignment="1">
      <alignment horizontal="center" vertical="center" shrinkToFit="1"/>
    </xf>
    <xf numFmtId="186" fontId="13" fillId="2" borderId="130" xfId="1" applyNumberFormat="1" applyFont="1" applyFill="1" applyBorder="1" applyAlignment="1">
      <alignment horizontal="center" vertical="center" shrinkToFit="1"/>
    </xf>
    <xf numFmtId="0" fontId="7" fillId="3" borderId="81" xfId="0" applyFont="1" applyFill="1" applyBorder="1" applyAlignment="1">
      <alignment vertical="center"/>
    </xf>
    <xf numFmtId="0" fontId="7" fillId="2" borderId="2" xfId="0" applyFont="1" applyFill="1" applyBorder="1" applyAlignment="1">
      <alignment horizontal="center" vertical="center"/>
    </xf>
    <xf numFmtId="0" fontId="0" fillId="12" borderId="0" xfId="0" applyFill="1">
      <alignment vertical="center"/>
    </xf>
    <xf numFmtId="14" fontId="7" fillId="3" borderId="0" xfId="0" applyNumberFormat="1" applyFont="1" applyFill="1" applyAlignment="1">
      <alignment horizontal="center" vertical="center"/>
    </xf>
    <xf numFmtId="0" fontId="0" fillId="6" borderId="1" xfId="0" applyFill="1" applyBorder="1">
      <alignment vertical="center"/>
    </xf>
    <xf numFmtId="0" fontId="0" fillId="6" borderId="3" xfId="0" applyFill="1" applyBorder="1">
      <alignment vertical="center"/>
    </xf>
    <xf numFmtId="0" fontId="0" fillId="6" borderId="4" xfId="0" applyFill="1" applyBorder="1">
      <alignment vertical="center"/>
    </xf>
    <xf numFmtId="0" fontId="0" fillId="6" borderId="2" xfId="0" applyFill="1" applyBorder="1">
      <alignment vertical="center"/>
    </xf>
    <xf numFmtId="0" fontId="46" fillId="2" borderId="3" xfId="0" applyFont="1" applyFill="1" applyBorder="1">
      <alignment vertical="center"/>
    </xf>
    <xf numFmtId="0" fontId="46" fillId="2" borderId="26" xfId="0" applyFont="1" applyFill="1" applyBorder="1">
      <alignment vertical="center"/>
    </xf>
    <xf numFmtId="0" fontId="14" fillId="3" borderId="1" xfId="0" applyFont="1" applyFill="1" applyBorder="1">
      <alignment vertical="center"/>
    </xf>
    <xf numFmtId="0" fontId="13" fillId="2" borderId="11" xfId="0" applyFont="1" applyFill="1" applyBorder="1">
      <alignment vertical="center"/>
    </xf>
    <xf numFmtId="0" fontId="13" fillId="2" borderId="1" xfId="0" applyFont="1" applyFill="1" applyBorder="1">
      <alignment vertical="center"/>
    </xf>
    <xf numFmtId="0" fontId="13" fillId="2" borderId="0" xfId="0" applyFont="1" applyFill="1">
      <alignment vertical="center"/>
    </xf>
    <xf numFmtId="0" fontId="13" fillId="2" borderId="1" xfId="0" applyFont="1" applyFill="1" applyBorder="1" applyAlignment="1">
      <alignment vertical="center" shrinkToFit="1"/>
    </xf>
    <xf numFmtId="0" fontId="13" fillId="6" borderId="45" xfId="0" applyFont="1" applyFill="1" applyBorder="1" applyAlignment="1">
      <alignment vertical="center" shrinkToFit="1"/>
    </xf>
    <xf numFmtId="0" fontId="13" fillId="6" borderId="1" xfId="0" applyFont="1" applyFill="1" applyBorder="1" applyAlignment="1">
      <alignment vertical="center" shrinkToFit="1"/>
    </xf>
    <xf numFmtId="0" fontId="13" fillId="2" borderId="0" xfId="0" applyFont="1" applyFill="1" applyAlignment="1">
      <alignment vertical="center" shrinkToFit="1"/>
    </xf>
    <xf numFmtId="0" fontId="13" fillId="2" borderId="93" xfId="0" applyFont="1" applyFill="1" applyBorder="1">
      <alignment vertical="center"/>
    </xf>
    <xf numFmtId="0" fontId="13" fillId="6" borderId="10" xfId="0" applyFont="1" applyFill="1" applyBorder="1" applyAlignment="1">
      <alignment vertical="center" shrinkToFit="1"/>
    </xf>
    <xf numFmtId="0" fontId="13" fillId="2" borderId="88" xfId="0" applyFont="1" applyFill="1" applyBorder="1">
      <alignment vertical="center"/>
    </xf>
    <xf numFmtId="0" fontId="13" fillId="13" borderId="10" xfId="0" applyFont="1" applyFill="1" applyBorder="1">
      <alignment vertical="center"/>
    </xf>
    <xf numFmtId="0" fontId="14" fillId="13" borderId="11" xfId="0" applyFont="1" applyFill="1" applyBorder="1">
      <alignment vertical="center"/>
    </xf>
    <xf numFmtId="0" fontId="13" fillId="13" borderId="11" xfId="0" applyFont="1" applyFill="1" applyBorder="1">
      <alignment vertical="center"/>
    </xf>
    <xf numFmtId="0" fontId="14" fillId="13" borderId="11" xfId="0" applyFont="1" applyFill="1" applyBorder="1" applyAlignment="1">
      <alignment horizontal="center" vertical="center"/>
    </xf>
    <xf numFmtId="0" fontId="14" fillId="13" borderId="11" xfId="0" applyFont="1" applyFill="1" applyBorder="1" applyAlignment="1">
      <alignment vertical="center" shrinkToFit="1"/>
    </xf>
    <xf numFmtId="0" fontId="14" fillId="13" borderId="93" xfId="0" applyFont="1" applyFill="1" applyBorder="1" applyAlignment="1">
      <alignment vertical="center" shrinkToFit="1"/>
    </xf>
    <xf numFmtId="0" fontId="14" fillId="13" borderId="12" xfId="0" applyFont="1" applyFill="1" applyBorder="1" applyAlignment="1">
      <alignment vertical="center" shrinkToFit="1"/>
    </xf>
    <xf numFmtId="0" fontId="14" fillId="13" borderId="1" xfId="0" applyFont="1" applyFill="1" applyBorder="1" applyAlignment="1">
      <alignment vertical="center" shrinkToFit="1"/>
    </xf>
    <xf numFmtId="0" fontId="13" fillId="3" borderId="1" xfId="0" applyFont="1" applyFill="1" applyBorder="1">
      <alignment vertical="center"/>
    </xf>
    <xf numFmtId="0" fontId="9" fillId="9" borderId="83" xfId="0" applyFont="1" applyFill="1" applyBorder="1">
      <alignment vertical="center"/>
    </xf>
    <xf numFmtId="0" fontId="0" fillId="9" borderId="83" xfId="0" applyFill="1" applyBorder="1">
      <alignment vertical="center"/>
    </xf>
    <xf numFmtId="0" fontId="0" fillId="9" borderId="84" xfId="0" applyFill="1" applyBorder="1">
      <alignment vertical="center"/>
    </xf>
    <xf numFmtId="0" fontId="47" fillId="13" borderId="11" xfId="0" applyFont="1" applyFill="1" applyBorder="1" applyAlignment="1">
      <alignment horizontal="right" vertical="center"/>
    </xf>
    <xf numFmtId="0" fontId="14" fillId="3" borderId="1" xfId="0" applyFont="1" applyFill="1" applyBorder="1" applyAlignment="1">
      <alignment horizontal="right" vertical="center" shrinkToFit="1"/>
    </xf>
    <xf numFmtId="0" fontId="14" fillId="3" borderId="45" xfId="0" applyFont="1" applyFill="1" applyBorder="1" applyAlignment="1">
      <alignment horizontal="right" vertical="center" shrinkToFit="1"/>
    </xf>
    <xf numFmtId="176" fontId="5" fillId="3" borderId="2" xfId="0" applyNumberFormat="1" applyFont="1" applyFill="1" applyBorder="1" applyAlignment="1">
      <alignment vertical="center" shrinkToFit="1"/>
    </xf>
    <xf numFmtId="38" fontId="42" fillId="3" borderId="94" xfId="5" applyFont="1" applyFill="1" applyBorder="1" applyAlignment="1">
      <alignment shrinkToFit="1"/>
    </xf>
    <xf numFmtId="0" fontId="0" fillId="2" borderId="0" xfId="0" applyFill="1" applyAlignment="1"/>
    <xf numFmtId="0" fontId="0" fillId="4" borderId="11" xfId="0" applyFill="1" applyBorder="1" applyAlignment="1"/>
    <xf numFmtId="0" fontId="14" fillId="2" borderId="1" xfId="0" applyFont="1" applyFill="1" applyBorder="1" applyAlignment="1">
      <alignment horizontal="center" vertical="center"/>
    </xf>
    <xf numFmtId="0" fontId="51" fillId="2" borderId="5" xfId="0" applyFont="1" applyFill="1" applyBorder="1">
      <alignment vertical="center"/>
    </xf>
    <xf numFmtId="0" fontId="7" fillId="3" borderId="1" xfId="0" applyFont="1" applyFill="1" applyBorder="1">
      <alignment vertical="center"/>
    </xf>
    <xf numFmtId="0" fontId="4" fillId="11" borderId="2" xfId="0" applyFont="1" applyFill="1" applyBorder="1" applyAlignment="1">
      <alignment horizontal="center" vertical="center"/>
    </xf>
    <xf numFmtId="0" fontId="4" fillId="11" borderId="3" xfId="0" applyFont="1" applyFill="1" applyBorder="1" applyAlignment="1">
      <alignment horizontal="center" vertical="center"/>
    </xf>
    <xf numFmtId="0" fontId="4" fillId="11" borderId="4" xfId="0" applyFont="1" applyFill="1" applyBorder="1" applyAlignment="1">
      <alignment horizontal="center" vertical="center"/>
    </xf>
    <xf numFmtId="0" fontId="52" fillId="2" borderId="1" xfId="0" applyFont="1" applyFill="1" applyBorder="1">
      <alignment vertical="center"/>
    </xf>
    <xf numFmtId="0" fontId="0" fillId="2" borderId="10" xfId="0" applyFill="1" applyBorder="1">
      <alignment vertical="center"/>
    </xf>
    <xf numFmtId="0" fontId="0" fillId="2" borderId="11" xfId="0" applyFill="1" applyBorder="1">
      <alignment vertical="center"/>
    </xf>
    <xf numFmtId="0" fontId="0" fillId="2" borderId="12" xfId="0" applyFill="1" applyBorder="1">
      <alignment vertical="center"/>
    </xf>
    <xf numFmtId="0" fontId="7" fillId="8" borderId="10" xfId="0" applyFont="1" applyFill="1" applyBorder="1">
      <alignment vertical="center"/>
    </xf>
    <xf numFmtId="0" fontId="7" fillId="8" borderId="12" xfId="0" applyFont="1" applyFill="1" applyBorder="1">
      <alignment vertical="center"/>
    </xf>
    <xf numFmtId="0" fontId="43" fillId="2" borderId="0" xfId="0" applyFont="1" applyFill="1">
      <alignment vertical="center"/>
    </xf>
    <xf numFmtId="0" fontId="43" fillId="2" borderId="1" xfId="0" applyFont="1" applyFill="1" applyBorder="1">
      <alignment vertical="center"/>
    </xf>
    <xf numFmtId="0" fontId="43" fillId="2" borderId="10" xfId="0" applyFont="1" applyFill="1" applyBorder="1">
      <alignment vertical="center"/>
    </xf>
    <xf numFmtId="0" fontId="43" fillId="2" borderId="11" xfId="0" applyFont="1" applyFill="1" applyBorder="1">
      <alignment vertical="center"/>
    </xf>
    <xf numFmtId="0" fontId="43" fillId="2" borderId="12" xfId="0" applyFont="1" applyFill="1" applyBorder="1">
      <alignment vertical="center"/>
    </xf>
    <xf numFmtId="0" fontId="25" fillId="2" borderId="1" xfId="0" applyFont="1" applyFill="1" applyBorder="1">
      <alignment vertical="center"/>
    </xf>
    <xf numFmtId="0" fontId="43" fillId="2" borderId="0" xfId="0" applyFont="1" applyFill="1" applyBorder="1">
      <alignment vertical="center"/>
    </xf>
    <xf numFmtId="0" fontId="53" fillId="2" borderId="0" xfId="0" applyFont="1" applyFill="1" applyAlignment="1"/>
    <xf numFmtId="0" fontId="55" fillId="2" borderId="0" xfId="0" applyFont="1" applyFill="1" applyAlignment="1"/>
    <xf numFmtId="0" fontId="13" fillId="6" borderId="1" xfId="3" applyFont="1" applyFill="1" applyBorder="1" applyAlignment="1">
      <alignment vertical="center"/>
    </xf>
    <xf numFmtId="0" fontId="13" fillId="6" borderId="1" xfId="3" applyFont="1" applyFill="1" applyBorder="1"/>
    <xf numFmtId="0" fontId="7" fillId="2" borderId="13" xfId="0" applyFont="1" applyFill="1" applyBorder="1">
      <alignment vertical="center"/>
    </xf>
    <xf numFmtId="0" fontId="7" fillId="2" borderId="1" xfId="0" applyFont="1" applyFill="1" applyBorder="1">
      <alignment vertical="center"/>
    </xf>
    <xf numFmtId="0" fontId="25" fillId="2" borderId="4" xfId="0" applyFont="1" applyFill="1" applyBorder="1">
      <alignment vertical="center"/>
    </xf>
    <xf numFmtId="0" fontId="43" fillId="2" borderId="4" xfId="0" applyFont="1" applyFill="1" applyBorder="1">
      <alignment vertical="center"/>
    </xf>
    <xf numFmtId="0" fontId="43" fillId="2" borderId="7" xfId="0" applyFont="1" applyFill="1" applyBorder="1">
      <alignment vertical="center"/>
    </xf>
    <xf numFmtId="0" fontId="43" fillId="2" borderId="8" xfId="0" applyFont="1" applyFill="1" applyBorder="1">
      <alignment vertical="center"/>
    </xf>
    <xf numFmtId="0" fontId="43" fillId="2" borderId="9" xfId="0" applyFont="1" applyFill="1" applyBorder="1">
      <alignment vertical="center"/>
    </xf>
    <xf numFmtId="0" fontId="25" fillId="2" borderId="2" xfId="0" applyFont="1" applyFill="1" applyBorder="1">
      <alignment vertical="center"/>
    </xf>
    <xf numFmtId="0" fontId="43" fillId="2" borderId="2" xfId="0" applyFont="1" applyFill="1" applyBorder="1">
      <alignment vertical="center"/>
    </xf>
    <xf numFmtId="0" fontId="43" fillId="2" borderId="13" xfId="0" applyFont="1" applyFill="1" applyBorder="1">
      <alignment vertical="center"/>
    </xf>
    <xf numFmtId="0" fontId="43" fillId="2" borderId="47" xfId="0" applyFont="1" applyFill="1" applyBorder="1">
      <alignment vertical="center"/>
    </xf>
    <xf numFmtId="0" fontId="43" fillId="2" borderId="30" xfId="0" applyFont="1" applyFill="1" applyBorder="1">
      <alignment vertical="center"/>
    </xf>
    <xf numFmtId="0" fontId="46" fillId="2" borderId="0" xfId="0" applyFont="1" applyFill="1" applyAlignment="1">
      <alignment horizontal="center" vertical="center"/>
    </xf>
    <xf numFmtId="0" fontId="25" fillId="2" borderId="3" xfId="0" applyFont="1" applyFill="1" applyBorder="1">
      <alignment vertical="center"/>
    </xf>
    <xf numFmtId="0" fontId="43" fillId="2" borderId="3" xfId="0" applyFont="1" applyFill="1" applyBorder="1">
      <alignment vertical="center"/>
    </xf>
    <xf numFmtId="0" fontId="43" fillId="2" borderId="5" xfId="0" applyFont="1" applyFill="1" applyBorder="1">
      <alignment vertical="center"/>
    </xf>
    <xf numFmtId="0" fontId="43" fillId="2" borderId="6" xfId="0" applyFont="1" applyFill="1" applyBorder="1">
      <alignment vertical="center"/>
    </xf>
    <xf numFmtId="0" fontId="25" fillId="2" borderId="13" xfId="0" applyFont="1" applyFill="1" applyBorder="1">
      <alignment vertical="center"/>
    </xf>
    <xf numFmtId="0" fontId="25" fillId="2" borderId="5" xfId="0" applyFont="1" applyFill="1" applyBorder="1">
      <alignment vertical="center"/>
    </xf>
    <xf numFmtId="0" fontId="25" fillId="2" borderId="7" xfId="0" applyFont="1" applyFill="1" applyBorder="1">
      <alignment vertical="center"/>
    </xf>
    <xf numFmtId="0" fontId="56" fillId="2" borderId="0" xfId="0" applyFont="1" applyFill="1">
      <alignment vertical="center"/>
    </xf>
    <xf numFmtId="0" fontId="57" fillId="2" borderId="0" xfId="0" applyFont="1" applyFill="1">
      <alignment vertical="center"/>
    </xf>
    <xf numFmtId="0" fontId="58" fillId="2" borderId="0" xfId="0" applyFont="1" applyFill="1">
      <alignment vertical="center"/>
    </xf>
    <xf numFmtId="0" fontId="43" fillId="4" borderId="1" xfId="0" applyFont="1" applyFill="1" applyBorder="1">
      <alignment vertical="center"/>
    </xf>
    <xf numFmtId="0" fontId="43" fillId="4" borderId="10" xfId="0" applyFont="1" applyFill="1" applyBorder="1">
      <alignment vertical="center"/>
    </xf>
    <xf numFmtId="0" fontId="43" fillId="4" borderId="11" xfId="0" applyFont="1" applyFill="1" applyBorder="1">
      <alignment vertical="center"/>
    </xf>
    <xf numFmtId="0" fontId="43" fillId="4" borderId="12" xfId="0" applyFont="1" applyFill="1" applyBorder="1">
      <alignment vertical="center"/>
    </xf>
    <xf numFmtId="0" fontId="7" fillId="4" borderId="1" xfId="0" applyFont="1" applyFill="1" applyBorder="1">
      <alignment vertical="center"/>
    </xf>
    <xf numFmtId="0" fontId="59" fillId="2" borderId="1" xfId="0" applyFont="1" applyFill="1" applyBorder="1">
      <alignment vertical="center"/>
    </xf>
    <xf numFmtId="0" fontId="7" fillId="10" borderId="1" xfId="0" applyFont="1" applyFill="1" applyBorder="1">
      <alignment vertical="center"/>
    </xf>
    <xf numFmtId="0" fontId="0" fillId="6" borderId="13" xfId="0" applyFill="1" applyBorder="1">
      <alignment vertical="center"/>
    </xf>
    <xf numFmtId="0" fontId="0" fillId="6" borderId="47" xfId="0" applyFill="1" applyBorder="1">
      <alignment vertical="center"/>
    </xf>
    <xf numFmtId="0" fontId="0" fillId="6" borderId="30" xfId="0" applyFill="1" applyBorder="1">
      <alignment vertical="center"/>
    </xf>
    <xf numFmtId="0" fontId="7" fillId="2" borderId="0" xfId="0" applyFont="1" applyFill="1" applyAlignment="1"/>
    <xf numFmtId="0" fontId="0" fillId="15" borderId="0" xfId="0" applyFill="1" applyBorder="1">
      <alignment vertical="center"/>
    </xf>
    <xf numFmtId="56" fontId="29" fillId="3" borderId="0" xfId="0" applyNumberFormat="1" applyFont="1" applyFill="1" applyAlignment="1">
      <alignment horizontal="center" vertical="center" shrinkToFit="1"/>
    </xf>
    <xf numFmtId="0" fontId="60" fillId="2" borderId="20" xfId="0" applyFont="1" applyFill="1" applyBorder="1">
      <alignment vertical="center"/>
    </xf>
    <xf numFmtId="0" fontId="60" fillId="2" borderId="25" xfId="0" applyFont="1" applyFill="1" applyBorder="1">
      <alignment vertical="center"/>
    </xf>
    <xf numFmtId="0" fontId="0" fillId="2" borderId="27" xfId="0" applyFill="1" applyBorder="1">
      <alignment vertical="center"/>
    </xf>
    <xf numFmtId="176" fontId="21" fillId="16" borderId="60" xfId="1" applyNumberFormat="1" applyFont="1" applyFill="1" applyBorder="1" applyAlignment="1">
      <alignment horizontal="center" vertical="center" shrinkToFit="1"/>
    </xf>
    <xf numFmtId="176" fontId="21" fillId="16" borderId="134" xfId="1" applyNumberFormat="1" applyFont="1" applyFill="1" applyBorder="1" applyAlignment="1">
      <alignment horizontal="center" vertical="center" shrinkToFit="1"/>
    </xf>
    <xf numFmtId="186" fontId="13" fillId="16" borderId="131" xfId="1" applyNumberFormat="1" applyFont="1" applyFill="1" applyBorder="1" applyAlignment="1">
      <alignment horizontal="center" vertical="center" shrinkToFit="1"/>
    </xf>
    <xf numFmtId="0" fontId="22" fillId="16" borderId="138" xfId="1" applyFont="1" applyFill="1" applyBorder="1" applyAlignment="1">
      <alignment horizontal="right" vertical="center"/>
    </xf>
    <xf numFmtId="0" fontId="22" fillId="16" borderId="126" xfId="1" applyFont="1" applyFill="1" applyBorder="1" applyAlignment="1">
      <alignment horizontal="right" vertical="center"/>
    </xf>
    <xf numFmtId="0" fontId="17" fillId="16" borderId="1" xfId="1" applyFont="1" applyFill="1" applyBorder="1" applyAlignment="1">
      <alignment horizontal="right" vertical="center"/>
    </xf>
    <xf numFmtId="0" fontId="17" fillId="16" borderId="12" xfId="1" applyFont="1" applyFill="1" applyBorder="1" applyAlignment="1">
      <alignment horizontal="right" vertical="center"/>
    </xf>
    <xf numFmtId="0" fontId="17" fillId="16" borderId="77" xfId="1" applyFont="1" applyFill="1" applyBorder="1" applyAlignment="1">
      <alignment horizontal="right" vertical="center"/>
    </xf>
    <xf numFmtId="0" fontId="22" fillId="16" borderId="122" xfId="1" applyFont="1" applyFill="1" applyBorder="1" applyAlignment="1">
      <alignment horizontal="right" vertical="center"/>
    </xf>
    <xf numFmtId="177" fontId="15" fillId="16" borderId="52" xfId="1" applyNumberFormat="1" applyFont="1" applyFill="1" applyBorder="1" applyAlignment="1">
      <alignment vertical="center" shrinkToFit="1"/>
    </xf>
    <xf numFmtId="177" fontId="15" fillId="16" borderId="64" xfId="1" applyNumberFormat="1" applyFont="1" applyFill="1" applyBorder="1" applyAlignment="1">
      <alignment vertical="center" shrinkToFit="1"/>
    </xf>
    <xf numFmtId="9" fontId="17" fillId="16" borderId="58" xfId="1" applyNumberFormat="1" applyFont="1" applyFill="1" applyBorder="1" applyAlignment="1">
      <alignment vertical="center" shrinkToFit="1"/>
    </xf>
    <xf numFmtId="9" fontId="17" fillId="16" borderId="57" xfId="1" applyNumberFormat="1" applyFont="1" applyFill="1" applyBorder="1" applyAlignment="1">
      <alignment vertical="center" shrinkToFit="1"/>
    </xf>
    <xf numFmtId="9" fontId="17" fillId="16" borderId="56" xfId="1" applyNumberFormat="1" applyFont="1" applyFill="1" applyBorder="1" applyAlignment="1">
      <alignment vertical="center" shrinkToFit="1"/>
    </xf>
    <xf numFmtId="0" fontId="0" fillId="6" borderId="83" xfId="0" applyFill="1" applyBorder="1">
      <alignment vertical="center"/>
    </xf>
    <xf numFmtId="0" fontId="0" fillId="6" borderId="16" xfId="0" applyFill="1" applyBorder="1">
      <alignment vertical="center"/>
    </xf>
    <xf numFmtId="0" fontId="0" fillId="6" borderId="143" xfId="0" applyFill="1" applyBorder="1">
      <alignment vertical="center"/>
    </xf>
    <xf numFmtId="0" fontId="0" fillId="6" borderId="84" xfId="0" applyFill="1" applyBorder="1">
      <alignment vertical="center"/>
    </xf>
    <xf numFmtId="0" fontId="0" fillId="6" borderId="144" xfId="0" applyFill="1" applyBorder="1">
      <alignment vertical="center"/>
    </xf>
    <xf numFmtId="0" fontId="0" fillId="6" borderId="24" xfId="0" applyFill="1" applyBorder="1">
      <alignment vertical="center"/>
    </xf>
    <xf numFmtId="0" fontId="0" fillId="2" borderId="38" xfId="0" applyFill="1" applyBorder="1">
      <alignment vertical="center"/>
    </xf>
    <xf numFmtId="0" fontId="0" fillId="2" borderId="39" xfId="0" applyFill="1" applyBorder="1">
      <alignment vertical="center"/>
    </xf>
    <xf numFmtId="0" fontId="0" fillId="2" borderId="37" xfId="0" applyFill="1" applyBorder="1">
      <alignment vertical="center"/>
    </xf>
    <xf numFmtId="0" fontId="0" fillId="11" borderId="143" xfId="0" applyFill="1" applyBorder="1">
      <alignment vertical="center"/>
    </xf>
    <xf numFmtId="0" fontId="0" fillId="11" borderId="144" xfId="0" applyFill="1" applyBorder="1">
      <alignment vertical="center"/>
    </xf>
    <xf numFmtId="0" fontId="0" fillId="11" borderId="88" xfId="0" applyFill="1" applyBorder="1">
      <alignment vertical="center"/>
    </xf>
    <xf numFmtId="0" fontId="0" fillId="11" borderId="0" xfId="0" applyFill="1" applyBorder="1">
      <alignment vertical="center"/>
    </xf>
    <xf numFmtId="0" fontId="0" fillId="11" borderId="89" xfId="0" applyFill="1" applyBorder="1">
      <alignment vertical="center"/>
    </xf>
    <xf numFmtId="0" fontId="0" fillId="6" borderId="88" xfId="0" applyFill="1" applyBorder="1">
      <alignment vertical="center"/>
    </xf>
    <xf numFmtId="0" fontId="0" fillId="6" borderId="89" xfId="0" applyFill="1" applyBorder="1">
      <alignment vertical="center"/>
    </xf>
    <xf numFmtId="176" fontId="10" fillId="11" borderId="2" xfId="0" applyNumberFormat="1" applyFont="1" applyFill="1" applyBorder="1" applyAlignment="1">
      <alignment vertical="center" shrinkToFit="1"/>
    </xf>
    <xf numFmtId="0" fontId="0" fillId="17" borderId="88" xfId="0" applyFill="1" applyBorder="1">
      <alignment vertical="center"/>
    </xf>
    <xf numFmtId="0" fontId="0" fillId="17" borderId="0" xfId="0" applyFill="1" applyBorder="1">
      <alignment vertical="center"/>
    </xf>
    <xf numFmtId="0" fontId="0" fillId="17" borderId="89" xfId="0" applyFill="1" applyBorder="1">
      <alignment vertical="center"/>
    </xf>
    <xf numFmtId="0" fontId="0" fillId="17" borderId="38" xfId="0" applyFill="1" applyBorder="1">
      <alignment vertical="center"/>
    </xf>
    <xf numFmtId="0" fontId="0" fillId="17" borderId="39" xfId="0" applyFill="1" applyBorder="1">
      <alignment vertical="center"/>
    </xf>
    <xf numFmtId="0" fontId="0" fillId="17" borderId="37" xfId="0" applyFill="1" applyBorder="1">
      <alignment vertical="center"/>
    </xf>
    <xf numFmtId="0" fontId="0" fillId="19" borderId="83" xfId="0" applyFill="1" applyBorder="1">
      <alignment vertical="center"/>
    </xf>
    <xf numFmtId="0" fontId="0" fillId="19" borderId="16" xfId="0" applyFill="1" applyBorder="1">
      <alignment vertical="center"/>
    </xf>
    <xf numFmtId="0" fontId="7" fillId="18" borderId="74" xfId="0" applyFont="1" applyFill="1" applyBorder="1">
      <alignment vertical="center"/>
    </xf>
    <xf numFmtId="0" fontId="7" fillId="18" borderId="75" xfId="0" applyFont="1" applyFill="1" applyBorder="1">
      <alignment vertical="center"/>
    </xf>
    <xf numFmtId="0" fontId="7" fillId="18" borderId="76" xfId="0" applyFont="1" applyFill="1" applyBorder="1">
      <alignment vertical="center"/>
    </xf>
    <xf numFmtId="0" fontId="61" fillId="2" borderId="3" xfId="0" applyFont="1" applyFill="1" applyBorder="1">
      <alignment vertical="center"/>
    </xf>
    <xf numFmtId="0" fontId="54" fillId="2" borderId="3" xfId="0" applyFont="1" applyFill="1" applyBorder="1">
      <alignment vertical="center"/>
    </xf>
    <xf numFmtId="0" fontId="13" fillId="2" borderId="1" xfId="3" applyFont="1" applyFill="1" applyBorder="1" applyAlignment="1">
      <alignment horizontal="center" vertical="center"/>
    </xf>
    <xf numFmtId="176" fontId="21" fillId="0" borderId="135" xfId="1" applyNumberFormat="1" applyFont="1" applyFill="1" applyBorder="1" applyAlignment="1">
      <alignment horizontal="center" vertical="center" shrinkToFit="1"/>
    </xf>
    <xf numFmtId="186" fontId="13" fillId="0" borderId="142" xfId="1" applyNumberFormat="1" applyFont="1" applyFill="1" applyBorder="1" applyAlignment="1">
      <alignment horizontal="center" vertical="center" shrinkToFit="1"/>
    </xf>
    <xf numFmtId="0" fontId="17" fillId="3" borderId="1" xfId="1" applyFont="1" applyFill="1" applyBorder="1" applyAlignment="1">
      <alignment horizontal="right" vertical="center"/>
    </xf>
    <xf numFmtId="0" fontId="22" fillId="20" borderId="122" xfId="1" applyFont="1" applyFill="1" applyBorder="1" applyAlignment="1">
      <alignment horizontal="right" vertical="center"/>
    </xf>
    <xf numFmtId="0" fontId="22" fillId="20" borderId="126" xfId="1" applyFont="1" applyFill="1" applyBorder="1" applyAlignment="1">
      <alignment horizontal="right" vertical="center"/>
    </xf>
    <xf numFmtId="0" fontId="17" fillId="20" borderId="1" xfId="1" applyFont="1" applyFill="1" applyBorder="1" applyAlignment="1">
      <alignment horizontal="right" vertical="center"/>
    </xf>
    <xf numFmtId="0" fontId="17" fillId="20" borderId="12" xfId="1" applyFont="1" applyFill="1" applyBorder="1" applyAlignment="1">
      <alignment horizontal="right" vertical="center"/>
    </xf>
    <xf numFmtId="0" fontId="17" fillId="20" borderId="77" xfId="1" applyFont="1" applyFill="1" applyBorder="1" applyAlignment="1">
      <alignment horizontal="right" vertical="center"/>
    </xf>
    <xf numFmtId="176" fontId="21" fillId="20" borderId="60" xfId="1" applyNumberFormat="1" applyFont="1" applyFill="1" applyBorder="1" applyAlignment="1">
      <alignment horizontal="center" vertical="center" shrinkToFit="1"/>
    </xf>
    <xf numFmtId="176" fontId="21" fillId="20" borderId="134" xfId="1" applyNumberFormat="1" applyFont="1" applyFill="1" applyBorder="1" applyAlignment="1">
      <alignment horizontal="center" vertical="center" shrinkToFit="1"/>
    </xf>
    <xf numFmtId="186" fontId="13" fillId="20" borderId="131" xfId="1" applyNumberFormat="1" applyFont="1" applyFill="1" applyBorder="1" applyAlignment="1">
      <alignment horizontal="center" vertical="center" shrinkToFit="1"/>
    </xf>
    <xf numFmtId="0" fontId="22" fillId="20" borderId="138" xfId="1" applyFont="1" applyFill="1" applyBorder="1" applyAlignment="1">
      <alignment horizontal="right" vertical="center"/>
    </xf>
    <xf numFmtId="177" fontId="15" fillId="20" borderId="52" xfId="1" applyNumberFormat="1" applyFont="1" applyFill="1" applyBorder="1" applyAlignment="1">
      <alignment vertical="center" shrinkToFit="1"/>
    </xf>
    <xf numFmtId="177" fontId="15" fillId="20" borderId="64" xfId="1" applyNumberFormat="1" applyFont="1" applyFill="1" applyBorder="1" applyAlignment="1">
      <alignment vertical="center" shrinkToFit="1"/>
    </xf>
    <xf numFmtId="9" fontId="17" fillId="20" borderId="58" xfId="1" applyNumberFormat="1" applyFont="1" applyFill="1" applyBorder="1" applyAlignment="1">
      <alignment vertical="center" shrinkToFit="1"/>
    </xf>
    <xf numFmtId="9" fontId="17" fillId="20" borderId="57" xfId="1" applyNumberFormat="1" applyFont="1" applyFill="1" applyBorder="1" applyAlignment="1">
      <alignment vertical="center" shrinkToFit="1"/>
    </xf>
    <xf numFmtId="9" fontId="17" fillId="20" borderId="56" xfId="1" applyNumberFormat="1" applyFont="1" applyFill="1" applyBorder="1" applyAlignment="1">
      <alignment vertical="center" shrinkToFit="1"/>
    </xf>
    <xf numFmtId="3" fontId="0" fillId="2" borderId="1" xfId="0" applyNumberFormat="1" applyFill="1" applyBorder="1" applyAlignment="1">
      <alignment vertical="center" shrinkToFit="1"/>
    </xf>
    <xf numFmtId="187" fontId="13" fillId="2" borderId="0" xfId="0" applyNumberFormat="1" applyFont="1" applyFill="1" applyAlignment="1">
      <alignment vertical="center" shrinkToFit="1"/>
    </xf>
    <xf numFmtId="0" fontId="62" fillId="2" borderId="0" xfId="0" applyFont="1" applyFill="1" applyAlignment="1">
      <alignment horizontal="center" vertical="center"/>
    </xf>
    <xf numFmtId="0" fontId="13" fillId="2" borderId="146" xfId="1" applyFont="1" applyFill="1" applyBorder="1" applyAlignment="1">
      <alignment horizontal="center" vertical="center"/>
    </xf>
    <xf numFmtId="0" fontId="21" fillId="2" borderId="145" xfId="2" applyFont="1" applyFill="1" applyBorder="1" applyAlignment="1">
      <alignment horizontal="center" vertical="center"/>
    </xf>
    <xf numFmtId="0" fontId="24" fillId="2" borderId="25" xfId="2" applyFont="1" applyFill="1" applyBorder="1" applyAlignment="1">
      <alignment horizontal="left" vertical="center"/>
    </xf>
    <xf numFmtId="0" fontId="16" fillId="2" borderId="26" xfId="1" applyFont="1" applyFill="1" applyBorder="1" applyAlignment="1">
      <alignment horizontal="center" vertical="center"/>
    </xf>
    <xf numFmtId="0" fontId="17" fillId="4" borderId="147" xfId="1" applyFont="1" applyFill="1" applyBorder="1" applyAlignment="1">
      <alignment horizontal="center" vertical="center" shrinkToFit="1"/>
    </xf>
    <xf numFmtId="0" fontId="17" fillId="4" borderId="27" xfId="1" applyFont="1" applyFill="1" applyBorder="1" applyAlignment="1">
      <alignment horizontal="right" vertical="center"/>
    </xf>
    <xf numFmtId="0" fontId="17" fillId="4" borderId="120" xfId="1" applyFont="1" applyFill="1" applyBorder="1" applyAlignment="1">
      <alignment horizontal="right" vertical="center"/>
    </xf>
    <xf numFmtId="0" fontId="17" fillId="4" borderId="147" xfId="1" applyFont="1" applyFill="1" applyBorder="1" applyAlignment="1">
      <alignment horizontal="right" vertical="center"/>
    </xf>
    <xf numFmtId="0" fontId="17" fillId="4" borderId="36" xfId="1" applyFont="1" applyFill="1" applyBorder="1" applyAlignment="1">
      <alignment horizontal="right" vertical="center"/>
    </xf>
    <xf numFmtId="0" fontId="17" fillId="16" borderId="27" xfId="1" applyFont="1" applyFill="1" applyBorder="1" applyAlignment="1">
      <alignment horizontal="right" vertical="center"/>
    </xf>
    <xf numFmtId="0" fontId="17" fillId="16" borderId="120" xfId="1" applyFont="1" applyFill="1" applyBorder="1" applyAlignment="1">
      <alignment horizontal="right" vertical="center"/>
    </xf>
    <xf numFmtId="0" fontId="17" fillId="16" borderId="148" xfId="1" applyFont="1" applyFill="1" applyBorder="1" applyAlignment="1">
      <alignment horizontal="right" vertical="center"/>
    </xf>
    <xf numFmtId="177" fontId="17" fillId="4" borderId="149" xfId="1" applyNumberFormat="1" applyFont="1" applyFill="1" applyBorder="1" applyAlignment="1">
      <alignment horizontal="right" vertical="center"/>
    </xf>
    <xf numFmtId="0" fontId="17" fillId="3" borderId="27" xfId="1" applyFont="1" applyFill="1" applyBorder="1" applyAlignment="1">
      <alignment horizontal="right" vertical="center"/>
    </xf>
    <xf numFmtId="0" fontId="17" fillId="20" borderId="27" xfId="1" applyFont="1" applyFill="1" applyBorder="1" applyAlignment="1">
      <alignment horizontal="right" vertical="center"/>
    </xf>
    <xf numFmtId="0" fontId="17" fillId="20" borderId="120" xfId="1" applyFont="1" applyFill="1" applyBorder="1" applyAlignment="1">
      <alignment horizontal="right" vertical="center"/>
    </xf>
    <xf numFmtId="0" fontId="17" fillId="20" borderId="148" xfId="1" applyFont="1" applyFill="1" applyBorder="1" applyAlignment="1">
      <alignment horizontal="right" vertical="center"/>
    </xf>
    <xf numFmtId="9" fontId="17" fillId="0" borderId="58" xfId="1" applyNumberFormat="1" applyFont="1" applyFill="1" applyBorder="1" applyAlignment="1">
      <alignment vertical="center" shrinkToFit="1"/>
    </xf>
    <xf numFmtId="9" fontId="17" fillId="0" borderId="57" xfId="1" applyNumberFormat="1" applyFont="1" applyFill="1" applyBorder="1" applyAlignment="1">
      <alignment vertical="center" shrinkToFit="1"/>
    </xf>
    <xf numFmtId="9" fontId="17" fillId="0" borderId="65" xfId="1" applyNumberFormat="1" applyFont="1" applyFill="1" applyBorder="1" applyAlignment="1">
      <alignment vertical="center" shrinkToFit="1"/>
    </xf>
    <xf numFmtId="0" fontId="63" fillId="2" borderId="20" xfId="2" applyFont="1" applyFill="1" applyBorder="1" applyAlignment="1">
      <alignment horizontal="center" vertical="center"/>
    </xf>
    <xf numFmtId="0" fontId="64" fillId="2" borderId="125" xfId="1" applyFont="1" applyFill="1" applyBorder="1" applyAlignment="1">
      <alignment horizontal="center" vertical="center" shrinkToFit="1"/>
    </xf>
    <xf numFmtId="0" fontId="65" fillId="4" borderId="1" xfId="1" applyFont="1" applyFill="1" applyBorder="1" applyAlignment="1">
      <alignment horizontal="right" vertical="center"/>
    </xf>
    <xf numFmtId="0" fontId="64" fillId="2" borderId="126" xfId="1" applyFont="1" applyFill="1" applyBorder="1" applyAlignment="1">
      <alignment horizontal="right" vertical="center"/>
    </xf>
    <xf numFmtId="176" fontId="66" fillId="2" borderId="134" xfId="1" applyNumberFormat="1" applyFont="1" applyFill="1" applyBorder="1" applyAlignment="1">
      <alignment horizontal="center" vertical="center" shrinkToFit="1"/>
    </xf>
    <xf numFmtId="0" fontId="67" fillId="2" borderId="20" xfId="2" applyFont="1" applyFill="1" applyBorder="1" applyAlignment="1">
      <alignment horizontal="center" vertical="center"/>
    </xf>
    <xf numFmtId="0" fontId="68" fillId="2" borderId="122" xfId="1" applyFont="1" applyFill="1" applyBorder="1" applyAlignment="1">
      <alignment horizontal="right" vertical="center"/>
    </xf>
    <xf numFmtId="0" fontId="68" fillId="2" borderId="121" xfId="1" applyFont="1" applyFill="1" applyBorder="1" applyAlignment="1">
      <alignment horizontal="right" vertical="center"/>
    </xf>
    <xf numFmtId="0" fontId="68" fillId="2" borderId="138" xfId="1" applyFont="1" applyFill="1" applyBorder="1" applyAlignment="1">
      <alignment horizontal="right" vertical="center"/>
    </xf>
    <xf numFmtId="9" fontId="0" fillId="0" borderId="1" xfId="0" applyNumberFormat="1" applyFill="1" applyBorder="1" applyAlignment="1">
      <alignment vertical="center" shrinkToFit="1"/>
    </xf>
    <xf numFmtId="0" fontId="7" fillId="2" borderId="2" xfId="0" applyFont="1" applyFill="1" applyBorder="1" applyAlignment="1">
      <alignment horizontal="center" vertical="center"/>
    </xf>
    <xf numFmtId="0" fontId="34" fillId="6" borderId="61" xfId="4" applyFont="1" applyFill="1" applyBorder="1" applyAlignment="1">
      <alignment horizontal="center"/>
    </xf>
    <xf numFmtId="0" fontId="34" fillId="6" borderId="19" xfId="4" applyFont="1" applyFill="1" applyBorder="1" applyAlignment="1">
      <alignment horizontal="center"/>
    </xf>
    <xf numFmtId="0" fontId="35" fillId="6" borderId="32" xfId="4" applyFont="1" applyFill="1" applyBorder="1" applyAlignment="1">
      <alignment horizontal="center"/>
    </xf>
    <xf numFmtId="0" fontId="32" fillId="7" borderId="93" xfId="4" applyFont="1" applyFill="1" applyBorder="1" applyAlignment="1">
      <alignment horizontal="center"/>
    </xf>
    <xf numFmtId="0" fontId="32" fillId="7" borderId="11" xfId="4" applyFont="1" applyFill="1" applyBorder="1" applyAlignment="1">
      <alignment horizontal="center"/>
    </xf>
    <xf numFmtId="0" fontId="32" fillId="7" borderId="94" xfId="4" applyFont="1" applyFill="1" applyBorder="1" applyAlignment="1">
      <alignment horizontal="center"/>
    </xf>
    <xf numFmtId="0" fontId="34" fillId="2" borderId="93" xfId="4" applyFont="1" applyFill="1" applyBorder="1" applyAlignment="1">
      <alignment horizontal="center"/>
    </xf>
    <xf numFmtId="0" fontId="34" fillId="2" borderId="11" xfId="4" applyFont="1" applyFill="1" applyBorder="1" applyAlignment="1">
      <alignment horizontal="center"/>
    </xf>
    <xf numFmtId="0" fontId="35" fillId="2" borderId="94" xfId="4" applyFont="1" applyFill="1" applyBorder="1" applyAlignment="1">
      <alignment horizontal="center"/>
    </xf>
    <xf numFmtId="0" fontId="35" fillId="2" borderId="11" xfId="4" applyFont="1" applyFill="1" applyBorder="1" applyAlignment="1">
      <alignment horizontal="center"/>
    </xf>
    <xf numFmtId="0" fontId="35" fillId="2" borderId="12" xfId="4" applyFont="1" applyFill="1" applyBorder="1" applyAlignment="1">
      <alignment horizontal="center"/>
    </xf>
    <xf numFmtId="0" fontId="32" fillId="2" borderId="3" xfId="4" applyFont="1" applyFill="1" applyBorder="1" applyAlignment="1">
      <alignment horizontal="center" vertical="center" textRotation="255"/>
    </xf>
    <xf numFmtId="0" fontId="32" fillId="2" borderId="95" xfId="4" applyFont="1" applyFill="1" applyBorder="1" applyAlignment="1">
      <alignment horizontal="center" vertical="center" textRotation="255"/>
    </xf>
    <xf numFmtId="179" fontId="32" fillId="6" borderId="93" xfId="4" applyNumberFormat="1" applyFont="1" applyFill="1" applyBorder="1" applyAlignment="1">
      <alignment horizontal="center"/>
    </xf>
    <xf numFmtId="179" fontId="32" fillId="6" borderId="11" xfId="4" applyNumberFormat="1" applyFont="1" applyFill="1" applyBorder="1" applyAlignment="1">
      <alignment horizontal="center"/>
    </xf>
    <xf numFmtId="179" fontId="32" fillId="6" borderId="12" xfId="4" applyNumberFormat="1" applyFont="1" applyFill="1" applyBorder="1" applyAlignment="1">
      <alignment horizontal="center"/>
    </xf>
    <xf numFmtId="0" fontId="41" fillId="2" borderId="114" xfId="4" applyFont="1" applyFill="1" applyBorder="1" applyAlignment="1">
      <alignment horizontal="left"/>
    </xf>
    <xf numFmtId="0" fontId="41" fillId="2" borderId="115" xfId="4" applyFont="1" applyFill="1" applyBorder="1" applyAlignment="1">
      <alignment horizontal="left"/>
    </xf>
    <xf numFmtId="0" fontId="41" fillId="2" borderId="116" xfId="4" applyFont="1" applyFill="1" applyBorder="1" applyAlignment="1">
      <alignment horizontal="left"/>
    </xf>
    <xf numFmtId="0" fontId="41" fillId="2" borderId="10" xfId="4" applyFont="1" applyFill="1" applyBorder="1" applyAlignment="1">
      <alignment horizontal="left"/>
    </xf>
    <xf numFmtId="0" fontId="41" fillId="2" borderId="11" xfId="4" applyFont="1" applyFill="1" applyBorder="1" applyAlignment="1">
      <alignment horizontal="left"/>
    </xf>
    <xf numFmtId="0" fontId="41" fillId="2" borderId="12" xfId="4" applyFont="1" applyFill="1" applyBorder="1" applyAlignment="1">
      <alignment horizontal="left"/>
    </xf>
    <xf numFmtId="0" fontId="35" fillId="2" borderId="10" xfId="4" applyFont="1" applyFill="1" applyBorder="1" applyAlignment="1">
      <alignment horizontal="left"/>
    </xf>
    <xf numFmtId="0" fontId="35" fillId="2" borderId="11" xfId="4" applyFont="1" applyFill="1" applyBorder="1" applyAlignment="1">
      <alignment horizontal="left"/>
    </xf>
    <xf numFmtId="0" fontId="35" fillId="2" borderId="12" xfId="4" applyFont="1" applyFill="1" applyBorder="1" applyAlignment="1">
      <alignment horizontal="left"/>
    </xf>
    <xf numFmtId="0" fontId="32" fillId="2" borderId="101" xfId="4" applyFont="1" applyFill="1" applyBorder="1" applyAlignment="1">
      <alignment horizontal="center" vertical="center" textRotation="255"/>
    </xf>
    <xf numFmtId="0" fontId="35" fillId="2" borderId="101" xfId="4" applyFont="1" applyFill="1" applyBorder="1" applyAlignment="1">
      <alignment horizontal="center" vertical="center" textRotation="255"/>
    </xf>
    <xf numFmtId="0" fontId="35" fillId="2" borderId="3" xfId="4" applyFont="1" applyFill="1" applyBorder="1" applyAlignment="1">
      <alignment horizontal="center" vertical="center" textRotation="255"/>
    </xf>
    <xf numFmtId="0" fontId="35" fillId="2" borderId="5" xfId="4" applyFont="1" applyFill="1" applyBorder="1" applyAlignment="1">
      <alignment horizontal="center" vertical="center" textRotation="255"/>
    </xf>
    <xf numFmtId="0" fontId="35" fillId="2" borderId="106" xfId="4" applyFont="1" applyFill="1" applyBorder="1" applyAlignment="1">
      <alignment horizontal="center" vertical="center" textRotation="255"/>
    </xf>
    <xf numFmtId="0" fontId="0" fillId="5" borderId="10" xfId="0" applyFill="1" applyBorder="1" applyAlignment="1">
      <alignment horizontal="center" vertical="center"/>
    </xf>
    <xf numFmtId="0" fontId="0" fillId="5" borderId="11" xfId="0" applyFill="1" applyBorder="1" applyAlignment="1">
      <alignment horizontal="center" vertical="center"/>
    </xf>
    <xf numFmtId="0" fontId="0" fillId="5" borderId="12" xfId="0" applyFill="1" applyBorder="1" applyAlignment="1">
      <alignment horizontal="center" vertical="center"/>
    </xf>
    <xf numFmtId="0" fontId="52" fillId="2" borderId="2" xfId="0" applyFont="1" applyFill="1" applyBorder="1" applyAlignment="1">
      <alignment horizontal="center" vertical="center"/>
    </xf>
    <xf numFmtId="0" fontId="52" fillId="2" borderId="4" xfId="0" applyFont="1" applyFill="1" applyBorder="1" applyAlignment="1">
      <alignment horizontal="center" vertical="center"/>
    </xf>
    <xf numFmtId="0" fontId="0" fillId="2" borderId="2" xfId="0" applyFill="1" applyBorder="1" applyAlignment="1">
      <alignment horizontal="center" vertical="center"/>
    </xf>
    <xf numFmtId="0" fontId="0" fillId="2" borderId="4" xfId="0" applyFill="1" applyBorder="1" applyAlignment="1">
      <alignment horizontal="center" vertical="center"/>
    </xf>
    <xf numFmtId="0" fontId="0" fillId="5" borderId="0" xfId="0" applyFill="1" applyAlignment="1">
      <alignment horizontal="center" vertical="center"/>
    </xf>
    <xf numFmtId="0" fontId="13" fillId="2" borderId="10" xfId="0" applyFont="1" applyFill="1" applyBorder="1" applyAlignment="1">
      <alignment vertical="center"/>
    </xf>
    <xf numFmtId="0" fontId="13" fillId="2" borderId="11" xfId="0" applyFont="1" applyFill="1" applyBorder="1" applyAlignment="1">
      <alignment vertical="center"/>
    </xf>
    <xf numFmtId="0" fontId="13" fillId="2" borderId="12" xfId="0" applyFont="1" applyFill="1" applyBorder="1" applyAlignment="1">
      <alignment vertical="center"/>
    </xf>
    <xf numFmtId="0" fontId="13" fillId="2" borderId="10" xfId="0" applyFont="1" applyFill="1" applyBorder="1" applyAlignment="1"/>
    <xf numFmtId="0" fontId="13" fillId="2" borderId="11" xfId="0" applyFont="1" applyFill="1" applyBorder="1" applyAlignment="1"/>
    <xf numFmtId="0" fontId="13" fillId="2" borderId="12" xfId="0" applyFont="1" applyFill="1" applyBorder="1" applyAlignment="1"/>
    <xf numFmtId="0" fontId="0" fillId="2" borderId="10" xfId="0" applyFill="1" applyBorder="1" applyAlignment="1">
      <alignment vertical="center"/>
    </xf>
    <xf numFmtId="0" fontId="0" fillId="2" borderId="11" xfId="0" applyFill="1" applyBorder="1" applyAlignment="1">
      <alignment vertical="center"/>
    </xf>
    <xf numFmtId="0" fontId="0" fillId="2" borderId="12" xfId="0" applyFill="1" applyBorder="1" applyAlignment="1">
      <alignment vertical="center"/>
    </xf>
    <xf numFmtId="0" fontId="4" fillId="2" borderId="10" xfId="0" applyFont="1" applyFill="1" applyBorder="1" applyAlignment="1">
      <alignment vertical="center"/>
    </xf>
    <xf numFmtId="0" fontId="13" fillId="2" borderId="47" xfId="0" applyFont="1" applyFill="1" applyBorder="1" applyAlignment="1">
      <alignment horizontal="left" vertical="center" shrinkToFit="1"/>
    </xf>
    <xf numFmtId="0" fontId="7" fillId="2" borderId="10" xfId="0" applyFont="1" applyFill="1" applyBorder="1" applyAlignment="1">
      <alignment horizontal="center" vertical="center"/>
    </xf>
    <xf numFmtId="0" fontId="7" fillId="2" borderId="11" xfId="0" applyFont="1" applyFill="1" applyBorder="1" applyAlignment="1">
      <alignment horizontal="center" vertical="center"/>
    </xf>
    <xf numFmtId="0" fontId="7" fillId="2" borderId="12" xfId="0" applyFont="1" applyFill="1" applyBorder="1" applyAlignment="1">
      <alignment horizontal="center" vertical="center"/>
    </xf>
    <xf numFmtId="0" fontId="7" fillId="2" borderId="2" xfId="0" applyFont="1" applyFill="1" applyBorder="1" applyAlignment="1">
      <alignment horizontal="center" vertical="center"/>
    </xf>
    <xf numFmtId="0" fontId="7" fillId="2" borderId="3" xfId="0" applyFont="1" applyFill="1" applyBorder="1" applyAlignment="1">
      <alignment horizontal="center" vertical="center"/>
    </xf>
    <xf numFmtId="0" fontId="7" fillId="2" borderId="4" xfId="0" applyFont="1" applyFill="1" applyBorder="1" applyAlignment="1">
      <alignment horizontal="center" vertical="center"/>
    </xf>
    <xf numFmtId="0" fontId="29" fillId="2" borderId="2" xfId="0" applyFont="1" applyFill="1" applyBorder="1" applyAlignment="1">
      <alignment horizontal="center" vertical="center" shrinkToFit="1"/>
    </xf>
    <xf numFmtId="0" fontId="29" fillId="2" borderId="4" xfId="0" applyFont="1" applyFill="1" applyBorder="1" applyAlignment="1">
      <alignment horizontal="center" vertical="center" shrinkToFit="1"/>
    </xf>
    <xf numFmtId="0" fontId="17" fillId="2" borderId="62" xfId="1" applyFont="1" applyFill="1" applyBorder="1" applyAlignment="1">
      <alignment horizontal="center" vertical="center"/>
    </xf>
    <xf numFmtId="0" fontId="17" fillId="2" borderId="63" xfId="1" applyFont="1" applyFill="1" applyBorder="1" applyAlignment="1">
      <alignment horizontal="center" vertical="center"/>
    </xf>
    <xf numFmtId="0" fontId="14" fillId="2" borderId="54" xfId="1" applyFont="1" applyFill="1" applyBorder="1" applyAlignment="1">
      <alignment horizontal="center" vertical="center"/>
    </xf>
    <xf numFmtId="0" fontId="14" fillId="2" borderId="51" xfId="1" applyFont="1" applyFill="1" applyBorder="1" applyAlignment="1">
      <alignment horizontal="center" vertical="center"/>
    </xf>
    <xf numFmtId="0" fontId="19" fillId="2" borderId="56" xfId="1" applyFont="1" applyFill="1" applyBorder="1" applyAlignment="1">
      <alignment horizontal="center" vertical="center" shrinkToFit="1"/>
    </xf>
    <xf numFmtId="0" fontId="18" fillId="2" borderId="56" xfId="1" applyFont="1" applyFill="1" applyBorder="1" applyAlignment="1">
      <alignment horizontal="left" vertical="center" shrinkToFit="1"/>
    </xf>
    <xf numFmtId="0" fontId="18" fillId="2" borderId="57" xfId="1" applyFont="1" applyFill="1" applyBorder="1" applyAlignment="1">
      <alignment horizontal="left" vertical="center" shrinkToFit="1"/>
    </xf>
    <xf numFmtId="0" fontId="14" fillId="14" borderId="61" xfId="1" applyFont="1" applyFill="1" applyBorder="1" applyAlignment="1">
      <alignment horizontal="center" vertical="center"/>
    </xf>
    <xf numFmtId="0" fontId="14" fillId="14" borderId="32" xfId="1" applyFont="1" applyFill="1" applyBorder="1" applyAlignment="1">
      <alignment horizontal="center" vertical="center"/>
    </xf>
    <xf numFmtId="178" fontId="69" fillId="14" borderId="33" xfId="1" applyNumberFormat="1" applyFont="1" applyFill="1" applyBorder="1" applyAlignment="1">
      <alignment horizontal="center" vertical="center"/>
    </xf>
    <xf numFmtId="178" fontId="69" fillId="14" borderId="34" xfId="1" applyNumberFormat="1" applyFont="1" applyFill="1" applyBorder="1" applyAlignment="1">
      <alignment horizontal="center" vertical="center"/>
    </xf>
    <xf numFmtId="178" fontId="69" fillId="14" borderId="35" xfId="1" applyNumberFormat="1" applyFont="1" applyFill="1" applyBorder="1" applyAlignment="1">
      <alignment horizontal="center" vertical="center"/>
    </xf>
    <xf numFmtId="178" fontId="69" fillId="14" borderId="38" xfId="1" applyNumberFormat="1" applyFont="1" applyFill="1" applyBorder="1" applyAlignment="1">
      <alignment horizontal="center" vertical="center"/>
    </xf>
    <xf numFmtId="178" fontId="69" fillId="14" borderId="39" xfId="1" applyNumberFormat="1" applyFont="1" applyFill="1" applyBorder="1" applyAlignment="1">
      <alignment horizontal="center" vertical="center"/>
    </xf>
    <xf numFmtId="178" fontId="69" fillId="14" borderId="37" xfId="1" applyNumberFormat="1" applyFont="1" applyFill="1" applyBorder="1" applyAlignment="1">
      <alignment horizontal="center" vertical="center"/>
    </xf>
    <xf numFmtId="0" fontId="4" fillId="2" borderId="2" xfId="0" applyFont="1" applyFill="1" applyBorder="1" applyAlignment="1">
      <alignment horizontal="center" vertical="center" shrinkToFit="1"/>
    </xf>
    <xf numFmtId="0" fontId="4" fillId="2" borderId="4" xfId="0" applyFont="1" applyFill="1" applyBorder="1" applyAlignment="1">
      <alignment horizontal="center" vertical="center" shrinkToFit="1"/>
    </xf>
    <xf numFmtId="185" fontId="29" fillId="2" borderId="2" xfId="0" applyNumberFormat="1" applyFont="1" applyFill="1" applyBorder="1" applyAlignment="1">
      <alignment horizontal="center" vertical="center" shrinkToFit="1"/>
    </xf>
    <xf numFmtId="185" fontId="29" fillId="2" borderId="4" xfId="0" applyNumberFormat="1" applyFont="1" applyFill="1" applyBorder="1" applyAlignment="1">
      <alignment horizontal="center" vertical="center" shrinkToFit="1"/>
    </xf>
    <xf numFmtId="178" fontId="23" fillId="14" borderId="33" xfId="1" applyNumberFormat="1" applyFont="1" applyFill="1" applyBorder="1" applyAlignment="1">
      <alignment horizontal="center" vertical="center"/>
    </xf>
    <xf numFmtId="178" fontId="23" fillId="14" borderId="34" xfId="1" applyNumberFormat="1" applyFont="1" applyFill="1" applyBorder="1" applyAlignment="1">
      <alignment horizontal="center" vertical="center"/>
    </xf>
    <xf numFmtId="178" fontId="23" fillId="14" borderId="35" xfId="1" applyNumberFormat="1" applyFont="1" applyFill="1" applyBorder="1" applyAlignment="1">
      <alignment horizontal="center" vertical="center"/>
    </xf>
    <xf numFmtId="178" fontId="23" fillId="14" borderId="38" xfId="1" applyNumberFormat="1" applyFont="1" applyFill="1" applyBorder="1" applyAlignment="1">
      <alignment horizontal="center" vertical="center"/>
    </xf>
    <xf numFmtId="178" fontId="23" fillId="14" borderId="39" xfId="1" applyNumberFormat="1" applyFont="1" applyFill="1" applyBorder="1" applyAlignment="1">
      <alignment horizontal="center" vertical="center"/>
    </xf>
    <xf numFmtId="178" fontId="23" fillId="14" borderId="37" xfId="1" applyNumberFormat="1" applyFont="1" applyFill="1" applyBorder="1" applyAlignment="1">
      <alignment horizontal="center" vertical="center"/>
    </xf>
    <xf numFmtId="0" fontId="67" fillId="2" borderId="56" xfId="1" applyFont="1" applyFill="1" applyBorder="1" applyAlignment="1">
      <alignment horizontal="center" vertical="center" shrinkToFit="1"/>
    </xf>
    <xf numFmtId="0" fontId="14" fillId="2" borderId="42" xfId="1" applyFont="1" applyFill="1" applyBorder="1" applyAlignment="1">
      <alignment horizontal="center" vertical="center"/>
    </xf>
    <xf numFmtId="0" fontId="21" fillId="2" borderId="150" xfId="1" applyFont="1" applyFill="1" applyBorder="1" applyAlignment="1">
      <alignment horizontal="center" vertical="center"/>
    </xf>
    <xf numFmtId="0" fontId="21" fillId="2" borderId="20" xfId="1" applyFont="1" applyFill="1" applyBorder="1" applyAlignment="1">
      <alignment horizontal="center" vertical="center"/>
    </xf>
    <xf numFmtId="0" fontId="21" fillId="2" borderId="3" xfId="1" applyFont="1" applyFill="1" applyBorder="1" applyAlignment="1">
      <alignment horizontal="center" vertical="center"/>
    </xf>
    <xf numFmtId="0" fontId="21" fillId="2" borderId="0" xfId="1" applyFont="1" applyFill="1" applyBorder="1" applyAlignment="1">
      <alignment horizontal="center" vertical="center"/>
    </xf>
    <xf numFmtId="176" fontId="21" fillId="2" borderId="3" xfId="1" applyNumberFormat="1" applyFont="1" applyFill="1" applyBorder="1" applyAlignment="1">
      <alignment horizontal="center" vertical="center" shrinkToFit="1"/>
    </xf>
    <xf numFmtId="176" fontId="21" fillId="2" borderId="6" xfId="1" applyNumberFormat="1" applyFont="1" applyFill="1" applyBorder="1" applyAlignment="1">
      <alignment horizontal="center" vertical="center" shrinkToFit="1"/>
    </xf>
    <xf numFmtId="176" fontId="21" fillId="0" borderId="5" xfId="1" applyNumberFormat="1" applyFont="1" applyFill="1" applyBorder="1" applyAlignment="1">
      <alignment horizontal="center" vertical="center" shrinkToFit="1"/>
    </xf>
    <xf numFmtId="176" fontId="21" fillId="2" borderId="20" xfId="1" applyNumberFormat="1" applyFont="1" applyFill="1" applyBorder="1" applyAlignment="1">
      <alignment horizontal="center" vertical="center" shrinkToFit="1"/>
    </xf>
    <xf numFmtId="176" fontId="21" fillId="16" borderId="3" xfId="1" applyNumberFormat="1" applyFont="1" applyFill="1" applyBorder="1" applyAlignment="1">
      <alignment horizontal="center" vertical="center" shrinkToFit="1"/>
    </xf>
    <xf numFmtId="176" fontId="21" fillId="16" borderId="6" xfId="1" applyNumberFormat="1" applyFont="1" applyFill="1" applyBorder="1" applyAlignment="1">
      <alignment horizontal="center" vertical="center" shrinkToFit="1"/>
    </xf>
    <xf numFmtId="0" fontId="21" fillId="2" borderId="151" xfId="1" applyFont="1" applyFill="1" applyBorder="1" applyAlignment="1">
      <alignment horizontal="center" vertical="center"/>
    </xf>
    <xf numFmtId="0" fontId="21" fillId="2" borderId="71" xfId="1" applyFont="1" applyFill="1" applyBorder="1" applyAlignment="1">
      <alignment horizontal="center" vertical="center"/>
    </xf>
    <xf numFmtId="0" fontId="14" fillId="2" borderId="2" xfId="0" applyFont="1" applyFill="1" applyBorder="1" applyAlignment="1">
      <alignment horizontal="center" vertical="center"/>
    </xf>
    <xf numFmtId="177" fontId="17" fillId="22" borderId="149" xfId="1" applyNumberFormat="1" applyFont="1" applyFill="1" applyBorder="1" applyAlignment="1">
      <alignment horizontal="right" vertical="center"/>
    </xf>
    <xf numFmtId="177" fontId="17" fillId="22" borderId="79" xfId="1" applyNumberFormat="1" applyFont="1" applyFill="1" applyBorder="1" applyAlignment="1">
      <alignment horizontal="right" vertical="center"/>
    </xf>
    <xf numFmtId="177" fontId="17" fillId="3" borderId="79" xfId="1" applyNumberFormat="1" applyFont="1" applyFill="1" applyBorder="1" applyAlignment="1">
      <alignment horizontal="right" vertical="center"/>
    </xf>
    <xf numFmtId="0" fontId="17" fillId="21" borderId="1" xfId="1" applyFont="1" applyFill="1" applyBorder="1" applyAlignment="1">
      <alignment horizontal="right" vertical="center"/>
    </xf>
    <xf numFmtId="0" fontId="17" fillId="21" borderId="36" xfId="1" applyFont="1" applyFill="1" applyBorder="1" applyAlignment="1">
      <alignment horizontal="right" vertical="center"/>
    </xf>
    <xf numFmtId="0" fontId="17" fillId="21" borderId="120" xfId="1" applyFont="1" applyFill="1" applyBorder="1" applyAlignment="1">
      <alignment horizontal="right" vertical="center"/>
    </xf>
  </cellXfs>
  <cellStyles count="7">
    <cellStyle name="パーセント 2" xfId="6" xr:uid="{9F9256A5-F2B7-4B29-97A3-2986E1A9FFBE}"/>
    <cellStyle name="桁区切り 2" xfId="5" xr:uid="{BCA6A614-A85A-4A0E-ADB2-1B570C03062F}"/>
    <cellStyle name="標準" xfId="0" builtinId="0"/>
    <cellStyle name="標準 2" xfId="2" xr:uid="{970E96A3-2185-48AA-B82E-BBDE6DDFE6C1}"/>
    <cellStyle name="標準 2 2" xfId="3" xr:uid="{F9E5A66B-5028-4938-BE21-C3C892D52014}"/>
    <cellStyle name="標準_◎マルチ生産計画 89期4月～" xfId="1" xr:uid="{DC3B3E28-3244-4569-A667-D04B08317A0C}"/>
    <cellStyle name="標準_ブロー負荷（試算TRY負荷反映）" xfId="4" xr:uid="{41AED046-172C-4CB7-B4D7-E37ED0E8EC61}"/>
  </cellStyles>
  <dxfs count="815">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ill>
        <patternFill>
          <bgColor rgb="FFCCFFFF"/>
        </patternFill>
      </fill>
    </dxf>
    <dxf>
      <font>
        <b/>
        <i val="0"/>
        <color rgb="FFFF0000"/>
      </font>
      <fill>
        <patternFill>
          <bgColor theme="5" tint="0.79998168889431442"/>
        </patternFill>
      </fill>
    </dxf>
    <dxf>
      <font>
        <color rgb="FFCCFFCC"/>
      </font>
    </dxf>
    <dxf>
      <font>
        <color theme="0"/>
      </font>
    </dxf>
    <dxf>
      <fill>
        <patternFill>
          <bgColor rgb="FFCCFFFF"/>
        </patternFill>
      </fill>
    </dxf>
    <dxf>
      <fill>
        <patternFill>
          <bgColor rgb="FFCCFFFF"/>
        </patternFill>
      </fill>
    </dxf>
    <dxf>
      <fill>
        <patternFill>
          <bgColor rgb="FFCCFFFF"/>
        </patternFill>
      </fill>
    </dxf>
    <dxf>
      <font>
        <b/>
        <i val="0"/>
        <color rgb="FFFF0000"/>
      </font>
      <fill>
        <patternFill>
          <bgColor theme="5" tint="0.79998168889431442"/>
        </patternFill>
      </fill>
    </dxf>
    <dxf>
      <font>
        <color rgb="FFCCFFCC"/>
      </font>
    </dxf>
    <dxf>
      <font>
        <color theme="0"/>
      </font>
    </dxf>
    <dxf>
      <fill>
        <patternFill>
          <bgColor rgb="FFCCFFFF"/>
        </patternFill>
      </fill>
    </dxf>
    <dxf>
      <fill>
        <patternFill>
          <bgColor rgb="FFCCFFFF"/>
        </patternFill>
      </fill>
    </dxf>
    <dxf>
      <fill>
        <patternFill>
          <bgColor rgb="FFCCFFFF"/>
        </patternFill>
      </fill>
    </dxf>
    <dxf>
      <font>
        <b/>
        <i val="0"/>
        <color rgb="FFFF0000"/>
      </font>
      <fill>
        <patternFill>
          <bgColor theme="5" tint="0.79998168889431442"/>
        </patternFill>
      </fill>
    </dxf>
    <dxf>
      <font>
        <color rgb="FFCCFFCC"/>
      </font>
    </dxf>
    <dxf>
      <font>
        <color theme="0"/>
      </font>
    </dxf>
    <dxf>
      <fill>
        <patternFill>
          <bgColor rgb="FFCCFFFF"/>
        </patternFill>
      </fill>
    </dxf>
    <dxf>
      <fill>
        <patternFill>
          <bgColor rgb="FFCCFFFF"/>
        </patternFill>
      </fill>
    </dxf>
    <dxf>
      <fill>
        <patternFill>
          <bgColor rgb="FFCCFFFF"/>
        </patternFill>
      </fill>
    </dxf>
    <dxf>
      <font>
        <color rgb="FFCCFFCC"/>
      </font>
    </dxf>
    <dxf>
      <font>
        <color theme="0"/>
      </font>
    </dxf>
    <dxf>
      <font>
        <color rgb="FFCCFFCC"/>
      </font>
    </dxf>
    <dxf>
      <font>
        <color theme="0"/>
      </font>
    </dxf>
    <dxf>
      <fill>
        <patternFill>
          <bgColor rgb="FFCCFFFF"/>
        </patternFill>
      </fill>
    </dxf>
    <dxf>
      <font>
        <color rgb="FFCCFFCC"/>
      </font>
    </dxf>
    <dxf>
      <font>
        <color theme="0"/>
      </font>
    </dxf>
    <dxf>
      <font>
        <color rgb="FFCCFFCC"/>
      </font>
    </dxf>
    <dxf>
      <font>
        <color theme="0"/>
      </font>
    </dxf>
    <dxf>
      <fill>
        <patternFill>
          <bgColor rgb="FFCCFFFF"/>
        </patternFill>
      </fill>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b/>
        <i val="0"/>
        <color rgb="FFFF0000"/>
      </font>
      <fill>
        <patternFill>
          <bgColor theme="5" tint="0.79998168889431442"/>
        </patternFill>
      </fill>
    </dxf>
    <dxf>
      <font>
        <color rgb="FFCCFFCC"/>
      </font>
    </dxf>
    <dxf>
      <font>
        <color theme="0"/>
      </font>
    </dxf>
    <dxf>
      <font>
        <color rgb="FFCCFFCC"/>
      </font>
    </dxf>
    <dxf>
      <font>
        <color theme="0"/>
      </font>
    </dxf>
    <dxf>
      <fill>
        <patternFill>
          <bgColor rgb="FFCCFFFF"/>
        </patternFill>
      </fill>
    </dxf>
    <dxf>
      <fill>
        <patternFill>
          <bgColor rgb="FFCCFFFF"/>
        </patternFill>
      </fill>
    </dxf>
    <dxf>
      <fill>
        <patternFill>
          <bgColor rgb="FFCCFFFF"/>
        </patternFill>
      </fill>
    </dxf>
    <dxf>
      <font>
        <color rgb="FFCCFFCC"/>
      </font>
    </dxf>
    <dxf>
      <font>
        <color theme="0"/>
      </font>
    </dxf>
    <dxf>
      <font>
        <color rgb="FFCCFFCC"/>
      </font>
    </dxf>
    <dxf>
      <font>
        <color theme="0"/>
      </font>
    </dxf>
    <dxf>
      <fill>
        <patternFill>
          <bgColor rgb="FFCCFFFF"/>
        </patternFill>
      </fill>
    </dxf>
    <dxf>
      <font>
        <color rgb="FFCCFFCC"/>
      </font>
    </dxf>
    <dxf>
      <font>
        <color theme="0"/>
      </font>
    </dxf>
    <dxf>
      <font>
        <color rgb="FFCCFFCC"/>
      </font>
    </dxf>
    <dxf>
      <font>
        <color theme="0"/>
      </font>
    </dxf>
    <dxf>
      <fill>
        <patternFill>
          <bgColor rgb="FFCCFFFF"/>
        </patternFill>
      </fill>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b/>
        <i val="0"/>
        <color rgb="FFFF0000"/>
      </font>
      <fill>
        <patternFill>
          <bgColor theme="5" tint="0.79998168889431442"/>
        </patternFill>
      </fill>
    </dxf>
    <dxf>
      <font>
        <color rgb="FFCCFFCC"/>
      </font>
    </dxf>
    <dxf>
      <font>
        <color theme="0"/>
      </font>
    </dxf>
    <dxf>
      <font>
        <color rgb="FFCCFFCC"/>
      </font>
    </dxf>
    <dxf>
      <font>
        <color theme="0"/>
      </font>
    </dxf>
    <dxf>
      <fill>
        <patternFill>
          <bgColor rgb="FFCCFFFF"/>
        </patternFill>
      </fill>
    </dxf>
    <dxf>
      <fill>
        <patternFill>
          <bgColor rgb="FFCCFFFF"/>
        </patternFill>
      </fill>
    </dxf>
    <dxf>
      <fill>
        <patternFill>
          <bgColor rgb="FFCCFFFF"/>
        </patternFill>
      </fill>
    </dxf>
    <dxf>
      <font>
        <color rgb="FFCCFFCC"/>
      </font>
    </dxf>
    <dxf>
      <font>
        <color rgb="FFCCFFCC"/>
      </font>
    </dxf>
    <dxf>
      <font>
        <color theme="0"/>
      </font>
    </dxf>
    <dxf>
      <font>
        <color rgb="FFCCFFCC"/>
      </font>
    </dxf>
    <dxf>
      <fill>
        <patternFill>
          <bgColor rgb="FFCCFFFF"/>
        </patternFill>
      </fill>
    </dxf>
    <dxf>
      <font>
        <color rgb="FFCCFFCC"/>
      </font>
    </dxf>
    <dxf>
      <font>
        <color theme="0"/>
      </font>
    </dxf>
    <dxf>
      <fill>
        <patternFill>
          <bgColor rgb="FFCCFFFF"/>
        </patternFill>
      </fill>
    </dxf>
    <dxf>
      <font>
        <color rgb="FFCCFFCC"/>
      </font>
    </dxf>
    <dxf>
      <font>
        <color rgb="FFCCFFCC"/>
      </font>
    </dxf>
    <dxf>
      <font>
        <color theme="0"/>
      </font>
    </dxf>
    <dxf>
      <font>
        <color rgb="FFCCFFCC"/>
      </font>
    </dxf>
    <dxf>
      <fill>
        <patternFill>
          <bgColor rgb="FFCCFFFF"/>
        </patternFill>
      </fill>
    </dxf>
    <dxf>
      <font>
        <color rgb="FFCCFFCC"/>
      </font>
    </dxf>
    <dxf>
      <font>
        <color theme="0"/>
      </font>
    </dxf>
    <dxf>
      <fill>
        <patternFill>
          <bgColor rgb="FFCCFFFF"/>
        </patternFill>
      </fill>
    </dxf>
    <dxf>
      <font>
        <color rgb="FFCCFFCC"/>
      </font>
    </dxf>
    <dxf>
      <font>
        <color theme="0"/>
      </font>
    </dxf>
    <dxf>
      <font>
        <color rgb="FFCCFFCC"/>
      </font>
    </dxf>
    <dxf>
      <font>
        <color theme="0"/>
      </font>
    </dxf>
    <dxf>
      <fill>
        <patternFill>
          <bgColor rgb="FFCCFFFF"/>
        </patternFill>
      </fill>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color rgb="FFCCFFCC"/>
      </font>
    </dxf>
    <dxf>
      <font>
        <color theme="0"/>
      </font>
    </dxf>
    <dxf>
      <fill>
        <patternFill>
          <bgColor rgb="FFCCFFFF"/>
        </patternFill>
      </fill>
    </dxf>
    <dxf>
      <font>
        <b/>
        <i val="0"/>
        <color rgb="FFFF0000"/>
      </font>
      <fill>
        <patternFill>
          <bgColor theme="5" tint="0.79998168889431442"/>
        </patternFill>
      </fill>
    </dxf>
    <dxf>
      <font>
        <color rgb="FFCCFFCC"/>
      </font>
    </dxf>
    <dxf>
      <font>
        <color theme="0"/>
      </font>
    </dxf>
    <dxf>
      <font>
        <color rgb="FFCCFFCC"/>
      </font>
    </dxf>
    <dxf>
      <font>
        <color theme="0"/>
      </font>
    </dxf>
    <dxf>
      <fill>
        <patternFill>
          <bgColor rgb="FFCCFFFF"/>
        </patternFill>
      </fill>
    </dxf>
    <dxf>
      <fill>
        <patternFill>
          <bgColor rgb="FFCCFFFF"/>
        </patternFill>
      </fill>
    </dxf>
    <dxf>
      <fill>
        <patternFill>
          <bgColor rgb="FFCCFFFF"/>
        </patternFill>
      </fill>
    </dxf>
    <dxf>
      <font>
        <b val="0"/>
        <i val="0"/>
        <color theme="0" tint="-0.24994659260841701"/>
      </font>
    </dxf>
    <dxf>
      <font>
        <color theme="0" tint="-0.24994659260841701"/>
      </font>
    </dxf>
    <dxf>
      <font>
        <color theme="0" tint="-0.24994659260841701"/>
      </font>
    </dxf>
    <dxf>
      <font>
        <color theme="0" tint="-0.24994659260841701"/>
      </font>
    </dxf>
    <dxf>
      <font>
        <b/>
        <i val="0"/>
      </font>
    </dxf>
    <dxf>
      <font>
        <color theme="0" tint="-0.24994659260841701"/>
      </font>
    </dxf>
    <dxf>
      <font>
        <b/>
        <i val="0"/>
        <color theme="0"/>
      </font>
      <fill>
        <patternFill>
          <bgColor rgb="FFFF0000"/>
        </patternFill>
      </fill>
    </dxf>
    <dxf>
      <font>
        <b/>
        <i val="0"/>
      </font>
    </dxf>
    <dxf>
      <font>
        <color theme="0" tint="-0.14996795556505021"/>
      </font>
    </dxf>
    <dxf>
      <font>
        <b/>
        <i val="0"/>
        <color rgb="FFFF0000"/>
      </font>
    </dxf>
    <dxf>
      <font>
        <b/>
        <i val="0"/>
        <color rgb="FF0000FF"/>
      </font>
    </dxf>
    <dxf>
      <font>
        <b/>
        <i val="0"/>
        <color theme="0"/>
      </font>
      <fill>
        <patternFill>
          <bgColor rgb="FFFF0000"/>
        </patternFill>
      </fill>
    </dxf>
    <dxf>
      <font>
        <b/>
        <i val="0"/>
        <color rgb="FF0000FF"/>
      </font>
    </dxf>
    <dxf>
      <font>
        <b/>
        <i val="0"/>
      </font>
    </dxf>
    <dxf>
      <font>
        <color theme="0" tint="-0.24994659260841701"/>
      </font>
    </dxf>
    <dxf>
      <font>
        <b/>
        <i val="0"/>
      </font>
    </dxf>
    <dxf>
      <font>
        <b/>
        <i val="0"/>
        <color rgb="FFFF0000"/>
      </font>
      <fill>
        <patternFill>
          <bgColor theme="5" tint="0.79998168889431442"/>
        </patternFill>
      </fill>
    </dxf>
    <dxf>
      <font>
        <b/>
        <i val="0"/>
      </font>
    </dxf>
    <dxf>
      <font>
        <color theme="0" tint="-0.14996795556505021"/>
      </font>
    </dxf>
    <dxf>
      <font>
        <b/>
        <i val="0"/>
        <color theme="0"/>
      </font>
      <fill>
        <patternFill>
          <bgColor rgb="FFFF0000"/>
        </patternFill>
      </fill>
    </dxf>
    <dxf>
      <font>
        <b/>
        <i val="0"/>
        <color theme="0"/>
      </font>
      <fill>
        <patternFill>
          <bgColor rgb="FFFF0000"/>
        </patternFill>
      </fill>
    </dxf>
    <dxf>
      <font>
        <b/>
        <i val="0"/>
      </font>
    </dxf>
    <dxf>
      <font>
        <color theme="0" tint="-0.1499679555650502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b val="0"/>
        <i val="0"/>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color theme="0" tint="-0.24994659260841701"/>
      </font>
    </dxf>
    <dxf>
      <font>
        <b/>
        <i val="0"/>
      </font>
    </dxf>
    <dxf>
      <font>
        <color theme="0" tint="-0.24994659260841701"/>
      </font>
    </dxf>
    <dxf>
      <font>
        <b/>
        <i val="0"/>
        <color theme="0"/>
      </font>
      <fill>
        <patternFill>
          <bgColor rgb="FFFF0000"/>
        </patternFill>
      </fill>
    </dxf>
    <dxf>
      <font>
        <b/>
        <i val="0"/>
      </font>
    </dxf>
    <dxf>
      <font>
        <color theme="0" tint="-0.14996795556505021"/>
      </font>
    </dxf>
    <dxf>
      <font>
        <b/>
        <i val="0"/>
        <color rgb="FF0000FF"/>
      </font>
    </dxf>
    <dxf>
      <font>
        <b/>
        <i val="0"/>
        <color theme="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FF0000"/>
      </font>
    </dxf>
    <dxf>
      <font>
        <b/>
        <i val="0"/>
        <color rgb="FF0000FF"/>
      </font>
    </dxf>
    <dxf>
      <font>
        <b/>
        <i val="0"/>
        <color theme="0"/>
      </font>
      <fill>
        <patternFill>
          <bgColor rgb="FFFF0000"/>
        </patternFill>
      </fill>
    </dxf>
    <dxf>
      <font>
        <b/>
        <i val="0"/>
      </font>
    </dxf>
    <dxf>
      <font>
        <b/>
        <i val="0"/>
        <color theme="0"/>
      </font>
      <fill>
        <patternFill>
          <bgColor rgb="FFFF0000"/>
        </patternFill>
      </fill>
    </dxf>
    <dxf>
      <font>
        <b/>
        <i val="0"/>
      </font>
    </dxf>
    <dxf>
      <font>
        <color theme="0" tint="-0.14996795556505021"/>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color rgb="FFFF0000"/>
      </font>
      <fill>
        <patternFill>
          <bgColor theme="5" tint="0.79998168889431442"/>
        </patternFill>
      </fill>
    </dxf>
    <dxf>
      <font>
        <b/>
        <i val="0"/>
      </font>
    </dxf>
    <dxf>
      <font>
        <color theme="0" tint="-0.14996795556505021"/>
      </font>
    </dxf>
    <dxf>
      <font>
        <b/>
        <i val="0"/>
        <color theme="0"/>
      </font>
      <fill>
        <patternFill>
          <bgColor rgb="FFFF0000"/>
        </patternFill>
      </fill>
    </dxf>
    <dxf>
      <font>
        <b/>
        <i val="0"/>
        <color theme="0"/>
      </font>
      <fill>
        <patternFill>
          <bgColor rgb="FFFF0000"/>
        </patternFill>
      </fill>
    </dxf>
    <dxf>
      <font>
        <b/>
        <i val="0"/>
      </font>
    </dxf>
    <dxf>
      <font>
        <color theme="0" tint="-0.14996795556505021"/>
      </font>
    </dxf>
    <dxf>
      <font>
        <b/>
        <i val="0"/>
        <color rgb="FF0000FF"/>
      </font>
    </dxf>
    <dxf>
      <font>
        <b/>
        <i val="0"/>
      </font>
    </dxf>
    <dxf>
      <font>
        <color theme="0" tint="-0.24994659260841701"/>
      </font>
    </dxf>
    <dxf>
      <font>
        <b/>
        <i val="0"/>
      </font>
    </dxf>
    <dxf>
      <font>
        <b/>
        <i val="0"/>
      </font>
    </dxf>
    <dxf>
      <font>
        <b/>
        <i val="0"/>
        <color rgb="FFFF0000"/>
      </font>
      <fill>
        <patternFill>
          <bgColor theme="5" tint="0.79998168889431442"/>
        </patternFill>
      </fill>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0000FF"/>
      </font>
    </dxf>
    <dxf>
      <font>
        <b/>
        <i val="0"/>
      </font>
    </dxf>
    <dxf>
      <font>
        <color theme="0" tint="-0.24994659260841701"/>
      </font>
    </dxf>
    <dxf>
      <font>
        <b/>
        <i val="0"/>
      </font>
    </dxf>
    <dxf>
      <font>
        <b/>
        <i val="0"/>
      </font>
    </dxf>
    <dxf>
      <font>
        <b/>
        <i val="0"/>
        <color rgb="FFFF0000"/>
      </font>
      <fill>
        <patternFill>
          <bgColor theme="5" tint="0.79998168889431442"/>
        </patternFill>
      </fill>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color rgb="FF0000FF"/>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theme="0"/>
      </font>
      <fill>
        <patternFill>
          <bgColor rgb="FFFF0000"/>
        </patternFill>
      </fill>
    </dxf>
    <dxf>
      <font>
        <b/>
        <i val="0"/>
      </font>
    </dxf>
    <dxf>
      <font>
        <color theme="0" tint="-0.14996795556505021"/>
      </font>
    </dxf>
    <dxf>
      <font>
        <color theme="0" tint="-0.24994659260841701"/>
      </font>
    </dxf>
    <dxf>
      <font>
        <b/>
        <i val="0"/>
      </font>
    </dxf>
    <dxf>
      <font>
        <color theme="0" tint="-0.24994659260841701"/>
      </font>
    </dxf>
    <dxf>
      <font>
        <b/>
        <i val="0"/>
      </font>
    </dxf>
    <dxf>
      <font>
        <b/>
        <i val="0"/>
      </font>
    </dxf>
    <dxf>
      <font>
        <b/>
        <i val="0"/>
        <color rgb="FFFF0000"/>
      </font>
      <fill>
        <patternFill>
          <bgColor theme="5" tint="0.79998168889431442"/>
        </patternFill>
      </fill>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theme="0"/>
      </font>
      <fill>
        <patternFill>
          <bgColor rgb="FFFF0000"/>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rgb="FFFF0000"/>
      </font>
      <fill>
        <patternFill>
          <bgColor theme="5" tint="0.79998168889431442"/>
        </patternFill>
      </fill>
    </dxf>
    <dxf>
      <font>
        <b/>
        <i val="0"/>
        <color theme="0"/>
      </font>
      <fill>
        <patternFill>
          <bgColor rgb="FFFF0000"/>
        </patternFill>
      </fill>
    </dxf>
    <dxf>
      <font>
        <color theme="0" tint="-0.2499465926084170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color theme="0" tint="-0.2499465926084170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color theme="0" tint="-0.2499465926084170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color theme="0" tint="-0.2499465926084170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theme="0"/>
      </font>
      <fill>
        <patternFill>
          <bgColor rgb="FFFF0000"/>
        </patternFill>
      </fill>
    </dxf>
    <dxf>
      <font>
        <b/>
        <i val="0"/>
      </font>
    </dxf>
    <dxf>
      <font>
        <color theme="0" tint="-0.14996795556505021"/>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14996795556505021"/>
      </font>
    </dxf>
    <dxf>
      <font>
        <b/>
        <i val="0"/>
      </font>
    </dxf>
    <dxf>
      <font>
        <color theme="0" tint="-0.24994659260841701"/>
      </font>
    </dxf>
    <dxf>
      <font>
        <b/>
        <i val="0"/>
      </font>
    </dxf>
    <dxf>
      <font>
        <b/>
        <i val="0"/>
        <color rgb="FFFF0000"/>
      </font>
      <fill>
        <patternFill>
          <bgColor theme="5" tint="0.79998168889431442"/>
        </patternFill>
      </fill>
    </dxf>
    <dxf>
      <font>
        <b/>
        <i val="0"/>
      </font>
    </dxf>
    <dxf>
      <font>
        <color theme="0" tint="-0.14996795556505021"/>
      </font>
    </dxf>
    <dxf>
      <font>
        <b/>
        <i val="0"/>
        <color theme="0"/>
      </font>
      <fill>
        <patternFill>
          <bgColor rgb="FFFF0000"/>
        </patternFill>
      </fill>
    </dxf>
    <dxf>
      <font>
        <b/>
        <i val="0"/>
      </font>
    </dxf>
    <dxf>
      <font>
        <b/>
        <i val="0"/>
        <color theme="0"/>
      </font>
      <fill>
        <patternFill>
          <bgColor rgb="FFFF0000"/>
        </patternFill>
      </fill>
    </dxf>
    <dxf>
      <font>
        <b/>
        <i val="0"/>
      </font>
    </dxf>
    <dxf>
      <font>
        <color theme="0" tint="-0.14996795556505021"/>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b/>
        <i val="0"/>
        <color theme="0"/>
      </font>
      <fill>
        <patternFill>
          <bgColor rgb="FFFF0000"/>
        </patternFill>
      </fill>
    </dxf>
    <dxf>
      <font>
        <b/>
        <i val="0"/>
      </font>
    </dxf>
    <dxf>
      <font>
        <color theme="0" tint="-0.14996795556505021"/>
      </font>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rgb="FFFF0000"/>
      </font>
      <fill>
        <patternFill>
          <bgColor theme="5" tint="0.79998168889431442"/>
        </patternFill>
      </fill>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b/>
        <i val="0"/>
      </font>
    </dxf>
    <dxf>
      <font>
        <color theme="0" tint="-0.24994659260841701"/>
      </font>
    </dxf>
    <dxf>
      <font>
        <b/>
        <i val="0"/>
      </font>
    </dxf>
    <dxf>
      <font>
        <b/>
        <i val="0"/>
      </font>
    </dxf>
    <dxf>
      <font>
        <b/>
        <i val="0"/>
        <color theme="0"/>
      </font>
      <fill>
        <patternFill>
          <bgColor rgb="FFFF0000"/>
        </patternFill>
      </fill>
    </dxf>
    <dxf>
      <font>
        <b/>
        <i val="0"/>
      </font>
    </dxf>
    <dxf>
      <font>
        <color theme="0" tint="-0.14996795556505021"/>
      </font>
    </dxf>
    <dxf>
      <font>
        <b/>
        <i val="0"/>
        <color theme="0"/>
      </font>
      <fill>
        <patternFill>
          <bgColor rgb="FFFF0000"/>
        </patternFill>
      </fill>
    </dxf>
    <dxf>
      <font>
        <b/>
        <i val="0"/>
        <color rgb="FFFF0000"/>
      </font>
      <fill>
        <patternFill>
          <bgColor theme="5" tint="0.79998168889431442"/>
        </patternFill>
      </fill>
    </dxf>
    <dxf>
      <font>
        <color rgb="FFFF0000"/>
      </font>
      <fill>
        <patternFill>
          <bgColor rgb="FFFFFF00"/>
        </patternFill>
      </fill>
    </dxf>
    <dxf>
      <font>
        <b/>
        <i val="0"/>
        <color rgb="FFFF0000"/>
      </font>
      <fill>
        <patternFill>
          <bgColor theme="5" tint="0.79998168889431442"/>
        </patternFill>
      </fill>
    </dxf>
    <dxf>
      <font>
        <b/>
        <i val="0"/>
        <color theme="0"/>
      </font>
      <fill>
        <patternFill>
          <bgColor rgb="FFFF0000"/>
        </patternFill>
      </fill>
    </dxf>
    <dxf>
      <font>
        <b/>
        <i val="0"/>
        <color theme="0"/>
      </font>
      <fill>
        <patternFill>
          <bgColor rgb="FFFF0000"/>
        </patternFill>
      </fill>
    </dxf>
    <dxf>
      <font>
        <b val="0"/>
        <i val="0"/>
        <color theme="0" tint="-0.24994659260841701"/>
      </font>
    </dxf>
    <dxf>
      <font>
        <b/>
        <i val="0"/>
        <color theme="0"/>
      </font>
      <fill>
        <patternFill>
          <bgColor rgb="FFFF0000"/>
        </patternFill>
      </fill>
    </dxf>
    <dxf>
      <font>
        <b/>
        <i val="0"/>
        <color rgb="FFFF0000"/>
      </font>
      <fill>
        <patternFill>
          <bgColor theme="5" tint="0.79998168889431442"/>
        </patternFill>
      </fill>
    </dxf>
    <dxf>
      <font>
        <b/>
        <i val="0"/>
        <color theme="0"/>
      </font>
      <fill>
        <patternFill>
          <bgColor rgb="FFFF0000"/>
        </patternFill>
      </fill>
    </dxf>
    <dxf>
      <font>
        <b/>
        <i val="0"/>
        <color rgb="FF0000FF"/>
      </font>
      <fill>
        <patternFill>
          <bgColor rgb="FFCCFFFF"/>
        </patternFill>
      </fill>
    </dxf>
    <dxf>
      <font>
        <b/>
        <i val="0"/>
        <color rgb="FF0000FF"/>
      </font>
      <fill>
        <patternFill>
          <bgColor rgb="FFCCFFFF"/>
        </patternFill>
      </fill>
    </dxf>
    <dxf>
      <font>
        <b/>
        <i val="0"/>
        <color theme="0"/>
      </font>
      <fill>
        <patternFill>
          <bgColor rgb="FFFF0000"/>
        </patternFill>
      </fill>
    </dxf>
    <dxf>
      <font>
        <b/>
        <i val="0"/>
        <color rgb="FF0000FF"/>
      </font>
      <fill>
        <patternFill>
          <bgColor rgb="FFCCFFFF"/>
        </patternFill>
      </fill>
    </dxf>
    <dxf>
      <font>
        <b/>
        <i val="0"/>
        <color rgb="FF0000FF"/>
      </font>
      <fill>
        <patternFill>
          <bgColor rgb="FFCCFFFF"/>
        </patternFill>
      </fill>
    </dxf>
    <dxf>
      <font>
        <b/>
        <i val="0"/>
        <color theme="0"/>
      </font>
      <fill>
        <patternFill>
          <bgColor rgb="FFFF0000"/>
        </patternFill>
      </fill>
    </dxf>
    <dxf>
      <font>
        <b/>
        <i val="0"/>
        <color theme="0"/>
      </font>
      <fill>
        <patternFill>
          <bgColor rgb="FFFF0000"/>
        </patternFill>
      </fill>
    </dxf>
  </dxfs>
  <tableStyles count="0" defaultTableStyle="TableStyleMedium2" defaultPivotStyle="PivotStyleLight16"/>
  <colors>
    <mruColors>
      <color rgb="FFCCFFCC"/>
      <color rgb="FFFFFF00"/>
      <color rgb="FF4472C4"/>
      <color rgb="FF000099"/>
      <color rgb="FF00FF00"/>
      <color rgb="FFFFFFCC"/>
      <color rgb="FFCCFFFF"/>
      <color rgb="FFFFFFE5"/>
      <color rgb="FF66FFF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emf"/><Relationship Id="rId3" Type="http://schemas.openxmlformats.org/officeDocument/2006/relationships/image" Target="../media/image3.png"/><Relationship Id="rId7" Type="http://schemas.openxmlformats.org/officeDocument/2006/relationships/image" Target="../media/image7.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3</xdr:col>
      <xdr:colOff>236220</xdr:colOff>
      <xdr:row>74</xdr:row>
      <xdr:rowOff>53340</xdr:rowOff>
    </xdr:from>
    <xdr:to>
      <xdr:col>16</xdr:col>
      <xdr:colOff>443316</xdr:colOff>
      <xdr:row>83</xdr:row>
      <xdr:rowOff>253824</xdr:rowOff>
    </xdr:to>
    <xdr:pic>
      <xdr:nvPicPr>
        <xdr:cNvPr id="18" name="図 17">
          <a:extLst>
            <a:ext uri="{FF2B5EF4-FFF2-40B4-BE49-F238E27FC236}">
              <a16:creationId xmlns:a16="http://schemas.microsoft.com/office/drawing/2014/main" id="{2C684134-DDF6-43DD-AE7F-8B1E5731E7BA}"/>
            </a:ext>
          </a:extLst>
        </xdr:cNvPr>
        <xdr:cNvPicPr>
          <a:picLocks noChangeAspect="1"/>
        </xdr:cNvPicPr>
      </xdr:nvPicPr>
      <xdr:blipFill>
        <a:blip xmlns:r="http://schemas.openxmlformats.org/officeDocument/2006/relationships" r:embed="rId1"/>
        <a:stretch>
          <a:fillRect/>
        </a:stretch>
      </xdr:blipFill>
      <xdr:spPr>
        <a:xfrm>
          <a:off x="3002280" y="21937980"/>
          <a:ext cx="9716856" cy="3286584"/>
        </a:xfrm>
        <a:prstGeom prst="rect">
          <a:avLst/>
        </a:prstGeom>
      </xdr:spPr>
    </xdr:pic>
    <xdr:clientData/>
  </xdr:twoCellAnchor>
  <xdr:twoCellAnchor>
    <xdr:from>
      <xdr:col>0</xdr:col>
      <xdr:colOff>929640</xdr:colOff>
      <xdr:row>73</xdr:row>
      <xdr:rowOff>335280</xdr:rowOff>
    </xdr:from>
    <xdr:to>
      <xdr:col>2</xdr:col>
      <xdr:colOff>693420</xdr:colOff>
      <xdr:row>74</xdr:row>
      <xdr:rowOff>327660</xdr:rowOff>
    </xdr:to>
    <xdr:sp macro="" textlink="">
      <xdr:nvSpPr>
        <xdr:cNvPr id="19" name="吹き出し: 線 18">
          <a:extLst>
            <a:ext uri="{FF2B5EF4-FFF2-40B4-BE49-F238E27FC236}">
              <a16:creationId xmlns:a16="http://schemas.microsoft.com/office/drawing/2014/main" id="{432EF00C-1169-43EF-A3FF-CC702891675C}"/>
            </a:ext>
          </a:extLst>
        </xdr:cNvPr>
        <xdr:cNvSpPr/>
      </xdr:nvSpPr>
      <xdr:spPr>
        <a:xfrm>
          <a:off x="929640" y="21877020"/>
          <a:ext cx="1798320" cy="335280"/>
        </a:xfrm>
        <a:prstGeom prst="borderCallout1">
          <a:avLst>
            <a:gd name="adj1" fmla="val 46143"/>
            <a:gd name="adj2" fmla="val 100517"/>
            <a:gd name="adj3" fmla="val 167045"/>
            <a:gd name="adj4" fmla="val 118870"/>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基本部番</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ﾊｲﾌﾝ無し</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18</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桁</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chemeClr val="accent1">
                <a:lumMod val="75000"/>
              </a:schemeClr>
            </a:solidFill>
            <a:latin typeface="Meiryo UI" panose="020B0604030504040204" pitchFamily="50" charset="-128"/>
            <a:ea typeface="Meiryo UI" panose="020B0604030504040204" pitchFamily="50" charset="-128"/>
          </a:endParaRPr>
        </a:p>
      </xdr:txBody>
    </xdr:sp>
    <xdr:clientData/>
  </xdr:twoCellAnchor>
  <xdr:twoCellAnchor>
    <xdr:from>
      <xdr:col>16</xdr:col>
      <xdr:colOff>510540</xdr:colOff>
      <xdr:row>77</xdr:row>
      <xdr:rowOff>228600</xdr:rowOff>
    </xdr:from>
    <xdr:to>
      <xdr:col>19</xdr:col>
      <xdr:colOff>502920</xdr:colOff>
      <xdr:row>79</xdr:row>
      <xdr:rowOff>121920</xdr:rowOff>
    </xdr:to>
    <xdr:sp macro="" textlink="">
      <xdr:nvSpPr>
        <xdr:cNvPr id="20" name="吹き出し: 線 19">
          <a:extLst>
            <a:ext uri="{FF2B5EF4-FFF2-40B4-BE49-F238E27FC236}">
              <a16:creationId xmlns:a16="http://schemas.microsoft.com/office/drawing/2014/main" id="{BC2EF7E1-4704-4D47-ABF6-2449AF88CA40}"/>
            </a:ext>
          </a:extLst>
        </xdr:cNvPr>
        <xdr:cNvSpPr/>
      </xdr:nvSpPr>
      <xdr:spPr>
        <a:xfrm>
          <a:off x="12786360" y="23141940"/>
          <a:ext cx="2186940" cy="579120"/>
        </a:xfrm>
        <a:prstGeom prst="borderCallout1">
          <a:avLst>
            <a:gd name="adj1" fmla="val 52961"/>
            <a:gd name="adj2" fmla="val 93"/>
            <a:gd name="adj3" fmla="val 112500"/>
            <a:gd name="adj4" fmla="val -38333"/>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ライン間フレキ、先行度調整を反映</a:t>
          </a:r>
          <a:endParaRPr kumimoji="1" lang="en-US" altLang="ja-JP" sz="1100" b="1">
            <a:solidFill>
              <a:schemeClr val="accent1">
                <a:lumMod val="75000"/>
              </a:schemeClr>
            </a:solidFill>
            <a:latin typeface="Meiryo UI" panose="020B0604030504040204" pitchFamily="50" charset="-128"/>
            <a:ea typeface="Meiryo UI" panose="020B0604030504040204" pitchFamily="50" charset="-128"/>
          </a:endParaRPr>
        </a:p>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合計欄が</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0</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になる様に調整する</a:t>
          </a:r>
        </a:p>
      </xdr:txBody>
    </xdr:sp>
    <xdr:clientData/>
  </xdr:twoCellAnchor>
  <xdr:twoCellAnchor>
    <xdr:from>
      <xdr:col>2</xdr:col>
      <xdr:colOff>236220</xdr:colOff>
      <xdr:row>72</xdr:row>
      <xdr:rowOff>266700</xdr:rowOff>
    </xdr:from>
    <xdr:to>
      <xdr:col>4</xdr:col>
      <xdr:colOff>571500</xdr:colOff>
      <xdr:row>73</xdr:row>
      <xdr:rowOff>259080</xdr:rowOff>
    </xdr:to>
    <xdr:sp macro="" textlink="">
      <xdr:nvSpPr>
        <xdr:cNvPr id="21" name="吹き出し: 線 20">
          <a:extLst>
            <a:ext uri="{FF2B5EF4-FFF2-40B4-BE49-F238E27FC236}">
              <a16:creationId xmlns:a16="http://schemas.microsoft.com/office/drawing/2014/main" id="{060E81AD-23E4-459F-80AB-BF446C388C11}"/>
            </a:ext>
          </a:extLst>
        </xdr:cNvPr>
        <xdr:cNvSpPr/>
      </xdr:nvSpPr>
      <xdr:spPr>
        <a:xfrm>
          <a:off x="2270760" y="21465540"/>
          <a:ext cx="1798320" cy="335280"/>
        </a:xfrm>
        <a:prstGeom prst="borderCallout1">
          <a:avLst>
            <a:gd name="adj1" fmla="val 46143"/>
            <a:gd name="adj2" fmla="val 100517"/>
            <a:gd name="adj3" fmla="val 251136"/>
            <a:gd name="adj4" fmla="val 129887"/>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CBU</a:t>
          </a:r>
          <a:r>
            <a:rPr kumimoji="1" lang="en-US" altLang="ja-JP" sz="1100" b="1" baseline="0">
              <a:solidFill>
                <a:schemeClr val="accent1">
                  <a:lumMod val="75000"/>
                </a:schemeClr>
              </a:solidFill>
              <a:latin typeface="Meiryo UI" panose="020B0604030504040204" pitchFamily="50" charset="-128"/>
              <a:ea typeface="Meiryo UI" panose="020B0604030504040204" pitchFamily="50" charset="-128"/>
            </a:rPr>
            <a:t> or CKD</a:t>
          </a:r>
          <a:r>
            <a:rPr kumimoji="1" lang="ja-JP" altLang="en-US" sz="1100" b="1" baseline="0">
              <a:solidFill>
                <a:schemeClr val="accent1">
                  <a:lumMod val="75000"/>
                </a:schemeClr>
              </a:solidFill>
              <a:latin typeface="Meiryo UI" panose="020B0604030504040204" pitchFamily="50" charset="-128"/>
              <a:ea typeface="Meiryo UI" panose="020B0604030504040204" pitchFamily="50" charset="-128"/>
            </a:rPr>
            <a:t>を選択</a:t>
          </a:r>
          <a:endParaRPr kumimoji="1" lang="ja-JP" altLang="en-US" sz="1100" b="1">
            <a:solidFill>
              <a:schemeClr val="accent1">
                <a:lumMod val="75000"/>
              </a:schemeClr>
            </a:solidFill>
            <a:latin typeface="Meiryo UI" panose="020B0604030504040204" pitchFamily="50" charset="-128"/>
            <a:ea typeface="Meiryo UI" panose="020B0604030504040204" pitchFamily="50" charset="-128"/>
          </a:endParaRPr>
        </a:p>
      </xdr:txBody>
    </xdr:sp>
    <xdr:clientData/>
  </xdr:twoCellAnchor>
  <xdr:twoCellAnchor>
    <xdr:from>
      <xdr:col>6</xdr:col>
      <xdr:colOff>472440</xdr:colOff>
      <xdr:row>72</xdr:row>
      <xdr:rowOff>335280</xdr:rowOff>
    </xdr:from>
    <xdr:to>
      <xdr:col>7</xdr:col>
      <xdr:colOff>708660</xdr:colOff>
      <xdr:row>73</xdr:row>
      <xdr:rowOff>327660</xdr:rowOff>
    </xdr:to>
    <xdr:sp macro="" textlink="">
      <xdr:nvSpPr>
        <xdr:cNvPr id="22" name="吹き出し: 線 21">
          <a:extLst>
            <a:ext uri="{FF2B5EF4-FFF2-40B4-BE49-F238E27FC236}">
              <a16:creationId xmlns:a16="http://schemas.microsoft.com/office/drawing/2014/main" id="{F4E8FB42-2E29-4BE2-AB96-4666F272394F}"/>
            </a:ext>
          </a:extLst>
        </xdr:cNvPr>
        <xdr:cNvSpPr/>
      </xdr:nvSpPr>
      <xdr:spPr>
        <a:xfrm>
          <a:off x="5433060" y="21534120"/>
          <a:ext cx="967740" cy="335280"/>
        </a:xfrm>
        <a:prstGeom prst="borderCallout1">
          <a:avLst>
            <a:gd name="adj1" fmla="val 48416"/>
            <a:gd name="adj2" fmla="val 517"/>
            <a:gd name="adj3" fmla="val 232954"/>
            <a:gd name="adj4" fmla="val -31727"/>
          </a:avLst>
        </a:prstGeom>
        <a:solidFill>
          <a:srgbClr val="FFFFCC"/>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仕向けは任意</a:t>
          </a:r>
        </a:p>
      </xdr:txBody>
    </xdr:sp>
    <xdr:clientData/>
  </xdr:twoCellAnchor>
  <xdr:twoCellAnchor>
    <xdr:from>
      <xdr:col>2</xdr:col>
      <xdr:colOff>304800</xdr:colOff>
      <xdr:row>81</xdr:row>
      <xdr:rowOff>121920</xdr:rowOff>
    </xdr:from>
    <xdr:to>
      <xdr:col>4</xdr:col>
      <xdr:colOff>640080</xdr:colOff>
      <xdr:row>82</xdr:row>
      <xdr:rowOff>114300</xdr:rowOff>
    </xdr:to>
    <xdr:sp macro="" textlink="">
      <xdr:nvSpPr>
        <xdr:cNvPr id="23" name="吹き出し: 線 22">
          <a:extLst>
            <a:ext uri="{FF2B5EF4-FFF2-40B4-BE49-F238E27FC236}">
              <a16:creationId xmlns:a16="http://schemas.microsoft.com/office/drawing/2014/main" id="{D843D94C-4145-4B88-B9D5-23B82A595A71}"/>
            </a:ext>
          </a:extLst>
        </xdr:cNvPr>
        <xdr:cNvSpPr/>
      </xdr:nvSpPr>
      <xdr:spPr>
        <a:xfrm>
          <a:off x="2339340" y="24406860"/>
          <a:ext cx="1798320" cy="335280"/>
        </a:xfrm>
        <a:prstGeom prst="borderCallout1">
          <a:avLst>
            <a:gd name="adj1" fmla="val 46143"/>
            <a:gd name="adj2" fmla="val 100517"/>
            <a:gd name="adj3" fmla="val -51137"/>
            <a:gd name="adj4" fmla="val 124378"/>
          </a:avLst>
        </a:prstGeom>
        <a:solidFill>
          <a:srgbClr val="CCFFFF"/>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部番が反映されているライン</a:t>
          </a:r>
        </a:p>
      </xdr:txBody>
    </xdr:sp>
    <xdr:clientData/>
  </xdr:twoCellAnchor>
  <xdr:twoCellAnchor>
    <xdr:from>
      <xdr:col>5</xdr:col>
      <xdr:colOff>480060</xdr:colOff>
      <xdr:row>76</xdr:row>
      <xdr:rowOff>7620</xdr:rowOff>
    </xdr:from>
    <xdr:to>
      <xdr:col>7</xdr:col>
      <xdr:colOff>60960</xdr:colOff>
      <xdr:row>77</xdr:row>
      <xdr:rowOff>0</xdr:rowOff>
    </xdr:to>
    <xdr:sp macro="" textlink="">
      <xdr:nvSpPr>
        <xdr:cNvPr id="24" name="吹き出し: 線 23">
          <a:extLst>
            <a:ext uri="{FF2B5EF4-FFF2-40B4-BE49-F238E27FC236}">
              <a16:creationId xmlns:a16="http://schemas.microsoft.com/office/drawing/2014/main" id="{BBC90A22-B060-4D74-86DB-11AB71670113}"/>
            </a:ext>
          </a:extLst>
        </xdr:cNvPr>
        <xdr:cNvSpPr/>
      </xdr:nvSpPr>
      <xdr:spPr>
        <a:xfrm>
          <a:off x="4709160" y="22578060"/>
          <a:ext cx="1043940" cy="335280"/>
        </a:xfrm>
        <a:prstGeom prst="borderCallout1">
          <a:avLst>
            <a:gd name="adj1" fmla="val 46143"/>
            <a:gd name="adj2" fmla="val 100517"/>
            <a:gd name="adj3" fmla="val 126136"/>
            <a:gd name="adj4" fmla="val 159458"/>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ライン名を選択</a:t>
          </a:r>
        </a:p>
      </xdr:txBody>
    </xdr:sp>
    <xdr:clientData/>
  </xdr:twoCellAnchor>
  <xdr:twoCellAnchor>
    <xdr:from>
      <xdr:col>7</xdr:col>
      <xdr:colOff>137160</xdr:colOff>
      <xdr:row>79</xdr:row>
      <xdr:rowOff>60960</xdr:rowOff>
    </xdr:from>
    <xdr:to>
      <xdr:col>8</xdr:col>
      <xdr:colOff>647700</xdr:colOff>
      <xdr:row>80</xdr:row>
      <xdr:rowOff>53340</xdr:rowOff>
    </xdr:to>
    <xdr:sp macro="" textlink="">
      <xdr:nvSpPr>
        <xdr:cNvPr id="25" name="吹き出し: 線 24">
          <a:extLst>
            <a:ext uri="{FF2B5EF4-FFF2-40B4-BE49-F238E27FC236}">
              <a16:creationId xmlns:a16="http://schemas.microsoft.com/office/drawing/2014/main" id="{FCDCB1CC-29C8-4FB2-89B9-91CB3AC55DB6}"/>
            </a:ext>
          </a:extLst>
        </xdr:cNvPr>
        <xdr:cNvSpPr/>
      </xdr:nvSpPr>
      <xdr:spPr>
        <a:xfrm>
          <a:off x="5829300" y="23660100"/>
          <a:ext cx="1242060" cy="335280"/>
        </a:xfrm>
        <a:prstGeom prst="borderCallout1">
          <a:avLst>
            <a:gd name="adj1" fmla="val 46143"/>
            <a:gd name="adj2" fmla="val 100517"/>
            <a:gd name="adj3" fmla="val -137500"/>
            <a:gd name="adj4" fmla="val 136683"/>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ラインタクトを設定</a:t>
          </a:r>
        </a:p>
      </xdr:txBody>
    </xdr:sp>
    <xdr:clientData/>
  </xdr:twoCellAnchor>
  <xdr:twoCellAnchor>
    <xdr:from>
      <xdr:col>10</xdr:col>
      <xdr:colOff>617220</xdr:colOff>
      <xdr:row>72</xdr:row>
      <xdr:rowOff>335280</xdr:rowOff>
    </xdr:from>
    <xdr:to>
      <xdr:col>12</xdr:col>
      <xdr:colOff>723900</xdr:colOff>
      <xdr:row>73</xdr:row>
      <xdr:rowOff>327660</xdr:rowOff>
    </xdr:to>
    <xdr:sp macro="" textlink="">
      <xdr:nvSpPr>
        <xdr:cNvPr id="26" name="吹き出し: 線 25">
          <a:extLst>
            <a:ext uri="{FF2B5EF4-FFF2-40B4-BE49-F238E27FC236}">
              <a16:creationId xmlns:a16="http://schemas.microsoft.com/office/drawing/2014/main" id="{FC55D92F-ADC8-4DC8-B945-C8AF0EA4121C}"/>
            </a:ext>
          </a:extLst>
        </xdr:cNvPr>
        <xdr:cNvSpPr/>
      </xdr:nvSpPr>
      <xdr:spPr>
        <a:xfrm>
          <a:off x="8503920" y="21534120"/>
          <a:ext cx="1569720" cy="335280"/>
        </a:xfrm>
        <a:prstGeom prst="borderCallout1">
          <a:avLst>
            <a:gd name="adj1" fmla="val 48416"/>
            <a:gd name="adj2" fmla="val 517"/>
            <a:gd name="adj3" fmla="val 453409"/>
            <a:gd name="adj4" fmla="val -26051"/>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優先</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L</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に</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AF</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計画が反映</a:t>
          </a:r>
        </a:p>
      </xdr:txBody>
    </xdr:sp>
    <xdr:clientData/>
  </xdr:twoCellAnchor>
  <xdr:twoCellAnchor>
    <xdr:from>
      <xdr:col>8</xdr:col>
      <xdr:colOff>22860</xdr:colOff>
      <xdr:row>84</xdr:row>
      <xdr:rowOff>38100</xdr:rowOff>
    </xdr:from>
    <xdr:to>
      <xdr:col>9</xdr:col>
      <xdr:colOff>533400</xdr:colOff>
      <xdr:row>85</xdr:row>
      <xdr:rowOff>30480</xdr:rowOff>
    </xdr:to>
    <xdr:sp macro="" textlink="">
      <xdr:nvSpPr>
        <xdr:cNvPr id="27" name="吹き出し: 線 26">
          <a:extLst>
            <a:ext uri="{FF2B5EF4-FFF2-40B4-BE49-F238E27FC236}">
              <a16:creationId xmlns:a16="http://schemas.microsoft.com/office/drawing/2014/main" id="{BD4504AD-EAC7-49C3-88C5-D9D4AAD92599}"/>
            </a:ext>
          </a:extLst>
        </xdr:cNvPr>
        <xdr:cNvSpPr/>
      </xdr:nvSpPr>
      <xdr:spPr>
        <a:xfrm>
          <a:off x="6446520" y="25351740"/>
          <a:ext cx="1242060" cy="335280"/>
        </a:xfrm>
        <a:prstGeom prst="borderCallout1">
          <a:avLst>
            <a:gd name="adj1" fmla="val 46143"/>
            <a:gd name="adj2" fmla="val 100517"/>
            <a:gd name="adj3" fmla="val -205682"/>
            <a:gd name="adj4" fmla="val 142818"/>
          </a:avLst>
        </a:prstGeom>
        <a:solidFill>
          <a:srgbClr val="FFFFCC"/>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加工の不可</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任意</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chemeClr val="accent1">
                <a:lumMod val="75000"/>
              </a:schemeClr>
            </a:solidFill>
            <a:latin typeface="Meiryo UI" panose="020B0604030504040204" pitchFamily="50" charset="-128"/>
            <a:ea typeface="Meiryo UI" panose="020B0604030504040204" pitchFamily="50" charset="-128"/>
          </a:endParaRPr>
        </a:p>
      </xdr:txBody>
    </xdr:sp>
    <xdr:clientData/>
  </xdr:twoCellAnchor>
  <xdr:twoCellAnchor>
    <xdr:from>
      <xdr:col>11</xdr:col>
      <xdr:colOff>701040</xdr:colOff>
      <xdr:row>75</xdr:row>
      <xdr:rowOff>213360</xdr:rowOff>
    </xdr:from>
    <xdr:to>
      <xdr:col>14</xdr:col>
      <xdr:colOff>76200</xdr:colOff>
      <xdr:row>76</xdr:row>
      <xdr:rowOff>205740</xdr:rowOff>
    </xdr:to>
    <xdr:sp macro="" textlink="">
      <xdr:nvSpPr>
        <xdr:cNvPr id="28" name="吹き出し: 線 27">
          <a:extLst>
            <a:ext uri="{FF2B5EF4-FFF2-40B4-BE49-F238E27FC236}">
              <a16:creationId xmlns:a16="http://schemas.microsoft.com/office/drawing/2014/main" id="{B63645C1-C595-4D6A-A408-2D62B72A709F}"/>
            </a:ext>
          </a:extLst>
        </xdr:cNvPr>
        <xdr:cNvSpPr/>
      </xdr:nvSpPr>
      <xdr:spPr>
        <a:xfrm>
          <a:off x="9319260" y="22440900"/>
          <a:ext cx="1569720" cy="335280"/>
        </a:xfrm>
        <a:prstGeom prst="borderCallout1">
          <a:avLst>
            <a:gd name="adj1" fmla="val 48416"/>
            <a:gd name="adj2" fmla="val 517"/>
            <a:gd name="adj3" fmla="val 182955"/>
            <a:gd name="adj4" fmla="val -36731"/>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ラインごと先行度を設定</a:t>
          </a:r>
        </a:p>
      </xdr:txBody>
    </xdr:sp>
    <xdr:clientData/>
  </xdr:twoCellAnchor>
  <xdr:twoCellAnchor>
    <xdr:from>
      <xdr:col>9</xdr:col>
      <xdr:colOff>274320</xdr:colOff>
      <xdr:row>72</xdr:row>
      <xdr:rowOff>335280</xdr:rowOff>
    </xdr:from>
    <xdr:to>
      <xdr:col>10</xdr:col>
      <xdr:colOff>510540</xdr:colOff>
      <xdr:row>73</xdr:row>
      <xdr:rowOff>327660</xdr:rowOff>
    </xdr:to>
    <xdr:sp macro="" textlink="">
      <xdr:nvSpPr>
        <xdr:cNvPr id="29" name="吹き出し: 線 28">
          <a:extLst>
            <a:ext uri="{FF2B5EF4-FFF2-40B4-BE49-F238E27FC236}">
              <a16:creationId xmlns:a16="http://schemas.microsoft.com/office/drawing/2014/main" id="{04AFCA5F-57D3-4B89-A48B-E194CD82977C}"/>
            </a:ext>
          </a:extLst>
        </xdr:cNvPr>
        <xdr:cNvSpPr/>
      </xdr:nvSpPr>
      <xdr:spPr>
        <a:xfrm>
          <a:off x="7429500" y="21534120"/>
          <a:ext cx="967740" cy="335280"/>
        </a:xfrm>
        <a:prstGeom prst="borderCallout1">
          <a:avLst>
            <a:gd name="adj1" fmla="val 48416"/>
            <a:gd name="adj2" fmla="val 517"/>
            <a:gd name="adj3" fmla="val 446590"/>
            <a:gd name="adj4" fmla="val -45900"/>
          </a:avLst>
        </a:prstGeom>
        <a:solidFill>
          <a:srgbClr val="FFFFCC"/>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目標値</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ｺｽﾄ</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chemeClr val="accent1">
                <a:lumMod val="75000"/>
              </a:schemeClr>
            </a:solidFill>
            <a:latin typeface="Meiryo UI" panose="020B0604030504040204" pitchFamily="50" charset="-128"/>
            <a:ea typeface="Meiryo UI" panose="020B0604030504040204" pitchFamily="50" charset="-128"/>
          </a:endParaRPr>
        </a:p>
      </xdr:txBody>
    </xdr:sp>
    <xdr:clientData/>
  </xdr:twoCellAnchor>
  <xdr:twoCellAnchor>
    <xdr:from>
      <xdr:col>16</xdr:col>
      <xdr:colOff>510540</xdr:colOff>
      <xdr:row>80</xdr:row>
      <xdr:rowOff>30480</xdr:rowOff>
    </xdr:from>
    <xdr:to>
      <xdr:col>19</xdr:col>
      <xdr:colOff>502920</xdr:colOff>
      <xdr:row>81</xdr:row>
      <xdr:rowOff>7620</xdr:rowOff>
    </xdr:to>
    <xdr:sp macro="" textlink="">
      <xdr:nvSpPr>
        <xdr:cNvPr id="30" name="吹き出し: 線 29">
          <a:extLst>
            <a:ext uri="{FF2B5EF4-FFF2-40B4-BE49-F238E27FC236}">
              <a16:creationId xmlns:a16="http://schemas.microsoft.com/office/drawing/2014/main" id="{8C443AF7-835B-4149-9834-8A2DB871493F}"/>
            </a:ext>
          </a:extLst>
        </xdr:cNvPr>
        <xdr:cNvSpPr/>
      </xdr:nvSpPr>
      <xdr:spPr>
        <a:xfrm>
          <a:off x="12786360" y="23972520"/>
          <a:ext cx="2186940" cy="320040"/>
        </a:xfrm>
        <a:prstGeom prst="borderCallout1">
          <a:avLst>
            <a:gd name="adj1" fmla="val 52961"/>
            <a:gd name="adj2" fmla="val 93"/>
            <a:gd name="adj3" fmla="val 157738"/>
            <a:gd name="adj4" fmla="val -37288"/>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月度を跨いだ先造り計画を反映</a:t>
          </a:r>
        </a:p>
      </xdr:txBody>
    </xdr:sp>
    <xdr:clientData/>
  </xdr:twoCellAnchor>
  <xdr:twoCellAnchor>
    <xdr:from>
      <xdr:col>14</xdr:col>
      <xdr:colOff>266700</xdr:colOff>
      <xdr:row>72</xdr:row>
      <xdr:rowOff>297180</xdr:rowOff>
    </xdr:from>
    <xdr:to>
      <xdr:col>17</xdr:col>
      <xdr:colOff>441960</xdr:colOff>
      <xdr:row>73</xdr:row>
      <xdr:rowOff>289560</xdr:rowOff>
    </xdr:to>
    <xdr:sp macro="" textlink="">
      <xdr:nvSpPr>
        <xdr:cNvPr id="31" name="吹き出し: 線 30">
          <a:extLst>
            <a:ext uri="{FF2B5EF4-FFF2-40B4-BE49-F238E27FC236}">
              <a16:creationId xmlns:a16="http://schemas.microsoft.com/office/drawing/2014/main" id="{26631044-F08C-4FC4-B56E-B74F929CCE23}"/>
            </a:ext>
          </a:extLst>
        </xdr:cNvPr>
        <xdr:cNvSpPr/>
      </xdr:nvSpPr>
      <xdr:spPr>
        <a:xfrm>
          <a:off x="11079480" y="21496020"/>
          <a:ext cx="2369820" cy="335280"/>
        </a:xfrm>
        <a:prstGeom prst="borderCallout1">
          <a:avLst>
            <a:gd name="adj1" fmla="val 48416"/>
            <a:gd name="adj2" fmla="val 517"/>
            <a:gd name="adj3" fmla="val 180682"/>
            <a:gd name="adj4" fmla="val -19215"/>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先行度</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4</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日分の稼働日はハンド入力</a:t>
          </a:r>
        </a:p>
      </xdr:txBody>
    </xdr:sp>
    <xdr:clientData/>
  </xdr:twoCellAnchor>
  <xdr:twoCellAnchor>
    <xdr:from>
      <xdr:col>0</xdr:col>
      <xdr:colOff>975360</xdr:colOff>
      <xdr:row>79</xdr:row>
      <xdr:rowOff>68580</xdr:rowOff>
    </xdr:from>
    <xdr:to>
      <xdr:col>3</xdr:col>
      <xdr:colOff>7620</xdr:colOff>
      <xdr:row>80</xdr:row>
      <xdr:rowOff>60960</xdr:rowOff>
    </xdr:to>
    <xdr:sp macro="" textlink="">
      <xdr:nvSpPr>
        <xdr:cNvPr id="32" name="吹き出し: 線 31">
          <a:extLst>
            <a:ext uri="{FF2B5EF4-FFF2-40B4-BE49-F238E27FC236}">
              <a16:creationId xmlns:a16="http://schemas.microsoft.com/office/drawing/2014/main" id="{46299FCD-4CF2-431B-84BC-92CC8E0491F8}"/>
            </a:ext>
          </a:extLst>
        </xdr:cNvPr>
        <xdr:cNvSpPr/>
      </xdr:nvSpPr>
      <xdr:spPr>
        <a:xfrm>
          <a:off x="975360" y="23667720"/>
          <a:ext cx="1798320" cy="335280"/>
        </a:xfrm>
        <a:prstGeom prst="borderCallout1">
          <a:avLst>
            <a:gd name="adj1" fmla="val 46143"/>
            <a:gd name="adj2" fmla="val 100517"/>
            <a:gd name="adj3" fmla="val -51137"/>
            <a:gd name="adj4" fmla="val 124378"/>
          </a:avLst>
        </a:prstGeom>
        <a:solidFill>
          <a:srgbClr val="CCFFFF"/>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計画に表記される部品名</a:t>
          </a:r>
        </a:p>
      </xdr:txBody>
    </xdr:sp>
    <xdr:clientData/>
  </xdr:twoCellAnchor>
  <xdr:twoCellAnchor>
    <xdr:from>
      <xdr:col>16</xdr:col>
      <xdr:colOff>518160</xdr:colOff>
      <xdr:row>81</xdr:row>
      <xdr:rowOff>312420</xdr:rowOff>
    </xdr:from>
    <xdr:to>
      <xdr:col>18</xdr:col>
      <xdr:colOff>342900</xdr:colOff>
      <xdr:row>82</xdr:row>
      <xdr:rowOff>304800</xdr:rowOff>
    </xdr:to>
    <xdr:sp macro="" textlink="">
      <xdr:nvSpPr>
        <xdr:cNvPr id="33" name="吹き出し: 線 32">
          <a:extLst>
            <a:ext uri="{FF2B5EF4-FFF2-40B4-BE49-F238E27FC236}">
              <a16:creationId xmlns:a16="http://schemas.microsoft.com/office/drawing/2014/main" id="{CF5AE5B1-D890-4583-A50B-249F62C5C8FB}"/>
            </a:ext>
          </a:extLst>
        </xdr:cNvPr>
        <xdr:cNvSpPr/>
      </xdr:nvSpPr>
      <xdr:spPr>
        <a:xfrm>
          <a:off x="12793980" y="24597360"/>
          <a:ext cx="1287780" cy="335280"/>
        </a:xfrm>
        <a:prstGeom prst="borderCallout1">
          <a:avLst>
            <a:gd name="adj1" fmla="val 48416"/>
            <a:gd name="adj2" fmla="val 517"/>
            <a:gd name="adj3" fmla="val 139772"/>
            <a:gd name="adj4" fmla="val -50042"/>
          </a:avLst>
        </a:prstGeom>
        <a:solidFill>
          <a:srgbClr val="CCFFFF"/>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実行する生産計画</a:t>
          </a:r>
        </a:p>
      </xdr:txBody>
    </xdr:sp>
    <xdr:clientData/>
  </xdr:twoCellAnchor>
  <xdr:twoCellAnchor editAs="oneCell">
    <xdr:from>
      <xdr:col>2</xdr:col>
      <xdr:colOff>0</xdr:colOff>
      <xdr:row>23</xdr:row>
      <xdr:rowOff>15240</xdr:rowOff>
    </xdr:from>
    <xdr:to>
      <xdr:col>21</xdr:col>
      <xdr:colOff>510540</xdr:colOff>
      <xdr:row>28</xdr:row>
      <xdr:rowOff>320322</xdr:rowOff>
    </xdr:to>
    <xdr:pic>
      <xdr:nvPicPr>
        <xdr:cNvPr id="34" name="図 33">
          <a:extLst>
            <a:ext uri="{FF2B5EF4-FFF2-40B4-BE49-F238E27FC236}">
              <a16:creationId xmlns:a16="http://schemas.microsoft.com/office/drawing/2014/main" id="{92DEF926-EC58-88EB-B286-369C89EF4044}"/>
            </a:ext>
          </a:extLst>
        </xdr:cNvPr>
        <xdr:cNvPicPr>
          <a:picLocks noChangeAspect="1"/>
        </xdr:cNvPicPr>
      </xdr:nvPicPr>
      <xdr:blipFill rotWithShape="1">
        <a:blip xmlns:r="http://schemas.openxmlformats.org/officeDocument/2006/relationships" r:embed="rId2"/>
        <a:srcRect r="8715"/>
        <a:stretch/>
      </xdr:blipFill>
      <xdr:spPr>
        <a:xfrm>
          <a:off x="2034540" y="4625340"/>
          <a:ext cx="14409420" cy="2019582"/>
        </a:xfrm>
        <a:prstGeom prst="rect">
          <a:avLst/>
        </a:prstGeom>
      </xdr:spPr>
    </xdr:pic>
    <xdr:clientData/>
  </xdr:twoCellAnchor>
  <xdr:twoCellAnchor>
    <xdr:from>
      <xdr:col>1</xdr:col>
      <xdr:colOff>472440</xdr:colOff>
      <xdr:row>21</xdr:row>
      <xdr:rowOff>243840</xdr:rowOff>
    </xdr:from>
    <xdr:to>
      <xdr:col>3</xdr:col>
      <xdr:colOff>586740</xdr:colOff>
      <xdr:row>22</xdr:row>
      <xdr:rowOff>236220</xdr:rowOff>
    </xdr:to>
    <xdr:sp macro="" textlink="">
      <xdr:nvSpPr>
        <xdr:cNvPr id="35" name="吹き出し: 線 34">
          <a:extLst>
            <a:ext uri="{FF2B5EF4-FFF2-40B4-BE49-F238E27FC236}">
              <a16:creationId xmlns:a16="http://schemas.microsoft.com/office/drawing/2014/main" id="{58F24E1D-D662-CF7D-6D58-167B1B46AB73}"/>
            </a:ext>
          </a:extLst>
        </xdr:cNvPr>
        <xdr:cNvSpPr/>
      </xdr:nvSpPr>
      <xdr:spPr>
        <a:xfrm>
          <a:off x="1554480" y="4168140"/>
          <a:ext cx="1798320" cy="335280"/>
        </a:xfrm>
        <a:prstGeom prst="borderCallout1">
          <a:avLst>
            <a:gd name="adj1" fmla="val 46143"/>
            <a:gd name="adj2" fmla="val 100517"/>
            <a:gd name="adj3" fmla="val 251136"/>
            <a:gd name="adj4" fmla="val 129887"/>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生産計画の条件を記入</a:t>
          </a:r>
        </a:p>
      </xdr:txBody>
    </xdr:sp>
    <xdr:clientData/>
  </xdr:twoCellAnchor>
  <xdr:twoCellAnchor>
    <xdr:from>
      <xdr:col>0</xdr:col>
      <xdr:colOff>251460</xdr:colOff>
      <xdr:row>23</xdr:row>
      <xdr:rowOff>266700</xdr:rowOff>
    </xdr:from>
    <xdr:to>
      <xdr:col>1</xdr:col>
      <xdr:colOff>754380</xdr:colOff>
      <xdr:row>24</xdr:row>
      <xdr:rowOff>259080</xdr:rowOff>
    </xdr:to>
    <xdr:sp macro="" textlink="">
      <xdr:nvSpPr>
        <xdr:cNvPr id="36" name="吹き出し: 線 35">
          <a:extLst>
            <a:ext uri="{FF2B5EF4-FFF2-40B4-BE49-F238E27FC236}">
              <a16:creationId xmlns:a16="http://schemas.microsoft.com/office/drawing/2014/main" id="{47A8ED0A-2867-0B6E-CFC7-1FB67DDCFE34}"/>
            </a:ext>
          </a:extLst>
        </xdr:cNvPr>
        <xdr:cNvSpPr/>
      </xdr:nvSpPr>
      <xdr:spPr>
        <a:xfrm>
          <a:off x="251460" y="4876800"/>
          <a:ext cx="1584960" cy="335280"/>
        </a:xfrm>
        <a:prstGeom prst="borderCallout1">
          <a:avLst>
            <a:gd name="adj1" fmla="val 46143"/>
            <a:gd name="adj2" fmla="val 100517"/>
            <a:gd name="adj3" fmla="val 176136"/>
            <a:gd name="adj4" fmla="val 121412"/>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セル</a:t>
          </a:r>
          <a:r>
            <a:rPr kumimoji="1" lang="en-US" altLang="ja-JP" sz="1100" b="1">
              <a:solidFill>
                <a:srgbClr val="FF0000"/>
              </a:solidFill>
              <a:latin typeface="Meiryo UI" panose="020B0604030504040204" pitchFamily="50" charset="-128"/>
              <a:ea typeface="Meiryo UI" panose="020B0604030504040204" pitchFamily="50" charset="-128"/>
            </a:rPr>
            <a:t>A4</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から</a:t>
          </a:r>
          <a:r>
            <a:rPr kumimoji="1" lang="ja-JP" altLang="en-US" sz="1100" b="1">
              <a:solidFill>
                <a:srgbClr val="FF0000"/>
              </a:solidFill>
              <a:latin typeface="Meiryo UI" panose="020B0604030504040204" pitchFamily="50" charset="-128"/>
              <a:ea typeface="Meiryo UI" panose="020B0604030504040204" pitchFamily="50" charset="-128"/>
            </a:rPr>
            <a:t>値で貼付け</a:t>
          </a:r>
        </a:p>
      </xdr:txBody>
    </xdr:sp>
    <xdr:clientData/>
  </xdr:twoCellAnchor>
  <xdr:twoCellAnchor>
    <xdr:from>
      <xdr:col>4</xdr:col>
      <xdr:colOff>312420</xdr:colOff>
      <xdr:row>21</xdr:row>
      <xdr:rowOff>106680</xdr:rowOff>
    </xdr:from>
    <xdr:to>
      <xdr:col>6</xdr:col>
      <xdr:colOff>601980</xdr:colOff>
      <xdr:row>22</xdr:row>
      <xdr:rowOff>99060</xdr:rowOff>
    </xdr:to>
    <xdr:sp macro="" textlink="">
      <xdr:nvSpPr>
        <xdr:cNvPr id="37" name="吹き出し: 線 36">
          <a:extLst>
            <a:ext uri="{FF2B5EF4-FFF2-40B4-BE49-F238E27FC236}">
              <a16:creationId xmlns:a16="http://schemas.microsoft.com/office/drawing/2014/main" id="{6829A0C8-028A-7457-3CDC-D4FC32C9FD60}"/>
            </a:ext>
          </a:extLst>
        </xdr:cNvPr>
        <xdr:cNvSpPr/>
      </xdr:nvSpPr>
      <xdr:spPr>
        <a:xfrm>
          <a:off x="3810000" y="4030980"/>
          <a:ext cx="1752600" cy="335280"/>
        </a:xfrm>
        <a:prstGeom prst="borderCallout1">
          <a:avLst>
            <a:gd name="adj1" fmla="val 46143"/>
            <a:gd name="adj2" fmla="val 100517"/>
            <a:gd name="adj3" fmla="val 419318"/>
            <a:gd name="adj4" fmla="val 126700"/>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ここから稼働日になってる事</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9</xdr:col>
      <xdr:colOff>327660</xdr:colOff>
      <xdr:row>23</xdr:row>
      <xdr:rowOff>281940</xdr:rowOff>
    </xdr:from>
    <xdr:to>
      <xdr:col>11</xdr:col>
      <xdr:colOff>640080</xdr:colOff>
      <xdr:row>24</xdr:row>
      <xdr:rowOff>274320</xdr:rowOff>
    </xdr:to>
    <xdr:sp macro="" textlink="">
      <xdr:nvSpPr>
        <xdr:cNvPr id="39" name="吹き出し: 線 38">
          <a:extLst>
            <a:ext uri="{FF2B5EF4-FFF2-40B4-BE49-F238E27FC236}">
              <a16:creationId xmlns:a16="http://schemas.microsoft.com/office/drawing/2014/main" id="{3C06ABA0-566A-B582-F474-4DC004EC2DF3}"/>
            </a:ext>
          </a:extLst>
        </xdr:cNvPr>
        <xdr:cNvSpPr/>
      </xdr:nvSpPr>
      <xdr:spPr>
        <a:xfrm>
          <a:off x="7482840" y="4892040"/>
          <a:ext cx="1775460" cy="335280"/>
        </a:xfrm>
        <a:prstGeom prst="borderCallout1">
          <a:avLst>
            <a:gd name="adj1" fmla="val 46143"/>
            <a:gd name="adj2" fmla="val 100517"/>
            <a:gd name="adj3" fmla="val 173863"/>
            <a:gd name="adj4" fmla="val 129705"/>
          </a:avLst>
        </a:prstGeom>
        <a:solidFill>
          <a:schemeClr val="accent5">
            <a:lumMod val="20000"/>
            <a:lumOff val="80000"/>
          </a:schemeClr>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CostDB</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から抽出しています</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12</xdr:col>
      <xdr:colOff>556260</xdr:colOff>
      <xdr:row>21</xdr:row>
      <xdr:rowOff>175260</xdr:rowOff>
    </xdr:from>
    <xdr:to>
      <xdr:col>15</xdr:col>
      <xdr:colOff>137160</xdr:colOff>
      <xdr:row>23</xdr:row>
      <xdr:rowOff>167640</xdr:rowOff>
    </xdr:to>
    <xdr:sp macro="" textlink="">
      <xdr:nvSpPr>
        <xdr:cNvPr id="40" name="吹き出し: 線 39">
          <a:extLst>
            <a:ext uri="{FF2B5EF4-FFF2-40B4-BE49-F238E27FC236}">
              <a16:creationId xmlns:a16="http://schemas.microsoft.com/office/drawing/2014/main" id="{6768D098-4D2C-CBC7-72A4-F21D2B34D9D5}"/>
            </a:ext>
          </a:extLst>
        </xdr:cNvPr>
        <xdr:cNvSpPr/>
      </xdr:nvSpPr>
      <xdr:spPr>
        <a:xfrm>
          <a:off x="9906000" y="4099560"/>
          <a:ext cx="1775460" cy="678180"/>
        </a:xfrm>
        <a:prstGeom prst="borderCallout1">
          <a:avLst>
            <a:gd name="adj1" fmla="val 46143"/>
            <a:gd name="adj2" fmla="val 100517"/>
            <a:gd name="adj3" fmla="val 206626"/>
            <a:gd name="adj4" fmla="val 146443"/>
          </a:avLst>
        </a:prstGeom>
        <a:solidFill>
          <a:schemeClr val="accent5">
            <a:lumMod val="20000"/>
            <a:lumOff val="80000"/>
          </a:schemeClr>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WeDB</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にある部番を適用と</a:t>
          </a:r>
          <a:endParaRPr kumimoji="1" lang="en-US" altLang="ja-JP" sz="1100" b="1">
            <a:solidFill>
              <a:schemeClr val="accent1">
                <a:lumMod val="75000"/>
              </a:schemeClr>
            </a:solidFill>
            <a:latin typeface="Meiryo UI" panose="020B0604030504040204" pitchFamily="50" charset="-128"/>
            <a:ea typeface="Meiryo UI" panose="020B0604030504040204" pitchFamily="50" charset="-128"/>
          </a:endParaRPr>
        </a:p>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して表示します</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14</xdr:col>
      <xdr:colOff>220980</xdr:colOff>
      <xdr:row>29</xdr:row>
      <xdr:rowOff>76200</xdr:rowOff>
    </xdr:from>
    <xdr:to>
      <xdr:col>16</xdr:col>
      <xdr:colOff>533400</xdr:colOff>
      <xdr:row>31</xdr:row>
      <xdr:rowOff>68580</xdr:rowOff>
    </xdr:to>
    <xdr:sp macro="" textlink="">
      <xdr:nvSpPr>
        <xdr:cNvPr id="41" name="吹き出し: 線 40">
          <a:extLst>
            <a:ext uri="{FF2B5EF4-FFF2-40B4-BE49-F238E27FC236}">
              <a16:creationId xmlns:a16="http://schemas.microsoft.com/office/drawing/2014/main" id="{BC98FC34-76C8-3048-CF97-55BAE9018483}"/>
            </a:ext>
          </a:extLst>
        </xdr:cNvPr>
        <xdr:cNvSpPr/>
      </xdr:nvSpPr>
      <xdr:spPr>
        <a:xfrm>
          <a:off x="11033760" y="6743700"/>
          <a:ext cx="1775460" cy="678180"/>
        </a:xfrm>
        <a:prstGeom prst="borderCallout1">
          <a:avLst>
            <a:gd name="adj1" fmla="val 46143"/>
            <a:gd name="adj2" fmla="val 100517"/>
            <a:gd name="adj3" fmla="val -32699"/>
            <a:gd name="adj4" fmla="val 132280"/>
          </a:avLst>
        </a:prstGeom>
        <a:solidFill>
          <a:schemeClr val="accent5">
            <a:lumMod val="20000"/>
            <a:lumOff val="80000"/>
          </a:schemeClr>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WeDB</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の部番が</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Planning</a:t>
          </a:r>
        </a:p>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に反映されてるかチェック</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editAs="oneCell">
    <xdr:from>
      <xdr:col>1</xdr:col>
      <xdr:colOff>533400</xdr:colOff>
      <xdr:row>35</xdr:row>
      <xdr:rowOff>11177</xdr:rowOff>
    </xdr:from>
    <xdr:to>
      <xdr:col>21</xdr:col>
      <xdr:colOff>567967</xdr:colOff>
      <xdr:row>42</xdr:row>
      <xdr:rowOff>105475</xdr:rowOff>
    </xdr:to>
    <xdr:pic>
      <xdr:nvPicPr>
        <xdr:cNvPr id="42" name="図 41">
          <a:extLst>
            <a:ext uri="{FF2B5EF4-FFF2-40B4-BE49-F238E27FC236}">
              <a16:creationId xmlns:a16="http://schemas.microsoft.com/office/drawing/2014/main" id="{52BC4130-CF89-A004-C5D5-923C276994F8}"/>
            </a:ext>
          </a:extLst>
        </xdr:cNvPr>
        <xdr:cNvPicPr>
          <a:picLocks noChangeAspect="1"/>
        </xdr:cNvPicPr>
      </xdr:nvPicPr>
      <xdr:blipFill>
        <a:blip xmlns:r="http://schemas.openxmlformats.org/officeDocument/2006/relationships" r:embed="rId3"/>
        <a:stretch>
          <a:fillRect/>
        </a:stretch>
      </xdr:blipFill>
      <xdr:spPr>
        <a:xfrm>
          <a:off x="1615440" y="8736077"/>
          <a:ext cx="14885947" cy="2494598"/>
        </a:xfrm>
        <a:prstGeom prst="rect">
          <a:avLst/>
        </a:prstGeom>
      </xdr:spPr>
    </xdr:pic>
    <xdr:clientData/>
  </xdr:twoCellAnchor>
  <xdr:twoCellAnchor>
    <xdr:from>
      <xdr:col>0</xdr:col>
      <xdr:colOff>53340</xdr:colOff>
      <xdr:row>35</xdr:row>
      <xdr:rowOff>175260</xdr:rowOff>
    </xdr:from>
    <xdr:to>
      <xdr:col>1</xdr:col>
      <xdr:colOff>419100</xdr:colOff>
      <xdr:row>36</xdr:row>
      <xdr:rowOff>167640</xdr:rowOff>
    </xdr:to>
    <xdr:sp macro="" textlink="">
      <xdr:nvSpPr>
        <xdr:cNvPr id="43" name="吹き出し: 線 42">
          <a:extLst>
            <a:ext uri="{FF2B5EF4-FFF2-40B4-BE49-F238E27FC236}">
              <a16:creationId xmlns:a16="http://schemas.microsoft.com/office/drawing/2014/main" id="{4CC700AD-F84E-055E-D5FE-A55C4D37A366}"/>
            </a:ext>
          </a:extLst>
        </xdr:cNvPr>
        <xdr:cNvSpPr/>
      </xdr:nvSpPr>
      <xdr:spPr>
        <a:xfrm>
          <a:off x="53340" y="8900160"/>
          <a:ext cx="1447800" cy="335280"/>
        </a:xfrm>
        <a:prstGeom prst="borderCallout1">
          <a:avLst>
            <a:gd name="adj1" fmla="val 46143"/>
            <a:gd name="adj2" fmla="val 100517"/>
            <a:gd name="adj3" fmla="val 176136"/>
            <a:gd name="adj4" fmla="val 121412"/>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セル</a:t>
          </a:r>
          <a:r>
            <a:rPr kumimoji="1" lang="en-US" altLang="ja-JP" sz="1100" b="1">
              <a:solidFill>
                <a:srgbClr val="FF0000"/>
              </a:solidFill>
              <a:latin typeface="Meiryo UI" panose="020B0604030504040204" pitchFamily="50" charset="-128"/>
              <a:ea typeface="Meiryo UI" panose="020B0604030504040204" pitchFamily="50" charset="-128"/>
            </a:rPr>
            <a:t>A4</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から</a:t>
          </a:r>
          <a:r>
            <a:rPr kumimoji="1" lang="ja-JP" altLang="en-US" sz="1100" b="1">
              <a:solidFill>
                <a:srgbClr val="FF0000"/>
              </a:solidFill>
              <a:latin typeface="Meiryo UI" panose="020B0604030504040204" pitchFamily="50" charset="-128"/>
              <a:ea typeface="Meiryo UI" panose="020B0604030504040204" pitchFamily="50" charset="-128"/>
            </a:rPr>
            <a:t>値で貼付け</a:t>
          </a:r>
        </a:p>
      </xdr:txBody>
    </xdr:sp>
    <xdr:clientData/>
  </xdr:twoCellAnchor>
  <xdr:twoCellAnchor>
    <xdr:from>
      <xdr:col>11</xdr:col>
      <xdr:colOff>342900</xdr:colOff>
      <xdr:row>33</xdr:row>
      <xdr:rowOff>205740</xdr:rowOff>
    </xdr:from>
    <xdr:to>
      <xdr:col>13</xdr:col>
      <xdr:colOff>167640</xdr:colOff>
      <xdr:row>34</xdr:row>
      <xdr:rowOff>198120</xdr:rowOff>
    </xdr:to>
    <xdr:sp macro="" textlink="">
      <xdr:nvSpPr>
        <xdr:cNvPr id="44" name="吹き出し: 線 43">
          <a:extLst>
            <a:ext uri="{FF2B5EF4-FFF2-40B4-BE49-F238E27FC236}">
              <a16:creationId xmlns:a16="http://schemas.microsoft.com/office/drawing/2014/main" id="{568735B4-656B-29BB-0BD0-741A32072A89}"/>
            </a:ext>
          </a:extLst>
        </xdr:cNvPr>
        <xdr:cNvSpPr/>
      </xdr:nvSpPr>
      <xdr:spPr>
        <a:xfrm>
          <a:off x="8961120" y="8244840"/>
          <a:ext cx="1287780" cy="335280"/>
        </a:xfrm>
        <a:prstGeom prst="borderCallout1">
          <a:avLst>
            <a:gd name="adj1" fmla="val 46143"/>
            <a:gd name="adj2" fmla="val 100517"/>
            <a:gd name="adj3" fmla="val 176136"/>
            <a:gd name="adj4" fmla="val 127329"/>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SPDB</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未反映件数</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8</xdr:col>
      <xdr:colOff>373380</xdr:colOff>
      <xdr:row>33</xdr:row>
      <xdr:rowOff>198120</xdr:rowOff>
    </xdr:from>
    <xdr:to>
      <xdr:col>10</xdr:col>
      <xdr:colOff>662940</xdr:colOff>
      <xdr:row>34</xdr:row>
      <xdr:rowOff>190500</xdr:rowOff>
    </xdr:to>
    <xdr:sp macro="" textlink="">
      <xdr:nvSpPr>
        <xdr:cNvPr id="45" name="吹き出し: 線 44">
          <a:extLst>
            <a:ext uri="{FF2B5EF4-FFF2-40B4-BE49-F238E27FC236}">
              <a16:creationId xmlns:a16="http://schemas.microsoft.com/office/drawing/2014/main" id="{EC4D8265-2729-D7CA-DF90-C372A206F0E3}"/>
            </a:ext>
          </a:extLst>
        </xdr:cNvPr>
        <xdr:cNvSpPr/>
      </xdr:nvSpPr>
      <xdr:spPr>
        <a:xfrm>
          <a:off x="6797040" y="8237220"/>
          <a:ext cx="1752600" cy="335280"/>
        </a:xfrm>
        <a:prstGeom prst="borderCallout1">
          <a:avLst>
            <a:gd name="adj1" fmla="val 46143"/>
            <a:gd name="adj2" fmla="val 100517"/>
            <a:gd name="adj3" fmla="val 380682"/>
            <a:gd name="adj4" fmla="val 148439"/>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rgbClr val="FF0000"/>
              </a:solidFill>
              <a:latin typeface="Meiryo UI" panose="020B0604030504040204" pitchFamily="50" charset="-128"/>
              <a:ea typeface="Meiryo UI" panose="020B0604030504040204" pitchFamily="50" charset="-128"/>
            </a:rPr>
            <a:t>列</a:t>
          </a:r>
          <a:r>
            <a:rPr kumimoji="1" lang="en-US" altLang="ja-JP" sz="1100" b="1">
              <a:solidFill>
                <a:srgbClr val="FF0000"/>
              </a:solidFill>
              <a:latin typeface="Meiryo UI" panose="020B0604030504040204" pitchFamily="50" charset="-128"/>
              <a:ea typeface="Meiryo UI" panose="020B0604030504040204" pitchFamily="50" charset="-128"/>
            </a:rPr>
            <a:t>O</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から稼働日になってる事</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10</xdr:col>
      <xdr:colOff>662940</xdr:colOff>
      <xdr:row>42</xdr:row>
      <xdr:rowOff>205740</xdr:rowOff>
    </xdr:from>
    <xdr:to>
      <xdr:col>13</xdr:col>
      <xdr:colOff>243840</xdr:colOff>
      <xdr:row>43</xdr:row>
      <xdr:rowOff>236220</xdr:rowOff>
    </xdr:to>
    <xdr:sp macro="" textlink="">
      <xdr:nvSpPr>
        <xdr:cNvPr id="46" name="吹き出し: 線 45">
          <a:extLst>
            <a:ext uri="{FF2B5EF4-FFF2-40B4-BE49-F238E27FC236}">
              <a16:creationId xmlns:a16="http://schemas.microsoft.com/office/drawing/2014/main" id="{C79F43E1-614A-3F18-F76E-83C1938DE06B}"/>
            </a:ext>
          </a:extLst>
        </xdr:cNvPr>
        <xdr:cNvSpPr/>
      </xdr:nvSpPr>
      <xdr:spPr>
        <a:xfrm>
          <a:off x="8549640" y="11330940"/>
          <a:ext cx="1775460" cy="373380"/>
        </a:xfrm>
        <a:prstGeom prst="borderCallout1">
          <a:avLst>
            <a:gd name="adj1" fmla="val 46143"/>
            <a:gd name="adj2" fmla="val 100517"/>
            <a:gd name="adj3" fmla="val -32699"/>
            <a:gd name="adj4" fmla="val 132280"/>
          </a:avLst>
        </a:prstGeom>
        <a:solidFill>
          <a:schemeClr val="accent5">
            <a:lumMod val="20000"/>
            <a:lumOff val="80000"/>
          </a:schemeClr>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SPDB</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にリンクして部番抽出</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14</xdr:col>
      <xdr:colOff>243840</xdr:colOff>
      <xdr:row>42</xdr:row>
      <xdr:rowOff>129540</xdr:rowOff>
    </xdr:from>
    <xdr:to>
      <xdr:col>17</xdr:col>
      <xdr:colOff>137160</xdr:colOff>
      <xdr:row>44</xdr:row>
      <xdr:rowOff>129540</xdr:rowOff>
    </xdr:to>
    <xdr:sp macro="" textlink="">
      <xdr:nvSpPr>
        <xdr:cNvPr id="47" name="吹き出し: 線 46">
          <a:extLst>
            <a:ext uri="{FF2B5EF4-FFF2-40B4-BE49-F238E27FC236}">
              <a16:creationId xmlns:a16="http://schemas.microsoft.com/office/drawing/2014/main" id="{9100A684-3C1B-3231-CA7B-3B60DC5FF6C3}"/>
            </a:ext>
          </a:extLst>
        </xdr:cNvPr>
        <xdr:cNvSpPr/>
      </xdr:nvSpPr>
      <xdr:spPr>
        <a:xfrm>
          <a:off x="11056620" y="11254740"/>
          <a:ext cx="2087880" cy="685800"/>
        </a:xfrm>
        <a:prstGeom prst="borderCallout1">
          <a:avLst>
            <a:gd name="adj1" fmla="val 46143"/>
            <a:gd name="adj2" fmla="val 100517"/>
            <a:gd name="adj3" fmla="val -25556"/>
            <a:gd name="adj4" fmla="val 147439"/>
          </a:avLst>
        </a:prstGeom>
        <a:solidFill>
          <a:schemeClr val="accent5">
            <a:lumMod val="20000"/>
            <a:lumOff val="80000"/>
          </a:schemeClr>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WE</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適用で</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SPDB</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に反映され</a:t>
          </a:r>
          <a:endParaRPr kumimoji="1" lang="en-US" altLang="ja-JP" sz="1100" b="1">
            <a:solidFill>
              <a:schemeClr val="accent1">
                <a:lumMod val="75000"/>
              </a:schemeClr>
            </a:solidFill>
            <a:latin typeface="Meiryo UI" panose="020B0604030504040204" pitchFamily="50" charset="-128"/>
            <a:ea typeface="Meiryo UI" panose="020B0604030504040204" pitchFamily="50" charset="-128"/>
          </a:endParaRPr>
        </a:p>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てない部番をチェック</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editAs="oneCell">
    <xdr:from>
      <xdr:col>1</xdr:col>
      <xdr:colOff>647700</xdr:colOff>
      <xdr:row>48</xdr:row>
      <xdr:rowOff>23076</xdr:rowOff>
    </xdr:from>
    <xdr:to>
      <xdr:col>21</xdr:col>
      <xdr:colOff>554745</xdr:colOff>
      <xdr:row>55</xdr:row>
      <xdr:rowOff>162320</xdr:rowOff>
    </xdr:to>
    <xdr:pic>
      <xdr:nvPicPr>
        <xdr:cNvPr id="48" name="図 47">
          <a:extLst>
            <a:ext uri="{FF2B5EF4-FFF2-40B4-BE49-F238E27FC236}">
              <a16:creationId xmlns:a16="http://schemas.microsoft.com/office/drawing/2014/main" id="{7067B932-DD4F-8148-71FF-58D21C080EBB}"/>
            </a:ext>
          </a:extLst>
        </xdr:cNvPr>
        <xdr:cNvPicPr>
          <a:picLocks noChangeAspect="1"/>
        </xdr:cNvPicPr>
      </xdr:nvPicPr>
      <xdr:blipFill>
        <a:blip xmlns:r="http://schemas.openxmlformats.org/officeDocument/2006/relationships" r:embed="rId4"/>
        <a:stretch>
          <a:fillRect/>
        </a:stretch>
      </xdr:blipFill>
      <xdr:spPr>
        <a:xfrm>
          <a:off x="1729740" y="13205676"/>
          <a:ext cx="14758425" cy="2539544"/>
        </a:xfrm>
        <a:prstGeom prst="rect">
          <a:avLst/>
        </a:prstGeom>
      </xdr:spPr>
    </xdr:pic>
    <xdr:clientData/>
  </xdr:twoCellAnchor>
  <xdr:twoCellAnchor>
    <xdr:from>
      <xdr:col>6</xdr:col>
      <xdr:colOff>266700</xdr:colOff>
      <xdr:row>46</xdr:row>
      <xdr:rowOff>312420</xdr:rowOff>
    </xdr:from>
    <xdr:to>
      <xdr:col>8</xdr:col>
      <xdr:colOff>91440</xdr:colOff>
      <xdr:row>47</xdr:row>
      <xdr:rowOff>304800</xdr:rowOff>
    </xdr:to>
    <xdr:sp macro="" textlink="">
      <xdr:nvSpPr>
        <xdr:cNvPr id="49" name="吹き出し: 線 48">
          <a:extLst>
            <a:ext uri="{FF2B5EF4-FFF2-40B4-BE49-F238E27FC236}">
              <a16:creationId xmlns:a16="http://schemas.microsoft.com/office/drawing/2014/main" id="{1B6C84BA-E80F-3053-80DE-4CE384B3D98C}"/>
            </a:ext>
          </a:extLst>
        </xdr:cNvPr>
        <xdr:cNvSpPr/>
      </xdr:nvSpPr>
      <xdr:spPr>
        <a:xfrm>
          <a:off x="5227320" y="12809220"/>
          <a:ext cx="1287780" cy="335280"/>
        </a:xfrm>
        <a:prstGeom prst="borderCallout1">
          <a:avLst>
            <a:gd name="adj1" fmla="val 46143"/>
            <a:gd name="adj2" fmla="val 100517"/>
            <a:gd name="adj3" fmla="val 176136"/>
            <a:gd name="adj4" fmla="val 127329"/>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月度を入力</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整数</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5</xdr:col>
      <xdr:colOff>15240</xdr:colOff>
      <xdr:row>55</xdr:row>
      <xdr:rowOff>243840</xdr:rowOff>
    </xdr:from>
    <xdr:to>
      <xdr:col>7</xdr:col>
      <xdr:colOff>563880</xdr:colOff>
      <xdr:row>56</xdr:row>
      <xdr:rowOff>236220</xdr:rowOff>
    </xdr:to>
    <xdr:sp macro="" textlink="">
      <xdr:nvSpPr>
        <xdr:cNvPr id="50" name="吹き出し: 線 49">
          <a:extLst>
            <a:ext uri="{FF2B5EF4-FFF2-40B4-BE49-F238E27FC236}">
              <a16:creationId xmlns:a16="http://schemas.microsoft.com/office/drawing/2014/main" id="{016605DF-E985-05E2-F85B-E5DBA43D0517}"/>
            </a:ext>
          </a:extLst>
        </xdr:cNvPr>
        <xdr:cNvSpPr/>
      </xdr:nvSpPr>
      <xdr:spPr>
        <a:xfrm>
          <a:off x="4244340" y="15826740"/>
          <a:ext cx="2011680" cy="335280"/>
        </a:xfrm>
        <a:prstGeom prst="borderCallout1">
          <a:avLst>
            <a:gd name="adj1" fmla="val 46143"/>
            <a:gd name="adj2" fmla="val 100517"/>
            <a:gd name="adj3" fmla="val -489772"/>
            <a:gd name="adj4" fmla="val 137079"/>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前月末の稼働日を入力</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整数</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7</xdr:col>
      <xdr:colOff>701040</xdr:colOff>
      <xdr:row>55</xdr:row>
      <xdr:rowOff>243840</xdr:rowOff>
    </xdr:from>
    <xdr:to>
      <xdr:col>10</xdr:col>
      <xdr:colOff>518160</xdr:colOff>
      <xdr:row>56</xdr:row>
      <xdr:rowOff>236220</xdr:rowOff>
    </xdr:to>
    <xdr:sp macro="" textlink="">
      <xdr:nvSpPr>
        <xdr:cNvPr id="51" name="吹き出し: 線 50">
          <a:extLst>
            <a:ext uri="{FF2B5EF4-FFF2-40B4-BE49-F238E27FC236}">
              <a16:creationId xmlns:a16="http://schemas.microsoft.com/office/drawing/2014/main" id="{0243E306-C6A8-85BC-7C8E-A95E5161A7DB}"/>
            </a:ext>
          </a:extLst>
        </xdr:cNvPr>
        <xdr:cNvSpPr/>
      </xdr:nvSpPr>
      <xdr:spPr>
        <a:xfrm>
          <a:off x="6393180" y="15826740"/>
          <a:ext cx="2011680" cy="335280"/>
        </a:xfrm>
        <a:prstGeom prst="borderCallout1">
          <a:avLst>
            <a:gd name="adj1" fmla="val 46143"/>
            <a:gd name="adj2" fmla="val 100517"/>
            <a:gd name="adj3" fmla="val -489772"/>
            <a:gd name="adj4" fmla="val 137079"/>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今月の稼働日を入力</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整数</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10</xdr:col>
      <xdr:colOff>678180</xdr:colOff>
      <xdr:row>55</xdr:row>
      <xdr:rowOff>243840</xdr:rowOff>
    </xdr:from>
    <xdr:to>
      <xdr:col>13</xdr:col>
      <xdr:colOff>495300</xdr:colOff>
      <xdr:row>56</xdr:row>
      <xdr:rowOff>236220</xdr:rowOff>
    </xdr:to>
    <xdr:sp macro="" textlink="">
      <xdr:nvSpPr>
        <xdr:cNvPr id="52" name="吹き出し: 線 51">
          <a:extLst>
            <a:ext uri="{FF2B5EF4-FFF2-40B4-BE49-F238E27FC236}">
              <a16:creationId xmlns:a16="http://schemas.microsoft.com/office/drawing/2014/main" id="{21F8E248-DDA7-E6FB-4DC7-11D5AC2EE22B}"/>
            </a:ext>
          </a:extLst>
        </xdr:cNvPr>
        <xdr:cNvSpPr/>
      </xdr:nvSpPr>
      <xdr:spPr>
        <a:xfrm>
          <a:off x="8564880" y="15826740"/>
          <a:ext cx="2011680" cy="335280"/>
        </a:xfrm>
        <a:prstGeom prst="borderCallout1">
          <a:avLst>
            <a:gd name="adj1" fmla="val 46143"/>
            <a:gd name="adj2" fmla="val 100517"/>
            <a:gd name="adj3" fmla="val -489772"/>
            <a:gd name="adj4" fmla="val 137079"/>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今月の稼働日を入力</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整数</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13</xdr:col>
      <xdr:colOff>129540</xdr:colOff>
      <xdr:row>48</xdr:row>
      <xdr:rowOff>68580</xdr:rowOff>
    </xdr:from>
    <xdr:to>
      <xdr:col>15</xdr:col>
      <xdr:colOff>388620</xdr:colOff>
      <xdr:row>49</xdr:row>
      <xdr:rowOff>60960</xdr:rowOff>
    </xdr:to>
    <xdr:sp macro="" textlink="">
      <xdr:nvSpPr>
        <xdr:cNvPr id="53" name="吹き出し: 線 52">
          <a:extLst>
            <a:ext uri="{FF2B5EF4-FFF2-40B4-BE49-F238E27FC236}">
              <a16:creationId xmlns:a16="http://schemas.microsoft.com/office/drawing/2014/main" id="{422099FF-E49F-73F6-B0D2-2B6E02BC0474}"/>
            </a:ext>
          </a:extLst>
        </xdr:cNvPr>
        <xdr:cNvSpPr/>
      </xdr:nvSpPr>
      <xdr:spPr>
        <a:xfrm>
          <a:off x="10210800" y="13251180"/>
          <a:ext cx="1722120" cy="335280"/>
        </a:xfrm>
        <a:prstGeom prst="borderCallout1">
          <a:avLst>
            <a:gd name="adj1" fmla="val 50688"/>
            <a:gd name="adj2" fmla="val 833"/>
            <a:gd name="adj3" fmla="val 217046"/>
            <a:gd name="adj4" fmla="val -29588"/>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休買日の入力は不要です</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editAs="oneCell">
    <xdr:from>
      <xdr:col>3</xdr:col>
      <xdr:colOff>297180</xdr:colOff>
      <xdr:row>61</xdr:row>
      <xdr:rowOff>22860</xdr:rowOff>
    </xdr:from>
    <xdr:to>
      <xdr:col>18</xdr:col>
      <xdr:colOff>451133</xdr:colOff>
      <xdr:row>66</xdr:row>
      <xdr:rowOff>156468</xdr:rowOff>
    </xdr:to>
    <xdr:pic>
      <xdr:nvPicPr>
        <xdr:cNvPr id="54" name="図 53">
          <a:extLst>
            <a:ext uri="{FF2B5EF4-FFF2-40B4-BE49-F238E27FC236}">
              <a16:creationId xmlns:a16="http://schemas.microsoft.com/office/drawing/2014/main" id="{CBA080D9-4B72-104F-55CD-023955899C71}"/>
            </a:ext>
          </a:extLst>
        </xdr:cNvPr>
        <xdr:cNvPicPr>
          <a:picLocks noChangeAspect="1"/>
        </xdr:cNvPicPr>
      </xdr:nvPicPr>
      <xdr:blipFill>
        <a:blip xmlns:r="http://schemas.openxmlformats.org/officeDocument/2006/relationships" r:embed="rId5"/>
        <a:stretch>
          <a:fillRect/>
        </a:stretch>
      </xdr:blipFill>
      <xdr:spPr>
        <a:xfrm>
          <a:off x="3063240" y="17663160"/>
          <a:ext cx="11126753" cy="1848108"/>
        </a:xfrm>
        <a:prstGeom prst="rect">
          <a:avLst/>
        </a:prstGeom>
      </xdr:spPr>
    </xdr:pic>
    <xdr:clientData/>
  </xdr:twoCellAnchor>
  <xdr:twoCellAnchor>
    <xdr:from>
      <xdr:col>0</xdr:col>
      <xdr:colOff>723900</xdr:colOff>
      <xdr:row>62</xdr:row>
      <xdr:rowOff>106680</xdr:rowOff>
    </xdr:from>
    <xdr:to>
      <xdr:col>2</xdr:col>
      <xdr:colOff>701040</xdr:colOff>
      <xdr:row>64</xdr:row>
      <xdr:rowOff>45720</xdr:rowOff>
    </xdr:to>
    <xdr:sp macro="" textlink="">
      <xdr:nvSpPr>
        <xdr:cNvPr id="55" name="吹き出し: 線 54">
          <a:extLst>
            <a:ext uri="{FF2B5EF4-FFF2-40B4-BE49-F238E27FC236}">
              <a16:creationId xmlns:a16="http://schemas.microsoft.com/office/drawing/2014/main" id="{A582658D-776F-A655-5983-4EFBA4CA5BCB}"/>
            </a:ext>
          </a:extLst>
        </xdr:cNvPr>
        <xdr:cNvSpPr/>
      </xdr:nvSpPr>
      <xdr:spPr>
        <a:xfrm>
          <a:off x="723900" y="18089880"/>
          <a:ext cx="2011680" cy="624840"/>
        </a:xfrm>
        <a:prstGeom prst="borderCallout1">
          <a:avLst>
            <a:gd name="adj1" fmla="val 46143"/>
            <a:gd name="adj2" fmla="val 100517"/>
            <a:gd name="adj3" fmla="val 129795"/>
            <a:gd name="adj4" fmla="val 130640"/>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SP</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所要量で確認した不足データ</a:t>
          </a:r>
          <a:endParaRPr kumimoji="1" lang="en-US" altLang="ja-JP" sz="1100" b="1">
            <a:solidFill>
              <a:schemeClr val="accent1">
                <a:lumMod val="75000"/>
              </a:schemeClr>
            </a:solidFill>
            <a:latin typeface="Meiryo UI" panose="020B0604030504040204" pitchFamily="50" charset="-128"/>
            <a:ea typeface="Meiryo UI" panose="020B0604030504040204" pitchFamily="50" charset="-128"/>
          </a:endParaRPr>
        </a:p>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を貼り付け</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18</xdr:col>
      <xdr:colOff>205740</xdr:colOff>
      <xdr:row>29</xdr:row>
      <xdr:rowOff>129540</xdr:rowOff>
    </xdr:from>
    <xdr:to>
      <xdr:col>20</xdr:col>
      <xdr:colOff>304800</xdr:colOff>
      <xdr:row>30</xdr:row>
      <xdr:rowOff>121920</xdr:rowOff>
    </xdr:to>
    <xdr:sp macro="" textlink="">
      <xdr:nvSpPr>
        <xdr:cNvPr id="57" name="吹き出し: 線 56">
          <a:extLst>
            <a:ext uri="{FF2B5EF4-FFF2-40B4-BE49-F238E27FC236}">
              <a16:creationId xmlns:a16="http://schemas.microsoft.com/office/drawing/2014/main" id="{B6AEC555-26F2-06F6-BBF1-6CEEC776608E}"/>
            </a:ext>
          </a:extLst>
        </xdr:cNvPr>
        <xdr:cNvSpPr/>
      </xdr:nvSpPr>
      <xdr:spPr>
        <a:xfrm>
          <a:off x="13944600" y="6797040"/>
          <a:ext cx="1562100" cy="335280"/>
        </a:xfrm>
        <a:prstGeom prst="borderCallout1">
          <a:avLst>
            <a:gd name="adj1" fmla="val 50688"/>
            <a:gd name="adj2" fmla="val 833"/>
            <a:gd name="adj3" fmla="val -80682"/>
            <a:gd name="adj4" fmla="val -30671"/>
          </a:avLst>
        </a:prstGeom>
        <a:solidFill>
          <a:srgbClr val="FFFF00"/>
        </a:solidFill>
        <a:ln>
          <a:solidFill>
            <a:srgbClr val="FF0000"/>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rgbClr val="FF0000"/>
              </a:solidFill>
              <a:latin typeface="Meiryo UI" panose="020B0604030504040204" pitchFamily="50" charset="-128"/>
              <a:ea typeface="Meiryo UI" panose="020B0604030504040204" pitchFamily="50" charset="-128"/>
            </a:rPr>
            <a:t>未反映は</a:t>
          </a:r>
          <a:r>
            <a:rPr kumimoji="1" lang="en-US" altLang="ja-JP" sz="1100" b="1">
              <a:solidFill>
                <a:srgbClr val="FF0000"/>
              </a:solidFill>
              <a:latin typeface="Meiryo UI" panose="020B0604030504040204" pitchFamily="50" charset="-128"/>
              <a:ea typeface="Meiryo UI" panose="020B0604030504040204" pitchFamily="50" charset="-128"/>
            </a:rPr>
            <a:t>Planning</a:t>
          </a:r>
          <a:r>
            <a:rPr kumimoji="1" lang="ja-JP" altLang="en-US" sz="1100" b="1">
              <a:solidFill>
                <a:srgbClr val="FF0000"/>
              </a:solidFill>
              <a:latin typeface="Meiryo UI" panose="020B0604030504040204" pitchFamily="50" charset="-128"/>
              <a:ea typeface="Meiryo UI" panose="020B0604030504040204" pitchFamily="50" charset="-128"/>
            </a:rPr>
            <a:t>へ</a:t>
          </a:r>
        </a:p>
      </xdr:txBody>
    </xdr:sp>
    <xdr:clientData/>
  </xdr:twoCellAnchor>
  <xdr:twoCellAnchor>
    <xdr:from>
      <xdr:col>14</xdr:col>
      <xdr:colOff>662940</xdr:colOff>
      <xdr:row>65</xdr:row>
      <xdr:rowOff>53340</xdr:rowOff>
    </xdr:from>
    <xdr:to>
      <xdr:col>17</xdr:col>
      <xdr:colOff>45720</xdr:colOff>
      <xdr:row>65</xdr:row>
      <xdr:rowOff>304800</xdr:rowOff>
    </xdr:to>
    <xdr:sp macro="" textlink="">
      <xdr:nvSpPr>
        <xdr:cNvPr id="58" name="正方形/長方形 57">
          <a:extLst>
            <a:ext uri="{FF2B5EF4-FFF2-40B4-BE49-F238E27FC236}">
              <a16:creationId xmlns:a16="http://schemas.microsoft.com/office/drawing/2014/main" id="{B9650BA5-8E17-D6A7-52B2-B332EF43B848}"/>
            </a:ext>
          </a:extLst>
        </xdr:cNvPr>
        <xdr:cNvSpPr/>
      </xdr:nvSpPr>
      <xdr:spPr>
        <a:xfrm>
          <a:off x="11475720" y="19065240"/>
          <a:ext cx="1577340" cy="251460"/>
        </a:xfrm>
        <a:prstGeom prst="rect">
          <a:avLst/>
        </a:prstGeom>
        <a:noFill/>
        <a:ln w="3810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xdr:col>
      <xdr:colOff>137160</xdr:colOff>
      <xdr:row>60</xdr:row>
      <xdr:rowOff>327660</xdr:rowOff>
    </xdr:from>
    <xdr:to>
      <xdr:col>8</xdr:col>
      <xdr:colOff>594360</xdr:colOff>
      <xdr:row>61</xdr:row>
      <xdr:rowOff>335280</xdr:rowOff>
    </xdr:to>
    <xdr:sp macro="" textlink="">
      <xdr:nvSpPr>
        <xdr:cNvPr id="59" name="楕円 58">
          <a:extLst>
            <a:ext uri="{FF2B5EF4-FFF2-40B4-BE49-F238E27FC236}">
              <a16:creationId xmlns:a16="http://schemas.microsoft.com/office/drawing/2014/main" id="{286CB559-FD02-699D-7018-98C138F229DB}"/>
            </a:ext>
          </a:extLst>
        </xdr:cNvPr>
        <xdr:cNvSpPr/>
      </xdr:nvSpPr>
      <xdr:spPr>
        <a:xfrm>
          <a:off x="6560820" y="17625060"/>
          <a:ext cx="457200" cy="350520"/>
        </a:xfrm>
        <a:prstGeom prst="ellipse">
          <a:avLst/>
        </a:prstGeom>
        <a:noFill/>
        <a:ln w="28575">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6</xdr:col>
      <xdr:colOff>251460</xdr:colOff>
      <xdr:row>59</xdr:row>
      <xdr:rowOff>289560</xdr:rowOff>
    </xdr:from>
    <xdr:to>
      <xdr:col>7</xdr:col>
      <xdr:colOff>579120</xdr:colOff>
      <xdr:row>60</xdr:row>
      <xdr:rowOff>281940</xdr:rowOff>
    </xdr:to>
    <xdr:sp macro="" textlink="">
      <xdr:nvSpPr>
        <xdr:cNvPr id="60" name="吹き出し: 線 59">
          <a:extLst>
            <a:ext uri="{FF2B5EF4-FFF2-40B4-BE49-F238E27FC236}">
              <a16:creationId xmlns:a16="http://schemas.microsoft.com/office/drawing/2014/main" id="{11618166-B3D5-F0DA-D697-B914B071AC31}"/>
            </a:ext>
          </a:extLst>
        </xdr:cNvPr>
        <xdr:cNvSpPr/>
      </xdr:nvSpPr>
      <xdr:spPr>
        <a:xfrm>
          <a:off x="5212080" y="17244060"/>
          <a:ext cx="1059180" cy="335280"/>
        </a:xfrm>
        <a:prstGeom prst="borderCallout1">
          <a:avLst>
            <a:gd name="adj1" fmla="val 46143"/>
            <a:gd name="adj2" fmla="val 100517"/>
            <a:gd name="adj3" fmla="val 121591"/>
            <a:gd name="adj4" fmla="val 130932"/>
          </a:avLst>
        </a:prstGeom>
        <a:solidFill>
          <a:srgbClr val="FFFF00"/>
        </a:solidFill>
        <a:ln>
          <a:solidFill>
            <a:srgbClr val="FF0000"/>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rgbClr val="FF0000"/>
              </a:solidFill>
              <a:latin typeface="Meiryo UI" panose="020B0604030504040204" pitchFamily="50" charset="-128"/>
              <a:ea typeface="Meiryo UI" panose="020B0604030504040204" pitchFamily="50" charset="-128"/>
            </a:rPr>
            <a:t>未登録を確認</a:t>
          </a:r>
        </a:p>
      </xdr:txBody>
    </xdr:sp>
    <xdr:clientData/>
  </xdr:twoCellAnchor>
  <xdr:twoCellAnchor>
    <xdr:from>
      <xdr:col>17</xdr:col>
      <xdr:colOff>106680</xdr:colOff>
      <xdr:row>66</xdr:row>
      <xdr:rowOff>76200</xdr:rowOff>
    </xdr:from>
    <xdr:to>
      <xdr:col>20</xdr:col>
      <xdr:colOff>144780</xdr:colOff>
      <xdr:row>67</xdr:row>
      <xdr:rowOff>304800</xdr:rowOff>
    </xdr:to>
    <xdr:sp macro="" textlink="">
      <xdr:nvSpPr>
        <xdr:cNvPr id="61" name="吹き出し: 線 60">
          <a:extLst>
            <a:ext uri="{FF2B5EF4-FFF2-40B4-BE49-F238E27FC236}">
              <a16:creationId xmlns:a16="http://schemas.microsoft.com/office/drawing/2014/main" id="{934561DB-9E35-8F74-9247-96EE23BB3852}"/>
            </a:ext>
          </a:extLst>
        </xdr:cNvPr>
        <xdr:cNvSpPr/>
      </xdr:nvSpPr>
      <xdr:spPr>
        <a:xfrm>
          <a:off x="13114020" y="19431000"/>
          <a:ext cx="2232660" cy="571500"/>
        </a:xfrm>
        <a:prstGeom prst="borderCallout1">
          <a:avLst>
            <a:gd name="adj1" fmla="val 50688"/>
            <a:gd name="adj2" fmla="val 833"/>
            <a:gd name="adj3" fmla="val -43742"/>
            <a:gd name="adj4" fmla="val -19510"/>
          </a:avLst>
        </a:prstGeom>
        <a:solidFill>
          <a:srgbClr val="FFFF00"/>
        </a:solidFill>
        <a:ln>
          <a:solidFill>
            <a:srgbClr val="FF0000"/>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rgbClr val="FF0000"/>
              </a:solidFill>
              <a:latin typeface="Meiryo UI" panose="020B0604030504040204" pitchFamily="50" charset="-128"/>
              <a:ea typeface="Meiryo UI" panose="020B0604030504040204" pitchFamily="50" charset="-128"/>
            </a:rPr>
            <a:t>適用・・・基本部番を入力</a:t>
          </a:r>
          <a:endParaRPr kumimoji="1" lang="en-US" altLang="ja-JP" sz="1100" b="1">
            <a:solidFill>
              <a:srgbClr val="FF0000"/>
            </a:solidFill>
            <a:latin typeface="Meiryo UI" panose="020B0604030504040204" pitchFamily="50" charset="-128"/>
            <a:ea typeface="Meiryo UI" panose="020B0604030504040204" pitchFamily="50" charset="-128"/>
          </a:endParaRPr>
        </a:p>
        <a:p>
          <a:pPr algn="l"/>
          <a:r>
            <a:rPr kumimoji="1" lang="ja-JP" altLang="en-US" sz="1100" b="1">
              <a:solidFill>
                <a:srgbClr val="FF0000"/>
              </a:solidFill>
              <a:latin typeface="Meiryo UI" panose="020B0604030504040204" pitchFamily="50" charset="-128"/>
              <a:ea typeface="Meiryo UI" panose="020B0604030504040204" pitchFamily="50" charset="-128"/>
            </a:rPr>
            <a:t>適用外・・・（適用外）を貼り付け</a:t>
          </a:r>
        </a:p>
      </xdr:txBody>
    </xdr:sp>
    <xdr:clientData/>
  </xdr:twoCellAnchor>
  <xdr:twoCellAnchor editAs="oneCell">
    <xdr:from>
      <xdr:col>1</xdr:col>
      <xdr:colOff>624840</xdr:colOff>
      <xdr:row>93</xdr:row>
      <xdr:rowOff>129541</xdr:rowOff>
    </xdr:from>
    <xdr:to>
      <xdr:col>20</xdr:col>
      <xdr:colOff>537561</xdr:colOff>
      <xdr:row>104</xdr:row>
      <xdr:rowOff>310247</xdr:rowOff>
    </xdr:to>
    <xdr:pic>
      <xdr:nvPicPr>
        <xdr:cNvPr id="62" name="図 61">
          <a:extLst>
            <a:ext uri="{FF2B5EF4-FFF2-40B4-BE49-F238E27FC236}">
              <a16:creationId xmlns:a16="http://schemas.microsoft.com/office/drawing/2014/main" id="{5FB9A719-D76D-6ACC-7A4E-1840B0542241}"/>
            </a:ext>
          </a:extLst>
        </xdr:cNvPr>
        <xdr:cNvPicPr>
          <a:picLocks noChangeAspect="1"/>
        </xdr:cNvPicPr>
      </xdr:nvPicPr>
      <xdr:blipFill>
        <a:blip xmlns:r="http://schemas.openxmlformats.org/officeDocument/2006/relationships" r:embed="rId6"/>
        <a:stretch>
          <a:fillRect/>
        </a:stretch>
      </xdr:blipFill>
      <xdr:spPr>
        <a:xfrm>
          <a:off x="1706880" y="28315921"/>
          <a:ext cx="14032581" cy="3952606"/>
        </a:xfrm>
        <a:prstGeom prst="rect">
          <a:avLst/>
        </a:prstGeom>
      </xdr:spPr>
    </xdr:pic>
    <xdr:clientData/>
  </xdr:twoCellAnchor>
  <xdr:twoCellAnchor>
    <xdr:from>
      <xdr:col>0</xdr:col>
      <xdr:colOff>289560</xdr:colOff>
      <xdr:row>92</xdr:row>
      <xdr:rowOff>38100</xdr:rowOff>
    </xdr:from>
    <xdr:to>
      <xdr:col>2</xdr:col>
      <xdr:colOff>53340</xdr:colOff>
      <xdr:row>93</xdr:row>
      <xdr:rowOff>30480</xdr:rowOff>
    </xdr:to>
    <xdr:sp macro="" textlink="">
      <xdr:nvSpPr>
        <xdr:cNvPr id="63" name="吹き出し: 線 62">
          <a:extLst>
            <a:ext uri="{FF2B5EF4-FFF2-40B4-BE49-F238E27FC236}">
              <a16:creationId xmlns:a16="http://schemas.microsoft.com/office/drawing/2014/main" id="{0993EF01-48B8-15DF-B419-DC31F45FE2E6}"/>
            </a:ext>
          </a:extLst>
        </xdr:cNvPr>
        <xdr:cNvSpPr/>
      </xdr:nvSpPr>
      <xdr:spPr>
        <a:xfrm>
          <a:off x="289560" y="27881580"/>
          <a:ext cx="1798320" cy="335280"/>
        </a:xfrm>
        <a:prstGeom prst="borderCallout1">
          <a:avLst>
            <a:gd name="adj1" fmla="val 46143"/>
            <a:gd name="adj2" fmla="val 100517"/>
            <a:gd name="adj3" fmla="val 217045"/>
            <a:gd name="adj4" fmla="val 120988"/>
          </a:avLst>
        </a:prstGeom>
        <a:solidFill>
          <a:srgbClr val="CCFFFF"/>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ライン名選択　シフト選択</a:t>
          </a:r>
        </a:p>
      </xdr:txBody>
    </xdr:sp>
    <xdr:clientData/>
  </xdr:twoCellAnchor>
  <xdr:twoCellAnchor>
    <xdr:from>
      <xdr:col>11</xdr:col>
      <xdr:colOff>487680</xdr:colOff>
      <xdr:row>92</xdr:row>
      <xdr:rowOff>45720</xdr:rowOff>
    </xdr:from>
    <xdr:to>
      <xdr:col>12</xdr:col>
      <xdr:colOff>487680</xdr:colOff>
      <xdr:row>93</xdr:row>
      <xdr:rowOff>38100</xdr:rowOff>
    </xdr:to>
    <xdr:sp macro="" textlink="">
      <xdr:nvSpPr>
        <xdr:cNvPr id="65" name="吹き出し: 線 64">
          <a:extLst>
            <a:ext uri="{FF2B5EF4-FFF2-40B4-BE49-F238E27FC236}">
              <a16:creationId xmlns:a16="http://schemas.microsoft.com/office/drawing/2014/main" id="{1F82809C-19EF-9F99-A5F8-07E3DF7D7DDA}"/>
            </a:ext>
          </a:extLst>
        </xdr:cNvPr>
        <xdr:cNvSpPr/>
      </xdr:nvSpPr>
      <xdr:spPr>
        <a:xfrm>
          <a:off x="9105900" y="27889200"/>
          <a:ext cx="731520" cy="335280"/>
        </a:xfrm>
        <a:prstGeom prst="borderCallout1">
          <a:avLst>
            <a:gd name="adj1" fmla="val 46143"/>
            <a:gd name="adj2" fmla="val 100517"/>
            <a:gd name="adj3" fmla="val 205682"/>
            <a:gd name="adj4" fmla="val 155663"/>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サイン欄</a:t>
          </a:r>
        </a:p>
      </xdr:txBody>
    </xdr:sp>
    <xdr:clientData/>
  </xdr:twoCellAnchor>
  <xdr:twoCellAnchor>
    <xdr:from>
      <xdr:col>15</xdr:col>
      <xdr:colOff>198120</xdr:colOff>
      <xdr:row>92</xdr:row>
      <xdr:rowOff>15240</xdr:rowOff>
    </xdr:from>
    <xdr:to>
      <xdr:col>17</xdr:col>
      <xdr:colOff>472440</xdr:colOff>
      <xdr:row>93</xdr:row>
      <xdr:rowOff>7620</xdr:rowOff>
    </xdr:to>
    <xdr:sp macro="" textlink="">
      <xdr:nvSpPr>
        <xdr:cNvPr id="66" name="吹き出し: 線 65">
          <a:extLst>
            <a:ext uri="{FF2B5EF4-FFF2-40B4-BE49-F238E27FC236}">
              <a16:creationId xmlns:a16="http://schemas.microsoft.com/office/drawing/2014/main" id="{97206BDB-D862-AD8A-C463-25F5CF95FEE2}"/>
            </a:ext>
          </a:extLst>
        </xdr:cNvPr>
        <xdr:cNvSpPr/>
      </xdr:nvSpPr>
      <xdr:spPr>
        <a:xfrm>
          <a:off x="11742420" y="27858720"/>
          <a:ext cx="1737360" cy="335280"/>
        </a:xfrm>
        <a:prstGeom prst="borderCallout1">
          <a:avLst>
            <a:gd name="adj1" fmla="val 48416"/>
            <a:gd name="adj2" fmla="val 517"/>
            <a:gd name="adj3" fmla="val 210227"/>
            <a:gd name="adj4" fmla="val -25782"/>
          </a:avLst>
        </a:prstGeom>
        <a:solidFill>
          <a:srgbClr val="CCFFFF"/>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作成日・計画条件はリンク</a:t>
          </a:r>
        </a:p>
      </xdr:txBody>
    </xdr:sp>
    <xdr:clientData/>
  </xdr:twoCellAnchor>
  <xdr:twoCellAnchor>
    <xdr:from>
      <xdr:col>18</xdr:col>
      <xdr:colOff>251460</xdr:colOff>
      <xdr:row>92</xdr:row>
      <xdr:rowOff>30480</xdr:rowOff>
    </xdr:from>
    <xdr:to>
      <xdr:col>21</xdr:col>
      <xdr:colOff>243840</xdr:colOff>
      <xdr:row>93</xdr:row>
      <xdr:rowOff>7620</xdr:rowOff>
    </xdr:to>
    <xdr:sp macro="" textlink="">
      <xdr:nvSpPr>
        <xdr:cNvPr id="67" name="吹き出し: 線 66">
          <a:extLst>
            <a:ext uri="{FF2B5EF4-FFF2-40B4-BE49-F238E27FC236}">
              <a16:creationId xmlns:a16="http://schemas.microsoft.com/office/drawing/2014/main" id="{FA746DA2-3579-03FB-4DF7-B1FEA65ABBD1}"/>
            </a:ext>
          </a:extLst>
        </xdr:cNvPr>
        <xdr:cNvSpPr/>
      </xdr:nvSpPr>
      <xdr:spPr>
        <a:xfrm>
          <a:off x="13990320" y="27873960"/>
          <a:ext cx="2186940" cy="320040"/>
        </a:xfrm>
        <a:prstGeom prst="borderCallout1">
          <a:avLst>
            <a:gd name="adj1" fmla="val 52961"/>
            <a:gd name="adj2" fmla="val 93"/>
            <a:gd name="adj3" fmla="val 381547"/>
            <a:gd name="adj4" fmla="val -36940"/>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追加時は基本部番と区分を入力</a:t>
          </a:r>
        </a:p>
      </xdr:txBody>
    </xdr:sp>
    <xdr:clientData/>
  </xdr:twoCellAnchor>
  <xdr:twoCellAnchor>
    <xdr:from>
      <xdr:col>15</xdr:col>
      <xdr:colOff>373380</xdr:colOff>
      <xdr:row>105</xdr:row>
      <xdr:rowOff>83820</xdr:rowOff>
    </xdr:from>
    <xdr:to>
      <xdr:col>19</xdr:col>
      <xdr:colOff>190500</xdr:colOff>
      <xdr:row>106</xdr:row>
      <xdr:rowOff>76200</xdr:rowOff>
    </xdr:to>
    <xdr:sp macro="" textlink="">
      <xdr:nvSpPr>
        <xdr:cNvPr id="68" name="吹き出し: 線 67">
          <a:extLst>
            <a:ext uri="{FF2B5EF4-FFF2-40B4-BE49-F238E27FC236}">
              <a16:creationId xmlns:a16="http://schemas.microsoft.com/office/drawing/2014/main" id="{8968617D-E909-233A-A2BE-E750793A68DF}"/>
            </a:ext>
          </a:extLst>
        </xdr:cNvPr>
        <xdr:cNvSpPr/>
      </xdr:nvSpPr>
      <xdr:spPr>
        <a:xfrm>
          <a:off x="11917680" y="32385000"/>
          <a:ext cx="2743200" cy="335280"/>
        </a:xfrm>
        <a:prstGeom prst="borderCallout1">
          <a:avLst>
            <a:gd name="adj1" fmla="val 55234"/>
            <a:gd name="adj2" fmla="val 100123"/>
            <a:gd name="adj3" fmla="val -80682"/>
            <a:gd name="adj4" fmla="val 114042"/>
          </a:avLst>
        </a:prstGeom>
        <a:solidFill>
          <a:srgbClr val="CCFFFF"/>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「表示」を選択で生産の無い部品を非表示に</a:t>
          </a:r>
        </a:p>
      </xdr:txBody>
    </xdr:sp>
    <xdr:clientData/>
  </xdr:twoCellAnchor>
  <xdr:twoCellAnchor>
    <xdr:from>
      <xdr:col>3</xdr:col>
      <xdr:colOff>723900</xdr:colOff>
      <xdr:row>105</xdr:row>
      <xdr:rowOff>30480</xdr:rowOff>
    </xdr:from>
    <xdr:to>
      <xdr:col>6</xdr:col>
      <xdr:colOff>327660</xdr:colOff>
      <xdr:row>106</xdr:row>
      <xdr:rowOff>22860</xdr:rowOff>
    </xdr:to>
    <xdr:sp macro="" textlink="">
      <xdr:nvSpPr>
        <xdr:cNvPr id="69" name="吹き出し: 線 68">
          <a:extLst>
            <a:ext uri="{FF2B5EF4-FFF2-40B4-BE49-F238E27FC236}">
              <a16:creationId xmlns:a16="http://schemas.microsoft.com/office/drawing/2014/main" id="{B742408C-8330-228C-BA27-DF7E04DBC5EF}"/>
            </a:ext>
          </a:extLst>
        </xdr:cNvPr>
        <xdr:cNvSpPr/>
      </xdr:nvSpPr>
      <xdr:spPr>
        <a:xfrm>
          <a:off x="3489960" y="32331660"/>
          <a:ext cx="1798320" cy="335280"/>
        </a:xfrm>
        <a:prstGeom prst="borderCallout1">
          <a:avLst>
            <a:gd name="adj1" fmla="val 46143"/>
            <a:gd name="adj2" fmla="val 100517"/>
            <a:gd name="adj3" fmla="val -60228"/>
            <a:gd name="adj4" fmla="val 118446"/>
          </a:avLst>
        </a:prstGeom>
        <a:solidFill>
          <a:srgbClr val="CCFFFF"/>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負荷率は</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Planning</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にリンク</a:t>
          </a:r>
        </a:p>
      </xdr:txBody>
    </xdr:sp>
    <xdr:clientData/>
  </xdr:twoCellAnchor>
  <xdr:twoCellAnchor>
    <xdr:from>
      <xdr:col>19</xdr:col>
      <xdr:colOff>289560</xdr:colOff>
      <xdr:row>42</xdr:row>
      <xdr:rowOff>205740</xdr:rowOff>
    </xdr:from>
    <xdr:to>
      <xdr:col>21</xdr:col>
      <xdr:colOff>388620</xdr:colOff>
      <xdr:row>43</xdr:row>
      <xdr:rowOff>198120</xdr:rowOff>
    </xdr:to>
    <xdr:sp macro="" textlink="">
      <xdr:nvSpPr>
        <xdr:cNvPr id="70" name="吹き出し: 線 69">
          <a:extLst>
            <a:ext uri="{FF2B5EF4-FFF2-40B4-BE49-F238E27FC236}">
              <a16:creationId xmlns:a16="http://schemas.microsoft.com/office/drawing/2014/main" id="{6597A0AA-EDFA-D03E-9B0B-0903E8E81CFC}"/>
            </a:ext>
          </a:extLst>
        </xdr:cNvPr>
        <xdr:cNvSpPr/>
      </xdr:nvSpPr>
      <xdr:spPr>
        <a:xfrm>
          <a:off x="14759940" y="11330940"/>
          <a:ext cx="1562100" cy="335280"/>
        </a:xfrm>
        <a:prstGeom prst="borderCallout1">
          <a:avLst>
            <a:gd name="adj1" fmla="val 50688"/>
            <a:gd name="adj2" fmla="val 833"/>
            <a:gd name="adj3" fmla="val -80682"/>
            <a:gd name="adj4" fmla="val -30671"/>
          </a:avLst>
        </a:prstGeom>
        <a:solidFill>
          <a:srgbClr val="FFFF00"/>
        </a:solidFill>
        <a:ln>
          <a:solidFill>
            <a:srgbClr val="FF0000"/>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rgbClr val="FF0000"/>
              </a:solidFill>
              <a:latin typeface="Meiryo UI" panose="020B0604030504040204" pitchFamily="50" charset="-128"/>
              <a:ea typeface="Meiryo UI" panose="020B0604030504040204" pitchFamily="50" charset="-128"/>
            </a:rPr>
            <a:t>未反映は</a:t>
          </a:r>
          <a:r>
            <a:rPr kumimoji="1" lang="en-US" altLang="ja-JP" sz="1100" b="1">
              <a:solidFill>
                <a:srgbClr val="FF0000"/>
              </a:solidFill>
              <a:latin typeface="Meiryo UI" panose="020B0604030504040204" pitchFamily="50" charset="-128"/>
              <a:ea typeface="Meiryo UI" panose="020B0604030504040204" pitchFamily="50" charset="-128"/>
            </a:rPr>
            <a:t>Planning</a:t>
          </a:r>
          <a:r>
            <a:rPr kumimoji="1" lang="ja-JP" altLang="en-US" sz="1100" b="1">
              <a:solidFill>
                <a:srgbClr val="FF0000"/>
              </a:solidFill>
              <a:latin typeface="Meiryo UI" panose="020B0604030504040204" pitchFamily="50" charset="-128"/>
              <a:ea typeface="Meiryo UI" panose="020B0604030504040204" pitchFamily="50" charset="-128"/>
            </a:rPr>
            <a:t>へ</a:t>
          </a:r>
        </a:p>
      </xdr:txBody>
    </xdr:sp>
    <xdr:clientData/>
  </xdr:twoCellAnchor>
  <xdr:twoCellAnchor editAs="oneCell">
    <xdr:from>
      <xdr:col>3</xdr:col>
      <xdr:colOff>640080</xdr:colOff>
      <xdr:row>9</xdr:row>
      <xdr:rowOff>30480</xdr:rowOff>
    </xdr:from>
    <xdr:to>
      <xdr:col>13</xdr:col>
      <xdr:colOff>202890</xdr:colOff>
      <xdr:row>14</xdr:row>
      <xdr:rowOff>68580</xdr:rowOff>
    </xdr:to>
    <xdr:pic>
      <xdr:nvPicPr>
        <xdr:cNvPr id="71" name="図 70">
          <a:extLst>
            <a:ext uri="{FF2B5EF4-FFF2-40B4-BE49-F238E27FC236}">
              <a16:creationId xmlns:a16="http://schemas.microsoft.com/office/drawing/2014/main" id="{6F15B648-5F6D-CAA2-9BDE-6493DF5BDA36}"/>
            </a:ext>
          </a:extLst>
        </xdr:cNvPr>
        <xdr:cNvPicPr>
          <a:picLocks noChangeAspect="1"/>
        </xdr:cNvPicPr>
      </xdr:nvPicPr>
      <xdr:blipFill rotWithShape="1">
        <a:blip xmlns:r="http://schemas.openxmlformats.org/officeDocument/2006/relationships" r:embed="rId7"/>
        <a:srcRect b="26114"/>
        <a:stretch/>
      </xdr:blipFill>
      <xdr:spPr>
        <a:xfrm>
          <a:off x="3406140" y="2796540"/>
          <a:ext cx="6878010" cy="1752600"/>
        </a:xfrm>
        <a:prstGeom prst="rect">
          <a:avLst/>
        </a:prstGeom>
      </xdr:spPr>
    </xdr:pic>
    <xdr:clientData/>
  </xdr:twoCellAnchor>
  <xdr:twoCellAnchor>
    <xdr:from>
      <xdr:col>1</xdr:col>
      <xdr:colOff>312420</xdr:colOff>
      <xdr:row>12</xdr:row>
      <xdr:rowOff>160020</xdr:rowOff>
    </xdr:from>
    <xdr:to>
      <xdr:col>3</xdr:col>
      <xdr:colOff>381000</xdr:colOff>
      <xdr:row>13</xdr:row>
      <xdr:rowOff>152400</xdr:rowOff>
    </xdr:to>
    <xdr:sp macro="" textlink="">
      <xdr:nvSpPr>
        <xdr:cNvPr id="73" name="吹き出し: 線 72">
          <a:extLst>
            <a:ext uri="{FF2B5EF4-FFF2-40B4-BE49-F238E27FC236}">
              <a16:creationId xmlns:a16="http://schemas.microsoft.com/office/drawing/2014/main" id="{98FBDCDC-4CB2-9CF6-7C6D-619FF1C587F1}"/>
            </a:ext>
          </a:extLst>
        </xdr:cNvPr>
        <xdr:cNvSpPr/>
      </xdr:nvSpPr>
      <xdr:spPr>
        <a:xfrm>
          <a:off x="1394460" y="3954780"/>
          <a:ext cx="1752600" cy="335280"/>
        </a:xfrm>
        <a:prstGeom prst="borderCallout1">
          <a:avLst>
            <a:gd name="adj1" fmla="val 46143"/>
            <a:gd name="adj2" fmla="val 100517"/>
            <a:gd name="adj3" fmla="val 126136"/>
            <a:gd name="adj4" fmla="val 125830"/>
          </a:avLst>
        </a:prstGeom>
        <a:solidFill>
          <a:srgbClr val="FFFFCC"/>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溶接ライン名称</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参考</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1</xdr:col>
      <xdr:colOff>678180</xdr:colOff>
      <xdr:row>10</xdr:row>
      <xdr:rowOff>304800</xdr:rowOff>
    </xdr:from>
    <xdr:to>
      <xdr:col>4</xdr:col>
      <xdr:colOff>15240</xdr:colOff>
      <xdr:row>11</xdr:row>
      <xdr:rowOff>297180</xdr:rowOff>
    </xdr:to>
    <xdr:sp macro="" textlink="">
      <xdr:nvSpPr>
        <xdr:cNvPr id="74" name="吹き出し: 線 73">
          <a:extLst>
            <a:ext uri="{FF2B5EF4-FFF2-40B4-BE49-F238E27FC236}">
              <a16:creationId xmlns:a16="http://schemas.microsoft.com/office/drawing/2014/main" id="{C2FDE7B6-1AE9-B3CC-11BE-6E354E7D1514}"/>
            </a:ext>
          </a:extLst>
        </xdr:cNvPr>
        <xdr:cNvSpPr/>
      </xdr:nvSpPr>
      <xdr:spPr>
        <a:xfrm>
          <a:off x="1760220" y="3413760"/>
          <a:ext cx="1752600" cy="335280"/>
        </a:xfrm>
        <a:prstGeom prst="borderCallout1">
          <a:avLst>
            <a:gd name="adj1" fmla="val 46143"/>
            <a:gd name="adj2" fmla="val 100517"/>
            <a:gd name="adj3" fmla="val 126136"/>
            <a:gd name="adj4" fmla="val 124961"/>
          </a:avLst>
        </a:prstGeom>
        <a:solidFill>
          <a:srgbClr val="FFFFCC"/>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生産機種名称</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参考</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3</xdr:col>
      <xdr:colOff>30480</xdr:colOff>
      <xdr:row>14</xdr:row>
      <xdr:rowOff>144780</xdr:rowOff>
    </xdr:from>
    <xdr:to>
      <xdr:col>5</xdr:col>
      <xdr:colOff>320040</xdr:colOff>
      <xdr:row>15</xdr:row>
      <xdr:rowOff>137160</xdr:rowOff>
    </xdr:to>
    <xdr:sp macro="" textlink="">
      <xdr:nvSpPr>
        <xdr:cNvPr id="75" name="吹き出し: 線 74">
          <a:extLst>
            <a:ext uri="{FF2B5EF4-FFF2-40B4-BE49-F238E27FC236}">
              <a16:creationId xmlns:a16="http://schemas.microsoft.com/office/drawing/2014/main" id="{404AADF3-AC53-BF5C-050E-69C86742D7FD}"/>
            </a:ext>
          </a:extLst>
        </xdr:cNvPr>
        <xdr:cNvSpPr/>
      </xdr:nvSpPr>
      <xdr:spPr>
        <a:xfrm>
          <a:off x="2796540" y="4625340"/>
          <a:ext cx="1752600" cy="335280"/>
        </a:xfrm>
        <a:prstGeom prst="borderCallout1">
          <a:avLst>
            <a:gd name="adj1" fmla="val 46143"/>
            <a:gd name="adj2" fmla="val 100517"/>
            <a:gd name="adj3" fmla="val -42046"/>
            <a:gd name="adj4" fmla="val 108004"/>
          </a:avLst>
        </a:prstGeom>
        <a:solidFill>
          <a:srgbClr val="FFFFCC"/>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溶接計画表記</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参考</a:t>
          </a:r>
          <a:r>
            <a:rPr kumimoji="1" lang="en-US" altLang="ja-JP" sz="1100" b="1">
              <a:solidFill>
                <a:schemeClr val="accent1">
                  <a:lumMod val="75000"/>
                </a:schemeClr>
              </a:solidFill>
              <a:latin typeface="Meiryo UI" panose="020B0604030504040204" pitchFamily="50" charset="-128"/>
              <a:ea typeface="Meiryo UI" panose="020B0604030504040204" pitchFamily="50" charset="-128"/>
            </a:rPr>
            <a:t>)</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xdr:from>
      <xdr:col>5</xdr:col>
      <xdr:colOff>502920</xdr:colOff>
      <xdr:row>14</xdr:row>
      <xdr:rowOff>144780</xdr:rowOff>
    </xdr:from>
    <xdr:to>
      <xdr:col>8</xdr:col>
      <xdr:colOff>60960</xdr:colOff>
      <xdr:row>15</xdr:row>
      <xdr:rowOff>137160</xdr:rowOff>
    </xdr:to>
    <xdr:sp macro="" textlink="">
      <xdr:nvSpPr>
        <xdr:cNvPr id="76" name="吹き出し: 線 75">
          <a:extLst>
            <a:ext uri="{FF2B5EF4-FFF2-40B4-BE49-F238E27FC236}">
              <a16:creationId xmlns:a16="http://schemas.microsoft.com/office/drawing/2014/main" id="{9FB384F9-A893-686D-9B5D-6618E3A880AE}"/>
            </a:ext>
          </a:extLst>
        </xdr:cNvPr>
        <xdr:cNvSpPr/>
      </xdr:nvSpPr>
      <xdr:spPr>
        <a:xfrm>
          <a:off x="4732020" y="4625340"/>
          <a:ext cx="1752600" cy="335280"/>
        </a:xfrm>
        <a:prstGeom prst="borderCallout1">
          <a:avLst>
            <a:gd name="adj1" fmla="val 46143"/>
            <a:gd name="adj2" fmla="val 100517"/>
            <a:gd name="adj3" fmla="val -42046"/>
            <a:gd name="adj4" fmla="val 108004"/>
          </a:avLst>
        </a:prstGeom>
        <a:solidFill>
          <a:srgbClr val="FFFF00"/>
        </a:solidFill>
        <a:ln>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none" rtlCol="0" anchor="ctr"/>
        <a:lstStyle/>
        <a:p>
          <a:pPr algn="l"/>
          <a:r>
            <a:rPr kumimoji="1" lang="ja-JP" altLang="en-US" sz="1100" b="1">
              <a:solidFill>
                <a:schemeClr val="accent1">
                  <a:lumMod val="75000"/>
                </a:schemeClr>
              </a:solidFill>
              <a:latin typeface="Meiryo UI" panose="020B0604030504040204" pitchFamily="50" charset="-128"/>
              <a:ea typeface="Meiryo UI" panose="020B0604030504040204" pitchFamily="50" charset="-128"/>
            </a:rPr>
            <a:t>溶接</a:t>
          </a:r>
          <a:r>
            <a:rPr kumimoji="1" lang="en-US" altLang="ja-JP" sz="1100" b="1" baseline="0">
              <a:solidFill>
                <a:schemeClr val="accent1">
                  <a:lumMod val="75000"/>
                </a:schemeClr>
              </a:solidFill>
              <a:latin typeface="Meiryo UI" panose="020B0604030504040204" pitchFamily="50" charset="-128"/>
              <a:ea typeface="Meiryo UI" panose="020B0604030504040204" pitchFamily="50" charset="-128"/>
            </a:rPr>
            <a:t> </a:t>
          </a:r>
          <a:r>
            <a:rPr kumimoji="1" lang="ja-JP" altLang="en-US" sz="1100" b="1" baseline="0">
              <a:solidFill>
                <a:schemeClr val="accent1">
                  <a:lumMod val="75000"/>
                </a:schemeClr>
              </a:solidFill>
              <a:latin typeface="Meiryo UI" panose="020B0604030504040204" pitchFamily="50" charset="-128"/>
              <a:ea typeface="Meiryo UI" panose="020B0604030504040204" pitchFamily="50" charset="-128"/>
            </a:rPr>
            <a:t>基本部番を入力</a:t>
          </a:r>
          <a:endParaRPr kumimoji="1" lang="ja-JP" altLang="en-US" sz="1100" b="1">
            <a:solidFill>
              <a:srgbClr val="FF0000"/>
            </a:solidFill>
            <a:latin typeface="Meiryo UI" panose="020B0604030504040204" pitchFamily="50" charset="-128"/>
            <a:ea typeface="Meiryo UI" panose="020B0604030504040204" pitchFamily="50" charset="-128"/>
          </a:endParaRPr>
        </a:p>
      </xdr:txBody>
    </xdr:sp>
    <xdr:clientData/>
  </xdr:twoCellAnchor>
  <xdr:twoCellAnchor editAs="oneCell">
    <xdr:from>
      <xdr:col>13</xdr:col>
      <xdr:colOff>579120</xdr:colOff>
      <xdr:row>7</xdr:row>
      <xdr:rowOff>250170</xdr:rowOff>
    </xdr:from>
    <xdr:to>
      <xdr:col>21</xdr:col>
      <xdr:colOff>472440</xdr:colOff>
      <xdr:row>15</xdr:row>
      <xdr:rowOff>98403</xdr:rowOff>
    </xdr:to>
    <xdr:pic>
      <xdr:nvPicPr>
        <xdr:cNvPr id="77" name="図 76">
          <a:extLst>
            <a:ext uri="{FF2B5EF4-FFF2-40B4-BE49-F238E27FC236}">
              <a16:creationId xmlns:a16="http://schemas.microsoft.com/office/drawing/2014/main" id="{C36834DE-E83D-CB1D-325E-4AD1A85B76DE}"/>
            </a:ext>
          </a:extLst>
        </xdr:cNvPr>
        <xdr:cNvPicPr>
          <a:picLocks noChangeAspect="1" noChangeArrowheads="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10660380" y="2330430"/>
          <a:ext cx="5745480" cy="259143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6</xdr:col>
      <xdr:colOff>0</xdr:colOff>
      <xdr:row>37</xdr:row>
      <xdr:rowOff>0</xdr:rowOff>
    </xdr:from>
    <xdr:to>
      <xdr:col>6</xdr:col>
      <xdr:colOff>0</xdr:colOff>
      <xdr:row>37</xdr:row>
      <xdr:rowOff>0</xdr:rowOff>
    </xdr:to>
    <xdr:sp macro="" textlink="">
      <xdr:nvSpPr>
        <xdr:cNvPr id="2" name="Text Box 17">
          <a:extLst>
            <a:ext uri="{FF2B5EF4-FFF2-40B4-BE49-F238E27FC236}">
              <a16:creationId xmlns:a16="http://schemas.microsoft.com/office/drawing/2014/main" id="{88048687-CEE6-4F75-8976-4FA07E7D2A1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 name="Text Box 18">
          <a:extLst>
            <a:ext uri="{FF2B5EF4-FFF2-40B4-BE49-F238E27FC236}">
              <a16:creationId xmlns:a16="http://schemas.microsoft.com/office/drawing/2014/main" id="{AAA57E17-E508-4CAA-B68C-06246E484C3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 name="Text Box 19">
          <a:extLst>
            <a:ext uri="{FF2B5EF4-FFF2-40B4-BE49-F238E27FC236}">
              <a16:creationId xmlns:a16="http://schemas.microsoft.com/office/drawing/2014/main" id="{B652FF62-1B96-4092-98D2-DFDBA554A89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 name="Text Box 20">
          <a:extLst>
            <a:ext uri="{FF2B5EF4-FFF2-40B4-BE49-F238E27FC236}">
              <a16:creationId xmlns:a16="http://schemas.microsoft.com/office/drawing/2014/main" id="{4212B94A-0644-498D-8E56-E9256FCA78D9}"/>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 name="Text Box 21">
          <a:extLst>
            <a:ext uri="{FF2B5EF4-FFF2-40B4-BE49-F238E27FC236}">
              <a16:creationId xmlns:a16="http://schemas.microsoft.com/office/drawing/2014/main" id="{9B41F14E-0C86-486B-83EB-25552F66D71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7" name="Text Box 22">
          <a:extLst>
            <a:ext uri="{FF2B5EF4-FFF2-40B4-BE49-F238E27FC236}">
              <a16:creationId xmlns:a16="http://schemas.microsoft.com/office/drawing/2014/main" id="{55927381-A21B-4519-8CEB-ED70BD971D6B}"/>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8" name="Text Box 23">
          <a:extLst>
            <a:ext uri="{FF2B5EF4-FFF2-40B4-BE49-F238E27FC236}">
              <a16:creationId xmlns:a16="http://schemas.microsoft.com/office/drawing/2014/main" id="{FB706D11-A889-4FA9-A5BC-1FD68675B75D}"/>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 name="Text Box 24">
          <a:extLst>
            <a:ext uri="{FF2B5EF4-FFF2-40B4-BE49-F238E27FC236}">
              <a16:creationId xmlns:a16="http://schemas.microsoft.com/office/drawing/2014/main" id="{59BDB9E6-A247-445B-BC81-7BC03586B20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 name="Text Box 25">
          <a:extLst>
            <a:ext uri="{FF2B5EF4-FFF2-40B4-BE49-F238E27FC236}">
              <a16:creationId xmlns:a16="http://schemas.microsoft.com/office/drawing/2014/main" id="{4ED4EB2D-ACF5-452A-BB5E-B59ECB4A2C2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 name="Text Box 26">
          <a:extLst>
            <a:ext uri="{FF2B5EF4-FFF2-40B4-BE49-F238E27FC236}">
              <a16:creationId xmlns:a16="http://schemas.microsoft.com/office/drawing/2014/main" id="{A98B7E25-28F8-47B6-9791-1347B192482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 name="Text Box 27">
          <a:extLst>
            <a:ext uri="{FF2B5EF4-FFF2-40B4-BE49-F238E27FC236}">
              <a16:creationId xmlns:a16="http://schemas.microsoft.com/office/drawing/2014/main" id="{763E766E-2257-45BC-846D-D818FA75ECB3}"/>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 name="Text Box 28">
          <a:extLst>
            <a:ext uri="{FF2B5EF4-FFF2-40B4-BE49-F238E27FC236}">
              <a16:creationId xmlns:a16="http://schemas.microsoft.com/office/drawing/2014/main" id="{FA1B4568-6050-4D28-9218-5E85A015E1FD}"/>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4" name="Text Box 29">
          <a:extLst>
            <a:ext uri="{FF2B5EF4-FFF2-40B4-BE49-F238E27FC236}">
              <a16:creationId xmlns:a16="http://schemas.microsoft.com/office/drawing/2014/main" id="{55AB9A2D-CEA9-4F5D-9B73-D99EAA48A9D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5" name="Text Box 30">
          <a:extLst>
            <a:ext uri="{FF2B5EF4-FFF2-40B4-BE49-F238E27FC236}">
              <a16:creationId xmlns:a16="http://schemas.microsoft.com/office/drawing/2014/main" id="{20D31B7E-D0DF-43E0-9CA0-74C8871EAEB3}"/>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6" name="Text Box 31">
          <a:extLst>
            <a:ext uri="{FF2B5EF4-FFF2-40B4-BE49-F238E27FC236}">
              <a16:creationId xmlns:a16="http://schemas.microsoft.com/office/drawing/2014/main" id="{1C74328A-8687-4E6C-8473-26B92ACC8E23}"/>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7" name="Text Box 32">
          <a:extLst>
            <a:ext uri="{FF2B5EF4-FFF2-40B4-BE49-F238E27FC236}">
              <a16:creationId xmlns:a16="http://schemas.microsoft.com/office/drawing/2014/main" id="{87DC4F78-0DD9-47DC-93C5-4F63AEBBFE2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8" name="Text Box 33">
          <a:extLst>
            <a:ext uri="{FF2B5EF4-FFF2-40B4-BE49-F238E27FC236}">
              <a16:creationId xmlns:a16="http://schemas.microsoft.com/office/drawing/2014/main" id="{E86BBB87-C5C8-43E4-BD71-B70EC2C20ABD}"/>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9" name="Text Box 34">
          <a:extLst>
            <a:ext uri="{FF2B5EF4-FFF2-40B4-BE49-F238E27FC236}">
              <a16:creationId xmlns:a16="http://schemas.microsoft.com/office/drawing/2014/main" id="{6316D5D5-F58F-4A19-8B98-828088455BB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0" name="Text Box 35">
          <a:extLst>
            <a:ext uri="{FF2B5EF4-FFF2-40B4-BE49-F238E27FC236}">
              <a16:creationId xmlns:a16="http://schemas.microsoft.com/office/drawing/2014/main" id="{71F52B7A-A59D-437F-B4B2-0DFEFE0DCDB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1" name="Text Box 36">
          <a:extLst>
            <a:ext uri="{FF2B5EF4-FFF2-40B4-BE49-F238E27FC236}">
              <a16:creationId xmlns:a16="http://schemas.microsoft.com/office/drawing/2014/main" id="{5FA184FB-2292-445C-879E-FDDD6801141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2" name="Text Box 37">
          <a:extLst>
            <a:ext uri="{FF2B5EF4-FFF2-40B4-BE49-F238E27FC236}">
              <a16:creationId xmlns:a16="http://schemas.microsoft.com/office/drawing/2014/main" id="{82AF101A-5B54-4BDB-977B-D23BFFE8AC3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3" name="Text Box 38">
          <a:extLst>
            <a:ext uri="{FF2B5EF4-FFF2-40B4-BE49-F238E27FC236}">
              <a16:creationId xmlns:a16="http://schemas.microsoft.com/office/drawing/2014/main" id="{44AF9C2C-8349-497C-8A47-2AB520024EE3}"/>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4" name="Text Box 39">
          <a:extLst>
            <a:ext uri="{FF2B5EF4-FFF2-40B4-BE49-F238E27FC236}">
              <a16:creationId xmlns:a16="http://schemas.microsoft.com/office/drawing/2014/main" id="{25934DBC-D5A0-4280-83A4-C1BC65F4C4E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5" name="Text Box 40">
          <a:extLst>
            <a:ext uri="{FF2B5EF4-FFF2-40B4-BE49-F238E27FC236}">
              <a16:creationId xmlns:a16="http://schemas.microsoft.com/office/drawing/2014/main" id="{61815679-5315-48FD-AE2E-D9E6A19E0095}"/>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6" name="Text Box 41">
          <a:extLst>
            <a:ext uri="{FF2B5EF4-FFF2-40B4-BE49-F238E27FC236}">
              <a16:creationId xmlns:a16="http://schemas.microsoft.com/office/drawing/2014/main" id="{745AABE7-309D-4293-BBE8-1485A0B333C0}"/>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7" name="Text Box 42">
          <a:extLst>
            <a:ext uri="{FF2B5EF4-FFF2-40B4-BE49-F238E27FC236}">
              <a16:creationId xmlns:a16="http://schemas.microsoft.com/office/drawing/2014/main" id="{03C22554-8EF1-4B3D-A9BE-3B591FFE721B}"/>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8" name="Text Box 43">
          <a:extLst>
            <a:ext uri="{FF2B5EF4-FFF2-40B4-BE49-F238E27FC236}">
              <a16:creationId xmlns:a16="http://schemas.microsoft.com/office/drawing/2014/main" id="{2D460B5C-2334-414A-9FB5-F4E46FD62B2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29" name="Text Box 44">
          <a:extLst>
            <a:ext uri="{FF2B5EF4-FFF2-40B4-BE49-F238E27FC236}">
              <a16:creationId xmlns:a16="http://schemas.microsoft.com/office/drawing/2014/main" id="{9801267F-EB3E-4F57-B839-273ACEC4F4E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0" name="Text Box 45">
          <a:extLst>
            <a:ext uri="{FF2B5EF4-FFF2-40B4-BE49-F238E27FC236}">
              <a16:creationId xmlns:a16="http://schemas.microsoft.com/office/drawing/2014/main" id="{E363E2D0-F0EC-4DA2-BB3F-337DD9CD443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1" name="Text Box 46">
          <a:extLst>
            <a:ext uri="{FF2B5EF4-FFF2-40B4-BE49-F238E27FC236}">
              <a16:creationId xmlns:a16="http://schemas.microsoft.com/office/drawing/2014/main" id="{A98D4C1E-4442-41D2-B00C-7EADF9BA529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2" name="Text Box 47">
          <a:extLst>
            <a:ext uri="{FF2B5EF4-FFF2-40B4-BE49-F238E27FC236}">
              <a16:creationId xmlns:a16="http://schemas.microsoft.com/office/drawing/2014/main" id="{7D6F3500-5911-4865-93D2-D8076B39D77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3" name="Text Box 48">
          <a:extLst>
            <a:ext uri="{FF2B5EF4-FFF2-40B4-BE49-F238E27FC236}">
              <a16:creationId xmlns:a16="http://schemas.microsoft.com/office/drawing/2014/main" id="{5E838006-E0EA-4345-93D3-AEB011B5689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4" name="Text Box 49">
          <a:extLst>
            <a:ext uri="{FF2B5EF4-FFF2-40B4-BE49-F238E27FC236}">
              <a16:creationId xmlns:a16="http://schemas.microsoft.com/office/drawing/2014/main" id="{A29DF804-54BC-4E00-B11A-8B8609FA0AC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5" name="Text Box 50">
          <a:extLst>
            <a:ext uri="{FF2B5EF4-FFF2-40B4-BE49-F238E27FC236}">
              <a16:creationId xmlns:a16="http://schemas.microsoft.com/office/drawing/2014/main" id="{020A120C-43A8-46B9-A492-AF8C63A7305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6" name="Text Box 51">
          <a:extLst>
            <a:ext uri="{FF2B5EF4-FFF2-40B4-BE49-F238E27FC236}">
              <a16:creationId xmlns:a16="http://schemas.microsoft.com/office/drawing/2014/main" id="{9CF01D74-F78B-41F9-BB4C-DC57B0F40AD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7" name="Text Box 52">
          <a:extLst>
            <a:ext uri="{FF2B5EF4-FFF2-40B4-BE49-F238E27FC236}">
              <a16:creationId xmlns:a16="http://schemas.microsoft.com/office/drawing/2014/main" id="{FF9ED267-E403-446D-957B-56E4EFB1C5E0}"/>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8" name="Text Box 53">
          <a:extLst>
            <a:ext uri="{FF2B5EF4-FFF2-40B4-BE49-F238E27FC236}">
              <a16:creationId xmlns:a16="http://schemas.microsoft.com/office/drawing/2014/main" id="{11ACD20D-D608-4AAB-80BF-EA452785AF9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39" name="Text Box 54">
          <a:extLst>
            <a:ext uri="{FF2B5EF4-FFF2-40B4-BE49-F238E27FC236}">
              <a16:creationId xmlns:a16="http://schemas.microsoft.com/office/drawing/2014/main" id="{4BE16160-B411-498D-9326-C8639AC025C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0" name="Text Box 55">
          <a:extLst>
            <a:ext uri="{FF2B5EF4-FFF2-40B4-BE49-F238E27FC236}">
              <a16:creationId xmlns:a16="http://schemas.microsoft.com/office/drawing/2014/main" id="{F5B6027F-7EE9-461B-8FC5-8D93E600A7A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1" name="Text Box 56">
          <a:extLst>
            <a:ext uri="{FF2B5EF4-FFF2-40B4-BE49-F238E27FC236}">
              <a16:creationId xmlns:a16="http://schemas.microsoft.com/office/drawing/2014/main" id="{29816CD7-0D44-4A43-B6B2-ADA4CAD6CD8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2" name="Text Box 57">
          <a:extLst>
            <a:ext uri="{FF2B5EF4-FFF2-40B4-BE49-F238E27FC236}">
              <a16:creationId xmlns:a16="http://schemas.microsoft.com/office/drawing/2014/main" id="{97F24586-6F76-4348-BE70-8012B9013A8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3" name="Text Box 58">
          <a:extLst>
            <a:ext uri="{FF2B5EF4-FFF2-40B4-BE49-F238E27FC236}">
              <a16:creationId xmlns:a16="http://schemas.microsoft.com/office/drawing/2014/main" id="{732B1F85-8B1F-4E27-97ED-82C2EF64F11E}"/>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4" name="Text Box 59">
          <a:extLst>
            <a:ext uri="{FF2B5EF4-FFF2-40B4-BE49-F238E27FC236}">
              <a16:creationId xmlns:a16="http://schemas.microsoft.com/office/drawing/2014/main" id="{8F7D04BF-EA28-402A-809C-962333B529AB}"/>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5" name="Text Box 60">
          <a:extLst>
            <a:ext uri="{FF2B5EF4-FFF2-40B4-BE49-F238E27FC236}">
              <a16:creationId xmlns:a16="http://schemas.microsoft.com/office/drawing/2014/main" id="{ED334562-4274-4D96-A796-3F956AF640CE}"/>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6" name="Text Box 61">
          <a:extLst>
            <a:ext uri="{FF2B5EF4-FFF2-40B4-BE49-F238E27FC236}">
              <a16:creationId xmlns:a16="http://schemas.microsoft.com/office/drawing/2014/main" id="{C437907A-54BA-4A62-9362-24C69725F23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7" name="Text Box 62">
          <a:extLst>
            <a:ext uri="{FF2B5EF4-FFF2-40B4-BE49-F238E27FC236}">
              <a16:creationId xmlns:a16="http://schemas.microsoft.com/office/drawing/2014/main" id="{524B9B77-565E-4F26-89B5-5689986B868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8" name="Text Box 63">
          <a:extLst>
            <a:ext uri="{FF2B5EF4-FFF2-40B4-BE49-F238E27FC236}">
              <a16:creationId xmlns:a16="http://schemas.microsoft.com/office/drawing/2014/main" id="{4A89A876-FE17-4ECD-B31D-30639B8EC95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49" name="Text Box 64">
          <a:extLst>
            <a:ext uri="{FF2B5EF4-FFF2-40B4-BE49-F238E27FC236}">
              <a16:creationId xmlns:a16="http://schemas.microsoft.com/office/drawing/2014/main" id="{9941118A-300D-49A5-8AE0-CB1966D4E43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0" name="Text Box 65">
          <a:extLst>
            <a:ext uri="{FF2B5EF4-FFF2-40B4-BE49-F238E27FC236}">
              <a16:creationId xmlns:a16="http://schemas.microsoft.com/office/drawing/2014/main" id="{FC28E6BE-474B-4A6A-A7E4-B28F7BF02668}"/>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1" name="Text Box 66">
          <a:extLst>
            <a:ext uri="{FF2B5EF4-FFF2-40B4-BE49-F238E27FC236}">
              <a16:creationId xmlns:a16="http://schemas.microsoft.com/office/drawing/2014/main" id="{3E7AFC81-A955-442A-A28C-EBE35CD35BF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2" name="Text Box 67">
          <a:extLst>
            <a:ext uri="{FF2B5EF4-FFF2-40B4-BE49-F238E27FC236}">
              <a16:creationId xmlns:a16="http://schemas.microsoft.com/office/drawing/2014/main" id="{E54C9FF1-D57F-458B-A21C-6D6767B7060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3" name="Text Box 68">
          <a:extLst>
            <a:ext uri="{FF2B5EF4-FFF2-40B4-BE49-F238E27FC236}">
              <a16:creationId xmlns:a16="http://schemas.microsoft.com/office/drawing/2014/main" id="{35CD8ABC-CEED-4B81-A1DF-B9AEEC534D9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4" name="Text Box 69">
          <a:extLst>
            <a:ext uri="{FF2B5EF4-FFF2-40B4-BE49-F238E27FC236}">
              <a16:creationId xmlns:a16="http://schemas.microsoft.com/office/drawing/2014/main" id="{1D8EE3F7-DB47-4BF8-86D9-88082BE5F503}"/>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5" name="Text Box 70">
          <a:extLst>
            <a:ext uri="{FF2B5EF4-FFF2-40B4-BE49-F238E27FC236}">
              <a16:creationId xmlns:a16="http://schemas.microsoft.com/office/drawing/2014/main" id="{44EB32A8-D15D-445B-B7D6-287401CCF040}"/>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6" name="Text Box 71">
          <a:extLst>
            <a:ext uri="{FF2B5EF4-FFF2-40B4-BE49-F238E27FC236}">
              <a16:creationId xmlns:a16="http://schemas.microsoft.com/office/drawing/2014/main" id="{043906DC-74A6-44F9-B059-95A2891D33C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7" name="Text Box 72">
          <a:extLst>
            <a:ext uri="{FF2B5EF4-FFF2-40B4-BE49-F238E27FC236}">
              <a16:creationId xmlns:a16="http://schemas.microsoft.com/office/drawing/2014/main" id="{6F79848A-D57B-4645-8B76-67B1D713322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8" name="Text Box 73">
          <a:extLst>
            <a:ext uri="{FF2B5EF4-FFF2-40B4-BE49-F238E27FC236}">
              <a16:creationId xmlns:a16="http://schemas.microsoft.com/office/drawing/2014/main" id="{DFFFDD5E-0200-4886-B8FA-558BAF2FCFB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59" name="Text Box 74">
          <a:extLst>
            <a:ext uri="{FF2B5EF4-FFF2-40B4-BE49-F238E27FC236}">
              <a16:creationId xmlns:a16="http://schemas.microsoft.com/office/drawing/2014/main" id="{C75B6694-5798-431D-8CF5-D299E6D36C08}"/>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0" name="Text Box 75">
          <a:extLst>
            <a:ext uri="{FF2B5EF4-FFF2-40B4-BE49-F238E27FC236}">
              <a16:creationId xmlns:a16="http://schemas.microsoft.com/office/drawing/2014/main" id="{8B0C1F98-D655-44F2-BB9C-EEB67D15E060}"/>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1" name="Text Box 76">
          <a:extLst>
            <a:ext uri="{FF2B5EF4-FFF2-40B4-BE49-F238E27FC236}">
              <a16:creationId xmlns:a16="http://schemas.microsoft.com/office/drawing/2014/main" id="{1FD826A6-7C17-4CFD-9DFE-093CB513FB1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2" name="Text Box 77">
          <a:extLst>
            <a:ext uri="{FF2B5EF4-FFF2-40B4-BE49-F238E27FC236}">
              <a16:creationId xmlns:a16="http://schemas.microsoft.com/office/drawing/2014/main" id="{10642DB5-C253-47D2-A859-21AFC3A8E4D9}"/>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3" name="Text Box 78">
          <a:extLst>
            <a:ext uri="{FF2B5EF4-FFF2-40B4-BE49-F238E27FC236}">
              <a16:creationId xmlns:a16="http://schemas.microsoft.com/office/drawing/2014/main" id="{980C9A76-80E6-47CA-AE32-38047611169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4" name="Text Box 79">
          <a:extLst>
            <a:ext uri="{FF2B5EF4-FFF2-40B4-BE49-F238E27FC236}">
              <a16:creationId xmlns:a16="http://schemas.microsoft.com/office/drawing/2014/main" id="{07569BD7-6E3B-4E3B-BCDB-65FD39EA46B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5" name="Text Box 80">
          <a:extLst>
            <a:ext uri="{FF2B5EF4-FFF2-40B4-BE49-F238E27FC236}">
              <a16:creationId xmlns:a16="http://schemas.microsoft.com/office/drawing/2014/main" id="{85EFF6D8-D58F-48D1-B7F1-01956DBB4D5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6" name="Text Box 81">
          <a:extLst>
            <a:ext uri="{FF2B5EF4-FFF2-40B4-BE49-F238E27FC236}">
              <a16:creationId xmlns:a16="http://schemas.microsoft.com/office/drawing/2014/main" id="{1FA643D7-6A91-4BAD-AAC5-4ABB7B3C81A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7" name="Text Box 82">
          <a:extLst>
            <a:ext uri="{FF2B5EF4-FFF2-40B4-BE49-F238E27FC236}">
              <a16:creationId xmlns:a16="http://schemas.microsoft.com/office/drawing/2014/main" id="{682BBF3F-B4A2-4FC5-B962-CAB3ACA1C7BB}"/>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8" name="Text Box 83">
          <a:extLst>
            <a:ext uri="{FF2B5EF4-FFF2-40B4-BE49-F238E27FC236}">
              <a16:creationId xmlns:a16="http://schemas.microsoft.com/office/drawing/2014/main" id="{FC25EFDD-93EA-4E18-9BE0-CC0B76029C3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69" name="Text Box 84">
          <a:extLst>
            <a:ext uri="{FF2B5EF4-FFF2-40B4-BE49-F238E27FC236}">
              <a16:creationId xmlns:a16="http://schemas.microsoft.com/office/drawing/2014/main" id="{3FD808A6-675D-4277-95B6-91FB22F4B7E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70" name="Text Box 85">
          <a:extLst>
            <a:ext uri="{FF2B5EF4-FFF2-40B4-BE49-F238E27FC236}">
              <a16:creationId xmlns:a16="http://schemas.microsoft.com/office/drawing/2014/main" id="{4096A36C-A2AB-4B5F-B9DF-F34D75C23CE5}"/>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9</xdr:col>
      <xdr:colOff>561975</xdr:colOff>
      <xdr:row>37</xdr:row>
      <xdr:rowOff>0</xdr:rowOff>
    </xdr:from>
    <xdr:to>
      <xdr:col>10</xdr:col>
      <xdr:colOff>0</xdr:colOff>
      <xdr:row>37</xdr:row>
      <xdr:rowOff>0</xdr:rowOff>
    </xdr:to>
    <xdr:sp macro="" textlink="">
      <xdr:nvSpPr>
        <xdr:cNvPr id="71" name="Text Box 86">
          <a:extLst>
            <a:ext uri="{FF2B5EF4-FFF2-40B4-BE49-F238E27FC236}">
              <a16:creationId xmlns:a16="http://schemas.microsoft.com/office/drawing/2014/main" id="{415CA3B1-8F59-49BD-BB6E-535F9EC8ACE5}"/>
            </a:ext>
          </a:extLst>
        </xdr:cNvPr>
        <xdr:cNvSpPr txBox="1">
          <a:spLocks noChangeArrowheads="1"/>
        </xdr:cNvSpPr>
      </xdr:nvSpPr>
      <xdr:spPr bwMode="auto">
        <a:xfrm>
          <a:off x="3853815" y="9380220"/>
          <a:ext cx="1714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9</xdr:col>
      <xdr:colOff>561975</xdr:colOff>
      <xdr:row>37</xdr:row>
      <xdr:rowOff>0</xdr:rowOff>
    </xdr:from>
    <xdr:to>
      <xdr:col>10</xdr:col>
      <xdr:colOff>0</xdr:colOff>
      <xdr:row>37</xdr:row>
      <xdr:rowOff>0</xdr:rowOff>
    </xdr:to>
    <xdr:sp macro="" textlink="">
      <xdr:nvSpPr>
        <xdr:cNvPr id="72" name="Text Box 87">
          <a:extLst>
            <a:ext uri="{FF2B5EF4-FFF2-40B4-BE49-F238E27FC236}">
              <a16:creationId xmlns:a16="http://schemas.microsoft.com/office/drawing/2014/main" id="{4A4B710C-D63E-4B4E-8039-A0EA212BD8D8}"/>
            </a:ext>
          </a:extLst>
        </xdr:cNvPr>
        <xdr:cNvSpPr txBox="1">
          <a:spLocks noChangeArrowheads="1"/>
        </xdr:cNvSpPr>
      </xdr:nvSpPr>
      <xdr:spPr bwMode="auto">
        <a:xfrm>
          <a:off x="3853815" y="9380220"/>
          <a:ext cx="1714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73" name="Text Box 88">
          <a:extLst>
            <a:ext uri="{FF2B5EF4-FFF2-40B4-BE49-F238E27FC236}">
              <a16:creationId xmlns:a16="http://schemas.microsoft.com/office/drawing/2014/main" id="{28B3870A-8A64-41DF-959A-F86CC32F1E65}"/>
            </a:ext>
          </a:extLst>
        </xdr:cNvPr>
        <xdr:cNvSpPr txBox="1">
          <a:spLocks noChangeArrowheads="1"/>
        </xdr:cNvSpPr>
      </xdr:nvSpPr>
      <xdr:spPr bwMode="auto">
        <a:xfrm>
          <a:off x="38709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74" name="Text Box 89">
          <a:extLst>
            <a:ext uri="{FF2B5EF4-FFF2-40B4-BE49-F238E27FC236}">
              <a16:creationId xmlns:a16="http://schemas.microsoft.com/office/drawing/2014/main" id="{FBECADC0-2737-4A90-8E78-1FE4954763B5}"/>
            </a:ext>
          </a:extLst>
        </xdr:cNvPr>
        <xdr:cNvSpPr txBox="1">
          <a:spLocks noChangeArrowheads="1"/>
        </xdr:cNvSpPr>
      </xdr:nvSpPr>
      <xdr:spPr bwMode="auto">
        <a:xfrm>
          <a:off x="38709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88" name="Text Box 103">
          <a:extLst>
            <a:ext uri="{FF2B5EF4-FFF2-40B4-BE49-F238E27FC236}">
              <a16:creationId xmlns:a16="http://schemas.microsoft.com/office/drawing/2014/main" id="{C4FA49C6-EB08-4C36-8ECD-0F6854A16A25}"/>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89" name="Text Box 104">
          <a:extLst>
            <a:ext uri="{FF2B5EF4-FFF2-40B4-BE49-F238E27FC236}">
              <a16:creationId xmlns:a16="http://schemas.microsoft.com/office/drawing/2014/main" id="{9818956E-2607-4780-BD36-39E5A05D5A98}"/>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0" name="Text Box 105">
          <a:extLst>
            <a:ext uri="{FF2B5EF4-FFF2-40B4-BE49-F238E27FC236}">
              <a16:creationId xmlns:a16="http://schemas.microsoft.com/office/drawing/2014/main" id="{973CE777-9273-432C-BC34-10471688B1B9}"/>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1" name="Text Box 106">
          <a:extLst>
            <a:ext uri="{FF2B5EF4-FFF2-40B4-BE49-F238E27FC236}">
              <a16:creationId xmlns:a16="http://schemas.microsoft.com/office/drawing/2014/main" id="{1C0A4017-10CD-4CD6-A272-ED3708761AD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2" name="Text Box 107">
          <a:extLst>
            <a:ext uri="{FF2B5EF4-FFF2-40B4-BE49-F238E27FC236}">
              <a16:creationId xmlns:a16="http://schemas.microsoft.com/office/drawing/2014/main" id="{352EDCB4-BADB-4D0B-8713-1AF44C141EA9}"/>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3" name="Text Box 108">
          <a:extLst>
            <a:ext uri="{FF2B5EF4-FFF2-40B4-BE49-F238E27FC236}">
              <a16:creationId xmlns:a16="http://schemas.microsoft.com/office/drawing/2014/main" id="{9C4A2C74-6149-4E71-8088-461D2652EC1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4" name="Text Box 109">
          <a:extLst>
            <a:ext uri="{FF2B5EF4-FFF2-40B4-BE49-F238E27FC236}">
              <a16:creationId xmlns:a16="http://schemas.microsoft.com/office/drawing/2014/main" id="{E57A9D22-ED00-475C-9E98-7E47BEC6504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5" name="Text Box 110">
          <a:extLst>
            <a:ext uri="{FF2B5EF4-FFF2-40B4-BE49-F238E27FC236}">
              <a16:creationId xmlns:a16="http://schemas.microsoft.com/office/drawing/2014/main" id="{C5F76D75-3D30-4809-AB68-300D4A5D535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6" name="Text Box 111">
          <a:extLst>
            <a:ext uri="{FF2B5EF4-FFF2-40B4-BE49-F238E27FC236}">
              <a16:creationId xmlns:a16="http://schemas.microsoft.com/office/drawing/2014/main" id="{5FAAE0E0-D195-4447-AB53-FDACAD3FB803}"/>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7" name="Text Box 112">
          <a:extLst>
            <a:ext uri="{FF2B5EF4-FFF2-40B4-BE49-F238E27FC236}">
              <a16:creationId xmlns:a16="http://schemas.microsoft.com/office/drawing/2014/main" id="{77C7510E-5A49-41C2-A733-975071578D7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8" name="Text Box 113">
          <a:extLst>
            <a:ext uri="{FF2B5EF4-FFF2-40B4-BE49-F238E27FC236}">
              <a16:creationId xmlns:a16="http://schemas.microsoft.com/office/drawing/2014/main" id="{6E309105-F95E-49D6-A2AA-45D39178424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99" name="Text Box 114">
          <a:extLst>
            <a:ext uri="{FF2B5EF4-FFF2-40B4-BE49-F238E27FC236}">
              <a16:creationId xmlns:a16="http://schemas.microsoft.com/office/drawing/2014/main" id="{B83762B3-5051-45B9-B39F-F81B3DFA265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0" name="Text Box 115">
          <a:extLst>
            <a:ext uri="{FF2B5EF4-FFF2-40B4-BE49-F238E27FC236}">
              <a16:creationId xmlns:a16="http://schemas.microsoft.com/office/drawing/2014/main" id="{53D95DF2-A621-47D9-B79C-3713CF27778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1" name="Text Box 116">
          <a:extLst>
            <a:ext uri="{FF2B5EF4-FFF2-40B4-BE49-F238E27FC236}">
              <a16:creationId xmlns:a16="http://schemas.microsoft.com/office/drawing/2014/main" id="{252458B4-55E2-479A-9872-192DAEA8563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2" name="Text Box 117">
          <a:extLst>
            <a:ext uri="{FF2B5EF4-FFF2-40B4-BE49-F238E27FC236}">
              <a16:creationId xmlns:a16="http://schemas.microsoft.com/office/drawing/2014/main" id="{C8672FF9-F9C7-494C-800A-1A6E0F88C838}"/>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3" name="Text Box 118">
          <a:extLst>
            <a:ext uri="{FF2B5EF4-FFF2-40B4-BE49-F238E27FC236}">
              <a16:creationId xmlns:a16="http://schemas.microsoft.com/office/drawing/2014/main" id="{8617E30B-826E-4D14-A3DA-F209300558B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4" name="Text Box 119">
          <a:extLst>
            <a:ext uri="{FF2B5EF4-FFF2-40B4-BE49-F238E27FC236}">
              <a16:creationId xmlns:a16="http://schemas.microsoft.com/office/drawing/2014/main" id="{E9F05FAB-FC28-4EC9-A60C-CB0737A9353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5" name="Text Box 120">
          <a:extLst>
            <a:ext uri="{FF2B5EF4-FFF2-40B4-BE49-F238E27FC236}">
              <a16:creationId xmlns:a16="http://schemas.microsoft.com/office/drawing/2014/main" id="{CFD5EA53-6C77-40FC-8283-9211C15393E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6" name="Text Box 121">
          <a:extLst>
            <a:ext uri="{FF2B5EF4-FFF2-40B4-BE49-F238E27FC236}">
              <a16:creationId xmlns:a16="http://schemas.microsoft.com/office/drawing/2014/main" id="{36E99201-7E2F-4D23-858B-F21E9D0A4E1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7" name="Text Box 122">
          <a:extLst>
            <a:ext uri="{FF2B5EF4-FFF2-40B4-BE49-F238E27FC236}">
              <a16:creationId xmlns:a16="http://schemas.microsoft.com/office/drawing/2014/main" id="{E8BDD6BF-649F-4EEF-B97F-5C1929B67E1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8" name="Text Box 123">
          <a:extLst>
            <a:ext uri="{FF2B5EF4-FFF2-40B4-BE49-F238E27FC236}">
              <a16:creationId xmlns:a16="http://schemas.microsoft.com/office/drawing/2014/main" id="{C996AC05-DABE-4E3A-81D5-BA0F9BADACC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09" name="Text Box 124">
          <a:extLst>
            <a:ext uri="{FF2B5EF4-FFF2-40B4-BE49-F238E27FC236}">
              <a16:creationId xmlns:a16="http://schemas.microsoft.com/office/drawing/2014/main" id="{97E95041-EC3C-4906-8765-4E5D8B1A6D29}"/>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0" name="Text Box 125">
          <a:extLst>
            <a:ext uri="{FF2B5EF4-FFF2-40B4-BE49-F238E27FC236}">
              <a16:creationId xmlns:a16="http://schemas.microsoft.com/office/drawing/2014/main" id="{CAFDFD07-52B4-4422-814B-E216A297A2E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1" name="Text Box 126">
          <a:extLst>
            <a:ext uri="{FF2B5EF4-FFF2-40B4-BE49-F238E27FC236}">
              <a16:creationId xmlns:a16="http://schemas.microsoft.com/office/drawing/2014/main" id="{A0026BEE-833A-4A5B-BEB5-A7A0F6AA1409}"/>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2" name="Text Box 127">
          <a:extLst>
            <a:ext uri="{FF2B5EF4-FFF2-40B4-BE49-F238E27FC236}">
              <a16:creationId xmlns:a16="http://schemas.microsoft.com/office/drawing/2014/main" id="{3DD5C5D3-44C6-493D-8EA7-44F8AE3F4B65}"/>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3" name="Text Box 128">
          <a:extLst>
            <a:ext uri="{FF2B5EF4-FFF2-40B4-BE49-F238E27FC236}">
              <a16:creationId xmlns:a16="http://schemas.microsoft.com/office/drawing/2014/main" id="{FFB354A6-353C-4D3C-82FF-4E5FFFC3E842}"/>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4" name="Text Box 129">
          <a:extLst>
            <a:ext uri="{FF2B5EF4-FFF2-40B4-BE49-F238E27FC236}">
              <a16:creationId xmlns:a16="http://schemas.microsoft.com/office/drawing/2014/main" id="{97360BB2-E79C-44F8-BD33-50133ABC3D1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5" name="Text Box 130">
          <a:extLst>
            <a:ext uri="{FF2B5EF4-FFF2-40B4-BE49-F238E27FC236}">
              <a16:creationId xmlns:a16="http://schemas.microsoft.com/office/drawing/2014/main" id="{D97FB864-8EA9-4D48-8D56-ADF5FF17FE1E}"/>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6" name="Text Box 131">
          <a:extLst>
            <a:ext uri="{FF2B5EF4-FFF2-40B4-BE49-F238E27FC236}">
              <a16:creationId xmlns:a16="http://schemas.microsoft.com/office/drawing/2014/main" id="{9B1665BA-0F20-409E-A154-5AEF6F8D398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7" name="Text Box 132">
          <a:extLst>
            <a:ext uri="{FF2B5EF4-FFF2-40B4-BE49-F238E27FC236}">
              <a16:creationId xmlns:a16="http://schemas.microsoft.com/office/drawing/2014/main" id="{82471268-B202-4E4F-B6BE-5A8DC36BFFA8}"/>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8" name="Text Box 133">
          <a:extLst>
            <a:ext uri="{FF2B5EF4-FFF2-40B4-BE49-F238E27FC236}">
              <a16:creationId xmlns:a16="http://schemas.microsoft.com/office/drawing/2014/main" id="{94C82F50-B933-4843-89CD-FA085F1DA9F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19" name="Text Box 134">
          <a:extLst>
            <a:ext uri="{FF2B5EF4-FFF2-40B4-BE49-F238E27FC236}">
              <a16:creationId xmlns:a16="http://schemas.microsoft.com/office/drawing/2014/main" id="{94A60D9B-EDA3-40E3-849D-EBEC73C5565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0" name="Text Box 135">
          <a:extLst>
            <a:ext uri="{FF2B5EF4-FFF2-40B4-BE49-F238E27FC236}">
              <a16:creationId xmlns:a16="http://schemas.microsoft.com/office/drawing/2014/main" id="{09D2FDB0-7E47-48E0-AF9C-3940958C5563}"/>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1" name="Text Box 136">
          <a:extLst>
            <a:ext uri="{FF2B5EF4-FFF2-40B4-BE49-F238E27FC236}">
              <a16:creationId xmlns:a16="http://schemas.microsoft.com/office/drawing/2014/main" id="{B7A6FF71-6F04-471A-AD9E-322CC6A98B2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2" name="Text Box 137">
          <a:extLst>
            <a:ext uri="{FF2B5EF4-FFF2-40B4-BE49-F238E27FC236}">
              <a16:creationId xmlns:a16="http://schemas.microsoft.com/office/drawing/2014/main" id="{443A4546-B12E-44BD-97EA-AB6C89790CE9}"/>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3" name="Text Box 138">
          <a:extLst>
            <a:ext uri="{FF2B5EF4-FFF2-40B4-BE49-F238E27FC236}">
              <a16:creationId xmlns:a16="http://schemas.microsoft.com/office/drawing/2014/main" id="{2C675E4B-27E0-4785-B452-7DC0C8F9FC6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4" name="Text Box 139">
          <a:extLst>
            <a:ext uri="{FF2B5EF4-FFF2-40B4-BE49-F238E27FC236}">
              <a16:creationId xmlns:a16="http://schemas.microsoft.com/office/drawing/2014/main" id="{4F8E6143-DB61-4444-B5A3-2D65A85966F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5" name="Text Box 140">
          <a:extLst>
            <a:ext uri="{FF2B5EF4-FFF2-40B4-BE49-F238E27FC236}">
              <a16:creationId xmlns:a16="http://schemas.microsoft.com/office/drawing/2014/main" id="{1F0735D1-219D-4CF4-B004-29D138C8B454}"/>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6" name="Text Box 141">
          <a:extLst>
            <a:ext uri="{FF2B5EF4-FFF2-40B4-BE49-F238E27FC236}">
              <a16:creationId xmlns:a16="http://schemas.microsoft.com/office/drawing/2014/main" id="{57D27A27-8ABA-4BCA-986C-FD5888A035B6}"/>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7" name="Text Box 142">
          <a:extLst>
            <a:ext uri="{FF2B5EF4-FFF2-40B4-BE49-F238E27FC236}">
              <a16:creationId xmlns:a16="http://schemas.microsoft.com/office/drawing/2014/main" id="{0112D054-B0AA-40C8-9E9B-868A21BC2E58}"/>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8" name="Text Box 143">
          <a:extLst>
            <a:ext uri="{FF2B5EF4-FFF2-40B4-BE49-F238E27FC236}">
              <a16:creationId xmlns:a16="http://schemas.microsoft.com/office/drawing/2014/main" id="{49CA3FFD-5532-479D-9B30-1F5FD3718E87}"/>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29" name="Text Box 144">
          <a:extLst>
            <a:ext uri="{FF2B5EF4-FFF2-40B4-BE49-F238E27FC236}">
              <a16:creationId xmlns:a16="http://schemas.microsoft.com/office/drawing/2014/main" id="{0D527487-765D-48EC-9890-A5016B4AE4E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0" name="Text Box 145">
          <a:extLst>
            <a:ext uri="{FF2B5EF4-FFF2-40B4-BE49-F238E27FC236}">
              <a16:creationId xmlns:a16="http://schemas.microsoft.com/office/drawing/2014/main" id="{493A9692-A8C7-490C-B80C-0EA52CA9208F}"/>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1" name="Text Box 146">
          <a:extLst>
            <a:ext uri="{FF2B5EF4-FFF2-40B4-BE49-F238E27FC236}">
              <a16:creationId xmlns:a16="http://schemas.microsoft.com/office/drawing/2014/main" id="{DCCF0787-228C-48AE-940D-F93E73FCF68A}"/>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2" name="Text Box 147">
          <a:extLst>
            <a:ext uri="{FF2B5EF4-FFF2-40B4-BE49-F238E27FC236}">
              <a16:creationId xmlns:a16="http://schemas.microsoft.com/office/drawing/2014/main" id="{47231D2E-142B-4F7E-B6FE-F52A35B8DD81}"/>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3" name="Text Box 148">
          <a:extLst>
            <a:ext uri="{FF2B5EF4-FFF2-40B4-BE49-F238E27FC236}">
              <a16:creationId xmlns:a16="http://schemas.microsoft.com/office/drawing/2014/main" id="{715862EC-E76A-4572-A086-9C9E2414CC4E}"/>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4" name="Text Box 149">
          <a:extLst>
            <a:ext uri="{FF2B5EF4-FFF2-40B4-BE49-F238E27FC236}">
              <a16:creationId xmlns:a16="http://schemas.microsoft.com/office/drawing/2014/main" id="{55CA3F65-CE4C-499C-99D6-6547918EA7EB}"/>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5" name="Text Box 150">
          <a:extLst>
            <a:ext uri="{FF2B5EF4-FFF2-40B4-BE49-F238E27FC236}">
              <a16:creationId xmlns:a16="http://schemas.microsoft.com/office/drawing/2014/main" id="{61814EC2-79E9-42D4-A7EB-6479E6B8AAE5}"/>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6" name="Text Box 151">
          <a:extLst>
            <a:ext uri="{FF2B5EF4-FFF2-40B4-BE49-F238E27FC236}">
              <a16:creationId xmlns:a16="http://schemas.microsoft.com/office/drawing/2014/main" id="{D1D94220-B2B4-4EB2-8A5B-92553068AD80}"/>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7" name="Text Box 152">
          <a:extLst>
            <a:ext uri="{FF2B5EF4-FFF2-40B4-BE49-F238E27FC236}">
              <a16:creationId xmlns:a16="http://schemas.microsoft.com/office/drawing/2014/main" id="{D6A83181-C9D1-4B24-ACFE-17AE54B2A45D}"/>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6</xdr:col>
      <xdr:colOff>0</xdr:colOff>
      <xdr:row>37</xdr:row>
      <xdr:rowOff>0</xdr:rowOff>
    </xdr:from>
    <xdr:to>
      <xdr:col>6</xdr:col>
      <xdr:colOff>0</xdr:colOff>
      <xdr:row>37</xdr:row>
      <xdr:rowOff>0</xdr:rowOff>
    </xdr:to>
    <xdr:sp macro="" textlink="">
      <xdr:nvSpPr>
        <xdr:cNvPr id="138" name="Text Box 153">
          <a:extLst>
            <a:ext uri="{FF2B5EF4-FFF2-40B4-BE49-F238E27FC236}">
              <a16:creationId xmlns:a16="http://schemas.microsoft.com/office/drawing/2014/main" id="{3BC831AA-E5DC-46EA-84D4-A2A7FDEB601C}"/>
            </a:ext>
          </a:extLst>
        </xdr:cNvPr>
        <xdr:cNvSpPr txBox="1">
          <a:spLocks noChangeArrowheads="1"/>
        </xdr:cNvSpPr>
      </xdr:nvSpPr>
      <xdr:spPr bwMode="auto">
        <a:xfrm>
          <a:off x="231648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39" name="Text Box 154">
          <a:extLst>
            <a:ext uri="{FF2B5EF4-FFF2-40B4-BE49-F238E27FC236}">
              <a16:creationId xmlns:a16="http://schemas.microsoft.com/office/drawing/2014/main" id="{97533C0D-7BED-4EA0-86F4-E13E6A26483D}"/>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0" name="Text Box 155">
          <a:extLst>
            <a:ext uri="{FF2B5EF4-FFF2-40B4-BE49-F238E27FC236}">
              <a16:creationId xmlns:a16="http://schemas.microsoft.com/office/drawing/2014/main" id="{E9F33560-0CAA-4B38-8CC2-AC0A6DC98F29}"/>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1" name="Text Box 156">
          <a:extLst>
            <a:ext uri="{FF2B5EF4-FFF2-40B4-BE49-F238E27FC236}">
              <a16:creationId xmlns:a16="http://schemas.microsoft.com/office/drawing/2014/main" id="{3B763EAC-69BC-448F-A98E-E915B6F86274}"/>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2" name="Text Box 157">
          <a:extLst>
            <a:ext uri="{FF2B5EF4-FFF2-40B4-BE49-F238E27FC236}">
              <a16:creationId xmlns:a16="http://schemas.microsoft.com/office/drawing/2014/main" id="{013A8554-2032-4819-B75B-7A2EEFF54F69}"/>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3" name="Text Box 158">
          <a:extLst>
            <a:ext uri="{FF2B5EF4-FFF2-40B4-BE49-F238E27FC236}">
              <a16:creationId xmlns:a16="http://schemas.microsoft.com/office/drawing/2014/main" id="{F25E220C-236B-425F-9A9C-A515E58F7CD0}"/>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4" name="Text Box 159">
          <a:extLst>
            <a:ext uri="{FF2B5EF4-FFF2-40B4-BE49-F238E27FC236}">
              <a16:creationId xmlns:a16="http://schemas.microsoft.com/office/drawing/2014/main" id="{FD62013F-AF52-499D-A85F-47D42976695E}"/>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5" name="Text Box 160">
          <a:extLst>
            <a:ext uri="{FF2B5EF4-FFF2-40B4-BE49-F238E27FC236}">
              <a16:creationId xmlns:a16="http://schemas.microsoft.com/office/drawing/2014/main" id="{7ABD75AF-8A7A-43EF-AF88-2F2A9A8BD1C8}"/>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6" name="Text Box 161">
          <a:extLst>
            <a:ext uri="{FF2B5EF4-FFF2-40B4-BE49-F238E27FC236}">
              <a16:creationId xmlns:a16="http://schemas.microsoft.com/office/drawing/2014/main" id="{293393F7-20F8-4728-9185-06B959219CAC}"/>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7" name="Text Box 162">
          <a:extLst>
            <a:ext uri="{FF2B5EF4-FFF2-40B4-BE49-F238E27FC236}">
              <a16:creationId xmlns:a16="http://schemas.microsoft.com/office/drawing/2014/main" id="{D2ABF6A8-DC7D-4C03-8746-A58D087EE35B}"/>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8" name="Text Box 163">
          <a:extLst>
            <a:ext uri="{FF2B5EF4-FFF2-40B4-BE49-F238E27FC236}">
              <a16:creationId xmlns:a16="http://schemas.microsoft.com/office/drawing/2014/main" id="{9247DE65-7CEF-468C-BAAC-8575A64959AE}"/>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49" name="Text Box 164">
          <a:extLst>
            <a:ext uri="{FF2B5EF4-FFF2-40B4-BE49-F238E27FC236}">
              <a16:creationId xmlns:a16="http://schemas.microsoft.com/office/drawing/2014/main" id="{043D77C9-166D-45E5-8B44-82438ADB0263}"/>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0" name="Text Box 165">
          <a:extLst>
            <a:ext uri="{FF2B5EF4-FFF2-40B4-BE49-F238E27FC236}">
              <a16:creationId xmlns:a16="http://schemas.microsoft.com/office/drawing/2014/main" id="{EEC9FF20-9C38-46E1-866C-97FEDF1942D9}"/>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1" name="Text Box 166">
          <a:extLst>
            <a:ext uri="{FF2B5EF4-FFF2-40B4-BE49-F238E27FC236}">
              <a16:creationId xmlns:a16="http://schemas.microsoft.com/office/drawing/2014/main" id="{C8FC84AD-4128-4FA9-A97E-BED90380DED9}"/>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2" name="Text Box 167">
          <a:extLst>
            <a:ext uri="{FF2B5EF4-FFF2-40B4-BE49-F238E27FC236}">
              <a16:creationId xmlns:a16="http://schemas.microsoft.com/office/drawing/2014/main" id="{22BF1868-3649-4D53-ABC8-4A83C50C2BD2}"/>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3" name="Text Box 168">
          <a:extLst>
            <a:ext uri="{FF2B5EF4-FFF2-40B4-BE49-F238E27FC236}">
              <a16:creationId xmlns:a16="http://schemas.microsoft.com/office/drawing/2014/main" id="{F567ACDE-6846-4F85-81EB-B8653BF5A6D7}"/>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4" name="Text Box 169">
          <a:extLst>
            <a:ext uri="{FF2B5EF4-FFF2-40B4-BE49-F238E27FC236}">
              <a16:creationId xmlns:a16="http://schemas.microsoft.com/office/drawing/2014/main" id="{8D674EC1-39E8-4FBC-ABED-284F57C41B10}"/>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5" name="Text Box 170">
          <a:extLst>
            <a:ext uri="{FF2B5EF4-FFF2-40B4-BE49-F238E27FC236}">
              <a16:creationId xmlns:a16="http://schemas.microsoft.com/office/drawing/2014/main" id="{912B4467-5BBB-458D-B8C3-34D05E9946FB}"/>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6" name="Text Box 171">
          <a:extLst>
            <a:ext uri="{FF2B5EF4-FFF2-40B4-BE49-F238E27FC236}">
              <a16:creationId xmlns:a16="http://schemas.microsoft.com/office/drawing/2014/main" id="{90642AA6-64E7-41AA-93F3-E0000C8FBD62}"/>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7" name="Text Box 172">
          <a:extLst>
            <a:ext uri="{FF2B5EF4-FFF2-40B4-BE49-F238E27FC236}">
              <a16:creationId xmlns:a16="http://schemas.microsoft.com/office/drawing/2014/main" id="{16B7B4FA-2141-481A-90D6-BFE7CF2EC413}"/>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8" name="Text Box 173">
          <a:extLst>
            <a:ext uri="{FF2B5EF4-FFF2-40B4-BE49-F238E27FC236}">
              <a16:creationId xmlns:a16="http://schemas.microsoft.com/office/drawing/2014/main" id="{BEADC6A8-DCB7-4B80-9FD0-C6EDF9EB7D4D}"/>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59" name="Text Box 174">
          <a:extLst>
            <a:ext uri="{FF2B5EF4-FFF2-40B4-BE49-F238E27FC236}">
              <a16:creationId xmlns:a16="http://schemas.microsoft.com/office/drawing/2014/main" id="{E92E5B87-3166-4683-B35B-5C6DA3035A67}"/>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0" name="Text Box 175">
          <a:extLst>
            <a:ext uri="{FF2B5EF4-FFF2-40B4-BE49-F238E27FC236}">
              <a16:creationId xmlns:a16="http://schemas.microsoft.com/office/drawing/2014/main" id="{DE5EBE5F-35EE-4624-BACC-64D3D2D0CD4A}"/>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1" name="Text Box 176">
          <a:extLst>
            <a:ext uri="{FF2B5EF4-FFF2-40B4-BE49-F238E27FC236}">
              <a16:creationId xmlns:a16="http://schemas.microsoft.com/office/drawing/2014/main" id="{641EC1D6-641A-4D9D-A206-7376A5129DC2}"/>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2" name="Text Box 177">
          <a:extLst>
            <a:ext uri="{FF2B5EF4-FFF2-40B4-BE49-F238E27FC236}">
              <a16:creationId xmlns:a16="http://schemas.microsoft.com/office/drawing/2014/main" id="{DD77DE29-B31A-4579-8646-CF9844B8CF02}"/>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3" name="Text Box 178">
          <a:extLst>
            <a:ext uri="{FF2B5EF4-FFF2-40B4-BE49-F238E27FC236}">
              <a16:creationId xmlns:a16="http://schemas.microsoft.com/office/drawing/2014/main" id="{06BD4236-4E81-4A89-83A0-1730F57D925B}"/>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4" name="Text Box 179">
          <a:extLst>
            <a:ext uri="{FF2B5EF4-FFF2-40B4-BE49-F238E27FC236}">
              <a16:creationId xmlns:a16="http://schemas.microsoft.com/office/drawing/2014/main" id="{2AFD030A-F74C-41AB-9BB3-07B2560659C9}"/>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5" name="Text Box 180">
          <a:extLst>
            <a:ext uri="{FF2B5EF4-FFF2-40B4-BE49-F238E27FC236}">
              <a16:creationId xmlns:a16="http://schemas.microsoft.com/office/drawing/2014/main" id="{810DB4F3-AA24-4DFA-8CE5-302786DA8297}"/>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6" name="Text Box 181">
          <a:extLst>
            <a:ext uri="{FF2B5EF4-FFF2-40B4-BE49-F238E27FC236}">
              <a16:creationId xmlns:a16="http://schemas.microsoft.com/office/drawing/2014/main" id="{45D714C0-206E-44DE-9E0A-4D74267DD34A}"/>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7" name="Text Box 182">
          <a:extLst>
            <a:ext uri="{FF2B5EF4-FFF2-40B4-BE49-F238E27FC236}">
              <a16:creationId xmlns:a16="http://schemas.microsoft.com/office/drawing/2014/main" id="{F702AE88-C0D8-4DDE-8BEC-294C83C09EF9}"/>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8" name="Text Box 183">
          <a:extLst>
            <a:ext uri="{FF2B5EF4-FFF2-40B4-BE49-F238E27FC236}">
              <a16:creationId xmlns:a16="http://schemas.microsoft.com/office/drawing/2014/main" id="{39037C0F-4F73-4EFC-A269-3B1C983D3849}"/>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69" name="Text Box 184">
          <a:extLst>
            <a:ext uri="{FF2B5EF4-FFF2-40B4-BE49-F238E27FC236}">
              <a16:creationId xmlns:a16="http://schemas.microsoft.com/office/drawing/2014/main" id="{BC360281-2F15-4068-8748-E782FCCDCAA5}"/>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70" name="Text Box 185">
          <a:extLst>
            <a:ext uri="{FF2B5EF4-FFF2-40B4-BE49-F238E27FC236}">
              <a16:creationId xmlns:a16="http://schemas.microsoft.com/office/drawing/2014/main" id="{83A3E999-6197-41CD-BB3B-FD51D46B4B14}"/>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71" name="Text Box 186">
          <a:extLst>
            <a:ext uri="{FF2B5EF4-FFF2-40B4-BE49-F238E27FC236}">
              <a16:creationId xmlns:a16="http://schemas.microsoft.com/office/drawing/2014/main" id="{74E55D47-6CAA-4D6F-8E8B-C65514B5B361}"/>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10</xdr:col>
      <xdr:colOff>0</xdr:colOff>
      <xdr:row>37</xdr:row>
      <xdr:rowOff>0</xdr:rowOff>
    </xdr:from>
    <xdr:to>
      <xdr:col>10</xdr:col>
      <xdr:colOff>0</xdr:colOff>
      <xdr:row>37</xdr:row>
      <xdr:rowOff>0</xdr:rowOff>
    </xdr:to>
    <xdr:sp macro="" textlink="">
      <xdr:nvSpPr>
        <xdr:cNvPr id="172" name="Text Box 187">
          <a:extLst>
            <a:ext uri="{FF2B5EF4-FFF2-40B4-BE49-F238E27FC236}">
              <a16:creationId xmlns:a16="http://schemas.microsoft.com/office/drawing/2014/main" id="{9E4792AA-EFA0-4323-A94A-682373B15CFA}"/>
            </a:ext>
          </a:extLst>
        </xdr:cNvPr>
        <xdr:cNvSpPr txBox="1">
          <a:spLocks noChangeArrowheads="1"/>
        </xdr:cNvSpPr>
      </xdr:nvSpPr>
      <xdr:spPr bwMode="auto">
        <a:xfrm>
          <a:off x="684276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13</xdr:col>
      <xdr:colOff>561975</xdr:colOff>
      <xdr:row>37</xdr:row>
      <xdr:rowOff>0</xdr:rowOff>
    </xdr:from>
    <xdr:to>
      <xdr:col>14</xdr:col>
      <xdr:colOff>0</xdr:colOff>
      <xdr:row>37</xdr:row>
      <xdr:rowOff>0</xdr:rowOff>
    </xdr:to>
    <xdr:sp macro="" textlink="">
      <xdr:nvSpPr>
        <xdr:cNvPr id="173" name="Text Box 188">
          <a:extLst>
            <a:ext uri="{FF2B5EF4-FFF2-40B4-BE49-F238E27FC236}">
              <a16:creationId xmlns:a16="http://schemas.microsoft.com/office/drawing/2014/main" id="{C1FB4516-E1BA-49C9-A598-CEF7D388798D}"/>
            </a:ext>
          </a:extLst>
        </xdr:cNvPr>
        <xdr:cNvSpPr txBox="1">
          <a:spLocks noChangeArrowheads="1"/>
        </xdr:cNvSpPr>
      </xdr:nvSpPr>
      <xdr:spPr bwMode="auto">
        <a:xfrm>
          <a:off x="8380095" y="9380220"/>
          <a:ext cx="1714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13</xdr:col>
      <xdr:colOff>561975</xdr:colOff>
      <xdr:row>37</xdr:row>
      <xdr:rowOff>0</xdr:rowOff>
    </xdr:from>
    <xdr:to>
      <xdr:col>14</xdr:col>
      <xdr:colOff>0</xdr:colOff>
      <xdr:row>37</xdr:row>
      <xdr:rowOff>0</xdr:rowOff>
    </xdr:to>
    <xdr:sp macro="" textlink="">
      <xdr:nvSpPr>
        <xdr:cNvPr id="174" name="Text Box 189">
          <a:extLst>
            <a:ext uri="{FF2B5EF4-FFF2-40B4-BE49-F238E27FC236}">
              <a16:creationId xmlns:a16="http://schemas.microsoft.com/office/drawing/2014/main" id="{7F4DDF8F-EC6F-4160-AFAB-5D3DD80C7EC5}"/>
            </a:ext>
          </a:extLst>
        </xdr:cNvPr>
        <xdr:cNvSpPr txBox="1">
          <a:spLocks noChangeArrowheads="1"/>
        </xdr:cNvSpPr>
      </xdr:nvSpPr>
      <xdr:spPr bwMode="auto">
        <a:xfrm>
          <a:off x="8380095" y="9380220"/>
          <a:ext cx="1714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14</xdr:col>
      <xdr:colOff>0</xdr:colOff>
      <xdr:row>37</xdr:row>
      <xdr:rowOff>0</xdr:rowOff>
    </xdr:from>
    <xdr:to>
      <xdr:col>14</xdr:col>
      <xdr:colOff>0</xdr:colOff>
      <xdr:row>37</xdr:row>
      <xdr:rowOff>0</xdr:rowOff>
    </xdr:to>
    <xdr:sp macro="" textlink="">
      <xdr:nvSpPr>
        <xdr:cNvPr id="175" name="Text Box 190">
          <a:extLst>
            <a:ext uri="{FF2B5EF4-FFF2-40B4-BE49-F238E27FC236}">
              <a16:creationId xmlns:a16="http://schemas.microsoft.com/office/drawing/2014/main" id="{21338559-9340-421D-8A07-6E136BF5085A}"/>
            </a:ext>
          </a:extLst>
        </xdr:cNvPr>
        <xdr:cNvSpPr txBox="1">
          <a:spLocks noChangeArrowheads="1"/>
        </xdr:cNvSpPr>
      </xdr:nvSpPr>
      <xdr:spPr bwMode="auto">
        <a:xfrm>
          <a:off x="839724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14</xdr:col>
      <xdr:colOff>0</xdr:colOff>
      <xdr:row>37</xdr:row>
      <xdr:rowOff>0</xdr:rowOff>
    </xdr:from>
    <xdr:to>
      <xdr:col>14</xdr:col>
      <xdr:colOff>0</xdr:colOff>
      <xdr:row>37</xdr:row>
      <xdr:rowOff>0</xdr:rowOff>
    </xdr:to>
    <xdr:sp macro="" textlink="">
      <xdr:nvSpPr>
        <xdr:cNvPr id="176" name="Text Box 191">
          <a:extLst>
            <a:ext uri="{FF2B5EF4-FFF2-40B4-BE49-F238E27FC236}">
              <a16:creationId xmlns:a16="http://schemas.microsoft.com/office/drawing/2014/main" id="{7EE9B306-71B1-4D8F-A66B-86FC5645F82B}"/>
            </a:ext>
          </a:extLst>
        </xdr:cNvPr>
        <xdr:cNvSpPr txBox="1">
          <a:spLocks noChangeArrowheads="1"/>
        </xdr:cNvSpPr>
      </xdr:nvSpPr>
      <xdr:spPr bwMode="auto">
        <a:xfrm>
          <a:off x="839724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17</xdr:col>
      <xdr:colOff>561975</xdr:colOff>
      <xdr:row>37</xdr:row>
      <xdr:rowOff>0</xdr:rowOff>
    </xdr:from>
    <xdr:to>
      <xdr:col>18</xdr:col>
      <xdr:colOff>0</xdr:colOff>
      <xdr:row>37</xdr:row>
      <xdr:rowOff>0</xdr:rowOff>
    </xdr:to>
    <xdr:sp macro="" textlink="">
      <xdr:nvSpPr>
        <xdr:cNvPr id="190" name="Text Box 205">
          <a:extLst>
            <a:ext uri="{FF2B5EF4-FFF2-40B4-BE49-F238E27FC236}">
              <a16:creationId xmlns:a16="http://schemas.microsoft.com/office/drawing/2014/main" id="{2B6A53E2-68D4-49A3-87EC-9A5A2A2495A0}"/>
            </a:ext>
          </a:extLst>
        </xdr:cNvPr>
        <xdr:cNvSpPr txBox="1">
          <a:spLocks noChangeArrowheads="1"/>
        </xdr:cNvSpPr>
      </xdr:nvSpPr>
      <xdr:spPr bwMode="auto">
        <a:xfrm>
          <a:off x="12906375" y="9380220"/>
          <a:ext cx="1714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17</xdr:col>
      <xdr:colOff>561975</xdr:colOff>
      <xdr:row>37</xdr:row>
      <xdr:rowOff>0</xdr:rowOff>
    </xdr:from>
    <xdr:to>
      <xdr:col>18</xdr:col>
      <xdr:colOff>0</xdr:colOff>
      <xdr:row>37</xdr:row>
      <xdr:rowOff>0</xdr:rowOff>
    </xdr:to>
    <xdr:sp macro="" textlink="">
      <xdr:nvSpPr>
        <xdr:cNvPr id="191" name="Text Box 206">
          <a:extLst>
            <a:ext uri="{FF2B5EF4-FFF2-40B4-BE49-F238E27FC236}">
              <a16:creationId xmlns:a16="http://schemas.microsoft.com/office/drawing/2014/main" id="{791DBFF7-0CC7-40A4-A0CF-2F4F4B81D229}"/>
            </a:ext>
          </a:extLst>
        </xdr:cNvPr>
        <xdr:cNvSpPr txBox="1">
          <a:spLocks noChangeArrowheads="1"/>
        </xdr:cNvSpPr>
      </xdr:nvSpPr>
      <xdr:spPr bwMode="auto">
        <a:xfrm>
          <a:off x="12906375" y="9380220"/>
          <a:ext cx="1714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18</xdr:col>
      <xdr:colOff>0</xdr:colOff>
      <xdr:row>37</xdr:row>
      <xdr:rowOff>0</xdr:rowOff>
    </xdr:from>
    <xdr:to>
      <xdr:col>18</xdr:col>
      <xdr:colOff>0</xdr:colOff>
      <xdr:row>37</xdr:row>
      <xdr:rowOff>0</xdr:rowOff>
    </xdr:to>
    <xdr:sp macro="" textlink="">
      <xdr:nvSpPr>
        <xdr:cNvPr id="192" name="Text Box 207">
          <a:extLst>
            <a:ext uri="{FF2B5EF4-FFF2-40B4-BE49-F238E27FC236}">
              <a16:creationId xmlns:a16="http://schemas.microsoft.com/office/drawing/2014/main" id="{F6E53C02-6200-42F8-B438-FE060A5D0EDA}"/>
            </a:ext>
          </a:extLst>
        </xdr:cNvPr>
        <xdr:cNvSpPr txBox="1">
          <a:spLocks noChangeArrowheads="1"/>
        </xdr:cNvSpPr>
      </xdr:nvSpPr>
      <xdr:spPr bwMode="auto">
        <a:xfrm>
          <a:off x="1292352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18</xdr:col>
      <xdr:colOff>0</xdr:colOff>
      <xdr:row>37</xdr:row>
      <xdr:rowOff>0</xdr:rowOff>
    </xdr:from>
    <xdr:to>
      <xdr:col>18</xdr:col>
      <xdr:colOff>0</xdr:colOff>
      <xdr:row>37</xdr:row>
      <xdr:rowOff>0</xdr:rowOff>
    </xdr:to>
    <xdr:sp macro="" textlink="">
      <xdr:nvSpPr>
        <xdr:cNvPr id="193" name="Text Box 208">
          <a:extLst>
            <a:ext uri="{FF2B5EF4-FFF2-40B4-BE49-F238E27FC236}">
              <a16:creationId xmlns:a16="http://schemas.microsoft.com/office/drawing/2014/main" id="{A478BB24-97C2-4B56-ACED-CB74A09CD05B}"/>
            </a:ext>
          </a:extLst>
        </xdr:cNvPr>
        <xdr:cNvSpPr txBox="1">
          <a:spLocks noChangeArrowheads="1"/>
        </xdr:cNvSpPr>
      </xdr:nvSpPr>
      <xdr:spPr bwMode="auto">
        <a:xfrm>
          <a:off x="12923520" y="938022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07" name="Text Box 17">
          <a:extLst>
            <a:ext uri="{FF2B5EF4-FFF2-40B4-BE49-F238E27FC236}">
              <a16:creationId xmlns:a16="http://schemas.microsoft.com/office/drawing/2014/main" id="{D4DF6768-E2F0-4249-87B3-3A51387CEBE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08" name="Text Box 18">
          <a:extLst>
            <a:ext uri="{FF2B5EF4-FFF2-40B4-BE49-F238E27FC236}">
              <a16:creationId xmlns:a16="http://schemas.microsoft.com/office/drawing/2014/main" id="{AA3B2BAA-D27F-45E3-A326-12F76C9DA1E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09" name="Text Box 19">
          <a:extLst>
            <a:ext uri="{FF2B5EF4-FFF2-40B4-BE49-F238E27FC236}">
              <a16:creationId xmlns:a16="http://schemas.microsoft.com/office/drawing/2014/main" id="{336EC7F6-237F-47F8-8E07-C44528E8B0D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0" name="Text Box 20">
          <a:extLst>
            <a:ext uri="{FF2B5EF4-FFF2-40B4-BE49-F238E27FC236}">
              <a16:creationId xmlns:a16="http://schemas.microsoft.com/office/drawing/2014/main" id="{A7E98120-E7DB-46A9-AB61-E7C2364CC929}"/>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1" name="Text Box 21">
          <a:extLst>
            <a:ext uri="{FF2B5EF4-FFF2-40B4-BE49-F238E27FC236}">
              <a16:creationId xmlns:a16="http://schemas.microsoft.com/office/drawing/2014/main" id="{3A5C8198-A83B-4625-B5E4-FECF66F0CA5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2" name="Text Box 22">
          <a:extLst>
            <a:ext uri="{FF2B5EF4-FFF2-40B4-BE49-F238E27FC236}">
              <a16:creationId xmlns:a16="http://schemas.microsoft.com/office/drawing/2014/main" id="{F1907F66-65AC-44EB-9FC2-6BF9982865CA}"/>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3" name="Text Box 23">
          <a:extLst>
            <a:ext uri="{FF2B5EF4-FFF2-40B4-BE49-F238E27FC236}">
              <a16:creationId xmlns:a16="http://schemas.microsoft.com/office/drawing/2014/main" id="{089536D9-07A9-42D3-BF56-694AF86553D6}"/>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4" name="Text Box 24">
          <a:extLst>
            <a:ext uri="{FF2B5EF4-FFF2-40B4-BE49-F238E27FC236}">
              <a16:creationId xmlns:a16="http://schemas.microsoft.com/office/drawing/2014/main" id="{352F3C45-79CE-42BD-BE14-C29FAEF9D7C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5" name="Text Box 25">
          <a:extLst>
            <a:ext uri="{FF2B5EF4-FFF2-40B4-BE49-F238E27FC236}">
              <a16:creationId xmlns:a16="http://schemas.microsoft.com/office/drawing/2014/main" id="{1ADC74F4-E8FB-4361-BED2-A559B158C93B}"/>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6" name="Text Box 26">
          <a:extLst>
            <a:ext uri="{FF2B5EF4-FFF2-40B4-BE49-F238E27FC236}">
              <a16:creationId xmlns:a16="http://schemas.microsoft.com/office/drawing/2014/main" id="{38258545-2750-4041-8504-40AC8F88A636}"/>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7" name="Text Box 27">
          <a:extLst>
            <a:ext uri="{FF2B5EF4-FFF2-40B4-BE49-F238E27FC236}">
              <a16:creationId xmlns:a16="http://schemas.microsoft.com/office/drawing/2014/main" id="{DA0B3565-3964-494D-B1BD-E2C949E572D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8" name="Text Box 28">
          <a:extLst>
            <a:ext uri="{FF2B5EF4-FFF2-40B4-BE49-F238E27FC236}">
              <a16:creationId xmlns:a16="http://schemas.microsoft.com/office/drawing/2014/main" id="{9B8A48CA-CE85-4CA3-9B7C-6A531935AAF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19" name="Text Box 29">
          <a:extLst>
            <a:ext uri="{FF2B5EF4-FFF2-40B4-BE49-F238E27FC236}">
              <a16:creationId xmlns:a16="http://schemas.microsoft.com/office/drawing/2014/main" id="{FBD4DB5E-D9D7-4230-8C78-45D1BBF8821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0" name="Text Box 30">
          <a:extLst>
            <a:ext uri="{FF2B5EF4-FFF2-40B4-BE49-F238E27FC236}">
              <a16:creationId xmlns:a16="http://schemas.microsoft.com/office/drawing/2014/main" id="{6BAF3538-0028-497C-965F-A0726292655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1" name="Text Box 31">
          <a:extLst>
            <a:ext uri="{FF2B5EF4-FFF2-40B4-BE49-F238E27FC236}">
              <a16:creationId xmlns:a16="http://schemas.microsoft.com/office/drawing/2014/main" id="{B042A3C0-3945-437D-91B6-86190D9BE83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2" name="Text Box 32">
          <a:extLst>
            <a:ext uri="{FF2B5EF4-FFF2-40B4-BE49-F238E27FC236}">
              <a16:creationId xmlns:a16="http://schemas.microsoft.com/office/drawing/2014/main" id="{B6663BAB-375C-4580-A558-37ACF3650518}"/>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3" name="Text Box 33">
          <a:extLst>
            <a:ext uri="{FF2B5EF4-FFF2-40B4-BE49-F238E27FC236}">
              <a16:creationId xmlns:a16="http://schemas.microsoft.com/office/drawing/2014/main" id="{EBF27DAF-FFD9-469E-85AF-B5B7940EF776}"/>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4" name="Text Box 34">
          <a:extLst>
            <a:ext uri="{FF2B5EF4-FFF2-40B4-BE49-F238E27FC236}">
              <a16:creationId xmlns:a16="http://schemas.microsoft.com/office/drawing/2014/main" id="{E62AE37F-0547-4AA7-B6BC-0DAFE921C0E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5" name="Text Box 35">
          <a:extLst>
            <a:ext uri="{FF2B5EF4-FFF2-40B4-BE49-F238E27FC236}">
              <a16:creationId xmlns:a16="http://schemas.microsoft.com/office/drawing/2014/main" id="{E974246F-0063-4FD7-9995-EED0490D8CB7}"/>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6" name="Text Box 36">
          <a:extLst>
            <a:ext uri="{FF2B5EF4-FFF2-40B4-BE49-F238E27FC236}">
              <a16:creationId xmlns:a16="http://schemas.microsoft.com/office/drawing/2014/main" id="{01F71340-A5E1-4A1F-B952-626A4E44947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7" name="Text Box 37">
          <a:extLst>
            <a:ext uri="{FF2B5EF4-FFF2-40B4-BE49-F238E27FC236}">
              <a16:creationId xmlns:a16="http://schemas.microsoft.com/office/drawing/2014/main" id="{F4C0D14B-3577-4D50-B648-D313C3B5F4C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8" name="Text Box 38">
          <a:extLst>
            <a:ext uri="{FF2B5EF4-FFF2-40B4-BE49-F238E27FC236}">
              <a16:creationId xmlns:a16="http://schemas.microsoft.com/office/drawing/2014/main" id="{23537754-AA2B-4B52-A1CA-3552188CDB2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29" name="Text Box 39">
          <a:extLst>
            <a:ext uri="{FF2B5EF4-FFF2-40B4-BE49-F238E27FC236}">
              <a16:creationId xmlns:a16="http://schemas.microsoft.com/office/drawing/2014/main" id="{4B176458-CBC4-403F-BD52-2F5CEC8AFA2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0" name="Text Box 40">
          <a:extLst>
            <a:ext uri="{FF2B5EF4-FFF2-40B4-BE49-F238E27FC236}">
              <a16:creationId xmlns:a16="http://schemas.microsoft.com/office/drawing/2014/main" id="{D3597B04-4210-4A01-BCD7-98B0CA082B87}"/>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1" name="Text Box 41">
          <a:extLst>
            <a:ext uri="{FF2B5EF4-FFF2-40B4-BE49-F238E27FC236}">
              <a16:creationId xmlns:a16="http://schemas.microsoft.com/office/drawing/2014/main" id="{C3FC2B5C-D0C9-4244-A0BE-FA2CE733D9D6}"/>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2" name="Text Box 42">
          <a:extLst>
            <a:ext uri="{FF2B5EF4-FFF2-40B4-BE49-F238E27FC236}">
              <a16:creationId xmlns:a16="http://schemas.microsoft.com/office/drawing/2014/main" id="{AE5FC6AA-737A-4BF4-B648-E2F8942E180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3" name="Text Box 43">
          <a:extLst>
            <a:ext uri="{FF2B5EF4-FFF2-40B4-BE49-F238E27FC236}">
              <a16:creationId xmlns:a16="http://schemas.microsoft.com/office/drawing/2014/main" id="{399541C7-A515-4892-A79B-7D52BF799E8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4" name="Text Box 44">
          <a:extLst>
            <a:ext uri="{FF2B5EF4-FFF2-40B4-BE49-F238E27FC236}">
              <a16:creationId xmlns:a16="http://schemas.microsoft.com/office/drawing/2014/main" id="{D5387290-97C6-4307-82E8-A6291083921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5" name="Text Box 45">
          <a:extLst>
            <a:ext uri="{FF2B5EF4-FFF2-40B4-BE49-F238E27FC236}">
              <a16:creationId xmlns:a16="http://schemas.microsoft.com/office/drawing/2014/main" id="{0316DF15-31E7-44BD-887B-840E7CA0DBD8}"/>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6" name="Text Box 46">
          <a:extLst>
            <a:ext uri="{FF2B5EF4-FFF2-40B4-BE49-F238E27FC236}">
              <a16:creationId xmlns:a16="http://schemas.microsoft.com/office/drawing/2014/main" id="{3F86CEFB-142C-404C-86E0-06FD19EDC473}"/>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7" name="Text Box 47">
          <a:extLst>
            <a:ext uri="{FF2B5EF4-FFF2-40B4-BE49-F238E27FC236}">
              <a16:creationId xmlns:a16="http://schemas.microsoft.com/office/drawing/2014/main" id="{2E113151-62C8-4A88-B43B-F591BB696497}"/>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8" name="Text Box 48">
          <a:extLst>
            <a:ext uri="{FF2B5EF4-FFF2-40B4-BE49-F238E27FC236}">
              <a16:creationId xmlns:a16="http://schemas.microsoft.com/office/drawing/2014/main" id="{C796859E-9A10-4769-9880-24D1B02D929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39" name="Text Box 49">
          <a:extLst>
            <a:ext uri="{FF2B5EF4-FFF2-40B4-BE49-F238E27FC236}">
              <a16:creationId xmlns:a16="http://schemas.microsoft.com/office/drawing/2014/main" id="{66714A69-A124-4BAA-B892-9258985945A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0" name="Text Box 50">
          <a:extLst>
            <a:ext uri="{FF2B5EF4-FFF2-40B4-BE49-F238E27FC236}">
              <a16:creationId xmlns:a16="http://schemas.microsoft.com/office/drawing/2014/main" id="{F5DCA1DA-FD0D-42A2-9279-845C53D43C25}"/>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1" name="Text Box 51">
          <a:extLst>
            <a:ext uri="{FF2B5EF4-FFF2-40B4-BE49-F238E27FC236}">
              <a16:creationId xmlns:a16="http://schemas.microsoft.com/office/drawing/2014/main" id="{837AE33F-4BCD-4F6F-8936-A14B0E7A55F9}"/>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2" name="Text Box 52">
          <a:extLst>
            <a:ext uri="{FF2B5EF4-FFF2-40B4-BE49-F238E27FC236}">
              <a16:creationId xmlns:a16="http://schemas.microsoft.com/office/drawing/2014/main" id="{0C4B1A90-A8D6-4A11-8386-8583ABE27F13}"/>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3" name="Text Box 53">
          <a:extLst>
            <a:ext uri="{FF2B5EF4-FFF2-40B4-BE49-F238E27FC236}">
              <a16:creationId xmlns:a16="http://schemas.microsoft.com/office/drawing/2014/main" id="{751D5986-5A7C-4D0C-A938-F8769AD8F66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4" name="Text Box 54">
          <a:extLst>
            <a:ext uri="{FF2B5EF4-FFF2-40B4-BE49-F238E27FC236}">
              <a16:creationId xmlns:a16="http://schemas.microsoft.com/office/drawing/2014/main" id="{5908ECCA-7F6D-4C00-9E36-AC06BF783F63}"/>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5" name="Text Box 55">
          <a:extLst>
            <a:ext uri="{FF2B5EF4-FFF2-40B4-BE49-F238E27FC236}">
              <a16:creationId xmlns:a16="http://schemas.microsoft.com/office/drawing/2014/main" id="{3C77A1B8-0F48-496B-803A-2C4654CBDCBA}"/>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6" name="Text Box 56">
          <a:extLst>
            <a:ext uri="{FF2B5EF4-FFF2-40B4-BE49-F238E27FC236}">
              <a16:creationId xmlns:a16="http://schemas.microsoft.com/office/drawing/2014/main" id="{592B55B7-AE48-4F98-AC35-C4B91C38398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7" name="Text Box 57">
          <a:extLst>
            <a:ext uri="{FF2B5EF4-FFF2-40B4-BE49-F238E27FC236}">
              <a16:creationId xmlns:a16="http://schemas.microsoft.com/office/drawing/2014/main" id="{C049A893-B022-43C9-9029-6FE4C0A648D8}"/>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8" name="Text Box 58">
          <a:extLst>
            <a:ext uri="{FF2B5EF4-FFF2-40B4-BE49-F238E27FC236}">
              <a16:creationId xmlns:a16="http://schemas.microsoft.com/office/drawing/2014/main" id="{CF33A115-889F-4D9D-95AD-3E3417EFF06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49" name="Text Box 59">
          <a:extLst>
            <a:ext uri="{FF2B5EF4-FFF2-40B4-BE49-F238E27FC236}">
              <a16:creationId xmlns:a16="http://schemas.microsoft.com/office/drawing/2014/main" id="{FD713943-56D8-4919-A4F4-C7B740B9065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0" name="Text Box 60">
          <a:extLst>
            <a:ext uri="{FF2B5EF4-FFF2-40B4-BE49-F238E27FC236}">
              <a16:creationId xmlns:a16="http://schemas.microsoft.com/office/drawing/2014/main" id="{15DFD3A9-03C0-4C35-9CBA-5EE9F2A558C5}"/>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1" name="Text Box 61">
          <a:extLst>
            <a:ext uri="{FF2B5EF4-FFF2-40B4-BE49-F238E27FC236}">
              <a16:creationId xmlns:a16="http://schemas.microsoft.com/office/drawing/2014/main" id="{7E4D3D30-F7A4-4507-A983-E09665AF2635}"/>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2" name="Text Box 62">
          <a:extLst>
            <a:ext uri="{FF2B5EF4-FFF2-40B4-BE49-F238E27FC236}">
              <a16:creationId xmlns:a16="http://schemas.microsoft.com/office/drawing/2014/main" id="{91B324A0-B842-4976-BDB4-6318859FA86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3" name="Text Box 63">
          <a:extLst>
            <a:ext uri="{FF2B5EF4-FFF2-40B4-BE49-F238E27FC236}">
              <a16:creationId xmlns:a16="http://schemas.microsoft.com/office/drawing/2014/main" id="{E69E144B-F070-4ABF-A225-4B4F40A54D0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4" name="Text Box 64">
          <a:extLst>
            <a:ext uri="{FF2B5EF4-FFF2-40B4-BE49-F238E27FC236}">
              <a16:creationId xmlns:a16="http://schemas.microsoft.com/office/drawing/2014/main" id="{A2E65755-DE98-4A11-9B84-5C415DF581A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5" name="Text Box 65">
          <a:extLst>
            <a:ext uri="{FF2B5EF4-FFF2-40B4-BE49-F238E27FC236}">
              <a16:creationId xmlns:a16="http://schemas.microsoft.com/office/drawing/2014/main" id="{A3A04368-8A4E-4804-AAD3-F04646BE90BB}"/>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6" name="Text Box 66">
          <a:extLst>
            <a:ext uri="{FF2B5EF4-FFF2-40B4-BE49-F238E27FC236}">
              <a16:creationId xmlns:a16="http://schemas.microsoft.com/office/drawing/2014/main" id="{E7E42536-7002-433B-92BA-0060BD2C014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7" name="Text Box 67">
          <a:extLst>
            <a:ext uri="{FF2B5EF4-FFF2-40B4-BE49-F238E27FC236}">
              <a16:creationId xmlns:a16="http://schemas.microsoft.com/office/drawing/2014/main" id="{849219D0-A9A9-4AB8-B0A0-580247F7979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8" name="Text Box 68">
          <a:extLst>
            <a:ext uri="{FF2B5EF4-FFF2-40B4-BE49-F238E27FC236}">
              <a16:creationId xmlns:a16="http://schemas.microsoft.com/office/drawing/2014/main" id="{187B4126-9369-4AB1-ADEB-468B9AB68FD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59" name="Text Box 69">
          <a:extLst>
            <a:ext uri="{FF2B5EF4-FFF2-40B4-BE49-F238E27FC236}">
              <a16:creationId xmlns:a16="http://schemas.microsoft.com/office/drawing/2014/main" id="{E2866775-A0C3-4F21-9FA0-708E7561C10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0" name="Text Box 70">
          <a:extLst>
            <a:ext uri="{FF2B5EF4-FFF2-40B4-BE49-F238E27FC236}">
              <a16:creationId xmlns:a16="http://schemas.microsoft.com/office/drawing/2014/main" id="{4C523B5C-4FB2-44AE-B01F-D559AE4F9D5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1" name="Text Box 71">
          <a:extLst>
            <a:ext uri="{FF2B5EF4-FFF2-40B4-BE49-F238E27FC236}">
              <a16:creationId xmlns:a16="http://schemas.microsoft.com/office/drawing/2014/main" id="{2BF63EEF-BA9B-4DE2-AE11-56B79EDACC2B}"/>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2" name="Text Box 72">
          <a:extLst>
            <a:ext uri="{FF2B5EF4-FFF2-40B4-BE49-F238E27FC236}">
              <a16:creationId xmlns:a16="http://schemas.microsoft.com/office/drawing/2014/main" id="{5BAD3B16-AFB7-4C11-BC76-C3A36E1C6E6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3" name="Text Box 73">
          <a:extLst>
            <a:ext uri="{FF2B5EF4-FFF2-40B4-BE49-F238E27FC236}">
              <a16:creationId xmlns:a16="http://schemas.microsoft.com/office/drawing/2014/main" id="{2AEBFEF7-B4EA-42B9-BD0D-56BEC187DF8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4" name="Text Box 74">
          <a:extLst>
            <a:ext uri="{FF2B5EF4-FFF2-40B4-BE49-F238E27FC236}">
              <a16:creationId xmlns:a16="http://schemas.microsoft.com/office/drawing/2014/main" id="{534EEC19-1C21-4037-8BE5-6633F3E17B0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5" name="Text Box 75">
          <a:extLst>
            <a:ext uri="{FF2B5EF4-FFF2-40B4-BE49-F238E27FC236}">
              <a16:creationId xmlns:a16="http://schemas.microsoft.com/office/drawing/2014/main" id="{7D579758-48E1-4B17-B951-A80C251B93D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6" name="Text Box 76">
          <a:extLst>
            <a:ext uri="{FF2B5EF4-FFF2-40B4-BE49-F238E27FC236}">
              <a16:creationId xmlns:a16="http://schemas.microsoft.com/office/drawing/2014/main" id="{FB018A2F-B80F-4868-9BD5-986A84BB4BE6}"/>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7" name="Text Box 77">
          <a:extLst>
            <a:ext uri="{FF2B5EF4-FFF2-40B4-BE49-F238E27FC236}">
              <a16:creationId xmlns:a16="http://schemas.microsoft.com/office/drawing/2014/main" id="{AE6E556D-523E-430F-A24D-DEC4C6788B27}"/>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8" name="Text Box 78">
          <a:extLst>
            <a:ext uri="{FF2B5EF4-FFF2-40B4-BE49-F238E27FC236}">
              <a16:creationId xmlns:a16="http://schemas.microsoft.com/office/drawing/2014/main" id="{13746733-629C-4D63-A88C-EC5AB0384293}"/>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69" name="Text Box 79">
          <a:extLst>
            <a:ext uri="{FF2B5EF4-FFF2-40B4-BE49-F238E27FC236}">
              <a16:creationId xmlns:a16="http://schemas.microsoft.com/office/drawing/2014/main" id="{F01378AE-B364-41EF-BE8C-8E3F276078F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70" name="Text Box 80">
          <a:extLst>
            <a:ext uri="{FF2B5EF4-FFF2-40B4-BE49-F238E27FC236}">
              <a16:creationId xmlns:a16="http://schemas.microsoft.com/office/drawing/2014/main" id="{F0C7D189-A04F-4E18-9FB1-A76E03676E6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71" name="Text Box 81">
          <a:extLst>
            <a:ext uri="{FF2B5EF4-FFF2-40B4-BE49-F238E27FC236}">
              <a16:creationId xmlns:a16="http://schemas.microsoft.com/office/drawing/2014/main" id="{5846FE03-98E9-4F2D-859B-4CC4E80BB24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72" name="Text Box 82">
          <a:extLst>
            <a:ext uri="{FF2B5EF4-FFF2-40B4-BE49-F238E27FC236}">
              <a16:creationId xmlns:a16="http://schemas.microsoft.com/office/drawing/2014/main" id="{E6F9967E-ABC1-495A-BE38-E622C646398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73" name="Text Box 83">
          <a:extLst>
            <a:ext uri="{FF2B5EF4-FFF2-40B4-BE49-F238E27FC236}">
              <a16:creationId xmlns:a16="http://schemas.microsoft.com/office/drawing/2014/main" id="{5F3AE8AB-4F0F-4ACA-97DB-3D045D180DC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74" name="Text Box 84">
          <a:extLst>
            <a:ext uri="{FF2B5EF4-FFF2-40B4-BE49-F238E27FC236}">
              <a16:creationId xmlns:a16="http://schemas.microsoft.com/office/drawing/2014/main" id="{7C8F9944-3246-4773-884E-6B7C124D5EA6}"/>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75" name="Text Box 85">
          <a:extLst>
            <a:ext uri="{FF2B5EF4-FFF2-40B4-BE49-F238E27FC236}">
              <a16:creationId xmlns:a16="http://schemas.microsoft.com/office/drawing/2014/main" id="{BF0859C1-5093-4A3E-ABAA-BE07746C0BC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22</xdr:col>
      <xdr:colOff>561975</xdr:colOff>
      <xdr:row>37</xdr:row>
      <xdr:rowOff>0</xdr:rowOff>
    </xdr:from>
    <xdr:to>
      <xdr:col>23</xdr:col>
      <xdr:colOff>0</xdr:colOff>
      <xdr:row>37</xdr:row>
      <xdr:rowOff>0</xdr:rowOff>
    </xdr:to>
    <xdr:sp macro="" textlink="">
      <xdr:nvSpPr>
        <xdr:cNvPr id="276" name="Text Box 86">
          <a:extLst>
            <a:ext uri="{FF2B5EF4-FFF2-40B4-BE49-F238E27FC236}">
              <a16:creationId xmlns:a16="http://schemas.microsoft.com/office/drawing/2014/main" id="{648B972C-5557-4085-944D-6460E7B395F5}"/>
            </a:ext>
          </a:extLst>
        </xdr:cNvPr>
        <xdr:cNvSpPr txBox="1">
          <a:spLocks noChangeArrowheads="1"/>
        </xdr:cNvSpPr>
      </xdr:nvSpPr>
      <xdr:spPr bwMode="auto">
        <a:xfrm>
          <a:off x="3853815" y="7429500"/>
          <a:ext cx="12382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22</xdr:col>
      <xdr:colOff>561975</xdr:colOff>
      <xdr:row>37</xdr:row>
      <xdr:rowOff>0</xdr:rowOff>
    </xdr:from>
    <xdr:to>
      <xdr:col>23</xdr:col>
      <xdr:colOff>0</xdr:colOff>
      <xdr:row>37</xdr:row>
      <xdr:rowOff>0</xdr:rowOff>
    </xdr:to>
    <xdr:sp macro="" textlink="">
      <xdr:nvSpPr>
        <xdr:cNvPr id="277" name="Text Box 87">
          <a:extLst>
            <a:ext uri="{FF2B5EF4-FFF2-40B4-BE49-F238E27FC236}">
              <a16:creationId xmlns:a16="http://schemas.microsoft.com/office/drawing/2014/main" id="{945E8DD4-D299-4217-85A9-3BDB2E8FEFE6}"/>
            </a:ext>
          </a:extLst>
        </xdr:cNvPr>
        <xdr:cNvSpPr txBox="1">
          <a:spLocks noChangeArrowheads="1"/>
        </xdr:cNvSpPr>
      </xdr:nvSpPr>
      <xdr:spPr bwMode="auto">
        <a:xfrm>
          <a:off x="3853815" y="7429500"/>
          <a:ext cx="12382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278" name="Text Box 88">
          <a:extLst>
            <a:ext uri="{FF2B5EF4-FFF2-40B4-BE49-F238E27FC236}">
              <a16:creationId xmlns:a16="http://schemas.microsoft.com/office/drawing/2014/main" id="{3CA6EEE6-1E4D-4030-9805-D2AE1E1A1D6F}"/>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279" name="Text Box 89">
          <a:extLst>
            <a:ext uri="{FF2B5EF4-FFF2-40B4-BE49-F238E27FC236}">
              <a16:creationId xmlns:a16="http://schemas.microsoft.com/office/drawing/2014/main" id="{6E9C8D8E-E84D-47F6-B238-660EA6C7B565}"/>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0" name="Text Box 103">
          <a:extLst>
            <a:ext uri="{FF2B5EF4-FFF2-40B4-BE49-F238E27FC236}">
              <a16:creationId xmlns:a16="http://schemas.microsoft.com/office/drawing/2014/main" id="{C187504D-C4A9-4CC1-87F9-661E52C349BA}"/>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1" name="Text Box 104">
          <a:extLst>
            <a:ext uri="{FF2B5EF4-FFF2-40B4-BE49-F238E27FC236}">
              <a16:creationId xmlns:a16="http://schemas.microsoft.com/office/drawing/2014/main" id="{67791C77-AF69-4BE5-B26C-ABC34F9E713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2" name="Text Box 105">
          <a:extLst>
            <a:ext uri="{FF2B5EF4-FFF2-40B4-BE49-F238E27FC236}">
              <a16:creationId xmlns:a16="http://schemas.microsoft.com/office/drawing/2014/main" id="{2ADC825A-9F0B-42CA-B88B-BF6BC8B4384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3" name="Text Box 106">
          <a:extLst>
            <a:ext uri="{FF2B5EF4-FFF2-40B4-BE49-F238E27FC236}">
              <a16:creationId xmlns:a16="http://schemas.microsoft.com/office/drawing/2014/main" id="{19DCAA94-EC0D-481E-BEC4-841AE0F085F3}"/>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4" name="Text Box 107">
          <a:extLst>
            <a:ext uri="{FF2B5EF4-FFF2-40B4-BE49-F238E27FC236}">
              <a16:creationId xmlns:a16="http://schemas.microsoft.com/office/drawing/2014/main" id="{4304D946-B8FF-4C03-9861-1ECDAF75AA5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5" name="Text Box 108">
          <a:extLst>
            <a:ext uri="{FF2B5EF4-FFF2-40B4-BE49-F238E27FC236}">
              <a16:creationId xmlns:a16="http://schemas.microsoft.com/office/drawing/2014/main" id="{56016A14-AB48-421B-9727-D14328EA4B0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6" name="Text Box 109">
          <a:extLst>
            <a:ext uri="{FF2B5EF4-FFF2-40B4-BE49-F238E27FC236}">
              <a16:creationId xmlns:a16="http://schemas.microsoft.com/office/drawing/2014/main" id="{3B110987-8E2E-4B09-912A-B15C24201B3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7" name="Text Box 110">
          <a:extLst>
            <a:ext uri="{FF2B5EF4-FFF2-40B4-BE49-F238E27FC236}">
              <a16:creationId xmlns:a16="http://schemas.microsoft.com/office/drawing/2014/main" id="{FCFF5E35-F082-4627-B829-06DBA655A345}"/>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8" name="Text Box 111">
          <a:extLst>
            <a:ext uri="{FF2B5EF4-FFF2-40B4-BE49-F238E27FC236}">
              <a16:creationId xmlns:a16="http://schemas.microsoft.com/office/drawing/2014/main" id="{0C063D4F-DE60-4509-89B0-3AFD6C997FB9}"/>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89" name="Text Box 112">
          <a:extLst>
            <a:ext uri="{FF2B5EF4-FFF2-40B4-BE49-F238E27FC236}">
              <a16:creationId xmlns:a16="http://schemas.microsoft.com/office/drawing/2014/main" id="{9C15C314-70DD-4131-8CB2-704093900F1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0" name="Text Box 113">
          <a:extLst>
            <a:ext uri="{FF2B5EF4-FFF2-40B4-BE49-F238E27FC236}">
              <a16:creationId xmlns:a16="http://schemas.microsoft.com/office/drawing/2014/main" id="{9AA0A8B4-7108-4C2B-8F73-0A1C1374EF5B}"/>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1" name="Text Box 114">
          <a:extLst>
            <a:ext uri="{FF2B5EF4-FFF2-40B4-BE49-F238E27FC236}">
              <a16:creationId xmlns:a16="http://schemas.microsoft.com/office/drawing/2014/main" id="{9759A297-CC38-47F0-B5E8-9FA1BF4F59F7}"/>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2" name="Text Box 115">
          <a:extLst>
            <a:ext uri="{FF2B5EF4-FFF2-40B4-BE49-F238E27FC236}">
              <a16:creationId xmlns:a16="http://schemas.microsoft.com/office/drawing/2014/main" id="{C8FD6EF0-D9D5-4DBF-8867-FC564A0E5EB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3" name="Text Box 116">
          <a:extLst>
            <a:ext uri="{FF2B5EF4-FFF2-40B4-BE49-F238E27FC236}">
              <a16:creationId xmlns:a16="http://schemas.microsoft.com/office/drawing/2014/main" id="{D86909E3-CFA4-4881-BBF4-F1285704DA93}"/>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4" name="Text Box 117">
          <a:extLst>
            <a:ext uri="{FF2B5EF4-FFF2-40B4-BE49-F238E27FC236}">
              <a16:creationId xmlns:a16="http://schemas.microsoft.com/office/drawing/2014/main" id="{1E016E3E-296E-41CA-AF68-A2FD1E355D0A}"/>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5" name="Text Box 118">
          <a:extLst>
            <a:ext uri="{FF2B5EF4-FFF2-40B4-BE49-F238E27FC236}">
              <a16:creationId xmlns:a16="http://schemas.microsoft.com/office/drawing/2014/main" id="{6C023BD0-4F0D-4762-A416-D476F008AB95}"/>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6" name="Text Box 119">
          <a:extLst>
            <a:ext uri="{FF2B5EF4-FFF2-40B4-BE49-F238E27FC236}">
              <a16:creationId xmlns:a16="http://schemas.microsoft.com/office/drawing/2014/main" id="{2F1C11C8-A746-43AB-B3B4-7DE07735840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7" name="Text Box 120">
          <a:extLst>
            <a:ext uri="{FF2B5EF4-FFF2-40B4-BE49-F238E27FC236}">
              <a16:creationId xmlns:a16="http://schemas.microsoft.com/office/drawing/2014/main" id="{6C58EBFC-3E00-435E-8B0E-6B47A2E3463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8" name="Text Box 121">
          <a:extLst>
            <a:ext uri="{FF2B5EF4-FFF2-40B4-BE49-F238E27FC236}">
              <a16:creationId xmlns:a16="http://schemas.microsoft.com/office/drawing/2014/main" id="{FDA48BC7-C96E-4BEF-9789-86BAE14B0ED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299" name="Text Box 122">
          <a:extLst>
            <a:ext uri="{FF2B5EF4-FFF2-40B4-BE49-F238E27FC236}">
              <a16:creationId xmlns:a16="http://schemas.microsoft.com/office/drawing/2014/main" id="{7CFD1D89-0007-42E2-B3C4-856C8EAD287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0" name="Text Box 123">
          <a:extLst>
            <a:ext uri="{FF2B5EF4-FFF2-40B4-BE49-F238E27FC236}">
              <a16:creationId xmlns:a16="http://schemas.microsoft.com/office/drawing/2014/main" id="{09F6FCB5-C11A-4A65-8CDF-92A010E21A8A}"/>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1" name="Text Box 124">
          <a:extLst>
            <a:ext uri="{FF2B5EF4-FFF2-40B4-BE49-F238E27FC236}">
              <a16:creationId xmlns:a16="http://schemas.microsoft.com/office/drawing/2014/main" id="{1946C0C6-45CB-407F-986E-7F0AF621EDF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2" name="Text Box 125">
          <a:extLst>
            <a:ext uri="{FF2B5EF4-FFF2-40B4-BE49-F238E27FC236}">
              <a16:creationId xmlns:a16="http://schemas.microsoft.com/office/drawing/2014/main" id="{FCC125EB-11DC-4A29-BD64-6A3CFF3D5FD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3" name="Text Box 126">
          <a:extLst>
            <a:ext uri="{FF2B5EF4-FFF2-40B4-BE49-F238E27FC236}">
              <a16:creationId xmlns:a16="http://schemas.microsoft.com/office/drawing/2014/main" id="{07BC273C-E9A7-4718-85B6-E1E7032439E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4" name="Text Box 127">
          <a:extLst>
            <a:ext uri="{FF2B5EF4-FFF2-40B4-BE49-F238E27FC236}">
              <a16:creationId xmlns:a16="http://schemas.microsoft.com/office/drawing/2014/main" id="{98EA6463-FFF7-4418-81DE-A9D47EA06FD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5" name="Text Box 128">
          <a:extLst>
            <a:ext uri="{FF2B5EF4-FFF2-40B4-BE49-F238E27FC236}">
              <a16:creationId xmlns:a16="http://schemas.microsoft.com/office/drawing/2014/main" id="{DE95ABF8-68A1-4636-8622-4A687738F07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6" name="Text Box 129">
          <a:extLst>
            <a:ext uri="{FF2B5EF4-FFF2-40B4-BE49-F238E27FC236}">
              <a16:creationId xmlns:a16="http://schemas.microsoft.com/office/drawing/2014/main" id="{CE63FBB3-C137-403D-BC94-8C13699EFE99}"/>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7" name="Text Box 130">
          <a:extLst>
            <a:ext uri="{FF2B5EF4-FFF2-40B4-BE49-F238E27FC236}">
              <a16:creationId xmlns:a16="http://schemas.microsoft.com/office/drawing/2014/main" id="{B63AD07A-49AD-4219-8BD5-BE2476B258C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8" name="Text Box 131">
          <a:extLst>
            <a:ext uri="{FF2B5EF4-FFF2-40B4-BE49-F238E27FC236}">
              <a16:creationId xmlns:a16="http://schemas.microsoft.com/office/drawing/2014/main" id="{BE6E7689-59E6-4F6F-9E64-07C17E692DE7}"/>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09" name="Text Box 132">
          <a:extLst>
            <a:ext uri="{FF2B5EF4-FFF2-40B4-BE49-F238E27FC236}">
              <a16:creationId xmlns:a16="http://schemas.microsoft.com/office/drawing/2014/main" id="{12BBD640-4318-463E-AC98-904B9779B656}"/>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0" name="Text Box 133">
          <a:extLst>
            <a:ext uri="{FF2B5EF4-FFF2-40B4-BE49-F238E27FC236}">
              <a16:creationId xmlns:a16="http://schemas.microsoft.com/office/drawing/2014/main" id="{8A41E863-7CA6-44D3-AF4D-778D1C97E4AC}"/>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1" name="Text Box 134">
          <a:extLst>
            <a:ext uri="{FF2B5EF4-FFF2-40B4-BE49-F238E27FC236}">
              <a16:creationId xmlns:a16="http://schemas.microsoft.com/office/drawing/2014/main" id="{CA5D3FE3-B943-4F49-98DF-8E8D98B878E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2" name="Text Box 135">
          <a:extLst>
            <a:ext uri="{FF2B5EF4-FFF2-40B4-BE49-F238E27FC236}">
              <a16:creationId xmlns:a16="http://schemas.microsoft.com/office/drawing/2014/main" id="{6B1391BC-0BD8-485B-B58B-B557DA0E1DE8}"/>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3" name="Text Box 136">
          <a:extLst>
            <a:ext uri="{FF2B5EF4-FFF2-40B4-BE49-F238E27FC236}">
              <a16:creationId xmlns:a16="http://schemas.microsoft.com/office/drawing/2014/main" id="{E0E1F66F-2C00-43CC-BEBB-C11A0B9B311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4" name="Text Box 137">
          <a:extLst>
            <a:ext uri="{FF2B5EF4-FFF2-40B4-BE49-F238E27FC236}">
              <a16:creationId xmlns:a16="http://schemas.microsoft.com/office/drawing/2014/main" id="{27936EE3-5F87-4D40-B3F3-BDD34B8C0AB1}"/>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5" name="Text Box 138">
          <a:extLst>
            <a:ext uri="{FF2B5EF4-FFF2-40B4-BE49-F238E27FC236}">
              <a16:creationId xmlns:a16="http://schemas.microsoft.com/office/drawing/2014/main" id="{71FB6FE3-8148-4940-B5F8-C76896FB92A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6" name="Text Box 139">
          <a:extLst>
            <a:ext uri="{FF2B5EF4-FFF2-40B4-BE49-F238E27FC236}">
              <a16:creationId xmlns:a16="http://schemas.microsoft.com/office/drawing/2014/main" id="{FF220B8B-7E0A-489A-B0D9-C2B82CC31570}"/>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7" name="Text Box 140">
          <a:extLst>
            <a:ext uri="{FF2B5EF4-FFF2-40B4-BE49-F238E27FC236}">
              <a16:creationId xmlns:a16="http://schemas.microsoft.com/office/drawing/2014/main" id="{73DC5909-D5B0-499F-8B3C-25516454F85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8" name="Text Box 141">
          <a:extLst>
            <a:ext uri="{FF2B5EF4-FFF2-40B4-BE49-F238E27FC236}">
              <a16:creationId xmlns:a16="http://schemas.microsoft.com/office/drawing/2014/main" id="{DB259079-E2D2-4FB2-8C17-53FDCDA54EB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19" name="Text Box 142">
          <a:extLst>
            <a:ext uri="{FF2B5EF4-FFF2-40B4-BE49-F238E27FC236}">
              <a16:creationId xmlns:a16="http://schemas.microsoft.com/office/drawing/2014/main" id="{E069685B-B9A8-48FC-B299-D4C84BBEBA42}"/>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0" name="Text Box 143">
          <a:extLst>
            <a:ext uri="{FF2B5EF4-FFF2-40B4-BE49-F238E27FC236}">
              <a16:creationId xmlns:a16="http://schemas.microsoft.com/office/drawing/2014/main" id="{65747FFA-0B30-4545-8852-618BE5FC04F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1" name="Text Box 144">
          <a:extLst>
            <a:ext uri="{FF2B5EF4-FFF2-40B4-BE49-F238E27FC236}">
              <a16:creationId xmlns:a16="http://schemas.microsoft.com/office/drawing/2014/main" id="{1D6C1F45-A44A-45DC-8827-78FE36270ED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2" name="Text Box 145">
          <a:extLst>
            <a:ext uri="{FF2B5EF4-FFF2-40B4-BE49-F238E27FC236}">
              <a16:creationId xmlns:a16="http://schemas.microsoft.com/office/drawing/2014/main" id="{D1C79CF0-5B7F-409B-A909-12D44826DF1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3" name="Text Box 146">
          <a:extLst>
            <a:ext uri="{FF2B5EF4-FFF2-40B4-BE49-F238E27FC236}">
              <a16:creationId xmlns:a16="http://schemas.microsoft.com/office/drawing/2014/main" id="{F8631182-9BD6-4CC2-8B21-5E06E9A866C8}"/>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4" name="Text Box 147">
          <a:extLst>
            <a:ext uri="{FF2B5EF4-FFF2-40B4-BE49-F238E27FC236}">
              <a16:creationId xmlns:a16="http://schemas.microsoft.com/office/drawing/2014/main" id="{46E12EF5-C910-4B31-9161-CF9AB1D914F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5" name="Text Box 148">
          <a:extLst>
            <a:ext uri="{FF2B5EF4-FFF2-40B4-BE49-F238E27FC236}">
              <a16:creationId xmlns:a16="http://schemas.microsoft.com/office/drawing/2014/main" id="{C1D519C6-1FC2-44BA-9AF8-E3DDFFFD0623}"/>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6" name="Text Box 149">
          <a:extLst>
            <a:ext uri="{FF2B5EF4-FFF2-40B4-BE49-F238E27FC236}">
              <a16:creationId xmlns:a16="http://schemas.microsoft.com/office/drawing/2014/main" id="{4C68CD93-DDA9-4E54-A037-578069F3EFA4}"/>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7" name="Text Box 150">
          <a:extLst>
            <a:ext uri="{FF2B5EF4-FFF2-40B4-BE49-F238E27FC236}">
              <a16:creationId xmlns:a16="http://schemas.microsoft.com/office/drawing/2014/main" id="{800A5951-1BEF-44DF-9ADF-EA79FA03A37E}"/>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8" name="Text Box 151">
          <a:extLst>
            <a:ext uri="{FF2B5EF4-FFF2-40B4-BE49-F238E27FC236}">
              <a16:creationId xmlns:a16="http://schemas.microsoft.com/office/drawing/2014/main" id="{E23570E9-9804-4921-BB6A-D75069C3629F}"/>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29" name="Text Box 152">
          <a:extLst>
            <a:ext uri="{FF2B5EF4-FFF2-40B4-BE49-F238E27FC236}">
              <a16:creationId xmlns:a16="http://schemas.microsoft.com/office/drawing/2014/main" id="{0A06C0F1-6506-41DD-95B4-9620519022AD}"/>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19</xdr:col>
      <xdr:colOff>0</xdr:colOff>
      <xdr:row>37</xdr:row>
      <xdr:rowOff>0</xdr:rowOff>
    </xdr:from>
    <xdr:to>
      <xdr:col>19</xdr:col>
      <xdr:colOff>0</xdr:colOff>
      <xdr:row>37</xdr:row>
      <xdr:rowOff>0</xdr:rowOff>
    </xdr:to>
    <xdr:sp macro="" textlink="">
      <xdr:nvSpPr>
        <xdr:cNvPr id="330" name="Text Box 153">
          <a:extLst>
            <a:ext uri="{FF2B5EF4-FFF2-40B4-BE49-F238E27FC236}">
              <a16:creationId xmlns:a16="http://schemas.microsoft.com/office/drawing/2014/main" id="{107D0BD3-7C2D-442A-A9C2-1587104B84B7}"/>
            </a:ext>
          </a:extLst>
        </xdr:cNvPr>
        <xdr:cNvSpPr txBox="1">
          <a:spLocks noChangeArrowheads="1"/>
        </xdr:cNvSpPr>
      </xdr:nvSpPr>
      <xdr:spPr bwMode="auto">
        <a:xfrm>
          <a:off x="231648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1" name="Text Box 154">
          <a:extLst>
            <a:ext uri="{FF2B5EF4-FFF2-40B4-BE49-F238E27FC236}">
              <a16:creationId xmlns:a16="http://schemas.microsoft.com/office/drawing/2014/main" id="{73927F9B-3C3A-4821-B599-45EE9788713C}"/>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2" name="Text Box 155">
          <a:extLst>
            <a:ext uri="{FF2B5EF4-FFF2-40B4-BE49-F238E27FC236}">
              <a16:creationId xmlns:a16="http://schemas.microsoft.com/office/drawing/2014/main" id="{704F5F9E-E8A9-4180-8165-69C451EFBD15}"/>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3" name="Text Box 156">
          <a:extLst>
            <a:ext uri="{FF2B5EF4-FFF2-40B4-BE49-F238E27FC236}">
              <a16:creationId xmlns:a16="http://schemas.microsoft.com/office/drawing/2014/main" id="{FB6CDCFC-DECF-4790-AE05-1C254DAA9893}"/>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4" name="Text Box 157">
          <a:extLst>
            <a:ext uri="{FF2B5EF4-FFF2-40B4-BE49-F238E27FC236}">
              <a16:creationId xmlns:a16="http://schemas.microsoft.com/office/drawing/2014/main" id="{30F10440-5BFD-4DD1-8315-17984ED6FFE2}"/>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5" name="Text Box 158">
          <a:extLst>
            <a:ext uri="{FF2B5EF4-FFF2-40B4-BE49-F238E27FC236}">
              <a16:creationId xmlns:a16="http://schemas.microsoft.com/office/drawing/2014/main" id="{6ACE1F06-1594-4A98-BF8F-3C366D1BBD81}"/>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6" name="Text Box 159">
          <a:extLst>
            <a:ext uri="{FF2B5EF4-FFF2-40B4-BE49-F238E27FC236}">
              <a16:creationId xmlns:a16="http://schemas.microsoft.com/office/drawing/2014/main" id="{6FF30BB8-0FF1-4E5E-8789-77D9B3908225}"/>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7" name="Text Box 160">
          <a:extLst>
            <a:ext uri="{FF2B5EF4-FFF2-40B4-BE49-F238E27FC236}">
              <a16:creationId xmlns:a16="http://schemas.microsoft.com/office/drawing/2014/main" id="{754F2C5E-6DE1-46A9-B303-B4316234E14D}"/>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8" name="Text Box 161">
          <a:extLst>
            <a:ext uri="{FF2B5EF4-FFF2-40B4-BE49-F238E27FC236}">
              <a16:creationId xmlns:a16="http://schemas.microsoft.com/office/drawing/2014/main" id="{CCCD0FC2-1D63-47F7-BE18-7D4877A77624}"/>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39" name="Text Box 162">
          <a:extLst>
            <a:ext uri="{FF2B5EF4-FFF2-40B4-BE49-F238E27FC236}">
              <a16:creationId xmlns:a16="http://schemas.microsoft.com/office/drawing/2014/main" id="{B00ED08F-9612-499D-8C15-B4411F3B7A33}"/>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0" name="Text Box 163">
          <a:extLst>
            <a:ext uri="{FF2B5EF4-FFF2-40B4-BE49-F238E27FC236}">
              <a16:creationId xmlns:a16="http://schemas.microsoft.com/office/drawing/2014/main" id="{6E90AFD3-4D60-41AD-B285-2F3C11FFD124}"/>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1" name="Text Box 164">
          <a:extLst>
            <a:ext uri="{FF2B5EF4-FFF2-40B4-BE49-F238E27FC236}">
              <a16:creationId xmlns:a16="http://schemas.microsoft.com/office/drawing/2014/main" id="{62BFE080-A511-4A98-A997-46225EBF0F2F}"/>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2" name="Text Box 165">
          <a:extLst>
            <a:ext uri="{FF2B5EF4-FFF2-40B4-BE49-F238E27FC236}">
              <a16:creationId xmlns:a16="http://schemas.microsoft.com/office/drawing/2014/main" id="{7E529EF7-0C92-4AAF-9156-07CAD9BD3769}"/>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3" name="Text Box 166">
          <a:extLst>
            <a:ext uri="{FF2B5EF4-FFF2-40B4-BE49-F238E27FC236}">
              <a16:creationId xmlns:a16="http://schemas.microsoft.com/office/drawing/2014/main" id="{8F9BA807-8539-4BBC-8423-AC5545A5FAF1}"/>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4" name="Text Box 167">
          <a:extLst>
            <a:ext uri="{FF2B5EF4-FFF2-40B4-BE49-F238E27FC236}">
              <a16:creationId xmlns:a16="http://schemas.microsoft.com/office/drawing/2014/main" id="{BB3D3BEC-D3EB-4B87-8A4A-25CE2F2F0D62}"/>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5" name="Text Box 168">
          <a:extLst>
            <a:ext uri="{FF2B5EF4-FFF2-40B4-BE49-F238E27FC236}">
              <a16:creationId xmlns:a16="http://schemas.microsoft.com/office/drawing/2014/main" id="{FA98ACBE-EBE8-4151-BF7F-6428A5A18E01}"/>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6" name="Text Box 169">
          <a:extLst>
            <a:ext uri="{FF2B5EF4-FFF2-40B4-BE49-F238E27FC236}">
              <a16:creationId xmlns:a16="http://schemas.microsoft.com/office/drawing/2014/main" id="{3034FC28-0A3D-4392-8507-4BD0E83FC190}"/>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7" name="Text Box 170">
          <a:extLst>
            <a:ext uri="{FF2B5EF4-FFF2-40B4-BE49-F238E27FC236}">
              <a16:creationId xmlns:a16="http://schemas.microsoft.com/office/drawing/2014/main" id="{FEA816DB-A749-496E-A7A2-DCBBDF9D9AEE}"/>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8" name="Text Box 171">
          <a:extLst>
            <a:ext uri="{FF2B5EF4-FFF2-40B4-BE49-F238E27FC236}">
              <a16:creationId xmlns:a16="http://schemas.microsoft.com/office/drawing/2014/main" id="{38F161F3-E1DF-4472-A1F5-DB575CEBE1EF}"/>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49" name="Text Box 172">
          <a:extLst>
            <a:ext uri="{FF2B5EF4-FFF2-40B4-BE49-F238E27FC236}">
              <a16:creationId xmlns:a16="http://schemas.microsoft.com/office/drawing/2014/main" id="{8B07C836-77F3-4252-BFC1-892636CB00DA}"/>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0" name="Text Box 173">
          <a:extLst>
            <a:ext uri="{FF2B5EF4-FFF2-40B4-BE49-F238E27FC236}">
              <a16:creationId xmlns:a16="http://schemas.microsoft.com/office/drawing/2014/main" id="{006A874A-B35B-4A2A-A07A-5662FBEBCCE7}"/>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1" name="Text Box 174">
          <a:extLst>
            <a:ext uri="{FF2B5EF4-FFF2-40B4-BE49-F238E27FC236}">
              <a16:creationId xmlns:a16="http://schemas.microsoft.com/office/drawing/2014/main" id="{CCC20CA6-CFB9-4DEE-B20A-7CAACF2322E2}"/>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2" name="Text Box 175">
          <a:extLst>
            <a:ext uri="{FF2B5EF4-FFF2-40B4-BE49-F238E27FC236}">
              <a16:creationId xmlns:a16="http://schemas.microsoft.com/office/drawing/2014/main" id="{17294933-390D-4107-ABE5-C4D90610936C}"/>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3" name="Text Box 176">
          <a:extLst>
            <a:ext uri="{FF2B5EF4-FFF2-40B4-BE49-F238E27FC236}">
              <a16:creationId xmlns:a16="http://schemas.microsoft.com/office/drawing/2014/main" id="{EBF254DE-E3D0-4E6B-A0BD-B4079619C631}"/>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4" name="Text Box 177">
          <a:extLst>
            <a:ext uri="{FF2B5EF4-FFF2-40B4-BE49-F238E27FC236}">
              <a16:creationId xmlns:a16="http://schemas.microsoft.com/office/drawing/2014/main" id="{E83EFB6C-3713-4CE3-97BA-168551D7B627}"/>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5" name="Text Box 178">
          <a:extLst>
            <a:ext uri="{FF2B5EF4-FFF2-40B4-BE49-F238E27FC236}">
              <a16:creationId xmlns:a16="http://schemas.microsoft.com/office/drawing/2014/main" id="{7A018E01-7B13-4853-8A6D-54D49DE98ABD}"/>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6" name="Text Box 179">
          <a:extLst>
            <a:ext uri="{FF2B5EF4-FFF2-40B4-BE49-F238E27FC236}">
              <a16:creationId xmlns:a16="http://schemas.microsoft.com/office/drawing/2014/main" id="{4002F46C-0876-4722-B2F4-C9B97B406424}"/>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7" name="Text Box 180">
          <a:extLst>
            <a:ext uri="{FF2B5EF4-FFF2-40B4-BE49-F238E27FC236}">
              <a16:creationId xmlns:a16="http://schemas.microsoft.com/office/drawing/2014/main" id="{954ADEBC-FA21-4C06-8B4A-1549639B12DC}"/>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8" name="Text Box 181">
          <a:extLst>
            <a:ext uri="{FF2B5EF4-FFF2-40B4-BE49-F238E27FC236}">
              <a16:creationId xmlns:a16="http://schemas.microsoft.com/office/drawing/2014/main" id="{1AA81227-4748-4137-80CF-F2DF8BC0645A}"/>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59" name="Text Box 182">
          <a:extLst>
            <a:ext uri="{FF2B5EF4-FFF2-40B4-BE49-F238E27FC236}">
              <a16:creationId xmlns:a16="http://schemas.microsoft.com/office/drawing/2014/main" id="{E6BAB85B-1782-4902-8502-ADC701642566}"/>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60" name="Text Box 183">
          <a:extLst>
            <a:ext uri="{FF2B5EF4-FFF2-40B4-BE49-F238E27FC236}">
              <a16:creationId xmlns:a16="http://schemas.microsoft.com/office/drawing/2014/main" id="{F4E6F90F-44C1-4D1D-B9EC-5FC332ED85D8}"/>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61" name="Text Box 184">
          <a:extLst>
            <a:ext uri="{FF2B5EF4-FFF2-40B4-BE49-F238E27FC236}">
              <a16:creationId xmlns:a16="http://schemas.microsoft.com/office/drawing/2014/main" id="{A0154993-E89E-4B54-AB06-E501A4BEDCA2}"/>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62" name="Text Box 185">
          <a:extLst>
            <a:ext uri="{FF2B5EF4-FFF2-40B4-BE49-F238E27FC236}">
              <a16:creationId xmlns:a16="http://schemas.microsoft.com/office/drawing/2014/main" id="{69F9C861-EF51-4A53-A356-94D33C96701F}"/>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63" name="Text Box 186">
          <a:extLst>
            <a:ext uri="{FF2B5EF4-FFF2-40B4-BE49-F238E27FC236}">
              <a16:creationId xmlns:a16="http://schemas.microsoft.com/office/drawing/2014/main" id="{6656AF64-5B9B-406E-8E85-FB584B966B24}"/>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23</xdr:col>
      <xdr:colOff>0</xdr:colOff>
      <xdr:row>37</xdr:row>
      <xdr:rowOff>0</xdr:rowOff>
    </xdr:from>
    <xdr:to>
      <xdr:col>23</xdr:col>
      <xdr:colOff>0</xdr:colOff>
      <xdr:row>37</xdr:row>
      <xdr:rowOff>0</xdr:rowOff>
    </xdr:to>
    <xdr:sp macro="" textlink="">
      <xdr:nvSpPr>
        <xdr:cNvPr id="364" name="Text Box 187">
          <a:extLst>
            <a:ext uri="{FF2B5EF4-FFF2-40B4-BE49-F238E27FC236}">
              <a16:creationId xmlns:a16="http://schemas.microsoft.com/office/drawing/2014/main" id="{8EEE3162-7AA2-4445-8F04-F9CFA0E0CE80}"/>
            </a:ext>
          </a:extLst>
        </xdr:cNvPr>
        <xdr:cNvSpPr txBox="1">
          <a:spLocks noChangeArrowheads="1"/>
        </xdr:cNvSpPr>
      </xdr:nvSpPr>
      <xdr:spPr bwMode="auto">
        <a:xfrm>
          <a:off x="397764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26</xdr:col>
      <xdr:colOff>561975</xdr:colOff>
      <xdr:row>37</xdr:row>
      <xdr:rowOff>0</xdr:rowOff>
    </xdr:from>
    <xdr:to>
      <xdr:col>27</xdr:col>
      <xdr:colOff>0</xdr:colOff>
      <xdr:row>37</xdr:row>
      <xdr:rowOff>0</xdr:rowOff>
    </xdr:to>
    <xdr:sp macro="" textlink="">
      <xdr:nvSpPr>
        <xdr:cNvPr id="365" name="Text Box 188">
          <a:extLst>
            <a:ext uri="{FF2B5EF4-FFF2-40B4-BE49-F238E27FC236}">
              <a16:creationId xmlns:a16="http://schemas.microsoft.com/office/drawing/2014/main" id="{FEE72D37-F723-41F8-AE55-34A2081E8A74}"/>
            </a:ext>
          </a:extLst>
        </xdr:cNvPr>
        <xdr:cNvSpPr txBox="1">
          <a:spLocks noChangeArrowheads="1"/>
        </xdr:cNvSpPr>
      </xdr:nvSpPr>
      <xdr:spPr bwMode="auto">
        <a:xfrm>
          <a:off x="5514975" y="7429500"/>
          <a:ext cx="12382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26</xdr:col>
      <xdr:colOff>561975</xdr:colOff>
      <xdr:row>37</xdr:row>
      <xdr:rowOff>0</xdr:rowOff>
    </xdr:from>
    <xdr:to>
      <xdr:col>27</xdr:col>
      <xdr:colOff>0</xdr:colOff>
      <xdr:row>37</xdr:row>
      <xdr:rowOff>0</xdr:rowOff>
    </xdr:to>
    <xdr:sp macro="" textlink="">
      <xdr:nvSpPr>
        <xdr:cNvPr id="366" name="Text Box 189">
          <a:extLst>
            <a:ext uri="{FF2B5EF4-FFF2-40B4-BE49-F238E27FC236}">
              <a16:creationId xmlns:a16="http://schemas.microsoft.com/office/drawing/2014/main" id="{4729A68C-C3CF-4B2F-880A-6841FA36B5F0}"/>
            </a:ext>
          </a:extLst>
        </xdr:cNvPr>
        <xdr:cNvSpPr txBox="1">
          <a:spLocks noChangeArrowheads="1"/>
        </xdr:cNvSpPr>
      </xdr:nvSpPr>
      <xdr:spPr bwMode="auto">
        <a:xfrm>
          <a:off x="5514975" y="7429500"/>
          <a:ext cx="12382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27</xdr:col>
      <xdr:colOff>0</xdr:colOff>
      <xdr:row>37</xdr:row>
      <xdr:rowOff>0</xdr:rowOff>
    </xdr:from>
    <xdr:to>
      <xdr:col>27</xdr:col>
      <xdr:colOff>0</xdr:colOff>
      <xdr:row>37</xdr:row>
      <xdr:rowOff>0</xdr:rowOff>
    </xdr:to>
    <xdr:sp macro="" textlink="">
      <xdr:nvSpPr>
        <xdr:cNvPr id="367" name="Text Box 190">
          <a:extLst>
            <a:ext uri="{FF2B5EF4-FFF2-40B4-BE49-F238E27FC236}">
              <a16:creationId xmlns:a16="http://schemas.microsoft.com/office/drawing/2014/main" id="{CA0C1538-708C-4172-AE64-8BB9C12428CF}"/>
            </a:ext>
          </a:extLst>
        </xdr:cNvPr>
        <xdr:cNvSpPr txBox="1">
          <a:spLocks noChangeArrowheads="1"/>
        </xdr:cNvSpPr>
      </xdr:nvSpPr>
      <xdr:spPr bwMode="auto">
        <a:xfrm>
          <a:off x="563880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Ｋｓｓ</a:t>
          </a:r>
        </a:p>
      </xdr:txBody>
    </xdr:sp>
    <xdr:clientData/>
  </xdr:twoCellAnchor>
  <xdr:twoCellAnchor>
    <xdr:from>
      <xdr:col>27</xdr:col>
      <xdr:colOff>0</xdr:colOff>
      <xdr:row>37</xdr:row>
      <xdr:rowOff>0</xdr:rowOff>
    </xdr:from>
    <xdr:to>
      <xdr:col>27</xdr:col>
      <xdr:colOff>0</xdr:colOff>
      <xdr:row>37</xdr:row>
      <xdr:rowOff>0</xdr:rowOff>
    </xdr:to>
    <xdr:sp macro="" textlink="">
      <xdr:nvSpPr>
        <xdr:cNvPr id="368" name="Text Box 191">
          <a:extLst>
            <a:ext uri="{FF2B5EF4-FFF2-40B4-BE49-F238E27FC236}">
              <a16:creationId xmlns:a16="http://schemas.microsoft.com/office/drawing/2014/main" id="{51DC024B-883F-403F-B0E8-807CACD90BBF}"/>
            </a:ext>
          </a:extLst>
        </xdr:cNvPr>
        <xdr:cNvSpPr txBox="1">
          <a:spLocks noChangeArrowheads="1"/>
        </xdr:cNvSpPr>
      </xdr:nvSpPr>
      <xdr:spPr bwMode="auto">
        <a:xfrm>
          <a:off x="5638800" y="7429500"/>
          <a:ext cx="0"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30</xdr:col>
      <xdr:colOff>561975</xdr:colOff>
      <xdr:row>37</xdr:row>
      <xdr:rowOff>0</xdr:rowOff>
    </xdr:from>
    <xdr:to>
      <xdr:col>31</xdr:col>
      <xdr:colOff>0</xdr:colOff>
      <xdr:row>37</xdr:row>
      <xdr:rowOff>0</xdr:rowOff>
    </xdr:to>
    <xdr:sp macro="" textlink="">
      <xdr:nvSpPr>
        <xdr:cNvPr id="369" name="Text Box 205">
          <a:extLst>
            <a:ext uri="{FF2B5EF4-FFF2-40B4-BE49-F238E27FC236}">
              <a16:creationId xmlns:a16="http://schemas.microsoft.com/office/drawing/2014/main" id="{DDB63E0D-BB5E-46F9-8CC8-E6980F838A77}"/>
            </a:ext>
          </a:extLst>
        </xdr:cNvPr>
        <xdr:cNvSpPr txBox="1">
          <a:spLocks noChangeArrowheads="1"/>
        </xdr:cNvSpPr>
      </xdr:nvSpPr>
      <xdr:spPr bwMode="auto">
        <a:xfrm>
          <a:off x="7176135" y="7429500"/>
          <a:ext cx="12382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twoCellAnchor>
    <xdr:from>
      <xdr:col>30</xdr:col>
      <xdr:colOff>561975</xdr:colOff>
      <xdr:row>37</xdr:row>
      <xdr:rowOff>0</xdr:rowOff>
    </xdr:from>
    <xdr:to>
      <xdr:col>31</xdr:col>
      <xdr:colOff>0</xdr:colOff>
      <xdr:row>37</xdr:row>
      <xdr:rowOff>0</xdr:rowOff>
    </xdr:to>
    <xdr:sp macro="" textlink="">
      <xdr:nvSpPr>
        <xdr:cNvPr id="370" name="Text Box 206">
          <a:extLst>
            <a:ext uri="{FF2B5EF4-FFF2-40B4-BE49-F238E27FC236}">
              <a16:creationId xmlns:a16="http://schemas.microsoft.com/office/drawing/2014/main" id="{031106A4-F919-4B86-BE30-6B15D53634E7}"/>
            </a:ext>
          </a:extLst>
        </xdr:cNvPr>
        <xdr:cNvSpPr txBox="1">
          <a:spLocks noChangeArrowheads="1"/>
        </xdr:cNvSpPr>
      </xdr:nvSpPr>
      <xdr:spPr bwMode="auto">
        <a:xfrm>
          <a:off x="7176135" y="7429500"/>
          <a:ext cx="123825" cy="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0" anchor="t" upright="1"/>
        <a:lstStyle/>
        <a:p>
          <a:pPr algn="ctr" rtl="0">
            <a:defRPr sz="1000"/>
          </a:pPr>
          <a:r>
            <a:rPr lang="ja-JP" altLang="en-US" sz="900" b="0" i="0" u="none" strike="noStrike" baseline="0">
              <a:solidFill>
                <a:srgbClr val="000000"/>
              </a:solidFill>
              <a:latin typeface="ＭＳ Ｐゴシック"/>
              <a:ea typeface="ＭＳ Ｐゴシック"/>
            </a:rPr>
            <a:t>ＨＶＮ</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4</xdr:col>
      <xdr:colOff>678180</xdr:colOff>
      <xdr:row>2</xdr:row>
      <xdr:rowOff>7620</xdr:rowOff>
    </xdr:from>
    <xdr:to>
      <xdr:col>7</xdr:col>
      <xdr:colOff>45720</xdr:colOff>
      <xdr:row>13</xdr:row>
      <xdr:rowOff>38100</xdr:rowOff>
    </xdr:to>
    <xdr:sp macro="" textlink="">
      <xdr:nvSpPr>
        <xdr:cNvPr id="2" name="正方形/長方形 1">
          <a:extLst>
            <a:ext uri="{FF2B5EF4-FFF2-40B4-BE49-F238E27FC236}">
              <a16:creationId xmlns:a16="http://schemas.microsoft.com/office/drawing/2014/main" id="{F11554BB-5CAA-C5FB-50B3-A78AA3BA625A}"/>
            </a:ext>
          </a:extLst>
        </xdr:cNvPr>
        <xdr:cNvSpPr/>
      </xdr:nvSpPr>
      <xdr:spPr>
        <a:xfrm>
          <a:off x="3604260" y="388620"/>
          <a:ext cx="1562100" cy="2125980"/>
        </a:xfrm>
        <a:prstGeom prst="rect">
          <a:avLst/>
        </a:prstGeom>
        <a:solidFill>
          <a:schemeClr val="accent2">
            <a:lumMod val="20000"/>
            <a:lumOff val="80000"/>
            <a:alpha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kumimoji="1" lang="ja-JP" altLang="en-US" sz="2400" b="1">
              <a:solidFill>
                <a:srgbClr val="FF0000"/>
              </a:solidFill>
            </a:rPr>
            <a:t>変更不可</a:t>
          </a:r>
        </a:p>
      </xdr:txBody>
    </xdr:sp>
    <xdr:clientData/>
  </xdr:twoCellAnchor>
  <xdr:twoCellAnchor>
    <xdr:from>
      <xdr:col>2</xdr:col>
      <xdr:colOff>693420</xdr:colOff>
      <xdr:row>2</xdr:row>
      <xdr:rowOff>0</xdr:rowOff>
    </xdr:from>
    <xdr:to>
      <xdr:col>4</xdr:col>
      <xdr:colOff>53340</xdr:colOff>
      <xdr:row>23</xdr:row>
      <xdr:rowOff>22860</xdr:rowOff>
    </xdr:to>
    <xdr:sp macro="" textlink="">
      <xdr:nvSpPr>
        <xdr:cNvPr id="3" name="正方形/長方形 2">
          <a:extLst>
            <a:ext uri="{FF2B5EF4-FFF2-40B4-BE49-F238E27FC236}">
              <a16:creationId xmlns:a16="http://schemas.microsoft.com/office/drawing/2014/main" id="{B3092EA3-7AA9-E423-611F-D35A252DB227}"/>
            </a:ext>
          </a:extLst>
        </xdr:cNvPr>
        <xdr:cNvSpPr/>
      </xdr:nvSpPr>
      <xdr:spPr>
        <a:xfrm>
          <a:off x="2156460" y="381000"/>
          <a:ext cx="822960" cy="4023360"/>
        </a:xfrm>
        <a:prstGeom prst="rect">
          <a:avLst/>
        </a:prstGeom>
        <a:solidFill>
          <a:schemeClr val="accent2">
            <a:lumMod val="20000"/>
            <a:lumOff val="80000"/>
            <a:alpha val="60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ctr"/>
          <a:r>
            <a:rPr kumimoji="1" lang="ja-JP" altLang="en-US" sz="1100" b="1">
              <a:solidFill>
                <a:srgbClr val="FF0000"/>
              </a:solidFill>
            </a:rPr>
            <a:t>変更は</a:t>
          </a:r>
          <a:br>
            <a:rPr kumimoji="1" lang="en-US" altLang="ja-JP" sz="1100" b="1">
              <a:solidFill>
                <a:srgbClr val="FF0000"/>
              </a:solidFill>
            </a:rPr>
          </a:br>
          <a:r>
            <a:rPr kumimoji="1" lang="ja-JP" altLang="en-US" sz="1100" b="1">
              <a:solidFill>
                <a:srgbClr val="FF0000"/>
              </a:solidFill>
            </a:rPr>
            <a:t>要確認</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175260</xdr:colOff>
      <xdr:row>2</xdr:row>
      <xdr:rowOff>205740</xdr:rowOff>
    </xdr:from>
    <xdr:to>
      <xdr:col>2</xdr:col>
      <xdr:colOff>2133600</xdr:colOff>
      <xdr:row>3</xdr:row>
      <xdr:rowOff>15240</xdr:rowOff>
    </xdr:to>
    <xdr:sp macro="[0]!Sheet8.AF所要量データ消去" textlink="">
      <xdr:nvSpPr>
        <xdr:cNvPr id="2" name="四角形: 角を丸くする 1">
          <a:extLst>
            <a:ext uri="{FF2B5EF4-FFF2-40B4-BE49-F238E27FC236}">
              <a16:creationId xmlns:a16="http://schemas.microsoft.com/office/drawing/2014/main" id="{4F817C53-B31E-3BD8-3532-F38165E10758}"/>
            </a:ext>
          </a:extLst>
        </xdr:cNvPr>
        <xdr:cNvSpPr/>
      </xdr:nvSpPr>
      <xdr:spPr>
        <a:xfrm>
          <a:off x="8458200" y="586740"/>
          <a:ext cx="1958340" cy="63246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rtlCol="0" anchor="ctr"/>
        <a:lstStyle/>
        <a:p>
          <a:pPr algn="ctr"/>
          <a:r>
            <a:rPr kumimoji="1" lang="en-US" altLang="ja-JP" sz="2800" b="1">
              <a:latin typeface="Amasis MT Pro Medium" panose="02040604050005020304" pitchFamily="18" charset="0"/>
              <a:cs typeface="Angsana New" panose="020B0502040204020203" pitchFamily="18" charset="-34"/>
            </a:rPr>
            <a:t>DataClear</a:t>
          </a:r>
          <a:endParaRPr kumimoji="1" lang="ja-JP" altLang="en-US" sz="2800" b="1">
            <a:latin typeface="Amasis MT Pro Medium" panose="02040604050005020304" pitchFamily="18" charset="0"/>
            <a:cs typeface="Angsana New" panose="020B0502040204020203" pitchFamily="18" charset="-34"/>
          </a:endParaRPr>
        </a:p>
      </xdr:txBody>
    </xdr:sp>
    <xdr:clientData/>
  </xdr:twoCellAnchor>
  <xdr:twoCellAnchor>
    <xdr:from>
      <xdr:col>2</xdr:col>
      <xdr:colOff>175260</xdr:colOff>
      <xdr:row>4</xdr:row>
      <xdr:rowOff>205740</xdr:rowOff>
    </xdr:from>
    <xdr:to>
      <xdr:col>2</xdr:col>
      <xdr:colOff>2133600</xdr:colOff>
      <xdr:row>5</xdr:row>
      <xdr:rowOff>15240</xdr:rowOff>
    </xdr:to>
    <xdr:sp macro="[0]!Sheet8.SP所要量データ消去" textlink="">
      <xdr:nvSpPr>
        <xdr:cNvPr id="3" name="四角形: 角を丸くする 2">
          <a:extLst>
            <a:ext uri="{FF2B5EF4-FFF2-40B4-BE49-F238E27FC236}">
              <a16:creationId xmlns:a16="http://schemas.microsoft.com/office/drawing/2014/main" id="{BB1F97F2-BF71-460F-AC1C-EA5B030E5A53}"/>
            </a:ext>
          </a:extLst>
        </xdr:cNvPr>
        <xdr:cNvSpPr/>
      </xdr:nvSpPr>
      <xdr:spPr>
        <a:xfrm>
          <a:off x="8458200" y="586740"/>
          <a:ext cx="1958340" cy="63246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rtlCol="0" anchor="ctr"/>
        <a:lstStyle/>
        <a:p>
          <a:pPr algn="ctr"/>
          <a:r>
            <a:rPr kumimoji="1" lang="en-US" altLang="ja-JP" sz="2800" b="1">
              <a:latin typeface="Amasis MT Pro Medium" panose="02040604050005020304" pitchFamily="18" charset="0"/>
              <a:cs typeface="Angsana New" panose="020B0502040204020203" pitchFamily="18" charset="-34"/>
            </a:rPr>
            <a:t>DataClear</a:t>
          </a:r>
          <a:endParaRPr kumimoji="1" lang="ja-JP" altLang="en-US" sz="2800" b="1">
            <a:latin typeface="Amasis MT Pro Medium" panose="02040604050005020304" pitchFamily="18" charset="0"/>
            <a:cs typeface="Angsana New" panose="020B0502040204020203" pitchFamily="18" charset="-34"/>
          </a:endParaRPr>
        </a:p>
      </xdr:txBody>
    </xdr:sp>
    <xdr:clientData/>
  </xdr:twoCellAnchor>
  <xdr:twoCellAnchor>
    <xdr:from>
      <xdr:col>2</xdr:col>
      <xdr:colOff>175260</xdr:colOff>
      <xdr:row>6</xdr:row>
      <xdr:rowOff>205740</xdr:rowOff>
    </xdr:from>
    <xdr:to>
      <xdr:col>2</xdr:col>
      <xdr:colOff>2133600</xdr:colOff>
      <xdr:row>7</xdr:row>
      <xdr:rowOff>15240</xdr:rowOff>
    </xdr:to>
    <xdr:sp macro="[0]!Sheet8.CKD払い出し計画データ消去" textlink="">
      <xdr:nvSpPr>
        <xdr:cNvPr id="4" name="四角形: 角を丸くする 3">
          <a:extLst>
            <a:ext uri="{FF2B5EF4-FFF2-40B4-BE49-F238E27FC236}">
              <a16:creationId xmlns:a16="http://schemas.microsoft.com/office/drawing/2014/main" id="{5938A318-FE73-4827-B57E-871B796E99AB}"/>
            </a:ext>
          </a:extLst>
        </xdr:cNvPr>
        <xdr:cNvSpPr/>
      </xdr:nvSpPr>
      <xdr:spPr>
        <a:xfrm>
          <a:off x="8458200" y="586740"/>
          <a:ext cx="1958340" cy="63246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rtlCol="0" anchor="ctr"/>
        <a:lstStyle/>
        <a:p>
          <a:pPr algn="ctr"/>
          <a:r>
            <a:rPr kumimoji="1" lang="en-US" altLang="ja-JP" sz="2800" b="1">
              <a:latin typeface="Amasis MT Pro Medium" panose="02040604050005020304" pitchFamily="18" charset="0"/>
              <a:cs typeface="Angsana New" panose="020B0502040204020203" pitchFamily="18" charset="-34"/>
            </a:rPr>
            <a:t>DataClear</a:t>
          </a:r>
          <a:endParaRPr kumimoji="1" lang="ja-JP" altLang="en-US" sz="2800" b="1">
            <a:latin typeface="Amasis MT Pro Medium" panose="02040604050005020304" pitchFamily="18" charset="0"/>
            <a:cs typeface="Angsana New" panose="020B0502040204020203" pitchFamily="18" charset="-34"/>
          </a:endParaRPr>
        </a:p>
      </xdr:txBody>
    </xdr:sp>
    <xdr:clientData/>
  </xdr:twoCellAnchor>
  <xdr:twoCellAnchor>
    <xdr:from>
      <xdr:col>2</xdr:col>
      <xdr:colOff>175260</xdr:colOff>
      <xdr:row>8</xdr:row>
      <xdr:rowOff>205740</xdr:rowOff>
    </xdr:from>
    <xdr:to>
      <xdr:col>2</xdr:col>
      <xdr:colOff>2133600</xdr:colOff>
      <xdr:row>9</xdr:row>
      <xdr:rowOff>15240</xdr:rowOff>
    </xdr:to>
    <xdr:sp macro="[0]!Sheet8.Planningデータ消去" textlink="">
      <xdr:nvSpPr>
        <xdr:cNvPr id="5" name="四角形: 角を丸くする 4">
          <a:extLst>
            <a:ext uri="{FF2B5EF4-FFF2-40B4-BE49-F238E27FC236}">
              <a16:creationId xmlns:a16="http://schemas.microsoft.com/office/drawing/2014/main" id="{CCB24973-07AD-4766-85F7-91F9432A17C7}"/>
            </a:ext>
          </a:extLst>
        </xdr:cNvPr>
        <xdr:cNvSpPr/>
      </xdr:nvSpPr>
      <xdr:spPr>
        <a:xfrm>
          <a:off x="8458200" y="586740"/>
          <a:ext cx="1958340" cy="632460"/>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overflow" horzOverflow="overflow" wrap="none" rtlCol="0" anchor="ctr"/>
        <a:lstStyle/>
        <a:p>
          <a:pPr algn="ctr"/>
          <a:r>
            <a:rPr kumimoji="1" lang="en-US" altLang="ja-JP" sz="2800" b="1">
              <a:latin typeface="Amasis MT Pro Medium" panose="02040604050005020304" pitchFamily="18" charset="0"/>
              <a:cs typeface="Angsana New" panose="020B0502040204020203" pitchFamily="18" charset="-34"/>
            </a:rPr>
            <a:t>DataClear</a:t>
          </a:r>
          <a:endParaRPr kumimoji="1" lang="ja-JP" altLang="en-US" sz="2800" b="1">
            <a:latin typeface="Amasis MT Pro Medium" panose="02040604050005020304" pitchFamily="18" charset="0"/>
            <a:cs typeface="Angsana New" panose="020B0502040204020203" pitchFamily="18" charset="-34"/>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434340</xdr:colOff>
      <xdr:row>42</xdr:row>
      <xdr:rowOff>121920</xdr:rowOff>
    </xdr:from>
    <xdr:to>
      <xdr:col>9</xdr:col>
      <xdr:colOff>53340</xdr:colOff>
      <xdr:row>52</xdr:row>
      <xdr:rowOff>60960</xdr:rowOff>
    </xdr:to>
    <xdr:sp macro="" textlink="">
      <xdr:nvSpPr>
        <xdr:cNvPr id="2" name="四角形: 角を丸くする 1">
          <a:extLst>
            <a:ext uri="{FF2B5EF4-FFF2-40B4-BE49-F238E27FC236}">
              <a16:creationId xmlns:a16="http://schemas.microsoft.com/office/drawing/2014/main" id="{348ABFB1-BDDF-17F2-8195-B8E00369A46A}"/>
            </a:ext>
          </a:extLst>
        </xdr:cNvPr>
        <xdr:cNvSpPr/>
      </xdr:nvSpPr>
      <xdr:spPr>
        <a:xfrm>
          <a:off x="4351020" y="73853040"/>
          <a:ext cx="1790700" cy="1844040"/>
        </a:xfrm>
        <a:prstGeom prst="roundRect">
          <a:avLst>
            <a:gd name="adj" fmla="val 5603"/>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175260</xdr:colOff>
      <xdr:row>536</xdr:row>
      <xdr:rowOff>68580</xdr:rowOff>
    </xdr:from>
    <xdr:to>
      <xdr:col>0</xdr:col>
      <xdr:colOff>1310640</xdr:colOff>
      <xdr:row>537</xdr:row>
      <xdr:rowOff>144780</xdr:rowOff>
    </xdr:to>
    <xdr:sp macro="" textlink="">
      <xdr:nvSpPr>
        <xdr:cNvPr id="3" name="四角形: 角を丸くする 2">
          <a:extLst>
            <a:ext uri="{FF2B5EF4-FFF2-40B4-BE49-F238E27FC236}">
              <a16:creationId xmlns:a16="http://schemas.microsoft.com/office/drawing/2014/main" id="{C6A84A4D-9B4D-48B0-6F7D-94FC6FCC8C5D}"/>
            </a:ext>
          </a:extLst>
        </xdr:cNvPr>
        <xdr:cNvSpPr/>
      </xdr:nvSpPr>
      <xdr:spPr>
        <a:xfrm>
          <a:off x="175260" y="62148720"/>
          <a:ext cx="1135380" cy="266700"/>
        </a:xfrm>
        <a:prstGeom prst="roundRect">
          <a:avLst/>
        </a:prstGeom>
        <a:solidFill>
          <a:srgbClr val="FFFF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400" b="1">
              <a:solidFill>
                <a:srgbClr val="FF0000"/>
              </a:solidFill>
            </a:rPr>
            <a:t>MY6 FRONT</a:t>
          </a:r>
          <a:endParaRPr kumimoji="1" lang="ja-JP" altLang="en-US" sz="1400" b="1">
            <a:solidFill>
              <a:srgbClr val="FF0000"/>
            </a:solidFill>
          </a:endParaRPr>
        </a:p>
      </xdr:txBody>
    </xdr:sp>
    <xdr:clientData/>
  </xdr:twoCellAnchor>
  <xdr:twoCellAnchor>
    <xdr:from>
      <xdr:col>0</xdr:col>
      <xdr:colOff>175260</xdr:colOff>
      <xdr:row>566</xdr:row>
      <xdr:rowOff>68580</xdr:rowOff>
    </xdr:from>
    <xdr:to>
      <xdr:col>0</xdr:col>
      <xdr:colOff>1310640</xdr:colOff>
      <xdr:row>567</xdr:row>
      <xdr:rowOff>144780</xdr:rowOff>
    </xdr:to>
    <xdr:sp macro="" textlink="">
      <xdr:nvSpPr>
        <xdr:cNvPr id="5" name="四角形: 角を丸くする 4">
          <a:extLst>
            <a:ext uri="{FF2B5EF4-FFF2-40B4-BE49-F238E27FC236}">
              <a16:creationId xmlns:a16="http://schemas.microsoft.com/office/drawing/2014/main" id="{76AE87EF-6C0A-4AC9-B76E-852DB84B37D9}"/>
            </a:ext>
          </a:extLst>
        </xdr:cNvPr>
        <xdr:cNvSpPr/>
      </xdr:nvSpPr>
      <xdr:spPr>
        <a:xfrm>
          <a:off x="175260" y="62148720"/>
          <a:ext cx="1135380" cy="266700"/>
        </a:xfrm>
        <a:prstGeom prst="roundRect">
          <a:avLst/>
        </a:prstGeom>
        <a:solidFill>
          <a:srgbClr val="FFFF00"/>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en-US" altLang="ja-JP" sz="1400" b="1">
              <a:solidFill>
                <a:srgbClr val="FF0000"/>
              </a:solidFill>
            </a:rPr>
            <a:t>MY6 FRONT</a:t>
          </a:r>
          <a:endParaRPr kumimoji="1" lang="ja-JP" altLang="en-US" sz="1400" b="1">
            <a:solidFill>
              <a:srgbClr val="FF0000"/>
            </a:solidFill>
          </a:endParaRPr>
        </a:p>
      </xdr:txBody>
    </xdr:sp>
    <xdr:clientData/>
  </xdr:twoCellAnchor>
  <xdr:twoCellAnchor>
    <xdr:from>
      <xdr:col>5</xdr:col>
      <xdr:colOff>434340</xdr:colOff>
      <xdr:row>27</xdr:row>
      <xdr:rowOff>137160</xdr:rowOff>
    </xdr:from>
    <xdr:to>
      <xdr:col>9</xdr:col>
      <xdr:colOff>53340</xdr:colOff>
      <xdr:row>37</xdr:row>
      <xdr:rowOff>76200</xdr:rowOff>
    </xdr:to>
    <xdr:sp macro="" textlink="">
      <xdr:nvSpPr>
        <xdr:cNvPr id="6" name="四角形: 角を丸くする 5">
          <a:extLst>
            <a:ext uri="{FF2B5EF4-FFF2-40B4-BE49-F238E27FC236}">
              <a16:creationId xmlns:a16="http://schemas.microsoft.com/office/drawing/2014/main" id="{FAE6C70A-5413-4B05-ABB0-B31A33580357}"/>
            </a:ext>
          </a:extLst>
        </xdr:cNvPr>
        <xdr:cNvSpPr/>
      </xdr:nvSpPr>
      <xdr:spPr>
        <a:xfrm>
          <a:off x="4351020" y="2240280"/>
          <a:ext cx="1790700" cy="1844040"/>
        </a:xfrm>
        <a:prstGeom prst="roundRect">
          <a:avLst>
            <a:gd name="adj" fmla="val 5603"/>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5</xdr:col>
      <xdr:colOff>457200</xdr:colOff>
      <xdr:row>657</xdr:row>
      <xdr:rowOff>129540</xdr:rowOff>
    </xdr:from>
    <xdr:to>
      <xdr:col>9</xdr:col>
      <xdr:colOff>76200</xdr:colOff>
      <xdr:row>667</xdr:row>
      <xdr:rowOff>68580</xdr:rowOff>
    </xdr:to>
    <xdr:sp macro="" textlink="">
      <xdr:nvSpPr>
        <xdr:cNvPr id="4" name="四角形: 角を丸くする 3">
          <a:extLst>
            <a:ext uri="{FF2B5EF4-FFF2-40B4-BE49-F238E27FC236}">
              <a16:creationId xmlns:a16="http://schemas.microsoft.com/office/drawing/2014/main" id="{953A61CB-C3D5-4D82-8B97-0692063C6C34}"/>
            </a:ext>
          </a:extLst>
        </xdr:cNvPr>
        <xdr:cNvSpPr/>
      </xdr:nvSpPr>
      <xdr:spPr>
        <a:xfrm>
          <a:off x="4373880" y="111297720"/>
          <a:ext cx="1790700" cy="1844040"/>
        </a:xfrm>
        <a:prstGeom prst="roundRect">
          <a:avLst>
            <a:gd name="adj" fmla="val 5603"/>
          </a:avLst>
        </a:prstGeom>
        <a:noFill/>
        <a:ln w="571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83</xdr:col>
      <xdr:colOff>114302</xdr:colOff>
      <xdr:row>7</xdr:row>
      <xdr:rowOff>190500</xdr:rowOff>
    </xdr:from>
    <xdr:to>
      <xdr:col>83</xdr:col>
      <xdr:colOff>239489</xdr:colOff>
      <xdr:row>9</xdr:row>
      <xdr:rowOff>174171</xdr:rowOff>
    </xdr:to>
    <xdr:sp macro="" textlink="">
      <xdr:nvSpPr>
        <xdr:cNvPr id="7" name="二等辺三角形 6">
          <a:extLst>
            <a:ext uri="{FF2B5EF4-FFF2-40B4-BE49-F238E27FC236}">
              <a16:creationId xmlns:a16="http://schemas.microsoft.com/office/drawing/2014/main" id="{5113EF44-BEC1-9F93-CD0D-5E0D0F013FEE}"/>
            </a:ext>
          </a:extLst>
        </xdr:cNvPr>
        <xdr:cNvSpPr/>
      </xdr:nvSpPr>
      <xdr:spPr>
        <a:xfrm rot="16200000">
          <a:off x="35389460" y="1687285"/>
          <a:ext cx="375557" cy="125187"/>
        </a:xfrm>
        <a:prstGeom prst="triangle">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19</xdr:col>
      <xdr:colOff>235403</xdr:colOff>
      <xdr:row>2</xdr:row>
      <xdr:rowOff>19051</xdr:rowOff>
    </xdr:from>
    <xdr:to>
      <xdr:col>28</xdr:col>
      <xdr:colOff>542925</xdr:colOff>
      <xdr:row>3</xdr:row>
      <xdr:rowOff>133351</xdr:rowOff>
    </xdr:to>
    <xdr:grpSp>
      <xdr:nvGrpSpPr>
        <xdr:cNvPr id="2" name="グループ化 1">
          <a:extLst>
            <a:ext uri="{FF2B5EF4-FFF2-40B4-BE49-F238E27FC236}">
              <a16:creationId xmlns:a16="http://schemas.microsoft.com/office/drawing/2014/main" id="{CD5C12C3-EA5A-4A71-AB38-19F5DE15DE0A}"/>
            </a:ext>
          </a:extLst>
        </xdr:cNvPr>
        <xdr:cNvGrpSpPr/>
      </xdr:nvGrpSpPr>
      <xdr:grpSpPr>
        <a:xfrm>
          <a:off x="12981585" y="550142"/>
          <a:ext cx="6126431" cy="472209"/>
          <a:chOff x="12017828" y="561976"/>
          <a:chExt cx="5708197" cy="476250"/>
        </a:xfrm>
      </xdr:grpSpPr>
      <xdr:sp macro="" textlink="">
        <xdr:nvSpPr>
          <xdr:cNvPr id="3" name="四角形: 角を丸くする 2">
            <a:extLst>
              <a:ext uri="{FF2B5EF4-FFF2-40B4-BE49-F238E27FC236}">
                <a16:creationId xmlns:a16="http://schemas.microsoft.com/office/drawing/2014/main" id="{9BFCB24E-6502-F26E-F189-1123EAF73004}"/>
              </a:ext>
            </a:extLst>
          </xdr:cNvPr>
          <xdr:cNvSpPr/>
        </xdr:nvSpPr>
        <xdr:spPr>
          <a:xfrm>
            <a:off x="12017828" y="561976"/>
            <a:ext cx="5708197" cy="47625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 name="テキスト ボックス 3">
            <a:extLst>
              <a:ext uri="{FF2B5EF4-FFF2-40B4-BE49-F238E27FC236}">
                <a16:creationId xmlns:a16="http://schemas.microsoft.com/office/drawing/2014/main" id="{27DB0A8C-E1B1-22A9-4F95-55024C5F8352}"/>
              </a:ext>
            </a:extLst>
          </xdr:cNvPr>
          <xdr:cNvSpPr txBox="1"/>
        </xdr:nvSpPr>
        <xdr:spPr>
          <a:xfrm>
            <a:off x="12129409" y="657225"/>
            <a:ext cx="609600" cy="283482"/>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400">
                <a:latin typeface="Meiryo UI" panose="020B0604030504040204" pitchFamily="50" charset="-128"/>
                <a:ea typeface="Meiryo UI" panose="020B0604030504040204" pitchFamily="50" charset="-128"/>
              </a:rPr>
              <a:t>凡例</a:t>
            </a:r>
            <a:endParaRPr kumimoji="1" lang="en-US" altLang="ja-JP" sz="1400">
              <a:latin typeface="Meiryo UI" panose="020B0604030504040204" pitchFamily="50" charset="-128"/>
              <a:ea typeface="Meiryo UI" panose="020B0604030504040204" pitchFamily="50" charset="-128"/>
            </a:endParaRPr>
          </a:p>
        </xdr:txBody>
      </xdr:sp>
      <xdr:sp macro="" textlink="">
        <xdr:nvSpPr>
          <xdr:cNvPr id="5" name="テキスト ボックス 4">
            <a:extLst>
              <a:ext uri="{FF2B5EF4-FFF2-40B4-BE49-F238E27FC236}">
                <a16:creationId xmlns:a16="http://schemas.microsoft.com/office/drawing/2014/main" id="{BD91F100-0E3B-9B8D-53A3-7260E835B4AB}"/>
              </a:ext>
            </a:extLst>
          </xdr:cNvPr>
          <xdr:cNvSpPr txBox="1"/>
        </xdr:nvSpPr>
        <xdr:spPr>
          <a:xfrm>
            <a:off x="13042449" y="660491"/>
            <a:ext cx="609600" cy="284843"/>
          </a:xfrm>
          <a:prstGeom prst="rect">
            <a:avLst/>
          </a:prstGeom>
          <a:solidFill>
            <a:srgbClr val="FFFF00"/>
          </a:solid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endParaRPr kumimoji="1" lang="en-US" altLang="ja-JP" sz="1400">
              <a:latin typeface="Meiryo UI" panose="020B0604030504040204" pitchFamily="50" charset="-128"/>
              <a:ea typeface="Meiryo UI" panose="020B0604030504040204" pitchFamily="50" charset="-128"/>
            </a:endParaRPr>
          </a:p>
        </xdr:txBody>
      </xdr:sp>
      <xdr:sp macro="" textlink="">
        <xdr:nvSpPr>
          <xdr:cNvPr id="6" name="テキスト ボックス 5">
            <a:extLst>
              <a:ext uri="{FF2B5EF4-FFF2-40B4-BE49-F238E27FC236}">
                <a16:creationId xmlns:a16="http://schemas.microsoft.com/office/drawing/2014/main" id="{5AED618B-5BAE-BC15-72E9-0A08003198F2}"/>
              </a:ext>
            </a:extLst>
          </xdr:cNvPr>
          <xdr:cNvSpPr txBox="1"/>
        </xdr:nvSpPr>
        <xdr:spPr>
          <a:xfrm>
            <a:off x="13584829" y="680085"/>
            <a:ext cx="1003662" cy="25109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200">
                <a:latin typeface="Meiryo UI" panose="020B0604030504040204" pitchFamily="50" charset="-128"/>
                <a:ea typeface="Meiryo UI" panose="020B0604030504040204" pitchFamily="50" charset="-128"/>
              </a:rPr>
              <a:t>・・・フレキ</a:t>
            </a:r>
            <a:endParaRPr kumimoji="1" lang="en-US" altLang="ja-JP" sz="1200">
              <a:latin typeface="Meiryo UI" panose="020B0604030504040204" pitchFamily="50" charset="-128"/>
              <a:ea typeface="Meiryo UI" panose="020B0604030504040204" pitchFamily="50" charset="-128"/>
            </a:endParaRPr>
          </a:p>
        </xdr:txBody>
      </xdr:sp>
      <xdr:sp macro="" textlink="">
        <xdr:nvSpPr>
          <xdr:cNvPr id="7" name="テキスト ボックス 6">
            <a:extLst>
              <a:ext uri="{FF2B5EF4-FFF2-40B4-BE49-F238E27FC236}">
                <a16:creationId xmlns:a16="http://schemas.microsoft.com/office/drawing/2014/main" id="{E073BD5E-9E39-AA82-DDC7-E68B203348DA}"/>
              </a:ext>
            </a:extLst>
          </xdr:cNvPr>
          <xdr:cNvSpPr txBox="1"/>
        </xdr:nvSpPr>
        <xdr:spPr>
          <a:xfrm>
            <a:off x="14547399" y="660491"/>
            <a:ext cx="609600" cy="284843"/>
          </a:xfrm>
          <a:prstGeom prst="rect">
            <a:avLst/>
          </a:prstGeom>
          <a:solidFill>
            <a:schemeClr val="bg1">
              <a:lumMod val="85000"/>
            </a:schemeClr>
          </a:solid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endParaRPr kumimoji="1" lang="en-US" altLang="ja-JP" sz="1400">
              <a:latin typeface="Meiryo UI" panose="020B0604030504040204" pitchFamily="50" charset="-128"/>
              <a:ea typeface="Meiryo UI" panose="020B0604030504040204" pitchFamily="50" charset="-128"/>
            </a:endParaRPr>
          </a:p>
        </xdr:txBody>
      </xdr:sp>
      <xdr:sp macro="" textlink="">
        <xdr:nvSpPr>
          <xdr:cNvPr id="8" name="テキスト ボックス 7">
            <a:extLst>
              <a:ext uri="{FF2B5EF4-FFF2-40B4-BE49-F238E27FC236}">
                <a16:creationId xmlns:a16="http://schemas.microsoft.com/office/drawing/2014/main" id="{CC53F6B2-EBA9-4C7D-AC9B-0D7372468CB4}"/>
              </a:ext>
            </a:extLst>
          </xdr:cNvPr>
          <xdr:cNvSpPr txBox="1"/>
        </xdr:nvSpPr>
        <xdr:spPr>
          <a:xfrm>
            <a:off x="15089779" y="680085"/>
            <a:ext cx="1003662" cy="25109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200">
                <a:latin typeface="Meiryo UI" panose="020B0604030504040204" pitchFamily="50" charset="-128"/>
                <a:ea typeface="Meiryo UI" panose="020B0604030504040204" pitchFamily="50" charset="-128"/>
              </a:rPr>
              <a:t>・・・搬入</a:t>
            </a:r>
            <a:endParaRPr kumimoji="1" lang="en-US" altLang="ja-JP" sz="1200">
              <a:latin typeface="Meiryo UI" panose="020B0604030504040204" pitchFamily="50" charset="-128"/>
              <a:ea typeface="Meiryo UI" panose="020B0604030504040204" pitchFamily="50" charset="-128"/>
            </a:endParaRPr>
          </a:p>
        </xdr:txBody>
      </xdr:sp>
      <xdr:sp macro="" textlink="">
        <xdr:nvSpPr>
          <xdr:cNvPr id="9" name="テキスト ボックス 8">
            <a:extLst>
              <a:ext uri="{FF2B5EF4-FFF2-40B4-BE49-F238E27FC236}">
                <a16:creationId xmlns:a16="http://schemas.microsoft.com/office/drawing/2014/main" id="{1C77D66F-FB9E-7C83-0606-7AAD11BE4BF4}"/>
              </a:ext>
            </a:extLst>
          </xdr:cNvPr>
          <xdr:cNvSpPr txBox="1"/>
        </xdr:nvSpPr>
        <xdr:spPr>
          <a:xfrm>
            <a:off x="15997104" y="660491"/>
            <a:ext cx="609600" cy="284843"/>
          </a:xfrm>
          <a:prstGeom prst="rect">
            <a:avLst/>
          </a:prstGeom>
          <a:solidFill>
            <a:schemeClr val="accent2">
              <a:lumMod val="40000"/>
              <a:lumOff val="60000"/>
            </a:schemeClr>
          </a:solid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endParaRPr kumimoji="1" lang="en-US" altLang="ja-JP" sz="1400">
              <a:latin typeface="Meiryo UI" panose="020B0604030504040204" pitchFamily="50" charset="-128"/>
              <a:ea typeface="Meiryo UI" panose="020B0604030504040204" pitchFamily="50" charset="-128"/>
            </a:endParaRPr>
          </a:p>
        </xdr:txBody>
      </xdr:sp>
      <xdr:sp macro="" textlink="">
        <xdr:nvSpPr>
          <xdr:cNvPr id="10" name="テキスト ボックス 9">
            <a:extLst>
              <a:ext uri="{FF2B5EF4-FFF2-40B4-BE49-F238E27FC236}">
                <a16:creationId xmlns:a16="http://schemas.microsoft.com/office/drawing/2014/main" id="{751205AA-2F94-5679-986B-F3662CCCB1EE}"/>
              </a:ext>
            </a:extLst>
          </xdr:cNvPr>
          <xdr:cNvSpPr txBox="1"/>
        </xdr:nvSpPr>
        <xdr:spPr>
          <a:xfrm>
            <a:off x="16539484" y="680085"/>
            <a:ext cx="1003662" cy="25109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200">
                <a:latin typeface="Meiryo UI" panose="020B0604030504040204" pitchFamily="50" charset="-128"/>
                <a:ea typeface="Meiryo UI" panose="020B0604030504040204" pitchFamily="50" charset="-128"/>
              </a:rPr>
              <a:t>・・・前倒し</a:t>
            </a:r>
            <a:endParaRPr kumimoji="1" lang="en-US" altLang="ja-JP" sz="1200">
              <a:latin typeface="Meiryo UI" panose="020B0604030504040204" pitchFamily="50" charset="-128"/>
              <a:ea typeface="Meiryo UI" panose="020B0604030504040204" pitchFamily="50" charset="-128"/>
            </a:endParaRPr>
          </a:p>
        </xdr:txBody>
      </xdr:sp>
    </xdr:grpSp>
    <xdr:clientData/>
  </xdr:twoCellAnchor>
</xdr:wsDr>
</file>

<file path=xl/drawings/drawing7.xml><?xml version="1.0" encoding="utf-8"?>
<xdr:wsDr xmlns:xdr="http://schemas.openxmlformats.org/drawingml/2006/spreadsheetDrawing" xmlns:a="http://schemas.openxmlformats.org/drawingml/2006/main">
  <xdr:twoCellAnchor>
    <xdr:from>
      <xdr:col>19</xdr:col>
      <xdr:colOff>235403</xdr:colOff>
      <xdr:row>2</xdr:row>
      <xdr:rowOff>19051</xdr:rowOff>
    </xdr:from>
    <xdr:to>
      <xdr:col>28</xdr:col>
      <xdr:colOff>542925</xdr:colOff>
      <xdr:row>3</xdr:row>
      <xdr:rowOff>133351</xdr:rowOff>
    </xdr:to>
    <xdr:grpSp>
      <xdr:nvGrpSpPr>
        <xdr:cNvPr id="17" name="グループ化 16">
          <a:extLst>
            <a:ext uri="{FF2B5EF4-FFF2-40B4-BE49-F238E27FC236}">
              <a16:creationId xmlns:a16="http://schemas.microsoft.com/office/drawing/2014/main" id="{D84BDEB9-D653-9416-FA20-5D08165AF14A}"/>
            </a:ext>
          </a:extLst>
        </xdr:cNvPr>
        <xdr:cNvGrpSpPr/>
      </xdr:nvGrpSpPr>
      <xdr:grpSpPr>
        <a:xfrm>
          <a:off x="12985207" y="541992"/>
          <a:ext cx="6134581" cy="475379"/>
          <a:chOff x="12017828" y="561976"/>
          <a:chExt cx="5708197" cy="476250"/>
        </a:xfrm>
      </xdr:grpSpPr>
      <xdr:sp macro="" textlink="">
        <xdr:nvSpPr>
          <xdr:cNvPr id="9" name="四角形: 角を丸くする 8">
            <a:extLst>
              <a:ext uri="{FF2B5EF4-FFF2-40B4-BE49-F238E27FC236}">
                <a16:creationId xmlns:a16="http://schemas.microsoft.com/office/drawing/2014/main" id="{ABB950A7-1FB0-8786-9ACA-4056D25C1928}"/>
              </a:ext>
            </a:extLst>
          </xdr:cNvPr>
          <xdr:cNvSpPr/>
        </xdr:nvSpPr>
        <xdr:spPr>
          <a:xfrm>
            <a:off x="12017828" y="561976"/>
            <a:ext cx="5708197" cy="47625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10" name="テキスト ボックス 9">
            <a:extLst>
              <a:ext uri="{FF2B5EF4-FFF2-40B4-BE49-F238E27FC236}">
                <a16:creationId xmlns:a16="http://schemas.microsoft.com/office/drawing/2014/main" id="{57E71A4E-5B81-4AF3-B17E-818D88128315}"/>
              </a:ext>
            </a:extLst>
          </xdr:cNvPr>
          <xdr:cNvSpPr txBox="1"/>
        </xdr:nvSpPr>
        <xdr:spPr>
          <a:xfrm>
            <a:off x="12129409" y="657225"/>
            <a:ext cx="609600" cy="283482"/>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400">
                <a:latin typeface="Meiryo UI" panose="020B0604030504040204" pitchFamily="50" charset="-128"/>
                <a:ea typeface="Meiryo UI" panose="020B0604030504040204" pitchFamily="50" charset="-128"/>
              </a:rPr>
              <a:t>凡例</a:t>
            </a:r>
            <a:endParaRPr kumimoji="1" lang="en-US" altLang="ja-JP" sz="1400">
              <a:latin typeface="Meiryo UI" panose="020B0604030504040204" pitchFamily="50" charset="-128"/>
              <a:ea typeface="Meiryo UI" panose="020B0604030504040204" pitchFamily="50" charset="-128"/>
            </a:endParaRPr>
          </a:p>
        </xdr:txBody>
      </xdr:sp>
      <xdr:sp macro="" textlink="">
        <xdr:nvSpPr>
          <xdr:cNvPr id="11" name="テキスト ボックス 10">
            <a:extLst>
              <a:ext uri="{FF2B5EF4-FFF2-40B4-BE49-F238E27FC236}">
                <a16:creationId xmlns:a16="http://schemas.microsoft.com/office/drawing/2014/main" id="{3E339F9F-D771-539A-FA93-253F33DA09DB}"/>
              </a:ext>
            </a:extLst>
          </xdr:cNvPr>
          <xdr:cNvSpPr txBox="1"/>
        </xdr:nvSpPr>
        <xdr:spPr>
          <a:xfrm>
            <a:off x="13042449" y="660491"/>
            <a:ext cx="609600" cy="284843"/>
          </a:xfrm>
          <a:prstGeom prst="rect">
            <a:avLst/>
          </a:prstGeom>
          <a:solidFill>
            <a:srgbClr val="FFFF00"/>
          </a:solid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endParaRPr kumimoji="1" lang="en-US" altLang="ja-JP" sz="1400">
              <a:latin typeface="Meiryo UI" panose="020B0604030504040204" pitchFamily="50" charset="-128"/>
              <a:ea typeface="Meiryo UI" panose="020B0604030504040204" pitchFamily="50" charset="-128"/>
            </a:endParaRPr>
          </a:p>
        </xdr:txBody>
      </xdr:sp>
      <xdr:sp macro="" textlink="">
        <xdr:nvSpPr>
          <xdr:cNvPr id="12" name="テキスト ボックス 11">
            <a:extLst>
              <a:ext uri="{FF2B5EF4-FFF2-40B4-BE49-F238E27FC236}">
                <a16:creationId xmlns:a16="http://schemas.microsoft.com/office/drawing/2014/main" id="{D6736CA3-9209-B2A6-CACB-771B083A86EA}"/>
              </a:ext>
            </a:extLst>
          </xdr:cNvPr>
          <xdr:cNvSpPr txBox="1"/>
        </xdr:nvSpPr>
        <xdr:spPr>
          <a:xfrm>
            <a:off x="13584829" y="680085"/>
            <a:ext cx="1003662" cy="25109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200">
                <a:latin typeface="Meiryo UI" panose="020B0604030504040204" pitchFamily="50" charset="-128"/>
                <a:ea typeface="Meiryo UI" panose="020B0604030504040204" pitchFamily="50" charset="-128"/>
              </a:rPr>
              <a:t>・・・フレキ</a:t>
            </a:r>
            <a:endParaRPr kumimoji="1" lang="en-US" altLang="ja-JP" sz="1200">
              <a:latin typeface="Meiryo UI" panose="020B0604030504040204" pitchFamily="50" charset="-128"/>
              <a:ea typeface="Meiryo UI" panose="020B0604030504040204" pitchFamily="50" charset="-128"/>
            </a:endParaRPr>
          </a:p>
        </xdr:txBody>
      </xdr:sp>
      <xdr:sp macro="" textlink="">
        <xdr:nvSpPr>
          <xdr:cNvPr id="13" name="テキスト ボックス 12">
            <a:extLst>
              <a:ext uri="{FF2B5EF4-FFF2-40B4-BE49-F238E27FC236}">
                <a16:creationId xmlns:a16="http://schemas.microsoft.com/office/drawing/2014/main" id="{8AAB6B72-6CB4-3E71-AFBA-AA4B594CA12A}"/>
              </a:ext>
            </a:extLst>
          </xdr:cNvPr>
          <xdr:cNvSpPr txBox="1"/>
        </xdr:nvSpPr>
        <xdr:spPr>
          <a:xfrm>
            <a:off x="14547399" y="660491"/>
            <a:ext cx="609600" cy="284843"/>
          </a:xfrm>
          <a:prstGeom prst="rect">
            <a:avLst/>
          </a:prstGeom>
          <a:solidFill>
            <a:schemeClr val="bg1">
              <a:lumMod val="85000"/>
            </a:schemeClr>
          </a:solid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endParaRPr kumimoji="1" lang="en-US" altLang="ja-JP" sz="1400">
              <a:latin typeface="Meiryo UI" panose="020B0604030504040204" pitchFamily="50" charset="-128"/>
              <a:ea typeface="Meiryo UI" panose="020B0604030504040204" pitchFamily="50" charset="-128"/>
            </a:endParaRPr>
          </a:p>
        </xdr:txBody>
      </xdr:sp>
      <xdr:sp macro="" textlink="">
        <xdr:nvSpPr>
          <xdr:cNvPr id="14" name="テキスト ボックス 13">
            <a:extLst>
              <a:ext uri="{FF2B5EF4-FFF2-40B4-BE49-F238E27FC236}">
                <a16:creationId xmlns:a16="http://schemas.microsoft.com/office/drawing/2014/main" id="{1030B4F0-2C40-E725-4B55-F32658E53E79}"/>
              </a:ext>
            </a:extLst>
          </xdr:cNvPr>
          <xdr:cNvSpPr txBox="1"/>
        </xdr:nvSpPr>
        <xdr:spPr>
          <a:xfrm>
            <a:off x="15089779" y="680085"/>
            <a:ext cx="1003662" cy="25109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200">
                <a:latin typeface="Meiryo UI" panose="020B0604030504040204" pitchFamily="50" charset="-128"/>
                <a:ea typeface="Meiryo UI" panose="020B0604030504040204" pitchFamily="50" charset="-128"/>
              </a:rPr>
              <a:t>・・・搬入</a:t>
            </a:r>
            <a:endParaRPr kumimoji="1" lang="en-US" altLang="ja-JP" sz="1200">
              <a:latin typeface="Meiryo UI" panose="020B0604030504040204" pitchFamily="50" charset="-128"/>
              <a:ea typeface="Meiryo UI" panose="020B0604030504040204" pitchFamily="50" charset="-128"/>
            </a:endParaRPr>
          </a:p>
        </xdr:txBody>
      </xdr:sp>
      <xdr:sp macro="" textlink="">
        <xdr:nvSpPr>
          <xdr:cNvPr id="15" name="テキスト ボックス 14">
            <a:extLst>
              <a:ext uri="{FF2B5EF4-FFF2-40B4-BE49-F238E27FC236}">
                <a16:creationId xmlns:a16="http://schemas.microsoft.com/office/drawing/2014/main" id="{1485105D-D070-6060-E3BE-C8A22A5A7ACE}"/>
              </a:ext>
            </a:extLst>
          </xdr:cNvPr>
          <xdr:cNvSpPr txBox="1"/>
        </xdr:nvSpPr>
        <xdr:spPr>
          <a:xfrm>
            <a:off x="15997104" y="660491"/>
            <a:ext cx="609600" cy="284843"/>
          </a:xfrm>
          <a:prstGeom prst="rect">
            <a:avLst/>
          </a:prstGeom>
          <a:solidFill>
            <a:schemeClr val="accent2">
              <a:lumMod val="40000"/>
              <a:lumOff val="60000"/>
            </a:schemeClr>
          </a:solid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endParaRPr kumimoji="1" lang="en-US" altLang="ja-JP" sz="1400">
              <a:latin typeface="Meiryo UI" panose="020B0604030504040204" pitchFamily="50" charset="-128"/>
              <a:ea typeface="Meiryo UI" panose="020B0604030504040204" pitchFamily="50" charset="-128"/>
            </a:endParaRPr>
          </a:p>
        </xdr:txBody>
      </xdr:sp>
      <xdr:sp macro="" textlink="">
        <xdr:nvSpPr>
          <xdr:cNvPr id="16" name="テキスト ボックス 15">
            <a:extLst>
              <a:ext uri="{FF2B5EF4-FFF2-40B4-BE49-F238E27FC236}">
                <a16:creationId xmlns:a16="http://schemas.microsoft.com/office/drawing/2014/main" id="{F21B77E7-9195-4B79-D64E-BAE80D80B7A2}"/>
              </a:ext>
            </a:extLst>
          </xdr:cNvPr>
          <xdr:cNvSpPr txBox="1"/>
        </xdr:nvSpPr>
        <xdr:spPr>
          <a:xfrm>
            <a:off x="16539484" y="680085"/>
            <a:ext cx="1003662" cy="25109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200">
                <a:latin typeface="Meiryo UI" panose="020B0604030504040204" pitchFamily="50" charset="-128"/>
                <a:ea typeface="Meiryo UI" panose="020B0604030504040204" pitchFamily="50" charset="-128"/>
              </a:rPr>
              <a:t>・・・前倒し</a:t>
            </a:r>
            <a:endParaRPr kumimoji="1" lang="en-US" altLang="ja-JP" sz="1200">
              <a:latin typeface="Meiryo UI" panose="020B0604030504040204" pitchFamily="50" charset="-128"/>
              <a:ea typeface="Meiryo UI" panose="020B0604030504040204" pitchFamily="50" charset="-128"/>
            </a:endParaRPr>
          </a:p>
        </xdr:txBody>
      </xdr:sp>
    </xdr:grpSp>
    <xdr:clientData/>
  </xdr:twoCellAnchor>
</xdr:wsDr>
</file>

<file path=xl/drawings/drawing8.xml><?xml version="1.0" encoding="utf-8"?>
<xdr:wsDr xmlns:xdr="http://schemas.openxmlformats.org/drawingml/2006/spreadsheetDrawing" xmlns:a="http://schemas.openxmlformats.org/drawingml/2006/main">
  <xdr:twoCellAnchor>
    <xdr:from>
      <xdr:col>19</xdr:col>
      <xdr:colOff>235403</xdr:colOff>
      <xdr:row>2</xdr:row>
      <xdr:rowOff>19051</xdr:rowOff>
    </xdr:from>
    <xdr:to>
      <xdr:col>28</xdr:col>
      <xdr:colOff>542925</xdr:colOff>
      <xdr:row>3</xdr:row>
      <xdr:rowOff>133351</xdr:rowOff>
    </xdr:to>
    <xdr:grpSp>
      <xdr:nvGrpSpPr>
        <xdr:cNvPr id="2" name="グループ化 1">
          <a:extLst>
            <a:ext uri="{FF2B5EF4-FFF2-40B4-BE49-F238E27FC236}">
              <a16:creationId xmlns:a16="http://schemas.microsoft.com/office/drawing/2014/main" id="{9080D176-1A85-4413-9DF2-15A50C529491}"/>
            </a:ext>
          </a:extLst>
        </xdr:cNvPr>
        <xdr:cNvGrpSpPr/>
      </xdr:nvGrpSpPr>
      <xdr:grpSpPr>
        <a:xfrm>
          <a:off x="12985207" y="541992"/>
          <a:ext cx="6134581" cy="475379"/>
          <a:chOff x="12017828" y="561976"/>
          <a:chExt cx="5708197" cy="476250"/>
        </a:xfrm>
      </xdr:grpSpPr>
      <xdr:sp macro="" textlink="">
        <xdr:nvSpPr>
          <xdr:cNvPr id="3" name="四角形: 角を丸くする 2">
            <a:extLst>
              <a:ext uri="{FF2B5EF4-FFF2-40B4-BE49-F238E27FC236}">
                <a16:creationId xmlns:a16="http://schemas.microsoft.com/office/drawing/2014/main" id="{1FD837A8-45FA-E377-BFD4-3FC82C52DD22}"/>
              </a:ext>
            </a:extLst>
          </xdr:cNvPr>
          <xdr:cNvSpPr/>
        </xdr:nvSpPr>
        <xdr:spPr>
          <a:xfrm>
            <a:off x="12017828" y="561976"/>
            <a:ext cx="5708197" cy="47625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 name="テキスト ボックス 3">
            <a:extLst>
              <a:ext uri="{FF2B5EF4-FFF2-40B4-BE49-F238E27FC236}">
                <a16:creationId xmlns:a16="http://schemas.microsoft.com/office/drawing/2014/main" id="{74A2CC43-A07F-56B7-5C55-E1E068A97ECF}"/>
              </a:ext>
            </a:extLst>
          </xdr:cNvPr>
          <xdr:cNvSpPr txBox="1"/>
        </xdr:nvSpPr>
        <xdr:spPr>
          <a:xfrm>
            <a:off x="12129409" y="657225"/>
            <a:ext cx="609600" cy="283482"/>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400">
                <a:latin typeface="Meiryo UI" panose="020B0604030504040204" pitchFamily="50" charset="-128"/>
                <a:ea typeface="Meiryo UI" panose="020B0604030504040204" pitchFamily="50" charset="-128"/>
              </a:rPr>
              <a:t>凡例</a:t>
            </a:r>
            <a:endParaRPr kumimoji="1" lang="en-US" altLang="ja-JP" sz="1400">
              <a:latin typeface="Meiryo UI" panose="020B0604030504040204" pitchFamily="50" charset="-128"/>
              <a:ea typeface="Meiryo UI" panose="020B0604030504040204" pitchFamily="50" charset="-128"/>
            </a:endParaRPr>
          </a:p>
        </xdr:txBody>
      </xdr:sp>
      <xdr:sp macro="" textlink="">
        <xdr:nvSpPr>
          <xdr:cNvPr id="5" name="テキスト ボックス 4">
            <a:extLst>
              <a:ext uri="{FF2B5EF4-FFF2-40B4-BE49-F238E27FC236}">
                <a16:creationId xmlns:a16="http://schemas.microsoft.com/office/drawing/2014/main" id="{AF6F0204-8072-35E8-83CB-C7B547A0362F}"/>
              </a:ext>
            </a:extLst>
          </xdr:cNvPr>
          <xdr:cNvSpPr txBox="1"/>
        </xdr:nvSpPr>
        <xdr:spPr>
          <a:xfrm>
            <a:off x="13042449" y="660491"/>
            <a:ext cx="609600" cy="284843"/>
          </a:xfrm>
          <a:prstGeom prst="rect">
            <a:avLst/>
          </a:prstGeom>
          <a:solidFill>
            <a:srgbClr val="FFFF00"/>
          </a:solid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endParaRPr kumimoji="1" lang="en-US" altLang="ja-JP" sz="1400">
              <a:latin typeface="Meiryo UI" panose="020B0604030504040204" pitchFamily="50" charset="-128"/>
              <a:ea typeface="Meiryo UI" panose="020B0604030504040204" pitchFamily="50" charset="-128"/>
            </a:endParaRPr>
          </a:p>
        </xdr:txBody>
      </xdr:sp>
      <xdr:sp macro="" textlink="">
        <xdr:nvSpPr>
          <xdr:cNvPr id="6" name="テキスト ボックス 5">
            <a:extLst>
              <a:ext uri="{FF2B5EF4-FFF2-40B4-BE49-F238E27FC236}">
                <a16:creationId xmlns:a16="http://schemas.microsoft.com/office/drawing/2014/main" id="{6DD4FB51-E9CC-D316-2F72-5DEB6DCE2454}"/>
              </a:ext>
            </a:extLst>
          </xdr:cNvPr>
          <xdr:cNvSpPr txBox="1"/>
        </xdr:nvSpPr>
        <xdr:spPr>
          <a:xfrm>
            <a:off x="13584829" y="680085"/>
            <a:ext cx="1003662" cy="25109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200">
                <a:latin typeface="Meiryo UI" panose="020B0604030504040204" pitchFamily="50" charset="-128"/>
                <a:ea typeface="Meiryo UI" panose="020B0604030504040204" pitchFamily="50" charset="-128"/>
              </a:rPr>
              <a:t>・・・フレキ</a:t>
            </a:r>
            <a:endParaRPr kumimoji="1" lang="en-US" altLang="ja-JP" sz="1200">
              <a:latin typeface="Meiryo UI" panose="020B0604030504040204" pitchFamily="50" charset="-128"/>
              <a:ea typeface="Meiryo UI" panose="020B0604030504040204" pitchFamily="50" charset="-128"/>
            </a:endParaRPr>
          </a:p>
        </xdr:txBody>
      </xdr:sp>
      <xdr:sp macro="" textlink="">
        <xdr:nvSpPr>
          <xdr:cNvPr id="7" name="テキスト ボックス 6">
            <a:extLst>
              <a:ext uri="{FF2B5EF4-FFF2-40B4-BE49-F238E27FC236}">
                <a16:creationId xmlns:a16="http://schemas.microsoft.com/office/drawing/2014/main" id="{525284F6-FF31-1CDE-150E-EE5794309D18}"/>
              </a:ext>
            </a:extLst>
          </xdr:cNvPr>
          <xdr:cNvSpPr txBox="1"/>
        </xdr:nvSpPr>
        <xdr:spPr>
          <a:xfrm>
            <a:off x="14547399" y="660491"/>
            <a:ext cx="609600" cy="284843"/>
          </a:xfrm>
          <a:prstGeom prst="rect">
            <a:avLst/>
          </a:prstGeom>
          <a:solidFill>
            <a:schemeClr val="bg1">
              <a:lumMod val="85000"/>
            </a:schemeClr>
          </a:solid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endParaRPr kumimoji="1" lang="en-US" altLang="ja-JP" sz="1400">
              <a:latin typeface="Meiryo UI" panose="020B0604030504040204" pitchFamily="50" charset="-128"/>
              <a:ea typeface="Meiryo UI" panose="020B0604030504040204" pitchFamily="50" charset="-128"/>
            </a:endParaRPr>
          </a:p>
        </xdr:txBody>
      </xdr:sp>
      <xdr:sp macro="" textlink="">
        <xdr:nvSpPr>
          <xdr:cNvPr id="8" name="テキスト ボックス 7">
            <a:extLst>
              <a:ext uri="{FF2B5EF4-FFF2-40B4-BE49-F238E27FC236}">
                <a16:creationId xmlns:a16="http://schemas.microsoft.com/office/drawing/2014/main" id="{B9C32EFF-4626-CDA5-A2F2-D46E2F81F7FD}"/>
              </a:ext>
            </a:extLst>
          </xdr:cNvPr>
          <xdr:cNvSpPr txBox="1"/>
        </xdr:nvSpPr>
        <xdr:spPr>
          <a:xfrm>
            <a:off x="15089779" y="680085"/>
            <a:ext cx="1003662" cy="25109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200">
                <a:latin typeface="Meiryo UI" panose="020B0604030504040204" pitchFamily="50" charset="-128"/>
                <a:ea typeface="Meiryo UI" panose="020B0604030504040204" pitchFamily="50" charset="-128"/>
              </a:rPr>
              <a:t>・・・搬入</a:t>
            </a:r>
            <a:endParaRPr kumimoji="1" lang="en-US" altLang="ja-JP" sz="1200">
              <a:latin typeface="Meiryo UI" panose="020B0604030504040204" pitchFamily="50" charset="-128"/>
              <a:ea typeface="Meiryo UI" panose="020B0604030504040204" pitchFamily="50" charset="-128"/>
            </a:endParaRPr>
          </a:p>
        </xdr:txBody>
      </xdr:sp>
      <xdr:sp macro="" textlink="">
        <xdr:nvSpPr>
          <xdr:cNvPr id="9" name="テキスト ボックス 8">
            <a:extLst>
              <a:ext uri="{FF2B5EF4-FFF2-40B4-BE49-F238E27FC236}">
                <a16:creationId xmlns:a16="http://schemas.microsoft.com/office/drawing/2014/main" id="{783D9B16-D681-024E-6756-FC660FAF7656}"/>
              </a:ext>
            </a:extLst>
          </xdr:cNvPr>
          <xdr:cNvSpPr txBox="1"/>
        </xdr:nvSpPr>
        <xdr:spPr>
          <a:xfrm>
            <a:off x="15997104" y="660491"/>
            <a:ext cx="609600" cy="284843"/>
          </a:xfrm>
          <a:prstGeom prst="rect">
            <a:avLst/>
          </a:prstGeom>
          <a:solidFill>
            <a:schemeClr val="accent2">
              <a:lumMod val="40000"/>
              <a:lumOff val="60000"/>
            </a:schemeClr>
          </a:solid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endParaRPr kumimoji="1" lang="en-US" altLang="ja-JP" sz="1400">
              <a:latin typeface="Meiryo UI" panose="020B0604030504040204" pitchFamily="50" charset="-128"/>
              <a:ea typeface="Meiryo UI" panose="020B0604030504040204" pitchFamily="50" charset="-128"/>
            </a:endParaRPr>
          </a:p>
        </xdr:txBody>
      </xdr:sp>
      <xdr:sp macro="" textlink="">
        <xdr:nvSpPr>
          <xdr:cNvPr id="10" name="テキスト ボックス 9">
            <a:extLst>
              <a:ext uri="{FF2B5EF4-FFF2-40B4-BE49-F238E27FC236}">
                <a16:creationId xmlns:a16="http://schemas.microsoft.com/office/drawing/2014/main" id="{71E769EE-AF29-4445-8850-D691D6CCDD7C}"/>
              </a:ext>
            </a:extLst>
          </xdr:cNvPr>
          <xdr:cNvSpPr txBox="1"/>
        </xdr:nvSpPr>
        <xdr:spPr>
          <a:xfrm>
            <a:off x="16539484" y="680085"/>
            <a:ext cx="1003662" cy="25109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200">
                <a:latin typeface="Meiryo UI" panose="020B0604030504040204" pitchFamily="50" charset="-128"/>
                <a:ea typeface="Meiryo UI" panose="020B0604030504040204" pitchFamily="50" charset="-128"/>
              </a:rPr>
              <a:t>・・・前倒し</a:t>
            </a:r>
            <a:endParaRPr kumimoji="1" lang="en-US" altLang="ja-JP" sz="1200">
              <a:latin typeface="Meiryo UI" panose="020B0604030504040204" pitchFamily="50" charset="-128"/>
              <a:ea typeface="Meiryo UI" panose="020B0604030504040204" pitchFamily="50" charset="-128"/>
            </a:endParaRPr>
          </a:p>
        </xdr:txBody>
      </xdr:sp>
    </xdr:grpSp>
    <xdr:clientData/>
  </xdr:twoCellAnchor>
</xdr:wsDr>
</file>

<file path=xl/drawings/drawing9.xml><?xml version="1.0" encoding="utf-8"?>
<xdr:wsDr xmlns:xdr="http://schemas.openxmlformats.org/drawingml/2006/spreadsheetDrawing" xmlns:a="http://schemas.openxmlformats.org/drawingml/2006/main">
  <xdr:twoCellAnchor>
    <xdr:from>
      <xdr:col>19</xdr:col>
      <xdr:colOff>235403</xdr:colOff>
      <xdr:row>2</xdr:row>
      <xdr:rowOff>19051</xdr:rowOff>
    </xdr:from>
    <xdr:to>
      <xdr:col>28</xdr:col>
      <xdr:colOff>542925</xdr:colOff>
      <xdr:row>3</xdr:row>
      <xdr:rowOff>133351</xdr:rowOff>
    </xdr:to>
    <xdr:grpSp>
      <xdr:nvGrpSpPr>
        <xdr:cNvPr id="2" name="グループ化 1">
          <a:extLst>
            <a:ext uri="{FF2B5EF4-FFF2-40B4-BE49-F238E27FC236}">
              <a16:creationId xmlns:a16="http://schemas.microsoft.com/office/drawing/2014/main" id="{EA84D139-27BD-4772-B483-16B4B4933F01}"/>
            </a:ext>
          </a:extLst>
        </xdr:cNvPr>
        <xdr:cNvGrpSpPr/>
      </xdr:nvGrpSpPr>
      <xdr:grpSpPr>
        <a:xfrm>
          <a:off x="12985207" y="541992"/>
          <a:ext cx="6134581" cy="475379"/>
          <a:chOff x="12017828" y="561976"/>
          <a:chExt cx="5708197" cy="476250"/>
        </a:xfrm>
      </xdr:grpSpPr>
      <xdr:sp macro="" textlink="">
        <xdr:nvSpPr>
          <xdr:cNvPr id="3" name="四角形: 角を丸くする 2">
            <a:extLst>
              <a:ext uri="{FF2B5EF4-FFF2-40B4-BE49-F238E27FC236}">
                <a16:creationId xmlns:a16="http://schemas.microsoft.com/office/drawing/2014/main" id="{D913C4EB-5A6A-4706-5AAA-595A56F22036}"/>
              </a:ext>
            </a:extLst>
          </xdr:cNvPr>
          <xdr:cNvSpPr/>
        </xdr:nvSpPr>
        <xdr:spPr>
          <a:xfrm>
            <a:off x="12017828" y="561976"/>
            <a:ext cx="5708197" cy="476250"/>
          </a:xfrm>
          <a:prstGeom prst="roundRect">
            <a:avLst/>
          </a:prstGeom>
          <a:solidFill>
            <a:schemeClr val="bg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sp macro="" textlink="">
        <xdr:nvSpPr>
          <xdr:cNvPr id="4" name="テキスト ボックス 3">
            <a:extLst>
              <a:ext uri="{FF2B5EF4-FFF2-40B4-BE49-F238E27FC236}">
                <a16:creationId xmlns:a16="http://schemas.microsoft.com/office/drawing/2014/main" id="{EFE55CF0-2B1E-6950-FDB9-8FD85E8254C5}"/>
              </a:ext>
            </a:extLst>
          </xdr:cNvPr>
          <xdr:cNvSpPr txBox="1"/>
        </xdr:nvSpPr>
        <xdr:spPr>
          <a:xfrm>
            <a:off x="12129409" y="657225"/>
            <a:ext cx="609600" cy="283482"/>
          </a:xfrm>
          <a:prstGeom prst="rect">
            <a:avLst/>
          </a:prstGeom>
          <a:solidFill>
            <a:schemeClr val="bg1"/>
          </a:solid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400">
                <a:latin typeface="Meiryo UI" panose="020B0604030504040204" pitchFamily="50" charset="-128"/>
                <a:ea typeface="Meiryo UI" panose="020B0604030504040204" pitchFamily="50" charset="-128"/>
              </a:rPr>
              <a:t>凡例</a:t>
            </a:r>
            <a:endParaRPr kumimoji="1" lang="en-US" altLang="ja-JP" sz="1400">
              <a:latin typeface="Meiryo UI" panose="020B0604030504040204" pitchFamily="50" charset="-128"/>
              <a:ea typeface="Meiryo UI" panose="020B0604030504040204" pitchFamily="50" charset="-128"/>
            </a:endParaRPr>
          </a:p>
        </xdr:txBody>
      </xdr:sp>
      <xdr:sp macro="" textlink="">
        <xdr:nvSpPr>
          <xdr:cNvPr id="5" name="テキスト ボックス 4">
            <a:extLst>
              <a:ext uri="{FF2B5EF4-FFF2-40B4-BE49-F238E27FC236}">
                <a16:creationId xmlns:a16="http://schemas.microsoft.com/office/drawing/2014/main" id="{038780CC-CC54-D231-B0F3-0D78772DED76}"/>
              </a:ext>
            </a:extLst>
          </xdr:cNvPr>
          <xdr:cNvSpPr txBox="1"/>
        </xdr:nvSpPr>
        <xdr:spPr>
          <a:xfrm>
            <a:off x="13042449" y="660491"/>
            <a:ext cx="609600" cy="284843"/>
          </a:xfrm>
          <a:prstGeom prst="rect">
            <a:avLst/>
          </a:prstGeom>
          <a:solidFill>
            <a:srgbClr val="FFFF00"/>
          </a:solid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endParaRPr kumimoji="1" lang="en-US" altLang="ja-JP" sz="1400">
              <a:latin typeface="Meiryo UI" panose="020B0604030504040204" pitchFamily="50" charset="-128"/>
              <a:ea typeface="Meiryo UI" panose="020B0604030504040204" pitchFamily="50" charset="-128"/>
            </a:endParaRPr>
          </a:p>
        </xdr:txBody>
      </xdr:sp>
      <xdr:sp macro="" textlink="">
        <xdr:nvSpPr>
          <xdr:cNvPr id="6" name="テキスト ボックス 5">
            <a:extLst>
              <a:ext uri="{FF2B5EF4-FFF2-40B4-BE49-F238E27FC236}">
                <a16:creationId xmlns:a16="http://schemas.microsoft.com/office/drawing/2014/main" id="{796861BE-0A8C-6129-7078-563CB3AE0699}"/>
              </a:ext>
            </a:extLst>
          </xdr:cNvPr>
          <xdr:cNvSpPr txBox="1"/>
        </xdr:nvSpPr>
        <xdr:spPr>
          <a:xfrm>
            <a:off x="13584829" y="680085"/>
            <a:ext cx="1003662" cy="25109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200">
                <a:latin typeface="Meiryo UI" panose="020B0604030504040204" pitchFamily="50" charset="-128"/>
                <a:ea typeface="Meiryo UI" panose="020B0604030504040204" pitchFamily="50" charset="-128"/>
              </a:rPr>
              <a:t>・・・フレキ</a:t>
            </a:r>
            <a:endParaRPr kumimoji="1" lang="en-US" altLang="ja-JP" sz="1200">
              <a:latin typeface="Meiryo UI" panose="020B0604030504040204" pitchFamily="50" charset="-128"/>
              <a:ea typeface="Meiryo UI" panose="020B0604030504040204" pitchFamily="50" charset="-128"/>
            </a:endParaRPr>
          </a:p>
        </xdr:txBody>
      </xdr:sp>
      <xdr:sp macro="" textlink="">
        <xdr:nvSpPr>
          <xdr:cNvPr id="7" name="テキスト ボックス 6">
            <a:extLst>
              <a:ext uri="{FF2B5EF4-FFF2-40B4-BE49-F238E27FC236}">
                <a16:creationId xmlns:a16="http://schemas.microsoft.com/office/drawing/2014/main" id="{844FA848-81BE-8B6E-B239-92ACA7F06584}"/>
              </a:ext>
            </a:extLst>
          </xdr:cNvPr>
          <xdr:cNvSpPr txBox="1"/>
        </xdr:nvSpPr>
        <xdr:spPr>
          <a:xfrm>
            <a:off x="14547399" y="660491"/>
            <a:ext cx="609600" cy="284843"/>
          </a:xfrm>
          <a:prstGeom prst="rect">
            <a:avLst/>
          </a:prstGeom>
          <a:solidFill>
            <a:schemeClr val="bg1">
              <a:lumMod val="85000"/>
            </a:schemeClr>
          </a:solid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endParaRPr kumimoji="1" lang="en-US" altLang="ja-JP" sz="1400">
              <a:latin typeface="Meiryo UI" panose="020B0604030504040204" pitchFamily="50" charset="-128"/>
              <a:ea typeface="Meiryo UI" panose="020B0604030504040204" pitchFamily="50" charset="-128"/>
            </a:endParaRPr>
          </a:p>
        </xdr:txBody>
      </xdr:sp>
      <xdr:sp macro="" textlink="">
        <xdr:nvSpPr>
          <xdr:cNvPr id="8" name="テキスト ボックス 7">
            <a:extLst>
              <a:ext uri="{FF2B5EF4-FFF2-40B4-BE49-F238E27FC236}">
                <a16:creationId xmlns:a16="http://schemas.microsoft.com/office/drawing/2014/main" id="{3C3E923B-65FB-7F80-D45D-A56B0D6E2180}"/>
              </a:ext>
            </a:extLst>
          </xdr:cNvPr>
          <xdr:cNvSpPr txBox="1"/>
        </xdr:nvSpPr>
        <xdr:spPr>
          <a:xfrm>
            <a:off x="15089779" y="680085"/>
            <a:ext cx="1003662" cy="25109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200">
                <a:latin typeface="Meiryo UI" panose="020B0604030504040204" pitchFamily="50" charset="-128"/>
                <a:ea typeface="Meiryo UI" panose="020B0604030504040204" pitchFamily="50" charset="-128"/>
              </a:rPr>
              <a:t>・・・搬入</a:t>
            </a:r>
            <a:endParaRPr kumimoji="1" lang="en-US" altLang="ja-JP" sz="1200">
              <a:latin typeface="Meiryo UI" panose="020B0604030504040204" pitchFamily="50" charset="-128"/>
              <a:ea typeface="Meiryo UI" panose="020B0604030504040204" pitchFamily="50" charset="-128"/>
            </a:endParaRPr>
          </a:p>
        </xdr:txBody>
      </xdr:sp>
      <xdr:sp macro="" textlink="">
        <xdr:nvSpPr>
          <xdr:cNvPr id="9" name="テキスト ボックス 8">
            <a:extLst>
              <a:ext uri="{FF2B5EF4-FFF2-40B4-BE49-F238E27FC236}">
                <a16:creationId xmlns:a16="http://schemas.microsoft.com/office/drawing/2014/main" id="{CC341224-4892-01F9-C550-ED64FF9B90E7}"/>
              </a:ext>
            </a:extLst>
          </xdr:cNvPr>
          <xdr:cNvSpPr txBox="1"/>
        </xdr:nvSpPr>
        <xdr:spPr>
          <a:xfrm>
            <a:off x="15997104" y="660491"/>
            <a:ext cx="609600" cy="284843"/>
          </a:xfrm>
          <a:prstGeom prst="rect">
            <a:avLst/>
          </a:prstGeom>
          <a:solidFill>
            <a:schemeClr val="accent2">
              <a:lumMod val="40000"/>
              <a:lumOff val="60000"/>
            </a:schemeClr>
          </a:solid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endParaRPr kumimoji="1" lang="en-US" altLang="ja-JP" sz="1400">
              <a:latin typeface="Meiryo UI" panose="020B0604030504040204" pitchFamily="50" charset="-128"/>
              <a:ea typeface="Meiryo UI" panose="020B0604030504040204" pitchFamily="50" charset="-128"/>
            </a:endParaRPr>
          </a:p>
        </xdr:txBody>
      </xdr:sp>
      <xdr:sp macro="" textlink="">
        <xdr:nvSpPr>
          <xdr:cNvPr id="10" name="テキスト ボックス 9">
            <a:extLst>
              <a:ext uri="{FF2B5EF4-FFF2-40B4-BE49-F238E27FC236}">
                <a16:creationId xmlns:a16="http://schemas.microsoft.com/office/drawing/2014/main" id="{015CC5E7-265A-D5A7-213F-6CF038E3644C}"/>
              </a:ext>
            </a:extLst>
          </xdr:cNvPr>
          <xdr:cNvSpPr txBox="1"/>
        </xdr:nvSpPr>
        <xdr:spPr>
          <a:xfrm>
            <a:off x="16539484" y="680085"/>
            <a:ext cx="1003662" cy="251097"/>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oAutofit/>
          </a:bodyPr>
          <a:lstStyle/>
          <a:p>
            <a:r>
              <a:rPr kumimoji="1" lang="ja-JP" altLang="en-US" sz="1200">
                <a:latin typeface="Meiryo UI" panose="020B0604030504040204" pitchFamily="50" charset="-128"/>
                <a:ea typeface="Meiryo UI" panose="020B0604030504040204" pitchFamily="50" charset="-128"/>
              </a:rPr>
              <a:t>・・・前倒し</a:t>
            </a:r>
            <a:endParaRPr kumimoji="1" lang="en-US" altLang="ja-JP" sz="1200">
              <a:latin typeface="Meiryo UI" panose="020B0604030504040204" pitchFamily="50" charset="-128"/>
              <a:ea typeface="Meiryo UI" panose="020B0604030504040204" pitchFamily="50" charset="-128"/>
            </a:endParaRPr>
          </a:p>
        </xdr:txBody>
      </xdr:sp>
    </xdr:grp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10.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1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1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5.xml"/><Relationship Id="rId1" Type="http://schemas.openxmlformats.org/officeDocument/2006/relationships/printerSettings" Target="../printerSettings/printerSettings1.bin"/><Relationship Id="rId4" Type="http://schemas.openxmlformats.org/officeDocument/2006/relationships/comments" Target="../comments3.xml"/></Relationships>
</file>

<file path=xl/worksheets/_rels/sheet17.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6.xml"/><Relationship Id="rId1" Type="http://schemas.openxmlformats.org/officeDocument/2006/relationships/printerSettings" Target="../printerSettings/printerSettings2.bin"/><Relationship Id="rId4" Type="http://schemas.openxmlformats.org/officeDocument/2006/relationships/comments" Target="../comments4.xml"/></Relationships>
</file>

<file path=xl/worksheets/_rels/sheet18.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7.xml"/><Relationship Id="rId1" Type="http://schemas.openxmlformats.org/officeDocument/2006/relationships/printerSettings" Target="../printerSettings/printerSettings3.bin"/><Relationship Id="rId4" Type="http://schemas.openxmlformats.org/officeDocument/2006/relationships/comments" Target="../comments5.xml"/></Relationships>
</file>

<file path=xl/worksheets/_rels/sheet1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8.xml"/><Relationship Id="rId1" Type="http://schemas.openxmlformats.org/officeDocument/2006/relationships/printerSettings" Target="../printerSettings/printerSettings4.bin"/><Relationship Id="rId4" Type="http://schemas.openxmlformats.org/officeDocument/2006/relationships/comments" Target="../comments6.xml"/></Relationships>
</file>

<file path=xl/worksheets/_rels/sheet2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9.xml"/><Relationship Id="rId1" Type="http://schemas.openxmlformats.org/officeDocument/2006/relationships/printerSettings" Target="../printerSettings/printerSettings5.bin"/><Relationship Id="rId4" Type="http://schemas.openxmlformats.org/officeDocument/2006/relationships/comments" Target="../comments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53FC81-7D28-4472-9BE8-D8D98E119616}">
  <sheetPr codeName="Sheet1"/>
  <dimension ref="A3:I116"/>
  <sheetViews>
    <sheetView topLeftCell="A4" workbookViewId="0">
      <selection activeCell="L24" sqref="L24"/>
    </sheetView>
  </sheetViews>
  <sheetFormatPr defaultRowHeight="15" x14ac:dyDescent="0.35"/>
  <cols>
    <col min="2" max="2" width="18.92578125" customWidth="1"/>
    <col min="3" max="3" width="21.92578125" customWidth="1"/>
    <col min="5" max="5" width="18.92578125" customWidth="1"/>
    <col min="6" max="6" width="22.78515625" customWidth="1"/>
  </cols>
  <sheetData>
    <row r="3" spans="1:9" x14ac:dyDescent="0.35">
      <c r="E3" t="s">
        <v>137</v>
      </c>
    </row>
    <row r="4" spans="1:9" x14ac:dyDescent="0.35">
      <c r="A4">
        <v>0</v>
      </c>
      <c r="B4" t="s">
        <v>1402</v>
      </c>
      <c r="C4" t="s">
        <v>2003</v>
      </c>
      <c r="E4" t="s">
        <v>1482</v>
      </c>
      <c r="F4" t="s">
        <v>2001</v>
      </c>
      <c r="H4" t="s">
        <v>183</v>
      </c>
      <c r="I4" t="s">
        <v>2002</v>
      </c>
    </row>
    <row r="5" spans="1:9" x14ac:dyDescent="0.35">
      <c r="A5">
        <v>0</v>
      </c>
      <c r="B5" t="s">
        <v>1428</v>
      </c>
      <c r="C5" t="s">
        <v>2005</v>
      </c>
      <c r="E5" t="s">
        <v>184</v>
      </c>
      <c r="F5" t="s">
        <v>2001</v>
      </c>
      <c r="H5" t="s">
        <v>189</v>
      </c>
      <c r="I5" t="s">
        <v>2004</v>
      </c>
    </row>
    <row r="6" spans="1:9" x14ac:dyDescent="0.35">
      <c r="A6">
        <v>0</v>
      </c>
      <c r="B6" t="s">
        <v>1431</v>
      </c>
      <c r="C6" t="s">
        <v>2005</v>
      </c>
      <c r="E6" t="s">
        <v>185</v>
      </c>
      <c r="F6" t="s">
        <v>2001</v>
      </c>
      <c r="H6" t="s">
        <v>191</v>
      </c>
      <c r="I6" t="s">
        <v>2006</v>
      </c>
    </row>
    <row r="7" spans="1:9" x14ac:dyDescent="0.35">
      <c r="A7">
        <v>0</v>
      </c>
      <c r="B7" t="s">
        <v>1433</v>
      </c>
      <c r="C7" t="s">
        <v>2005</v>
      </c>
      <c r="E7" t="s">
        <v>186</v>
      </c>
      <c r="F7" t="s">
        <v>2001</v>
      </c>
      <c r="H7" t="s">
        <v>199</v>
      </c>
      <c r="I7" t="s">
        <v>2007</v>
      </c>
    </row>
    <row r="8" spans="1:9" x14ac:dyDescent="0.35">
      <c r="A8">
        <v>0</v>
      </c>
      <c r="B8" t="s">
        <v>1440</v>
      </c>
      <c r="C8" t="s">
        <v>2009</v>
      </c>
      <c r="E8" t="s">
        <v>1566</v>
      </c>
      <c r="F8" t="s">
        <v>2001</v>
      </c>
      <c r="H8" t="s">
        <v>204</v>
      </c>
      <c r="I8" t="s">
        <v>2008</v>
      </c>
    </row>
    <row r="9" spans="1:9" x14ac:dyDescent="0.35">
      <c r="A9">
        <v>0</v>
      </c>
      <c r="B9" t="s">
        <v>1443</v>
      </c>
      <c r="C9" t="s">
        <v>2005</v>
      </c>
      <c r="E9" t="s">
        <v>1575</v>
      </c>
      <c r="F9" t="s">
        <v>2001</v>
      </c>
    </row>
    <row r="10" spans="1:9" x14ac:dyDescent="0.35">
      <c r="A10">
        <v>0</v>
      </c>
      <c r="B10" t="s">
        <v>1445</v>
      </c>
      <c r="C10" t="s">
        <v>2005</v>
      </c>
      <c r="E10" t="s">
        <v>1580</v>
      </c>
      <c r="F10" t="s">
        <v>2001</v>
      </c>
    </row>
    <row r="11" spans="1:9" x14ac:dyDescent="0.35">
      <c r="A11">
        <v>0</v>
      </c>
      <c r="B11" t="s">
        <v>1447</v>
      </c>
      <c r="C11" t="s">
        <v>2010</v>
      </c>
      <c r="E11" t="s">
        <v>1591</v>
      </c>
      <c r="F11" t="s">
        <v>2001</v>
      </c>
    </row>
    <row r="12" spans="1:9" x14ac:dyDescent="0.35">
      <c r="A12">
        <v>0</v>
      </c>
      <c r="B12" t="s">
        <v>1449</v>
      </c>
      <c r="C12" t="s">
        <v>2010</v>
      </c>
      <c r="E12" t="s">
        <v>1547</v>
      </c>
      <c r="F12" t="s">
        <v>2001</v>
      </c>
      <c r="G12" t="s">
        <v>2147</v>
      </c>
      <c r="H12">
        <v>64000</v>
      </c>
      <c r="I12" t="s">
        <v>2137</v>
      </c>
    </row>
    <row r="13" spans="1:9" x14ac:dyDescent="0.35">
      <c r="A13">
        <v>0</v>
      </c>
      <c r="B13" t="s">
        <v>1460</v>
      </c>
      <c r="C13" t="s">
        <v>2001</v>
      </c>
      <c r="E13" t="s">
        <v>1619</v>
      </c>
      <c r="F13" t="s">
        <v>2001</v>
      </c>
      <c r="H13">
        <v>46800</v>
      </c>
      <c r="I13" t="s">
        <v>2138</v>
      </c>
    </row>
    <row r="14" spans="1:9" x14ac:dyDescent="0.35">
      <c r="A14">
        <v>0</v>
      </c>
      <c r="B14" t="s">
        <v>1462</v>
      </c>
      <c r="C14" t="s">
        <v>2009</v>
      </c>
      <c r="E14" t="s">
        <v>1621</v>
      </c>
      <c r="F14" t="s">
        <v>2009</v>
      </c>
      <c r="H14" s="140">
        <v>48800</v>
      </c>
      <c r="I14" t="s">
        <v>2139</v>
      </c>
    </row>
    <row r="15" spans="1:9" x14ac:dyDescent="0.35">
      <c r="A15">
        <v>0</v>
      </c>
      <c r="B15" t="s">
        <v>1467</v>
      </c>
      <c r="C15" t="s">
        <v>2001</v>
      </c>
      <c r="E15" t="s">
        <v>1627</v>
      </c>
      <c r="F15" t="s">
        <v>2001</v>
      </c>
      <c r="H15">
        <v>24400</v>
      </c>
      <c r="I15" t="s">
        <v>2140</v>
      </c>
    </row>
    <row r="16" spans="1:9" x14ac:dyDescent="0.35">
      <c r="A16">
        <v>0</v>
      </c>
      <c r="B16" t="s">
        <v>1469</v>
      </c>
      <c r="C16" t="s">
        <v>2001</v>
      </c>
      <c r="E16" t="s">
        <v>1629</v>
      </c>
      <c r="F16" t="s">
        <v>2001</v>
      </c>
      <c r="H16">
        <v>68400</v>
      </c>
      <c r="I16" t="s">
        <v>2141</v>
      </c>
    </row>
    <row r="17" spans="1:9" x14ac:dyDescent="0.35">
      <c r="A17">
        <v>0</v>
      </c>
      <c r="B17" t="s">
        <v>1471</v>
      </c>
      <c r="C17" t="s">
        <v>2005</v>
      </c>
      <c r="E17" t="s">
        <v>1651</v>
      </c>
      <c r="F17" t="s">
        <v>2001</v>
      </c>
    </row>
    <row r="18" spans="1:9" x14ac:dyDescent="0.35">
      <c r="A18">
        <v>0</v>
      </c>
      <c r="B18" t="s">
        <v>1473</v>
      </c>
      <c r="C18" t="s">
        <v>2011</v>
      </c>
      <c r="E18" t="s">
        <v>1671</v>
      </c>
      <c r="F18" t="s">
        <v>2001</v>
      </c>
    </row>
    <row r="19" spans="1:9" x14ac:dyDescent="0.35">
      <c r="A19">
        <v>0</v>
      </c>
      <c r="B19" t="s">
        <v>1477</v>
      </c>
      <c r="C19" t="s">
        <v>2001</v>
      </c>
      <c r="E19" t="s">
        <v>1681</v>
      </c>
      <c r="F19" t="s">
        <v>2001</v>
      </c>
      <c r="G19" t="s">
        <v>80</v>
      </c>
      <c r="H19" s="140">
        <v>45000</v>
      </c>
      <c r="I19" t="s">
        <v>2142</v>
      </c>
    </row>
    <row r="20" spans="1:9" x14ac:dyDescent="0.35">
      <c r="A20">
        <v>0</v>
      </c>
      <c r="B20" t="s">
        <v>1480</v>
      </c>
      <c r="C20" t="s">
        <v>2001</v>
      </c>
      <c r="E20" t="s">
        <v>1688</v>
      </c>
      <c r="F20" t="s">
        <v>2001</v>
      </c>
      <c r="H20">
        <v>43400</v>
      </c>
      <c r="I20" t="s">
        <v>2143</v>
      </c>
    </row>
    <row r="21" spans="1:9" x14ac:dyDescent="0.35">
      <c r="A21">
        <v>1</v>
      </c>
      <c r="B21" t="s">
        <v>1482</v>
      </c>
      <c r="C21" t="s">
        <v>2001</v>
      </c>
      <c r="E21" t="s">
        <v>201</v>
      </c>
      <c r="F21" t="s">
        <v>2001</v>
      </c>
      <c r="H21">
        <v>22500</v>
      </c>
      <c r="I21" t="s">
        <v>2144</v>
      </c>
    </row>
    <row r="22" spans="1:9" x14ac:dyDescent="0.35">
      <c r="A22">
        <v>0</v>
      </c>
      <c r="B22" t="s">
        <v>1484</v>
      </c>
      <c r="C22" t="s">
        <v>2001</v>
      </c>
      <c r="E22" t="s">
        <v>202</v>
      </c>
      <c r="F22" t="s">
        <v>2001</v>
      </c>
      <c r="H22">
        <v>64000</v>
      </c>
      <c r="I22" t="s">
        <v>2145</v>
      </c>
    </row>
    <row r="23" spans="1:9" x14ac:dyDescent="0.35">
      <c r="A23">
        <v>0</v>
      </c>
      <c r="B23" t="s">
        <v>1486</v>
      </c>
      <c r="C23" t="s">
        <v>2012</v>
      </c>
      <c r="E23" t="s">
        <v>1706</v>
      </c>
      <c r="F23" t="s">
        <v>2001</v>
      </c>
      <c r="H23">
        <v>50100</v>
      </c>
      <c r="I23" t="s">
        <v>2146</v>
      </c>
    </row>
    <row r="24" spans="1:9" x14ac:dyDescent="0.35">
      <c r="A24">
        <v>0</v>
      </c>
      <c r="B24" t="s">
        <v>1489</v>
      </c>
      <c r="C24" t="s">
        <v>2013</v>
      </c>
      <c r="E24" t="s">
        <v>1711</v>
      </c>
      <c r="F24" t="s">
        <v>2001</v>
      </c>
    </row>
    <row r="25" spans="1:9" x14ac:dyDescent="0.35">
      <c r="A25">
        <v>0</v>
      </c>
      <c r="B25" t="s">
        <v>1491</v>
      </c>
      <c r="C25" t="s">
        <v>2001</v>
      </c>
      <c r="E25" t="s">
        <v>1716</v>
      </c>
      <c r="F25" t="s">
        <v>2001</v>
      </c>
    </row>
    <row r="26" spans="1:9" x14ac:dyDescent="0.35">
      <c r="A26">
        <v>0</v>
      </c>
      <c r="B26" t="s">
        <v>1513</v>
      </c>
      <c r="C26" t="s">
        <v>2001</v>
      </c>
      <c r="E26" t="s">
        <v>1718</v>
      </c>
      <c r="F26" t="s">
        <v>2001</v>
      </c>
    </row>
    <row r="27" spans="1:9" x14ac:dyDescent="0.35">
      <c r="A27">
        <v>0</v>
      </c>
      <c r="B27" t="s">
        <v>1515</v>
      </c>
      <c r="C27" t="s">
        <v>2001</v>
      </c>
      <c r="E27" t="s">
        <v>1723</v>
      </c>
      <c r="F27" t="s">
        <v>2001</v>
      </c>
    </row>
    <row r="28" spans="1:9" x14ac:dyDescent="0.35">
      <c r="A28">
        <v>0</v>
      </c>
      <c r="B28" t="s">
        <v>1517</v>
      </c>
      <c r="C28" t="s">
        <v>2001</v>
      </c>
      <c r="E28" t="s">
        <v>1728</v>
      </c>
      <c r="F28" t="s">
        <v>2001</v>
      </c>
    </row>
    <row r="29" spans="1:9" x14ac:dyDescent="0.35">
      <c r="A29">
        <v>0</v>
      </c>
      <c r="B29" t="s">
        <v>1520</v>
      </c>
      <c r="C29" t="s">
        <v>2014</v>
      </c>
      <c r="E29" t="s">
        <v>1737</v>
      </c>
      <c r="F29" t="s">
        <v>2001</v>
      </c>
    </row>
    <row r="30" spans="1:9" x14ac:dyDescent="0.35">
      <c r="A30">
        <v>0</v>
      </c>
      <c r="B30" t="s">
        <v>1523</v>
      </c>
      <c r="C30" t="s">
        <v>2001</v>
      </c>
      <c r="E30" t="s">
        <v>1749</v>
      </c>
      <c r="F30" t="s">
        <v>2001</v>
      </c>
    </row>
    <row r="31" spans="1:9" x14ac:dyDescent="0.35">
      <c r="A31">
        <v>0</v>
      </c>
      <c r="B31" t="s">
        <v>1526</v>
      </c>
      <c r="C31" t="s">
        <v>2001</v>
      </c>
      <c r="E31" t="s">
        <v>1751</v>
      </c>
      <c r="F31" t="s">
        <v>2001</v>
      </c>
    </row>
    <row r="32" spans="1:9" x14ac:dyDescent="0.35">
      <c r="A32">
        <v>0</v>
      </c>
      <c r="B32" t="s">
        <v>1561</v>
      </c>
      <c r="C32" t="s">
        <v>2001</v>
      </c>
      <c r="E32" t="s">
        <v>1753</v>
      </c>
      <c r="F32" t="s">
        <v>2001</v>
      </c>
    </row>
    <row r="33" spans="1:6" x14ac:dyDescent="0.35">
      <c r="A33">
        <v>1</v>
      </c>
      <c r="B33" t="s">
        <v>184</v>
      </c>
      <c r="C33" t="s">
        <v>2001</v>
      </c>
      <c r="E33" t="s">
        <v>190</v>
      </c>
      <c r="F33" t="s">
        <v>2001</v>
      </c>
    </row>
    <row r="34" spans="1:6" x14ac:dyDescent="0.35">
      <c r="A34">
        <v>1</v>
      </c>
      <c r="B34" t="s">
        <v>185</v>
      </c>
      <c r="C34" t="s">
        <v>2001</v>
      </c>
      <c r="E34" t="s">
        <v>1763</v>
      </c>
      <c r="F34" t="s">
        <v>2001</v>
      </c>
    </row>
    <row r="35" spans="1:6" x14ac:dyDescent="0.35">
      <c r="A35">
        <v>1</v>
      </c>
      <c r="B35" t="s">
        <v>186</v>
      </c>
      <c r="C35" t="s">
        <v>2001</v>
      </c>
      <c r="E35" t="s">
        <v>1767</v>
      </c>
      <c r="F35" t="s">
        <v>2001</v>
      </c>
    </row>
    <row r="36" spans="1:6" x14ac:dyDescent="0.35">
      <c r="A36">
        <v>1</v>
      </c>
      <c r="B36" t="s">
        <v>1566</v>
      </c>
      <c r="C36" t="s">
        <v>2001</v>
      </c>
      <c r="E36" t="s">
        <v>1775</v>
      </c>
      <c r="F36" t="s">
        <v>2001</v>
      </c>
    </row>
    <row r="37" spans="1:6" x14ac:dyDescent="0.35">
      <c r="A37">
        <v>0</v>
      </c>
      <c r="B37" t="s">
        <v>1571</v>
      </c>
      <c r="C37" t="s">
        <v>2001</v>
      </c>
      <c r="E37" t="s">
        <v>1777</v>
      </c>
      <c r="F37" t="s">
        <v>2001</v>
      </c>
    </row>
    <row r="38" spans="1:6" x14ac:dyDescent="0.35">
      <c r="A38">
        <v>1</v>
      </c>
      <c r="B38" t="s">
        <v>1575</v>
      </c>
      <c r="C38" t="s">
        <v>2001</v>
      </c>
      <c r="E38" t="s">
        <v>1779</v>
      </c>
      <c r="F38" t="s">
        <v>2001</v>
      </c>
    </row>
    <row r="39" spans="1:6" x14ac:dyDescent="0.35">
      <c r="A39">
        <v>0</v>
      </c>
      <c r="B39" t="s">
        <v>1585</v>
      </c>
      <c r="C39" t="s">
        <v>2001</v>
      </c>
      <c r="E39" t="s">
        <v>1412</v>
      </c>
      <c r="F39" t="s">
        <v>2015</v>
      </c>
    </row>
    <row r="40" spans="1:6" x14ac:dyDescent="0.35">
      <c r="A40">
        <v>1</v>
      </c>
      <c r="B40" t="s">
        <v>1580</v>
      </c>
      <c r="C40" t="s">
        <v>2001</v>
      </c>
      <c r="E40" t="s">
        <v>1872</v>
      </c>
      <c r="F40" t="s">
        <v>2016</v>
      </c>
    </row>
    <row r="41" spans="1:6" x14ac:dyDescent="0.35">
      <c r="A41">
        <v>0</v>
      </c>
      <c r="B41" t="s">
        <v>1589</v>
      </c>
      <c r="C41" t="s">
        <v>2001</v>
      </c>
      <c r="E41" t="s">
        <v>194</v>
      </c>
      <c r="F41" t="s">
        <v>2016</v>
      </c>
    </row>
    <row r="42" spans="1:6" x14ac:dyDescent="0.35">
      <c r="A42">
        <v>0</v>
      </c>
      <c r="B42" t="s">
        <v>1535</v>
      </c>
      <c r="C42" t="s">
        <v>2009</v>
      </c>
      <c r="E42" t="s">
        <v>195</v>
      </c>
      <c r="F42" t="s">
        <v>2016</v>
      </c>
    </row>
    <row r="43" spans="1:6" x14ac:dyDescent="0.35">
      <c r="A43">
        <v>0</v>
      </c>
      <c r="B43" t="s">
        <v>1537</v>
      </c>
      <c r="C43" t="s">
        <v>2009</v>
      </c>
      <c r="E43" t="s">
        <v>1884</v>
      </c>
      <c r="F43" t="s">
        <v>2016</v>
      </c>
    </row>
    <row r="44" spans="1:6" x14ac:dyDescent="0.35">
      <c r="A44">
        <v>0</v>
      </c>
      <c r="B44" t="s">
        <v>1539</v>
      </c>
      <c r="C44" t="s">
        <v>2009</v>
      </c>
      <c r="E44" t="s">
        <v>1931</v>
      </c>
      <c r="F44" t="s">
        <v>2017</v>
      </c>
    </row>
    <row r="45" spans="1:6" x14ac:dyDescent="0.35">
      <c r="A45">
        <v>1</v>
      </c>
      <c r="B45" t="s">
        <v>1547</v>
      </c>
      <c r="C45" t="s">
        <v>2001</v>
      </c>
      <c r="E45" t="s">
        <v>1974</v>
      </c>
      <c r="F45" t="s">
        <v>2018</v>
      </c>
    </row>
    <row r="46" spans="1:6" x14ac:dyDescent="0.35">
      <c r="A46">
        <v>0</v>
      </c>
      <c r="B46" t="s">
        <v>1605</v>
      </c>
      <c r="C46" t="s">
        <v>2005</v>
      </c>
      <c r="E46" t="s">
        <v>196</v>
      </c>
      <c r="F46" t="s">
        <v>2019</v>
      </c>
    </row>
    <row r="47" spans="1:6" x14ac:dyDescent="0.35">
      <c r="A47">
        <v>0</v>
      </c>
      <c r="B47" t="s">
        <v>1607</v>
      </c>
      <c r="C47" t="s">
        <v>2005</v>
      </c>
      <c r="E47" t="s">
        <v>197</v>
      </c>
      <c r="F47" t="s">
        <v>2019</v>
      </c>
    </row>
    <row r="48" spans="1:6" x14ac:dyDescent="0.35">
      <c r="A48">
        <v>0</v>
      </c>
      <c r="B48" t="s">
        <v>1623</v>
      </c>
      <c r="C48" t="s">
        <v>2013</v>
      </c>
      <c r="E48" t="s">
        <v>198</v>
      </c>
      <c r="F48" t="s">
        <v>2020</v>
      </c>
    </row>
    <row r="49" spans="1:3" x14ac:dyDescent="0.35">
      <c r="A49">
        <v>0</v>
      </c>
      <c r="B49" t="s">
        <v>1625</v>
      </c>
      <c r="C49" t="s">
        <v>2001</v>
      </c>
    </row>
    <row r="50" spans="1:3" x14ac:dyDescent="0.35">
      <c r="A50">
        <v>1</v>
      </c>
      <c r="B50" t="s">
        <v>1627</v>
      </c>
      <c r="C50" t="s">
        <v>2001</v>
      </c>
    </row>
    <row r="51" spans="1:3" x14ac:dyDescent="0.35">
      <c r="A51">
        <v>1</v>
      </c>
      <c r="B51" t="s">
        <v>1629</v>
      </c>
      <c r="C51" t="s">
        <v>2001</v>
      </c>
    </row>
    <row r="52" spans="1:3" x14ac:dyDescent="0.35">
      <c r="A52">
        <v>0</v>
      </c>
      <c r="B52" t="s">
        <v>1633</v>
      </c>
      <c r="C52" t="s">
        <v>2005</v>
      </c>
    </row>
    <row r="53" spans="1:3" x14ac:dyDescent="0.35">
      <c r="A53">
        <v>0</v>
      </c>
      <c r="B53" t="s">
        <v>1635</v>
      </c>
      <c r="C53" t="s">
        <v>2005</v>
      </c>
    </row>
    <row r="54" spans="1:3" x14ac:dyDescent="0.35">
      <c r="A54">
        <v>0</v>
      </c>
      <c r="B54" t="s">
        <v>1631</v>
      </c>
      <c r="C54" t="s">
        <v>2005</v>
      </c>
    </row>
    <row r="55" spans="1:3" x14ac:dyDescent="0.35">
      <c r="A55">
        <v>0</v>
      </c>
      <c r="B55" t="s">
        <v>1639</v>
      </c>
      <c r="C55" t="s">
        <v>2005</v>
      </c>
    </row>
    <row r="56" spans="1:3" x14ac:dyDescent="0.35">
      <c r="A56">
        <v>0</v>
      </c>
      <c r="B56" t="s">
        <v>1647</v>
      </c>
      <c r="C56" t="s">
        <v>2001</v>
      </c>
    </row>
    <row r="57" spans="1:3" x14ac:dyDescent="0.35">
      <c r="A57">
        <v>0</v>
      </c>
      <c r="B57" t="s">
        <v>1649</v>
      </c>
      <c r="C57" t="s">
        <v>2001</v>
      </c>
    </row>
    <row r="58" spans="1:3" x14ac:dyDescent="0.35">
      <c r="A58">
        <v>1</v>
      </c>
      <c r="B58" t="s">
        <v>1651</v>
      </c>
      <c r="C58" t="s">
        <v>2001</v>
      </c>
    </row>
    <row r="59" spans="1:3" x14ac:dyDescent="0.35">
      <c r="A59">
        <v>0</v>
      </c>
      <c r="B59" t="s">
        <v>1653</v>
      </c>
      <c r="C59" t="s">
        <v>2001</v>
      </c>
    </row>
    <row r="60" spans="1:3" x14ac:dyDescent="0.35">
      <c r="A60">
        <v>0</v>
      </c>
      <c r="B60" t="s">
        <v>1655</v>
      </c>
      <c r="C60" t="s">
        <v>2001</v>
      </c>
    </row>
    <row r="61" spans="1:3" x14ac:dyDescent="0.35">
      <c r="A61">
        <v>0</v>
      </c>
      <c r="B61" t="s">
        <v>1657</v>
      </c>
      <c r="C61" t="s">
        <v>2001</v>
      </c>
    </row>
    <row r="62" spans="1:3" x14ac:dyDescent="0.35">
      <c r="A62">
        <v>0</v>
      </c>
      <c r="B62" t="s">
        <v>1659</v>
      </c>
      <c r="C62" t="s">
        <v>2001</v>
      </c>
    </row>
    <row r="63" spans="1:3" x14ac:dyDescent="0.35">
      <c r="A63">
        <v>0</v>
      </c>
      <c r="B63" t="s">
        <v>1661</v>
      </c>
      <c r="C63" t="s">
        <v>2001</v>
      </c>
    </row>
    <row r="64" spans="1:3" x14ac:dyDescent="0.35">
      <c r="A64">
        <v>0</v>
      </c>
      <c r="B64" t="s">
        <v>1663</v>
      </c>
      <c r="C64" t="s">
        <v>2001</v>
      </c>
    </row>
    <row r="65" spans="1:3" x14ac:dyDescent="0.35">
      <c r="A65">
        <v>0</v>
      </c>
      <c r="B65" t="s">
        <v>1665</v>
      </c>
      <c r="C65" t="s">
        <v>2001</v>
      </c>
    </row>
    <row r="66" spans="1:3" x14ac:dyDescent="0.35">
      <c r="A66">
        <v>0</v>
      </c>
      <c r="B66" t="s">
        <v>1667</v>
      </c>
      <c r="C66" t="s">
        <v>2001</v>
      </c>
    </row>
    <row r="67" spans="1:3" x14ac:dyDescent="0.35">
      <c r="A67">
        <v>0</v>
      </c>
      <c r="B67" t="s">
        <v>1669</v>
      </c>
      <c r="C67" t="s">
        <v>2001</v>
      </c>
    </row>
    <row r="68" spans="1:3" x14ac:dyDescent="0.35">
      <c r="A68">
        <v>0</v>
      </c>
      <c r="B68" t="s">
        <v>1696</v>
      </c>
      <c r="C68" t="s">
        <v>2001</v>
      </c>
    </row>
    <row r="69" spans="1:3" x14ac:dyDescent="0.35">
      <c r="A69">
        <v>0</v>
      </c>
      <c r="B69" t="s">
        <v>1698</v>
      </c>
      <c r="C69" t="s">
        <v>2001</v>
      </c>
    </row>
    <row r="70" spans="1:3" x14ac:dyDescent="0.35">
      <c r="A70">
        <v>0</v>
      </c>
      <c r="B70" t="s">
        <v>1700</v>
      </c>
      <c r="C70" t="s">
        <v>2001</v>
      </c>
    </row>
    <row r="71" spans="1:3" x14ac:dyDescent="0.35">
      <c r="A71">
        <v>0</v>
      </c>
      <c r="B71" t="s">
        <v>1702</v>
      </c>
      <c r="C71" t="s">
        <v>2001</v>
      </c>
    </row>
    <row r="72" spans="1:3" x14ac:dyDescent="0.35">
      <c r="A72">
        <v>1</v>
      </c>
      <c r="B72" t="s">
        <v>1706</v>
      </c>
      <c r="C72" t="s">
        <v>2001</v>
      </c>
    </row>
    <row r="73" spans="1:3" x14ac:dyDescent="0.35">
      <c r="A73">
        <v>0</v>
      </c>
      <c r="B73" t="s">
        <v>1709</v>
      </c>
      <c r="C73" t="s">
        <v>2001</v>
      </c>
    </row>
    <row r="74" spans="1:3" x14ac:dyDescent="0.35">
      <c r="A74">
        <v>1</v>
      </c>
      <c r="B74" t="s">
        <v>1711</v>
      </c>
      <c r="C74" t="s">
        <v>2001</v>
      </c>
    </row>
    <row r="75" spans="1:3" x14ac:dyDescent="0.35">
      <c r="A75">
        <v>0</v>
      </c>
      <c r="B75" t="s">
        <v>1714</v>
      </c>
      <c r="C75" t="s">
        <v>2001</v>
      </c>
    </row>
    <row r="76" spans="1:3" x14ac:dyDescent="0.35">
      <c r="A76">
        <v>1</v>
      </c>
      <c r="B76" t="s">
        <v>1716</v>
      </c>
      <c r="C76" t="s">
        <v>2001</v>
      </c>
    </row>
    <row r="77" spans="1:3" x14ac:dyDescent="0.35">
      <c r="A77">
        <v>0</v>
      </c>
      <c r="B77" t="s">
        <v>1721</v>
      </c>
      <c r="C77" t="s">
        <v>2001</v>
      </c>
    </row>
    <row r="78" spans="1:3" x14ac:dyDescent="0.35">
      <c r="A78">
        <v>1</v>
      </c>
      <c r="B78" t="s">
        <v>1718</v>
      </c>
      <c r="C78" t="s">
        <v>2001</v>
      </c>
    </row>
    <row r="79" spans="1:3" x14ac:dyDescent="0.35">
      <c r="A79">
        <v>1</v>
      </c>
      <c r="B79" t="s">
        <v>1723</v>
      </c>
      <c r="C79" t="s">
        <v>2001</v>
      </c>
    </row>
    <row r="80" spans="1:3" x14ac:dyDescent="0.35">
      <c r="A80">
        <v>1</v>
      </c>
      <c r="B80" t="s">
        <v>1728</v>
      </c>
      <c r="C80" t="s">
        <v>2001</v>
      </c>
    </row>
    <row r="81" spans="1:3" x14ac:dyDescent="0.35">
      <c r="A81">
        <v>0</v>
      </c>
      <c r="B81" t="s">
        <v>1732</v>
      </c>
      <c r="C81" t="s">
        <v>2001</v>
      </c>
    </row>
    <row r="82" spans="1:3" x14ac:dyDescent="0.35">
      <c r="A82">
        <v>0</v>
      </c>
      <c r="B82" t="s">
        <v>1734</v>
      </c>
      <c r="C82" t="s">
        <v>2001</v>
      </c>
    </row>
    <row r="83" spans="1:3" x14ac:dyDescent="0.35">
      <c r="A83">
        <v>1</v>
      </c>
      <c r="B83" t="s">
        <v>1737</v>
      </c>
      <c r="C83" t="s">
        <v>2001</v>
      </c>
    </row>
    <row r="84" spans="1:3" x14ac:dyDescent="0.35">
      <c r="A84">
        <v>0</v>
      </c>
      <c r="B84" t="s">
        <v>1743</v>
      </c>
      <c r="C84" t="s">
        <v>2001</v>
      </c>
    </row>
    <row r="85" spans="1:3" x14ac:dyDescent="0.35">
      <c r="A85">
        <v>0</v>
      </c>
      <c r="B85" t="s">
        <v>1745</v>
      </c>
      <c r="C85" t="s">
        <v>2001</v>
      </c>
    </row>
    <row r="86" spans="1:3" x14ac:dyDescent="0.35">
      <c r="A86">
        <v>0</v>
      </c>
      <c r="B86" t="s">
        <v>1747</v>
      </c>
      <c r="C86" t="s">
        <v>2001</v>
      </c>
    </row>
    <row r="87" spans="1:3" x14ac:dyDescent="0.35">
      <c r="A87">
        <v>1</v>
      </c>
      <c r="B87" t="s">
        <v>1749</v>
      </c>
      <c r="C87" t="s">
        <v>2001</v>
      </c>
    </row>
    <row r="88" spans="1:3" x14ac:dyDescent="0.35">
      <c r="A88">
        <v>1</v>
      </c>
      <c r="B88" t="s">
        <v>1751</v>
      </c>
      <c r="C88" t="s">
        <v>2001</v>
      </c>
    </row>
    <row r="89" spans="1:3" x14ac:dyDescent="0.35">
      <c r="A89">
        <v>1</v>
      </c>
      <c r="B89" t="s">
        <v>1753</v>
      </c>
      <c r="C89" t="s">
        <v>2001</v>
      </c>
    </row>
    <row r="90" spans="1:3" x14ac:dyDescent="0.35">
      <c r="A90">
        <v>0</v>
      </c>
      <c r="B90" t="s">
        <v>1755</v>
      </c>
      <c r="C90" t="s">
        <v>2001</v>
      </c>
    </row>
    <row r="91" spans="1:3" x14ac:dyDescent="0.35">
      <c r="A91">
        <v>1</v>
      </c>
      <c r="B91" t="s">
        <v>190</v>
      </c>
      <c r="C91" t="s">
        <v>2001</v>
      </c>
    </row>
    <row r="92" spans="1:3" x14ac:dyDescent="0.35">
      <c r="A92">
        <v>0</v>
      </c>
      <c r="B92" t="s">
        <v>1758</v>
      </c>
      <c r="C92" t="s">
        <v>2001</v>
      </c>
    </row>
    <row r="93" spans="1:3" x14ac:dyDescent="0.35">
      <c r="A93">
        <v>0</v>
      </c>
      <c r="B93" t="s">
        <v>1760</v>
      </c>
      <c r="C93" t="s">
        <v>2001</v>
      </c>
    </row>
    <row r="94" spans="1:3" x14ac:dyDescent="0.35">
      <c r="A94">
        <v>1</v>
      </c>
      <c r="B94" t="s">
        <v>1763</v>
      </c>
      <c r="C94" t="s">
        <v>2001</v>
      </c>
    </row>
    <row r="95" spans="1:3" x14ac:dyDescent="0.35">
      <c r="A95">
        <v>1</v>
      </c>
      <c r="B95" t="s">
        <v>1767</v>
      </c>
      <c r="C95" t="s">
        <v>2001</v>
      </c>
    </row>
    <row r="96" spans="1:3" x14ac:dyDescent="0.35">
      <c r="A96">
        <v>0</v>
      </c>
      <c r="B96" t="s">
        <v>1770</v>
      </c>
      <c r="C96" t="s">
        <v>2001</v>
      </c>
    </row>
    <row r="97" spans="1:3" x14ac:dyDescent="0.35">
      <c r="A97">
        <v>0</v>
      </c>
      <c r="B97" t="s">
        <v>1773</v>
      </c>
      <c r="C97" t="s">
        <v>2001</v>
      </c>
    </row>
    <row r="98" spans="1:3" x14ac:dyDescent="0.35">
      <c r="A98">
        <v>1</v>
      </c>
      <c r="B98" t="s">
        <v>1775</v>
      </c>
      <c r="C98" t="s">
        <v>2001</v>
      </c>
    </row>
    <row r="99" spans="1:3" x14ac:dyDescent="0.35">
      <c r="A99">
        <v>1</v>
      </c>
      <c r="B99" t="s">
        <v>1777</v>
      </c>
      <c r="C99" t="s">
        <v>2001</v>
      </c>
    </row>
    <row r="100" spans="1:3" x14ac:dyDescent="0.35">
      <c r="A100">
        <v>0</v>
      </c>
      <c r="B100" t="s">
        <v>1406</v>
      </c>
      <c r="C100" t="s">
        <v>2021</v>
      </c>
    </row>
    <row r="101" spans="1:3" x14ac:dyDescent="0.35">
      <c r="A101">
        <v>0</v>
      </c>
      <c r="B101" t="s">
        <v>1409</v>
      </c>
      <c r="C101" t="s">
        <v>2015</v>
      </c>
    </row>
    <row r="102" spans="1:3" x14ac:dyDescent="0.35">
      <c r="A102">
        <v>1</v>
      </c>
      <c r="B102" t="s">
        <v>1412</v>
      </c>
      <c r="C102" t="s">
        <v>2015</v>
      </c>
    </row>
    <row r="103" spans="1:3" x14ac:dyDescent="0.35">
      <c r="A103">
        <v>0</v>
      </c>
      <c r="B103" t="s">
        <v>1420</v>
      </c>
      <c r="C103" t="s">
        <v>2001</v>
      </c>
    </row>
    <row r="104" spans="1:3" x14ac:dyDescent="0.35">
      <c r="A104">
        <v>0</v>
      </c>
      <c r="B104" t="s">
        <v>1423</v>
      </c>
      <c r="C104" t="s">
        <v>2001</v>
      </c>
    </row>
    <row r="105" spans="1:3" x14ac:dyDescent="0.35">
      <c r="A105">
        <v>0</v>
      </c>
      <c r="B105" t="s">
        <v>1869</v>
      </c>
      <c r="C105" t="s">
        <v>2022</v>
      </c>
    </row>
    <row r="106" spans="1:3" x14ac:dyDescent="0.35">
      <c r="A106">
        <v>0</v>
      </c>
      <c r="B106" t="s">
        <v>1887</v>
      </c>
      <c r="C106" t="s">
        <v>2016</v>
      </c>
    </row>
    <row r="107" spans="1:3" x14ac:dyDescent="0.35">
      <c r="A107">
        <v>0</v>
      </c>
      <c r="B107" t="s">
        <v>1889</v>
      </c>
      <c r="C107" t="s">
        <v>2016</v>
      </c>
    </row>
    <row r="108" spans="1:3" x14ac:dyDescent="0.35">
      <c r="A108">
        <v>0</v>
      </c>
      <c r="B108" t="s">
        <v>1927</v>
      </c>
      <c r="C108" t="s">
        <v>2023</v>
      </c>
    </row>
    <row r="109" spans="1:3" x14ac:dyDescent="0.35">
      <c r="A109">
        <v>0</v>
      </c>
      <c r="B109" t="s">
        <v>1923</v>
      </c>
      <c r="C109" t="s">
        <v>2017</v>
      </c>
    </row>
    <row r="110" spans="1:3" x14ac:dyDescent="0.35">
      <c r="A110">
        <v>0</v>
      </c>
      <c r="B110" t="s">
        <v>1925</v>
      </c>
      <c r="C110" t="s">
        <v>2017</v>
      </c>
    </row>
    <row r="111" spans="1:3" x14ac:dyDescent="0.35">
      <c r="A111">
        <v>1</v>
      </c>
      <c r="B111" t="s">
        <v>1931</v>
      </c>
      <c r="C111" t="s">
        <v>2017</v>
      </c>
    </row>
    <row r="112" spans="1:3" x14ac:dyDescent="0.35">
      <c r="A112">
        <v>1</v>
      </c>
      <c r="B112" t="s">
        <v>1974</v>
      </c>
      <c r="C112" t="s">
        <v>2018</v>
      </c>
    </row>
    <row r="113" spans="1:3" x14ac:dyDescent="0.35">
      <c r="A113">
        <v>0</v>
      </c>
      <c r="B113" t="s">
        <v>1977</v>
      </c>
      <c r="C113" t="s">
        <v>2024</v>
      </c>
    </row>
    <row r="114" spans="1:3" x14ac:dyDescent="0.35">
      <c r="A114">
        <v>1</v>
      </c>
      <c r="B114" t="s">
        <v>196</v>
      </c>
      <c r="C114" t="s">
        <v>2019</v>
      </c>
    </row>
    <row r="115" spans="1:3" x14ac:dyDescent="0.35">
      <c r="A115">
        <v>1</v>
      </c>
      <c r="B115" t="s">
        <v>197</v>
      </c>
      <c r="C115" t="s">
        <v>2019</v>
      </c>
    </row>
    <row r="116" spans="1:3" x14ac:dyDescent="0.35">
      <c r="A116">
        <v>1</v>
      </c>
      <c r="B116" t="s">
        <v>198</v>
      </c>
      <c r="C116" t="s">
        <v>2020</v>
      </c>
    </row>
  </sheetData>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07BB99-2519-4D71-A10A-2DA04DF388D9}">
  <sheetPr codeName="Sheet20">
    <tabColor rgb="FFCCFFFF"/>
  </sheetPr>
  <dimension ref="A1:V108"/>
  <sheetViews>
    <sheetView topLeftCell="A66" zoomScale="40" zoomScaleNormal="40" workbookViewId="0">
      <selection activeCell="B2" sqref="B2"/>
    </sheetView>
  </sheetViews>
  <sheetFormatPr defaultColWidth="8.7109375" defaultRowHeight="16" x14ac:dyDescent="0.35"/>
  <cols>
    <col min="1" max="1" width="12.92578125" style="352" customWidth="1"/>
    <col min="2" max="2" width="11.35546875" style="352" customWidth="1"/>
    <col min="3" max="3" width="8.7109375" style="352" customWidth="1"/>
    <col min="4" max="16384" width="8.7109375" style="352"/>
  </cols>
  <sheetData>
    <row r="1" spans="1:22" ht="27" customHeight="1" x14ac:dyDescent="0.35">
      <c r="A1" s="385" t="s">
        <v>2295</v>
      </c>
    </row>
    <row r="2" spans="1:22" ht="18.649999999999999" customHeight="1" x14ac:dyDescent="0.35"/>
    <row r="3" spans="1:22" ht="27" customHeight="1" x14ac:dyDescent="0.35">
      <c r="A3" s="386" t="s">
        <v>2271</v>
      </c>
      <c r="B3" s="386" t="s">
        <v>2272</v>
      </c>
      <c r="C3" s="387" t="s">
        <v>2273</v>
      </c>
      <c r="D3" s="388"/>
      <c r="E3" s="388"/>
      <c r="F3" s="388"/>
      <c r="G3" s="388"/>
      <c r="H3" s="388"/>
      <c r="I3" s="388"/>
      <c r="J3" s="388"/>
      <c r="K3" s="388"/>
      <c r="L3" s="388"/>
      <c r="M3" s="388"/>
      <c r="N3" s="388"/>
      <c r="O3" s="389"/>
      <c r="P3" s="388" t="s">
        <v>2293</v>
      </c>
      <c r="Q3" s="388"/>
      <c r="R3" s="388"/>
      <c r="S3" s="388"/>
      <c r="T3" s="388"/>
      <c r="U3" s="388"/>
      <c r="V3" s="389"/>
    </row>
    <row r="4" spans="1:22" ht="10.25" customHeight="1" x14ac:dyDescent="0.35"/>
    <row r="5" spans="1:22" ht="27" customHeight="1" x14ac:dyDescent="0.35">
      <c r="A5" s="383" t="s">
        <v>2303</v>
      </c>
    </row>
    <row r="6" spans="1:22" ht="27" customHeight="1" x14ac:dyDescent="0.35">
      <c r="A6" s="357" t="s">
        <v>2274</v>
      </c>
      <c r="B6" s="353" t="s">
        <v>2275</v>
      </c>
      <c r="C6" s="354" t="s">
        <v>2307</v>
      </c>
      <c r="D6" s="355"/>
      <c r="E6" s="355"/>
      <c r="F6" s="355"/>
      <c r="G6" s="355"/>
      <c r="H6" s="355"/>
      <c r="I6" s="355"/>
      <c r="J6" s="355"/>
      <c r="K6" s="355"/>
      <c r="L6" s="355"/>
      <c r="M6" s="355"/>
      <c r="N6" s="355"/>
      <c r="O6" s="356"/>
      <c r="P6" s="355"/>
      <c r="Q6" s="355"/>
      <c r="R6" s="355"/>
      <c r="S6" s="355"/>
      <c r="T6" s="355"/>
      <c r="U6" s="355"/>
      <c r="V6" s="356"/>
    </row>
    <row r="7" spans="1:22" ht="27" customHeight="1" x14ac:dyDescent="0.35">
      <c r="A7" s="357" t="s">
        <v>2275</v>
      </c>
      <c r="B7" s="353" t="s">
        <v>2275</v>
      </c>
      <c r="C7" s="354" t="s">
        <v>2308</v>
      </c>
      <c r="D7" s="355"/>
      <c r="E7" s="355"/>
      <c r="F7" s="355"/>
      <c r="G7" s="355"/>
      <c r="H7" s="355"/>
      <c r="I7" s="355"/>
      <c r="J7" s="355"/>
      <c r="K7" s="355"/>
      <c r="L7" s="355"/>
      <c r="M7" s="355"/>
      <c r="N7" s="355"/>
      <c r="O7" s="356"/>
      <c r="P7" s="355"/>
      <c r="Q7" s="355"/>
      <c r="R7" s="355"/>
      <c r="S7" s="355"/>
      <c r="T7" s="355"/>
      <c r="U7" s="355"/>
      <c r="V7" s="356"/>
    </row>
    <row r="8" spans="1:22" ht="27" customHeight="1" x14ac:dyDescent="0.35">
      <c r="A8" s="370" t="s">
        <v>2276</v>
      </c>
      <c r="B8" s="371" t="s">
        <v>2275</v>
      </c>
      <c r="C8" s="372" t="s">
        <v>2278</v>
      </c>
      <c r="D8" s="373"/>
      <c r="E8" s="373"/>
      <c r="F8" s="373"/>
      <c r="G8" s="373"/>
      <c r="H8" s="373"/>
      <c r="I8" s="373"/>
      <c r="J8" s="373"/>
      <c r="K8" s="373"/>
      <c r="L8" s="373"/>
      <c r="M8" s="373"/>
      <c r="N8" s="373"/>
      <c r="O8" s="374"/>
      <c r="P8" s="373"/>
      <c r="Q8" s="373"/>
      <c r="R8" s="373"/>
      <c r="S8" s="373"/>
      <c r="T8" s="373"/>
      <c r="U8" s="373"/>
      <c r="V8" s="374"/>
    </row>
    <row r="9" spans="1:22" ht="27" customHeight="1" x14ac:dyDescent="0.35">
      <c r="A9" s="376"/>
      <c r="B9" s="377"/>
      <c r="C9" s="378"/>
      <c r="D9" s="358"/>
      <c r="E9" s="358"/>
      <c r="F9" s="358"/>
      <c r="G9" s="358"/>
      <c r="H9" s="358"/>
      <c r="I9" s="358"/>
      <c r="J9" s="358"/>
      <c r="K9" s="358"/>
      <c r="L9" s="358"/>
      <c r="M9" s="358"/>
      <c r="N9" s="358"/>
      <c r="O9" s="379"/>
      <c r="P9" s="358"/>
      <c r="Q9" s="358"/>
      <c r="R9" s="358"/>
      <c r="S9" s="358"/>
      <c r="T9" s="358"/>
      <c r="U9" s="358"/>
      <c r="V9" s="379"/>
    </row>
    <row r="10" spans="1:22" ht="27" customHeight="1" x14ac:dyDescent="0.35">
      <c r="A10" s="376"/>
      <c r="B10" s="377"/>
      <c r="C10" s="378"/>
      <c r="D10" s="358"/>
      <c r="E10" s="358"/>
      <c r="F10" s="358"/>
      <c r="G10" s="358"/>
      <c r="H10" s="358"/>
      <c r="I10" s="358"/>
      <c r="J10" s="358"/>
      <c r="K10" s="358"/>
      <c r="L10" s="358"/>
      <c r="M10" s="358"/>
      <c r="N10" s="358"/>
      <c r="O10" s="379"/>
      <c r="P10" s="358"/>
      <c r="Q10" s="358"/>
      <c r="R10" s="358"/>
      <c r="S10" s="358"/>
      <c r="T10" s="358"/>
      <c r="U10" s="358"/>
      <c r="V10" s="379"/>
    </row>
    <row r="11" spans="1:22" ht="27" customHeight="1" x14ac:dyDescent="0.35">
      <c r="A11" s="376"/>
      <c r="B11" s="377"/>
      <c r="C11" s="378"/>
      <c r="D11" s="358"/>
      <c r="E11" s="358"/>
      <c r="F11" s="358"/>
      <c r="G11" s="358"/>
      <c r="H11" s="358"/>
      <c r="I11" s="358"/>
      <c r="J11" s="358"/>
      <c r="K11" s="358"/>
      <c r="L11" s="358"/>
      <c r="M11" s="358"/>
      <c r="N11" s="358"/>
      <c r="O11" s="379"/>
      <c r="P11" s="358"/>
      <c r="Q11" s="358"/>
      <c r="R11" s="358"/>
      <c r="S11" s="358"/>
      <c r="T11" s="358"/>
      <c r="U11" s="358"/>
      <c r="V11" s="379"/>
    </row>
    <row r="12" spans="1:22" ht="27" customHeight="1" x14ac:dyDescent="0.35">
      <c r="A12" s="376"/>
      <c r="B12" s="377"/>
      <c r="C12" s="378"/>
      <c r="D12" s="358"/>
      <c r="E12" s="358"/>
      <c r="F12" s="358"/>
      <c r="G12" s="358"/>
      <c r="H12" s="358"/>
      <c r="I12" s="358"/>
      <c r="J12" s="358"/>
      <c r="K12" s="358"/>
      <c r="L12" s="358"/>
      <c r="M12" s="358"/>
      <c r="N12" s="358"/>
      <c r="O12" s="379"/>
      <c r="P12" s="358"/>
      <c r="Q12" s="358"/>
      <c r="R12" s="358"/>
      <c r="S12" s="358"/>
      <c r="T12" s="358"/>
      <c r="U12" s="358"/>
      <c r="V12" s="379"/>
    </row>
    <row r="13" spans="1:22" ht="27" customHeight="1" x14ac:dyDescent="0.35">
      <c r="A13" s="376"/>
      <c r="B13" s="377"/>
      <c r="C13" s="378"/>
      <c r="D13" s="358"/>
      <c r="E13" s="358"/>
      <c r="F13" s="358"/>
      <c r="G13" s="358"/>
      <c r="H13" s="358"/>
      <c r="I13" s="358"/>
      <c r="J13" s="358"/>
      <c r="K13" s="358"/>
      <c r="L13" s="358"/>
      <c r="M13" s="358"/>
      <c r="N13" s="358"/>
      <c r="O13" s="379"/>
      <c r="P13" s="358"/>
      <c r="Q13" s="358"/>
      <c r="R13" s="358"/>
      <c r="S13" s="358"/>
      <c r="T13" s="358"/>
      <c r="U13" s="358"/>
      <c r="V13" s="379"/>
    </row>
    <row r="14" spans="1:22" ht="27" customHeight="1" x14ac:dyDescent="0.35">
      <c r="A14" s="376"/>
      <c r="B14" s="377"/>
      <c r="C14" s="378"/>
      <c r="D14" s="358"/>
      <c r="E14" s="358"/>
      <c r="F14" s="358"/>
      <c r="G14" s="358"/>
      <c r="H14" s="358"/>
      <c r="I14" s="358"/>
      <c r="J14" s="358"/>
      <c r="K14" s="358"/>
      <c r="L14" s="358"/>
      <c r="M14" s="358"/>
      <c r="N14" s="358"/>
      <c r="O14" s="379"/>
      <c r="P14" s="358"/>
      <c r="Q14" s="358"/>
      <c r="R14" s="358"/>
      <c r="S14" s="358"/>
      <c r="T14" s="358"/>
      <c r="U14" s="358"/>
      <c r="V14" s="379"/>
    </row>
    <row r="15" spans="1:22" ht="27" customHeight="1" x14ac:dyDescent="0.35">
      <c r="A15" s="376"/>
      <c r="B15" s="377"/>
      <c r="C15" s="378"/>
      <c r="D15" s="358"/>
      <c r="E15" s="358"/>
      <c r="F15" s="358"/>
      <c r="G15" s="358"/>
      <c r="H15" s="358"/>
      <c r="I15" s="358"/>
      <c r="J15" s="358"/>
      <c r="K15" s="358"/>
      <c r="L15" s="358"/>
      <c r="M15" s="358"/>
      <c r="N15" s="358"/>
      <c r="O15" s="379"/>
      <c r="P15" s="358"/>
      <c r="Q15" s="358"/>
      <c r="R15" s="358"/>
      <c r="S15" s="358"/>
      <c r="T15" s="358"/>
      <c r="U15" s="358"/>
      <c r="V15" s="379"/>
    </row>
    <row r="16" spans="1:22" ht="27" customHeight="1" x14ac:dyDescent="0.35">
      <c r="A16" s="365"/>
      <c r="B16" s="366"/>
      <c r="C16" s="367"/>
      <c r="D16" s="368"/>
      <c r="E16" s="368"/>
      <c r="F16" s="368"/>
      <c r="G16" s="368"/>
      <c r="H16" s="368"/>
      <c r="I16" s="368"/>
      <c r="J16" s="368"/>
      <c r="K16" s="368"/>
      <c r="L16" s="368"/>
      <c r="M16" s="368"/>
      <c r="N16" s="368"/>
      <c r="O16" s="369"/>
      <c r="P16" s="368"/>
      <c r="Q16" s="368"/>
      <c r="R16" s="368"/>
      <c r="S16" s="368"/>
      <c r="T16" s="368"/>
      <c r="U16" s="368"/>
      <c r="V16" s="369"/>
    </row>
    <row r="17" spans="1:22" ht="27" customHeight="1" x14ac:dyDescent="0.35">
      <c r="A17" s="357" t="s">
        <v>2277</v>
      </c>
      <c r="B17" s="353" t="s">
        <v>2275</v>
      </c>
      <c r="C17" s="354" t="s">
        <v>2333</v>
      </c>
      <c r="D17" s="355"/>
      <c r="E17" s="355"/>
      <c r="F17" s="355"/>
      <c r="G17" s="355"/>
      <c r="H17" s="355"/>
      <c r="I17" s="355"/>
      <c r="J17" s="355"/>
      <c r="K17" s="355"/>
      <c r="L17" s="355"/>
      <c r="M17" s="355"/>
      <c r="N17" s="355"/>
      <c r="O17" s="356"/>
      <c r="P17" s="355"/>
      <c r="Q17" s="355"/>
      <c r="R17" s="355"/>
      <c r="S17" s="355"/>
      <c r="T17" s="355"/>
      <c r="U17" s="355"/>
      <c r="V17" s="356"/>
    </row>
    <row r="18" spans="1:22" ht="10.25" customHeight="1" x14ac:dyDescent="0.35"/>
    <row r="19" spans="1:22" ht="27" customHeight="1" x14ac:dyDescent="0.35">
      <c r="A19" s="383" t="s">
        <v>2304</v>
      </c>
    </row>
    <row r="20" spans="1:22" ht="27" customHeight="1" x14ac:dyDescent="0.35">
      <c r="A20" s="357" t="s">
        <v>2279</v>
      </c>
      <c r="B20" s="353" t="s">
        <v>2317</v>
      </c>
      <c r="C20" s="354" t="s">
        <v>2289</v>
      </c>
      <c r="D20" s="355"/>
      <c r="E20" s="355"/>
      <c r="F20" s="355"/>
      <c r="G20" s="355"/>
      <c r="H20" s="355"/>
      <c r="I20" s="355"/>
      <c r="J20" s="355"/>
      <c r="K20" s="355"/>
      <c r="L20" s="355"/>
      <c r="M20" s="355"/>
      <c r="N20" s="355"/>
      <c r="O20" s="356"/>
      <c r="P20" s="355"/>
      <c r="Q20" s="355"/>
      <c r="R20" s="355"/>
      <c r="S20" s="355"/>
      <c r="T20" s="355"/>
      <c r="U20" s="355"/>
      <c r="V20" s="356"/>
    </row>
    <row r="21" spans="1:22" ht="27" customHeight="1" x14ac:dyDescent="0.35">
      <c r="A21" s="370" t="s">
        <v>2280</v>
      </c>
      <c r="B21" s="371" t="s">
        <v>2287</v>
      </c>
      <c r="C21" s="372" t="s">
        <v>2290</v>
      </c>
      <c r="D21" s="373"/>
      <c r="E21" s="373"/>
      <c r="F21" s="373"/>
      <c r="G21" s="373"/>
      <c r="H21" s="373"/>
      <c r="I21" s="373"/>
      <c r="J21" s="373"/>
      <c r="K21" s="373"/>
      <c r="L21" s="373"/>
      <c r="M21" s="373"/>
      <c r="N21" s="373"/>
      <c r="O21" s="374"/>
      <c r="P21" s="373" t="s">
        <v>2294</v>
      </c>
      <c r="Q21" s="373"/>
      <c r="R21" s="373"/>
      <c r="S21" s="373"/>
      <c r="T21" s="373"/>
      <c r="U21" s="373"/>
      <c r="V21" s="374"/>
    </row>
    <row r="22" spans="1:22" ht="27" customHeight="1" x14ac:dyDescent="0.35">
      <c r="A22" s="376"/>
      <c r="B22" s="377"/>
      <c r="C22" s="378"/>
      <c r="D22" s="358"/>
      <c r="E22" s="358"/>
      <c r="F22" s="358"/>
      <c r="G22" s="358"/>
      <c r="H22" s="358"/>
      <c r="I22" s="358"/>
      <c r="J22" s="358"/>
      <c r="K22" s="358"/>
      <c r="L22" s="358"/>
      <c r="M22" s="358"/>
      <c r="N22" s="358"/>
      <c r="O22" s="379"/>
      <c r="P22" s="358"/>
      <c r="Q22" s="358"/>
      <c r="R22" s="358"/>
      <c r="S22" s="358"/>
      <c r="T22" s="358"/>
      <c r="U22" s="358"/>
      <c r="V22" s="379"/>
    </row>
    <row r="23" spans="1:22" ht="27" customHeight="1" x14ac:dyDescent="0.35">
      <c r="A23" s="376"/>
      <c r="B23" s="377"/>
      <c r="C23" s="378"/>
      <c r="D23" s="358"/>
      <c r="E23" s="358"/>
      <c r="F23" s="358"/>
      <c r="G23" s="358"/>
      <c r="H23" s="358"/>
      <c r="I23" s="358"/>
      <c r="J23" s="358"/>
      <c r="K23" s="358"/>
      <c r="L23" s="358"/>
      <c r="M23" s="358"/>
      <c r="N23" s="358"/>
      <c r="O23" s="379"/>
      <c r="P23" s="358"/>
      <c r="Q23" s="358"/>
      <c r="R23" s="358"/>
      <c r="S23" s="358"/>
      <c r="T23" s="358"/>
      <c r="U23" s="358"/>
      <c r="V23" s="379"/>
    </row>
    <row r="24" spans="1:22" ht="27" customHeight="1" x14ac:dyDescent="0.35">
      <c r="A24" s="376"/>
      <c r="B24" s="377"/>
      <c r="C24" s="378"/>
      <c r="D24" s="358"/>
      <c r="E24" s="358"/>
      <c r="F24" s="358"/>
      <c r="G24" s="358"/>
      <c r="H24" s="358"/>
      <c r="I24" s="358"/>
      <c r="J24" s="358"/>
      <c r="K24" s="358"/>
      <c r="L24" s="358"/>
      <c r="M24" s="358"/>
      <c r="N24" s="358"/>
      <c r="O24" s="379"/>
      <c r="P24" s="358"/>
      <c r="Q24" s="358"/>
      <c r="R24" s="358"/>
      <c r="S24" s="358"/>
      <c r="T24" s="358"/>
      <c r="U24" s="358"/>
      <c r="V24" s="379"/>
    </row>
    <row r="25" spans="1:22" ht="27" customHeight="1" x14ac:dyDescent="0.35">
      <c r="A25" s="376"/>
      <c r="B25" s="377"/>
      <c r="C25" s="378"/>
      <c r="D25" s="358"/>
      <c r="E25" s="358"/>
      <c r="F25" s="358"/>
      <c r="G25" s="358"/>
      <c r="H25" s="358"/>
      <c r="I25" s="358"/>
      <c r="J25" s="358"/>
      <c r="K25" s="358"/>
      <c r="L25" s="358"/>
      <c r="M25" s="358"/>
      <c r="N25" s="358"/>
      <c r="O25" s="379"/>
      <c r="P25" s="358"/>
      <c r="Q25" s="358"/>
      <c r="R25" s="358"/>
      <c r="S25" s="358"/>
      <c r="T25" s="358"/>
      <c r="U25" s="358"/>
      <c r="V25" s="379"/>
    </row>
    <row r="26" spans="1:22" ht="27" customHeight="1" x14ac:dyDescent="0.35">
      <c r="A26" s="376"/>
      <c r="B26" s="377"/>
      <c r="C26" s="378"/>
      <c r="D26" s="358"/>
      <c r="E26" s="358"/>
      <c r="F26" s="358"/>
      <c r="G26" s="358"/>
      <c r="H26" s="358"/>
      <c r="I26" s="358"/>
      <c r="J26" s="358"/>
      <c r="K26" s="358"/>
      <c r="L26" s="358"/>
      <c r="M26" s="358"/>
      <c r="N26" s="358"/>
      <c r="O26" s="379"/>
      <c r="P26" s="358"/>
      <c r="Q26" s="358"/>
      <c r="R26" s="358"/>
      <c r="S26" s="358"/>
      <c r="T26" s="358"/>
      <c r="U26" s="358"/>
      <c r="V26" s="379"/>
    </row>
    <row r="27" spans="1:22" ht="27" customHeight="1" x14ac:dyDescent="0.35">
      <c r="A27" s="376"/>
      <c r="B27" s="377"/>
      <c r="C27" s="378"/>
      <c r="D27" s="358"/>
      <c r="E27" s="358"/>
      <c r="F27" s="358"/>
      <c r="G27" s="358"/>
      <c r="H27" s="358"/>
      <c r="I27" s="358"/>
      <c r="J27" s="358"/>
      <c r="K27" s="358"/>
      <c r="L27" s="358"/>
      <c r="M27" s="358"/>
      <c r="N27" s="358"/>
      <c r="O27" s="379"/>
      <c r="P27" s="358"/>
      <c r="Q27" s="358"/>
      <c r="R27" s="358"/>
      <c r="S27" s="358"/>
      <c r="T27" s="358"/>
      <c r="U27" s="358"/>
      <c r="V27" s="379"/>
    </row>
    <row r="28" spans="1:22" ht="27" customHeight="1" x14ac:dyDescent="0.35">
      <c r="A28" s="376"/>
      <c r="B28" s="377"/>
      <c r="C28" s="378"/>
      <c r="D28" s="358"/>
      <c r="E28" s="358"/>
      <c r="F28" s="358"/>
      <c r="G28" s="358"/>
      <c r="H28" s="358"/>
      <c r="I28" s="358"/>
      <c r="J28" s="358"/>
      <c r="K28" s="358"/>
      <c r="L28" s="358"/>
      <c r="M28" s="358"/>
      <c r="N28" s="358"/>
      <c r="O28" s="379"/>
      <c r="P28" s="358"/>
      <c r="Q28" s="358"/>
      <c r="R28" s="358"/>
      <c r="S28" s="358"/>
      <c r="T28" s="358"/>
      <c r="U28" s="358"/>
      <c r="V28" s="379"/>
    </row>
    <row r="29" spans="1:22" ht="27" customHeight="1" x14ac:dyDescent="0.35">
      <c r="A29" s="376"/>
      <c r="B29" s="377"/>
      <c r="C29" s="378"/>
      <c r="D29" s="358"/>
      <c r="E29" s="358"/>
      <c r="F29" s="358"/>
      <c r="G29" s="358"/>
      <c r="H29" s="358"/>
      <c r="I29" s="358"/>
      <c r="J29" s="358"/>
      <c r="K29" s="358"/>
      <c r="L29" s="358"/>
      <c r="M29" s="358"/>
      <c r="N29" s="358"/>
      <c r="O29" s="379"/>
      <c r="P29" s="358"/>
      <c r="Q29" s="358"/>
      <c r="R29" s="358"/>
      <c r="S29" s="358"/>
      <c r="T29" s="358"/>
      <c r="U29" s="358"/>
      <c r="V29" s="379"/>
    </row>
    <row r="30" spans="1:22" ht="27" customHeight="1" x14ac:dyDescent="0.35">
      <c r="A30" s="376"/>
      <c r="B30" s="377"/>
      <c r="C30" s="378"/>
      <c r="D30" s="358"/>
      <c r="E30" s="358"/>
      <c r="F30" s="358"/>
      <c r="G30" s="358"/>
      <c r="H30" s="358"/>
      <c r="I30" s="358"/>
      <c r="J30" s="358"/>
      <c r="K30" s="358"/>
      <c r="L30" s="358"/>
      <c r="M30" s="358"/>
      <c r="N30" s="358"/>
      <c r="O30" s="379"/>
      <c r="P30" s="358"/>
      <c r="Q30" s="358"/>
      <c r="R30" s="358"/>
      <c r="S30" s="358"/>
      <c r="T30" s="358"/>
      <c r="U30" s="358"/>
      <c r="V30" s="379"/>
    </row>
    <row r="31" spans="1:22" ht="27" customHeight="1" x14ac:dyDescent="0.35">
      <c r="A31" s="376"/>
      <c r="B31" s="377"/>
      <c r="C31" s="378"/>
      <c r="D31" s="358"/>
      <c r="E31" s="358"/>
      <c r="F31" s="358"/>
      <c r="G31" s="358"/>
      <c r="H31" s="358"/>
      <c r="I31" s="358"/>
      <c r="J31" s="358"/>
      <c r="K31" s="358"/>
      <c r="L31" s="358"/>
      <c r="M31" s="358"/>
      <c r="N31" s="358"/>
      <c r="O31" s="379"/>
      <c r="P31" s="358"/>
      <c r="Q31" s="358"/>
      <c r="R31" s="358"/>
      <c r="S31" s="358"/>
      <c r="T31" s="358"/>
      <c r="U31" s="358"/>
      <c r="V31" s="379"/>
    </row>
    <row r="32" spans="1:22" ht="27" customHeight="1" x14ac:dyDescent="0.35">
      <c r="A32" s="376"/>
      <c r="B32" s="377"/>
      <c r="C32" s="378"/>
      <c r="D32" s="358"/>
      <c r="E32" s="358"/>
      <c r="F32" s="358"/>
      <c r="G32" s="358"/>
      <c r="H32" s="358"/>
      <c r="I32" s="358"/>
      <c r="J32" s="358"/>
      <c r="K32" s="358"/>
      <c r="L32" s="358"/>
      <c r="M32" s="358"/>
      <c r="N32" s="358"/>
      <c r="O32" s="379"/>
      <c r="P32" s="358"/>
      <c r="Q32" s="358"/>
      <c r="R32" s="358"/>
      <c r="S32" s="358"/>
      <c r="T32" s="358"/>
      <c r="U32" s="358"/>
      <c r="V32" s="379"/>
    </row>
    <row r="33" spans="1:22" ht="27" customHeight="1" x14ac:dyDescent="0.35">
      <c r="A33" s="370" t="s">
        <v>2281</v>
      </c>
      <c r="B33" s="371" t="s">
        <v>2287</v>
      </c>
      <c r="C33" s="372" t="s">
        <v>2291</v>
      </c>
      <c r="D33" s="373"/>
      <c r="E33" s="373"/>
      <c r="F33" s="373"/>
      <c r="G33" s="373"/>
      <c r="H33" s="373"/>
      <c r="I33" s="373"/>
      <c r="J33" s="373"/>
      <c r="K33" s="373"/>
      <c r="L33" s="373"/>
      <c r="M33" s="373"/>
      <c r="N33" s="373"/>
      <c r="O33" s="374"/>
      <c r="P33" s="373" t="s">
        <v>2294</v>
      </c>
      <c r="Q33" s="373"/>
      <c r="R33" s="373"/>
      <c r="S33" s="373"/>
      <c r="T33" s="373"/>
      <c r="U33" s="373"/>
      <c r="V33" s="374"/>
    </row>
    <row r="34" spans="1:22" ht="27" customHeight="1" x14ac:dyDescent="0.35">
      <c r="A34" s="376"/>
      <c r="B34" s="377"/>
      <c r="C34" s="378"/>
      <c r="D34" s="358"/>
      <c r="E34" s="358"/>
      <c r="F34" s="358"/>
      <c r="G34" s="358"/>
      <c r="H34" s="358"/>
      <c r="I34" s="358"/>
      <c r="J34" s="358"/>
      <c r="K34" s="358"/>
      <c r="L34" s="358"/>
      <c r="M34" s="358"/>
      <c r="N34" s="358"/>
      <c r="O34" s="379"/>
      <c r="P34" s="358"/>
      <c r="Q34" s="358"/>
      <c r="R34" s="358"/>
      <c r="S34" s="358"/>
      <c r="T34" s="358"/>
      <c r="U34" s="358"/>
      <c r="V34" s="379"/>
    </row>
    <row r="35" spans="1:22" ht="27" customHeight="1" x14ac:dyDescent="0.35">
      <c r="A35" s="376"/>
      <c r="B35" s="377"/>
      <c r="C35" s="378"/>
      <c r="D35" s="358"/>
      <c r="E35" s="358"/>
      <c r="F35" s="358"/>
      <c r="G35" s="358"/>
      <c r="H35" s="358"/>
      <c r="I35" s="358"/>
      <c r="J35" s="358"/>
      <c r="K35" s="358"/>
      <c r="L35" s="358"/>
      <c r="M35" s="358"/>
      <c r="N35" s="358"/>
      <c r="O35" s="379"/>
      <c r="P35" s="358"/>
      <c r="Q35" s="358"/>
      <c r="R35" s="358"/>
      <c r="S35" s="358"/>
      <c r="T35" s="358"/>
      <c r="U35" s="358"/>
      <c r="V35" s="379"/>
    </row>
    <row r="36" spans="1:22" ht="27" customHeight="1" x14ac:dyDescent="0.35">
      <c r="A36" s="376"/>
      <c r="B36" s="377"/>
      <c r="C36" s="378"/>
      <c r="D36" s="358"/>
      <c r="E36" s="358"/>
      <c r="F36" s="358"/>
      <c r="G36" s="358"/>
      <c r="H36" s="358"/>
      <c r="I36" s="358"/>
      <c r="J36" s="358"/>
      <c r="K36" s="358"/>
      <c r="L36" s="358"/>
      <c r="M36" s="358"/>
      <c r="N36" s="358"/>
      <c r="O36" s="379"/>
      <c r="P36" s="358"/>
      <c r="Q36" s="358"/>
      <c r="R36" s="358"/>
      <c r="S36" s="358"/>
      <c r="T36" s="358"/>
      <c r="U36" s="358"/>
      <c r="V36" s="379"/>
    </row>
    <row r="37" spans="1:22" ht="27" customHeight="1" x14ac:dyDescent="0.35">
      <c r="A37" s="376"/>
      <c r="B37" s="377"/>
      <c r="C37" s="378"/>
      <c r="D37" s="358"/>
      <c r="E37" s="358"/>
      <c r="F37" s="358"/>
      <c r="G37" s="358"/>
      <c r="H37" s="358"/>
      <c r="I37" s="358"/>
      <c r="J37" s="358"/>
      <c r="K37" s="358"/>
      <c r="L37" s="358"/>
      <c r="M37" s="358"/>
      <c r="N37" s="358"/>
      <c r="O37" s="379"/>
      <c r="P37" s="358"/>
      <c r="Q37" s="358"/>
      <c r="R37" s="358"/>
      <c r="S37" s="358"/>
      <c r="T37" s="358"/>
      <c r="U37" s="358"/>
      <c r="V37" s="379"/>
    </row>
    <row r="38" spans="1:22" ht="27" customHeight="1" x14ac:dyDescent="0.35">
      <c r="A38" s="376"/>
      <c r="B38" s="377"/>
      <c r="C38" s="378"/>
      <c r="D38" s="358"/>
      <c r="E38" s="358"/>
      <c r="F38" s="358"/>
      <c r="G38" s="358"/>
      <c r="H38" s="358"/>
      <c r="I38" s="358"/>
      <c r="J38" s="358"/>
      <c r="K38" s="358"/>
      <c r="L38" s="358"/>
      <c r="M38" s="358"/>
      <c r="N38" s="358"/>
      <c r="O38" s="379"/>
      <c r="P38" s="358"/>
      <c r="Q38" s="358"/>
      <c r="R38" s="358"/>
      <c r="S38" s="358"/>
      <c r="T38" s="358"/>
      <c r="U38" s="358"/>
      <c r="V38" s="379"/>
    </row>
    <row r="39" spans="1:22" ht="27" customHeight="1" x14ac:dyDescent="0.35">
      <c r="A39" s="376"/>
      <c r="B39" s="377"/>
      <c r="C39" s="378"/>
      <c r="D39" s="358"/>
      <c r="E39" s="358"/>
      <c r="F39" s="358"/>
      <c r="G39" s="358"/>
      <c r="H39" s="358"/>
      <c r="I39" s="358"/>
      <c r="J39" s="358"/>
      <c r="K39" s="358"/>
      <c r="L39" s="358"/>
      <c r="M39" s="358"/>
      <c r="N39" s="358"/>
      <c r="O39" s="379"/>
      <c r="P39" s="358"/>
      <c r="Q39" s="358"/>
      <c r="R39" s="358"/>
      <c r="S39" s="358"/>
      <c r="T39" s="358"/>
      <c r="U39" s="358"/>
      <c r="V39" s="379"/>
    </row>
    <row r="40" spans="1:22" ht="27" customHeight="1" x14ac:dyDescent="0.35">
      <c r="A40" s="376"/>
      <c r="B40" s="377"/>
      <c r="C40" s="378"/>
      <c r="D40" s="358"/>
      <c r="E40" s="358"/>
      <c r="F40" s="358"/>
      <c r="G40" s="358"/>
      <c r="H40" s="358"/>
      <c r="I40" s="358"/>
      <c r="J40" s="358"/>
      <c r="K40" s="358"/>
      <c r="L40" s="358"/>
      <c r="M40" s="358"/>
      <c r="N40" s="358"/>
      <c r="O40" s="379"/>
      <c r="P40" s="358"/>
      <c r="Q40" s="358"/>
      <c r="R40" s="358"/>
      <c r="S40" s="358"/>
      <c r="T40" s="358"/>
      <c r="U40" s="358"/>
      <c r="V40" s="379"/>
    </row>
    <row r="41" spans="1:22" ht="27" customHeight="1" x14ac:dyDescent="0.35">
      <c r="A41" s="376"/>
      <c r="B41" s="377"/>
      <c r="C41" s="378"/>
      <c r="D41" s="358"/>
      <c r="E41" s="358"/>
      <c r="F41" s="358"/>
      <c r="G41" s="358"/>
      <c r="H41" s="358"/>
      <c r="I41" s="358"/>
      <c r="J41" s="358"/>
      <c r="K41" s="358"/>
      <c r="L41" s="358"/>
      <c r="M41" s="358"/>
      <c r="N41" s="358"/>
      <c r="O41" s="379"/>
      <c r="P41" s="358"/>
      <c r="Q41" s="358"/>
      <c r="R41" s="358"/>
      <c r="S41" s="358"/>
      <c r="T41" s="358"/>
      <c r="U41" s="358"/>
      <c r="V41" s="379"/>
    </row>
    <row r="42" spans="1:22" ht="27" customHeight="1" x14ac:dyDescent="0.35">
      <c r="A42" s="376"/>
      <c r="B42" s="377"/>
      <c r="C42" s="378"/>
      <c r="D42" s="358"/>
      <c r="E42" s="358"/>
      <c r="F42" s="358"/>
      <c r="G42" s="358"/>
      <c r="H42" s="358"/>
      <c r="I42" s="358"/>
      <c r="J42" s="358"/>
      <c r="K42" s="358"/>
      <c r="L42" s="358"/>
      <c r="M42" s="358"/>
      <c r="N42" s="358"/>
      <c r="O42" s="379"/>
      <c r="P42" s="358"/>
      <c r="Q42" s="358"/>
      <c r="R42" s="358"/>
      <c r="S42" s="358"/>
      <c r="T42" s="358"/>
      <c r="U42" s="358"/>
      <c r="V42" s="379"/>
    </row>
    <row r="43" spans="1:22" ht="27" customHeight="1" x14ac:dyDescent="0.35">
      <c r="A43" s="376"/>
      <c r="B43" s="377"/>
      <c r="C43" s="378"/>
      <c r="D43" s="358"/>
      <c r="E43" s="358"/>
      <c r="F43" s="358"/>
      <c r="G43" s="358"/>
      <c r="H43" s="358"/>
      <c r="I43" s="358"/>
      <c r="J43" s="358"/>
      <c r="K43" s="358"/>
      <c r="L43" s="358"/>
      <c r="M43" s="358"/>
      <c r="N43" s="358"/>
      <c r="O43" s="379"/>
      <c r="P43" s="358"/>
      <c r="Q43" s="358"/>
      <c r="R43" s="358"/>
      <c r="S43" s="358"/>
      <c r="T43" s="358"/>
      <c r="U43" s="358"/>
      <c r="V43" s="379"/>
    </row>
    <row r="44" spans="1:22" s="358" customFormat="1" ht="27" customHeight="1" x14ac:dyDescent="0.35">
      <c r="A44" s="376"/>
      <c r="B44" s="377"/>
      <c r="C44" s="378"/>
      <c r="O44" s="379"/>
      <c r="V44" s="379"/>
    </row>
    <row r="45" spans="1:22" ht="27" customHeight="1" x14ac:dyDescent="0.35">
      <c r="A45" s="365"/>
      <c r="B45" s="366"/>
      <c r="C45" s="367"/>
      <c r="D45" s="368"/>
      <c r="E45" s="368"/>
      <c r="F45" s="368"/>
      <c r="G45" s="368"/>
      <c r="H45" s="368"/>
      <c r="I45" s="368"/>
      <c r="J45" s="368"/>
      <c r="K45" s="368"/>
      <c r="L45" s="368"/>
      <c r="M45" s="368"/>
      <c r="N45" s="368"/>
      <c r="O45" s="369"/>
      <c r="P45" s="368"/>
      <c r="Q45" s="368"/>
      <c r="R45" s="368"/>
      <c r="S45" s="368"/>
      <c r="T45" s="368"/>
      <c r="U45" s="368"/>
      <c r="V45" s="369"/>
    </row>
    <row r="46" spans="1:22" ht="27" customHeight="1" x14ac:dyDescent="0.35">
      <c r="A46" s="370" t="s">
        <v>2008</v>
      </c>
      <c r="B46" s="371" t="s">
        <v>2287</v>
      </c>
      <c r="C46" s="372" t="s">
        <v>2296</v>
      </c>
      <c r="D46" s="373"/>
      <c r="E46" s="373"/>
      <c r="F46" s="373"/>
      <c r="G46" s="373"/>
      <c r="H46" s="373"/>
      <c r="I46" s="373"/>
      <c r="J46" s="373"/>
      <c r="K46" s="373"/>
      <c r="L46" s="373"/>
      <c r="M46" s="373"/>
      <c r="N46" s="373"/>
      <c r="O46" s="374"/>
      <c r="P46" s="373" t="s">
        <v>2294</v>
      </c>
      <c r="Q46" s="373"/>
      <c r="R46" s="373"/>
      <c r="S46" s="373"/>
      <c r="T46" s="373"/>
      <c r="U46" s="373"/>
      <c r="V46" s="374"/>
    </row>
    <row r="47" spans="1:22" ht="27" customHeight="1" x14ac:dyDescent="0.35">
      <c r="A47" s="376"/>
      <c r="B47" s="377"/>
      <c r="C47" s="378"/>
      <c r="D47" s="358"/>
      <c r="E47" s="358"/>
      <c r="F47" s="358"/>
      <c r="G47" s="358"/>
      <c r="H47" s="358"/>
      <c r="I47" s="358"/>
      <c r="J47" s="358"/>
      <c r="K47" s="358"/>
      <c r="L47" s="358"/>
      <c r="M47" s="358"/>
      <c r="N47" s="358"/>
      <c r="O47" s="379"/>
      <c r="P47" s="358"/>
      <c r="Q47" s="358"/>
      <c r="R47" s="358"/>
      <c r="S47" s="358"/>
      <c r="T47" s="358"/>
      <c r="U47" s="358"/>
      <c r="V47" s="379"/>
    </row>
    <row r="48" spans="1:22" ht="27" customHeight="1" x14ac:dyDescent="0.35">
      <c r="A48" s="376"/>
      <c r="B48" s="377"/>
      <c r="C48" s="378"/>
      <c r="D48" s="358"/>
      <c r="E48" s="358"/>
      <c r="F48" s="358"/>
      <c r="G48" s="358"/>
      <c r="H48" s="358"/>
      <c r="I48" s="358"/>
      <c r="J48" s="358"/>
      <c r="K48" s="358"/>
      <c r="L48" s="358"/>
      <c r="M48" s="358"/>
      <c r="N48" s="358"/>
      <c r="O48" s="379"/>
      <c r="P48" s="358"/>
      <c r="Q48" s="358"/>
      <c r="R48" s="358"/>
      <c r="S48" s="358"/>
      <c r="T48" s="358"/>
      <c r="U48" s="358"/>
      <c r="V48" s="379"/>
    </row>
    <row r="49" spans="1:22" ht="27" customHeight="1" x14ac:dyDescent="0.35">
      <c r="A49" s="376"/>
      <c r="B49" s="377"/>
      <c r="C49" s="378"/>
      <c r="D49" s="358"/>
      <c r="E49" s="358"/>
      <c r="F49" s="358"/>
      <c r="G49" s="358"/>
      <c r="H49" s="358"/>
      <c r="I49" s="358"/>
      <c r="J49" s="358"/>
      <c r="K49" s="358"/>
      <c r="L49" s="358"/>
      <c r="M49" s="358"/>
      <c r="N49" s="358"/>
      <c r="O49" s="379"/>
      <c r="P49" s="358"/>
      <c r="Q49" s="358"/>
      <c r="R49" s="358"/>
      <c r="S49" s="358"/>
      <c r="T49" s="358"/>
      <c r="U49" s="358"/>
      <c r="V49" s="379"/>
    </row>
    <row r="50" spans="1:22" ht="27" customHeight="1" x14ac:dyDescent="0.35">
      <c r="A50" s="376"/>
      <c r="B50" s="377"/>
      <c r="C50" s="378"/>
      <c r="D50" s="358"/>
      <c r="E50" s="358"/>
      <c r="F50" s="358"/>
      <c r="G50" s="358"/>
      <c r="H50" s="358"/>
      <c r="I50" s="358"/>
      <c r="J50" s="358"/>
      <c r="K50" s="358"/>
      <c r="L50" s="358"/>
      <c r="M50" s="358"/>
      <c r="N50" s="358"/>
      <c r="O50" s="379"/>
      <c r="P50" s="358"/>
      <c r="Q50" s="358"/>
      <c r="R50" s="358"/>
      <c r="S50" s="358"/>
      <c r="T50" s="358"/>
      <c r="U50" s="358"/>
      <c r="V50" s="379"/>
    </row>
    <row r="51" spans="1:22" ht="27" customHeight="1" x14ac:dyDescent="0.35">
      <c r="A51" s="376"/>
      <c r="B51" s="377"/>
      <c r="C51" s="378"/>
      <c r="D51" s="358"/>
      <c r="E51" s="358"/>
      <c r="F51" s="358"/>
      <c r="G51" s="358"/>
      <c r="H51" s="358"/>
      <c r="I51" s="358"/>
      <c r="J51" s="358"/>
      <c r="K51" s="358"/>
      <c r="L51" s="358"/>
      <c r="M51" s="358"/>
      <c r="N51" s="358"/>
      <c r="O51" s="379"/>
      <c r="P51" s="358"/>
      <c r="Q51" s="358"/>
      <c r="R51" s="358"/>
      <c r="S51" s="358"/>
      <c r="T51" s="358"/>
      <c r="U51" s="358"/>
      <c r="V51" s="379"/>
    </row>
    <row r="52" spans="1:22" ht="27" customHeight="1" x14ac:dyDescent="0.35">
      <c r="A52" s="376"/>
      <c r="B52" s="377"/>
      <c r="C52" s="378"/>
      <c r="D52" s="358"/>
      <c r="E52" s="358"/>
      <c r="F52" s="358"/>
      <c r="G52" s="358"/>
      <c r="H52" s="358"/>
      <c r="I52" s="358"/>
      <c r="J52" s="358"/>
      <c r="K52" s="358"/>
      <c r="L52" s="358"/>
      <c r="M52" s="358"/>
      <c r="N52" s="358"/>
      <c r="O52" s="379"/>
      <c r="P52" s="358"/>
      <c r="Q52" s="358"/>
      <c r="R52" s="358"/>
      <c r="S52" s="358"/>
      <c r="T52" s="358"/>
      <c r="U52" s="358"/>
      <c r="V52" s="379"/>
    </row>
    <row r="53" spans="1:22" ht="27" customHeight="1" x14ac:dyDescent="0.35">
      <c r="A53" s="376"/>
      <c r="B53" s="377"/>
      <c r="C53" s="378"/>
      <c r="D53" s="358"/>
      <c r="E53" s="358"/>
      <c r="F53" s="358"/>
      <c r="G53" s="358"/>
      <c r="H53" s="358"/>
      <c r="I53" s="358"/>
      <c r="J53" s="358"/>
      <c r="K53" s="358"/>
      <c r="L53" s="358"/>
      <c r="M53" s="358"/>
      <c r="N53" s="358"/>
      <c r="O53" s="379"/>
      <c r="P53" s="358"/>
      <c r="Q53" s="358"/>
      <c r="R53" s="358"/>
      <c r="S53" s="358"/>
      <c r="T53" s="358"/>
      <c r="U53" s="358"/>
      <c r="V53" s="379"/>
    </row>
    <row r="54" spans="1:22" ht="27" customHeight="1" x14ac:dyDescent="0.35">
      <c r="A54" s="376"/>
      <c r="B54" s="377"/>
      <c r="C54" s="378"/>
      <c r="D54" s="358"/>
      <c r="E54" s="358"/>
      <c r="F54" s="358"/>
      <c r="G54" s="358"/>
      <c r="H54" s="358"/>
      <c r="I54" s="358"/>
      <c r="J54" s="358"/>
      <c r="K54" s="358"/>
      <c r="L54" s="358"/>
      <c r="M54" s="358"/>
      <c r="N54" s="358"/>
      <c r="O54" s="379"/>
      <c r="P54" s="358"/>
      <c r="Q54" s="358"/>
      <c r="R54" s="358"/>
      <c r="S54" s="358"/>
      <c r="T54" s="358"/>
      <c r="U54" s="358"/>
      <c r="V54" s="379"/>
    </row>
    <row r="55" spans="1:22" ht="27" customHeight="1" x14ac:dyDescent="0.35">
      <c r="A55" s="376"/>
      <c r="B55" s="377"/>
      <c r="C55" s="378"/>
      <c r="D55" s="358"/>
      <c r="E55" s="358"/>
      <c r="F55" s="358"/>
      <c r="G55" s="358"/>
      <c r="H55" s="358"/>
      <c r="I55" s="358"/>
      <c r="J55" s="358"/>
      <c r="K55" s="358"/>
      <c r="L55" s="358"/>
      <c r="M55" s="358"/>
      <c r="N55" s="358"/>
      <c r="O55" s="379"/>
      <c r="P55" s="358"/>
      <c r="Q55" s="358"/>
      <c r="R55" s="358"/>
      <c r="S55" s="358"/>
      <c r="T55" s="358"/>
      <c r="U55" s="358"/>
      <c r="V55" s="379"/>
    </row>
    <row r="56" spans="1:22" ht="27" customHeight="1" x14ac:dyDescent="0.35">
      <c r="A56" s="376"/>
      <c r="B56" s="377"/>
      <c r="C56" s="378"/>
      <c r="D56" s="358"/>
      <c r="E56" s="358"/>
      <c r="F56" s="358"/>
      <c r="G56" s="358"/>
      <c r="H56" s="358"/>
      <c r="I56" s="358"/>
      <c r="J56" s="358"/>
      <c r="K56" s="358"/>
      <c r="L56" s="358"/>
      <c r="M56" s="358"/>
      <c r="N56" s="358"/>
      <c r="O56" s="379"/>
      <c r="P56" s="358"/>
      <c r="Q56" s="358"/>
      <c r="R56" s="358"/>
      <c r="S56" s="358"/>
      <c r="T56" s="358"/>
      <c r="U56" s="358"/>
      <c r="V56" s="379"/>
    </row>
    <row r="57" spans="1:22" ht="27" customHeight="1" x14ac:dyDescent="0.35">
      <c r="A57" s="376"/>
      <c r="B57" s="377"/>
      <c r="C57" s="378"/>
      <c r="D57" s="358"/>
      <c r="E57" s="358"/>
      <c r="F57" s="358"/>
      <c r="G57" s="358"/>
      <c r="H57" s="358"/>
      <c r="I57" s="358"/>
      <c r="J57" s="358"/>
      <c r="K57" s="358"/>
      <c r="L57" s="358"/>
      <c r="M57" s="358"/>
      <c r="N57" s="358"/>
      <c r="O57" s="379"/>
      <c r="P57" s="358"/>
      <c r="Q57" s="358"/>
      <c r="R57" s="358"/>
      <c r="S57" s="358"/>
      <c r="T57" s="358"/>
      <c r="U57" s="358"/>
      <c r="V57" s="379"/>
    </row>
    <row r="58" spans="1:22" ht="27" customHeight="1" x14ac:dyDescent="0.35">
      <c r="A58" s="365"/>
      <c r="B58" s="366"/>
      <c r="C58" s="367"/>
      <c r="D58" s="368"/>
      <c r="E58" s="368"/>
      <c r="F58" s="368"/>
      <c r="G58" s="368"/>
      <c r="H58" s="368"/>
      <c r="I58" s="368"/>
      <c r="J58" s="368"/>
      <c r="K58" s="368"/>
      <c r="L58" s="368"/>
      <c r="M58" s="368"/>
      <c r="N58" s="368"/>
      <c r="O58" s="369"/>
      <c r="P58" s="368"/>
      <c r="Q58" s="368"/>
      <c r="R58" s="368"/>
      <c r="S58" s="368"/>
      <c r="T58" s="368"/>
      <c r="U58" s="368"/>
      <c r="V58" s="369"/>
    </row>
    <row r="59" spans="1:22" s="358" customFormat="1" ht="27" customHeight="1" x14ac:dyDescent="0.35">
      <c r="A59" s="370" t="s">
        <v>2286</v>
      </c>
      <c r="B59" s="371" t="s">
        <v>2288</v>
      </c>
      <c r="C59" s="372" t="s">
        <v>2297</v>
      </c>
      <c r="D59" s="373"/>
      <c r="E59" s="373"/>
      <c r="F59" s="373"/>
      <c r="G59" s="373"/>
      <c r="H59" s="373"/>
      <c r="I59" s="373"/>
      <c r="J59" s="373"/>
      <c r="K59" s="373"/>
      <c r="L59" s="373"/>
      <c r="M59" s="373"/>
      <c r="N59" s="373"/>
      <c r="O59" s="374"/>
      <c r="P59" s="373"/>
      <c r="Q59" s="373"/>
      <c r="R59" s="373"/>
      <c r="S59" s="373"/>
      <c r="T59" s="373"/>
      <c r="U59" s="373"/>
      <c r="V59" s="374"/>
    </row>
    <row r="60" spans="1:22" ht="27" customHeight="1" x14ac:dyDescent="0.35">
      <c r="A60" s="376"/>
      <c r="B60" s="377"/>
      <c r="C60" s="378"/>
      <c r="D60" s="358"/>
      <c r="E60" s="358"/>
      <c r="F60" s="358"/>
      <c r="G60" s="358"/>
      <c r="H60" s="358"/>
      <c r="I60" s="358"/>
      <c r="J60" s="358"/>
      <c r="K60" s="358"/>
      <c r="L60" s="358"/>
      <c r="M60" s="358"/>
      <c r="N60" s="358"/>
      <c r="O60" s="379"/>
      <c r="P60" s="358"/>
      <c r="Q60" s="358"/>
      <c r="R60" s="358"/>
      <c r="S60" s="358"/>
      <c r="T60" s="358"/>
      <c r="U60" s="358"/>
      <c r="V60" s="379"/>
    </row>
    <row r="61" spans="1:22" ht="27" customHeight="1" x14ac:dyDescent="0.35">
      <c r="A61" s="376"/>
      <c r="B61" s="377"/>
      <c r="C61" s="378"/>
      <c r="D61" s="358"/>
      <c r="E61" s="358"/>
      <c r="F61" s="358"/>
      <c r="G61" s="358"/>
      <c r="H61" s="358"/>
      <c r="I61" s="358"/>
      <c r="J61" s="358"/>
      <c r="K61" s="358"/>
      <c r="L61" s="358"/>
      <c r="M61" s="358"/>
      <c r="N61" s="358"/>
      <c r="O61" s="379"/>
      <c r="P61" s="358"/>
      <c r="Q61" s="358"/>
      <c r="R61" s="358"/>
      <c r="S61" s="358"/>
      <c r="T61" s="358"/>
      <c r="U61" s="358"/>
      <c r="V61" s="379"/>
    </row>
    <row r="62" spans="1:22" ht="27" customHeight="1" x14ac:dyDescent="0.35">
      <c r="A62" s="376"/>
      <c r="B62" s="377"/>
      <c r="C62" s="378"/>
      <c r="D62" s="358"/>
      <c r="E62" s="358"/>
      <c r="F62" s="358"/>
      <c r="G62" s="358"/>
      <c r="H62" s="358"/>
      <c r="I62" s="358"/>
      <c r="J62" s="358"/>
      <c r="K62" s="358"/>
      <c r="L62" s="358"/>
      <c r="M62" s="358"/>
      <c r="N62" s="358"/>
      <c r="O62" s="379"/>
      <c r="P62" s="358"/>
      <c r="Q62" s="358"/>
      <c r="R62" s="358"/>
      <c r="S62" s="358"/>
      <c r="T62" s="358"/>
      <c r="U62" s="358"/>
      <c r="V62" s="379"/>
    </row>
    <row r="63" spans="1:22" ht="27" customHeight="1" x14ac:dyDescent="0.35">
      <c r="A63" s="376"/>
      <c r="B63" s="377"/>
      <c r="C63" s="378"/>
      <c r="D63" s="358"/>
      <c r="E63" s="358"/>
      <c r="F63" s="358"/>
      <c r="G63" s="358"/>
      <c r="H63" s="358"/>
      <c r="I63" s="358"/>
      <c r="J63" s="358"/>
      <c r="K63" s="358"/>
      <c r="L63" s="358"/>
      <c r="M63" s="358"/>
      <c r="N63" s="358"/>
      <c r="O63" s="379"/>
      <c r="P63" s="358"/>
      <c r="Q63" s="358"/>
      <c r="R63" s="358"/>
      <c r="S63" s="358"/>
      <c r="T63" s="358"/>
      <c r="U63" s="358"/>
      <c r="V63" s="379"/>
    </row>
    <row r="64" spans="1:22" ht="27" customHeight="1" x14ac:dyDescent="0.35">
      <c r="A64" s="376"/>
      <c r="B64" s="377"/>
      <c r="C64" s="378"/>
      <c r="D64" s="358"/>
      <c r="E64" s="358"/>
      <c r="F64" s="358"/>
      <c r="G64" s="358"/>
      <c r="H64" s="358"/>
      <c r="I64" s="358"/>
      <c r="J64" s="358"/>
      <c r="K64" s="358"/>
      <c r="L64" s="358"/>
      <c r="M64" s="358"/>
      <c r="N64" s="358"/>
      <c r="O64" s="379"/>
      <c r="P64" s="358"/>
      <c r="Q64" s="358"/>
      <c r="R64" s="358"/>
      <c r="S64" s="358"/>
      <c r="T64" s="358"/>
      <c r="U64" s="358"/>
      <c r="V64" s="379"/>
    </row>
    <row r="65" spans="1:22" ht="27" customHeight="1" x14ac:dyDescent="0.35">
      <c r="A65" s="376"/>
      <c r="B65" s="377"/>
      <c r="C65" s="378"/>
      <c r="D65" s="358"/>
      <c r="E65" s="358"/>
      <c r="F65" s="358"/>
      <c r="G65" s="358"/>
      <c r="H65" s="358"/>
      <c r="I65" s="358"/>
      <c r="J65" s="358"/>
      <c r="K65" s="358"/>
      <c r="L65" s="358"/>
      <c r="M65" s="358"/>
      <c r="N65" s="358"/>
      <c r="O65" s="379"/>
      <c r="P65" s="358"/>
      <c r="Q65" s="358"/>
      <c r="R65" s="358"/>
      <c r="S65" s="358"/>
      <c r="T65" s="358"/>
      <c r="U65" s="358"/>
      <c r="V65" s="379"/>
    </row>
    <row r="66" spans="1:22" ht="27" customHeight="1" x14ac:dyDescent="0.35">
      <c r="A66" s="376"/>
      <c r="B66" s="377"/>
      <c r="C66" s="378"/>
      <c r="D66" s="358"/>
      <c r="E66" s="358"/>
      <c r="F66" s="358"/>
      <c r="G66" s="358"/>
      <c r="H66" s="358"/>
      <c r="I66" s="358"/>
      <c r="J66" s="358"/>
      <c r="K66" s="358"/>
      <c r="L66" s="358"/>
      <c r="M66" s="358"/>
      <c r="N66" s="358"/>
      <c r="O66" s="379"/>
      <c r="P66" s="358"/>
      <c r="Q66" s="358"/>
      <c r="R66" s="358"/>
      <c r="S66" s="358"/>
      <c r="T66" s="358"/>
      <c r="U66" s="358"/>
      <c r="V66" s="379"/>
    </row>
    <row r="67" spans="1:22" ht="27" customHeight="1" x14ac:dyDescent="0.35">
      <c r="A67" s="376"/>
      <c r="B67" s="377"/>
      <c r="C67" s="378"/>
      <c r="D67" s="358"/>
      <c r="E67" s="358"/>
      <c r="F67" s="358"/>
      <c r="G67" s="358"/>
      <c r="H67" s="358"/>
      <c r="I67" s="358"/>
      <c r="J67" s="358"/>
      <c r="K67" s="358"/>
      <c r="L67" s="358"/>
      <c r="M67" s="358"/>
      <c r="N67" s="358"/>
      <c r="O67" s="379"/>
      <c r="P67" s="358"/>
      <c r="Q67" s="358"/>
      <c r="R67" s="358"/>
      <c r="S67" s="358"/>
      <c r="T67" s="358"/>
      <c r="U67" s="358"/>
      <c r="V67" s="379"/>
    </row>
    <row r="68" spans="1:22" ht="27" customHeight="1" x14ac:dyDescent="0.35">
      <c r="A68" s="376"/>
      <c r="B68" s="377"/>
      <c r="C68" s="378"/>
      <c r="D68" s="358"/>
      <c r="E68" s="358"/>
      <c r="F68" s="358"/>
      <c r="G68" s="358"/>
      <c r="H68" s="358"/>
      <c r="I68" s="358"/>
      <c r="J68" s="358"/>
      <c r="K68" s="358"/>
      <c r="L68" s="358"/>
      <c r="M68" s="358"/>
      <c r="N68" s="358"/>
      <c r="O68" s="379"/>
      <c r="P68" s="358"/>
      <c r="Q68" s="358"/>
      <c r="R68" s="358"/>
      <c r="S68" s="358"/>
      <c r="T68" s="358"/>
      <c r="U68" s="358"/>
      <c r="V68" s="379"/>
    </row>
    <row r="69" spans="1:22" ht="27" customHeight="1" x14ac:dyDescent="0.35">
      <c r="A69" s="365"/>
      <c r="B69" s="366"/>
      <c r="C69" s="367"/>
      <c r="D69" s="368"/>
      <c r="E69" s="368"/>
      <c r="F69" s="368"/>
      <c r="G69" s="368"/>
      <c r="H69" s="368"/>
      <c r="I69" s="368"/>
      <c r="J69" s="368"/>
      <c r="K69" s="368"/>
      <c r="L69" s="368"/>
      <c r="M69" s="368"/>
      <c r="N69" s="368"/>
      <c r="O69" s="369"/>
      <c r="P69" s="368"/>
      <c r="Q69" s="368"/>
      <c r="R69" s="368"/>
      <c r="S69" s="368"/>
      <c r="T69" s="368"/>
      <c r="U69" s="368"/>
      <c r="V69" s="369"/>
    </row>
    <row r="70" spans="1:22" ht="10.25" customHeight="1" x14ac:dyDescent="0.35"/>
    <row r="71" spans="1:22" ht="27" customHeight="1" x14ac:dyDescent="0.35">
      <c r="A71" s="383" t="s">
        <v>2305</v>
      </c>
    </row>
    <row r="72" spans="1:22" ht="27" customHeight="1" x14ac:dyDescent="0.35">
      <c r="A72" s="370" t="s">
        <v>2064</v>
      </c>
      <c r="B72" s="371" t="s">
        <v>2288</v>
      </c>
      <c r="C72" s="372" t="s">
        <v>2298</v>
      </c>
      <c r="D72" s="373"/>
      <c r="E72" s="373"/>
      <c r="F72" s="373"/>
      <c r="G72" s="373"/>
      <c r="H72" s="373"/>
      <c r="I72" s="373"/>
      <c r="J72" s="373"/>
      <c r="K72" s="373"/>
      <c r="L72" s="373"/>
      <c r="M72" s="373"/>
      <c r="N72" s="373"/>
      <c r="O72" s="374"/>
      <c r="P72" s="372" t="s">
        <v>2294</v>
      </c>
      <c r="Q72" s="373"/>
      <c r="R72" s="373"/>
      <c r="S72" s="373"/>
      <c r="T72" s="373"/>
      <c r="U72" s="373"/>
      <c r="V72" s="374"/>
    </row>
    <row r="73" spans="1:22" ht="27" customHeight="1" x14ac:dyDescent="0.35">
      <c r="A73" s="376"/>
      <c r="B73" s="377"/>
      <c r="C73" s="378"/>
      <c r="D73" s="358"/>
      <c r="E73" s="358"/>
      <c r="F73" s="358"/>
      <c r="G73" s="358"/>
      <c r="H73" s="358"/>
      <c r="I73" s="358"/>
      <c r="J73" s="358"/>
      <c r="K73" s="358"/>
      <c r="L73" s="358"/>
      <c r="M73" s="358"/>
      <c r="N73" s="358"/>
      <c r="O73" s="379"/>
      <c r="P73" s="378"/>
      <c r="Q73" s="358"/>
      <c r="R73" s="358"/>
      <c r="S73" s="358"/>
      <c r="T73" s="358"/>
      <c r="U73" s="358"/>
      <c r="V73" s="379"/>
    </row>
    <row r="74" spans="1:22" ht="27" customHeight="1" x14ac:dyDescent="0.35">
      <c r="A74" s="376"/>
      <c r="B74" s="377"/>
      <c r="C74" s="378"/>
      <c r="D74" s="358"/>
      <c r="E74" s="358"/>
      <c r="F74" s="358"/>
      <c r="G74" s="358"/>
      <c r="H74" s="358"/>
      <c r="I74" s="358"/>
      <c r="J74" s="358"/>
      <c r="K74" s="358"/>
      <c r="L74" s="358"/>
      <c r="M74" s="358"/>
      <c r="N74" s="358"/>
      <c r="O74" s="379"/>
      <c r="P74" s="378"/>
      <c r="Q74" s="358"/>
      <c r="R74" s="358"/>
      <c r="S74" s="358"/>
      <c r="T74" s="358"/>
      <c r="U74" s="358"/>
      <c r="V74" s="379"/>
    </row>
    <row r="75" spans="1:22" ht="27" customHeight="1" x14ac:dyDescent="0.35">
      <c r="A75" s="376"/>
      <c r="B75" s="377"/>
      <c r="C75" s="378"/>
      <c r="D75" s="358"/>
      <c r="E75" s="358"/>
      <c r="F75" s="358"/>
      <c r="G75" s="358"/>
      <c r="H75" s="358"/>
      <c r="I75" s="358"/>
      <c r="J75" s="358"/>
      <c r="K75" s="358"/>
      <c r="L75" s="358"/>
      <c r="M75" s="358"/>
      <c r="N75" s="358"/>
      <c r="O75" s="379"/>
      <c r="P75" s="378"/>
      <c r="Q75" s="358"/>
      <c r="R75" s="358"/>
      <c r="S75" s="358"/>
      <c r="T75" s="358"/>
      <c r="U75" s="358"/>
      <c r="V75" s="379"/>
    </row>
    <row r="76" spans="1:22" ht="27" customHeight="1" x14ac:dyDescent="0.35">
      <c r="A76" s="376"/>
      <c r="B76" s="377"/>
      <c r="C76" s="378"/>
      <c r="D76" s="358"/>
      <c r="E76" s="358"/>
      <c r="F76" s="358"/>
      <c r="G76" s="358"/>
      <c r="H76" s="358"/>
      <c r="I76" s="358"/>
      <c r="J76" s="358"/>
      <c r="K76" s="358"/>
      <c r="L76" s="358"/>
      <c r="M76" s="358"/>
      <c r="N76" s="358"/>
      <c r="O76" s="379"/>
      <c r="P76" s="378"/>
      <c r="Q76" s="358"/>
      <c r="R76" s="358"/>
      <c r="S76" s="358"/>
      <c r="T76" s="358"/>
      <c r="U76" s="358"/>
      <c r="V76" s="379"/>
    </row>
    <row r="77" spans="1:22" ht="27" customHeight="1" x14ac:dyDescent="0.35">
      <c r="A77" s="376"/>
      <c r="B77" s="377"/>
      <c r="C77" s="378"/>
      <c r="D77" s="358"/>
      <c r="E77" s="358"/>
      <c r="F77" s="358"/>
      <c r="G77" s="358"/>
      <c r="H77" s="358"/>
      <c r="I77" s="358"/>
      <c r="J77" s="358"/>
      <c r="K77" s="358"/>
      <c r="L77" s="358"/>
      <c r="M77" s="358"/>
      <c r="N77" s="358"/>
      <c r="O77" s="379"/>
      <c r="P77" s="378"/>
      <c r="Q77" s="358"/>
      <c r="R77" s="358"/>
      <c r="S77" s="358"/>
      <c r="T77" s="358"/>
      <c r="U77" s="358"/>
      <c r="V77" s="379"/>
    </row>
    <row r="78" spans="1:22" ht="27" customHeight="1" x14ac:dyDescent="0.35">
      <c r="A78" s="376"/>
      <c r="B78" s="377"/>
      <c r="C78" s="378"/>
      <c r="D78" s="358"/>
      <c r="E78" s="358"/>
      <c r="F78" s="358"/>
      <c r="G78" s="358"/>
      <c r="H78" s="358"/>
      <c r="I78" s="358"/>
      <c r="J78" s="358"/>
      <c r="K78" s="358"/>
      <c r="L78" s="358"/>
      <c r="M78" s="358"/>
      <c r="N78" s="358"/>
      <c r="O78" s="379"/>
      <c r="P78" s="378"/>
      <c r="Q78" s="358"/>
      <c r="R78" s="358"/>
      <c r="S78" s="358"/>
      <c r="T78" s="358"/>
      <c r="U78" s="358"/>
      <c r="V78" s="379"/>
    </row>
    <row r="79" spans="1:22" ht="27" customHeight="1" x14ac:dyDescent="0.35">
      <c r="A79" s="376"/>
      <c r="B79" s="377"/>
      <c r="C79" s="378"/>
      <c r="D79" s="358"/>
      <c r="E79" s="358"/>
      <c r="F79" s="358"/>
      <c r="G79" s="358"/>
      <c r="H79" s="358"/>
      <c r="I79" s="358"/>
      <c r="J79" s="358"/>
      <c r="K79" s="358"/>
      <c r="L79" s="358"/>
      <c r="M79" s="358"/>
      <c r="N79" s="358"/>
      <c r="O79" s="379"/>
      <c r="P79" s="378"/>
      <c r="Q79" s="358"/>
      <c r="R79" s="358"/>
      <c r="S79" s="358"/>
      <c r="T79" s="358"/>
      <c r="U79" s="358"/>
      <c r="V79" s="379"/>
    </row>
    <row r="80" spans="1:22" ht="27" customHeight="1" x14ac:dyDescent="0.35">
      <c r="A80" s="376"/>
      <c r="B80" s="377"/>
      <c r="C80" s="378"/>
      <c r="D80" s="358"/>
      <c r="E80" s="358"/>
      <c r="F80" s="358"/>
      <c r="G80" s="358"/>
      <c r="H80" s="358"/>
      <c r="I80" s="358"/>
      <c r="J80" s="358"/>
      <c r="K80" s="358"/>
      <c r="L80" s="358"/>
      <c r="M80" s="358"/>
      <c r="N80" s="358"/>
      <c r="O80" s="379"/>
      <c r="P80" s="378"/>
      <c r="Q80" s="358"/>
      <c r="R80" s="358"/>
      <c r="S80" s="358"/>
      <c r="T80" s="358"/>
      <c r="U80" s="358"/>
      <c r="V80" s="379"/>
    </row>
    <row r="81" spans="1:22" ht="27" customHeight="1" x14ac:dyDescent="0.35">
      <c r="A81" s="376"/>
      <c r="B81" s="377"/>
      <c r="C81" s="378"/>
      <c r="D81" s="358"/>
      <c r="E81" s="358"/>
      <c r="F81" s="358"/>
      <c r="G81" s="358"/>
      <c r="H81" s="358"/>
      <c r="I81" s="358"/>
      <c r="J81" s="358"/>
      <c r="K81" s="358"/>
      <c r="L81" s="358"/>
      <c r="M81" s="358"/>
      <c r="N81" s="358"/>
      <c r="O81" s="379"/>
      <c r="P81" s="378"/>
      <c r="Q81" s="358"/>
      <c r="R81" s="358"/>
      <c r="S81" s="358"/>
      <c r="T81" s="358"/>
      <c r="U81" s="358"/>
      <c r="V81" s="379"/>
    </row>
    <row r="82" spans="1:22" ht="27" customHeight="1" x14ac:dyDescent="0.35">
      <c r="A82" s="376"/>
      <c r="B82" s="377"/>
      <c r="C82" s="378"/>
      <c r="D82" s="358"/>
      <c r="E82" s="358"/>
      <c r="F82" s="358"/>
      <c r="G82" s="358"/>
      <c r="H82" s="358"/>
      <c r="I82" s="358"/>
      <c r="J82" s="358"/>
      <c r="K82" s="358"/>
      <c r="L82" s="358"/>
      <c r="M82" s="358"/>
      <c r="N82" s="358"/>
      <c r="O82" s="379"/>
      <c r="P82" s="378"/>
      <c r="Q82" s="358"/>
      <c r="R82" s="358"/>
      <c r="S82" s="358"/>
      <c r="T82" s="358"/>
      <c r="U82" s="358"/>
      <c r="V82" s="379"/>
    </row>
    <row r="83" spans="1:22" ht="27" customHeight="1" x14ac:dyDescent="0.35">
      <c r="A83" s="376"/>
      <c r="B83" s="377"/>
      <c r="C83" s="378"/>
      <c r="D83" s="358"/>
      <c r="E83" s="358"/>
      <c r="F83" s="358"/>
      <c r="G83" s="358"/>
      <c r="H83" s="358"/>
      <c r="I83" s="358"/>
      <c r="J83" s="358"/>
      <c r="K83" s="358"/>
      <c r="L83" s="358"/>
      <c r="M83" s="358"/>
      <c r="N83" s="358"/>
      <c r="O83" s="379"/>
      <c r="P83" s="378"/>
      <c r="Q83" s="358"/>
      <c r="R83" s="358"/>
      <c r="S83" s="358"/>
      <c r="T83" s="358"/>
      <c r="U83" s="358"/>
      <c r="V83" s="379"/>
    </row>
    <row r="84" spans="1:22" ht="27" customHeight="1" x14ac:dyDescent="0.35">
      <c r="A84" s="376"/>
      <c r="B84" s="377"/>
      <c r="C84" s="378"/>
      <c r="D84" s="358"/>
      <c r="E84" s="358"/>
      <c r="F84" s="358"/>
      <c r="G84" s="358"/>
      <c r="H84" s="358"/>
      <c r="I84" s="358"/>
      <c r="J84" s="358"/>
      <c r="K84" s="358"/>
      <c r="L84" s="358"/>
      <c r="M84" s="358"/>
      <c r="N84" s="358"/>
      <c r="O84" s="379"/>
      <c r="P84" s="378"/>
      <c r="Q84" s="358"/>
      <c r="R84" s="358"/>
      <c r="S84" s="358"/>
      <c r="T84" s="358"/>
      <c r="U84" s="358"/>
      <c r="V84" s="379"/>
    </row>
    <row r="85" spans="1:22" ht="27" customHeight="1" x14ac:dyDescent="0.35">
      <c r="A85" s="365"/>
      <c r="B85" s="366"/>
      <c r="C85" s="367"/>
      <c r="D85" s="368"/>
      <c r="E85" s="368"/>
      <c r="F85" s="368"/>
      <c r="G85" s="368"/>
      <c r="H85" s="368"/>
      <c r="I85" s="368"/>
      <c r="J85" s="368"/>
      <c r="K85" s="368"/>
      <c r="L85" s="368"/>
      <c r="M85" s="368"/>
      <c r="N85" s="368"/>
      <c r="O85" s="369"/>
      <c r="P85" s="367"/>
      <c r="Q85" s="368"/>
      <c r="R85" s="368"/>
      <c r="S85" s="368"/>
      <c r="T85" s="368"/>
      <c r="U85" s="368"/>
      <c r="V85" s="369"/>
    </row>
    <row r="86" spans="1:22" ht="10.25" customHeight="1" x14ac:dyDescent="0.35"/>
    <row r="87" spans="1:22" ht="27" customHeight="1" x14ac:dyDescent="0.35">
      <c r="A87" s="383" t="s">
        <v>2306</v>
      </c>
    </row>
    <row r="88" spans="1:22" ht="27" customHeight="1" x14ac:dyDescent="0.35">
      <c r="A88" s="357" t="s">
        <v>2282</v>
      </c>
      <c r="B88" s="353" t="s">
        <v>2245</v>
      </c>
      <c r="C88" s="354" t="s">
        <v>2299</v>
      </c>
      <c r="D88" s="355"/>
      <c r="E88" s="355"/>
      <c r="F88" s="355"/>
      <c r="G88" s="355"/>
      <c r="H88" s="355"/>
      <c r="I88" s="355"/>
      <c r="J88" s="355"/>
      <c r="K88" s="355"/>
      <c r="L88" s="355"/>
      <c r="M88" s="355"/>
      <c r="N88" s="355"/>
      <c r="O88" s="356"/>
      <c r="P88" s="355"/>
      <c r="Q88" s="355"/>
      <c r="R88" s="355"/>
      <c r="S88" s="355"/>
      <c r="T88" s="355"/>
      <c r="U88" s="355"/>
      <c r="V88" s="356"/>
    </row>
    <row r="89" spans="1:22" ht="27" customHeight="1" x14ac:dyDescent="0.35">
      <c r="A89" s="357" t="s">
        <v>2283</v>
      </c>
      <c r="B89" s="353" t="s">
        <v>2245</v>
      </c>
      <c r="C89" s="354" t="s">
        <v>2300</v>
      </c>
      <c r="D89" s="355"/>
      <c r="E89" s="355"/>
      <c r="F89" s="355"/>
      <c r="G89" s="355"/>
      <c r="H89" s="355"/>
      <c r="I89" s="355"/>
      <c r="J89" s="355"/>
      <c r="K89" s="355"/>
      <c r="L89" s="355"/>
      <c r="M89" s="355"/>
      <c r="N89" s="355"/>
      <c r="O89" s="356"/>
      <c r="P89" s="355"/>
      <c r="Q89" s="355"/>
      <c r="R89" s="355"/>
      <c r="S89" s="355"/>
      <c r="T89" s="355"/>
      <c r="U89" s="355"/>
      <c r="V89" s="356"/>
    </row>
    <row r="90" spans="1:22" ht="27" customHeight="1" x14ac:dyDescent="0.35">
      <c r="A90" s="357" t="s">
        <v>2284</v>
      </c>
      <c r="B90" s="353" t="s">
        <v>2245</v>
      </c>
      <c r="C90" s="354" t="s">
        <v>2301</v>
      </c>
      <c r="D90" s="355"/>
      <c r="E90" s="355"/>
      <c r="F90" s="355"/>
      <c r="G90" s="355"/>
      <c r="H90" s="355"/>
      <c r="I90" s="355"/>
      <c r="J90" s="355"/>
      <c r="K90" s="355"/>
      <c r="L90" s="355"/>
      <c r="M90" s="355"/>
      <c r="N90" s="355"/>
      <c r="O90" s="356"/>
      <c r="P90" s="355"/>
      <c r="Q90" s="355"/>
      <c r="R90" s="355"/>
      <c r="S90" s="355"/>
      <c r="T90" s="355"/>
      <c r="U90" s="355"/>
      <c r="V90" s="356"/>
    </row>
    <row r="91" spans="1:22" ht="27" customHeight="1" x14ac:dyDescent="0.35">
      <c r="A91" s="357" t="s">
        <v>2285</v>
      </c>
      <c r="B91" s="353" t="s">
        <v>2245</v>
      </c>
      <c r="C91" s="354" t="s">
        <v>2302</v>
      </c>
      <c r="D91" s="355"/>
      <c r="E91" s="355"/>
      <c r="F91" s="355"/>
      <c r="G91" s="355"/>
      <c r="H91" s="355"/>
      <c r="I91" s="355"/>
      <c r="J91" s="355"/>
      <c r="K91" s="355"/>
      <c r="L91" s="355"/>
      <c r="M91" s="355"/>
      <c r="N91" s="355"/>
      <c r="O91" s="356"/>
      <c r="P91" s="355"/>
      <c r="Q91" s="355"/>
      <c r="R91" s="355"/>
      <c r="S91" s="355"/>
      <c r="T91" s="355"/>
      <c r="U91" s="355"/>
      <c r="V91" s="356"/>
    </row>
    <row r="92" spans="1:22" ht="27" customHeight="1" x14ac:dyDescent="0.35">
      <c r="A92" s="380"/>
      <c r="B92" s="373"/>
      <c r="C92" s="373"/>
      <c r="D92" s="373"/>
      <c r="E92" s="373"/>
      <c r="F92" s="373"/>
      <c r="G92" s="373"/>
      <c r="H92" s="373"/>
      <c r="I92" s="373"/>
      <c r="J92" s="373"/>
      <c r="K92" s="373"/>
      <c r="L92" s="373"/>
      <c r="M92" s="373"/>
      <c r="N92" s="373"/>
      <c r="O92" s="373"/>
      <c r="P92" s="373"/>
      <c r="Q92" s="373"/>
      <c r="R92" s="373"/>
      <c r="S92" s="373"/>
      <c r="T92" s="373"/>
      <c r="U92" s="373"/>
      <c r="V92" s="374"/>
    </row>
    <row r="93" spans="1:22" ht="27" customHeight="1" x14ac:dyDescent="0.35">
      <c r="A93" s="381"/>
      <c r="B93" s="358"/>
      <c r="C93" s="358"/>
      <c r="D93" s="358"/>
      <c r="E93" s="358"/>
      <c r="F93" s="358"/>
      <c r="G93" s="358"/>
      <c r="H93" s="358"/>
      <c r="I93" s="358"/>
      <c r="J93" s="358"/>
      <c r="K93" s="358"/>
      <c r="L93" s="358"/>
      <c r="M93" s="358"/>
      <c r="N93" s="358"/>
      <c r="O93" s="358"/>
      <c r="P93" s="358"/>
      <c r="Q93" s="358"/>
      <c r="R93" s="358"/>
      <c r="S93" s="358"/>
      <c r="T93" s="358"/>
      <c r="U93" s="358"/>
      <c r="V93" s="379"/>
    </row>
    <row r="94" spans="1:22" ht="27" customHeight="1" x14ac:dyDescent="0.35">
      <c r="A94" s="381"/>
      <c r="B94" s="358"/>
      <c r="C94" s="358"/>
      <c r="D94" s="358"/>
      <c r="E94" s="358"/>
      <c r="F94" s="358"/>
      <c r="G94" s="358"/>
      <c r="H94" s="358"/>
      <c r="I94" s="358"/>
      <c r="J94" s="358"/>
      <c r="K94" s="358"/>
      <c r="L94" s="358"/>
      <c r="M94" s="358"/>
      <c r="N94" s="358"/>
      <c r="O94" s="358"/>
      <c r="P94" s="358"/>
      <c r="Q94" s="358"/>
      <c r="R94" s="358"/>
      <c r="S94" s="358"/>
      <c r="T94" s="358"/>
      <c r="U94" s="358"/>
      <c r="V94" s="379"/>
    </row>
    <row r="95" spans="1:22" ht="27" customHeight="1" x14ac:dyDescent="0.35">
      <c r="A95" s="381"/>
      <c r="B95" s="358"/>
      <c r="C95" s="358"/>
      <c r="D95" s="358"/>
      <c r="E95" s="358"/>
      <c r="F95" s="358"/>
      <c r="G95" s="358"/>
      <c r="H95" s="358"/>
      <c r="I95" s="358"/>
      <c r="J95" s="358"/>
      <c r="K95" s="358"/>
      <c r="L95" s="358"/>
      <c r="M95" s="358"/>
      <c r="N95" s="358"/>
      <c r="O95" s="358"/>
      <c r="P95" s="358"/>
      <c r="Q95" s="358"/>
      <c r="R95" s="358"/>
      <c r="S95" s="358"/>
      <c r="T95" s="358"/>
      <c r="U95" s="358"/>
      <c r="V95" s="379"/>
    </row>
    <row r="96" spans="1:22" ht="27" customHeight="1" x14ac:dyDescent="0.35">
      <c r="A96" s="381"/>
      <c r="B96" s="358"/>
      <c r="C96" s="358"/>
      <c r="D96" s="358"/>
      <c r="E96" s="358"/>
      <c r="F96" s="358"/>
      <c r="G96" s="358"/>
      <c r="H96" s="358"/>
      <c r="I96" s="358"/>
      <c r="J96" s="358"/>
      <c r="K96" s="358"/>
      <c r="L96" s="358"/>
      <c r="M96" s="358"/>
      <c r="N96" s="358"/>
      <c r="O96" s="358"/>
      <c r="P96" s="358"/>
      <c r="Q96" s="358"/>
      <c r="R96" s="358"/>
      <c r="S96" s="358"/>
      <c r="T96" s="358"/>
      <c r="U96" s="358"/>
      <c r="V96" s="379"/>
    </row>
    <row r="97" spans="1:22" ht="27" customHeight="1" x14ac:dyDescent="0.35">
      <c r="A97" s="381"/>
      <c r="B97" s="358"/>
      <c r="C97" s="358"/>
      <c r="D97" s="358"/>
      <c r="E97" s="358"/>
      <c r="F97" s="358"/>
      <c r="G97" s="358"/>
      <c r="H97" s="358"/>
      <c r="I97" s="358"/>
      <c r="J97" s="358"/>
      <c r="K97" s="358"/>
      <c r="L97" s="358"/>
      <c r="M97" s="358"/>
      <c r="N97" s="358"/>
      <c r="O97" s="358"/>
      <c r="P97" s="358"/>
      <c r="Q97" s="358"/>
      <c r="R97" s="358"/>
      <c r="S97" s="358"/>
      <c r="T97" s="358"/>
      <c r="U97" s="358"/>
      <c r="V97" s="379"/>
    </row>
    <row r="98" spans="1:22" ht="27" customHeight="1" x14ac:dyDescent="0.35">
      <c r="A98" s="381"/>
      <c r="B98" s="358"/>
      <c r="C98" s="358"/>
      <c r="D98" s="358"/>
      <c r="E98" s="358"/>
      <c r="F98" s="358"/>
      <c r="G98" s="358"/>
      <c r="H98" s="358"/>
      <c r="I98" s="358"/>
      <c r="J98" s="358"/>
      <c r="K98" s="358"/>
      <c r="L98" s="358"/>
      <c r="M98" s="358"/>
      <c r="N98" s="358"/>
      <c r="O98" s="358"/>
      <c r="P98" s="358"/>
      <c r="Q98" s="358"/>
      <c r="R98" s="358"/>
      <c r="S98" s="358"/>
      <c r="T98" s="358"/>
      <c r="U98" s="358"/>
      <c r="V98" s="379"/>
    </row>
    <row r="99" spans="1:22" ht="27" customHeight="1" x14ac:dyDescent="0.35">
      <c r="A99" s="381"/>
      <c r="B99" s="358"/>
      <c r="C99" s="358"/>
      <c r="D99" s="358"/>
      <c r="E99" s="358"/>
      <c r="F99" s="358"/>
      <c r="G99" s="358"/>
      <c r="H99" s="358"/>
      <c r="I99" s="358"/>
      <c r="J99" s="358"/>
      <c r="K99" s="358"/>
      <c r="L99" s="358"/>
      <c r="M99" s="358"/>
      <c r="N99" s="358"/>
      <c r="O99" s="358"/>
      <c r="P99" s="358"/>
      <c r="Q99" s="358"/>
      <c r="R99" s="358"/>
      <c r="S99" s="358"/>
      <c r="T99" s="358"/>
      <c r="U99" s="358"/>
      <c r="V99" s="379"/>
    </row>
    <row r="100" spans="1:22" ht="27" customHeight="1" x14ac:dyDescent="0.35">
      <c r="A100" s="381"/>
      <c r="B100" s="358"/>
      <c r="C100" s="358"/>
      <c r="D100" s="358"/>
      <c r="E100" s="358"/>
      <c r="F100" s="358"/>
      <c r="G100" s="358"/>
      <c r="H100" s="358"/>
      <c r="I100" s="358"/>
      <c r="J100" s="358"/>
      <c r="K100" s="358"/>
      <c r="L100" s="358"/>
      <c r="M100" s="358"/>
      <c r="N100" s="358"/>
      <c r="O100" s="358"/>
      <c r="P100" s="358"/>
      <c r="Q100" s="358"/>
      <c r="R100" s="358"/>
      <c r="S100" s="358"/>
      <c r="T100" s="358"/>
      <c r="U100" s="358"/>
      <c r="V100" s="379"/>
    </row>
    <row r="101" spans="1:22" ht="27" customHeight="1" x14ac:dyDescent="0.35">
      <c r="A101" s="381"/>
      <c r="B101" s="358"/>
      <c r="C101" s="358"/>
      <c r="D101" s="358"/>
      <c r="E101" s="358"/>
      <c r="F101" s="358"/>
      <c r="G101" s="358"/>
      <c r="H101" s="358"/>
      <c r="I101" s="358"/>
      <c r="J101" s="358"/>
      <c r="K101" s="358"/>
      <c r="L101" s="358"/>
      <c r="M101" s="358"/>
      <c r="N101" s="358"/>
      <c r="O101" s="358"/>
      <c r="P101" s="358"/>
      <c r="Q101" s="358"/>
      <c r="R101" s="358"/>
      <c r="S101" s="358"/>
      <c r="T101" s="358"/>
      <c r="U101" s="358"/>
      <c r="V101" s="379"/>
    </row>
    <row r="102" spans="1:22" ht="27" customHeight="1" x14ac:dyDescent="0.35">
      <c r="A102" s="381"/>
      <c r="B102" s="358"/>
      <c r="C102" s="358"/>
      <c r="D102" s="358"/>
      <c r="E102" s="358"/>
      <c r="F102" s="358"/>
      <c r="G102" s="358"/>
      <c r="H102" s="358"/>
      <c r="I102" s="358"/>
      <c r="J102" s="358"/>
      <c r="K102" s="358"/>
      <c r="L102" s="358"/>
      <c r="M102" s="358"/>
      <c r="N102" s="358"/>
      <c r="O102" s="358"/>
      <c r="P102" s="358"/>
      <c r="Q102" s="358"/>
      <c r="R102" s="358"/>
      <c r="S102" s="358"/>
      <c r="T102" s="358"/>
      <c r="U102" s="358"/>
      <c r="V102" s="379"/>
    </row>
    <row r="103" spans="1:22" ht="27" customHeight="1" x14ac:dyDescent="0.35">
      <c r="A103" s="381"/>
      <c r="B103" s="358"/>
      <c r="C103" s="358"/>
      <c r="D103" s="358"/>
      <c r="E103" s="358"/>
      <c r="F103" s="358"/>
      <c r="G103" s="358"/>
      <c r="H103" s="358"/>
      <c r="I103" s="358"/>
      <c r="J103" s="358"/>
      <c r="K103" s="358"/>
      <c r="L103" s="358"/>
      <c r="M103" s="358"/>
      <c r="N103" s="358"/>
      <c r="O103" s="358"/>
      <c r="P103" s="358"/>
      <c r="Q103" s="358"/>
      <c r="R103" s="358"/>
      <c r="S103" s="358"/>
      <c r="T103" s="358"/>
      <c r="U103" s="358"/>
      <c r="V103" s="379"/>
    </row>
    <row r="104" spans="1:22" ht="27" customHeight="1" x14ac:dyDescent="0.35">
      <c r="A104" s="381"/>
      <c r="B104" s="358"/>
      <c r="C104" s="358"/>
      <c r="D104" s="358"/>
      <c r="E104" s="358"/>
      <c r="F104" s="358"/>
      <c r="G104" s="358"/>
      <c r="H104" s="358"/>
      <c r="I104" s="358"/>
      <c r="J104" s="358"/>
      <c r="K104" s="358"/>
      <c r="L104" s="358"/>
      <c r="M104" s="358"/>
      <c r="N104" s="358"/>
      <c r="O104" s="358"/>
      <c r="P104" s="358"/>
      <c r="Q104" s="358"/>
      <c r="R104" s="358"/>
      <c r="S104" s="358"/>
      <c r="T104" s="358"/>
      <c r="U104" s="358"/>
      <c r="V104" s="379"/>
    </row>
    <row r="105" spans="1:22" ht="27" customHeight="1" x14ac:dyDescent="0.35">
      <c r="A105" s="381"/>
      <c r="B105" s="358"/>
      <c r="C105" s="358"/>
      <c r="D105" s="358"/>
      <c r="E105" s="358"/>
      <c r="F105" s="358"/>
      <c r="G105" s="358"/>
      <c r="H105" s="358"/>
      <c r="I105" s="358"/>
      <c r="J105" s="358"/>
      <c r="K105" s="358"/>
      <c r="L105" s="358"/>
      <c r="M105" s="358"/>
      <c r="N105" s="358"/>
      <c r="O105" s="358"/>
      <c r="P105" s="358"/>
      <c r="Q105" s="358"/>
      <c r="R105" s="358"/>
      <c r="S105" s="358"/>
      <c r="T105" s="358"/>
      <c r="U105" s="358"/>
      <c r="V105" s="379"/>
    </row>
    <row r="106" spans="1:22" ht="27" customHeight="1" x14ac:dyDescent="0.35">
      <c r="A106" s="381"/>
      <c r="B106" s="358"/>
      <c r="C106" s="358"/>
      <c r="D106" s="358"/>
      <c r="E106" s="358"/>
      <c r="F106" s="358"/>
      <c r="G106" s="358"/>
      <c r="H106" s="358"/>
      <c r="I106" s="358"/>
      <c r="J106" s="358"/>
      <c r="K106" s="358"/>
      <c r="L106" s="358"/>
      <c r="M106" s="358"/>
      <c r="N106" s="358"/>
      <c r="O106" s="358"/>
      <c r="P106" s="358"/>
      <c r="Q106" s="358"/>
      <c r="R106" s="358"/>
      <c r="S106" s="358"/>
      <c r="T106" s="358"/>
      <c r="U106" s="358"/>
      <c r="V106" s="379"/>
    </row>
    <row r="107" spans="1:22" ht="27" customHeight="1" x14ac:dyDescent="0.35">
      <c r="A107" s="381"/>
      <c r="B107" s="358"/>
      <c r="C107" s="358"/>
      <c r="D107" s="358"/>
      <c r="E107" s="358"/>
      <c r="F107" s="358"/>
      <c r="G107" s="358"/>
      <c r="H107" s="358"/>
      <c r="I107" s="358"/>
      <c r="J107" s="358"/>
      <c r="K107" s="358"/>
      <c r="L107" s="358"/>
      <c r="M107" s="358"/>
      <c r="N107" s="358"/>
      <c r="O107" s="358"/>
      <c r="P107" s="358"/>
      <c r="Q107" s="358"/>
      <c r="R107" s="358"/>
      <c r="S107" s="358"/>
      <c r="T107" s="358"/>
      <c r="U107" s="358"/>
      <c r="V107" s="379"/>
    </row>
    <row r="108" spans="1:22" ht="27" customHeight="1" x14ac:dyDescent="0.35">
      <c r="A108" s="382"/>
      <c r="B108" s="368"/>
      <c r="C108" s="368"/>
      <c r="D108" s="368"/>
      <c r="E108" s="368"/>
      <c r="F108" s="368"/>
      <c r="G108" s="368"/>
      <c r="H108" s="368"/>
      <c r="I108" s="368"/>
      <c r="J108" s="368"/>
      <c r="K108" s="368"/>
      <c r="L108" s="368"/>
      <c r="M108" s="368"/>
      <c r="N108" s="368"/>
      <c r="O108" s="368"/>
      <c r="P108" s="368"/>
      <c r="Q108" s="368"/>
      <c r="R108" s="368"/>
      <c r="S108" s="368"/>
      <c r="T108" s="368"/>
      <c r="U108" s="368"/>
      <c r="V108" s="369"/>
    </row>
  </sheetData>
  <phoneticPr fontId="2"/>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A90AB4-55E2-49BC-8856-66E066B0323D}">
  <sheetPr codeName="Sheet2">
    <tabColor theme="1"/>
  </sheetPr>
  <dimension ref="A1"/>
  <sheetViews>
    <sheetView workbookViewId="0">
      <selection activeCell="E7" sqref="E7"/>
    </sheetView>
  </sheetViews>
  <sheetFormatPr defaultColWidth="8.7109375" defaultRowHeight="15" x14ac:dyDescent="0.35"/>
  <cols>
    <col min="1" max="16384" width="8.7109375" style="302"/>
  </cols>
  <sheetData/>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09A81F-64D1-4D51-8943-A4B4602B8DA7}">
  <sheetPr codeName="Sheet3"/>
  <dimension ref="A1:AE37"/>
  <sheetViews>
    <sheetView workbookViewId="0">
      <selection activeCell="E22" sqref="E22"/>
    </sheetView>
  </sheetViews>
  <sheetFormatPr defaultRowHeight="15.5" x14ac:dyDescent="0.4"/>
  <cols>
    <col min="1" max="1" width="1.0703125" style="160" customWidth="1"/>
    <col min="2" max="3" width="5.640625" style="160" customWidth="1"/>
    <col min="4" max="5" width="7.28515625" style="160" customWidth="1"/>
    <col min="6" max="6" width="0.7109375" style="160" customWidth="1"/>
    <col min="7" max="7" width="5" style="160" customWidth="1"/>
    <col min="8" max="8" width="1.640625" style="160" customWidth="1"/>
    <col min="9" max="9" width="5" style="160" customWidth="1"/>
    <col min="10" max="10" width="8.2109375" style="160" customWidth="1"/>
    <col min="11" max="11" width="5" style="160" customWidth="1"/>
    <col min="12" max="12" width="1.640625" style="160" customWidth="1"/>
    <col min="13" max="13" width="5" style="160" customWidth="1"/>
    <col min="14" max="14" width="8.2109375" style="160" customWidth="1"/>
    <col min="15" max="15" width="5" style="160" customWidth="1"/>
    <col min="16" max="16" width="1.640625" style="160" customWidth="1"/>
    <col min="17" max="17" width="5" style="160" customWidth="1"/>
    <col min="18" max="18" width="8.2109375" style="160" customWidth="1"/>
    <col min="19" max="19" width="4.2109375" style="160" customWidth="1"/>
    <col min="20" max="20" width="5" style="160" customWidth="1"/>
    <col min="21" max="21" width="1.640625" style="160" customWidth="1"/>
    <col min="22" max="22" width="5" style="160" customWidth="1"/>
    <col min="23" max="23" width="8.2109375" style="160" customWidth="1"/>
    <col min="24" max="24" width="5" style="160" customWidth="1"/>
    <col min="25" max="25" width="1.640625" style="160" customWidth="1"/>
    <col min="26" max="26" width="5" style="160" customWidth="1"/>
    <col min="27" max="27" width="8.2109375" style="160" customWidth="1"/>
    <col min="28" max="28" width="5" style="160" customWidth="1"/>
    <col min="29" max="29" width="1.640625" style="160" customWidth="1"/>
    <col min="30" max="30" width="5" style="160" customWidth="1"/>
    <col min="31" max="31" width="8.2109375" style="160" customWidth="1"/>
    <col min="32" max="230" width="8.7109375" style="160"/>
    <col min="231" max="231" width="1.0703125" style="160" customWidth="1"/>
    <col min="232" max="234" width="5.640625" style="160" customWidth="1"/>
    <col min="235" max="235" width="7.0703125" style="160" customWidth="1"/>
    <col min="236" max="236" width="0.7109375" style="160" customWidth="1"/>
    <col min="237" max="237" width="5" style="160" customWidth="1"/>
    <col min="238" max="238" width="1.640625" style="160" customWidth="1"/>
    <col min="239" max="239" width="5" style="160" customWidth="1"/>
    <col min="240" max="240" width="6.92578125" style="160" customWidth="1"/>
    <col min="241" max="246" width="0" style="160" hidden="1" customWidth="1"/>
    <col min="247" max="247" width="5" style="160" customWidth="1"/>
    <col min="248" max="248" width="1.640625" style="160" customWidth="1"/>
    <col min="249" max="249" width="5" style="160" customWidth="1"/>
    <col min="250" max="250" width="6.92578125" style="160" customWidth="1"/>
    <col min="251" max="256" width="0" style="160" hidden="1" customWidth="1"/>
    <col min="257" max="257" width="5" style="160" customWidth="1"/>
    <col min="258" max="258" width="1.640625" style="160" customWidth="1"/>
    <col min="259" max="259" width="5" style="160" customWidth="1"/>
    <col min="260" max="260" width="6.92578125" style="160" customWidth="1"/>
    <col min="261" max="266" width="0" style="160" hidden="1" customWidth="1"/>
    <col min="267" max="486" width="8.7109375" style="160"/>
    <col min="487" max="487" width="1.0703125" style="160" customWidth="1"/>
    <col min="488" max="490" width="5.640625" style="160" customWidth="1"/>
    <col min="491" max="491" width="7.0703125" style="160" customWidth="1"/>
    <col min="492" max="492" width="0.7109375" style="160" customWidth="1"/>
    <col min="493" max="493" width="5" style="160" customWidth="1"/>
    <col min="494" max="494" width="1.640625" style="160" customWidth="1"/>
    <col min="495" max="495" width="5" style="160" customWidth="1"/>
    <col min="496" max="496" width="6.92578125" style="160" customWidth="1"/>
    <col min="497" max="502" width="0" style="160" hidden="1" customWidth="1"/>
    <col min="503" max="503" width="5" style="160" customWidth="1"/>
    <col min="504" max="504" width="1.640625" style="160" customWidth="1"/>
    <col min="505" max="505" width="5" style="160" customWidth="1"/>
    <col min="506" max="506" width="6.92578125" style="160" customWidth="1"/>
    <col min="507" max="512" width="0" style="160" hidden="1" customWidth="1"/>
    <col min="513" max="513" width="5" style="160" customWidth="1"/>
    <col min="514" max="514" width="1.640625" style="160" customWidth="1"/>
    <col min="515" max="515" width="5" style="160" customWidth="1"/>
    <col min="516" max="516" width="6.92578125" style="160" customWidth="1"/>
    <col min="517" max="522" width="0" style="160" hidden="1" customWidth="1"/>
    <col min="523" max="742" width="8.7109375" style="160"/>
    <col min="743" max="743" width="1.0703125" style="160" customWidth="1"/>
    <col min="744" max="746" width="5.640625" style="160" customWidth="1"/>
    <col min="747" max="747" width="7.0703125" style="160" customWidth="1"/>
    <col min="748" max="748" width="0.7109375" style="160" customWidth="1"/>
    <col min="749" max="749" width="5" style="160" customWidth="1"/>
    <col min="750" max="750" width="1.640625" style="160" customWidth="1"/>
    <col min="751" max="751" width="5" style="160" customWidth="1"/>
    <col min="752" max="752" width="6.92578125" style="160" customWidth="1"/>
    <col min="753" max="758" width="0" style="160" hidden="1" customWidth="1"/>
    <col min="759" max="759" width="5" style="160" customWidth="1"/>
    <col min="760" max="760" width="1.640625" style="160" customWidth="1"/>
    <col min="761" max="761" width="5" style="160" customWidth="1"/>
    <col min="762" max="762" width="6.92578125" style="160" customWidth="1"/>
    <col min="763" max="768" width="0" style="160" hidden="1" customWidth="1"/>
    <col min="769" max="769" width="5" style="160" customWidth="1"/>
    <col min="770" max="770" width="1.640625" style="160" customWidth="1"/>
    <col min="771" max="771" width="5" style="160" customWidth="1"/>
    <col min="772" max="772" width="6.92578125" style="160" customWidth="1"/>
    <col min="773" max="778" width="0" style="160" hidden="1" customWidth="1"/>
    <col min="779" max="998" width="8.7109375" style="160"/>
    <col min="999" max="999" width="1.0703125" style="160" customWidth="1"/>
    <col min="1000" max="1002" width="5.640625" style="160" customWidth="1"/>
    <col min="1003" max="1003" width="7.0703125" style="160" customWidth="1"/>
    <col min="1004" max="1004" width="0.7109375" style="160" customWidth="1"/>
    <col min="1005" max="1005" width="5" style="160" customWidth="1"/>
    <col min="1006" max="1006" width="1.640625" style="160" customWidth="1"/>
    <col min="1007" max="1007" width="5" style="160" customWidth="1"/>
    <col min="1008" max="1008" width="6.92578125" style="160" customWidth="1"/>
    <col min="1009" max="1014" width="0" style="160" hidden="1" customWidth="1"/>
    <col min="1015" max="1015" width="5" style="160" customWidth="1"/>
    <col min="1016" max="1016" width="1.640625" style="160" customWidth="1"/>
    <col min="1017" max="1017" width="5" style="160" customWidth="1"/>
    <col min="1018" max="1018" width="6.92578125" style="160" customWidth="1"/>
    <col min="1019" max="1024" width="0" style="160" hidden="1" customWidth="1"/>
    <col min="1025" max="1025" width="5" style="160" customWidth="1"/>
    <col min="1026" max="1026" width="1.640625" style="160" customWidth="1"/>
    <col min="1027" max="1027" width="5" style="160" customWidth="1"/>
    <col min="1028" max="1028" width="6.92578125" style="160" customWidth="1"/>
    <col min="1029" max="1034" width="0" style="160" hidden="1" customWidth="1"/>
    <col min="1035" max="1254" width="8.7109375" style="160"/>
    <col min="1255" max="1255" width="1.0703125" style="160" customWidth="1"/>
    <col min="1256" max="1258" width="5.640625" style="160" customWidth="1"/>
    <col min="1259" max="1259" width="7.0703125" style="160" customWidth="1"/>
    <col min="1260" max="1260" width="0.7109375" style="160" customWidth="1"/>
    <col min="1261" max="1261" width="5" style="160" customWidth="1"/>
    <col min="1262" max="1262" width="1.640625" style="160" customWidth="1"/>
    <col min="1263" max="1263" width="5" style="160" customWidth="1"/>
    <col min="1264" max="1264" width="6.92578125" style="160" customWidth="1"/>
    <col min="1265" max="1270" width="0" style="160" hidden="1" customWidth="1"/>
    <col min="1271" max="1271" width="5" style="160" customWidth="1"/>
    <col min="1272" max="1272" width="1.640625" style="160" customWidth="1"/>
    <col min="1273" max="1273" width="5" style="160" customWidth="1"/>
    <col min="1274" max="1274" width="6.92578125" style="160" customWidth="1"/>
    <col min="1275" max="1280" width="0" style="160" hidden="1" customWidth="1"/>
    <col min="1281" max="1281" width="5" style="160" customWidth="1"/>
    <col min="1282" max="1282" width="1.640625" style="160" customWidth="1"/>
    <col min="1283" max="1283" width="5" style="160" customWidth="1"/>
    <col min="1284" max="1284" width="6.92578125" style="160" customWidth="1"/>
    <col min="1285" max="1290" width="0" style="160" hidden="1" customWidth="1"/>
    <col min="1291" max="1510" width="8.7109375" style="160"/>
    <col min="1511" max="1511" width="1.0703125" style="160" customWidth="1"/>
    <col min="1512" max="1514" width="5.640625" style="160" customWidth="1"/>
    <col min="1515" max="1515" width="7.0703125" style="160" customWidth="1"/>
    <col min="1516" max="1516" width="0.7109375" style="160" customWidth="1"/>
    <col min="1517" max="1517" width="5" style="160" customWidth="1"/>
    <col min="1518" max="1518" width="1.640625" style="160" customWidth="1"/>
    <col min="1519" max="1519" width="5" style="160" customWidth="1"/>
    <col min="1520" max="1520" width="6.92578125" style="160" customWidth="1"/>
    <col min="1521" max="1526" width="0" style="160" hidden="1" customWidth="1"/>
    <col min="1527" max="1527" width="5" style="160" customWidth="1"/>
    <col min="1528" max="1528" width="1.640625" style="160" customWidth="1"/>
    <col min="1529" max="1529" width="5" style="160" customWidth="1"/>
    <col min="1530" max="1530" width="6.92578125" style="160" customWidth="1"/>
    <col min="1531" max="1536" width="0" style="160" hidden="1" customWidth="1"/>
    <col min="1537" max="1537" width="5" style="160" customWidth="1"/>
    <col min="1538" max="1538" width="1.640625" style="160" customWidth="1"/>
    <col min="1539" max="1539" width="5" style="160" customWidth="1"/>
    <col min="1540" max="1540" width="6.92578125" style="160" customWidth="1"/>
    <col min="1541" max="1546" width="0" style="160" hidden="1" customWidth="1"/>
    <col min="1547" max="1766" width="8.7109375" style="160"/>
    <col min="1767" max="1767" width="1.0703125" style="160" customWidth="1"/>
    <col min="1768" max="1770" width="5.640625" style="160" customWidth="1"/>
    <col min="1771" max="1771" width="7.0703125" style="160" customWidth="1"/>
    <col min="1772" max="1772" width="0.7109375" style="160" customWidth="1"/>
    <col min="1773" max="1773" width="5" style="160" customWidth="1"/>
    <col min="1774" max="1774" width="1.640625" style="160" customWidth="1"/>
    <col min="1775" max="1775" width="5" style="160" customWidth="1"/>
    <col min="1776" max="1776" width="6.92578125" style="160" customWidth="1"/>
    <col min="1777" max="1782" width="0" style="160" hidden="1" customWidth="1"/>
    <col min="1783" max="1783" width="5" style="160" customWidth="1"/>
    <col min="1784" max="1784" width="1.640625" style="160" customWidth="1"/>
    <col min="1785" max="1785" width="5" style="160" customWidth="1"/>
    <col min="1786" max="1786" width="6.92578125" style="160" customWidth="1"/>
    <col min="1787" max="1792" width="0" style="160" hidden="1" customWidth="1"/>
    <col min="1793" max="1793" width="5" style="160" customWidth="1"/>
    <col min="1794" max="1794" width="1.640625" style="160" customWidth="1"/>
    <col min="1795" max="1795" width="5" style="160" customWidth="1"/>
    <col min="1796" max="1796" width="6.92578125" style="160" customWidth="1"/>
    <col min="1797" max="1802" width="0" style="160" hidden="1" customWidth="1"/>
    <col min="1803" max="2022" width="8.7109375" style="160"/>
    <col min="2023" max="2023" width="1.0703125" style="160" customWidth="1"/>
    <col min="2024" max="2026" width="5.640625" style="160" customWidth="1"/>
    <col min="2027" max="2027" width="7.0703125" style="160" customWidth="1"/>
    <col min="2028" max="2028" width="0.7109375" style="160" customWidth="1"/>
    <col min="2029" max="2029" width="5" style="160" customWidth="1"/>
    <col min="2030" max="2030" width="1.640625" style="160" customWidth="1"/>
    <col min="2031" max="2031" width="5" style="160" customWidth="1"/>
    <col min="2032" max="2032" width="6.92578125" style="160" customWidth="1"/>
    <col min="2033" max="2038" width="0" style="160" hidden="1" customWidth="1"/>
    <col min="2039" max="2039" width="5" style="160" customWidth="1"/>
    <col min="2040" max="2040" width="1.640625" style="160" customWidth="1"/>
    <col min="2041" max="2041" width="5" style="160" customWidth="1"/>
    <col min="2042" max="2042" width="6.92578125" style="160" customWidth="1"/>
    <col min="2043" max="2048" width="0" style="160" hidden="1" customWidth="1"/>
    <col min="2049" max="2049" width="5" style="160" customWidth="1"/>
    <col min="2050" max="2050" width="1.640625" style="160" customWidth="1"/>
    <col min="2051" max="2051" width="5" style="160" customWidth="1"/>
    <col min="2052" max="2052" width="6.92578125" style="160" customWidth="1"/>
    <col min="2053" max="2058" width="0" style="160" hidden="1" customWidth="1"/>
    <col min="2059" max="2278" width="8.7109375" style="160"/>
    <col min="2279" max="2279" width="1.0703125" style="160" customWidth="1"/>
    <col min="2280" max="2282" width="5.640625" style="160" customWidth="1"/>
    <col min="2283" max="2283" width="7.0703125" style="160" customWidth="1"/>
    <col min="2284" max="2284" width="0.7109375" style="160" customWidth="1"/>
    <col min="2285" max="2285" width="5" style="160" customWidth="1"/>
    <col min="2286" max="2286" width="1.640625" style="160" customWidth="1"/>
    <col min="2287" max="2287" width="5" style="160" customWidth="1"/>
    <col min="2288" max="2288" width="6.92578125" style="160" customWidth="1"/>
    <col min="2289" max="2294" width="0" style="160" hidden="1" customWidth="1"/>
    <col min="2295" max="2295" width="5" style="160" customWidth="1"/>
    <col min="2296" max="2296" width="1.640625" style="160" customWidth="1"/>
    <col min="2297" max="2297" width="5" style="160" customWidth="1"/>
    <col min="2298" max="2298" width="6.92578125" style="160" customWidth="1"/>
    <col min="2299" max="2304" width="0" style="160" hidden="1" customWidth="1"/>
    <col min="2305" max="2305" width="5" style="160" customWidth="1"/>
    <col min="2306" max="2306" width="1.640625" style="160" customWidth="1"/>
    <col min="2307" max="2307" width="5" style="160" customWidth="1"/>
    <col min="2308" max="2308" width="6.92578125" style="160" customWidth="1"/>
    <col min="2309" max="2314" width="0" style="160" hidden="1" customWidth="1"/>
    <col min="2315" max="2534" width="8.7109375" style="160"/>
    <col min="2535" max="2535" width="1.0703125" style="160" customWidth="1"/>
    <col min="2536" max="2538" width="5.640625" style="160" customWidth="1"/>
    <col min="2539" max="2539" width="7.0703125" style="160" customWidth="1"/>
    <col min="2540" max="2540" width="0.7109375" style="160" customWidth="1"/>
    <col min="2541" max="2541" width="5" style="160" customWidth="1"/>
    <col min="2542" max="2542" width="1.640625" style="160" customWidth="1"/>
    <col min="2543" max="2543" width="5" style="160" customWidth="1"/>
    <col min="2544" max="2544" width="6.92578125" style="160" customWidth="1"/>
    <col min="2545" max="2550" width="0" style="160" hidden="1" customWidth="1"/>
    <col min="2551" max="2551" width="5" style="160" customWidth="1"/>
    <col min="2552" max="2552" width="1.640625" style="160" customWidth="1"/>
    <col min="2553" max="2553" width="5" style="160" customWidth="1"/>
    <col min="2554" max="2554" width="6.92578125" style="160" customWidth="1"/>
    <col min="2555" max="2560" width="0" style="160" hidden="1" customWidth="1"/>
    <col min="2561" max="2561" width="5" style="160" customWidth="1"/>
    <col min="2562" max="2562" width="1.640625" style="160" customWidth="1"/>
    <col min="2563" max="2563" width="5" style="160" customWidth="1"/>
    <col min="2564" max="2564" width="6.92578125" style="160" customWidth="1"/>
    <col min="2565" max="2570" width="0" style="160" hidden="1" customWidth="1"/>
    <col min="2571" max="2790" width="8.7109375" style="160"/>
    <col min="2791" max="2791" width="1.0703125" style="160" customWidth="1"/>
    <col min="2792" max="2794" width="5.640625" style="160" customWidth="1"/>
    <col min="2795" max="2795" width="7.0703125" style="160" customWidth="1"/>
    <col min="2796" max="2796" width="0.7109375" style="160" customWidth="1"/>
    <col min="2797" max="2797" width="5" style="160" customWidth="1"/>
    <col min="2798" max="2798" width="1.640625" style="160" customWidth="1"/>
    <col min="2799" max="2799" width="5" style="160" customWidth="1"/>
    <col min="2800" max="2800" width="6.92578125" style="160" customWidth="1"/>
    <col min="2801" max="2806" width="0" style="160" hidden="1" customWidth="1"/>
    <col min="2807" max="2807" width="5" style="160" customWidth="1"/>
    <col min="2808" max="2808" width="1.640625" style="160" customWidth="1"/>
    <col min="2809" max="2809" width="5" style="160" customWidth="1"/>
    <col min="2810" max="2810" width="6.92578125" style="160" customWidth="1"/>
    <col min="2811" max="2816" width="0" style="160" hidden="1" customWidth="1"/>
    <col min="2817" max="2817" width="5" style="160" customWidth="1"/>
    <col min="2818" max="2818" width="1.640625" style="160" customWidth="1"/>
    <col min="2819" max="2819" width="5" style="160" customWidth="1"/>
    <col min="2820" max="2820" width="6.92578125" style="160" customWidth="1"/>
    <col min="2821" max="2826" width="0" style="160" hidden="1" customWidth="1"/>
    <col min="2827" max="3046" width="8.7109375" style="160"/>
    <col min="3047" max="3047" width="1.0703125" style="160" customWidth="1"/>
    <col min="3048" max="3050" width="5.640625" style="160" customWidth="1"/>
    <col min="3051" max="3051" width="7.0703125" style="160" customWidth="1"/>
    <col min="3052" max="3052" width="0.7109375" style="160" customWidth="1"/>
    <col min="3053" max="3053" width="5" style="160" customWidth="1"/>
    <col min="3054" max="3054" width="1.640625" style="160" customWidth="1"/>
    <col min="3055" max="3055" width="5" style="160" customWidth="1"/>
    <col min="3056" max="3056" width="6.92578125" style="160" customWidth="1"/>
    <col min="3057" max="3062" width="0" style="160" hidden="1" customWidth="1"/>
    <col min="3063" max="3063" width="5" style="160" customWidth="1"/>
    <col min="3064" max="3064" width="1.640625" style="160" customWidth="1"/>
    <col min="3065" max="3065" width="5" style="160" customWidth="1"/>
    <col min="3066" max="3066" width="6.92578125" style="160" customWidth="1"/>
    <col min="3067" max="3072" width="0" style="160" hidden="1" customWidth="1"/>
    <col min="3073" max="3073" width="5" style="160" customWidth="1"/>
    <col min="3074" max="3074" width="1.640625" style="160" customWidth="1"/>
    <col min="3075" max="3075" width="5" style="160" customWidth="1"/>
    <col min="3076" max="3076" width="6.92578125" style="160" customWidth="1"/>
    <col min="3077" max="3082" width="0" style="160" hidden="1" customWidth="1"/>
    <col min="3083" max="3302" width="8.7109375" style="160"/>
    <col min="3303" max="3303" width="1.0703125" style="160" customWidth="1"/>
    <col min="3304" max="3306" width="5.640625" style="160" customWidth="1"/>
    <col min="3307" max="3307" width="7.0703125" style="160" customWidth="1"/>
    <col min="3308" max="3308" width="0.7109375" style="160" customWidth="1"/>
    <col min="3309" max="3309" width="5" style="160" customWidth="1"/>
    <col min="3310" max="3310" width="1.640625" style="160" customWidth="1"/>
    <col min="3311" max="3311" width="5" style="160" customWidth="1"/>
    <col min="3312" max="3312" width="6.92578125" style="160" customWidth="1"/>
    <col min="3313" max="3318" width="0" style="160" hidden="1" customWidth="1"/>
    <col min="3319" max="3319" width="5" style="160" customWidth="1"/>
    <col min="3320" max="3320" width="1.640625" style="160" customWidth="1"/>
    <col min="3321" max="3321" width="5" style="160" customWidth="1"/>
    <col min="3322" max="3322" width="6.92578125" style="160" customWidth="1"/>
    <col min="3323" max="3328" width="0" style="160" hidden="1" customWidth="1"/>
    <col min="3329" max="3329" width="5" style="160" customWidth="1"/>
    <col min="3330" max="3330" width="1.640625" style="160" customWidth="1"/>
    <col min="3331" max="3331" width="5" style="160" customWidth="1"/>
    <col min="3332" max="3332" width="6.92578125" style="160" customWidth="1"/>
    <col min="3333" max="3338" width="0" style="160" hidden="1" customWidth="1"/>
    <col min="3339" max="3558" width="8.7109375" style="160"/>
    <col min="3559" max="3559" width="1.0703125" style="160" customWidth="1"/>
    <col min="3560" max="3562" width="5.640625" style="160" customWidth="1"/>
    <col min="3563" max="3563" width="7.0703125" style="160" customWidth="1"/>
    <col min="3564" max="3564" width="0.7109375" style="160" customWidth="1"/>
    <col min="3565" max="3565" width="5" style="160" customWidth="1"/>
    <col min="3566" max="3566" width="1.640625" style="160" customWidth="1"/>
    <col min="3567" max="3567" width="5" style="160" customWidth="1"/>
    <col min="3568" max="3568" width="6.92578125" style="160" customWidth="1"/>
    <col min="3569" max="3574" width="0" style="160" hidden="1" customWidth="1"/>
    <col min="3575" max="3575" width="5" style="160" customWidth="1"/>
    <col min="3576" max="3576" width="1.640625" style="160" customWidth="1"/>
    <col min="3577" max="3577" width="5" style="160" customWidth="1"/>
    <col min="3578" max="3578" width="6.92578125" style="160" customWidth="1"/>
    <col min="3579" max="3584" width="0" style="160" hidden="1" customWidth="1"/>
    <col min="3585" max="3585" width="5" style="160" customWidth="1"/>
    <col min="3586" max="3586" width="1.640625" style="160" customWidth="1"/>
    <col min="3587" max="3587" width="5" style="160" customWidth="1"/>
    <col min="3588" max="3588" width="6.92578125" style="160" customWidth="1"/>
    <col min="3589" max="3594" width="0" style="160" hidden="1" customWidth="1"/>
    <col min="3595" max="3814" width="8.7109375" style="160"/>
    <col min="3815" max="3815" width="1.0703125" style="160" customWidth="1"/>
    <col min="3816" max="3818" width="5.640625" style="160" customWidth="1"/>
    <col min="3819" max="3819" width="7.0703125" style="160" customWidth="1"/>
    <col min="3820" max="3820" width="0.7109375" style="160" customWidth="1"/>
    <col min="3821" max="3821" width="5" style="160" customWidth="1"/>
    <col min="3822" max="3822" width="1.640625" style="160" customWidth="1"/>
    <col min="3823" max="3823" width="5" style="160" customWidth="1"/>
    <col min="3824" max="3824" width="6.92578125" style="160" customWidth="1"/>
    <col min="3825" max="3830" width="0" style="160" hidden="1" customWidth="1"/>
    <col min="3831" max="3831" width="5" style="160" customWidth="1"/>
    <col min="3832" max="3832" width="1.640625" style="160" customWidth="1"/>
    <col min="3833" max="3833" width="5" style="160" customWidth="1"/>
    <col min="3834" max="3834" width="6.92578125" style="160" customWidth="1"/>
    <col min="3835" max="3840" width="0" style="160" hidden="1" customWidth="1"/>
    <col min="3841" max="3841" width="5" style="160" customWidth="1"/>
    <col min="3842" max="3842" width="1.640625" style="160" customWidth="1"/>
    <col min="3843" max="3843" width="5" style="160" customWidth="1"/>
    <col min="3844" max="3844" width="6.92578125" style="160" customWidth="1"/>
    <col min="3845" max="3850" width="0" style="160" hidden="1" customWidth="1"/>
    <col min="3851" max="4070" width="8.7109375" style="160"/>
    <col min="4071" max="4071" width="1.0703125" style="160" customWidth="1"/>
    <col min="4072" max="4074" width="5.640625" style="160" customWidth="1"/>
    <col min="4075" max="4075" width="7.0703125" style="160" customWidth="1"/>
    <col min="4076" max="4076" width="0.7109375" style="160" customWidth="1"/>
    <col min="4077" max="4077" width="5" style="160" customWidth="1"/>
    <col min="4078" max="4078" width="1.640625" style="160" customWidth="1"/>
    <col min="4079" max="4079" width="5" style="160" customWidth="1"/>
    <col min="4080" max="4080" width="6.92578125" style="160" customWidth="1"/>
    <col min="4081" max="4086" width="0" style="160" hidden="1" customWidth="1"/>
    <col min="4087" max="4087" width="5" style="160" customWidth="1"/>
    <col min="4088" max="4088" width="1.640625" style="160" customWidth="1"/>
    <col min="4089" max="4089" width="5" style="160" customWidth="1"/>
    <col min="4090" max="4090" width="6.92578125" style="160" customWidth="1"/>
    <col min="4091" max="4096" width="0" style="160" hidden="1" customWidth="1"/>
    <col min="4097" max="4097" width="5" style="160" customWidth="1"/>
    <col min="4098" max="4098" width="1.640625" style="160" customWidth="1"/>
    <col min="4099" max="4099" width="5" style="160" customWidth="1"/>
    <col min="4100" max="4100" width="6.92578125" style="160" customWidth="1"/>
    <col min="4101" max="4106" width="0" style="160" hidden="1" customWidth="1"/>
    <col min="4107" max="4326" width="8.7109375" style="160"/>
    <col min="4327" max="4327" width="1.0703125" style="160" customWidth="1"/>
    <col min="4328" max="4330" width="5.640625" style="160" customWidth="1"/>
    <col min="4331" max="4331" width="7.0703125" style="160" customWidth="1"/>
    <col min="4332" max="4332" width="0.7109375" style="160" customWidth="1"/>
    <col min="4333" max="4333" width="5" style="160" customWidth="1"/>
    <col min="4334" max="4334" width="1.640625" style="160" customWidth="1"/>
    <col min="4335" max="4335" width="5" style="160" customWidth="1"/>
    <col min="4336" max="4336" width="6.92578125" style="160" customWidth="1"/>
    <col min="4337" max="4342" width="0" style="160" hidden="1" customWidth="1"/>
    <col min="4343" max="4343" width="5" style="160" customWidth="1"/>
    <col min="4344" max="4344" width="1.640625" style="160" customWidth="1"/>
    <col min="4345" max="4345" width="5" style="160" customWidth="1"/>
    <col min="4346" max="4346" width="6.92578125" style="160" customWidth="1"/>
    <col min="4347" max="4352" width="0" style="160" hidden="1" customWidth="1"/>
    <col min="4353" max="4353" width="5" style="160" customWidth="1"/>
    <col min="4354" max="4354" width="1.640625" style="160" customWidth="1"/>
    <col min="4355" max="4355" width="5" style="160" customWidth="1"/>
    <col min="4356" max="4356" width="6.92578125" style="160" customWidth="1"/>
    <col min="4357" max="4362" width="0" style="160" hidden="1" customWidth="1"/>
    <col min="4363" max="4582" width="8.7109375" style="160"/>
    <col min="4583" max="4583" width="1.0703125" style="160" customWidth="1"/>
    <col min="4584" max="4586" width="5.640625" style="160" customWidth="1"/>
    <col min="4587" max="4587" width="7.0703125" style="160" customWidth="1"/>
    <col min="4588" max="4588" width="0.7109375" style="160" customWidth="1"/>
    <col min="4589" max="4589" width="5" style="160" customWidth="1"/>
    <col min="4590" max="4590" width="1.640625" style="160" customWidth="1"/>
    <col min="4591" max="4591" width="5" style="160" customWidth="1"/>
    <col min="4592" max="4592" width="6.92578125" style="160" customWidth="1"/>
    <col min="4593" max="4598" width="0" style="160" hidden="1" customWidth="1"/>
    <col min="4599" max="4599" width="5" style="160" customWidth="1"/>
    <col min="4600" max="4600" width="1.640625" style="160" customWidth="1"/>
    <col min="4601" max="4601" width="5" style="160" customWidth="1"/>
    <col min="4602" max="4602" width="6.92578125" style="160" customWidth="1"/>
    <col min="4603" max="4608" width="0" style="160" hidden="1" customWidth="1"/>
    <col min="4609" max="4609" width="5" style="160" customWidth="1"/>
    <col min="4610" max="4610" width="1.640625" style="160" customWidth="1"/>
    <col min="4611" max="4611" width="5" style="160" customWidth="1"/>
    <col min="4612" max="4612" width="6.92578125" style="160" customWidth="1"/>
    <col min="4613" max="4618" width="0" style="160" hidden="1" customWidth="1"/>
    <col min="4619" max="4838" width="8.7109375" style="160"/>
    <col min="4839" max="4839" width="1.0703125" style="160" customWidth="1"/>
    <col min="4840" max="4842" width="5.640625" style="160" customWidth="1"/>
    <col min="4843" max="4843" width="7.0703125" style="160" customWidth="1"/>
    <col min="4844" max="4844" width="0.7109375" style="160" customWidth="1"/>
    <col min="4845" max="4845" width="5" style="160" customWidth="1"/>
    <col min="4846" max="4846" width="1.640625" style="160" customWidth="1"/>
    <col min="4847" max="4847" width="5" style="160" customWidth="1"/>
    <col min="4848" max="4848" width="6.92578125" style="160" customWidth="1"/>
    <col min="4849" max="4854" width="0" style="160" hidden="1" customWidth="1"/>
    <col min="4855" max="4855" width="5" style="160" customWidth="1"/>
    <col min="4856" max="4856" width="1.640625" style="160" customWidth="1"/>
    <col min="4857" max="4857" width="5" style="160" customWidth="1"/>
    <col min="4858" max="4858" width="6.92578125" style="160" customWidth="1"/>
    <col min="4859" max="4864" width="0" style="160" hidden="1" customWidth="1"/>
    <col min="4865" max="4865" width="5" style="160" customWidth="1"/>
    <col min="4866" max="4866" width="1.640625" style="160" customWidth="1"/>
    <col min="4867" max="4867" width="5" style="160" customWidth="1"/>
    <col min="4868" max="4868" width="6.92578125" style="160" customWidth="1"/>
    <col min="4869" max="4874" width="0" style="160" hidden="1" customWidth="1"/>
    <col min="4875" max="5094" width="8.7109375" style="160"/>
    <col min="5095" max="5095" width="1.0703125" style="160" customWidth="1"/>
    <col min="5096" max="5098" width="5.640625" style="160" customWidth="1"/>
    <col min="5099" max="5099" width="7.0703125" style="160" customWidth="1"/>
    <col min="5100" max="5100" width="0.7109375" style="160" customWidth="1"/>
    <col min="5101" max="5101" width="5" style="160" customWidth="1"/>
    <col min="5102" max="5102" width="1.640625" style="160" customWidth="1"/>
    <col min="5103" max="5103" width="5" style="160" customWidth="1"/>
    <col min="5104" max="5104" width="6.92578125" style="160" customWidth="1"/>
    <col min="5105" max="5110" width="0" style="160" hidden="1" customWidth="1"/>
    <col min="5111" max="5111" width="5" style="160" customWidth="1"/>
    <col min="5112" max="5112" width="1.640625" style="160" customWidth="1"/>
    <col min="5113" max="5113" width="5" style="160" customWidth="1"/>
    <col min="5114" max="5114" width="6.92578125" style="160" customWidth="1"/>
    <col min="5115" max="5120" width="0" style="160" hidden="1" customWidth="1"/>
    <col min="5121" max="5121" width="5" style="160" customWidth="1"/>
    <col min="5122" max="5122" width="1.640625" style="160" customWidth="1"/>
    <col min="5123" max="5123" width="5" style="160" customWidth="1"/>
    <col min="5124" max="5124" width="6.92578125" style="160" customWidth="1"/>
    <col min="5125" max="5130" width="0" style="160" hidden="1" customWidth="1"/>
    <col min="5131" max="5350" width="8.7109375" style="160"/>
    <col min="5351" max="5351" width="1.0703125" style="160" customWidth="1"/>
    <col min="5352" max="5354" width="5.640625" style="160" customWidth="1"/>
    <col min="5355" max="5355" width="7.0703125" style="160" customWidth="1"/>
    <col min="5356" max="5356" width="0.7109375" style="160" customWidth="1"/>
    <col min="5357" max="5357" width="5" style="160" customWidth="1"/>
    <col min="5358" max="5358" width="1.640625" style="160" customWidth="1"/>
    <col min="5359" max="5359" width="5" style="160" customWidth="1"/>
    <col min="5360" max="5360" width="6.92578125" style="160" customWidth="1"/>
    <col min="5361" max="5366" width="0" style="160" hidden="1" customWidth="1"/>
    <col min="5367" max="5367" width="5" style="160" customWidth="1"/>
    <col min="5368" max="5368" width="1.640625" style="160" customWidth="1"/>
    <col min="5369" max="5369" width="5" style="160" customWidth="1"/>
    <col min="5370" max="5370" width="6.92578125" style="160" customWidth="1"/>
    <col min="5371" max="5376" width="0" style="160" hidden="1" customWidth="1"/>
    <col min="5377" max="5377" width="5" style="160" customWidth="1"/>
    <col min="5378" max="5378" width="1.640625" style="160" customWidth="1"/>
    <col min="5379" max="5379" width="5" style="160" customWidth="1"/>
    <col min="5380" max="5380" width="6.92578125" style="160" customWidth="1"/>
    <col min="5381" max="5386" width="0" style="160" hidden="1" customWidth="1"/>
    <col min="5387" max="5606" width="8.7109375" style="160"/>
    <col min="5607" max="5607" width="1.0703125" style="160" customWidth="1"/>
    <col min="5608" max="5610" width="5.640625" style="160" customWidth="1"/>
    <col min="5611" max="5611" width="7.0703125" style="160" customWidth="1"/>
    <col min="5612" max="5612" width="0.7109375" style="160" customWidth="1"/>
    <col min="5613" max="5613" width="5" style="160" customWidth="1"/>
    <col min="5614" max="5614" width="1.640625" style="160" customWidth="1"/>
    <col min="5615" max="5615" width="5" style="160" customWidth="1"/>
    <col min="5616" max="5616" width="6.92578125" style="160" customWidth="1"/>
    <col min="5617" max="5622" width="0" style="160" hidden="1" customWidth="1"/>
    <col min="5623" max="5623" width="5" style="160" customWidth="1"/>
    <col min="5624" max="5624" width="1.640625" style="160" customWidth="1"/>
    <col min="5625" max="5625" width="5" style="160" customWidth="1"/>
    <col min="5626" max="5626" width="6.92578125" style="160" customWidth="1"/>
    <col min="5627" max="5632" width="0" style="160" hidden="1" customWidth="1"/>
    <col min="5633" max="5633" width="5" style="160" customWidth="1"/>
    <col min="5634" max="5634" width="1.640625" style="160" customWidth="1"/>
    <col min="5635" max="5635" width="5" style="160" customWidth="1"/>
    <col min="5636" max="5636" width="6.92578125" style="160" customWidth="1"/>
    <col min="5637" max="5642" width="0" style="160" hidden="1" customWidth="1"/>
    <col min="5643" max="5862" width="8.7109375" style="160"/>
    <col min="5863" max="5863" width="1.0703125" style="160" customWidth="1"/>
    <col min="5864" max="5866" width="5.640625" style="160" customWidth="1"/>
    <col min="5867" max="5867" width="7.0703125" style="160" customWidth="1"/>
    <col min="5868" max="5868" width="0.7109375" style="160" customWidth="1"/>
    <col min="5869" max="5869" width="5" style="160" customWidth="1"/>
    <col min="5870" max="5870" width="1.640625" style="160" customWidth="1"/>
    <col min="5871" max="5871" width="5" style="160" customWidth="1"/>
    <col min="5872" max="5872" width="6.92578125" style="160" customWidth="1"/>
    <col min="5873" max="5878" width="0" style="160" hidden="1" customWidth="1"/>
    <col min="5879" max="5879" width="5" style="160" customWidth="1"/>
    <col min="5880" max="5880" width="1.640625" style="160" customWidth="1"/>
    <col min="5881" max="5881" width="5" style="160" customWidth="1"/>
    <col min="5882" max="5882" width="6.92578125" style="160" customWidth="1"/>
    <col min="5883" max="5888" width="0" style="160" hidden="1" customWidth="1"/>
    <col min="5889" max="5889" width="5" style="160" customWidth="1"/>
    <col min="5890" max="5890" width="1.640625" style="160" customWidth="1"/>
    <col min="5891" max="5891" width="5" style="160" customWidth="1"/>
    <col min="5892" max="5892" width="6.92578125" style="160" customWidth="1"/>
    <col min="5893" max="5898" width="0" style="160" hidden="1" customWidth="1"/>
    <col min="5899" max="6118" width="8.7109375" style="160"/>
    <col min="6119" max="6119" width="1.0703125" style="160" customWidth="1"/>
    <col min="6120" max="6122" width="5.640625" style="160" customWidth="1"/>
    <col min="6123" max="6123" width="7.0703125" style="160" customWidth="1"/>
    <col min="6124" max="6124" width="0.7109375" style="160" customWidth="1"/>
    <col min="6125" max="6125" width="5" style="160" customWidth="1"/>
    <col min="6126" max="6126" width="1.640625" style="160" customWidth="1"/>
    <col min="6127" max="6127" width="5" style="160" customWidth="1"/>
    <col min="6128" max="6128" width="6.92578125" style="160" customWidth="1"/>
    <col min="6129" max="6134" width="0" style="160" hidden="1" customWidth="1"/>
    <col min="6135" max="6135" width="5" style="160" customWidth="1"/>
    <col min="6136" max="6136" width="1.640625" style="160" customWidth="1"/>
    <col min="6137" max="6137" width="5" style="160" customWidth="1"/>
    <col min="6138" max="6138" width="6.92578125" style="160" customWidth="1"/>
    <col min="6139" max="6144" width="0" style="160" hidden="1" customWidth="1"/>
    <col min="6145" max="6145" width="5" style="160" customWidth="1"/>
    <col min="6146" max="6146" width="1.640625" style="160" customWidth="1"/>
    <col min="6147" max="6147" width="5" style="160" customWidth="1"/>
    <col min="6148" max="6148" width="6.92578125" style="160" customWidth="1"/>
    <col min="6149" max="6154" width="0" style="160" hidden="1" customWidth="1"/>
    <col min="6155" max="6374" width="8.7109375" style="160"/>
    <col min="6375" max="6375" width="1.0703125" style="160" customWidth="1"/>
    <col min="6376" max="6378" width="5.640625" style="160" customWidth="1"/>
    <col min="6379" max="6379" width="7.0703125" style="160" customWidth="1"/>
    <col min="6380" max="6380" width="0.7109375" style="160" customWidth="1"/>
    <col min="6381" max="6381" width="5" style="160" customWidth="1"/>
    <col min="6382" max="6382" width="1.640625" style="160" customWidth="1"/>
    <col min="6383" max="6383" width="5" style="160" customWidth="1"/>
    <col min="6384" max="6384" width="6.92578125" style="160" customWidth="1"/>
    <col min="6385" max="6390" width="0" style="160" hidden="1" customWidth="1"/>
    <col min="6391" max="6391" width="5" style="160" customWidth="1"/>
    <col min="6392" max="6392" width="1.640625" style="160" customWidth="1"/>
    <col min="6393" max="6393" width="5" style="160" customWidth="1"/>
    <col min="6394" max="6394" width="6.92578125" style="160" customWidth="1"/>
    <col min="6395" max="6400" width="0" style="160" hidden="1" customWidth="1"/>
    <col min="6401" max="6401" width="5" style="160" customWidth="1"/>
    <col min="6402" max="6402" width="1.640625" style="160" customWidth="1"/>
    <col min="6403" max="6403" width="5" style="160" customWidth="1"/>
    <col min="6404" max="6404" width="6.92578125" style="160" customWidth="1"/>
    <col min="6405" max="6410" width="0" style="160" hidden="1" customWidth="1"/>
    <col min="6411" max="6630" width="8.7109375" style="160"/>
    <col min="6631" max="6631" width="1.0703125" style="160" customWidth="1"/>
    <col min="6632" max="6634" width="5.640625" style="160" customWidth="1"/>
    <col min="6635" max="6635" width="7.0703125" style="160" customWidth="1"/>
    <col min="6636" max="6636" width="0.7109375" style="160" customWidth="1"/>
    <col min="6637" max="6637" width="5" style="160" customWidth="1"/>
    <col min="6638" max="6638" width="1.640625" style="160" customWidth="1"/>
    <col min="6639" max="6639" width="5" style="160" customWidth="1"/>
    <col min="6640" max="6640" width="6.92578125" style="160" customWidth="1"/>
    <col min="6641" max="6646" width="0" style="160" hidden="1" customWidth="1"/>
    <col min="6647" max="6647" width="5" style="160" customWidth="1"/>
    <col min="6648" max="6648" width="1.640625" style="160" customWidth="1"/>
    <col min="6649" max="6649" width="5" style="160" customWidth="1"/>
    <col min="6650" max="6650" width="6.92578125" style="160" customWidth="1"/>
    <col min="6651" max="6656" width="0" style="160" hidden="1" customWidth="1"/>
    <col min="6657" max="6657" width="5" style="160" customWidth="1"/>
    <col min="6658" max="6658" width="1.640625" style="160" customWidth="1"/>
    <col min="6659" max="6659" width="5" style="160" customWidth="1"/>
    <col min="6660" max="6660" width="6.92578125" style="160" customWidth="1"/>
    <col min="6661" max="6666" width="0" style="160" hidden="1" customWidth="1"/>
    <col min="6667" max="6886" width="8.7109375" style="160"/>
    <col min="6887" max="6887" width="1.0703125" style="160" customWidth="1"/>
    <col min="6888" max="6890" width="5.640625" style="160" customWidth="1"/>
    <col min="6891" max="6891" width="7.0703125" style="160" customWidth="1"/>
    <col min="6892" max="6892" width="0.7109375" style="160" customWidth="1"/>
    <col min="6893" max="6893" width="5" style="160" customWidth="1"/>
    <col min="6894" max="6894" width="1.640625" style="160" customWidth="1"/>
    <col min="6895" max="6895" width="5" style="160" customWidth="1"/>
    <col min="6896" max="6896" width="6.92578125" style="160" customWidth="1"/>
    <col min="6897" max="6902" width="0" style="160" hidden="1" customWidth="1"/>
    <col min="6903" max="6903" width="5" style="160" customWidth="1"/>
    <col min="6904" max="6904" width="1.640625" style="160" customWidth="1"/>
    <col min="6905" max="6905" width="5" style="160" customWidth="1"/>
    <col min="6906" max="6906" width="6.92578125" style="160" customWidth="1"/>
    <col min="6907" max="6912" width="0" style="160" hidden="1" customWidth="1"/>
    <col min="6913" max="6913" width="5" style="160" customWidth="1"/>
    <col min="6914" max="6914" width="1.640625" style="160" customWidth="1"/>
    <col min="6915" max="6915" width="5" style="160" customWidth="1"/>
    <col min="6916" max="6916" width="6.92578125" style="160" customWidth="1"/>
    <col min="6917" max="6922" width="0" style="160" hidden="1" customWidth="1"/>
    <col min="6923" max="7142" width="8.7109375" style="160"/>
    <col min="7143" max="7143" width="1.0703125" style="160" customWidth="1"/>
    <col min="7144" max="7146" width="5.640625" style="160" customWidth="1"/>
    <col min="7147" max="7147" width="7.0703125" style="160" customWidth="1"/>
    <col min="7148" max="7148" width="0.7109375" style="160" customWidth="1"/>
    <col min="7149" max="7149" width="5" style="160" customWidth="1"/>
    <col min="7150" max="7150" width="1.640625" style="160" customWidth="1"/>
    <col min="7151" max="7151" width="5" style="160" customWidth="1"/>
    <col min="7152" max="7152" width="6.92578125" style="160" customWidth="1"/>
    <col min="7153" max="7158" width="0" style="160" hidden="1" customWidth="1"/>
    <col min="7159" max="7159" width="5" style="160" customWidth="1"/>
    <col min="7160" max="7160" width="1.640625" style="160" customWidth="1"/>
    <col min="7161" max="7161" width="5" style="160" customWidth="1"/>
    <col min="7162" max="7162" width="6.92578125" style="160" customWidth="1"/>
    <col min="7163" max="7168" width="0" style="160" hidden="1" customWidth="1"/>
    <col min="7169" max="7169" width="5" style="160" customWidth="1"/>
    <col min="7170" max="7170" width="1.640625" style="160" customWidth="1"/>
    <col min="7171" max="7171" width="5" style="160" customWidth="1"/>
    <col min="7172" max="7172" width="6.92578125" style="160" customWidth="1"/>
    <col min="7173" max="7178" width="0" style="160" hidden="1" customWidth="1"/>
    <col min="7179" max="7398" width="8.7109375" style="160"/>
    <col min="7399" max="7399" width="1.0703125" style="160" customWidth="1"/>
    <col min="7400" max="7402" width="5.640625" style="160" customWidth="1"/>
    <col min="7403" max="7403" width="7.0703125" style="160" customWidth="1"/>
    <col min="7404" max="7404" width="0.7109375" style="160" customWidth="1"/>
    <col min="7405" max="7405" width="5" style="160" customWidth="1"/>
    <col min="7406" max="7406" width="1.640625" style="160" customWidth="1"/>
    <col min="7407" max="7407" width="5" style="160" customWidth="1"/>
    <col min="7408" max="7408" width="6.92578125" style="160" customWidth="1"/>
    <col min="7409" max="7414" width="0" style="160" hidden="1" customWidth="1"/>
    <col min="7415" max="7415" width="5" style="160" customWidth="1"/>
    <col min="7416" max="7416" width="1.640625" style="160" customWidth="1"/>
    <col min="7417" max="7417" width="5" style="160" customWidth="1"/>
    <col min="7418" max="7418" width="6.92578125" style="160" customWidth="1"/>
    <col min="7419" max="7424" width="0" style="160" hidden="1" customWidth="1"/>
    <col min="7425" max="7425" width="5" style="160" customWidth="1"/>
    <col min="7426" max="7426" width="1.640625" style="160" customWidth="1"/>
    <col min="7427" max="7427" width="5" style="160" customWidth="1"/>
    <col min="7428" max="7428" width="6.92578125" style="160" customWidth="1"/>
    <col min="7429" max="7434" width="0" style="160" hidden="1" customWidth="1"/>
    <col min="7435" max="7654" width="8.7109375" style="160"/>
    <col min="7655" max="7655" width="1.0703125" style="160" customWidth="1"/>
    <col min="7656" max="7658" width="5.640625" style="160" customWidth="1"/>
    <col min="7659" max="7659" width="7.0703125" style="160" customWidth="1"/>
    <col min="7660" max="7660" width="0.7109375" style="160" customWidth="1"/>
    <col min="7661" max="7661" width="5" style="160" customWidth="1"/>
    <col min="7662" max="7662" width="1.640625" style="160" customWidth="1"/>
    <col min="7663" max="7663" width="5" style="160" customWidth="1"/>
    <col min="7664" max="7664" width="6.92578125" style="160" customWidth="1"/>
    <col min="7665" max="7670" width="0" style="160" hidden="1" customWidth="1"/>
    <col min="7671" max="7671" width="5" style="160" customWidth="1"/>
    <col min="7672" max="7672" width="1.640625" style="160" customWidth="1"/>
    <col min="7673" max="7673" width="5" style="160" customWidth="1"/>
    <col min="7674" max="7674" width="6.92578125" style="160" customWidth="1"/>
    <col min="7675" max="7680" width="0" style="160" hidden="1" customWidth="1"/>
    <col min="7681" max="7681" width="5" style="160" customWidth="1"/>
    <col min="7682" max="7682" width="1.640625" style="160" customWidth="1"/>
    <col min="7683" max="7683" width="5" style="160" customWidth="1"/>
    <col min="7684" max="7684" width="6.92578125" style="160" customWidth="1"/>
    <col min="7685" max="7690" width="0" style="160" hidden="1" customWidth="1"/>
    <col min="7691" max="7910" width="8.7109375" style="160"/>
    <col min="7911" max="7911" width="1.0703125" style="160" customWidth="1"/>
    <col min="7912" max="7914" width="5.640625" style="160" customWidth="1"/>
    <col min="7915" max="7915" width="7.0703125" style="160" customWidth="1"/>
    <col min="7916" max="7916" width="0.7109375" style="160" customWidth="1"/>
    <col min="7917" max="7917" width="5" style="160" customWidth="1"/>
    <col min="7918" max="7918" width="1.640625" style="160" customWidth="1"/>
    <col min="7919" max="7919" width="5" style="160" customWidth="1"/>
    <col min="7920" max="7920" width="6.92578125" style="160" customWidth="1"/>
    <col min="7921" max="7926" width="0" style="160" hidden="1" customWidth="1"/>
    <col min="7927" max="7927" width="5" style="160" customWidth="1"/>
    <col min="7928" max="7928" width="1.640625" style="160" customWidth="1"/>
    <col min="7929" max="7929" width="5" style="160" customWidth="1"/>
    <col min="7930" max="7930" width="6.92578125" style="160" customWidth="1"/>
    <col min="7931" max="7936" width="0" style="160" hidden="1" customWidth="1"/>
    <col min="7937" max="7937" width="5" style="160" customWidth="1"/>
    <col min="7938" max="7938" width="1.640625" style="160" customWidth="1"/>
    <col min="7939" max="7939" width="5" style="160" customWidth="1"/>
    <col min="7940" max="7940" width="6.92578125" style="160" customWidth="1"/>
    <col min="7941" max="7946" width="0" style="160" hidden="1" customWidth="1"/>
    <col min="7947" max="8166" width="8.7109375" style="160"/>
    <col min="8167" max="8167" width="1.0703125" style="160" customWidth="1"/>
    <col min="8168" max="8170" width="5.640625" style="160" customWidth="1"/>
    <col min="8171" max="8171" width="7.0703125" style="160" customWidth="1"/>
    <col min="8172" max="8172" width="0.7109375" style="160" customWidth="1"/>
    <col min="8173" max="8173" width="5" style="160" customWidth="1"/>
    <col min="8174" max="8174" width="1.640625" style="160" customWidth="1"/>
    <col min="8175" max="8175" width="5" style="160" customWidth="1"/>
    <col min="8176" max="8176" width="6.92578125" style="160" customWidth="1"/>
    <col min="8177" max="8182" width="0" style="160" hidden="1" customWidth="1"/>
    <col min="8183" max="8183" width="5" style="160" customWidth="1"/>
    <col min="8184" max="8184" width="1.640625" style="160" customWidth="1"/>
    <col min="8185" max="8185" width="5" style="160" customWidth="1"/>
    <col min="8186" max="8186" width="6.92578125" style="160" customWidth="1"/>
    <col min="8187" max="8192" width="0" style="160" hidden="1" customWidth="1"/>
    <col min="8193" max="8193" width="5" style="160" customWidth="1"/>
    <col min="8194" max="8194" width="1.640625" style="160" customWidth="1"/>
    <col min="8195" max="8195" width="5" style="160" customWidth="1"/>
    <col min="8196" max="8196" width="6.92578125" style="160" customWidth="1"/>
    <col min="8197" max="8202" width="0" style="160" hidden="1" customWidth="1"/>
    <col min="8203" max="8422" width="8.7109375" style="160"/>
    <col min="8423" max="8423" width="1.0703125" style="160" customWidth="1"/>
    <col min="8424" max="8426" width="5.640625" style="160" customWidth="1"/>
    <col min="8427" max="8427" width="7.0703125" style="160" customWidth="1"/>
    <col min="8428" max="8428" width="0.7109375" style="160" customWidth="1"/>
    <col min="8429" max="8429" width="5" style="160" customWidth="1"/>
    <col min="8430" max="8430" width="1.640625" style="160" customWidth="1"/>
    <col min="8431" max="8431" width="5" style="160" customWidth="1"/>
    <col min="8432" max="8432" width="6.92578125" style="160" customWidth="1"/>
    <col min="8433" max="8438" width="0" style="160" hidden="1" customWidth="1"/>
    <col min="8439" max="8439" width="5" style="160" customWidth="1"/>
    <col min="8440" max="8440" width="1.640625" style="160" customWidth="1"/>
    <col min="8441" max="8441" width="5" style="160" customWidth="1"/>
    <col min="8442" max="8442" width="6.92578125" style="160" customWidth="1"/>
    <col min="8443" max="8448" width="0" style="160" hidden="1" customWidth="1"/>
    <col min="8449" max="8449" width="5" style="160" customWidth="1"/>
    <col min="8450" max="8450" width="1.640625" style="160" customWidth="1"/>
    <col min="8451" max="8451" width="5" style="160" customWidth="1"/>
    <col min="8452" max="8452" width="6.92578125" style="160" customWidth="1"/>
    <col min="8453" max="8458" width="0" style="160" hidden="1" customWidth="1"/>
    <col min="8459" max="8678" width="8.7109375" style="160"/>
    <col min="8679" max="8679" width="1.0703125" style="160" customWidth="1"/>
    <col min="8680" max="8682" width="5.640625" style="160" customWidth="1"/>
    <col min="8683" max="8683" width="7.0703125" style="160" customWidth="1"/>
    <col min="8684" max="8684" width="0.7109375" style="160" customWidth="1"/>
    <col min="8685" max="8685" width="5" style="160" customWidth="1"/>
    <col min="8686" max="8686" width="1.640625" style="160" customWidth="1"/>
    <col min="8687" max="8687" width="5" style="160" customWidth="1"/>
    <col min="8688" max="8688" width="6.92578125" style="160" customWidth="1"/>
    <col min="8689" max="8694" width="0" style="160" hidden="1" customWidth="1"/>
    <col min="8695" max="8695" width="5" style="160" customWidth="1"/>
    <col min="8696" max="8696" width="1.640625" style="160" customWidth="1"/>
    <col min="8697" max="8697" width="5" style="160" customWidth="1"/>
    <col min="8698" max="8698" width="6.92578125" style="160" customWidth="1"/>
    <col min="8699" max="8704" width="0" style="160" hidden="1" customWidth="1"/>
    <col min="8705" max="8705" width="5" style="160" customWidth="1"/>
    <col min="8706" max="8706" width="1.640625" style="160" customWidth="1"/>
    <col min="8707" max="8707" width="5" style="160" customWidth="1"/>
    <col min="8708" max="8708" width="6.92578125" style="160" customWidth="1"/>
    <col min="8709" max="8714" width="0" style="160" hidden="1" customWidth="1"/>
    <col min="8715" max="8934" width="8.7109375" style="160"/>
    <col min="8935" max="8935" width="1.0703125" style="160" customWidth="1"/>
    <col min="8936" max="8938" width="5.640625" style="160" customWidth="1"/>
    <col min="8939" max="8939" width="7.0703125" style="160" customWidth="1"/>
    <col min="8940" max="8940" width="0.7109375" style="160" customWidth="1"/>
    <col min="8941" max="8941" width="5" style="160" customWidth="1"/>
    <col min="8942" max="8942" width="1.640625" style="160" customWidth="1"/>
    <col min="8943" max="8943" width="5" style="160" customWidth="1"/>
    <col min="8944" max="8944" width="6.92578125" style="160" customWidth="1"/>
    <col min="8945" max="8950" width="0" style="160" hidden="1" customWidth="1"/>
    <col min="8951" max="8951" width="5" style="160" customWidth="1"/>
    <col min="8952" max="8952" width="1.640625" style="160" customWidth="1"/>
    <col min="8953" max="8953" width="5" style="160" customWidth="1"/>
    <col min="8954" max="8954" width="6.92578125" style="160" customWidth="1"/>
    <col min="8955" max="8960" width="0" style="160" hidden="1" customWidth="1"/>
    <col min="8961" max="8961" width="5" style="160" customWidth="1"/>
    <col min="8962" max="8962" width="1.640625" style="160" customWidth="1"/>
    <col min="8963" max="8963" width="5" style="160" customWidth="1"/>
    <col min="8964" max="8964" width="6.92578125" style="160" customWidth="1"/>
    <col min="8965" max="8970" width="0" style="160" hidden="1" customWidth="1"/>
    <col min="8971" max="9190" width="8.7109375" style="160"/>
    <col min="9191" max="9191" width="1.0703125" style="160" customWidth="1"/>
    <col min="9192" max="9194" width="5.640625" style="160" customWidth="1"/>
    <col min="9195" max="9195" width="7.0703125" style="160" customWidth="1"/>
    <col min="9196" max="9196" width="0.7109375" style="160" customWidth="1"/>
    <col min="9197" max="9197" width="5" style="160" customWidth="1"/>
    <col min="9198" max="9198" width="1.640625" style="160" customWidth="1"/>
    <col min="9199" max="9199" width="5" style="160" customWidth="1"/>
    <col min="9200" max="9200" width="6.92578125" style="160" customWidth="1"/>
    <col min="9201" max="9206" width="0" style="160" hidden="1" customWidth="1"/>
    <col min="9207" max="9207" width="5" style="160" customWidth="1"/>
    <col min="9208" max="9208" width="1.640625" style="160" customWidth="1"/>
    <col min="9209" max="9209" width="5" style="160" customWidth="1"/>
    <col min="9210" max="9210" width="6.92578125" style="160" customWidth="1"/>
    <col min="9211" max="9216" width="0" style="160" hidden="1" customWidth="1"/>
    <col min="9217" max="9217" width="5" style="160" customWidth="1"/>
    <col min="9218" max="9218" width="1.640625" style="160" customWidth="1"/>
    <col min="9219" max="9219" width="5" style="160" customWidth="1"/>
    <col min="9220" max="9220" width="6.92578125" style="160" customWidth="1"/>
    <col min="9221" max="9226" width="0" style="160" hidden="1" customWidth="1"/>
    <col min="9227" max="9446" width="8.7109375" style="160"/>
    <col min="9447" max="9447" width="1.0703125" style="160" customWidth="1"/>
    <col min="9448" max="9450" width="5.640625" style="160" customWidth="1"/>
    <col min="9451" max="9451" width="7.0703125" style="160" customWidth="1"/>
    <col min="9452" max="9452" width="0.7109375" style="160" customWidth="1"/>
    <col min="9453" max="9453" width="5" style="160" customWidth="1"/>
    <col min="9454" max="9454" width="1.640625" style="160" customWidth="1"/>
    <col min="9455" max="9455" width="5" style="160" customWidth="1"/>
    <col min="9456" max="9456" width="6.92578125" style="160" customWidth="1"/>
    <col min="9457" max="9462" width="0" style="160" hidden="1" customWidth="1"/>
    <col min="9463" max="9463" width="5" style="160" customWidth="1"/>
    <col min="9464" max="9464" width="1.640625" style="160" customWidth="1"/>
    <col min="9465" max="9465" width="5" style="160" customWidth="1"/>
    <col min="9466" max="9466" width="6.92578125" style="160" customWidth="1"/>
    <col min="9467" max="9472" width="0" style="160" hidden="1" customWidth="1"/>
    <col min="9473" max="9473" width="5" style="160" customWidth="1"/>
    <col min="9474" max="9474" width="1.640625" style="160" customWidth="1"/>
    <col min="9475" max="9475" width="5" style="160" customWidth="1"/>
    <col min="9476" max="9476" width="6.92578125" style="160" customWidth="1"/>
    <col min="9477" max="9482" width="0" style="160" hidden="1" customWidth="1"/>
    <col min="9483" max="9702" width="8.7109375" style="160"/>
    <col min="9703" max="9703" width="1.0703125" style="160" customWidth="1"/>
    <col min="9704" max="9706" width="5.640625" style="160" customWidth="1"/>
    <col min="9707" max="9707" width="7.0703125" style="160" customWidth="1"/>
    <col min="9708" max="9708" width="0.7109375" style="160" customWidth="1"/>
    <col min="9709" max="9709" width="5" style="160" customWidth="1"/>
    <col min="9710" max="9710" width="1.640625" style="160" customWidth="1"/>
    <col min="9711" max="9711" width="5" style="160" customWidth="1"/>
    <col min="9712" max="9712" width="6.92578125" style="160" customWidth="1"/>
    <col min="9713" max="9718" width="0" style="160" hidden="1" customWidth="1"/>
    <col min="9719" max="9719" width="5" style="160" customWidth="1"/>
    <col min="9720" max="9720" width="1.640625" style="160" customWidth="1"/>
    <col min="9721" max="9721" width="5" style="160" customWidth="1"/>
    <col min="9722" max="9722" width="6.92578125" style="160" customWidth="1"/>
    <col min="9723" max="9728" width="0" style="160" hidden="1" customWidth="1"/>
    <col min="9729" max="9729" width="5" style="160" customWidth="1"/>
    <col min="9730" max="9730" width="1.640625" style="160" customWidth="1"/>
    <col min="9731" max="9731" width="5" style="160" customWidth="1"/>
    <col min="9732" max="9732" width="6.92578125" style="160" customWidth="1"/>
    <col min="9733" max="9738" width="0" style="160" hidden="1" customWidth="1"/>
    <col min="9739" max="9958" width="8.7109375" style="160"/>
    <col min="9959" max="9959" width="1.0703125" style="160" customWidth="1"/>
    <col min="9960" max="9962" width="5.640625" style="160" customWidth="1"/>
    <col min="9963" max="9963" width="7.0703125" style="160" customWidth="1"/>
    <col min="9964" max="9964" width="0.7109375" style="160" customWidth="1"/>
    <col min="9965" max="9965" width="5" style="160" customWidth="1"/>
    <col min="9966" max="9966" width="1.640625" style="160" customWidth="1"/>
    <col min="9967" max="9967" width="5" style="160" customWidth="1"/>
    <col min="9968" max="9968" width="6.92578125" style="160" customWidth="1"/>
    <col min="9969" max="9974" width="0" style="160" hidden="1" customWidth="1"/>
    <col min="9975" max="9975" width="5" style="160" customWidth="1"/>
    <col min="9976" max="9976" width="1.640625" style="160" customWidth="1"/>
    <col min="9977" max="9977" width="5" style="160" customWidth="1"/>
    <col min="9978" max="9978" width="6.92578125" style="160" customWidth="1"/>
    <col min="9979" max="9984" width="0" style="160" hidden="1" customWidth="1"/>
    <col min="9985" max="9985" width="5" style="160" customWidth="1"/>
    <col min="9986" max="9986" width="1.640625" style="160" customWidth="1"/>
    <col min="9987" max="9987" width="5" style="160" customWidth="1"/>
    <col min="9988" max="9988" width="6.92578125" style="160" customWidth="1"/>
    <col min="9989" max="9994" width="0" style="160" hidden="1" customWidth="1"/>
    <col min="9995" max="10214" width="8.7109375" style="160"/>
    <col min="10215" max="10215" width="1.0703125" style="160" customWidth="1"/>
    <col min="10216" max="10218" width="5.640625" style="160" customWidth="1"/>
    <col min="10219" max="10219" width="7.0703125" style="160" customWidth="1"/>
    <col min="10220" max="10220" width="0.7109375" style="160" customWidth="1"/>
    <col min="10221" max="10221" width="5" style="160" customWidth="1"/>
    <col min="10222" max="10222" width="1.640625" style="160" customWidth="1"/>
    <col min="10223" max="10223" width="5" style="160" customWidth="1"/>
    <col min="10224" max="10224" width="6.92578125" style="160" customWidth="1"/>
    <col min="10225" max="10230" width="0" style="160" hidden="1" customWidth="1"/>
    <col min="10231" max="10231" width="5" style="160" customWidth="1"/>
    <col min="10232" max="10232" width="1.640625" style="160" customWidth="1"/>
    <col min="10233" max="10233" width="5" style="160" customWidth="1"/>
    <col min="10234" max="10234" width="6.92578125" style="160" customWidth="1"/>
    <col min="10235" max="10240" width="0" style="160" hidden="1" customWidth="1"/>
    <col min="10241" max="10241" width="5" style="160" customWidth="1"/>
    <col min="10242" max="10242" width="1.640625" style="160" customWidth="1"/>
    <col min="10243" max="10243" width="5" style="160" customWidth="1"/>
    <col min="10244" max="10244" width="6.92578125" style="160" customWidth="1"/>
    <col min="10245" max="10250" width="0" style="160" hidden="1" customWidth="1"/>
    <col min="10251" max="10470" width="8.7109375" style="160"/>
    <col min="10471" max="10471" width="1.0703125" style="160" customWidth="1"/>
    <col min="10472" max="10474" width="5.640625" style="160" customWidth="1"/>
    <col min="10475" max="10475" width="7.0703125" style="160" customWidth="1"/>
    <col min="10476" max="10476" width="0.7109375" style="160" customWidth="1"/>
    <col min="10477" max="10477" width="5" style="160" customWidth="1"/>
    <col min="10478" max="10478" width="1.640625" style="160" customWidth="1"/>
    <col min="10479" max="10479" width="5" style="160" customWidth="1"/>
    <col min="10480" max="10480" width="6.92578125" style="160" customWidth="1"/>
    <col min="10481" max="10486" width="0" style="160" hidden="1" customWidth="1"/>
    <col min="10487" max="10487" width="5" style="160" customWidth="1"/>
    <col min="10488" max="10488" width="1.640625" style="160" customWidth="1"/>
    <col min="10489" max="10489" width="5" style="160" customWidth="1"/>
    <col min="10490" max="10490" width="6.92578125" style="160" customWidth="1"/>
    <col min="10491" max="10496" width="0" style="160" hidden="1" customWidth="1"/>
    <col min="10497" max="10497" width="5" style="160" customWidth="1"/>
    <col min="10498" max="10498" width="1.640625" style="160" customWidth="1"/>
    <col min="10499" max="10499" width="5" style="160" customWidth="1"/>
    <col min="10500" max="10500" width="6.92578125" style="160" customWidth="1"/>
    <col min="10501" max="10506" width="0" style="160" hidden="1" customWidth="1"/>
    <col min="10507" max="10726" width="8.7109375" style="160"/>
    <col min="10727" max="10727" width="1.0703125" style="160" customWidth="1"/>
    <col min="10728" max="10730" width="5.640625" style="160" customWidth="1"/>
    <col min="10731" max="10731" width="7.0703125" style="160" customWidth="1"/>
    <col min="10732" max="10732" width="0.7109375" style="160" customWidth="1"/>
    <col min="10733" max="10733" width="5" style="160" customWidth="1"/>
    <col min="10734" max="10734" width="1.640625" style="160" customWidth="1"/>
    <col min="10735" max="10735" width="5" style="160" customWidth="1"/>
    <col min="10736" max="10736" width="6.92578125" style="160" customWidth="1"/>
    <col min="10737" max="10742" width="0" style="160" hidden="1" customWidth="1"/>
    <col min="10743" max="10743" width="5" style="160" customWidth="1"/>
    <col min="10744" max="10744" width="1.640625" style="160" customWidth="1"/>
    <col min="10745" max="10745" width="5" style="160" customWidth="1"/>
    <col min="10746" max="10746" width="6.92578125" style="160" customWidth="1"/>
    <col min="10747" max="10752" width="0" style="160" hidden="1" customWidth="1"/>
    <col min="10753" max="10753" width="5" style="160" customWidth="1"/>
    <col min="10754" max="10754" width="1.640625" style="160" customWidth="1"/>
    <col min="10755" max="10755" width="5" style="160" customWidth="1"/>
    <col min="10756" max="10756" width="6.92578125" style="160" customWidth="1"/>
    <col min="10757" max="10762" width="0" style="160" hidden="1" customWidth="1"/>
    <col min="10763" max="10982" width="8.7109375" style="160"/>
    <col min="10983" max="10983" width="1.0703125" style="160" customWidth="1"/>
    <col min="10984" max="10986" width="5.640625" style="160" customWidth="1"/>
    <col min="10987" max="10987" width="7.0703125" style="160" customWidth="1"/>
    <col min="10988" max="10988" width="0.7109375" style="160" customWidth="1"/>
    <col min="10989" max="10989" width="5" style="160" customWidth="1"/>
    <col min="10990" max="10990" width="1.640625" style="160" customWidth="1"/>
    <col min="10991" max="10991" width="5" style="160" customWidth="1"/>
    <col min="10992" max="10992" width="6.92578125" style="160" customWidth="1"/>
    <col min="10993" max="10998" width="0" style="160" hidden="1" customWidth="1"/>
    <col min="10999" max="10999" width="5" style="160" customWidth="1"/>
    <col min="11000" max="11000" width="1.640625" style="160" customWidth="1"/>
    <col min="11001" max="11001" width="5" style="160" customWidth="1"/>
    <col min="11002" max="11002" width="6.92578125" style="160" customWidth="1"/>
    <col min="11003" max="11008" width="0" style="160" hidden="1" customWidth="1"/>
    <col min="11009" max="11009" width="5" style="160" customWidth="1"/>
    <col min="11010" max="11010" width="1.640625" style="160" customWidth="1"/>
    <col min="11011" max="11011" width="5" style="160" customWidth="1"/>
    <col min="11012" max="11012" width="6.92578125" style="160" customWidth="1"/>
    <col min="11013" max="11018" width="0" style="160" hidden="1" customWidth="1"/>
    <col min="11019" max="11238" width="8.7109375" style="160"/>
    <col min="11239" max="11239" width="1.0703125" style="160" customWidth="1"/>
    <col min="11240" max="11242" width="5.640625" style="160" customWidth="1"/>
    <col min="11243" max="11243" width="7.0703125" style="160" customWidth="1"/>
    <col min="11244" max="11244" width="0.7109375" style="160" customWidth="1"/>
    <col min="11245" max="11245" width="5" style="160" customWidth="1"/>
    <col min="11246" max="11246" width="1.640625" style="160" customWidth="1"/>
    <col min="11247" max="11247" width="5" style="160" customWidth="1"/>
    <col min="11248" max="11248" width="6.92578125" style="160" customWidth="1"/>
    <col min="11249" max="11254" width="0" style="160" hidden="1" customWidth="1"/>
    <col min="11255" max="11255" width="5" style="160" customWidth="1"/>
    <col min="11256" max="11256" width="1.640625" style="160" customWidth="1"/>
    <col min="11257" max="11257" width="5" style="160" customWidth="1"/>
    <col min="11258" max="11258" width="6.92578125" style="160" customWidth="1"/>
    <col min="11259" max="11264" width="0" style="160" hidden="1" customWidth="1"/>
    <col min="11265" max="11265" width="5" style="160" customWidth="1"/>
    <col min="11266" max="11266" width="1.640625" style="160" customWidth="1"/>
    <col min="11267" max="11267" width="5" style="160" customWidth="1"/>
    <col min="11268" max="11268" width="6.92578125" style="160" customWidth="1"/>
    <col min="11269" max="11274" width="0" style="160" hidden="1" customWidth="1"/>
    <col min="11275" max="11494" width="8.7109375" style="160"/>
    <col min="11495" max="11495" width="1.0703125" style="160" customWidth="1"/>
    <col min="11496" max="11498" width="5.640625" style="160" customWidth="1"/>
    <col min="11499" max="11499" width="7.0703125" style="160" customWidth="1"/>
    <col min="11500" max="11500" width="0.7109375" style="160" customWidth="1"/>
    <col min="11501" max="11501" width="5" style="160" customWidth="1"/>
    <col min="11502" max="11502" width="1.640625" style="160" customWidth="1"/>
    <col min="11503" max="11503" width="5" style="160" customWidth="1"/>
    <col min="11504" max="11504" width="6.92578125" style="160" customWidth="1"/>
    <col min="11505" max="11510" width="0" style="160" hidden="1" customWidth="1"/>
    <col min="11511" max="11511" width="5" style="160" customWidth="1"/>
    <col min="11512" max="11512" width="1.640625" style="160" customWidth="1"/>
    <col min="11513" max="11513" width="5" style="160" customWidth="1"/>
    <col min="11514" max="11514" width="6.92578125" style="160" customWidth="1"/>
    <col min="11515" max="11520" width="0" style="160" hidden="1" customWidth="1"/>
    <col min="11521" max="11521" width="5" style="160" customWidth="1"/>
    <col min="11522" max="11522" width="1.640625" style="160" customWidth="1"/>
    <col min="11523" max="11523" width="5" style="160" customWidth="1"/>
    <col min="11524" max="11524" width="6.92578125" style="160" customWidth="1"/>
    <col min="11525" max="11530" width="0" style="160" hidden="1" customWidth="1"/>
    <col min="11531" max="11750" width="8.7109375" style="160"/>
    <col min="11751" max="11751" width="1.0703125" style="160" customWidth="1"/>
    <col min="11752" max="11754" width="5.640625" style="160" customWidth="1"/>
    <col min="11755" max="11755" width="7.0703125" style="160" customWidth="1"/>
    <col min="11756" max="11756" width="0.7109375" style="160" customWidth="1"/>
    <col min="11757" max="11757" width="5" style="160" customWidth="1"/>
    <col min="11758" max="11758" width="1.640625" style="160" customWidth="1"/>
    <col min="11759" max="11759" width="5" style="160" customWidth="1"/>
    <col min="11760" max="11760" width="6.92578125" style="160" customWidth="1"/>
    <col min="11761" max="11766" width="0" style="160" hidden="1" customWidth="1"/>
    <col min="11767" max="11767" width="5" style="160" customWidth="1"/>
    <col min="11768" max="11768" width="1.640625" style="160" customWidth="1"/>
    <col min="11769" max="11769" width="5" style="160" customWidth="1"/>
    <col min="11770" max="11770" width="6.92578125" style="160" customWidth="1"/>
    <col min="11771" max="11776" width="0" style="160" hidden="1" customWidth="1"/>
    <col min="11777" max="11777" width="5" style="160" customWidth="1"/>
    <col min="11778" max="11778" width="1.640625" style="160" customWidth="1"/>
    <col min="11779" max="11779" width="5" style="160" customWidth="1"/>
    <col min="11780" max="11780" width="6.92578125" style="160" customWidth="1"/>
    <col min="11781" max="11786" width="0" style="160" hidden="1" customWidth="1"/>
    <col min="11787" max="12006" width="8.7109375" style="160"/>
    <col min="12007" max="12007" width="1.0703125" style="160" customWidth="1"/>
    <col min="12008" max="12010" width="5.640625" style="160" customWidth="1"/>
    <col min="12011" max="12011" width="7.0703125" style="160" customWidth="1"/>
    <col min="12012" max="12012" width="0.7109375" style="160" customWidth="1"/>
    <col min="12013" max="12013" width="5" style="160" customWidth="1"/>
    <col min="12014" max="12014" width="1.640625" style="160" customWidth="1"/>
    <col min="12015" max="12015" width="5" style="160" customWidth="1"/>
    <col min="12016" max="12016" width="6.92578125" style="160" customWidth="1"/>
    <col min="12017" max="12022" width="0" style="160" hidden="1" customWidth="1"/>
    <col min="12023" max="12023" width="5" style="160" customWidth="1"/>
    <col min="12024" max="12024" width="1.640625" style="160" customWidth="1"/>
    <col min="12025" max="12025" width="5" style="160" customWidth="1"/>
    <col min="12026" max="12026" width="6.92578125" style="160" customWidth="1"/>
    <col min="12027" max="12032" width="0" style="160" hidden="1" customWidth="1"/>
    <col min="12033" max="12033" width="5" style="160" customWidth="1"/>
    <col min="12034" max="12034" width="1.640625" style="160" customWidth="1"/>
    <col min="12035" max="12035" width="5" style="160" customWidth="1"/>
    <col min="12036" max="12036" width="6.92578125" style="160" customWidth="1"/>
    <col min="12037" max="12042" width="0" style="160" hidden="1" customWidth="1"/>
    <col min="12043" max="12262" width="8.7109375" style="160"/>
    <col min="12263" max="12263" width="1.0703125" style="160" customWidth="1"/>
    <col min="12264" max="12266" width="5.640625" style="160" customWidth="1"/>
    <col min="12267" max="12267" width="7.0703125" style="160" customWidth="1"/>
    <col min="12268" max="12268" width="0.7109375" style="160" customWidth="1"/>
    <col min="12269" max="12269" width="5" style="160" customWidth="1"/>
    <col min="12270" max="12270" width="1.640625" style="160" customWidth="1"/>
    <col min="12271" max="12271" width="5" style="160" customWidth="1"/>
    <col min="12272" max="12272" width="6.92578125" style="160" customWidth="1"/>
    <col min="12273" max="12278" width="0" style="160" hidden="1" customWidth="1"/>
    <col min="12279" max="12279" width="5" style="160" customWidth="1"/>
    <col min="12280" max="12280" width="1.640625" style="160" customWidth="1"/>
    <col min="12281" max="12281" width="5" style="160" customWidth="1"/>
    <col min="12282" max="12282" width="6.92578125" style="160" customWidth="1"/>
    <col min="12283" max="12288" width="0" style="160" hidden="1" customWidth="1"/>
    <col min="12289" max="12289" width="5" style="160" customWidth="1"/>
    <col min="12290" max="12290" width="1.640625" style="160" customWidth="1"/>
    <col min="12291" max="12291" width="5" style="160" customWidth="1"/>
    <col min="12292" max="12292" width="6.92578125" style="160" customWidth="1"/>
    <col min="12293" max="12298" width="0" style="160" hidden="1" customWidth="1"/>
    <col min="12299" max="12518" width="8.7109375" style="160"/>
    <col min="12519" max="12519" width="1.0703125" style="160" customWidth="1"/>
    <col min="12520" max="12522" width="5.640625" style="160" customWidth="1"/>
    <col min="12523" max="12523" width="7.0703125" style="160" customWidth="1"/>
    <col min="12524" max="12524" width="0.7109375" style="160" customWidth="1"/>
    <col min="12525" max="12525" width="5" style="160" customWidth="1"/>
    <col min="12526" max="12526" width="1.640625" style="160" customWidth="1"/>
    <col min="12527" max="12527" width="5" style="160" customWidth="1"/>
    <col min="12528" max="12528" width="6.92578125" style="160" customWidth="1"/>
    <col min="12529" max="12534" width="0" style="160" hidden="1" customWidth="1"/>
    <col min="12535" max="12535" width="5" style="160" customWidth="1"/>
    <col min="12536" max="12536" width="1.640625" style="160" customWidth="1"/>
    <col min="12537" max="12537" width="5" style="160" customWidth="1"/>
    <col min="12538" max="12538" width="6.92578125" style="160" customWidth="1"/>
    <col min="12539" max="12544" width="0" style="160" hidden="1" customWidth="1"/>
    <col min="12545" max="12545" width="5" style="160" customWidth="1"/>
    <col min="12546" max="12546" width="1.640625" style="160" customWidth="1"/>
    <col min="12547" max="12547" width="5" style="160" customWidth="1"/>
    <col min="12548" max="12548" width="6.92578125" style="160" customWidth="1"/>
    <col min="12549" max="12554" width="0" style="160" hidden="1" customWidth="1"/>
    <col min="12555" max="12774" width="8.7109375" style="160"/>
    <col min="12775" max="12775" width="1.0703125" style="160" customWidth="1"/>
    <col min="12776" max="12778" width="5.640625" style="160" customWidth="1"/>
    <col min="12779" max="12779" width="7.0703125" style="160" customWidth="1"/>
    <col min="12780" max="12780" width="0.7109375" style="160" customWidth="1"/>
    <col min="12781" max="12781" width="5" style="160" customWidth="1"/>
    <col min="12782" max="12782" width="1.640625" style="160" customWidth="1"/>
    <col min="12783" max="12783" width="5" style="160" customWidth="1"/>
    <col min="12784" max="12784" width="6.92578125" style="160" customWidth="1"/>
    <col min="12785" max="12790" width="0" style="160" hidden="1" customWidth="1"/>
    <col min="12791" max="12791" width="5" style="160" customWidth="1"/>
    <col min="12792" max="12792" width="1.640625" style="160" customWidth="1"/>
    <col min="12793" max="12793" width="5" style="160" customWidth="1"/>
    <col min="12794" max="12794" width="6.92578125" style="160" customWidth="1"/>
    <col min="12795" max="12800" width="0" style="160" hidden="1" customWidth="1"/>
    <col min="12801" max="12801" width="5" style="160" customWidth="1"/>
    <col min="12802" max="12802" width="1.640625" style="160" customWidth="1"/>
    <col min="12803" max="12803" width="5" style="160" customWidth="1"/>
    <col min="12804" max="12804" width="6.92578125" style="160" customWidth="1"/>
    <col min="12805" max="12810" width="0" style="160" hidden="1" customWidth="1"/>
    <col min="12811" max="13030" width="8.7109375" style="160"/>
    <col min="13031" max="13031" width="1.0703125" style="160" customWidth="1"/>
    <col min="13032" max="13034" width="5.640625" style="160" customWidth="1"/>
    <col min="13035" max="13035" width="7.0703125" style="160" customWidth="1"/>
    <col min="13036" max="13036" width="0.7109375" style="160" customWidth="1"/>
    <col min="13037" max="13037" width="5" style="160" customWidth="1"/>
    <col min="13038" max="13038" width="1.640625" style="160" customWidth="1"/>
    <col min="13039" max="13039" width="5" style="160" customWidth="1"/>
    <col min="13040" max="13040" width="6.92578125" style="160" customWidth="1"/>
    <col min="13041" max="13046" width="0" style="160" hidden="1" customWidth="1"/>
    <col min="13047" max="13047" width="5" style="160" customWidth="1"/>
    <col min="13048" max="13048" width="1.640625" style="160" customWidth="1"/>
    <col min="13049" max="13049" width="5" style="160" customWidth="1"/>
    <col min="13050" max="13050" width="6.92578125" style="160" customWidth="1"/>
    <col min="13051" max="13056" width="0" style="160" hidden="1" customWidth="1"/>
    <col min="13057" max="13057" width="5" style="160" customWidth="1"/>
    <col min="13058" max="13058" width="1.640625" style="160" customWidth="1"/>
    <col min="13059" max="13059" width="5" style="160" customWidth="1"/>
    <col min="13060" max="13060" width="6.92578125" style="160" customWidth="1"/>
    <col min="13061" max="13066" width="0" style="160" hidden="1" customWidth="1"/>
    <col min="13067" max="13286" width="8.7109375" style="160"/>
    <col min="13287" max="13287" width="1.0703125" style="160" customWidth="1"/>
    <col min="13288" max="13290" width="5.640625" style="160" customWidth="1"/>
    <col min="13291" max="13291" width="7.0703125" style="160" customWidth="1"/>
    <col min="13292" max="13292" width="0.7109375" style="160" customWidth="1"/>
    <col min="13293" max="13293" width="5" style="160" customWidth="1"/>
    <col min="13294" max="13294" width="1.640625" style="160" customWidth="1"/>
    <col min="13295" max="13295" width="5" style="160" customWidth="1"/>
    <col min="13296" max="13296" width="6.92578125" style="160" customWidth="1"/>
    <col min="13297" max="13302" width="0" style="160" hidden="1" customWidth="1"/>
    <col min="13303" max="13303" width="5" style="160" customWidth="1"/>
    <col min="13304" max="13304" width="1.640625" style="160" customWidth="1"/>
    <col min="13305" max="13305" width="5" style="160" customWidth="1"/>
    <col min="13306" max="13306" width="6.92578125" style="160" customWidth="1"/>
    <col min="13307" max="13312" width="0" style="160" hidden="1" customWidth="1"/>
    <col min="13313" max="13313" width="5" style="160" customWidth="1"/>
    <col min="13314" max="13314" width="1.640625" style="160" customWidth="1"/>
    <col min="13315" max="13315" width="5" style="160" customWidth="1"/>
    <col min="13316" max="13316" width="6.92578125" style="160" customWidth="1"/>
    <col min="13317" max="13322" width="0" style="160" hidden="1" customWidth="1"/>
    <col min="13323" max="13542" width="8.7109375" style="160"/>
    <col min="13543" max="13543" width="1.0703125" style="160" customWidth="1"/>
    <col min="13544" max="13546" width="5.640625" style="160" customWidth="1"/>
    <col min="13547" max="13547" width="7.0703125" style="160" customWidth="1"/>
    <col min="13548" max="13548" width="0.7109375" style="160" customWidth="1"/>
    <col min="13549" max="13549" width="5" style="160" customWidth="1"/>
    <col min="13550" max="13550" width="1.640625" style="160" customWidth="1"/>
    <col min="13551" max="13551" width="5" style="160" customWidth="1"/>
    <col min="13552" max="13552" width="6.92578125" style="160" customWidth="1"/>
    <col min="13553" max="13558" width="0" style="160" hidden="1" customWidth="1"/>
    <col min="13559" max="13559" width="5" style="160" customWidth="1"/>
    <col min="13560" max="13560" width="1.640625" style="160" customWidth="1"/>
    <col min="13561" max="13561" width="5" style="160" customWidth="1"/>
    <col min="13562" max="13562" width="6.92578125" style="160" customWidth="1"/>
    <col min="13563" max="13568" width="0" style="160" hidden="1" customWidth="1"/>
    <col min="13569" max="13569" width="5" style="160" customWidth="1"/>
    <col min="13570" max="13570" width="1.640625" style="160" customWidth="1"/>
    <col min="13571" max="13571" width="5" style="160" customWidth="1"/>
    <col min="13572" max="13572" width="6.92578125" style="160" customWidth="1"/>
    <col min="13573" max="13578" width="0" style="160" hidden="1" customWidth="1"/>
    <col min="13579" max="13798" width="8.7109375" style="160"/>
    <col min="13799" max="13799" width="1.0703125" style="160" customWidth="1"/>
    <col min="13800" max="13802" width="5.640625" style="160" customWidth="1"/>
    <col min="13803" max="13803" width="7.0703125" style="160" customWidth="1"/>
    <col min="13804" max="13804" width="0.7109375" style="160" customWidth="1"/>
    <col min="13805" max="13805" width="5" style="160" customWidth="1"/>
    <col min="13806" max="13806" width="1.640625" style="160" customWidth="1"/>
    <col min="13807" max="13807" width="5" style="160" customWidth="1"/>
    <col min="13808" max="13808" width="6.92578125" style="160" customWidth="1"/>
    <col min="13809" max="13814" width="0" style="160" hidden="1" customWidth="1"/>
    <col min="13815" max="13815" width="5" style="160" customWidth="1"/>
    <col min="13816" max="13816" width="1.640625" style="160" customWidth="1"/>
    <col min="13817" max="13817" width="5" style="160" customWidth="1"/>
    <col min="13818" max="13818" width="6.92578125" style="160" customWidth="1"/>
    <col min="13819" max="13824" width="0" style="160" hidden="1" customWidth="1"/>
    <col min="13825" max="13825" width="5" style="160" customWidth="1"/>
    <col min="13826" max="13826" width="1.640625" style="160" customWidth="1"/>
    <col min="13827" max="13827" width="5" style="160" customWidth="1"/>
    <col min="13828" max="13828" width="6.92578125" style="160" customWidth="1"/>
    <col min="13829" max="13834" width="0" style="160" hidden="1" customWidth="1"/>
    <col min="13835" max="14054" width="8.7109375" style="160"/>
    <col min="14055" max="14055" width="1.0703125" style="160" customWidth="1"/>
    <col min="14056" max="14058" width="5.640625" style="160" customWidth="1"/>
    <col min="14059" max="14059" width="7.0703125" style="160" customWidth="1"/>
    <col min="14060" max="14060" width="0.7109375" style="160" customWidth="1"/>
    <col min="14061" max="14061" width="5" style="160" customWidth="1"/>
    <col min="14062" max="14062" width="1.640625" style="160" customWidth="1"/>
    <col min="14063" max="14063" width="5" style="160" customWidth="1"/>
    <col min="14064" max="14064" width="6.92578125" style="160" customWidth="1"/>
    <col min="14065" max="14070" width="0" style="160" hidden="1" customWidth="1"/>
    <col min="14071" max="14071" width="5" style="160" customWidth="1"/>
    <col min="14072" max="14072" width="1.640625" style="160" customWidth="1"/>
    <col min="14073" max="14073" width="5" style="160" customWidth="1"/>
    <col min="14074" max="14074" width="6.92578125" style="160" customWidth="1"/>
    <col min="14075" max="14080" width="0" style="160" hidden="1" customWidth="1"/>
    <col min="14081" max="14081" width="5" style="160" customWidth="1"/>
    <col min="14082" max="14082" width="1.640625" style="160" customWidth="1"/>
    <col min="14083" max="14083" width="5" style="160" customWidth="1"/>
    <col min="14084" max="14084" width="6.92578125" style="160" customWidth="1"/>
    <col min="14085" max="14090" width="0" style="160" hidden="1" customWidth="1"/>
    <col min="14091" max="14310" width="8.7109375" style="160"/>
    <col min="14311" max="14311" width="1.0703125" style="160" customWidth="1"/>
    <col min="14312" max="14314" width="5.640625" style="160" customWidth="1"/>
    <col min="14315" max="14315" width="7.0703125" style="160" customWidth="1"/>
    <col min="14316" max="14316" width="0.7109375" style="160" customWidth="1"/>
    <col min="14317" max="14317" width="5" style="160" customWidth="1"/>
    <col min="14318" max="14318" width="1.640625" style="160" customWidth="1"/>
    <col min="14319" max="14319" width="5" style="160" customWidth="1"/>
    <col min="14320" max="14320" width="6.92578125" style="160" customWidth="1"/>
    <col min="14321" max="14326" width="0" style="160" hidden="1" customWidth="1"/>
    <col min="14327" max="14327" width="5" style="160" customWidth="1"/>
    <col min="14328" max="14328" width="1.640625" style="160" customWidth="1"/>
    <col min="14329" max="14329" width="5" style="160" customWidth="1"/>
    <col min="14330" max="14330" width="6.92578125" style="160" customWidth="1"/>
    <col min="14331" max="14336" width="0" style="160" hidden="1" customWidth="1"/>
    <col min="14337" max="14337" width="5" style="160" customWidth="1"/>
    <col min="14338" max="14338" width="1.640625" style="160" customWidth="1"/>
    <col min="14339" max="14339" width="5" style="160" customWidth="1"/>
    <col min="14340" max="14340" width="6.92578125" style="160" customWidth="1"/>
    <col min="14341" max="14346" width="0" style="160" hidden="1" customWidth="1"/>
    <col min="14347" max="14566" width="8.7109375" style="160"/>
    <col min="14567" max="14567" width="1.0703125" style="160" customWidth="1"/>
    <col min="14568" max="14570" width="5.640625" style="160" customWidth="1"/>
    <col min="14571" max="14571" width="7.0703125" style="160" customWidth="1"/>
    <col min="14572" max="14572" width="0.7109375" style="160" customWidth="1"/>
    <col min="14573" max="14573" width="5" style="160" customWidth="1"/>
    <col min="14574" max="14574" width="1.640625" style="160" customWidth="1"/>
    <col min="14575" max="14575" width="5" style="160" customWidth="1"/>
    <col min="14576" max="14576" width="6.92578125" style="160" customWidth="1"/>
    <col min="14577" max="14582" width="0" style="160" hidden="1" customWidth="1"/>
    <col min="14583" max="14583" width="5" style="160" customWidth="1"/>
    <col min="14584" max="14584" width="1.640625" style="160" customWidth="1"/>
    <col min="14585" max="14585" width="5" style="160" customWidth="1"/>
    <col min="14586" max="14586" width="6.92578125" style="160" customWidth="1"/>
    <col min="14587" max="14592" width="0" style="160" hidden="1" customWidth="1"/>
    <col min="14593" max="14593" width="5" style="160" customWidth="1"/>
    <col min="14594" max="14594" width="1.640625" style="160" customWidth="1"/>
    <col min="14595" max="14595" width="5" style="160" customWidth="1"/>
    <col min="14596" max="14596" width="6.92578125" style="160" customWidth="1"/>
    <col min="14597" max="14602" width="0" style="160" hidden="1" customWidth="1"/>
    <col min="14603" max="14822" width="8.7109375" style="160"/>
    <col min="14823" max="14823" width="1.0703125" style="160" customWidth="1"/>
    <col min="14824" max="14826" width="5.640625" style="160" customWidth="1"/>
    <col min="14827" max="14827" width="7.0703125" style="160" customWidth="1"/>
    <col min="14828" max="14828" width="0.7109375" style="160" customWidth="1"/>
    <col min="14829" max="14829" width="5" style="160" customWidth="1"/>
    <col min="14830" max="14830" width="1.640625" style="160" customWidth="1"/>
    <col min="14831" max="14831" width="5" style="160" customWidth="1"/>
    <col min="14832" max="14832" width="6.92578125" style="160" customWidth="1"/>
    <col min="14833" max="14838" width="0" style="160" hidden="1" customWidth="1"/>
    <col min="14839" max="14839" width="5" style="160" customWidth="1"/>
    <col min="14840" max="14840" width="1.640625" style="160" customWidth="1"/>
    <col min="14841" max="14841" width="5" style="160" customWidth="1"/>
    <col min="14842" max="14842" width="6.92578125" style="160" customWidth="1"/>
    <col min="14843" max="14848" width="0" style="160" hidden="1" customWidth="1"/>
    <col min="14849" max="14849" width="5" style="160" customWidth="1"/>
    <col min="14850" max="14850" width="1.640625" style="160" customWidth="1"/>
    <col min="14851" max="14851" width="5" style="160" customWidth="1"/>
    <col min="14852" max="14852" width="6.92578125" style="160" customWidth="1"/>
    <col min="14853" max="14858" width="0" style="160" hidden="1" customWidth="1"/>
    <col min="14859" max="15078" width="8.7109375" style="160"/>
    <col min="15079" max="15079" width="1.0703125" style="160" customWidth="1"/>
    <col min="15080" max="15082" width="5.640625" style="160" customWidth="1"/>
    <col min="15083" max="15083" width="7.0703125" style="160" customWidth="1"/>
    <col min="15084" max="15084" width="0.7109375" style="160" customWidth="1"/>
    <col min="15085" max="15085" width="5" style="160" customWidth="1"/>
    <col min="15086" max="15086" width="1.640625" style="160" customWidth="1"/>
    <col min="15087" max="15087" width="5" style="160" customWidth="1"/>
    <col min="15088" max="15088" width="6.92578125" style="160" customWidth="1"/>
    <col min="15089" max="15094" width="0" style="160" hidden="1" customWidth="1"/>
    <col min="15095" max="15095" width="5" style="160" customWidth="1"/>
    <col min="15096" max="15096" width="1.640625" style="160" customWidth="1"/>
    <col min="15097" max="15097" width="5" style="160" customWidth="1"/>
    <col min="15098" max="15098" width="6.92578125" style="160" customWidth="1"/>
    <col min="15099" max="15104" width="0" style="160" hidden="1" customWidth="1"/>
    <col min="15105" max="15105" width="5" style="160" customWidth="1"/>
    <col min="15106" max="15106" width="1.640625" style="160" customWidth="1"/>
    <col min="15107" max="15107" width="5" style="160" customWidth="1"/>
    <col min="15108" max="15108" width="6.92578125" style="160" customWidth="1"/>
    <col min="15109" max="15114" width="0" style="160" hidden="1" customWidth="1"/>
    <col min="15115" max="15334" width="8.7109375" style="160"/>
    <col min="15335" max="15335" width="1.0703125" style="160" customWidth="1"/>
    <col min="15336" max="15338" width="5.640625" style="160" customWidth="1"/>
    <col min="15339" max="15339" width="7.0703125" style="160" customWidth="1"/>
    <col min="15340" max="15340" width="0.7109375" style="160" customWidth="1"/>
    <col min="15341" max="15341" width="5" style="160" customWidth="1"/>
    <col min="15342" max="15342" width="1.640625" style="160" customWidth="1"/>
    <col min="15343" max="15343" width="5" style="160" customWidth="1"/>
    <col min="15344" max="15344" width="6.92578125" style="160" customWidth="1"/>
    <col min="15345" max="15350" width="0" style="160" hidden="1" customWidth="1"/>
    <col min="15351" max="15351" width="5" style="160" customWidth="1"/>
    <col min="15352" max="15352" width="1.640625" style="160" customWidth="1"/>
    <col min="15353" max="15353" width="5" style="160" customWidth="1"/>
    <col min="15354" max="15354" width="6.92578125" style="160" customWidth="1"/>
    <col min="15355" max="15360" width="0" style="160" hidden="1" customWidth="1"/>
    <col min="15361" max="15361" width="5" style="160" customWidth="1"/>
    <col min="15362" max="15362" width="1.640625" style="160" customWidth="1"/>
    <col min="15363" max="15363" width="5" style="160" customWidth="1"/>
    <col min="15364" max="15364" width="6.92578125" style="160" customWidth="1"/>
    <col min="15365" max="15370" width="0" style="160" hidden="1" customWidth="1"/>
    <col min="15371" max="15590" width="8.7109375" style="160"/>
    <col min="15591" max="15591" width="1.0703125" style="160" customWidth="1"/>
    <col min="15592" max="15594" width="5.640625" style="160" customWidth="1"/>
    <col min="15595" max="15595" width="7.0703125" style="160" customWidth="1"/>
    <col min="15596" max="15596" width="0.7109375" style="160" customWidth="1"/>
    <col min="15597" max="15597" width="5" style="160" customWidth="1"/>
    <col min="15598" max="15598" width="1.640625" style="160" customWidth="1"/>
    <col min="15599" max="15599" width="5" style="160" customWidth="1"/>
    <col min="15600" max="15600" width="6.92578125" style="160" customWidth="1"/>
    <col min="15601" max="15606" width="0" style="160" hidden="1" customWidth="1"/>
    <col min="15607" max="15607" width="5" style="160" customWidth="1"/>
    <col min="15608" max="15608" width="1.640625" style="160" customWidth="1"/>
    <col min="15609" max="15609" width="5" style="160" customWidth="1"/>
    <col min="15610" max="15610" width="6.92578125" style="160" customWidth="1"/>
    <col min="15611" max="15616" width="0" style="160" hidden="1" customWidth="1"/>
    <col min="15617" max="15617" width="5" style="160" customWidth="1"/>
    <col min="15618" max="15618" width="1.640625" style="160" customWidth="1"/>
    <col min="15619" max="15619" width="5" style="160" customWidth="1"/>
    <col min="15620" max="15620" width="6.92578125" style="160" customWidth="1"/>
    <col min="15621" max="15626" width="0" style="160" hidden="1" customWidth="1"/>
    <col min="15627" max="15846" width="8.7109375" style="160"/>
    <col min="15847" max="15847" width="1.0703125" style="160" customWidth="1"/>
    <col min="15848" max="15850" width="5.640625" style="160" customWidth="1"/>
    <col min="15851" max="15851" width="7.0703125" style="160" customWidth="1"/>
    <col min="15852" max="15852" width="0.7109375" style="160" customWidth="1"/>
    <col min="15853" max="15853" width="5" style="160" customWidth="1"/>
    <col min="15854" max="15854" width="1.640625" style="160" customWidth="1"/>
    <col min="15855" max="15855" width="5" style="160" customWidth="1"/>
    <col min="15856" max="15856" width="6.92578125" style="160" customWidth="1"/>
    <col min="15857" max="15862" width="0" style="160" hidden="1" customWidth="1"/>
    <col min="15863" max="15863" width="5" style="160" customWidth="1"/>
    <col min="15864" max="15864" width="1.640625" style="160" customWidth="1"/>
    <col min="15865" max="15865" width="5" style="160" customWidth="1"/>
    <col min="15866" max="15866" width="6.92578125" style="160" customWidth="1"/>
    <col min="15867" max="15872" width="0" style="160" hidden="1" customWidth="1"/>
    <col min="15873" max="15873" width="5" style="160" customWidth="1"/>
    <col min="15874" max="15874" width="1.640625" style="160" customWidth="1"/>
    <col min="15875" max="15875" width="5" style="160" customWidth="1"/>
    <col min="15876" max="15876" width="6.92578125" style="160" customWidth="1"/>
    <col min="15877" max="15882" width="0" style="160" hidden="1" customWidth="1"/>
    <col min="15883" max="16102" width="8.7109375" style="160"/>
    <col min="16103" max="16103" width="1.0703125" style="160" customWidth="1"/>
    <col min="16104" max="16106" width="5.640625" style="160" customWidth="1"/>
    <col min="16107" max="16107" width="7.0703125" style="160" customWidth="1"/>
    <col min="16108" max="16108" width="0.7109375" style="160" customWidth="1"/>
    <col min="16109" max="16109" width="5" style="160" customWidth="1"/>
    <col min="16110" max="16110" width="1.640625" style="160" customWidth="1"/>
    <col min="16111" max="16111" width="5" style="160" customWidth="1"/>
    <col min="16112" max="16112" width="6.92578125" style="160" customWidth="1"/>
    <col min="16113" max="16118" width="0" style="160" hidden="1" customWidth="1"/>
    <col min="16119" max="16119" width="5" style="160" customWidth="1"/>
    <col min="16120" max="16120" width="1.640625" style="160" customWidth="1"/>
    <col min="16121" max="16121" width="5" style="160" customWidth="1"/>
    <col min="16122" max="16122" width="6.92578125" style="160" customWidth="1"/>
    <col min="16123" max="16128" width="0" style="160" hidden="1" customWidth="1"/>
    <col min="16129" max="16129" width="5" style="160" customWidth="1"/>
    <col min="16130" max="16130" width="1.640625" style="160" customWidth="1"/>
    <col min="16131" max="16131" width="5" style="160" customWidth="1"/>
    <col min="16132" max="16132" width="6.92578125" style="160" customWidth="1"/>
    <col min="16133" max="16138" width="0" style="160" hidden="1" customWidth="1"/>
    <col min="16139" max="16384" width="8.7109375" style="160"/>
  </cols>
  <sheetData>
    <row r="1" spans="2:31" x14ac:dyDescent="0.4">
      <c r="B1" s="159" t="s">
        <v>2150</v>
      </c>
      <c r="G1" s="160" t="s">
        <v>2151</v>
      </c>
      <c r="T1" s="160" t="s">
        <v>2151</v>
      </c>
    </row>
    <row r="2" spans="2:31" ht="16" thickBot="1" x14ac:dyDescent="0.45">
      <c r="B2" s="161" t="s">
        <v>2152</v>
      </c>
    </row>
    <row r="3" spans="2:31" x14ac:dyDescent="0.4">
      <c r="B3" s="162"/>
      <c r="C3" s="163"/>
      <c r="D3" s="163" t="s">
        <v>2153</v>
      </c>
      <c r="E3" s="164"/>
      <c r="G3" s="498" t="s">
        <v>2154</v>
      </c>
      <c r="H3" s="499"/>
      <c r="I3" s="499"/>
      <c r="J3" s="500"/>
      <c r="K3" s="498" t="s">
        <v>2154</v>
      </c>
      <c r="L3" s="499"/>
      <c r="M3" s="499"/>
      <c r="N3" s="500"/>
      <c r="O3" s="498" t="s">
        <v>2154</v>
      </c>
      <c r="P3" s="499"/>
      <c r="Q3" s="499"/>
      <c r="R3" s="500"/>
      <c r="T3" s="498" t="s">
        <v>2184</v>
      </c>
      <c r="U3" s="499"/>
      <c r="V3" s="499"/>
      <c r="W3" s="500"/>
      <c r="X3" s="498" t="s">
        <v>2184</v>
      </c>
      <c r="Y3" s="499"/>
      <c r="Z3" s="499"/>
      <c r="AA3" s="500"/>
      <c r="AB3" s="498" t="s">
        <v>2184</v>
      </c>
      <c r="AC3" s="499"/>
      <c r="AD3" s="499"/>
      <c r="AE3" s="500"/>
    </row>
    <row r="4" spans="2:31" x14ac:dyDescent="0.4">
      <c r="B4" s="162"/>
      <c r="C4" s="163"/>
      <c r="D4" s="163" t="s">
        <v>2075</v>
      </c>
      <c r="E4" s="164"/>
      <c r="G4" s="501" t="s">
        <v>2155</v>
      </c>
      <c r="H4" s="502"/>
      <c r="I4" s="502"/>
      <c r="J4" s="503"/>
      <c r="K4" s="501" t="s">
        <v>2156</v>
      </c>
      <c r="L4" s="502"/>
      <c r="M4" s="502"/>
      <c r="N4" s="503"/>
      <c r="O4" s="501" t="s">
        <v>2157</v>
      </c>
      <c r="P4" s="502"/>
      <c r="Q4" s="502"/>
      <c r="R4" s="503"/>
      <c r="T4" s="501" t="s">
        <v>2155</v>
      </c>
      <c r="U4" s="502"/>
      <c r="V4" s="502"/>
      <c r="W4" s="503"/>
      <c r="X4" s="501" t="s">
        <v>2156</v>
      </c>
      <c r="Y4" s="502"/>
      <c r="Z4" s="502"/>
      <c r="AA4" s="503"/>
      <c r="AB4" s="501" t="s">
        <v>2157</v>
      </c>
      <c r="AC4" s="502"/>
      <c r="AD4" s="502"/>
      <c r="AE4" s="503"/>
    </row>
    <row r="5" spans="2:31" x14ac:dyDescent="0.4">
      <c r="B5" s="162"/>
      <c r="C5" s="163"/>
      <c r="D5" s="163" t="s">
        <v>2083</v>
      </c>
      <c r="E5" s="164"/>
      <c r="G5" s="504" t="s">
        <v>2158</v>
      </c>
      <c r="H5" s="505"/>
      <c r="I5" s="505"/>
      <c r="J5" s="506"/>
      <c r="K5" s="504" t="s">
        <v>2158</v>
      </c>
      <c r="L5" s="505"/>
      <c r="M5" s="505"/>
      <c r="N5" s="506"/>
      <c r="O5" s="504" t="s">
        <v>2158</v>
      </c>
      <c r="P5" s="505"/>
      <c r="Q5" s="505"/>
      <c r="R5" s="506"/>
      <c r="T5" s="504" t="s">
        <v>2158</v>
      </c>
      <c r="U5" s="505"/>
      <c r="V5" s="505"/>
      <c r="W5" s="506"/>
      <c r="X5" s="504" t="s">
        <v>2158</v>
      </c>
      <c r="Y5" s="505"/>
      <c r="Z5" s="505"/>
      <c r="AA5" s="506"/>
      <c r="AB5" s="504" t="s">
        <v>2158</v>
      </c>
      <c r="AC5" s="505"/>
      <c r="AD5" s="505"/>
      <c r="AE5" s="506"/>
    </row>
    <row r="6" spans="2:31" x14ac:dyDescent="0.4">
      <c r="B6" s="165" t="s">
        <v>2159</v>
      </c>
      <c r="C6" s="507" t="s">
        <v>2160</v>
      </c>
      <c r="D6" s="507"/>
      <c r="E6" s="508"/>
      <c r="F6" s="166"/>
      <c r="G6" s="167" t="s">
        <v>2161</v>
      </c>
      <c r="H6" s="168"/>
      <c r="I6" s="169"/>
      <c r="J6" s="170" t="s">
        <v>2162</v>
      </c>
      <c r="K6" s="167" t="s">
        <v>2161</v>
      </c>
      <c r="L6" s="168"/>
      <c r="M6" s="169"/>
      <c r="N6" s="170" t="s">
        <v>2162</v>
      </c>
      <c r="O6" s="167" t="s">
        <v>2161</v>
      </c>
      <c r="P6" s="168"/>
      <c r="Q6" s="169"/>
      <c r="R6" s="170" t="s">
        <v>2162</v>
      </c>
      <c r="T6" s="167" t="s">
        <v>2161</v>
      </c>
      <c r="U6" s="168"/>
      <c r="V6" s="169"/>
      <c r="W6" s="170" t="s">
        <v>2162</v>
      </c>
      <c r="X6" s="167" t="s">
        <v>2161</v>
      </c>
      <c r="Y6" s="168"/>
      <c r="Z6" s="169"/>
      <c r="AA6" s="170" t="s">
        <v>2162</v>
      </c>
      <c r="AB6" s="167" t="s">
        <v>2161</v>
      </c>
      <c r="AC6" s="168"/>
      <c r="AD6" s="169"/>
      <c r="AE6" s="170" t="s">
        <v>2162</v>
      </c>
    </row>
    <row r="7" spans="2:31" x14ac:dyDescent="0.4">
      <c r="B7" s="509"/>
      <c r="C7" s="172" t="s">
        <v>2163</v>
      </c>
      <c r="D7" s="173"/>
      <c r="E7" s="174"/>
      <c r="F7" s="166"/>
      <c r="G7" s="511">
        <v>24</v>
      </c>
      <c r="H7" s="512"/>
      <c r="I7" s="513"/>
      <c r="J7" s="157">
        <f>60*G7</f>
        <v>1440</v>
      </c>
      <c r="K7" s="511">
        <v>17</v>
      </c>
      <c r="L7" s="512"/>
      <c r="M7" s="513"/>
      <c r="N7" s="157">
        <f>60*K7</f>
        <v>1020</v>
      </c>
      <c r="O7" s="511">
        <v>9</v>
      </c>
      <c r="P7" s="512"/>
      <c r="Q7" s="513"/>
      <c r="R7" s="157">
        <f>60*O7</f>
        <v>540</v>
      </c>
      <c r="T7" s="511">
        <v>24</v>
      </c>
      <c r="U7" s="512"/>
      <c r="V7" s="513"/>
      <c r="W7" s="157">
        <f>60*T7</f>
        <v>1440</v>
      </c>
      <c r="X7" s="511">
        <v>17</v>
      </c>
      <c r="Y7" s="512"/>
      <c r="Z7" s="513"/>
      <c r="AA7" s="157">
        <f>60*X7</f>
        <v>1020</v>
      </c>
      <c r="AB7" s="511">
        <v>9</v>
      </c>
      <c r="AC7" s="512"/>
      <c r="AD7" s="513"/>
      <c r="AE7" s="157">
        <f>60*AB7</f>
        <v>540</v>
      </c>
    </row>
    <row r="8" spans="2:31" x14ac:dyDescent="0.4">
      <c r="B8" s="509"/>
      <c r="C8" s="172" t="s">
        <v>2164</v>
      </c>
      <c r="D8" s="173"/>
      <c r="E8" s="174"/>
      <c r="F8" s="166"/>
      <c r="G8" s="233">
        <v>45</v>
      </c>
      <c r="H8" s="175" t="s">
        <v>2165</v>
      </c>
      <c r="I8" s="234">
        <v>3</v>
      </c>
      <c r="J8" s="157">
        <f>G8*I8</f>
        <v>135</v>
      </c>
      <c r="K8" s="233">
        <v>45</v>
      </c>
      <c r="L8" s="175" t="s">
        <v>2165</v>
      </c>
      <c r="M8" s="234">
        <v>2</v>
      </c>
      <c r="N8" s="157">
        <f>K8*M8</f>
        <v>90</v>
      </c>
      <c r="O8" s="233">
        <v>60</v>
      </c>
      <c r="P8" s="175" t="s">
        <v>2165</v>
      </c>
      <c r="Q8" s="234">
        <v>1</v>
      </c>
      <c r="R8" s="157">
        <f>O8*Q8</f>
        <v>60</v>
      </c>
      <c r="T8" s="233">
        <v>45</v>
      </c>
      <c r="U8" s="175" t="s">
        <v>2165</v>
      </c>
      <c r="V8" s="234">
        <v>3</v>
      </c>
      <c r="W8" s="157">
        <f>T8*V8</f>
        <v>135</v>
      </c>
      <c r="X8" s="233">
        <v>45</v>
      </c>
      <c r="Y8" s="175" t="s">
        <v>2165</v>
      </c>
      <c r="Z8" s="234">
        <v>2</v>
      </c>
      <c r="AA8" s="157">
        <f>X8*Z8</f>
        <v>90</v>
      </c>
      <c r="AB8" s="233">
        <v>60</v>
      </c>
      <c r="AC8" s="175" t="s">
        <v>2165</v>
      </c>
      <c r="AD8" s="234">
        <v>1</v>
      </c>
      <c r="AE8" s="157">
        <f>AB8*AD8</f>
        <v>60</v>
      </c>
    </row>
    <row r="9" spans="2:31" ht="16" thickBot="1" x14ac:dyDescent="0.45">
      <c r="B9" s="509"/>
      <c r="C9" s="166" t="s">
        <v>2166</v>
      </c>
      <c r="D9" s="166"/>
      <c r="E9" s="171"/>
      <c r="F9" s="166"/>
      <c r="G9" s="233"/>
      <c r="H9" s="175" t="s">
        <v>2165</v>
      </c>
      <c r="I9" s="234"/>
      <c r="J9" s="157">
        <f>G9*I9</f>
        <v>0</v>
      </c>
      <c r="K9" s="233"/>
      <c r="L9" s="175" t="s">
        <v>2165</v>
      </c>
      <c r="M9" s="234"/>
      <c r="N9" s="157">
        <f>K9*M9</f>
        <v>0</v>
      </c>
      <c r="O9" s="233"/>
      <c r="P9" s="175" t="s">
        <v>2165</v>
      </c>
      <c r="Q9" s="234"/>
      <c r="R9" s="157">
        <f>O9*Q9</f>
        <v>0</v>
      </c>
      <c r="T9" s="233"/>
      <c r="U9" s="175" t="s">
        <v>2165</v>
      </c>
      <c r="V9" s="234"/>
      <c r="W9" s="157">
        <f>T9*V9</f>
        <v>0</v>
      </c>
      <c r="X9" s="233"/>
      <c r="Y9" s="175" t="s">
        <v>2165</v>
      </c>
      <c r="Z9" s="234"/>
      <c r="AA9" s="157">
        <f>X9*Z9</f>
        <v>0</v>
      </c>
      <c r="AB9" s="233"/>
      <c r="AC9" s="175" t="s">
        <v>2165</v>
      </c>
      <c r="AD9" s="234"/>
      <c r="AE9" s="157">
        <f>AB9*AD9</f>
        <v>0</v>
      </c>
    </row>
    <row r="10" spans="2:31" ht="16.5" thickTop="1" thickBot="1" x14ac:dyDescent="0.45">
      <c r="B10" s="510"/>
      <c r="C10" s="176" t="s">
        <v>2167</v>
      </c>
      <c r="D10" s="177"/>
      <c r="E10" s="178"/>
      <c r="F10" s="179"/>
      <c r="G10" s="180"/>
      <c r="H10" s="181"/>
      <c r="I10" s="182"/>
      <c r="J10" s="183">
        <f>J7-J8-J9</f>
        <v>1305</v>
      </c>
      <c r="K10" s="180"/>
      <c r="L10" s="181"/>
      <c r="M10" s="182"/>
      <c r="N10" s="183">
        <f>N7-N8-N9</f>
        <v>930</v>
      </c>
      <c r="O10" s="180"/>
      <c r="P10" s="181"/>
      <c r="Q10" s="182"/>
      <c r="R10" s="183">
        <f>R7-R8-R9</f>
        <v>480</v>
      </c>
      <c r="T10" s="180"/>
      <c r="U10" s="181"/>
      <c r="V10" s="182"/>
      <c r="W10" s="183">
        <f>W7-W8-W9</f>
        <v>1305</v>
      </c>
      <c r="X10" s="180"/>
      <c r="Y10" s="181"/>
      <c r="Z10" s="182"/>
      <c r="AA10" s="183">
        <f>AA7-AA8-AA9</f>
        <v>930</v>
      </c>
      <c r="AB10" s="180"/>
      <c r="AC10" s="181"/>
      <c r="AD10" s="182"/>
      <c r="AE10" s="183">
        <f>AE7-AE8-AE9</f>
        <v>480</v>
      </c>
    </row>
    <row r="11" spans="2:31" ht="16" thickTop="1" x14ac:dyDescent="0.4">
      <c r="B11" s="523" t="s">
        <v>2168</v>
      </c>
      <c r="C11" s="524" t="s">
        <v>2169</v>
      </c>
      <c r="D11" s="166" t="s">
        <v>2170</v>
      </c>
      <c r="E11" s="171"/>
      <c r="F11" s="166"/>
      <c r="G11" s="235">
        <v>5</v>
      </c>
      <c r="H11" s="184" t="s">
        <v>2171</v>
      </c>
      <c r="I11" s="236">
        <v>1</v>
      </c>
      <c r="J11" s="156">
        <f>G11*I11</f>
        <v>5</v>
      </c>
      <c r="K11" s="235">
        <v>5</v>
      </c>
      <c r="L11" s="184" t="s">
        <v>2171</v>
      </c>
      <c r="M11" s="236">
        <v>1</v>
      </c>
      <c r="N11" s="156">
        <f>K11*M11</f>
        <v>5</v>
      </c>
      <c r="O11" s="235">
        <v>5</v>
      </c>
      <c r="P11" s="184" t="s">
        <v>2171</v>
      </c>
      <c r="Q11" s="236">
        <v>1</v>
      </c>
      <c r="R11" s="156">
        <f>O11*Q11</f>
        <v>5</v>
      </c>
      <c r="T11" s="235">
        <v>5</v>
      </c>
      <c r="U11" s="184" t="s">
        <v>2171</v>
      </c>
      <c r="V11" s="236">
        <v>1</v>
      </c>
      <c r="W11" s="156">
        <f>T11*V11</f>
        <v>5</v>
      </c>
      <c r="X11" s="235">
        <v>5</v>
      </c>
      <c r="Y11" s="184" t="s">
        <v>2171</v>
      </c>
      <c r="Z11" s="236">
        <v>1</v>
      </c>
      <c r="AA11" s="156">
        <f>X11*Z11</f>
        <v>5</v>
      </c>
      <c r="AB11" s="235">
        <v>5</v>
      </c>
      <c r="AC11" s="184" t="s">
        <v>2171</v>
      </c>
      <c r="AD11" s="236">
        <v>1</v>
      </c>
      <c r="AE11" s="156">
        <f>AB11*AD11</f>
        <v>5</v>
      </c>
    </row>
    <row r="12" spans="2:31" x14ac:dyDescent="0.4">
      <c r="B12" s="509"/>
      <c r="C12" s="525"/>
      <c r="D12" s="172" t="s">
        <v>2172</v>
      </c>
      <c r="E12" s="174"/>
      <c r="F12" s="166"/>
      <c r="G12" s="233">
        <v>10</v>
      </c>
      <c r="H12" s="175" t="s">
        <v>2165</v>
      </c>
      <c r="I12" s="234">
        <v>6</v>
      </c>
      <c r="J12" s="157">
        <f>G12*I12</f>
        <v>60</v>
      </c>
      <c r="K12" s="233">
        <v>10</v>
      </c>
      <c r="L12" s="175" t="s">
        <v>2165</v>
      </c>
      <c r="M12" s="234">
        <v>4</v>
      </c>
      <c r="N12" s="157">
        <f>K12*M12</f>
        <v>40</v>
      </c>
      <c r="O12" s="233">
        <v>10</v>
      </c>
      <c r="P12" s="175" t="s">
        <v>2165</v>
      </c>
      <c r="Q12" s="234">
        <v>2</v>
      </c>
      <c r="R12" s="157">
        <f>O12*Q12</f>
        <v>20</v>
      </c>
      <c r="T12" s="233">
        <v>10</v>
      </c>
      <c r="U12" s="175" t="s">
        <v>2165</v>
      </c>
      <c r="V12" s="234">
        <v>6</v>
      </c>
      <c r="W12" s="157">
        <f>T12*V12</f>
        <v>60</v>
      </c>
      <c r="X12" s="233">
        <v>10</v>
      </c>
      <c r="Y12" s="175" t="s">
        <v>2165</v>
      </c>
      <c r="Z12" s="234">
        <v>4</v>
      </c>
      <c r="AA12" s="157">
        <f>X12*Z12</f>
        <v>40</v>
      </c>
      <c r="AB12" s="233">
        <v>10</v>
      </c>
      <c r="AC12" s="175" t="s">
        <v>2165</v>
      </c>
      <c r="AD12" s="234">
        <v>2</v>
      </c>
      <c r="AE12" s="157">
        <f>AB12*AD12</f>
        <v>20</v>
      </c>
    </row>
    <row r="13" spans="2:31" x14ac:dyDescent="0.4">
      <c r="B13" s="509"/>
      <c r="C13" s="525"/>
      <c r="D13" s="166" t="s">
        <v>2173</v>
      </c>
      <c r="E13" s="171"/>
      <c r="F13" s="166"/>
      <c r="G13" s="233">
        <v>5</v>
      </c>
      <c r="H13" s="185" t="s">
        <v>2165</v>
      </c>
      <c r="I13" s="237">
        <v>1</v>
      </c>
      <c r="J13" s="158">
        <f>G13*I13</f>
        <v>5</v>
      </c>
      <c r="K13" s="233">
        <v>10</v>
      </c>
      <c r="L13" s="185" t="s">
        <v>2165</v>
      </c>
      <c r="M13" s="237">
        <v>1</v>
      </c>
      <c r="N13" s="158">
        <f>K13*M13</f>
        <v>10</v>
      </c>
      <c r="O13" s="233">
        <v>10</v>
      </c>
      <c r="P13" s="185" t="s">
        <v>2165</v>
      </c>
      <c r="Q13" s="237">
        <v>1</v>
      </c>
      <c r="R13" s="158">
        <f>O13*Q13</f>
        <v>10</v>
      </c>
      <c r="T13" s="233">
        <v>5</v>
      </c>
      <c r="U13" s="185" t="s">
        <v>2165</v>
      </c>
      <c r="V13" s="237">
        <v>1</v>
      </c>
      <c r="W13" s="158">
        <f>T13*V13</f>
        <v>5</v>
      </c>
      <c r="X13" s="233">
        <v>10</v>
      </c>
      <c r="Y13" s="185" t="s">
        <v>2165</v>
      </c>
      <c r="Z13" s="237">
        <v>1</v>
      </c>
      <c r="AA13" s="158">
        <f>X13*Z13</f>
        <v>10</v>
      </c>
      <c r="AB13" s="233">
        <v>10</v>
      </c>
      <c r="AC13" s="185" t="s">
        <v>2165</v>
      </c>
      <c r="AD13" s="237">
        <v>1</v>
      </c>
      <c r="AE13" s="158">
        <f>AB13*AD13</f>
        <v>10</v>
      </c>
    </row>
    <row r="14" spans="2:31" x14ac:dyDescent="0.4">
      <c r="B14" s="509"/>
      <c r="C14" s="525"/>
      <c r="D14" s="172" t="s">
        <v>2174</v>
      </c>
      <c r="E14" s="174"/>
      <c r="F14" s="166"/>
      <c r="G14" s="233">
        <v>5</v>
      </c>
      <c r="H14" s="175" t="s">
        <v>2165</v>
      </c>
      <c r="I14" s="234">
        <v>1</v>
      </c>
      <c r="J14" s="157">
        <f>G14*I14</f>
        <v>5</v>
      </c>
      <c r="K14" s="233">
        <v>5</v>
      </c>
      <c r="L14" s="175" t="s">
        <v>2165</v>
      </c>
      <c r="M14" s="234">
        <v>1</v>
      </c>
      <c r="N14" s="157">
        <f>K14*M14</f>
        <v>5</v>
      </c>
      <c r="O14" s="233"/>
      <c r="P14" s="175" t="s">
        <v>2165</v>
      </c>
      <c r="Q14" s="234"/>
      <c r="R14" s="157">
        <f>O14*Q14</f>
        <v>0</v>
      </c>
      <c r="T14" s="233">
        <v>5</v>
      </c>
      <c r="U14" s="175" t="s">
        <v>2165</v>
      </c>
      <c r="V14" s="234">
        <v>1</v>
      </c>
      <c r="W14" s="157">
        <f>T14*V14</f>
        <v>5</v>
      </c>
      <c r="X14" s="233">
        <v>5</v>
      </c>
      <c r="Y14" s="175" t="s">
        <v>2165</v>
      </c>
      <c r="Z14" s="234">
        <v>1</v>
      </c>
      <c r="AA14" s="157">
        <f>X14*Z14</f>
        <v>5</v>
      </c>
      <c r="AB14" s="233"/>
      <c r="AC14" s="175" t="s">
        <v>2165</v>
      </c>
      <c r="AD14" s="234"/>
      <c r="AE14" s="157">
        <f>AB14*AD14</f>
        <v>0</v>
      </c>
    </row>
    <row r="15" spans="2:31" x14ac:dyDescent="0.4">
      <c r="B15" s="509"/>
      <c r="C15" s="526"/>
      <c r="D15" s="172"/>
      <c r="E15" s="174"/>
      <c r="F15" s="166"/>
      <c r="G15" s="233"/>
      <c r="H15" s="175" t="s">
        <v>2165</v>
      </c>
      <c r="I15" s="238"/>
      <c r="J15" s="157">
        <f>G15*I15</f>
        <v>0</v>
      </c>
      <c r="K15" s="233"/>
      <c r="L15" s="175" t="s">
        <v>2165</v>
      </c>
      <c r="M15" s="238"/>
      <c r="N15" s="157">
        <f>K15*M15</f>
        <v>0</v>
      </c>
      <c r="O15" s="233"/>
      <c r="P15" s="175" t="s">
        <v>2165</v>
      </c>
      <c r="Q15" s="238"/>
      <c r="R15" s="157">
        <f>O15*Q15</f>
        <v>0</v>
      </c>
      <c r="T15" s="233"/>
      <c r="U15" s="175" t="s">
        <v>2165</v>
      </c>
      <c r="V15" s="238"/>
      <c r="W15" s="157">
        <f>T15*V15</f>
        <v>0</v>
      </c>
      <c r="X15" s="233"/>
      <c r="Y15" s="175" t="s">
        <v>2165</v>
      </c>
      <c r="Z15" s="238"/>
      <c r="AA15" s="157">
        <f>X15*Z15</f>
        <v>0</v>
      </c>
      <c r="AB15" s="233"/>
      <c r="AC15" s="175" t="s">
        <v>2165</v>
      </c>
      <c r="AD15" s="238"/>
      <c r="AE15" s="157">
        <f>AB15*AD15</f>
        <v>0</v>
      </c>
    </row>
    <row r="16" spans="2:31" ht="16" thickBot="1" x14ac:dyDescent="0.45">
      <c r="B16" s="509"/>
      <c r="C16" s="527"/>
      <c r="D16" s="186"/>
      <c r="E16" s="187" t="s">
        <v>2175</v>
      </c>
      <c r="F16" s="188"/>
      <c r="G16" s="189"/>
      <c r="H16" s="190"/>
      <c r="I16" s="191"/>
      <c r="J16" s="192">
        <f>SUM(J11:J15)</f>
        <v>75</v>
      </c>
      <c r="K16" s="189"/>
      <c r="L16" s="190"/>
      <c r="M16" s="191"/>
      <c r="N16" s="192">
        <f>SUM(N11:N15)</f>
        <v>60</v>
      </c>
      <c r="O16" s="189"/>
      <c r="P16" s="190"/>
      <c r="Q16" s="191"/>
      <c r="R16" s="192">
        <f>SUM(R11:R15)</f>
        <v>35</v>
      </c>
      <c r="T16" s="189"/>
      <c r="U16" s="190"/>
      <c r="V16" s="191"/>
      <c r="W16" s="192">
        <f>SUM(W11:W15)</f>
        <v>75</v>
      </c>
      <c r="X16" s="189"/>
      <c r="Y16" s="190"/>
      <c r="Z16" s="191"/>
      <c r="AA16" s="192">
        <f>SUM(AA11:AA15)</f>
        <v>60</v>
      </c>
      <c r="AB16" s="189"/>
      <c r="AC16" s="190"/>
      <c r="AD16" s="191"/>
      <c r="AE16" s="192">
        <f>SUM(AE11:AE15)</f>
        <v>35</v>
      </c>
    </row>
    <row r="17" spans="1:31" ht="16" thickTop="1" x14ac:dyDescent="0.4">
      <c r="B17" s="509"/>
      <c r="C17" s="524" t="s">
        <v>2176</v>
      </c>
      <c r="D17" s="166" t="s">
        <v>2177</v>
      </c>
      <c r="E17" s="193"/>
      <c r="F17" s="166"/>
      <c r="G17" s="239">
        <v>15</v>
      </c>
      <c r="H17" s="184" t="s">
        <v>2165</v>
      </c>
      <c r="I17" s="236">
        <v>6</v>
      </c>
      <c r="J17" s="156">
        <f>G17*I17</f>
        <v>90</v>
      </c>
      <c r="K17" s="239">
        <v>15</v>
      </c>
      <c r="L17" s="184" t="s">
        <v>2165</v>
      </c>
      <c r="M17" s="236">
        <v>3.778</v>
      </c>
      <c r="N17" s="156">
        <f>K17*M17</f>
        <v>56.67</v>
      </c>
      <c r="O17" s="239">
        <v>15</v>
      </c>
      <c r="P17" s="184" t="s">
        <v>2165</v>
      </c>
      <c r="Q17" s="236">
        <v>2.556</v>
      </c>
      <c r="R17" s="156">
        <f>O17*Q17</f>
        <v>38.340000000000003</v>
      </c>
      <c r="T17" s="239">
        <v>15</v>
      </c>
      <c r="U17" s="184" t="s">
        <v>2165</v>
      </c>
      <c r="V17" s="236">
        <v>10.888999999999999</v>
      </c>
      <c r="W17" s="156">
        <f>T17*V17</f>
        <v>163.33499999999998</v>
      </c>
      <c r="X17" s="239">
        <v>15</v>
      </c>
      <c r="Y17" s="184" t="s">
        <v>2165</v>
      </c>
      <c r="Z17" s="236">
        <v>8</v>
      </c>
      <c r="AA17" s="156">
        <f>X17*Z17</f>
        <v>120</v>
      </c>
      <c r="AB17" s="239">
        <v>15</v>
      </c>
      <c r="AC17" s="184" t="s">
        <v>2165</v>
      </c>
      <c r="AD17" s="236">
        <v>4.6669999999999998</v>
      </c>
      <c r="AE17" s="156">
        <f>AB17*AD17</f>
        <v>70.004999999999995</v>
      </c>
    </row>
    <row r="18" spans="1:31" x14ac:dyDescent="0.4">
      <c r="B18" s="509"/>
      <c r="C18" s="525"/>
      <c r="D18" s="172"/>
      <c r="E18" s="174"/>
      <c r="F18" s="166"/>
      <c r="G18" s="233"/>
      <c r="H18" s="175" t="s">
        <v>2165</v>
      </c>
      <c r="I18" s="234"/>
      <c r="J18" s="157">
        <f>G18*I18</f>
        <v>0</v>
      </c>
      <c r="K18" s="233"/>
      <c r="L18" s="175" t="s">
        <v>2165</v>
      </c>
      <c r="M18" s="234"/>
      <c r="N18" s="157">
        <f>K18*M18</f>
        <v>0</v>
      </c>
      <c r="O18" s="233"/>
      <c r="P18" s="175" t="s">
        <v>2165</v>
      </c>
      <c r="Q18" s="234"/>
      <c r="R18" s="157">
        <f>O18*Q18</f>
        <v>0</v>
      </c>
      <c r="T18" s="233"/>
      <c r="U18" s="175" t="s">
        <v>2165</v>
      </c>
      <c r="V18" s="234"/>
      <c r="W18" s="157">
        <f>T18*V18</f>
        <v>0</v>
      </c>
      <c r="X18" s="233"/>
      <c r="Y18" s="175" t="s">
        <v>2165</v>
      </c>
      <c r="Z18" s="234"/>
      <c r="AA18" s="157">
        <f>X18*Z18</f>
        <v>0</v>
      </c>
      <c r="AB18" s="233"/>
      <c r="AC18" s="175" t="s">
        <v>2165</v>
      </c>
      <c r="AD18" s="234"/>
      <c r="AE18" s="157">
        <f>AB18*AD18</f>
        <v>0</v>
      </c>
    </row>
    <row r="19" spans="1:31" x14ac:dyDescent="0.4">
      <c r="B19" s="509"/>
      <c r="C19" s="525"/>
      <c r="D19" s="172"/>
      <c r="E19" s="174"/>
      <c r="F19" s="166"/>
      <c r="G19" s="233"/>
      <c r="H19" s="175" t="s">
        <v>2165</v>
      </c>
      <c r="I19" s="238"/>
      <c r="J19" s="157">
        <f>G19*I19</f>
        <v>0</v>
      </c>
      <c r="K19" s="233"/>
      <c r="L19" s="175" t="s">
        <v>2165</v>
      </c>
      <c r="M19" s="238"/>
      <c r="N19" s="157">
        <f>K19*M19</f>
        <v>0</v>
      </c>
      <c r="O19" s="233"/>
      <c r="P19" s="175" t="s">
        <v>2165</v>
      </c>
      <c r="Q19" s="238"/>
      <c r="R19" s="157">
        <f>O19*Q19</f>
        <v>0</v>
      </c>
      <c r="T19" s="233"/>
      <c r="U19" s="175" t="s">
        <v>2165</v>
      </c>
      <c r="V19" s="238"/>
      <c r="W19" s="157">
        <f>T19*V19</f>
        <v>0</v>
      </c>
      <c r="X19" s="233"/>
      <c r="Y19" s="175" t="s">
        <v>2165</v>
      </c>
      <c r="Z19" s="238"/>
      <c r="AA19" s="157">
        <f>X19*Z19</f>
        <v>0</v>
      </c>
      <c r="AB19" s="233"/>
      <c r="AC19" s="175" t="s">
        <v>2165</v>
      </c>
      <c r="AD19" s="238"/>
      <c r="AE19" s="157">
        <f>AB19*AD19</f>
        <v>0</v>
      </c>
    </row>
    <row r="20" spans="1:31" x14ac:dyDescent="0.4">
      <c r="B20" s="509"/>
      <c r="C20" s="525"/>
      <c r="D20" s="194"/>
      <c r="E20" s="174"/>
      <c r="F20" s="166"/>
      <c r="G20" s="233"/>
      <c r="H20" s="175" t="s">
        <v>2165</v>
      </c>
      <c r="I20" s="234"/>
      <c r="J20" s="157">
        <f>G20*I20</f>
        <v>0</v>
      </c>
      <c r="K20" s="233"/>
      <c r="L20" s="175" t="s">
        <v>2165</v>
      </c>
      <c r="M20" s="234"/>
      <c r="N20" s="157">
        <f>K20*M20</f>
        <v>0</v>
      </c>
      <c r="O20" s="233"/>
      <c r="P20" s="175" t="s">
        <v>2165</v>
      </c>
      <c r="Q20" s="234"/>
      <c r="R20" s="157">
        <f>O20*Q20</f>
        <v>0</v>
      </c>
      <c r="T20" s="233"/>
      <c r="U20" s="175" t="s">
        <v>2165</v>
      </c>
      <c r="V20" s="234"/>
      <c r="W20" s="157">
        <f>T20*V20</f>
        <v>0</v>
      </c>
      <c r="X20" s="233"/>
      <c r="Y20" s="175" t="s">
        <v>2165</v>
      </c>
      <c r="Z20" s="234"/>
      <c r="AA20" s="157">
        <f>X20*Z20</f>
        <v>0</v>
      </c>
      <c r="AB20" s="233"/>
      <c r="AC20" s="175" t="s">
        <v>2165</v>
      </c>
      <c r="AD20" s="234"/>
      <c r="AE20" s="157">
        <f>AB20*AD20</f>
        <v>0</v>
      </c>
    </row>
    <row r="21" spans="1:31" x14ac:dyDescent="0.4">
      <c r="B21" s="509"/>
      <c r="C21" s="525"/>
      <c r="D21" s="194"/>
      <c r="E21" s="174"/>
      <c r="F21" s="166"/>
      <c r="G21" s="233"/>
      <c r="H21" s="175" t="s">
        <v>2165</v>
      </c>
      <c r="I21" s="234"/>
      <c r="J21" s="157">
        <f>G21*I21</f>
        <v>0</v>
      </c>
      <c r="K21" s="233"/>
      <c r="L21" s="175" t="s">
        <v>2165</v>
      </c>
      <c r="M21" s="234"/>
      <c r="N21" s="157">
        <f>K21*M21</f>
        <v>0</v>
      </c>
      <c r="O21" s="233"/>
      <c r="P21" s="175" t="s">
        <v>2165</v>
      </c>
      <c r="Q21" s="234"/>
      <c r="R21" s="157">
        <f>O21*Q21</f>
        <v>0</v>
      </c>
      <c r="T21" s="233"/>
      <c r="U21" s="175" t="s">
        <v>2165</v>
      </c>
      <c r="V21" s="234"/>
      <c r="W21" s="157">
        <f>T21*V21</f>
        <v>0</v>
      </c>
      <c r="X21" s="233"/>
      <c r="Y21" s="175" t="s">
        <v>2165</v>
      </c>
      <c r="Z21" s="234"/>
      <c r="AA21" s="157">
        <f>X21*Z21</f>
        <v>0</v>
      </c>
      <c r="AB21" s="233"/>
      <c r="AC21" s="175" t="s">
        <v>2165</v>
      </c>
      <c r="AD21" s="234"/>
      <c r="AE21" s="157">
        <f>AB21*AD21</f>
        <v>0</v>
      </c>
    </row>
    <row r="22" spans="1:31" ht="16" thickBot="1" x14ac:dyDescent="0.45">
      <c r="B22" s="509"/>
      <c r="C22" s="527"/>
      <c r="D22" s="195"/>
      <c r="E22" s="187" t="s">
        <v>2175</v>
      </c>
      <c r="F22" s="188"/>
      <c r="G22" s="196"/>
      <c r="H22" s="190"/>
      <c r="I22" s="197"/>
      <c r="J22" s="192">
        <f>SUM(J17:J21)</f>
        <v>90</v>
      </c>
      <c r="K22" s="196"/>
      <c r="L22" s="190"/>
      <c r="M22" s="197"/>
      <c r="N22" s="192">
        <f>SUM(N17:N21)</f>
        <v>56.67</v>
      </c>
      <c r="O22" s="196"/>
      <c r="P22" s="190"/>
      <c r="Q22" s="197"/>
      <c r="R22" s="192">
        <f>SUM(R17:R21)</f>
        <v>38.340000000000003</v>
      </c>
      <c r="T22" s="196"/>
      <c r="U22" s="190"/>
      <c r="V22" s="197"/>
      <c r="W22" s="192">
        <f>SUM(W17:W21)</f>
        <v>163.33499999999998</v>
      </c>
      <c r="X22" s="196"/>
      <c r="Y22" s="190"/>
      <c r="Z22" s="197"/>
      <c r="AA22" s="192">
        <f>SUM(AA17:AA21)</f>
        <v>120</v>
      </c>
      <c r="AB22" s="196"/>
      <c r="AC22" s="190"/>
      <c r="AD22" s="197"/>
      <c r="AE22" s="192">
        <f>SUM(AE17:AE21)</f>
        <v>70.004999999999995</v>
      </c>
    </row>
    <row r="23" spans="1:31" ht="16.5" thickTop="1" thickBot="1" x14ac:dyDescent="0.45">
      <c r="B23" s="510"/>
      <c r="C23" s="198" t="s">
        <v>2178</v>
      </c>
      <c r="D23" s="198"/>
      <c r="E23" s="178"/>
      <c r="F23" s="179"/>
      <c r="G23" s="199"/>
      <c r="H23" s="181"/>
      <c r="I23" s="200"/>
      <c r="J23" s="183">
        <f>J16+J22</f>
        <v>165</v>
      </c>
      <c r="K23" s="199"/>
      <c r="L23" s="181"/>
      <c r="M23" s="200"/>
      <c r="N23" s="183">
        <f>N16+N22</f>
        <v>116.67</v>
      </c>
      <c r="O23" s="199"/>
      <c r="P23" s="181"/>
      <c r="Q23" s="200"/>
      <c r="R23" s="183">
        <f>R16+R22</f>
        <v>73.34</v>
      </c>
      <c r="T23" s="199"/>
      <c r="U23" s="181"/>
      <c r="V23" s="200"/>
      <c r="W23" s="183">
        <f>W16+W22</f>
        <v>238.33499999999998</v>
      </c>
      <c r="X23" s="199"/>
      <c r="Y23" s="181"/>
      <c r="Z23" s="200"/>
      <c r="AA23" s="183">
        <f>AA16+AA22</f>
        <v>180</v>
      </c>
      <c r="AB23" s="199"/>
      <c r="AC23" s="181"/>
      <c r="AD23" s="200"/>
      <c r="AE23" s="183">
        <f>AE16+AE22</f>
        <v>105.005</v>
      </c>
    </row>
    <row r="24" spans="1:31" ht="16" thickTop="1" x14ac:dyDescent="0.4">
      <c r="B24" s="514" t="s">
        <v>2179</v>
      </c>
      <c r="C24" s="515"/>
      <c r="D24" s="515"/>
      <c r="E24" s="516"/>
      <c r="F24" s="201"/>
      <c r="G24" s="202"/>
      <c r="H24" s="203"/>
      <c r="I24" s="204"/>
      <c r="J24" s="205">
        <f>J10-J23</f>
        <v>1140</v>
      </c>
      <c r="K24" s="202"/>
      <c r="L24" s="203"/>
      <c r="M24" s="204"/>
      <c r="N24" s="205">
        <f>N10-N23</f>
        <v>813.33</v>
      </c>
      <c r="O24" s="202"/>
      <c r="P24" s="203"/>
      <c r="Q24" s="204"/>
      <c r="R24" s="205">
        <f>R10-R23</f>
        <v>406.65999999999997</v>
      </c>
      <c r="T24" s="202"/>
      <c r="U24" s="203"/>
      <c r="V24" s="204"/>
      <c r="W24" s="205">
        <f>W10-W23</f>
        <v>1066.665</v>
      </c>
      <c r="X24" s="202"/>
      <c r="Y24" s="203"/>
      <c r="Z24" s="204"/>
      <c r="AA24" s="205">
        <f>AA10-AA23</f>
        <v>750</v>
      </c>
      <c r="AB24" s="202"/>
      <c r="AC24" s="203"/>
      <c r="AD24" s="204"/>
      <c r="AE24" s="205">
        <f>AE10-AE23</f>
        <v>374.995</v>
      </c>
    </row>
    <row r="25" spans="1:31" x14ac:dyDescent="0.4">
      <c r="B25" s="517" t="s">
        <v>2180</v>
      </c>
      <c r="C25" s="518"/>
      <c r="D25" s="518"/>
      <c r="E25" s="519"/>
      <c r="F25" s="201"/>
      <c r="G25" s="206"/>
      <c r="H25" s="207"/>
      <c r="I25" s="208"/>
      <c r="J25" s="337">
        <f>J24*60</f>
        <v>68400</v>
      </c>
      <c r="K25" s="206"/>
      <c r="L25" s="207"/>
      <c r="M25" s="208"/>
      <c r="N25" s="337">
        <f>N24*60</f>
        <v>48799.8</v>
      </c>
      <c r="O25" s="206"/>
      <c r="P25" s="207"/>
      <c r="Q25" s="208"/>
      <c r="R25" s="337">
        <f>R24*60</f>
        <v>24399.599999999999</v>
      </c>
      <c r="T25" s="206"/>
      <c r="U25" s="207"/>
      <c r="V25" s="208"/>
      <c r="W25" s="337">
        <f>W24*60</f>
        <v>63999.899999999994</v>
      </c>
      <c r="X25" s="206"/>
      <c r="Y25" s="207"/>
      <c r="Z25" s="208"/>
      <c r="AA25" s="337">
        <f>AA24*60</f>
        <v>45000</v>
      </c>
      <c r="AB25" s="206"/>
      <c r="AC25" s="207"/>
      <c r="AD25" s="208"/>
      <c r="AE25" s="337">
        <f>AE24*60</f>
        <v>22499.7</v>
      </c>
    </row>
    <row r="26" spans="1:31" x14ac:dyDescent="0.4">
      <c r="B26" s="520" t="s">
        <v>2181</v>
      </c>
      <c r="C26" s="521"/>
      <c r="D26" s="521"/>
      <c r="E26" s="522"/>
      <c r="F26" s="166"/>
      <c r="G26" s="209"/>
      <c r="H26" s="210"/>
      <c r="I26" s="211"/>
      <c r="J26" s="212">
        <f>J24/J10</f>
        <v>0.87356321839080464</v>
      </c>
      <c r="K26" s="209"/>
      <c r="L26" s="210"/>
      <c r="M26" s="211"/>
      <c r="N26" s="212">
        <f>N24/N10</f>
        <v>0.87454838709677418</v>
      </c>
      <c r="O26" s="209"/>
      <c r="P26" s="210"/>
      <c r="Q26" s="211"/>
      <c r="R26" s="212">
        <f>R24/R10</f>
        <v>0.84720833333333323</v>
      </c>
      <c r="T26" s="209"/>
      <c r="U26" s="210"/>
      <c r="V26" s="211"/>
      <c r="W26" s="212">
        <f>W24/W10</f>
        <v>0.81736781609195397</v>
      </c>
      <c r="X26" s="209"/>
      <c r="Y26" s="210"/>
      <c r="Z26" s="211"/>
      <c r="AA26" s="212">
        <f>AA24/AA10</f>
        <v>0.80645161290322576</v>
      </c>
      <c r="AB26" s="209"/>
      <c r="AC26" s="210"/>
      <c r="AD26" s="211"/>
      <c r="AE26" s="212">
        <f>AE24/AE10</f>
        <v>0.78123958333333332</v>
      </c>
    </row>
    <row r="27" spans="1:31" ht="16" thickBot="1" x14ac:dyDescent="0.45">
      <c r="A27" s="185"/>
      <c r="B27" s="520" t="s">
        <v>2182</v>
      </c>
      <c r="C27" s="521"/>
      <c r="D27" s="521"/>
      <c r="E27" s="522"/>
      <c r="F27" s="166"/>
      <c r="G27" s="213"/>
      <c r="H27" s="214"/>
      <c r="I27" s="215"/>
      <c r="J27" s="216">
        <f>J25/3</f>
        <v>22800</v>
      </c>
      <c r="K27" s="213"/>
      <c r="L27" s="214"/>
      <c r="M27" s="215"/>
      <c r="N27" s="216">
        <f>N25/2</f>
        <v>24399.9</v>
      </c>
      <c r="O27" s="213"/>
      <c r="P27" s="214"/>
      <c r="Q27" s="215"/>
      <c r="R27" s="216">
        <f>R25/1</f>
        <v>24399.599999999999</v>
      </c>
      <c r="T27" s="213"/>
      <c r="U27" s="214"/>
      <c r="V27" s="215"/>
      <c r="W27" s="216">
        <f>W25/3</f>
        <v>21333.3</v>
      </c>
      <c r="X27" s="213"/>
      <c r="Y27" s="214"/>
      <c r="Z27" s="215"/>
      <c r="AA27" s="216">
        <f>AA25/2</f>
        <v>22500</v>
      </c>
      <c r="AB27" s="213"/>
      <c r="AC27" s="214"/>
      <c r="AD27" s="215"/>
      <c r="AE27" s="216">
        <f>AE25/1</f>
        <v>22499.7</v>
      </c>
    </row>
    <row r="28" spans="1:31" x14ac:dyDescent="0.4">
      <c r="A28" s="217"/>
      <c r="B28" s="218" t="s">
        <v>2183</v>
      </c>
      <c r="C28" s="219"/>
      <c r="D28" s="219"/>
      <c r="E28" s="220"/>
      <c r="F28" s="217"/>
      <c r="G28" s="221"/>
      <c r="H28" s="222"/>
      <c r="I28" s="222"/>
      <c r="J28" s="223"/>
      <c r="K28" s="221"/>
      <c r="L28" s="222"/>
      <c r="M28" s="222"/>
      <c r="N28" s="223"/>
      <c r="O28" s="221"/>
      <c r="P28" s="222"/>
      <c r="Q28" s="222"/>
      <c r="R28" s="223"/>
      <c r="T28" s="221"/>
      <c r="U28" s="222"/>
      <c r="V28" s="222"/>
      <c r="W28" s="223"/>
      <c r="X28" s="221"/>
      <c r="Y28" s="222"/>
      <c r="Z28" s="222"/>
      <c r="AA28" s="223"/>
      <c r="AB28" s="221"/>
      <c r="AC28" s="222"/>
      <c r="AD28" s="222"/>
      <c r="AE28" s="223"/>
    </row>
    <row r="29" spans="1:31" ht="16" thickBot="1" x14ac:dyDescent="0.45">
      <c r="B29" s="225"/>
      <c r="C29" s="226"/>
      <c r="D29" s="226"/>
      <c r="E29" s="227"/>
      <c r="G29" s="228"/>
      <c r="H29" s="229"/>
      <c r="I29" s="229"/>
      <c r="J29" s="230"/>
      <c r="K29" s="228"/>
      <c r="L29" s="229"/>
      <c r="M29" s="229"/>
      <c r="N29" s="230"/>
      <c r="O29" s="228"/>
      <c r="P29" s="229"/>
      <c r="Q29" s="229"/>
      <c r="R29" s="230"/>
      <c r="T29" s="228"/>
      <c r="U29" s="229"/>
      <c r="V29" s="229"/>
      <c r="W29" s="230"/>
      <c r="X29" s="228"/>
      <c r="Y29" s="229"/>
      <c r="Z29" s="229"/>
      <c r="AA29" s="230"/>
      <c r="AB29" s="228"/>
      <c r="AC29" s="229"/>
      <c r="AD29" s="229"/>
      <c r="AE29" s="230"/>
    </row>
    <row r="30" spans="1:31" x14ac:dyDescent="0.4">
      <c r="A30" s="231"/>
      <c r="B30" s="231"/>
      <c r="C30" s="231"/>
      <c r="D30" s="231"/>
      <c r="E30" s="231"/>
      <c r="F30" s="231"/>
      <c r="G30" s="231"/>
      <c r="H30" s="231"/>
      <c r="I30" s="231"/>
      <c r="J30" s="231"/>
      <c r="K30" s="231"/>
      <c r="L30" s="231"/>
      <c r="M30" s="231"/>
      <c r="N30" s="231"/>
      <c r="O30" s="231"/>
      <c r="P30" s="231"/>
      <c r="Q30" s="231"/>
      <c r="R30" s="231"/>
      <c r="T30" s="231"/>
      <c r="U30" s="231"/>
      <c r="V30" s="231"/>
      <c r="W30" s="231"/>
      <c r="X30" s="231"/>
      <c r="Y30" s="231"/>
      <c r="Z30" s="231"/>
      <c r="AA30" s="231"/>
      <c r="AB30" s="231"/>
      <c r="AC30" s="231"/>
      <c r="AD30" s="231"/>
      <c r="AE30" s="231"/>
    </row>
    <row r="31" spans="1:31" x14ac:dyDescent="0.4">
      <c r="A31" s="224"/>
      <c r="B31" s="224"/>
      <c r="C31" s="224"/>
      <c r="D31" s="224"/>
      <c r="E31" s="224"/>
      <c r="F31" s="224"/>
      <c r="G31" s="224"/>
      <c r="H31" s="224"/>
      <c r="I31" s="224"/>
      <c r="J31" s="224"/>
      <c r="K31" s="224"/>
      <c r="L31" s="224"/>
      <c r="M31" s="224"/>
      <c r="N31" s="224"/>
      <c r="O31" s="224"/>
      <c r="P31" s="224"/>
      <c r="Q31" s="224"/>
      <c r="R31" s="224"/>
      <c r="T31" s="224"/>
      <c r="U31" s="224"/>
      <c r="V31" s="224"/>
      <c r="W31" s="224"/>
      <c r="X31" s="224"/>
      <c r="Y31" s="224"/>
      <c r="Z31" s="224"/>
      <c r="AA31" s="224"/>
      <c r="AB31" s="224"/>
      <c r="AC31" s="224"/>
      <c r="AD31" s="224"/>
      <c r="AE31" s="224"/>
    </row>
    <row r="32" spans="1:31" x14ac:dyDescent="0.4">
      <c r="A32" s="224"/>
      <c r="B32" s="224"/>
      <c r="C32" s="224"/>
      <c r="D32" s="224"/>
      <c r="E32" s="224"/>
      <c r="F32" s="224"/>
      <c r="G32" s="224"/>
      <c r="H32" s="224"/>
      <c r="I32" s="224"/>
      <c r="J32" s="224"/>
      <c r="K32" s="224"/>
      <c r="L32" s="224"/>
      <c r="M32" s="224"/>
      <c r="N32" s="224"/>
      <c r="O32" s="224"/>
      <c r="P32" s="224"/>
      <c r="Q32" s="224"/>
      <c r="R32" s="224"/>
      <c r="T32" s="224"/>
      <c r="U32" s="224"/>
      <c r="V32" s="224"/>
      <c r="W32" s="224"/>
      <c r="X32" s="224"/>
      <c r="Y32" s="224"/>
      <c r="Z32" s="224"/>
      <c r="AA32" s="224"/>
      <c r="AB32" s="224"/>
      <c r="AC32" s="224"/>
      <c r="AD32" s="224"/>
      <c r="AE32" s="224"/>
    </row>
    <row r="33" spans="1:31" x14ac:dyDescent="0.4">
      <c r="A33" s="232"/>
      <c r="B33" s="232"/>
      <c r="C33" s="232"/>
      <c r="D33" s="232"/>
      <c r="E33" s="232"/>
      <c r="F33" s="232"/>
      <c r="G33" s="232"/>
      <c r="H33" s="232"/>
      <c r="I33" s="232"/>
      <c r="J33" s="232"/>
      <c r="K33" s="232"/>
      <c r="L33" s="232"/>
      <c r="M33" s="232"/>
      <c r="N33" s="232"/>
      <c r="O33" s="232"/>
      <c r="P33" s="232"/>
      <c r="Q33" s="232"/>
      <c r="R33" s="232"/>
      <c r="T33" s="232"/>
      <c r="U33" s="232"/>
      <c r="V33" s="232"/>
      <c r="W33" s="232"/>
      <c r="X33" s="232"/>
      <c r="Y33" s="232"/>
      <c r="Z33" s="232"/>
      <c r="AA33" s="232"/>
      <c r="AB33" s="232"/>
      <c r="AC33" s="232"/>
      <c r="AD33" s="232"/>
      <c r="AE33" s="232"/>
    </row>
    <row r="34" spans="1:31" x14ac:dyDescent="0.4">
      <c r="A34" s="232"/>
      <c r="B34" s="232"/>
      <c r="C34" s="232"/>
      <c r="D34" s="232"/>
      <c r="E34" s="232"/>
      <c r="F34" s="232"/>
      <c r="G34" s="232"/>
      <c r="H34" s="232"/>
      <c r="I34" s="232"/>
      <c r="J34" s="232"/>
      <c r="K34" s="232"/>
      <c r="L34" s="232"/>
      <c r="M34" s="232"/>
      <c r="N34" s="232"/>
      <c r="O34" s="232"/>
      <c r="P34" s="232"/>
      <c r="Q34" s="232"/>
      <c r="R34" s="232"/>
      <c r="T34" s="232"/>
      <c r="U34" s="232"/>
      <c r="V34" s="232"/>
      <c r="W34" s="232"/>
      <c r="X34" s="232"/>
      <c r="Y34" s="232"/>
      <c r="Z34" s="232"/>
      <c r="AA34" s="232"/>
      <c r="AB34" s="232"/>
      <c r="AC34" s="232"/>
      <c r="AD34" s="232"/>
      <c r="AE34" s="232"/>
    </row>
    <row r="35" spans="1:31" x14ac:dyDescent="0.4">
      <c r="A35" s="232"/>
      <c r="B35" s="232"/>
      <c r="C35" s="232"/>
      <c r="D35" s="232"/>
      <c r="E35" s="232"/>
      <c r="F35" s="232"/>
      <c r="G35" s="232"/>
      <c r="H35" s="232"/>
      <c r="I35" s="232"/>
      <c r="J35" s="232"/>
      <c r="K35" s="232"/>
      <c r="L35" s="232"/>
      <c r="M35" s="232"/>
      <c r="N35" s="232"/>
      <c r="O35" s="232"/>
      <c r="P35" s="232"/>
      <c r="Q35" s="232"/>
      <c r="R35" s="232"/>
      <c r="T35" s="232"/>
      <c r="U35" s="232"/>
      <c r="V35" s="232"/>
      <c r="W35" s="232"/>
      <c r="X35" s="232"/>
      <c r="Y35" s="232"/>
      <c r="Z35" s="232"/>
      <c r="AA35" s="232"/>
      <c r="AB35" s="232"/>
      <c r="AC35" s="232"/>
      <c r="AD35" s="232"/>
      <c r="AE35" s="232"/>
    </row>
    <row r="36" spans="1:31" x14ac:dyDescent="0.4">
      <c r="A36" s="232"/>
      <c r="B36" s="232"/>
      <c r="C36" s="232"/>
      <c r="D36" s="232"/>
      <c r="E36" s="232"/>
      <c r="F36" s="232"/>
      <c r="G36" s="232"/>
      <c r="H36" s="232"/>
      <c r="I36" s="232"/>
      <c r="J36" s="232"/>
      <c r="K36" s="232"/>
      <c r="L36" s="232"/>
      <c r="M36" s="232"/>
      <c r="N36" s="232"/>
      <c r="O36" s="232"/>
      <c r="P36" s="232"/>
      <c r="Q36" s="232"/>
      <c r="R36" s="232"/>
      <c r="T36" s="232"/>
      <c r="U36" s="232"/>
      <c r="V36" s="232"/>
      <c r="W36" s="232"/>
      <c r="X36" s="232"/>
      <c r="Y36" s="232"/>
      <c r="Z36" s="232"/>
      <c r="AA36" s="232"/>
      <c r="AB36" s="232"/>
      <c r="AC36" s="232"/>
      <c r="AD36" s="232"/>
      <c r="AE36" s="232"/>
    </row>
    <row r="37" spans="1:31" x14ac:dyDescent="0.4">
      <c r="A37" s="232"/>
      <c r="B37" s="232"/>
      <c r="C37" s="232"/>
      <c r="D37" s="232"/>
      <c r="E37" s="232"/>
      <c r="F37" s="232"/>
      <c r="G37" s="232"/>
      <c r="H37" s="232"/>
      <c r="I37" s="232"/>
      <c r="J37" s="232"/>
      <c r="K37" s="232"/>
      <c r="L37" s="232"/>
      <c r="M37" s="232"/>
      <c r="N37" s="232"/>
      <c r="O37" s="232"/>
      <c r="P37" s="232"/>
      <c r="Q37" s="232"/>
      <c r="R37" s="232"/>
      <c r="T37" s="232"/>
      <c r="U37" s="232"/>
      <c r="V37" s="232"/>
      <c r="W37" s="232"/>
      <c r="X37" s="232"/>
      <c r="Y37" s="232"/>
      <c r="Z37" s="232"/>
      <c r="AA37" s="232"/>
      <c r="AB37" s="232"/>
      <c r="AC37" s="232"/>
      <c r="AD37" s="232"/>
      <c r="AE37" s="232"/>
    </row>
  </sheetData>
  <mergeCells count="33">
    <mergeCell ref="T7:V7"/>
    <mergeCell ref="X7:Z7"/>
    <mergeCell ref="AB7:AD7"/>
    <mergeCell ref="B27:E27"/>
    <mergeCell ref="T3:W3"/>
    <mergeCell ref="X3:AA3"/>
    <mergeCell ref="AB3:AE3"/>
    <mergeCell ref="T4:W4"/>
    <mergeCell ref="X4:AA4"/>
    <mergeCell ref="AB4:AE4"/>
    <mergeCell ref="T5:W5"/>
    <mergeCell ref="X5:AA5"/>
    <mergeCell ref="AB5:AE5"/>
    <mergeCell ref="B11:B23"/>
    <mergeCell ref="C11:C16"/>
    <mergeCell ref="C17:C22"/>
    <mergeCell ref="B24:E24"/>
    <mergeCell ref="B25:E25"/>
    <mergeCell ref="B26:E26"/>
    <mergeCell ref="G5:J5"/>
    <mergeCell ref="K5:N5"/>
    <mergeCell ref="O5:R5"/>
    <mergeCell ref="C6:E6"/>
    <mergeCell ref="B7:B10"/>
    <mergeCell ref="G7:I7"/>
    <mergeCell ref="K7:M7"/>
    <mergeCell ref="O7:Q7"/>
    <mergeCell ref="G3:J3"/>
    <mergeCell ref="K3:N3"/>
    <mergeCell ref="O3:R3"/>
    <mergeCell ref="G4:J4"/>
    <mergeCell ref="K4:N4"/>
    <mergeCell ref="O4:R4"/>
  </mergeCells>
  <phoneticPr fontId="2"/>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5BC2D47-04E8-4C74-A774-16B13DF5F8E9}">
  <sheetPr codeName="Sheet4"/>
  <dimension ref="B2:G20"/>
  <sheetViews>
    <sheetView workbookViewId="0">
      <selection activeCell="E23" sqref="E23"/>
    </sheetView>
  </sheetViews>
  <sheetFormatPr defaultColWidth="8.7109375" defaultRowHeight="15" x14ac:dyDescent="0.35"/>
  <cols>
    <col min="1" max="16384" width="8.7109375" style="1"/>
  </cols>
  <sheetData>
    <row r="2" spans="2:7" x14ac:dyDescent="0.35">
      <c r="B2" s="2" t="s">
        <v>181</v>
      </c>
      <c r="C2" s="2" t="s">
        <v>2188</v>
      </c>
      <c r="D2" s="2" t="s">
        <v>2189</v>
      </c>
      <c r="F2" s="2" t="s">
        <v>181</v>
      </c>
      <c r="G2" s="2" t="s">
        <v>2248</v>
      </c>
    </row>
    <row r="3" spans="2:7" x14ac:dyDescent="0.35">
      <c r="B3" s="20" t="s">
        <v>20</v>
      </c>
      <c r="C3" s="5" t="s">
        <v>2185</v>
      </c>
      <c r="D3" s="307">
        <v>24400</v>
      </c>
      <c r="F3" s="5"/>
      <c r="G3" s="5"/>
    </row>
    <row r="4" spans="2:7" x14ac:dyDescent="0.35">
      <c r="B4" s="61"/>
      <c r="C4" s="6" t="s">
        <v>2186</v>
      </c>
      <c r="D4" s="305">
        <v>48800</v>
      </c>
      <c r="F4" s="305" t="s">
        <v>20</v>
      </c>
      <c r="G4" s="305" t="s">
        <v>20</v>
      </c>
    </row>
    <row r="5" spans="2:7" x14ac:dyDescent="0.35">
      <c r="B5" s="64"/>
      <c r="C5" s="7" t="s">
        <v>2187</v>
      </c>
      <c r="D5" s="306">
        <v>68400</v>
      </c>
      <c r="F5" s="305" t="s">
        <v>78</v>
      </c>
      <c r="G5" s="305" t="s">
        <v>78</v>
      </c>
    </row>
    <row r="6" spans="2:7" x14ac:dyDescent="0.35">
      <c r="B6" s="20" t="s">
        <v>78</v>
      </c>
      <c r="C6" s="5" t="s">
        <v>2185</v>
      </c>
      <c r="D6" s="307">
        <v>24400</v>
      </c>
      <c r="F6" s="305" t="s">
        <v>80</v>
      </c>
      <c r="G6" s="305" t="s">
        <v>80</v>
      </c>
    </row>
    <row r="7" spans="2:7" x14ac:dyDescent="0.35">
      <c r="B7" s="61"/>
      <c r="C7" s="6" t="s">
        <v>2186</v>
      </c>
      <c r="D7" s="305">
        <v>48800</v>
      </c>
      <c r="F7" s="305" t="s">
        <v>21</v>
      </c>
      <c r="G7" s="305" t="s">
        <v>21</v>
      </c>
    </row>
    <row r="8" spans="2:7" x14ac:dyDescent="0.35">
      <c r="B8" s="64"/>
      <c r="C8" s="7" t="s">
        <v>2187</v>
      </c>
      <c r="D8" s="306">
        <v>68400</v>
      </c>
      <c r="F8" s="305" t="s">
        <v>2089</v>
      </c>
      <c r="G8" s="305" t="s">
        <v>2208</v>
      </c>
    </row>
    <row r="9" spans="2:7" x14ac:dyDescent="0.35">
      <c r="B9" s="20" t="s">
        <v>80</v>
      </c>
      <c r="C9" s="5" t="s">
        <v>2185</v>
      </c>
      <c r="D9" s="307">
        <v>22500</v>
      </c>
      <c r="F9" s="305" t="s">
        <v>2209</v>
      </c>
      <c r="G9" s="305" t="s">
        <v>2249</v>
      </c>
    </row>
    <row r="10" spans="2:7" x14ac:dyDescent="0.35">
      <c r="B10" s="61"/>
      <c r="C10" s="6" t="s">
        <v>2186</v>
      </c>
      <c r="D10" s="305">
        <v>45000</v>
      </c>
      <c r="F10" s="306"/>
      <c r="G10" s="306"/>
    </row>
    <row r="11" spans="2:7" x14ac:dyDescent="0.35">
      <c r="B11" s="64"/>
      <c r="C11" s="7" t="s">
        <v>2187</v>
      </c>
      <c r="D11" s="306">
        <v>64000</v>
      </c>
    </row>
    <row r="12" spans="2:7" x14ac:dyDescent="0.35">
      <c r="B12" s="20" t="s">
        <v>21</v>
      </c>
      <c r="C12" s="5" t="s">
        <v>2185</v>
      </c>
      <c r="D12" s="307">
        <v>24400</v>
      </c>
    </row>
    <row r="13" spans="2:7" x14ac:dyDescent="0.35">
      <c r="B13" s="61"/>
      <c r="C13" s="6" t="s">
        <v>2186</v>
      </c>
      <c r="D13" s="305">
        <v>48800</v>
      </c>
    </row>
    <row r="14" spans="2:7" x14ac:dyDescent="0.35">
      <c r="B14" s="64"/>
      <c r="C14" s="7" t="s">
        <v>2187</v>
      </c>
      <c r="D14" s="306"/>
    </row>
    <row r="15" spans="2:7" x14ac:dyDescent="0.35">
      <c r="B15" s="20" t="s">
        <v>2089</v>
      </c>
      <c r="C15" s="5" t="s">
        <v>2185</v>
      </c>
      <c r="D15" s="307">
        <v>24400</v>
      </c>
    </row>
    <row r="16" spans="2:7" x14ac:dyDescent="0.35">
      <c r="B16" s="61"/>
      <c r="C16" s="6" t="s">
        <v>2186</v>
      </c>
      <c r="D16" s="305">
        <v>48800</v>
      </c>
    </row>
    <row r="17" spans="2:4" x14ac:dyDescent="0.35">
      <c r="B17" s="64"/>
      <c r="C17" s="7" t="s">
        <v>2187</v>
      </c>
      <c r="D17" s="306"/>
    </row>
    <row r="18" spans="2:4" x14ac:dyDescent="0.35">
      <c r="B18" s="20" t="s">
        <v>2209</v>
      </c>
      <c r="C18" s="5" t="s">
        <v>2185</v>
      </c>
      <c r="D18" s="307">
        <v>24400</v>
      </c>
    </row>
    <row r="19" spans="2:4" x14ac:dyDescent="0.35">
      <c r="B19" s="61"/>
      <c r="C19" s="6" t="s">
        <v>2186</v>
      </c>
      <c r="D19" s="305">
        <v>48800</v>
      </c>
    </row>
    <row r="20" spans="2:4" x14ac:dyDescent="0.35">
      <c r="B20" s="64"/>
      <c r="C20" s="7" t="s">
        <v>2187</v>
      </c>
      <c r="D20" s="306"/>
    </row>
  </sheetData>
  <phoneticPr fontId="2"/>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00F94B-0414-4ADC-8CB9-89D3EF686D58}">
  <sheetPr codeName="Sheet5">
    <tabColor rgb="FF00FF00"/>
  </sheetPr>
  <dimension ref="A1:P182"/>
  <sheetViews>
    <sheetView zoomScale="80" zoomScaleNormal="80" workbookViewId="0">
      <pane ySplit="4" topLeftCell="A146" activePane="bottomLeft" state="frozenSplit"/>
      <selection pane="bottomLeft" activeCell="C150" sqref="C150"/>
    </sheetView>
  </sheetViews>
  <sheetFormatPr defaultColWidth="8.7109375" defaultRowHeight="15" x14ac:dyDescent="0.35"/>
  <cols>
    <col min="1" max="2" width="6" style="1" customWidth="1"/>
    <col min="3" max="3" width="16.78515625" style="1" customWidth="1"/>
    <col min="4" max="4" width="20.42578125" style="1" customWidth="1"/>
    <col min="5" max="7" width="7.2109375" style="1" customWidth="1"/>
    <col min="8" max="8" width="13.640625" style="1" customWidth="1"/>
    <col min="9" max="9" width="4.0703125" style="1" customWidth="1"/>
    <col min="10" max="11" width="6" style="1" customWidth="1"/>
    <col min="12" max="12" width="16.78515625" style="1" customWidth="1"/>
    <col min="13" max="13" width="20.42578125" style="1" customWidth="1"/>
    <col min="14" max="16" width="7.2109375" style="1" customWidth="1"/>
    <col min="17" max="16384" width="8.7109375" style="1"/>
  </cols>
  <sheetData>
    <row r="1" spans="1:16" ht="24.5" x14ac:dyDescent="0.35">
      <c r="A1" s="384" t="s">
        <v>2384</v>
      </c>
    </row>
    <row r="2" spans="1:16" x14ac:dyDescent="0.35">
      <c r="A2" s="108" t="s">
        <v>2323</v>
      </c>
      <c r="J2" s="108" t="s">
        <v>2324</v>
      </c>
    </row>
    <row r="3" spans="1:16" x14ac:dyDescent="0.35">
      <c r="A3" s="4" t="s">
        <v>181</v>
      </c>
      <c r="B3" s="4" t="s">
        <v>22</v>
      </c>
      <c r="C3" s="4" t="s">
        <v>2129</v>
      </c>
      <c r="D3" s="390" t="s">
        <v>1986</v>
      </c>
      <c r="E3" s="4" t="s">
        <v>0</v>
      </c>
      <c r="F3" s="4" t="s">
        <v>1</v>
      </c>
      <c r="G3" s="4" t="s">
        <v>2090</v>
      </c>
      <c r="H3" s="4" t="s">
        <v>2064</v>
      </c>
      <c r="J3" s="4" t="s">
        <v>181</v>
      </c>
      <c r="K3" s="4" t="s">
        <v>22</v>
      </c>
      <c r="L3" s="4" t="s">
        <v>2129</v>
      </c>
      <c r="M3" s="390" t="s">
        <v>1986</v>
      </c>
      <c r="N3" s="4" t="s">
        <v>0</v>
      </c>
      <c r="O3" s="4" t="s">
        <v>1</v>
      </c>
      <c r="P3" s="4" t="s">
        <v>2090</v>
      </c>
    </row>
    <row r="5" spans="1:16" x14ac:dyDescent="0.35">
      <c r="A5" s="2" t="s">
        <v>20</v>
      </c>
      <c r="B5" s="2" t="s">
        <v>142</v>
      </c>
      <c r="C5" s="2" t="s">
        <v>23</v>
      </c>
      <c r="D5" s="364" t="s">
        <v>1990</v>
      </c>
      <c r="E5" s="2" t="s">
        <v>2</v>
      </c>
      <c r="F5" s="2">
        <v>200</v>
      </c>
      <c r="G5" s="2"/>
      <c r="H5" s="2" t="str">
        <f>IF(COUNTIF(Planning!$A$10:$A$896,D5)=0,"Planning未反映",IF(COUNTIF(Planning!$A$10:$A$896,D5)&gt;0,"Planning反映",""))</f>
        <v>Planning未反映</v>
      </c>
      <c r="J5" s="2" t="s">
        <v>2036</v>
      </c>
      <c r="K5" s="2" t="s">
        <v>188</v>
      </c>
      <c r="L5" s="2"/>
      <c r="M5" s="364" t="s">
        <v>1593</v>
      </c>
      <c r="N5" s="2"/>
      <c r="O5" s="2"/>
      <c r="P5" s="2"/>
    </row>
    <row r="6" spans="1:16" x14ac:dyDescent="0.35">
      <c r="A6" s="2" t="s">
        <v>20</v>
      </c>
      <c r="B6" s="2" t="s">
        <v>142</v>
      </c>
      <c r="C6" s="2" t="s">
        <v>23</v>
      </c>
      <c r="D6" s="364" t="s">
        <v>1990</v>
      </c>
      <c r="E6" s="2" t="s">
        <v>3</v>
      </c>
      <c r="F6" s="2">
        <v>200</v>
      </c>
      <c r="G6" s="2"/>
      <c r="H6" s="2" t="str">
        <f>IF(COUNTIF(Planning!$A$10:$A$896,D6)=0,"Planning未反映",IF(COUNTIF(Planning!$A$10:$A$896,D6)&gt;0,"Planning反映",""))</f>
        <v>Planning未反映</v>
      </c>
      <c r="J6" s="2" t="s">
        <v>2036</v>
      </c>
      <c r="K6" s="2" t="s">
        <v>188</v>
      </c>
      <c r="L6" s="2"/>
      <c r="M6" s="364" t="s">
        <v>1595</v>
      </c>
      <c r="N6" s="2"/>
      <c r="O6" s="2"/>
      <c r="P6" s="2"/>
    </row>
    <row r="7" spans="1:16" x14ac:dyDescent="0.35">
      <c r="A7" s="2" t="s">
        <v>20</v>
      </c>
      <c r="B7" s="2" t="s">
        <v>143</v>
      </c>
      <c r="C7" s="2" t="s">
        <v>24</v>
      </c>
      <c r="D7" s="364" t="s">
        <v>1625</v>
      </c>
      <c r="E7" s="2" t="s">
        <v>4</v>
      </c>
      <c r="F7" s="2">
        <v>200</v>
      </c>
      <c r="G7" s="2"/>
      <c r="H7" s="2" t="str">
        <f>IF(COUNTIF(Planning!$A$10:$A$896,D7)=0,"Planning未反映",IF(COUNTIF(Planning!$A$10:$A$896,D7)&gt;0,"Planning反映",""))</f>
        <v>Planning未反映</v>
      </c>
      <c r="J7" s="2" t="s">
        <v>2036</v>
      </c>
      <c r="K7" s="2" t="s">
        <v>188</v>
      </c>
      <c r="L7" s="2"/>
      <c r="M7" s="364" t="s">
        <v>1597</v>
      </c>
      <c r="N7" s="2"/>
      <c r="O7" s="2"/>
      <c r="P7" s="2"/>
    </row>
    <row r="8" spans="1:16" x14ac:dyDescent="0.35">
      <c r="A8" s="2" t="s">
        <v>20</v>
      </c>
      <c r="B8" s="2" t="s">
        <v>143</v>
      </c>
      <c r="C8" s="2" t="s">
        <v>25</v>
      </c>
      <c r="D8" s="391" t="s">
        <v>2037</v>
      </c>
      <c r="E8" s="2" t="s">
        <v>3</v>
      </c>
      <c r="F8" s="2">
        <v>200</v>
      </c>
      <c r="G8" s="2"/>
      <c r="H8" s="2" t="str">
        <f>IF(COUNTIF(Planning!$A$10:$A$896,D8)=0,"Planning未反映",IF(COUNTIF(Planning!$A$10:$A$896,D8)&gt;0,"Planning反映",""))</f>
        <v>Planning未反映</v>
      </c>
      <c r="J8" s="2" t="s">
        <v>2036</v>
      </c>
      <c r="K8" s="2" t="s">
        <v>188</v>
      </c>
      <c r="L8" s="2"/>
      <c r="M8" s="364" t="s">
        <v>1591</v>
      </c>
      <c r="N8" s="2"/>
      <c r="O8" s="2"/>
      <c r="P8" s="2"/>
    </row>
    <row r="9" spans="1:16" x14ac:dyDescent="0.35">
      <c r="A9" s="2" t="s">
        <v>20</v>
      </c>
      <c r="B9" s="2" t="s">
        <v>143</v>
      </c>
      <c r="C9" s="2" t="s">
        <v>17</v>
      </c>
      <c r="D9" s="391" t="s">
        <v>2038</v>
      </c>
      <c r="E9" s="2" t="s">
        <v>5</v>
      </c>
      <c r="F9" s="2">
        <v>200</v>
      </c>
      <c r="G9" s="2"/>
      <c r="H9" s="2" t="str">
        <f>IF(COUNTIF(Planning!$A$10:$A$896,D9)=0,"Planning未反映",IF(COUNTIF(Planning!$A$10:$A$896,D9)&gt;0,"Planning反映",""))</f>
        <v>Planning未反映</v>
      </c>
      <c r="J9" s="2" t="s">
        <v>2036</v>
      </c>
      <c r="K9" s="2" t="s">
        <v>2027</v>
      </c>
      <c r="L9" s="2"/>
      <c r="M9" s="364" t="s">
        <v>1541</v>
      </c>
      <c r="N9" s="2"/>
      <c r="O9" s="2"/>
      <c r="P9" s="2"/>
    </row>
    <row r="10" spans="1:16" x14ac:dyDescent="0.35">
      <c r="A10" s="2" t="s">
        <v>20</v>
      </c>
      <c r="B10" s="2" t="s">
        <v>143</v>
      </c>
      <c r="C10" s="2" t="s">
        <v>26</v>
      </c>
      <c r="D10" s="364" t="s">
        <v>1989</v>
      </c>
      <c r="E10" s="2" t="s">
        <v>3</v>
      </c>
      <c r="F10" s="2">
        <v>200</v>
      </c>
      <c r="G10" s="2"/>
      <c r="H10" s="2" t="str">
        <f>IF(COUNTIF(Planning!$A$10:$A$896,D10)=0,"Planning未反映",IF(COUNTIF(Planning!$A$10:$A$896,D10)&gt;0,"Planning反映",""))</f>
        <v>Planning反映</v>
      </c>
      <c r="J10" s="2" t="s">
        <v>2036</v>
      </c>
      <c r="K10" s="2" t="s">
        <v>2027</v>
      </c>
      <c r="L10" s="2"/>
      <c r="M10" s="364" t="s">
        <v>1543</v>
      </c>
      <c r="N10" s="2"/>
      <c r="O10" s="2"/>
      <c r="P10" s="2"/>
    </row>
    <row r="11" spans="1:16" x14ac:dyDescent="0.35">
      <c r="A11" s="2" t="s">
        <v>20</v>
      </c>
      <c r="B11" s="2" t="s">
        <v>143</v>
      </c>
      <c r="C11" s="2" t="s">
        <v>27</v>
      </c>
      <c r="D11" s="364" t="s">
        <v>1627</v>
      </c>
      <c r="E11" s="2" t="s">
        <v>3</v>
      </c>
      <c r="F11" s="2">
        <v>200</v>
      </c>
      <c r="G11" s="2"/>
      <c r="H11" s="2" t="str">
        <f>IF(COUNTIF(Planning!$A$10:$A$896,D11)=0,"Planning未反映",IF(COUNTIF(Planning!$A$10:$A$896,D11)&gt;0,"Planning反映",""))</f>
        <v>Planning反映</v>
      </c>
      <c r="J11" s="2" t="s">
        <v>2036</v>
      </c>
      <c r="K11" s="2" t="s">
        <v>2028</v>
      </c>
      <c r="L11" s="2"/>
      <c r="M11" s="364" t="s">
        <v>1545</v>
      </c>
      <c r="N11" s="2"/>
      <c r="O11" s="2"/>
      <c r="P11" s="2"/>
    </row>
    <row r="12" spans="1:16" x14ac:dyDescent="0.35">
      <c r="A12" s="2" t="s">
        <v>20</v>
      </c>
      <c r="B12" s="2" t="s">
        <v>143</v>
      </c>
      <c r="C12" s="2" t="s">
        <v>28</v>
      </c>
      <c r="D12" s="364" t="s">
        <v>1991</v>
      </c>
      <c r="E12" s="2" t="s">
        <v>3</v>
      </c>
      <c r="F12" s="2">
        <v>200</v>
      </c>
      <c r="G12" s="2"/>
      <c r="H12" s="2" t="str">
        <f>IF(COUNTIF(Planning!$A$10:$A$896,D12)=0,"Planning未反映",IF(COUNTIF(Planning!$A$10:$A$896,D12)&gt;0,"Planning反映",""))</f>
        <v>Planning未反映</v>
      </c>
      <c r="J12" s="2" t="s">
        <v>2036</v>
      </c>
      <c r="K12" s="2" t="s">
        <v>2029</v>
      </c>
      <c r="L12" s="2"/>
      <c r="M12" s="364" t="s">
        <v>1611</v>
      </c>
      <c r="N12" s="2"/>
      <c r="O12" s="2"/>
      <c r="P12" s="2"/>
    </row>
    <row r="13" spans="1:16" x14ac:dyDescent="0.35">
      <c r="A13" s="2" t="s">
        <v>20</v>
      </c>
      <c r="B13" s="2" t="s">
        <v>144</v>
      </c>
      <c r="C13" s="2" t="s">
        <v>29</v>
      </c>
      <c r="D13" s="391" t="s">
        <v>2039</v>
      </c>
      <c r="E13" s="2"/>
      <c r="F13" s="2">
        <v>150</v>
      </c>
      <c r="G13" s="2"/>
      <c r="H13" s="2" t="str">
        <f>IF(COUNTIF(Planning!$A$10:$A$896,D13)=0,"Planning未反映",IF(COUNTIF(Planning!$A$10:$A$896,D13)&gt;0,"Planning反映",""))</f>
        <v>Planning未反映</v>
      </c>
      <c r="J13" s="2" t="s">
        <v>2036</v>
      </c>
      <c r="K13" s="2" t="s">
        <v>2029</v>
      </c>
      <c r="L13" s="2"/>
      <c r="M13" s="364" t="s">
        <v>1613</v>
      </c>
      <c r="N13" s="2"/>
      <c r="O13" s="2"/>
      <c r="P13" s="2"/>
    </row>
    <row r="14" spans="1:16" x14ac:dyDescent="0.35">
      <c r="A14" s="2" t="s">
        <v>20</v>
      </c>
      <c r="B14" s="2" t="s">
        <v>144</v>
      </c>
      <c r="C14" s="2" t="s">
        <v>30</v>
      </c>
      <c r="D14" s="391" t="s">
        <v>2040</v>
      </c>
      <c r="E14" s="2" t="s">
        <v>6</v>
      </c>
      <c r="F14" s="2"/>
      <c r="G14" s="2"/>
      <c r="H14" s="2" t="str">
        <f>IF(COUNTIF(Planning!$A$10:$A$896,D14)=0,"Planning未反映",IF(COUNTIF(Planning!$A$10:$A$896,D14)&gt;0,"Planning反映",""))</f>
        <v>Planning未反映</v>
      </c>
      <c r="J14" s="2" t="s">
        <v>2036</v>
      </c>
      <c r="K14" s="2" t="s">
        <v>2029</v>
      </c>
      <c r="L14" s="2"/>
      <c r="M14" s="364" t="s">
        <v>1615</v>
      </c>
      <c r="N14" s="2"/>
      <c r="O14" s="2"/>
      <c r="P14" s="2"/>
    </row>
    <row r="15" spans="1:16" x14ac:dyDescent="0.35">
      <c r="A15" s="2" t="s">
        <v>20</v>
      </c>
      <c r="B15" s="2" t="s">
        <v>145</v>
      </c>
      <c r="C15" s="2" t="s">
        <v>18</v>
      </c>
      <c r="D15" s="364" t="s">
        <v>1669</v>
      </c>
      <c r="E15" s="2" t="s">
        <v>7</v>
      </c>
      <c r="F15" s="2">
        <v>120</v>
      </c>
      <c r="G15" s="2"/>
      <c r="H15" s="2" t="str">
        <f>IF(COUNTIF(Planning!$A$10:$A$896,D15)=0,"Planning未反映",IF(COUNTIF(Planning!$A$10:$A$896,D15)&gt;0,"Planning反映",""))</f>
        <v>Planning未反映</v>
      </c>
      <c r="J15" s="2" t="s">
        <v>2036</v>
      </c>
      <c r="K15" s="2" t="s">
        <v>2030</v>
      </c>
      <c r="L15" s="2"/>
      <c r="M15" s="364" t="s">
        <v>1617</v>
      </c>
      <c r="N15" s="2"/>
      <c r="O15" s="2"/>
      <c r="P15" s="2"/>
    </row>
    <row r="16" spans="1:16" x14ac:dyDescent="0.35">
      <c r="A16" s="2" t="s">
        <v>20</v>
      </c>
      <c r="B16" s="2" t="s">
        <v>146</v>
      </c>
      <c r="C16" s="2" t="s">
        <v>31</v>
      </c>
      <c r="D16" s="364" t="s">
        <v>1605</v>
      </c>
      <c r="E16" s="2" t="s">
        <v>8</v>
      </c>
      <c r="F16" s="2">
        <v>140</v>
      </c>
      <c r="G16" s="2"/>
      <c r="H16" s="2" t="str">
        <f>IF(COUNTIF(Planning!$A$10:$A$896,D16)=0,"Planning未反映",IF(COUNTIF(Planning!$A$10:$A$896,D16)&gt;0,"Planning反映",""))</f>
        <v>Planning未反映</v>
      </c>
      <c r="J16" s="2" t="s">
        <v>2036</v>
      </c>
      <c r="K16" s="2" t="s">
        <v>2031</v>
      </c>
      <c r="L16" s="2"/>
      <c r="M16" s="364" t="s">
        <v>1619</v>
      </c>
      <c r="N16" s="2"/>
      <c r="O16" s="2"/>
      <c r="P16" s="2"/>
    </row>
    <row r="17" spans="1:16" x14ac:dyDescent="0.35">
      <c r="A17" s="2" t="s">
        <v>20</v>
      </c>
      <c r="B17" s="2" t="s">
        <v>146</v>
      </c>
      <c r="C17" s="2" t="s">
        <v>31</v>
      </c>
      <c r="D17" s="364" t="s">
        <v>1605</v>
      </c>
      <c r="E17" s="2" t="s">
        <v>6</v>
      </c>
      <c r="F17" s="2"/>
      <c r="G17" s="2"/>
      <c r="H17" s="2" t="str">
        <f>IF(COUNTIF(Planning!$A$10:$A$896,D17)=0,"Planning未反映",IF(COUNTIF(Planning!$A$10:$A$896,D17)&gt;0,"Planning反映",""))</f>
        <v>Planning未反映</v>
      </c>
      <c r="J17" s="2" t="s">
        <v>2036</v>
      </c>
      <c r="K17" s="2" t="s">
        <v>2031</v>
      </c>
      <c r="L17" s="2"/>
      <c r="M17" s="364" t="s">
        <v>1621</v>
      </c>
      <c r="N17" s="2"/>
      <c r="O17" s="2"/>
      <c r="P17" s="2"/>
    </row>
    <row r="18" spans="1:16" x14ac:dyDescent="0.35">
      <c r="A18" s="2" t="s">
        <v>20</v>
      </c>
      <c r="B18" s="2" t="s">
        <v>146</v>
      </c>
      <c r="C18" s="2" t="s">
        <v>32</v>
      </c>
      <c r="D18" s="364" t="s">
        <v>1607</v>
      </c>
      <c r="E18" s="2" t="s">
        <v>9</v>
      </c>
      <c r="F18" s="2"/>
      <c r="G18" s="2"/>
      <c r="H18" s="2" t="str">
        <f>IF(COUNTIF(Planning!$A$10:$A$896,D18)=0,"Planning未反映",IF(COUNTIF(Planning!$A$10:$A$896,D18)&gt;0,"Planning反映",""))</f>
        <v>Planning未反映</v>
      </c>
      <c r="J18" s="2" t="s">
        <v>2036</v>
      </c>
      <c r="K18" s="2" t="s">
        <v>2032</v>
      </c>
      <c r="L18" s="2"/>
      <c r="M18" s="364" t="s">
        <v>1637</v>
      </c>
      <c r="N18" s="2"/>
      <c r="O18" s="2"/>
      <c r="P18" s="2"/>
    </row>
    <row r="19" spans="1:16" x14ac:dyDescent="0.35">
      <c r="A19" s="2" t="s">
        <v>20</v>
      </c>
      <c r="B19" s="2" t="s">
        <v>147</v>
      </c>
      <c r="C19" s="2" t="s">
        <v>33</v>
      </c>
      <c r="D19" s="364" t="s">
        <v>1760</v>
      </c>
      <c r="E19" s="2" t="s">
        <v>3</v>
      </c>
      <c r="F19" s="2">
        <v>200</v>
      </c>
      <c r="G19" s="2"/>
      <c r="H19" s="2" t="str">
        <f>IF(COUNTIF(Planning!$A$10:$A$896,D19)=0,"Planning未反映",IF(COUNTIF(Planning!$A$10:$A$896,D19)&gt;0,"Planning反映",""))</f>
        <v>Planning反映</v>
      </c>
      <c r="J19" s="2" t="s">
        <v>2036</v>
      </c>
      <c r="K19" s="2" t="s">
        <v>2033</v>
      </c>
      <c r="L19" s="2"/>
      <c r="M19" s="364" t="s">
        <v>1671</v>
      </c>
      <c r="N19" s="2"/>
      <c r="O19" s="2"/>
      <c r="P19" s="2"/>
    </row>
    <row r="20" spans="1:16" x14ac:dyDescent="0.35">
      <c r="A20" s="2" t="s">
        <v>20</v>
      </c>
      <c r="B20" s="2" t="s">
        <v>147</v>
      </c>
      <c r="C20" s="2" t="s">
        <v>34</v>
      </c>
      <c r="D20" s="364" t="s">
        <v>1758</v>
      </c>
      <c r="E20" s="2" t="s">
        <v>3</v>
      </c>
      <c r="F20" s="2">
        <v>200</v>
      </c>
      <c r="G20" s="2"/>
      <c r="H20" s="2" t="str">
        <f>IF(COUNTIF(Planning!$A$10:$A$896,D20)=0,"Planning未反映",IF(COUNTIF(Planning!$A$10:$A$896,D20)&gt;0,"Planning反映",""))</f>
        <v>Planning反映</v>
      </c>
      <c r="J20" s="2" t="s">
        <v>2036</v>
      </c>
      <c r="K20" s="2" t="s">
        <v>187</v>
      </c>
      <c r="L20" s="2"/>
      <c r="M20" s="364" t="s">
        <v>1679</v>
      </c>
      <c r="N20" s="2"/>
      <c r="O20" s="2"/>
      <c r="P20" s="2"/>
    </row>
    <row r="21" spans="1:16" x14ac:dyDescent="0.35">
      <c r="A21" s="2" t="s">
        <v>20</v>
      </c>
      <c r="B21" s="2" t="s">
        <v>147</v>
      </c>
      <c r="C21" s="2" t="s">
        <v>35</v>
      </c>
      <c r="D21" s="364" t="s">
        <v>190</v>
      </c>
      <c r="E21" s="2" t="s">
        <v>3</v>
      </c>
      <c r="F21" s="2">
        <v>200</v>
      </c>
      <c r="G21" s="2"/>
      <c r="H21" s="2" t="str">
        <f>IF(COUNTIF(Planning!$A$10:$A$896,D21)=0,"Planning未反映",IF(COUNTIF(Planning!$A$10:$A$896,D21)&gt;0,"Planning反映",""))</f>
        <v>Planning反映</v>
      </c>
      <c r="J21" s="2" t="s">
        <v>2036</v>
      </c>
      <c r="K21" s="2" t="s">
        <v>187</v>
      </c>
      <c r="L21" s="2"/>
      <c r="M21" s="364" t="s">
        <v>1681</v>
      </c>
      <c r="N21" s="2"/>
      <c r="O21" s="2"/>
      <c r="P21" s="2"/>
    </row>
    <row r="22" spans="1:16" x14ac:dyDescent="0.35">
      <c r="A22" s="2" t="s">
        <v>20</v>
      </c>
      <c r="B22" s="2" t="s">
        <v>147</v>
      </c>
      <c r="C22" s="2" t="s">
        <v>36</v>
      </c>
      <c r="D22" s="364" t="s">
        <v>1760</v>
      </c>
      <c r="E22" s="2" t="s">
        <v>3</v>
      </c>
      <c r="F22" s="2">
        <v>200</v>
      </c>
      <c r="G22" s="2"/>
      <c r="H22" s="2" t="str">
        <f>IF(COUNTIF(Planning!$A$10:$A$896,D22)=0,"Planning未反映",IF(COUNTIF(Planning!$A$10:$A$896,D22)&gt;0,"Planning反映",""))</f>
        <v>Planning反映</v>
      </c>
      <c r="J22" s="2" t="s">
        <v>2036</v>
      </c>
      <c r="K22" s="2" t="s">
        <v>187</v>
      </c>
      <c r="L22" s="2"/>
      <c r="M22" s="364" t="s">
        <v>1684</v>
      </c>
      <c r="N22" s="2"/>
      <c r="O22" s="2"/>
      <c r="P22" s="2"/>
    </row>
    <row r="23" spans="1:16" x14ac:dyDescent="0.35">
      <c r="A23" s="2" t="s">
        <v>20</v>
      </c>
      <c r="B23" s="2" t="s">
        <v>148</v>
      </c>
      <c r="C23" s="2" t="s">
        <v>37</v>
      </c>
      <c r="D23" s="364" t="s">
        <v>1702</v>
      </c>
      <c r="E23" s="2" t="s">
        <v>3</v>
      </c>
      <c r="F23" s="2">
        <v>200</v>
      </c>
      <c r="G23" s="2"/>
      <c r="H23" s="2" t="str">
        <f>IF(COUNTIF(Planning!$A$10:$A$896,D23)=0,"Planning未反映",IF(COUNTIF(Planning!$A$10:$A$896,D23)&gt;0,"Planning反映",""))</f>
        <v>Planning未反映</v>
      </c>
      <c r="J23" s="2" t="s">
        <v>2036</v>
      </c>
      <c r="K23" s="2" t="s">
        <v>187</v>
      </c>
      <c r="L23" s="2"/>
      <c r="M23" s="364" t="s">
        <v>1673</v>
      </c>
      <c r="N23" s="2"/>
      <c r="O23" s="2"/>
      <c r="P23" s="2"/>
    </row>
    <row r="24" spans="1:16" x14ac:dyDescent="0.35">
      <c r="A24" s="2" t="s">
        <v>20</v>
      </c>
      <c r="B24" s="2" t="s">
        <v>149</v>
      </c>
      <c r="C24" s="2" t="s">
        <v>38</v>
      </c>
      <c r="D24" s="364" t="s">
        <v>1647</v>
      </c>
      <c r="E24" s="2" t="s">
        <v>6</v>
      </c>
      <c r="F24" s="2">
        <v>160</v>
      </c>
      <c r="G24" s="2"/>
      <c r="H24" s="2" t="str">
        <f>IF(COUNTIF(Planning!$A$10:$A$896,D24)=0,"Planning未反映",IF(COUNTIF(Planning!$A$10:$A$896,D24)&gt;0,"Planning反映",""))</f>
        <v>Planning未反映</v>
      </c>
      <c r="J24" s="2" t="s">
        <v>2036</v>
      </c>
      <c r="K24" s="2" t="s">
        <v>187</v>
      </c>
      <c r="L24" s="2"/>
      <c r="M24" s="364" t="s">
        <v>1675</v>
      </c>
      <c r="N24" s="2"/>
      <c r="O24" s="2"/>
      <c r="P24" s="2"/>
    </row>
    <row r="25" spans="1:16" x14ac:dyDescent="0.35">
      <c r="A25" s="2" t="s">
        <v>20</v>
      </c>
      <c r="B25" s="2" t="s">
        <v>149</v>
      </c>
      <c r="C25" s="2" t="s">
        <v>39</v>
      </c>
      <c r="D25" s="364" t="s">
        <v>1649</v>
      </c>
      <c r="E25" s="2" t="s">
        <v>6</v>
      </c>
      <c r="F25" s="2">
        <v>160</v>
      </c>
      <c r="G25" s="2"/>
      <c r="H25" s="2" t="str">
        <f>IF(COUNTIF(Planning!$A$10:$A$896,D25)=0,"Planning未反映",IF(COUNTIF(Planning!$A$10:$A$896,D25)&gt;0,"Planning反映",""))</f>
        <v>Planning未反映</v>
      </c>
      <c r="J25" s="2" t="s">
        <v>2036</v>
      </c>
      <c r="K25" s="2" t="s">
        <v>187</v>
      </c>
      <c r="L25" s="2"/>
      <c r="M25" s="364" t="s">
        <v>1677</v>
      </c>
      <c r="N25" s="2"/>
      <c r="O25" s="2"/>
      <c r="P25" s="2"/>
    </row>
    <row r="26" spans="1:16" x14ac:dyDescent="0.35">
      <c r="A26" s="2" t="s">
        <v>20</v>
      </c>
      <c r="B26" s="2" t="s">
        <v>126</v>
      </c>
      <c r="C26" s="2" t="s">
        <v>40</v>
      </c>
      <c r="D26" s="391" t="s">
        <v>2042</v>
      </c>
      <c r="E26" s="2" t="s">
        <v>5</v>
      </c>
      <c r="F26" s="2"/>
      <c r="G26" s="2"/>
      <c r="H26" s="2" t="str">
        <f>IF(COUNTIF(Planning!$A$10:$A$896,D26)=0,"Planning未反映",IF(COUNTIF(Planning!$A$10:$A$896,D26)&gt;0,"Planning反映",""))</f>
        <v>Planning未反映</v>
      </c>
      <c r="J26" s="2" t="s">
        <v>2036</v>
      </c>
      <c r="K26" s="2" t="s">
        <v>192</v>
      </c>
      <c r="L26" s="2"/>
      <c r="M26" s="364" t="s">
        <v>1688</v>
      </c>
      <c r="N26" s="2"/>
      <c r="O26" s="2"/>
      <c r="P26" s="2"/>
    </row>
    <row r="27" spans="1:16" x14ac:dyDescent="0.35">
      <c r="A27" s="2" t="s">
        <v>20</v>
      </c>
      <c r="B27" s="2" t="s">
        <v>126</v>
      </c>
      <c r="C27" s="2" t="s">
        <v>41</v>
      </c>
      <c r="D27" s="364" t="s">
        <v>1651</v>
      </c>
      <c r="E27" s="2" t="s">
        <v>5</v>
      </c>
      <c r="F27" s="2">
        <v>140</v>
      </c>
      <c r="G27" s="2"/>
      <c r="H27" s="2" t="str">
        <f>IF(COUNTIF(Planning!$A$10:$A$896,D27)=0,"Planning未反映",IF(COUNTIF(Planning!$A$10:$A$896,D27)&gt;0,"Planning反映",""))</f>
        <v>Planning反映</v>
      </c>
      <c r="J27" s="2" t="s">
        <v>2036</v>
      </c>
      <c r="K27" s="2" t="s">
        <v>192</v>
      </c>
      <c r="L27" s="2"/>
      <c r="M27" s="364" t="s">
        <v>1690</v>
      </c>
      <c r="N27" s="2"/>
      <c r="O27" s="2"/>
      <c r="P27" s="2"/>
    </row>
    <row r="28" spans="1:16" x14ac:dyDescent="0.35">
      <c r="A28" s="2" t="s">
        <v>20</v>
      </c>
      <c r="B28" s="2" t="s">
        <v>150</v>
      </c>
      <c r="C28" s="2" t="s">
        <v>42</v>
      </c>
      <c r="D28" s="364" t="s">
        <v>1653</v>
      </c>
      <c r="E28" s="2" t="s">
        <v>4</v>
      </c>
      <c r="F28" s="2">
        <v>140</v>
      </c>
      <c r="G28" s="2"/>
      <c r="H28" s="2" t="str">
        <f>IF(COUNTIF(Planning!$A$10:$A$896,D28)=0,"Planning未反映",IF(COUNTIF(Planning!$A$10:$A$896,D28)&gt;0,"Planning反映",""))</f>
        <v>Planning未反映</v>
      </c>
      <c r="J28" s="2" t="s">
        <v>2036</v>
      </c>
      <c r="K28" s="2" t="s">
        <v>192</v>
      </c>
      <c r="L28" s="2"/>
      <c r="M28" s="364" t="s">
        <v>1692</v>
      </c>
      <c r="N28" s="2"/>
      <c r="O28" s="2"/>
      <c r="P28" s="2"/>
    </row>
    <row r="29" spans="1:16" x14ac:dyDescent="0.35">
      <c r="A29" s="2" t="s">
        <v>20</v>
      </c>
      <c r="B29" s="2" t="s">
        <v>145</v>
      </c>
      <c r="C29" s="2" t="s">
        <v>43</v>
      </c>
      <c r="D29" s="364" t="s">
        <v>1665</v>
      </c>
      <c r="E29" s="2" t="s">
        <v>9</v>
      </c>
      <c r="F29" s="2">
        <v>140</v>
      </c>
      <c r="G29" s="2"/>
      <c r="H29" s="2" t="str">
        <f>IF(COUNTIF(Planning!$A$10:$A$896,D29)=0,"Planning未反映",IF(COUNTIF(Planning!$A$10:$A$896,D29)&gt;0,"Planning反映",""))</f>
        <v>Planning未反映</v>
      </c>
      <c r="J29" s="2" t="s">
        <v>2036</v>
      </c>
      <c r="K29" s="2" t="s">
        <v>192</v>
      </c>
      <c r="L29" s="2"/>
      <c r="M29" s="364" t="s">
        <v>1694</v>
      </c>
      <c r="N29" s="2"/>
      <c r="O29" s="2"/>
      <c r="P29" s="2"/>
    </row>
    <row r="30" spans="1:16" x14ac:dyDescent="0.35">
      <c r="A30" s="2" t="s">
        <v>20</v>
      </c>
      <c r="B30" s="2" t="s">
        <v>145</v>
      </c>
      <c r="C30" s="2" t="s">
        <v>44</v>
      </c>
      <c r="D30" s="364" t="s">
        <v>1661</v>
      </c>
      <c r="E30" s="2" t="s">
        <v>9</v>
      </c>
      <c r="F30" s="2">
        <v>140</v>
      </c>
      <c r="G30" s="2"/>
      <c r="H30" s="2" t="str">
        <f>IF(COUNTIF(Planning!$A$10:$A$896,D30)=0,"Planning未反映",IF(COUNTIF(Planning!$A$10:$A$896,D30)&gt;0,"Planning反映",""))</f>
        <v>Planning未反映</v>
      </c>
      <c r="J30" s="2" t="s">
        <v>2036</v>
      </c>
      <c r="K30" s="2" t="s">
        <v>200</v>
      </c>
      <c r="L30" s="2"/>
      <c r="M30" s="364" t="s">
        <v>201</v>
      </c>
      <c r="N30" s="2"/>
      <c r="O30" s="2"/>
      <c r="P30" s="2"/>
    </row>
    <row r="31" spans="1:16" x14ac:dyDescent="0.35">
      <c r="A31" s="2" t="s">
        <v>20</v>
      </c>
      <c r="B31" s="2" t="s">
        <v>145</v>
      </c>
      <c r="C31" s="2" t="s">
        <v>45</v>
      </c>
      <c r="D31" s="364" t="s">
        <v>1663</v>
      </c>
      <c r="E31" s="2" t="s">
        <v>3</v>
      </c>
      <c r="F31" s="2">
        <v>140</v>
      </c>
      <c r="G31" s="2"/>
      <c r="H31" s="2" t="str">
        <f>IF(COUNTIF(Planning!$A$10:$A$896,D31)=0,"Planning未反映",IF(COUNTIF(Planning!$A$10:$A$896,D31)&gt;0,"Planning反映",""))</f>
        <v>Planning未反映</v>
      </c>
      <c r="J31" s="2" t="s">
        <v>2036</v>
      </c>
      <c r="K31" s="2" t="s">
        <v>200</v>
      </c>
      <c r="L31" s="2"/>
      <c r="M31" s="364" t="s">
        <v>202</v>
      </c>
      <c r="N31" s="2"/>
      <c r="O31" s="2"/>
      <c r="P31" s="2"/>
    </row>
    <row r="32" spans="1:16" x14ac:dyDescent="0.35">
      <c r="A32" s="2" t="s">
        <v>20</v>
      </c>
      <c r="B32" s="2" t="s">
        <v>151</v>
      </c>
      <c r="C32" s="2" t="s">
        <v>46</v>
      </c>
      <c r="D32" s="391" t="s">
        <v>1663</v>
      </c>
      <c r="E32" s="2" t="s">
        <v>10</v>
      </c>
      <c r="F32" s="2">
        <v>140</v>
      </c>
      <c r="G32" s="2"/>
      <c r="H32" s="2" t="str">
        <f>IF(COUNTIF(Planning!$A$10:$A$896,D32)=0,"Planning未反映",IF(COUNTIF(Planning!$A$10:$A$896,D32)&gt;0,"Planning反映",""))</f>
        <v>Planning未反映</v>
      </c>
      <c r="J32" s="2" t="s">
        <v>2036</v>
      </c>
      <c r="K32" s="2" t="s">
        <v>203</v>
      </c>
      <c r="L32" s="2"/>
      <c r="M32" s="364" t="s">
        <v>1779</v>
      </c>
      <c r="N32" s="2"/>
      <c r="O32" s="2"/>
      <c r="P32" s="2"/>
    </row>
    <row r="33" spans="1:16" x14ac:dyDescent="0.35">
      <c r="A33" s="2" t="s">
        <v>20</v>
      </c>
      <c r="B33" s="2" t="s">
        <v>145</v>
      </c>
      <c r="C33" s="2" t="s">
        <v>47</v>
      </c>
      <c r="D33" s="364" t="s">
        <v>1667</v>
      </c>
      <c r="E33" s="2" t="s">
        <v>3</v>
      </c>
      <c r="F33" s="2">
        <v>140</v>
      </c>
      <c r="G33" s="2"/>
      <c r="H33" s="2" t="str">
        <f>IF(COUNTIF(Planning!$A$10:$A$896,D33)=0,"Planning未反映",IF(COUNTIF(Planning!$A$10:$A$896,D33)&gt;0,"Planning反映",""))</f>
        <v>Planning未反映</v>
      </c>
      <c r="J33" s="2" t="s">
        <v>2036</v>
      </c>
      <c r="K33" s="2" t="s">
        <v>2034</v>
      </c>
      <c r="L33" s="2"/>
      <c r="M33" s="364" t="s">
        <v>1414</v>
      </c>
      <c r="N33" s="2"/>
      <c r="O33" s="2"/>
      <c r="P33" s="2"/>
    </row>
    <row r="34" spans="1:16" x14ac:dyDescent="0.35">
      <c r="A34" s="2" t="s">
        <v>20</v>
      </c>
      <c r="B34" s="2" t="s">
        <v>145</v>
      </c>
      <c r="C34" s="2" t="s">
        <v>48</v>
      </c>
      <c r="D34" s="364" t="s">
        <v>1659</v>
      </c>
      <c r="E34" s="2" t="s">
        <v>3</v>
      </c>
      <c r="F34" s="2">
        <v>140</v>
      </c>
      <c r="G34" s="2"/>
      <c r="H34" s="2" t="str">
        <f>IF(COUNTIF(Planning!$A$10:$A$896,D34)=0,"Planning未反映",IF(COUNTIF(Planning!$A$10:$A$896,D34)&gt;0,"Planning反映",""))</f>
        <v>Planning未反映</v>
      </c>
      <c r="J34" s="2" t="s">
        <v>2036</v>
      </c>
      <c r="K34" s="2" t="s">
        <v>2034</v>
      </c>
      <c r="L34" s="2"/>
      <c r="M34" s="364" t="s">
        <v>1418</v>
      </c>
      <c r="N34" s="2"/>
      <c r="O34" s="2"/>
      <c r="P34" s="2"/>
    </row>
    <row r="35" spans="1:16" x14ac:dyDescent="0.35">
      <c r="A35" s="2" t="s">
        <v>20</v>
      </c>
      <c r="B35" s="2" t="s">
        <v>145</v>
      </c>
      <c r="C35" s="2" t="s">
        <v>48</v>
      </c>
      <c r="D35" s="364" t="s">
        <v>1659</v>
      </c>
      <c r="E35" s="2" t="s">
        <v>11</v>
      </c>
      <c r="F35" s="2">
        <v>140</v>
      </c>
      <c r="G35" s="2"/>
      <c r="H35" s="2" t="str">
        <f>IF(COUNTIF(Planning!$A$10:$A$896,D35)=0,"Planning未反映",IF(COUNTIF(Planning!$A$10:$A$896,D35)&gt;0,"Planning反映",""))</f>
        <v>Planning未反映</v>
      </c>
      <c r="J35" s="2" t="s">
        <v>2036</v>
      </c>
      <c r="K35" s="2" t="s">
        <v>152</v>
      </c>
      <c r="L35" s="2"/>
      <c r="M35" s="364" t="s">
        <v>1872</v>
      </c>
      <c r="N35" s="2"/>
      <c r="O35" s="2"/>
      <c r="P35" s="2"/>
    </row>
    <row r="36" spans="1:16" x14ac:dyDescent="0.35">
      <c r="A36" s="2" t="s">
        <v>20</v>
      </c>
      <c r="B36" s="2" t="s">
        <v>151</v>
      </c>
      <c r="C36" s="2" t="s">
        <v>49</v>
      </c>
      <c r="D36" s="391" t="s">
        <v>1659</v>
      </c>
      <c r="E36" s="2" t="s">
        <v>12</v>
      </c>
      <c r="F36" s="2">
        <v>140</v>
      </c>
      <c r="G36" s="2"/>
      <c r="H36" s="2" t="str">
        <f>IF(COUNTIF(Planning!$A$10:$A$896,D36)=0,"Planning未反映",IF(COUNTIF(Planning!$A$10:$A$896,D36)&gt;0,"Planning反映",""))</f>
        <v>Planning未反映</v>
      </c>
      <c r="J36" s="2" t="s">
        <v>2036</v>
      </c>
      <c r="K36" s="2" t="s">
        <v>153</v>
      </c>
      <c r="L36" s="2"/>
      <c r="M36" s="364" t="s">
        <v>1876</v>
      </c>
      <c r="N36" s="2"/>
      <c r="O36" s="2"/>
      <c r="P36" s="2"/>
    </row>
    <row r="37" spans="1:16" x14ac:dyDescent="0.35">
      <c r="A37" s="2" t="s">
        <v>20</v>
      </c>
      <c r="B37" s="2" t="s">
        <v>145</v>
      </c>
      <c r="C37" s="2" t="s">
        <v>50</v>
      </c>
      <c r="D37" s="364" t="s">
        <v>1669</v>
      </c>
      <c r="E37" s="2" t="s">
        <v>13</v>
      </c>
      <c r="F37" s="2">
        <v>140</v>
      </c>
      <c r="G37" s="2"/>
      <c r="H37" s="2" t="str">
        <f>IF(COUNTIF(Planning!$A$10:$A$896,D37)=0,"Planning未反映",IF(COUNTIF(Planning!$A$10:$A$896,D37)&gt;0,"Planning反映",""))</f>
        <v>Planning未反映</v>
      </c>
      <c r="J37" s="2" t="s">
        <v>2036</v>
      </c>
      <c r="K37" s="2" t="s">
        <v>153</v>
      </c>
      <c r="L37" s="2"/>
      <c r="M37" s="364" t="s">
        <v>194</v>
      </c>
      <c r="N37" s="2"/>
      <c r="O37" s="2"/>
      <c r="P37" s="2"/>
    </row>
    <row r="38" spans="1:16" x14ac:dyDescent="0.35">
      <c r="A38" s="2" t="s">
        <v>20</v>
      </c>
      <c r="B38" s="2" t="s">
        <v>126</v>
      </c>
      <c r="C38" s="2" t="s">
        <v>51</v>
      </c>
      <c r="D38" s="391" t="s">
        <v>2041</v>
      </c>
      <c r="E38" s="2" t="s">
        <v>5</v>
      </c>
      <c r="F38" s="2">
        <v>140</v>
      </c>
      <c r="G38" s="2"/>
      <c r="H38" s="2" t="str">
        <f>IF(COUNTIF(Planning!$A$10:$A$896,D38)=0,"Planning未反映",IF(COUNTIF(Planning!$A$10:$A$896,D38)&gt;0,"Planning反映",""))</f>
        <v>Planning未反映</v>
      </c>
      <c r="J38" s="2" t="s">
        <v>2036</v>
      </c>
      <c r="K38" s="2" t="s">
        <v>153</v>
      </c>
      <c r="L38" s="2"/>
      <c r="M38" s="364" t="s">
        <v>195</v>
      </c>
      <c r="N38" s="2"/>
      <c r="O38" s="2"/>
      <c r="P38" s="2"/>
    </row>
    <row r="39" spans="1:16" x14ac:dyDescent="0.35">
      <c r="A39" s="2" t="s">
        <v>20</v>
      </c>
      <c r="B39" s="2" t="s">
        <v>145</v>
      </c>
      <c r="C39" s="2" t="s">
        <v>45</v>
      </c>
      <c r="D39" s="364" t="s">
        <v>1663</v>
      </c>
      <c r="E39" s="2" t="s">
        <v>3</v>
      </c>
      <c r="F39" s="2">
        <v>140</v>
      </c>
      <c r="G39" s="2"/>
      <c r="H39" s="2" t="str">
        <f>IF(COUNTIF(Planning!$A$10:$A$896,D39)=0,"Planning未反映",IF(COUNTIF(Planning!$A$10:$A$896,D39)&gt;0,"Planning反映",""))</f>
        <v>Planning未反映</v>
      </c>
      <c r="J39" s="2" t="s">
        <v>2036</v>
      </c>
      <c r="K39" s="2" t="s">
        <v>2035</v>
      </c>
      <c r="L39" s="2"/>
      <c r="M39" s="364" t="s">
        <v>1881</v>
      </c>
      <c r="N39" s="2"/>
      <c r="O39" s="2"/>
      <c r="P39" s="2"/>
    </row>
    <row r="40" spans="1:16" x14ac:dyDescent="0.35">
      <c r="A40" s="2" t="s">
        <v>20</v>
      </c>
      <c r="B40" s="2" t="s">
        <v>145</v>
      </c>
      <c r="C40" s="2" t="s">
        <v>52</v>
      </c>
      <c r="D40" s="391" t="s">
        <v>2045</v>
      </c>
      <c r="E40" s="2" t="s">
        <v>10</v>
      </c>
      <c r="F40" s="2">
        <v>140</v>
      </c>
      <c r="G40" s="2"/>
      <c r="H40" s="2" t="str">
        <f>IF(COUNTIF(Planning!$A$10:$A$896,D40)=0,"Planning未反映",IF(COUNTIF(Planning!$A$10:$A$896,D40)&gt;0,"Planning反映",""))</f>
        <v>Planning未反映</v>
      </c>
      <c r="J40" s="2" t="s">
        <v>2036</v>
      </c>
      <c r="K40" s="2" t="s">
        <v>200</v>
      </c>
      <c r="L40" s="2"/>
      <c r="M40" s="364" t="s">
        <v>1884</v>
      </c>
      <c r="N40" s="2"/>
      <c r="O40" s="2"/>
      <c r="P40" s="2"/>
    </row>
    <row r="41" spans="1:16" x14ac:dyDescent="0.35">
      <c r="A41" s="2" t="s">
        <v>20</v>
      </c>
      <c r="B41" s="2" t="s">
        <v>145</v>
      </c>
      <c r="C41" s="2" t="s">
        <v>43</v>
      </c>
      <c r="D41" s="364" t="s">
        <v>1665</v>
      </c>
      <c r="E41" s="2" t="s">
        <v>9</v>
      </c>
      <c r="F41" s="2">
        <v>140</v>
      </c>
      <c r="G41" s="2"/>
      <c r="H41" s="2" t="str">
        <f>IF(COUNTIF(Planning!$A$10:$A$896,D41)=0,"Planning未反映",IF(COUNTIF(Planning!$A$10:$A$896,D41)&gt;0,"Planning反映",""))</f>
        <v>Planning未反映</v>
      </c>
      <c r="J41" s="2" t="s">
        <v>2036</v>
      </c>
      <c r="K41" s="2"/>
      <c r="L41" s="2"/>
      <c r="M41" s="364"/>
      <c r="N41" s="2"/>
      <c r="O41" s="2"/>
      <c r="P41" s="2"/>
    </row>
    <row r="42" spans="1:16" x14ac:dyDescent="0.35">
      <c r="A42" s="2" t="s">
        <v>20</v>
      </c>
      <c r="B42" s="2" t="s">
        <v>145</v>
      </c>
      <c r="C42" s="2" t="s">
        <v>47</v>
      </c>
      <c r="D42" s="364" t="s">
        <v>1667</v>
      </c>
      <c r="E42" s="2" t="s">
        <v>3</v>
      </c>
      <c r="F42" s="2">
        <v>140</v>
      </c>
      <c r="G42" s="2"/>
      <c r="H42" s="2" t="str">
        <f>IF(COUNTIF(Planning!$A$10:$A$896,D42)=0,"Planning未反映",IF(COUNTIF(Planning!$A$10:$A$896,D42)&gt;0,"Planning反映",""))</f>
        <v>Planning未反映</v>
      </c>
      <c r="J42" s="2" t="s">
        <v>2036</v>
      </c>
      <c r="K42" s="2"/>
      <c r="L42" s="2"/>
      <c r="M42" s="364"/>
      <c r="N42" s="2"/>
      <c r="O42" s="2"/>
      <c r="P42" s="2"/>
    </row>
    <row r="43" spans="1:16" x14ac:dyDescent="0.35">
      <c r="A43" s="2" t="s">
        <v>20</v>
      </c>
      <c r="B43" s="2" t="s">
        <v>145</v>
      </c>
      <c r="C43" s="2" t="s">
        <v>45</v>
      </c>
      <c r="D43" s="364" t="s">
        <v>1663</v>
      </c>
      <c r="E43" s="2" t="s">
        <v>4</v>
      </c>
      <c r="F43" s="2">
        <v>120</v>
      </c>
      <c r="G43" s="2"/>
      <c r="H43" s="2" t="str">
        <f>IF(COUNTIF(Planning!$A$10:$A$896,D43)=0,"Planning未反映",IF(COUNTIF(Planning!$A$10:$A$896,D43)&gt;0,"Planning反映",""))</f>
        <v>Planning未反映</v>
      </c>
      <c r="J43" s="2" t="s">
        <v>2036</v>
      </c>
      <c r="K43" s="2"/>
      <c r="L43" s="2"/>
      <c r="M43" s="364"/>
      <c r="N43" s="2"/>
      <c r="O43" s="2"/>
      <c r="P43" s="2"/>
    </row>
    <row r="44" spans="1:16" x14ac:dyDescent="0.35">
      <c r="A44" s="2" t="s">
        <v>20</v>
      </c>
      <c r="B44" s="2" t="s">
        <v>152</v>
      </c>
      <c r="C44" s="2" t="s">
        <v>53</v>
      </c>
      <c r="D44" s="364" t="s">
        <v>1706</v>
      </c>
      <c r="E44" s="2" t="s">
        <v>9</v>
      </c>
      <c r="F44" s="2">
        <v>160</v>
      </c>
      <c r="G44" s="2"/>
      <c r="H44" s="2" t="str">
        <f>IF(COUNTIF(Planning!$A$10:$A$896,D44)=0,"Planning未反映",IF(COUNTIF(Planning!$A$10:$A$896,D44)&gt;0,"Planning反映",""))</f>
        <v>Planning反映</v>
      </c>
      <c r="J44" s="2" t="s">
        <v>2036</v>
      </c>
      <c r="K44" s="2"/>
      <c r="L44" s="2"/>
      <c r="M44" s="364"/>
      <c r="N44" s="2"/>
      <c r="O44" s="2"/>
      <c r="P44" s="2"/>
    </row>
    <row r="45" spans="1:16" x14ac:dyDescent="0.35">
      <c r="A45" s="2" t="s">
        <v>20</v>
      </c>
      <c r="B45" s="2" t="s">
        <v>152</v>
      </c>
      <c r="C45" s="2" t="s">
        <v>53</v>
      </c>
      <c r="D45" s="364" t="s">
        <v>1706</v>
      </c>
      <c r="E45" s="2" t="s">
        <v>14</v>
      </c>
      <c r="F45" s="2">
        <v>160</v>
      </c>
      <c r="G45" s="2"/>
      <c r="H45" s="2" t="str">
        <f>IF(COUNTIF(Planning!$A$10:$A$896,D45)=0,"Planning未反映",IF(COUNTIF(Planning!$A$10:$A$896,D45)&gt;0,"Planning反映",""))</f>
        <v>Planning反映</v>
      </c>
      <c r="J45" s="2" t="s">
        <v>2036</v>
      </c>
      <c r="K45" s="2"/>
      <c r="L45" s="2"/>
      <c r="M45" s="364"/>
      <c r="N45" s="2"/>
      <c r="O45" s="2"/>
      <c r="P45" s="2"/>
    </row>
    <row r="46" spans="1:16" x14ac:dyDescent="0.35">
      <c r="A46" s="2" t="s">
        <v>20</v>
      </c>
      <c r="B46" s="2" t="s">
        <v>153</v>
      </c>
      <c r="C46" s="2" t="s">
        <v>19</v>
      </c>
      <c r="D46" s="364" t="s">
        <v>1747</v>
      </c>
      <c r="E46" s="2" t="s">
        <v>9</v>
      </c>
      <c r="F46" s="2">
        <v>160</v>
      </c>
      <c r="G46" s="2"/>
      <c r="H46" s="2" t="str">
        <f>IF(COUNTIF(Planning!$A$10:$A$896,D46)=0,"Planning未反映",IF(COUNTIF(Planning!$A$10:$A$896,D46)&gt;0,"Planning反映",""))</f>
        <v>Planning未反映</v>
      </c>
      <c r="J46" s="2" t="s">
        <v>2036</v>
      </c>
      <c r="K46" s="2"/>
      <c r="L46" s="2"/>
      <c r="M46" s="364"/>
      <c r="N46" s="2"/>
      <c r="O46" s="2"/>
      <c r="P46" s="2"/>
    </row>
    <row r="47" spans="1:16" x14ac:dyDescent="0.35">
      <c r="A47" s="2" t="s">
        <v>20</v>
      </c>
      <c r="B47" s="2" t="s">
        <v>153</v>
      </c>
      <c r="C47" s="2" t="s">
        <v>54</v>
      </c>
      <c r="D47" s="364" t="s">
        <v>1751</v>
      </c>
      <c r="E47" s="2" t="s">
        <v>9</v>
      </c>
      <c r="F47" s="2">
        <v>160</v>
      </c>
      <c r="G47" s="2"/>
      <c r="H47" s="2" t="str">
        <f>IF(COUNTIF(Planning!$A$10:$A$896,D47)=0,"Planning未反映",IF(COUNTIF(Planning!$A$10:$A$896,D47)&gt;0,"Planning反映",""))</f>
        <v>Planning反映</v>
      </c>
      <c r="J47" s="2" t="s">
        <v>2036</v>
      </c>
      <c r="K47" s="2"/>
      <c r="L47" s="2"/>
      <c r="M47" s="364"/>
      <c r="N47" s="2"/>
      <c r="O47" s="2"/>
      <c r="P47" s="2"/>
    </row>
    <row r="48" spans="1:16" x14ac:dyDescent="0.35">
      <c r="A48" s="2" t="s">
        <v>20</v>
      </c>
      <c r="B48" s="2" t="s">
        <v>153</v>
      </c>
      <c r="C48" s="2" t="s">
        <v>19</v>
      </c>
      <c r="D48" s="364" t="s">
        <v>1747</v>
      </c>
      <c r="E48" s="2" t="s">
        <v>4</v>
      </c>
      <c r="F48" s="2">
        <v>180</v>
      </c>
      <c r="G48" s="2"/>
      <c r="H48" s="2" t="str">
        <f>IF(COUNTIF(Planning!$A$10:$A$896,D48)=0,"Planning未反映",IF(COUNTIF(Planning!$A$10:$A$896,D48)&gt;0,"Planning反映",""))</f>
        <v>Planning未反映</v>
      </c>
      <c r="J48" s="2" t="s">
        <v>2036</v>
      </c>
      <c r="K48" s="2"/>
      <c r="L48" s="2"/>
      <c r="M48" s="364"/>
      <c r="N48" s="2"/>
      <c r="O48" s="2"/>
      <c r="P48" s="2"/>
    </row>
    <row r="49" spans="1:16" x14ac:dyDescent="0.35">
      <c r="A49" s="2" t="s">
        <v>20</v>
      </c>
      <c r="B49" s="2" t="s">
        <v>153</v>
      </c>
      <c r="C49" s="2" t="s">
        <v>55</v>
      </c>
      <c r="D49" s="364" t="s">
        <v>1749</v>
      </c>
      <c r="E49" s="2" t="s">
        <v>9</v>
      </c>
      <c r="F49" s="2">
        <v>160</v>
      </c>
      <c r="G49" s="2"/>
      <c r="H49" s="2" t="str">
        <f>IF(COUNTIF(Planning!$A$10:$A$896,D49)=0,"Planning未反映",IF(COUNTIF(Planning!$A$10:$A$896,D49)&gt;0,"Planning反映",""))</f>
        <v>Planning反映</v>
      </c>
      <c r="J49" s="2" t="s">
        <v>2036</v>
      </c>
      <c r="K49" s="2"/>
      <c r="L49" s="2"/>
      <c r="M49" s="364"/>
      <c r="N49" s="2"/>
      <c r="O49" s="2"/>
      <c r="P49" s="2"/>
    </row>
    <row r="50" spans="1:16" x14ac:dyDescent="0.35">
      <c r="A50" s="2" t="s">
        <v>20</v>
      </c>
      <c r="B50" s="2" t="s">
        <v>117</v>
      </c>
      <c r="C50" s="2" t="s">
        <v>56</v>
      </c>
      <c r="D50" s="364" t="s">
        <v>1469</v>
      </c>
      <c r="E50" s="2" t="s">
        <v>3</v>
      </c>
      <c r="F50" s="2">
        <v>106</v>
      </c>
      <c r="G50" s="2"/>
      <c r="H50" s="2" t="str">
        <f>IF(COUNTIF(Planning!$A$10:$A$896,D50)=0,"Planning未反映",IF(COUNTIF(Planning!$A$10:$A$896,D50)&gt;0,"Planning反映",""))</f>
        <v>Planning未反映</v>
      </c>
      <c r="J50" s="2" t="s">
        <v>2036</v>
      </c>
      <c r="K50" s="2"/>
      <c r="L50" s="2"/>
      <c r="M50" s="364"/>
      <c r="N50" s="2"/>
      <c r="O50" s="2"/>
      <c r="P50" s="2"/>
    </row>
    <row r="51" spans="1:16" x14ac:dyDescent="0.35">
      <c r="A51" s="2" t="s">
        <v>20</v>
      </c>
      <c r="B51" s="2" t="s">
        <v>127</v>
      </c>
      <c r="C51" s="2" t="s">
        <v>57</v>
      </c>
      <c r="D51" s="364" t="s">
        <v>1547</v>
      </c>
      <c r="E51" s="2" t="s">
        <v>3</v>
      </c>
      <c r="F51" s="2">
        <v>130</v>
      </c>
      <c r="G51" s="2"/>
      <c r="H51" s="2" t="str">
        <f>IF(COUNTIF(Planning!$A$10:$A$896,D51)=0,"Planning未反映",IF(COUNTIF(Planning!$A$10:$A$896,D51)&gt;0,"Planning反映",""))</f>
        <v>Planning反映</v>
      </c>
      <c r="J51" s="2" t="s">
        <v>2036</v>
      </c>
      <c r="K51" s="2"/>
      <c r="L51" s="2"/>
      <c r="M51" s="364"/>
      <c r="N51" s="2"/>
      <c r="O51" s="2"/>
      <c r="P51" s="2"/>
    </row>
    <row r="52" spans="1:16" x14ac:dyDescent="0.35">
      <c r="A52" s="2" t="s">
        <v>20</v>
      </c>
      <c r="B52" s="2" t="s">
        <v>154</v>
      </c>
      <c r="C52" s="2" t="s">
        <v>58</v>
      </c>
      <c r="D52" s="364" t="s">
        <v>1992</v>
      </c>
      <c r="E52" s="2" t="s">
        <v>4</v>
      </c>
      <c r="F52" s="2">
        <v>150</v>
      </c>
      <c r="G52" s="2"/>
      <c r="H52" s="2" t="str">
        <f>IF(COUNTIF(Planning!$A$10:$A$896,D52)=0,"Planning未反映",IF(COUNTIF(Planning!$A$10:$A$896,D52)&gt;0,"Planning反映",""))</f>
        <v>Planning未反映</v>
      </c>
      <c r="J52" s="2" t="s">
        <v>2036</v>
      </c>
      <c r="K52" s="2"/>
      <c r="L52" s="2"/>
      <c r="M52" s="364"/>
      <c r="N52" s="2"/>
      <c r="O52" s="2"/>
      <c r="P52" s="2"/>
    </row>
    <row r="53" spans="1:16" x14ac:dyDescent="0.35">
      <c r="A53" s="2" t="s">
        <v>20</v>
      </c>
      <c r="B53" s="2" t="s">
        <v>154</v>
      </c>
      <c r="C53" s="2" t="s">
        <v>59</v>
      </c>
      <c r="D53" s="364" t="s">
        <v>1698</v>
      </c>
      <c r="E53" s="2" t="s">
        <v>11</v>
      </c>
      <c r="F53" s="2">
        <v>150</v>
      </c>
      <c r="G53" s="2"/>
      <c r="H53" s="2" t="str">
        <f>IF(COUNTIF(Planning!$A$10:$A$896,D53)=0,"Planning未反映",IF(COUNTIF(Planning!$A$10:$A$896,D53)&gt;0,"Planning反映",""))</f>
        <v>Planning反映</v>
      </c>
      <c r="J53" s="2" t="s">
        <v>2036</v>
      </c>
      <c r="K53" s="2"/>
      <c r="L53" s="2"/>
      <c r="M53" s="364"/>
      <c r="N53" s="2"/>
      <c r="O53" s="2"/>
      <c r="P53" s="2"/>
    </row>
    <row r="54" spans="1:16" x14ac:dyDescent="0.35">
      <c r="A54" s="2" t="s">
        <v>20</v>
      </c>
      <c r="B54" s="2" t="s">
        <v>154</v>
      </c>
      <c r="C54" s="2" t="s">
        <v>59</v>
      </c>
      <c r="D54" s="364" t="s">
        <v>1698</v>
      </c>
      <c r="E54" s="2" t="s">
        <v>14</v>
      </c>
      <c r="F54" s="2">
        <v>150</v>
      </c>
      <c r="G54" s="2"/>
      <c r="H54" s="2" t="str">
        <f>IF(COUNTIF(Planning!$A$10:$A$896,D54)=0,"Planning未反映",IF(COUNTIF(Planning!$A$10:$A$896,D54)&gt;0,"Planning反映",""))</f>
        <v>Planning反映</v>
      </c>
      <c r="J54" s="2" t="s">
        <v>2036</v>
      </c>
      <c r="K54" s="2"/>
      <c r="L54" s="2"/>
      <c r="M54" s="364"/>
      <c r="N54" s="2"/>
      <c r="O54" s="2"/>
      <c r="P54" s="2"/>
    </row>
    <row r="55" spans="1:16" x14ac:dyDescent="0.35">
      <c r="A55" s="2" t="s">
        <v>20</v>
      </c>
      <c r="B55" s="2" t="s">
        <v>128</v>
      </c>
      <c r="C55" s="2" t="s">
        <v>60</v>
      </c>
      <c r="D55" s="364" t="s">
        <v>1711</v>
      </c>
      <c r="E55" s="2" t="s">
        <v>9</v>
      </c>
      <c r="F55" s="2">
        <v>150</v>
      </c>
      <c r="G55" s="2"/>
      <c r="H55" s="2" t="str">
        <f>IF(COUNTIF(Planning!$A$10:$A$896,D55)=0,"Planning未反映",IF(COUNTIF(Planning!$A$10:$A$896,D55)&gt;0,"Planning反映",""))</f>
        <v>Planning反映</v>
      </c>
      <c r="J55" s="2" t="s">
        <v>2036</v>
      </c>
      <c r="K55" s="2"/>
      <c r="L55" s="2"/>
      <c r="M55" s="364"/>
      <c r="N55" s="2"/>
      <c r="O55" s="2"/>
      <c r="P55" s="2"/>
    </row>
    <row r="56" spans="1:16" x14ac:dyDescent="0.35">
      <c r="A56" s="2" t="s">
        <v>20</v>
      </c>
      <c r="B56" s="2" t="s">
        <v>159</v>
      </c>
      <c r="C56" s="3" t="s">
        <v>74</v>
      </c>
      <c r="D56" s="19" t="s">
        <v>2197</v>
      </c>
      <c r="E56" s="2" t="s">
        <v>15</v>
      </c>
      <c r="F56" s="2">
        <v>250</v>
      </c>
      <c r="G56" s="2"/>
      <c r="H56" s="2" t="str">
        <f>IF(COUNTIF(Planning!$A$10:$A$896,D56)=0,"Planning未反映",IF(COUNTIF(Planning!$A$10:$A$896,D56)&gt;0,"Planning反映",""))</f>
        <v>Planning反映</v>
      </c>
      <c r="J56" s="2" t="s">
        <v>2036</v>
      </c>
      <c r="K56" s="2"/>
      <c r="L56" s="2"/>
      <c r="M56" s="364"/>
      <c r="N56" s="2"/>
      <c r="O56" s="2"/>
      <c r="P56" s="2"/>
    </row>
    <row r="57" spans="1:16" x14ac:dyDescent="0.35">
      <c r="A57" s="2" t="s">
        <v>20</v>
      </c>
      <c r="B57" s="2" t="s">
        <v>159</v>
      </c>
      <c r="C57" s="2" t="s">
        <v>73</v>
      </c>
      <c r="D57" s="19" t="s">
        <v>2200</v>
      </c>
      <c r="E57" s="2" t="s">
        <v>15</v>
      </c>
      <c r="F57" s="2">
        <v>250</v>
      </c>
      <c r="G57" s="2"/>
      <c r="H57" s="2" t="str">
        <f>IF(COUNTIF(Planning!$A$10:$A$896,D57)=0,"Planning未反映",IF(COUNTIF(Planning!$A$10:$A$896,D57)&gt;0,"Planning反映",""))</f>
        <v>Planning反映</v>
      </c>
      <c r="J57" s="2" t="s">
        <v>2036</v>
      </c>
      <c r="K57" s="2"/>
      <c r="L57" s="2"/>
      <c r="M57" s="364"/>
      <c r="N57" s="2"/>
      <c r="O57" s="2"/>
      <c r="P57" s="2"/>
    </row>
    <row r="58" spans="1:16" x14ac:dyDescent="0.35">
      <c r="A58" s="2" t="s">
        <v>20</v>
      </c>
      <c r="B58" s="2" t="s">
        <v>115</v>
      </c>
      <c r="C58" s="2" t="s">
        <v>61</v>
      </c>
      <c r="D58" s="364" t="s">
        <v>1775</v>
      </c>
      <c r="E58" s="2" t="s">
        <v>4</v>
      </c>
      <c r="F58" s="2">
        <v>200</v>
      </c>
      <c r="G58" s="2"/>
      <c r="H58" s="2" t="str">
        <f>IF(COUNTIF(Planning!$A$10:$A$896,D58)=0,"Planning未反映",IF(COUNTIF(Planning!$A$10:$A$896,D58)&gt;0,"Planning反映",""))</f>
        <v>Planning反映</v>
      </c>
      <c r="J58" s="2" t="s">
        <v>2036</v>
      </c>
      <c r="K58" s="2"/>
      <c r="L58" s="2"/>
      <c r="M58" s="364"/>
      <c r="N58" s="2"/>
      <c r="O58" s="2"/>
      <c r="P58" s="2"/>
    </row>
    <row r="59" spans="1:16" x14ac:dyDescent="0.35">
      <c r="A59" s="2" t="s">
        <v>20</v>
      </c>
      <c r="B59" s="2" t="s">
        <v>115</v>
      </c>
      <c r="C59" s="2" t="s">
        <v>62</v>
      </c>
      <c r="D59" s="364" t="s">
        <v>1777</v>
      </c>
      <c r="E59" s="2" t="s">
        <v>6</v>
      </c>
      <c r="F59" s="2">
        <v>200</v>
      </c>
      <c r="G59" s="2"/>
      <c r="H59" s="2" t="str">
        <f>IF(COUNTIF(Planning!$A$10:$A$896,D59)=0,"Planning未反映",IF(COUNTIF(Planning!$A$10:$A$896,D59)&gt;0,"Planning反映",""))</f>
        <v>Planning反映</v>
      </c>
      <c r="J59" s="2" t="s">
        <v>2036</v>
      </c>
      <c r="K59" s="2"/>
      <c r="L59" s="2"/>
      <c r="M59" s="364"/>
      <c r="N59" s="2"/>
      <c r="O59" s="2"/>
      <c r="P59" s="2"/>
    </row>
    <row r="60" spans="1:16" x14ac:dyDescent="0.35">
      <c r="A60" s="2" t="s">
        <v>20</v>
      </c>
      <c r="B60" s="2" t="s">
        <v>116</v>
      </c>
      <c r="C60" s="2" t="s">
        <v>63</v>
      </c>
      <c r="D60" s="364" t="s">
        <v>1721</v>
      </c>
      <c r="E60" s="2" t="s">
        <v>16</v>
      </c>
      <c r="F60" s="2">
        <v>200</v>
      </c>
      <c r="G60" s="2"/>
      <c r="H60" s="2" t="str">
        <f>IF(COUNTIF(Planning!$A$10:$A$896,D60)=0,"Planning未反映",IF(COUNTIF(Planning!$A$10:$A$896,D60)&gt;0,"Planning反映",""))</f>
        <v>Planning未反映</v>
      </c>
      <c r="J60" s="2" t="s">
        <v>2036</v>
      </c>
      <c r="K60" s="2"/>
      <c r="L60" s="2"/>
      <c r="M60" s="364"/>
      <c r="N60" s="2"/>
      <c r="O60" s="2"/>
      <c r="P60" s="2"/>
    </row>
    <row r="61" spans="1:16" x14ac:dyDescent="0.35">
      <c r="A61" s="2" t="s">
        <v>20</v>
      </c>
      <c r="B61" s="2" t="s">
        <v>116</v>
      </c>
      <c r="C61" s="2" t="s">
        <v>64</v>
      </c>
      <c r="D61" s="364" t="s">
        <v>1718</v>
      </c>
      <c r="E61" s="2" t="s">
        <v>3</v>
      </c>
      <c r="F61" s="2">
        <v>200</v>
      </c>
      <c r="G61" s="2"/>
      <c r="H61" s="2" t="str">
        <f>IF(COUNTIF(Planning!$A$10:$A$896,D61)=0,"Planning未反映",IF(COUNTIF(Planning!$A$10:$A$896,D61)&gt;0,"Planning反映",""))</f>
        <v>Planning反映</v>
      </c>
      <c r="J61" s="2" t="s">
        <v>2036</v>
      </c>
      <c r="K61" s="2"/>
      <c r="L61" s="2"/>
      <c r="M61" s="364"/>
      <c r="N61" s="2"/>
      <c r="O61" s="2"/>
      <c r="P61" s="2"/>
    </row>
    <row r="62" spans="1:16" x14ac:dyDescent="0.35">
      <c r="A62" s="2" t="s">
        <v>20</v>
      </c>
      <c r="B62" s="2" t="s">
        <v>155</v>
      </c>
      <c r="C62" s="2" t="s">
        <v>65</v>
      </c>
      <c r="D62" s="364" t="s">
        <v>1753</v>
      </c>
      <c r="E62" s="2" t="s">
        <v>3</v>
      </c>
      <c r="F62" s="2">
        <v>180</v>
      </c>
      <c r="G62" s="2"/>
      <c r="H62" s="2" t="str">
        <f>IF(COUNTIF(Planning!$A$10:$A$896,D62)=0,"Planning未反映",IF(COUNTIF(Planning!$A$10:$A$896,D62)&gt;0,"Planning反映",""))</f>
        <v>Planning反映</v>
      </c>
      <c r="J62" s="2" t="s">
        <v>2036</v>
      </c>
      <c r="K62" s="2"/>
      <c r="L62" s="2"/>
      <c r="M62" s="364"/>
      <c r="N62" s="2"/>
      <c r="O62" s="2"/>
      <c r="P62" s="2"/>
    </row>
    <row r="63" spans="1:16" x14ac:dyDescent="0.35">
      <c r="A63" s="2" t="s">
        <v>20</v>
      </c>
      <c r="B63" s="2" t="s">
        <v>155</v>
      </c>
      <c r="C63" s="2" t="s">
        <v>65</v>
      </c>
      <c r="D63" s="364" t="s">
        <v>1753</v>
      </c>
      <c r="E63" s="2" t="s">
        <v>3</v>
      </c>
      <c r="F63" s="2">
        <v>180</v>
      </c>
      <c r="G63" s="2"/>
      <c r="H63" s="2" t="str">
        <f>IF(COUNTIF(Planning!$A$10:$A$896,D63)=0,"Planning未反映",IF(COUNTIF(Planning!$A$10:$A$896,D63)&gt;0,"Planning反映",""))</f>
        <v>Planning反映</v>
      </c>
      <c r="J63" s="2" t="s">
        <v>2036</v>
      </c>
      <c r="K63" s="2"/>
      <c r="L63" s="2"/>
      <c r="M63" s="364"/>
      <c r="N63" s="2"/>
      <c r="O63" s="2"/>
      <c r="P63" s="2"/>
    </row>
    <row r="64" spans="1:16" x14ac:dyDescent="0.35">
      <c r="A64" s="2" t="s">
        <v>20</v>
      </c>
      <c r="B64" s="2" t="s">
        <v>156</v>
      </c>
      <c r="C64" s="2" t="s">
        <v>66</v>
      </c>
      <c r="D64" s="364" t="s">
        <v>1763</v>
      </c>
      <c r="E64" s="2" t="s">
        <v>3</v>
      </c>
      <c r="F64" s="2">
        <v>180</v>
      </c>
      <c r="G64" s="2"/>
      <c r="H64" s="2" t="str">
        <f>IF(COUNTIF(Planning!$A$10:$A$896,D64)=0,"Planning未反映",IF(COUNTIF(Planning!$A$10:$A$896,D64)&gt;0,"Planning反映",""))</f>
        <v>Planning反映</v>
      </c>
      <c r="J64" s="2" t="s">
        <v>2036</v>
      </c>
      <c r="K64" s="2"/>
      <c r="L64" s="2"/>
      <c r="M64" s="364"/>
      <c r="N64" s="2"/>
      <c r="O64" s="2"/>
      <c r="P64" s="2"/>
    </row>
    <row r="65" spans="1:16" x14ac:dyDescent="0.35">
      <c r="A65" s="2" t="s">
        <v>20</v>
      </c>
      <c r="B65" s="2" t="s">
        <v>157</v>
      </c>
      <c r="C65" s="2" t="s">
        <v>67</v>
      </c>
      <c r="D65" s="364" t="s">
        <v>1767</v>
      </c>
      <c r="E65" s="2" t="s">
        <v>3</v>
      </c>
      <c r="F65" s="2">
        <v>200</v>
      </c>
      <c r="G65" s="2"/>
      <c r="H65" s="2" t="str">
        <f>IF(COUNTIF(Planning!$A$10:$A$896,D65)=0,"Planning未反映",IF(COUNTIF(Planning!$A$10:$A$896,D65)&gt;0,"Planning反映",""))</f>
        <v>Planning反映</v>
      </c>
      <c r="J65" s="2" t="s">
        <v>2036</v>
      </c>
      <c r="K65" s="2"/>
      <c r="L65" s="2"/>
      <c r="M65" s="364"/>
      <c r="N65" s="2"/>
      <c r="O65" s="2"/>
      <c r="P65" s="2"/>
    </row>
    <row r="66" spans="1:16" x14ac:dyDescent="0.35">
      <c r="A66" s="2" t="s">
        <v>20</v>
      </c>
      <c r="B66" s="2" t="s">
        <v>158</v>
      </c>
      <c r="C66" s="2" t="s">
        <v>68</v>
      </c>
      <c r="D66" s="391" t="s">
        <v>2043</v>
      </c>
      <c r="E66" s="2" t="s">
        <v>6</v>
      </c>
      <c r="F66" s="2">
        <v>160</v>
      </c>
      <c r="G66" s="2"/>
      <c r="H66" s="2" t="str">
        <f>IF(COUNTIF(Planning!$A$10:$A$896,D66)=0,"Planning未反映",IF(COUNTIF(Planning!$A$10:$A$896,D66)&gt;0,"Planning反映",""))</f>
        <v>Planning未反映</v>
      </c>
      <c r="J66" s="2" t="s">
        <v>2036</v>
      </c>
      <c r="K66" s="2"/>
      <c r="L66" s="2"/>
      <c r="M66" s="364"/>
      <c r="N66" s="2"/>
      <c r="O66" s="2"/>
      <c r="P66" s="2"/>
    </row>
    <row r="67" spans="1:16" x14ac:dyDescent="0.35">
      <c r="A67" s="2" t="s">
        <v>20</v>
      </c>
      <c r="B67" s="2" t="s">
        <v>132</v>
      </c>
      <c r="C67" s="2" t="s">
        <v>69</v>
      </c>
      <c r="D67" s="364" t="s">
        <v>1723</v>
      </c>
      <c r="E67" s="2" t="s">
        <v>6</v>
      </c>
      <c r="F67" s="2">
        <v>160</v>
      </c>
      <c r="G67" s="2"/>
      <c r="H67" s="2" t="str">
        <f>IF(COUNTIF(Planning!$A$10:$A$896,D67)=0,"Planning未反映",IF(COUNTIF(Planning!$A$10:$A$896,D67)&gt;0,"Planning反映",""))</f>
        <v>Planning反映</v>
      </c>
      <c r="J67" s="2" t="s">
        <v>2036</v>
      </c>
      <c r="K67" s="2"/>
      <c r="L67" s="2"/>
      <c r="M67" s="364"/>
      <c r="N67" s="2"/>
      <c r="O67" s="2"/>
      <c r="P67" s="2"/>
    </row>
    <row r="68" spans="1:16" x14ac:dyDescent="0.35">
      <c r="A68" s="2" t="s">
        <v>20</v>
      </c>
      <c r="B68" s="2" t="s">
        <v>131</v>
      </c>
      <c r="C68" s="2" t="s">
        <v>70</v>
      </c>
      <c r="D68" s="364" t="s">
        <v>1734</v>
      </c>
      <c r="E68" s="2" t="s">
        <v>6</v>
      </c>
      <c r="F68" s="2">
        <v>160</v>
      </c>
      <c r="G68" s="2"/>
      <c r="H68" s="2" t="str">
        <f>IF(COUNTIF(Planning!$A$10:$A$896,D68)=0,"Planning未反映",IF(COUNTIF(Planning!$A$10:$A$896,D68)&gt;0,"Planning反映",""))</f>
        <v>Planning反映</v>
      </c>
      <c r="J68" s="2" t="s">
        <v>2036</v>
      </c>
      <c r="K68" s="2"/>
      <c r="L68" s="2"/>
      <c r="M68" s="364"/>
      <c r="N68" s="2"/>
      <c r="O68" s="2"/>
      <c r="P68" s="2"/>
    </row>
    <row r="69" spans="1:16" x14ac:dyDescent="0.35">
      <c r="A69" s="2" t="s">
        <v>20</v>
      </c>
      <c r="B69" s="2" t="s">
        <v>132</v>
      </c>
      <c r="C69" s="2" t="s">
        <v>71</v>
      </c>
      <c r="D69" s="364" t="s">
        <v>1993</v>
      </c>
      <c r="E69" s="2" t="s">
        <v>6</v>
      </c>
      <c r="F69" s="2">
        <v>160</v>
      </c>
      <c r="G69" s="2"/>
      <c r="H69" s="2" t="str">
        <f>IF(COUNTIF(Planning!$A$10:$A$896,D69)=0,"Planning未反映",IF(COUNTIF(Planning!$A$10:$A$896,D69)&gt;0,"Planning反映",""))</f>
        <v>Planning反映</v>
      </c>
      <c r="J69" s="2" t="s">
        <v>2036</v>
      </c>
      <c r="K69" s="2"/>
      <c r="L69" s="2"/>
      <c r="M69" s="364"/>
      <c r="N69" s="2"/>
      <c r="O69" s="2"/>
      <c r="P69" s="2"/>
    </row>
    <row r="70" spans="1:16" x14ac:dyDescent="0.35">
      <c r="A70" s="2" t="s">
        <v>20</v>
      </c>
      <c r="B70" s="2" t="s">
        <v>131</v>
      </c>
      <c r="C70" s="2" t="s">
        <v>70</v>
      </c>
      <c r="D70" s="364" t="s">
        <v>1734</v>
      </c>
      <c r="E70" s="2" t="s">
        <v>6</v>
      </c>
      <c r="F70" s="2">
        <v>160</v>
      </c>
      <c r="G70" s="2"/>
      <c r="H70" s="2" t="str">
        <f>IF(COUNTIF(Planning!$A$10:$A$896,D70)=0,"Planning未反映",IF(COUNTIF(Planning!$A$10:$A$896,D70)&gt;0,"Planning反映",""))</f>
        <v>Planning反映</v>
      </c>
      <c r="J70" s="2" t="s">
        <v>2036</v>
      </c>
      <c r="K70" s="2"/>
      <c r="L70" s="2"/>
      <c r="M70" s="364"/>
      <c r="N70" s="2"/>
      <c r="O70" s="2"/>
      <c r="P70" s="2"/>
    </row>
    <row r="71" spans="1:16" x14ac:dyDescent="0.35">
      <c r="A71" s="2" t="s">
        <v>20</v>
      </c>
      <c r="B71" s="2" t="s">
        <v>131</v>
      </c>
      <c r="C71" s="2" t="s">
        <v>72</v>
      </c>
      <c r="D71" s="364" t="s">
        <v>1737</v>
      </c>
      <c r="E71" s="2" t="s">
        <v>6</v>
      </c>
      <c r="F71" s="2">
        <v>160</v>
      </c>
      <c r="G71" s="2"/>
      <c r="H71" s="2" t="str">
        <f>IF(COUNTIF(Planning!$A$10:$A$896,D71)=0,"Planning未反映",IF(COUNTIF(Planning!$A$10:$A$896,D71)&gt;0,"Planning反映",""))</f>
        <v>Planning反映</v>
      </c>
      <c r="J71" s="2" t="s">
        <v>2036</v>
      </c>
      <c r="K71" s="2"/>
      <c r="L71" s="2"/>
      <c r="M71" s="364"/>
      <c r="N71" s="2"/>
      <c r="O71" s="2"/>
      <c r="P71" s="2"/>
    </row>
    <row r="72" spans="1:16" x14ac:dyDescent="0.35">
      <c r="A72" s="2" t="s">
        <v>78</v>
      </c>
      <c r="B72" s="2" t="s">
        <v>152</v>
      </c>
      <c r="C72" s="2" t="s">
        <v>53</v>
      </c>
      <c r="D72" s="364" t="s">
        <v>1706</v>
      </c>
      <c r="E72" s="2" t="s">
        <v>9</v>
      </c>
      <c r="F72" s="2">
        <v>130</v>
      </c>
      <c r="G72" s="2"/>
      <c r="H72" s="2" t="str">
        <f>IF(COUNTIF(Planning!$A$10:$A$896,D72)=0,"Planning未反映",IF(COUNTIF(Planning!$A$10:$A$896,D72)&gt;0,"Planning反映",""))</f>
        <v>Planning反映</v>
      </c>
      <c r="J72" s="2" t="s">
        <v>2036</v>
      </c>
      <c r="K72" s="2"/>
      <c r="L72" s="2"/>
      <c r="M72" s="364"/>
      <c r="N72" s="2"/>
      <c r="O72" s="2"/>
      <c r="P72" s="2"/>
    </row>
    <row r="73" spans="1:16" x14ac:dyDescent="0.35">
      <c r="A73" s="2" t="s">
        <v>78</v>
      </c>
      <c r="B73" s="2" t="s">
        <v>153</v>
      </c>
      <c r="C73" s="2" t="s">
        <v>19</v>
      </c>
      <c r="D73" s="364" t="s">
        <v>1747</v>
      </c>
      <c r="E73" s="2" t="s">
        <v>9</v>
      </c>
      <c r="F73" s="2">
        <v>160</v>
      </c>
      <c r="G73" s="2"/>
      <c r="H73" s="2" t="str">
        <f>IF(COUNTIF(Planning!$A$10:$A$896,D73)=0,"Planning未反映",IF(COUNTIF(Planning!$A$10:$A$896,D73)&gt;0,"Planning反映",""))</f>
        <v>Planning未反映</v>
      </c>
      <c r="J73" s="2" t="s">
        <v>2036</v>
      </c>
      <c r="K73" s="2"/>
      <c r="L73" s="2"/>
      <c r="M73" s="364"/>
      <c r="N73" s="2"/>
      <c r="O73" s="2"/>
      <c r="P73" s="2"/>
    </row>
    <row r="74" spans="1:16" x14ac:dyDescent="0.35">
      <c r="A74" s="2" t="s">
        <v>78</v>
      </c>
      <c r="B74" s="2" t="s">
        <v>153</v>
      </c>
      <c r="C74" s="2" t="s">
        <v>54</v>
      </c>
      <c r="D74" s="364" t="s">
        <v>1751</v>
      </c>
      <c r="E74" s="2" t="s">
        <v>9</v>
      </c>
      <c r="F74" s="2">
        <v>160</v>
      </c>
      <c r="G74" s="2"/>
      <c r="H74" s="2" t="str">
        <f>IF(COUNTIF(Planning!$A$10:$A$896,D74)=0,"Planning未反映",IF(COUNTIF(Planning!$A$10:$A$896,D74)&gt;0,"Planning反映",""))</f>
        <v>Planning反映</v>
      </c>
      <c r="J74" s="2" t="s">
        <v>2036</v>
      </c>
      <c r="K74" s="2"/>
      <c r="L74" s="2"/>
      <c r="M74" s="364"/>
      <c r="N74" s="2"/>
      <c r="O74" s="2"/>
      <c r="P74" s="2"/>
    </row>
    <row r="75" spans="1:16" x14ac:dyDescent="0.35">
      <c r="A75" s="2" t="s">
        <v>78</v>
      </c>
      <c r="B75" s="2" t="s">
        <v>153</v>
      </c>
      <c r="C75" s="2" t="s">
        <v>19</v>
      </c>
      <c r="D75" s="364" t="s">
        <v>1747</v>
      </c>
      <c r="E75" s="2" t="s">
        <v>4</v>
      </c>
      <c r="F75" s="2">
        <v>180</v>
      </c>
      <c r="G75" s="2"/>
      <c r="H75" s="2" t="str">
        <f>IF(COUNTIF(Planning!$A$10:$A$896,D75)=0,"Planning未反映",IF(COUNTIF(Planning!$A$10:$A$896,D75)&gt;0,"Planning反映",""))</f>
        <v>Planning未反映</v>
      </c>
      <c r="J75" s="2" t="s">
        <v>2036</v>
      </c>
      <c r="K75" s="2"/>
      <c r="L75" s="2"/>
      <c r="M75" s="364"/>
      <c r="N75" s="2"/>
      <c r="O75" s="2"/>
      <c r="P75" s="2"/>
    </row>
    <row r="76" spans="1:16" x14ac:dyDescent="0.35">
      <c r="A76" s="2" t="s">
        <v>78</v>
      </c>
      <c r="B76" s="2" t="s">
        <v>153</v>
      </c>
      <c r="C76" s="2" t="s">
        <v>55</v>
      </c>
      <c r="D76" s="364" t="s">
        <v>1749</v>
      </c>
      <c r="E76" s="2" t="s">
        <v>9</v>
      </c>
      <c r="F76" s="2">
        <v>130</v>
      </c>
      <c r="G76" s="2"/>
      <c r="H76" s="2" t="str">
        <f>IF(COUNTIF(Planning!$A$10:$A$896,D76)=0,"Planning未反映",IF(COUNTIF(Planning!$A$10:$A$896,D76)&gt;0,"Planning反映",""))</f>
        <v>Planning反映</v>
      </c>
      <c r="J76" s="2" t="s">
        <v>2036</v>
      </c>
      <c r="K76" s="2"/>
      <c r="L76" s="2"/>
      <c r="M76" s="364"/>
      <c r="N76" s="2"/>
      <c r="O76" s="2"/>
      <c r="P76" s="2"/>
    </row>
    <row r="77" spans="1:16" x14ac:dyDescent="0.35">
      <c r="A77" s="2" t="s">
        <v>78</v>
      </c>
      <c r="B77" s="2" t="s">
        <v>159</v>
      </c>
      <c r="C77" s="2" t="s">
        <v>74</v>
      </c>
      <c r="D77" s="19" t="s">
        <v>2197</v>
      </c>
      <c r="E77" s="2" t="s">
        <v>15</v>
      </c>
      <c r="F77" s="2">
        <v>250</v>
      </c>
      <c r="G77" s="2"/>
      <c r="H77" s="2" t="str">
        <f>IF(COUNTIF(Planning!$A$10:$A$896,D77)=0,"Planning未反映",IF(COUNTIF(Planning!$A$10:$A$896,D77)&gt;0,"Planning反映",""))</f>
        <v>Planning反映</v>
      </c>
      <c r="J77" s="2" t="s">
        <v>2036</v>
      </c>
      <c r="K77" s="2"/>
      <c r="L77" s="2"/>
      <c r="M77" s="364"/>
      <c r="N77" s="2"/>
      <c r="O77" s="2"/>
      <c r="P77" s="2"/>
    </row>
    <row r="78" spans="1:16" x14ac:dyDescent="0.35">
      <c r="A78" s="2" t="s">
        <v>78</v>
      </c>
      <c r="B78" s="2" t="s">
        <v>159</v>
      </c>
      <c r="C78" s="2" t="s">
        <v>73</v>
      </c>
      <c r="D78" s="19" t="s">
        <v>2200</v>
      </c>
      <c r="E78" s="2" t="s">
        <v>15</v>
      </c>
      <c r="F78" s="2">
        <v>250</v>
      </c>
      <c r="G78" s="2"/>
      <c r="H78" s="2" t="str">
        <f>IF(COUNTIF(Planning!$A$10:$A$896,D78)=0,"Planning未反映",IF(COUNTIF(Planning!$A$10:$A$896,D78)&gt;0,"Planning反映",""))</f>
        <v>Planning反映</v>
      </c>
      <c r="J78" s="2" t="s">
        <v>2036</v>
      </c>
      <c r="K78" s="2"/>
      <c r="L78" s="2"/>
      <c r="M78" s="364"/>
      <c r="N78" s="2"/>
      <c r="O78" s="2"/>
      <c r="P78" s="2"/>
    </row>
    <row r="79" spans="1:16" x14ac:dyDescent="0.35">
      <c r="A79" s="2" t="s">
        <v>78</v>
      </c>
      <c r="B79" s="2" t="s">
        <v>155</v>
      </c>
      <c r="C79" s="2" t="s">
        <v>65</v>
      </c>
      <c r="D79" s="364" t="s">
        <v>1753</v>
      </c>
      <c r="E79" s="2" t="s">
        <v>3</v>
      </c>
      <c r="F79" s="2">
        <v>150</v>
      </c>
      <c r="G79" s="2"/>
      <c r="H79" s="2" t="str">
        <f>IF(COUNTIF(Planning!$A$10:$A$896,D79)=0,"Planning未反映",IF(COUNTIF(Planning!$A$10:$A$896,D79)&gt;0,"Planning反映",""))</f>
        <v>Planning反映</v>
      </c>
      <c r="J79" s="2" t="s">
        <v>2036</v>
      </c>
      <c r="K79" s="2"/>
      <c r="L79" s="2"/>
      <c r="M79" s="364"/>
      <c r="N79" s="2"/>
      <c r="O79" s="2"/>
      <c r="P79" s="2"/>
    </row>
    <row r="80" spans="1:16" x14ac:dyDescent="0.35">
      <c r="A80" s="2" t="s">
        <v>78</v>
      </c>
      <c r="B80" s="2" t="s">
        <v>155</v>
      </c>
      <c r="C80" s="2" t="s">
        <v>65</v>
      </c>
      <c r="D80" s="364" t="s">
        <v>1753</v>
      </c>
      <c r="E80" s="2" t="s">
        <v>3</v>
      </c>
      <c r="F80" s="2">
        <v>180</v>
      </c>
      <c r="G80" s="2"/>
      <c r="H80" s="2" t="str">
        <f>IF(COUNTIF(Planning!$A$10:$A$896,D80)=0,"Planning未反映",IF(COUNTIF(Planning!$A$10:$A$896,D80)&gt;0,"Planning反映",""))</f>
        <v>Planning反映</v>
      </c>
      <c r="J80" s="2" t="s">
        <v>2036</v>
      </c>
      <c r="K80" s="2"/>
      <c r="L80" s="2"/>
      <c r="M80" s="364"/>
      <c r="N80" s="2"/>
      <c r="O80" s="2"/>
      <c r="P80" s="2"/>
    </row>
    <row r="81" spans="1:16" x14ac:dyDescent="0.35">
      <c r="A81" s="2" t="s">
        <v>78</v>
      </c>
      <c r="B81" s="2" t="s">
        <v>156</v>
      </c>
      <c r="C81" s="2" t="s">
        <v>66</v>
      </c>
      <c r="D81" s="364" t="s">
        <v>1763</v>
      </c>
      <c r="E81" s="2" t="s">
        <v>3</v>
      </c>
      <c r="F81" s="2">
        <v>150</v>
      </c>
      <c r="G81" s="2"/>
      <c r="H81" s="2" t="str">
        <f>IF(COUNTIF(Planning!$A$10:$A$896,D81)=0,"Planning未反映",IF(COUNTIF(Planning!$A$10:$A$896,D81)&gt;0,"Planning反映",""))</f>
        <v>Planning反映</v>
      </c>
      <c r="J81" s="2" t="s">
        <v>2036</v>
      </c>
      <c r="K81" s="2"/>
      <c r="L81" s="2"/>
      <c r="M81" s="364"/>
      <c r="N81" s="2"/>
      <c r="O81" s="2"/>
      <c r="P81" s="2"/>
    </row>
    <row r="82" spans="1:16" x14ac:dyDescent="0.35">
      <c r="A82" s="2" t="s">
        <v>78</v>
      </c>
      <c r="B82" s="2" t="s">
        <v>157</v>
      </c>
      <c r="C82" s="2" t="s">
        <v>67</v>
      </c>
      <c r="D82" s="364" t="s">
        <v>1767</v>
      </c>
      <c r="E82" s="2" t="s">
        <v>3</v>
      </c>
      <c r="F82" s="2">
        <v>150</v>
      </c>
      <c r="G82" s="2"/>
      <c r="H82" s="2" t="str">
        <f>IF(COUNTIF(Planning!$A$10:$A$896,D82)=0,"Planning未反映",IF(COUNTIF(Planning!$A$10:$A$896,D82)&gt;0,"Planning反映",""))</f>
        <v>Planning反映</v>
      </c>
      <c r="J82" s="2" t="s">
        <v>2036</v>
      </c>
      <c r="K82" s="2"/>
      <c r="L82" s="2"/>
      <c r="M82" s="364"/>
      <c r="N82" s="2"/>
      <c r="O82" s="2"/>
      <c r="P82" s="2"/>
    </row>
    <row r="83" spans="1:16" x14ac:dyDescent="0.35">
      <c r="A83" s="2" t="s">
        <v>78</v>
      </c>
      <c r="B83" s="2" t="s">
        <v>132</v>
      </c>
      <c r="C83" s="2" t="s">
        <v>69</v>
      </c>
      <c r="D83" s="364" t="s">
        <v>2026</v>
      </c>
      <c r="E83" s="2" t="s">
        <v>6</v>
      </c>
      <c r="F83" s="2">
        <v>130</v>
      </c>
      <c r="G83" s="2"/>
      <c r="H83" s="2" t="str">
        <f>IF(COUNTIF(Planning!$A$10:$A$896,D83)=0,"Planning未反映",IF(COUNTIF(Planning!$A$10:$A$896,D83)&gt;0,"Planning反映",""))</f>
        <v>Planning反映</v>
      </c>
      <c r="J83" s="2" t="s">
        <v>2036</v>
      </c>
      <c r="K83" s="2"/>
      <c r="L83" s="2"/>
      <c r="M83" s="364"/>
      <c r="N83" s="2"/>
      <c r="O83" s="2"/>
      <c r="P83" s="2"/>
    </row>
    <row r="84" spans="1:16" x14ac:dyDescent="0.35">
      <c r="A84" s="2" t="s">
        <v>78</v>
      </c>
      <c r="B84" s="2" t="s">
        <v>132</v>
      </c>
      <c r="C84" s="2" t="s">
        <v>75</v>
      </c>
      <c r="D84" s="364" t="s">
        <v>1994</v>
      </c>
      <c r="E84" s="2" t="s">
        <v>6</v>
      </c>
      <c r="F84" s="2">
        <v>130</v>
      </c>
      <c r="G84" s="2"/>
      <c r="H84" s="2" t="str">
        <f>IF(COUNTIF(Planning!$A$10:$A$896,D84)=0,"Planning未反映",IF(COUNTIF(Planning!$A$10:$A$896,D84)&gt;0,"Planning反映",""))</f>
        <v>Planning未反映</v>
      </c>
      <c r="J84" s="2" t="s">
        <v>2036</v>
      </c>
      <c r="K84" s="2"/>
      <c r="L84" s="2"/>
      <c r="M84" s="364"/>
      <c r="N84" s="2"/>
      <c r="O84" s="2"/>
      <c r="P84" s="2"/>
    </row>
    <row r="85" spans="1:16" x14ac:dyDescent="0.35">
      <c r="A85" s="2" t="s">
        <v>78</v>
      </c>
      <c r="B85" s="2" t="s">
        <v>132</v>
      </c>
      <c r="C85" s="2" t="s">
        <v>71</v>
      </c>
      <c r="D85" s="364" t="s">
        <v>1993</v>
      </c>
      <c r="E85" s="2" t="s">
        <v>6</v>
      </c>
      <c r="F85" s="2">
        <v>130</v>
      </c>
      <c r="G85" s="2"/>
      <c r="H85" s="2" t="str">
        <f>IF(COUNTIF(Planning!$A$10:$A$896,D85)=0,"Planning未反映",IF(COUNTIF(Planning!$A$10:$A$896,D85)&gt;0,"Planning反映",""))</f>
        <v>Planning反映</v>
      </c>
      <c r="J85" s="2" t="s">
        <v>2036</v>
      </c>
      <c r="K85" s="2"/>
      <c r="L85" s="2"/>
      <c r="M85" s="364"/>
      <c r="N85" s="2"/>
      <c r="O85" s="2"/>
      <c r="P85" s="2"/>
    </row>
    <row r="86" spans="1:16" x14ac:dyDescent="0.35">
      <c r="A86" s="2" t="s">
        <v>78</v>
      </c>
      <c r="B86" s="2" t="s">
        <v>131</v>
      </c>
      <c r="C86" s="2" t="s">
        <v>76</v>
      </c>
      <c r="D86" s="364" t="s">
        <v>1995</v>
      </c>
      <c r="E86" s="2" t="s">
        <v>6</v>
      </c>
      <c r="F86" s="2">
        <v>130</v>
      </c>
      <c r="G86" s="2"/>
      <c r="H86" s="2" t="str">
        <f>IF(COUNTIF(Planning!$A$10:$A$896,D86)=0,"Planning未反映",IF(COUNTIF(Planning!$A$10:$A$896,D86)&gt;0,"Planning反映",""))</f>
        <v>Planning反映</v>
      </c>
      <c r="J86" s="2" t="s">
        <v>2036</v>
      </c>
      <c r="K86" s="2"/>
      <c r="L86" s="2"/>
      <c r="M86" s="364"/>
      <c r="N86" s="2"/>
      <c r="O86" s="2"/>
      <c r="P86" s="2"/>
    </row>
    <row r="87" spans="1:16" x14ac:dyDescent="0.35">
      <c r="A87" s="2" t="s">
        <v>78</v>
      </c>
      <c r="B87" s="2" t="s">
        <v>131</v>
      </c>
      <c r="C87" s="2" t="s">
        <v>72</v>
      </c>
      <c r="D87" s="364" t="s">
        <v>1737</v>
      </c>
      <c r="E87" s="2" t="s">
        <v>6</v>
      </c>
      <c r="F87" s="2">
        <v>130</v>
      </c>
      <c r="G87" s="2"/>
      <c r="H87" s="2" t="str">
        <f>IF(COUNTIF(Planning!$A$10:$A$896,D87)=0,"Planning未反映",IF(COUNTIF(Planning!$A$10:$A$896,D87)&gt;0,"Planning反映",""))</f>
        <v>Planning反映</v>
      </c>
      <c r="J87" s="2" t="s">
        <v>2036</v>
      </c>
      <c r="K87" s="2"/>
      <c r="L87" s="2"/>
      <c r="M87" s="364"/>
      <c r="N87" s="2"/>
      <c r="O87" s="2"/>
      <c r="P87" s="2"/>
    </row>
    <row r="88" spans="1:16" x14ac:dyDescent="0.35">
      <c r="A88" s="2" t="s">
        <v>78</v>
      </c>
      <c r="B88" s="2" t="s">
        <v>131</v>
      </c>
      <c r="C88" s="2" t="s">
        <v>77</v>
      </c>
      <c r="D88" s="364" t="s">
        <v>1995</v>
      </c>
      <c r="E88" s="2" t="s">
        <v>6</v>
      </c>
      <c r="F88" s="2">
        <v>130</v>
      </c>
      <c r="G88" s="2"/>
      <c r="H88" s="2" t="str">
        <f>IF(COUNTIF(Planning!$A$10:$A$896,D88)=0,"Planning未反映",IF(COUNTIF(Planning!$A$10:$A$896,D88)&gt;0,"Planning反映",""))</f>
        <v>Planning反映</v>
      </c>
      <c r="J88" s="2" t="s">
        <v>2036</v>
      </c>
      <c r="K88" s="2"/>
      <c r="L88" s="2"/>
      <c r="M88" s="364"/>
      <c r="N88" s="2"/>
      <c r="O88" s="2"/>
      <c r="P88" s="2"/>
    </row>
    <row r="89" spans="1:16" x14ac:dyDescent="0.35">
      <c r="A89" s="2" t="s">
        <v>79</v>
      </c>
      <c r="B89" s="2" t="s">
        <v>159</v>
      </c>
      <c r="C89" s="2" t="s">
        <v>81</v>
      </c>
      <c r="D89" s="19" t="s">
        <v>2197</v>
      </c>
      <c r="E89" s="2" t="s">
        <v>15</v>
      </c>
      <c r="F89" s="2">
        <v>250</v>
      </c>
      <c r="G89" s="2"/>
      <c r="H89" s="2" t="str">
        <f>IF(COUNTIF(Planning!$A$10:$A$896,D89)=0,"Planning未反映",IF(COUNTIF(Planning!$A$10:$A$896,D89)&gt;0,"Planning反映",""))</f>
        <v>Planning反映</v>
      </c>
      <c r="J89" s="2" t="s">
        <v>2036</v>
      </c>
      <c r="K89" s="2"/>
      <c r="L89" s="2"/>
      <c r="M89" s="364"/>
      <c r="N89" s="2"/>
      <c r="O89" s="2"/>
      <c r="P89" s="2"/>
    </row>
    <row r="90" spans="1:16" x14ac:dyDescent="0.35">
      <c r="A90" s="2" t="s">
        <v>79</v>
      </c>
      <c r="B90" s="2" t="s">
        <v>159</v>
      </c>
      <c r="C90" s="2" t="s">
        <v>82</v>
      </c>
      <c r="D90" s="19" t="s">
        <v>2200</v>
      </c>
      <c r="E90" s="2" t="s">
        <v>15</v>
      </c>
      <c r="F90" s="2">
        <v>250</v>
      </c>
      <c r="G90" s="2"/>
      <c r="H90" s="2" t="str">
        <f>IF(COUNTIF(Planning!$A$10:$A$896,D90)=0,"Planning未反映",IF(COUNTIF(Planning!$A$10:$A$896,D90)&gt;0,"Planning反映",""))</f>
        <v>Planning反映</v>
      </c>
      <c r="J90" s="2" t="s">
        <v>2036</v>
      </c>
      <c r="K90" s="2"/>
      <c r="L90" s="2"/>
      <c r="M90" s="364"/>
      <c r="N90" s="2"/>
      <c r="O90" s="2"/>
      <c r="P90" s="2"/>
    </row>
    <row r="91" spans="1:16" x14ac:dyDescent="0.35">
      <c r="A91" s="2" t="s">
        <v>79</v>
      </c>
      <c r="B91" s="2" t="s">
        <v>115</v>
      </c>
      <c r="C91" s="2" t="s">
        <v>61</v>
      </c>
      <c r="D91" s="364" t="s">
        <v>1775</v>
      </c>
      <c r="E91" s="2" t="s">
        <v>15</v>
      </c>
      <c r="F91" s="2">
        <v>250</v>
      </c>
      <c r="G91" s="2"/>
      <c r="H91" s="2" t="str">
        <f>IF(COUNTIF(Planning!$A$10:$A$896,D91)=0,"Planning未反映",IF(COUNTIF(Planning!$A$10:$A$896,D91)&gt;0,"Planning反映",""))</f>
        <v>Planning反映</v>
      </c>
      <c r="J91" s="2" t="s">
        <v>2036</v>
      </c>
      <c r="K91" s="2"/>
      <c r="L91" s="2"/>
      <c r="M91" s="364"/>
      <c r="N91" s="2"/>
      <c r="O91" s="2"/>
      <c r="P91" s="2"/>
    </row>
    <row r="92" spans="1:16" x14ac:dyDescent="0.35">
      <c r="A92" s="2" t="s">
        <v>79</v>
      </c>
      <c r="B92" s="2" t="s">
        <v>115</v>
      </c>
      <c r="C92" s="2" t="s">
        <v>62</v>
      </c>
      <c r="D92" s="364" t="s">
        <v>1777</v>
      </c>
      <c r="E92" s="2" t="s">
        <v>15</v>
      </c>
      <c r="F92" s="2">
        <v>250</v>
      </c>
      <c r="G92" s="2"/>
      <c r="H92" s="2" t="str">
        <f>IF(COUNTIF(Planning!$A$10:$A$896,D92)=0,"Planning未反映",IF(COUNTIF(Planning!$A$10:$A$896,D92)&gt;0,"Planning反映",""))</f>
        <v>Planning反映</v>
      </c>
      <c r="J92" s="2" t="s">
        <v>2036</v>
      </c>
      <c r="K92" s="2"/>
      <c r="L92" s="2"/>
      <c r="M92" s="364"/>
      <c r="N92" s="2"/>
      <c r="O92" s="2"/>
      <c r="P92" s="2"/>
    </row>
    <row r="93" spans="1:16" x14ac:dyDescent="0.35">
      <c r="A93" s="2" t="s">
        <v>79</v>
      </c>
      <c r="B93" s="2" t="s">
        <v>116</v>
      </c>
      <c r="C93" s="2" t="s">
        <v>64</v>
      </c>
      <c r="D93" s="364" t="s">
        <v>1718</v>
      </c>
      <c r="E93" s="2" t="s">
        <v>6</v>
      </c>
      <c r="F93" s="2">
        <v>160</v>
      </c>
      <c r="G93" s="2"/>
      <c r="H93" s="2" t="str">
        <f>IF(COUNTIF(Planning!$A$10:$A$896,D93)=0,"Planning未反映",IF(COUNTIF(Planning!$A$10:$A$896,D93)&gt;0,"Planning反映",""))</f>
        <v>Planning反映</v>
      </c>
      <c r="J93" s="2" t="s">
        <v>2036</v>
      </c>
      <c r="K93" s="2"/>
      <c r="L93" s="2"/>
      <c r="M93" s="364"/>
      <c r="N93" s="2"/>
      <c r="O93" s="2"/>
      <c r="P93" s="2"/>
    </row>
    <row r="94" spans="1:16" x14ac:dyDescent="0.35">
      <c r="A94" s="2" t="s">
        <v>79</v>
      </c>
      <c r="B94" s="2" t="s">
        <v>116</v>
      </c>
      <c r="C94" s="2" t="s">
        <v>63</v>
      </c>
      <c r="D94" s="364" t="s">
        <v>1721</v>
      </c>
      <c r="E94" s="2" t="s">
        <v>6</v>
      </c>
      <c r="F94" s="2">
        <v>180</v>
      </c>
      <c r="G94" s="2"/>
      <c r="H94" s="2" t="str">
        <f>IF(COUNTIF(Planning!$A$10:$A$896,D94)=0,"Planning未反映",IF(COUNTIF(Planning!$A$10:$A$896,D94)&gt;0,"Planning反映",""))</f>
        <v>Planning未反映</v>
      </c>
      <c r="J94" s="2" t="s">
        <v>2036</v>
      </c>
      <c r="K94" s="2"/>
      <c r="L94" s="2"/>
      <c r="M94" s="364"/>
      <c r="N94" s="2"/>
      <c r="O94" s="2"/>
      <c r="P94" s="2"/>
    </row>
    <row r="95" spans="1:16" x14ac:dyDescent="0.35">
      <c r="A95" s="2" t="s">
        <v>79</v>
      </c>
      <c r="B95" s="2" t="s">
        <v>117</v>
      </c>
      <c r="C95" s="2" t="s">
        <v>56</v>
      </c>
      <c r="D95" s="364" t="s">
        <v>1469</v>
      </c>
      <c r="E95" s="2" t="s">
        <v>3</v>
      </c>
      <c r="F95" s="2">
        <v>106</v>
      </c>
      <c r="G95" s="2"/>
      <c r="H95" s="2" t="str">
        <f>IF(COUNTIF(Planning!$A$10:$A$896,D95)=0,"Planning未反映",IF(COUNTIF(Planning!$A$10:$A$896,D95)&gt;0,"Planning反映",""))</f>
        <v>Planning未反映</v>
      </c>
      <c r="J95" s="2" t="s">
        <v>2036</v>
      </c>
      <c r="K95" s="2"/>
      <c r="L95" s="2"/>
      <c r="M95" s="364"/>
      <c r="N95" s="2"/>
      <c r="O95" s="2"/>
      <c r="P95" s="2"/>
    </row>
    <row r="96" spans="1:16" x14ac:dyDescent="0.35">
      <c r="A96" s="2" t="s">
        <v>79</v>
      </c>
      <c r="B96" s="2" t="s">
        <v>118</v>
      </c>
      <c r="C96" s="2" t="s">
        <v>83</v>
      </c>
      <c r="D96" s="364" t="s">
        <v>1460</v>
      </c>
      <c r="E96" s="2" t="s">
        <v>4</v>
      </c>
      <c r="F96" s="2">
        <v>100</v>
      </c>
      <c r="G96" s="2"/>
      <c r="H96" s="2" t="str">
        <f>IF(COUNTIF(Planning!$A$10:$A$896,D96)=0,"Planning未反映",IF(COUNTIF(Planning!$A$10:$A$896,D96)&gt;0,"Planning反映",""))</f>
        <v>Planning未反映</v>
      </c>
      <c r="J96" s="2" t="s">
        <v>2036</v>
      </c>
      <c r="K96" s="2"/>
      <c r="L96" s="2"/>
      <c r="M96" s="364"/>
      <c r="N96" s="2"/>
      <c r="O96" s="2"/>
      <c r="P96" s="2"/>
    </row>
    <row r="97" spans="1:16" x14ac:dyDescent="0.35">
      <c r="A97" s="2" t="s">
        <v>79</v>
      </c>
      <c r="B97" s="2" t="s">
        <v>119</v>
      </c>
      <c r="C97" s="2" t="s">
        <v>84</v>
      </c>
      <c r="D97" s="364" t="s">
        <v>1537</v>
      </c>
      <c r="E97" s="2" t="s">
        <v>4</v>
      </c>
      <c r="F97" s="2">
        <v>100</v>
      </c>
      <c r="G97" s="2"/>
      <c r="H97" s="2" t="str">
        <f>IF(COUNTIF(Planning!$A$10:$A$896,D97)=0,"Planning未反映",IF(COUNTIF(Planning!$A$10:$A$896,D97)&gt;0,"Planning反映",""))</f>
        <v>Planning未反映</v>
      </c>
      <c r="J97" s="2" t="s">
        <v>2036</v>
      </c>
      <c r="K97" s="2"/>
      <c r="L97" s="2"/>
      <c r="M97" s="364"/>
      <c r="N97" s="2"/>
      <c r="O97" s="2"/>
      <c r="P97" s="2"/>
    </row>
    <row r="98" spans="1:16" x14ac:dyDescent="0.35">
      <c r="A98" s="2" t="s">
        <v>79</v>
      </c>
      <c r="B98" s="2" t="s">
        <v>120</v>
      </c>
      <c r="C98" s="2" t="s">
        <v>85</v>
      </c>
      <c r="D98" s="364" t="s">
        <v>1431</v>
      </c>
      <c r="E98" s="2" t="s">
        <v>4</v>
      </c>
      <c r="F98" s="2">
        <v>100</v>
      </c>
      <c r="G98" s="2"/>
      <c r="H98" s="2" t="str">
        <f>IF(COUNTIF(Planning!$A$10:$A$896,D98)=0,"Planning未反映",IF(COUNTIF(Planning!$A$10:$A$896,D98)&gt;0,"Planning反映",""))</f>
        <v>Planning未反映</v>
      </c>
      <c r="J98" s="2" t="s">
        <v>2036</v>
      </c>
      <c r="K98" s="2"/>
      <c r="L98" s="2"/>
      <c r="M98" s="364"/>
      <c r="N98" s="2"/>
      <c r="O98" s="2"/>
      <c r="P98" s="2"/>
    </row>
    <row r="99" spans="1:16" x14ac:dyDescent="0.35">
      <c r="A99" s="2" t="s">
        <v>79</v>
      </c>
      <c r="B99" s="2" t="s">
        <v>121</v>
      </c>
      <c r="C99" s="2" t="s">
        <v>86</v>
      </c>
      <c r="D99" s="364" t="s">
        <v>1498</v>
      </c>
      <c r="E99" s="2" t="s">
        <v>4</v>
      </c>
      <c r="F99" s="2"/>
      <c r="G99" s="2"/>
      <c r="H99" s="2" t="str">
        <f>IF(COUNTIF(Planning!$A$10:$A$896,D99)=0,"Planning未反映",IF(COUNTIF(Planning!$A$10:$A$896,D99)&gt;0,"Planning反映",""))</f>
        <v>Planning未反映</v>
      </c>
      <c r="J99" s="2" t="s">
        <v>2036</v>
      </c>
      <c r="K99" s="2"/>
      <c r="L99" s="2"/>
      <c r="M99" s="364"/>
      <c r="N99" s="2"/>
      <c r="O99" s="2"/>
      <c r="P99" s="2"/>
    </row>
    <row r="100" spans="1:16" x14ac:dyDescent="0.35">
      <c r="A100" s="2" t="s">
        <v>79</v>
      </c>
      <c r="B100" s="2" t="s">
        <v>122</v>
      </c>
      <c r="C100" s="2" t="s">
        <v>87</v>
      </c>
      <c r="D100" s="364" t="s">
        <v>1443</v>
      </c>
      <c r="E100" s="2" t="s">
        <v>4</v>
      </c>
      <c r="F100" s="2"/>
      <c r="G100" s="2"/>
      <c r="H100" s="2" t="str">
        <f>IF(COUNTIF(Planning!$A$10:$A$896,D100)=0,"Planning未反映",IF(COUNTIF(Planning!$A$10:$A$896,D100)&gt;0,"Planning反映",""))</f>
        <v>Planning未反映</v>
      </c>
      <c r="J100" s="2" t="s">
        <v>2036</v>
      </c>
      <c r="K100" s="2"/>
      <c r="L100" s="2"/>
      <c r="M100" s="364"/>
      <c r="N100" s="2"/>
      <c r="O100" s="2"/>
      <c r="P100" s="2"/>
    </row>
    <row r="101" spans="1:16" x14ac:dyDescent="0.35">
      <c r="A101" s="2" t="s">
        <v>79</v>
      </c>
      <c r="B101" s="2" t="s">
        <v>122</v>
      </c>
      <c r="C101" s="2" t="s">
        <v>88</v>
      </c>
      <c r="D101" s="391" t="s">
        <v>2045</v>
      </c>
      <c r="E101" s="2"/>
      <c r="F101" s="2"/>
      <c r="G101" s="2"/>
      <c r="H101" s="2" t="str">
        <f>IF(COUNTIF(Planning!$A$10:$A$896,D101)=0,"Planning未反映",IF(COUNTIF(Planning!$A$10:$A$896,D101)&gt;0,"Planning反映",""))</f>
        <v>Planning未反映</v>
      </c>
      <c r="J101" s="2" t="s">
        <v>2036</v>
      </c>
      <c r="K101" s="2"/>
      <c r="L101" s="2"/>
      <c r="M101" s="364"/>
      <c r="N101" s="2"/>
      <c r="O101" s="2"/>
      <c r="P101" s="2"/>
    </row>
    <row r="102" spans="1:16" x14ac:dyDescent="0.35">
      <c r="A102" s="2" t="s">
        <v>79</v>
      </c>
      <c r="B102" s="2" t="s">
        <v>123</v>
      </c>
      <c r="C102" s="2" t="s">
        <v>89</v>
      </c>
      <c r="D102" s="364" t="s">
        <v>1491</v>
      </c>
      <c r="E102" s="2" t="s">
        <v>4</v>
      </c>
      <c r="F102" s="2"/>
      <c r="G102" s="2"/>
      <c r="H102" s="2" t="str">
        <f>IF(COUNTIF(Planning!$A$10:$A$896,D102)=0,"Planning未反映",IF(COUNTIF(Planning!$A$10:$A$896,D102)&gt;0,"Planning反映",""))</f>
        <v>Planning未反映</v>
      </c>
      <c r="J102" s="2" t="s">
        <v>2036</v>
      </c>
      <c r="K102" s="2"/>
      <c r="L102" s="2"/>
      <c r="M102" s="364"/>
      <c r="N102" s="2"/>
      <c r="O102" s="2"/>
      <c r="P102" s="2"/>
    </row>
    <row r="103" spans="1:16" x14ac:dyDescent="0.35">
      <c r="A103" s="2" t="s">
        <v>79</v>
      </c>
      <c r="B103" s="2" t="s">
        <v>124</v>
      </c>
      <c r="C103" s="2" t="s">
        <v>90</v>
      </c>
      <c r="D103" s="364" t="s">
        <v>1467</v>
      </c>
      <c r="E103" s="2" t="s">
        <v>4</v>
      </c>
      <c r="F103" s="2">
        <v>100</v>
      </c>
      <c r="G103" s="2"/>
      <c r="H103" s="2" t="str">
        <f>IF(COUNTIF(Planning!$A$10:$A$896,D103)=0,"Planning未反映",IF(COUNTIF(Planning!$A$10:$A$896,D103)&gt;0,"Planning反映",""))</f>
        <v>Planning反映</v>
      </c>
      <c r="J103" s="2" t="s">
        <v>2036</v>
      </c>
      <c r="K103" s="2"/>
      <c r="L103" s="2"/>
      <c r="M103" s="364"/>
      <c r="N103" s="2"/>
      <c r="O103" s="2"/>
      <c r="P103" s="2"/>
    </row>
    <row r="104" spans="1:16" x14ac:dyDescent="0.35">
      <c r="A104" s="2" t="s">
        <v>79</v>
      </c>
      <c r="B104" s="2" t="s">
        <v>125</v>
      </c>
      <c r="C104" s="2" t="s">
        <v>91</v>
      </c>
      <c r="D104" s="364" t="s">
        <v>1535</v>
      </c>
      <c r="E104" s="2" t="s">
        <v>4</v>
      </c>
      <c r="F104" s="2">
        <v>100</v>
      </c>
      <c r="G104" s="2"/>
      <c r="H104" s="2" t="str">
        <f>IF(COUNTIF(Planning!$A$10:$A$896,D104)=0,"Planning未反映",IF(COUNTIF(Planning!$A$10:$A$896,D104)&gt;0,"Planning反映",""))</f>
        <v>Planning未反映</v>
      </c>
      <c r="J104" s="2" t="s">
        <v>2036</v>
      </c>
      <c r="K104" s="2"/>
      <c r="L104" s="2"/>
      <c r="M104" s="364"/>
      <c r="N104" s="2"/>
      <c r="O104" s="2"/>
      <c r="P104" s="2"/>
    </row>
    <row r="105" spans="1:16" x14ac:dyDescent="0.35">
      <c r="A105" s="2" t="s">
        <v>79</v>
      </c>
      <c r="B105" s="2" t="s">
        <v>119</v>
      </c>
      <c r="C105" s="2" t="s">
        <v>92</v>
      </c>
      <c r="D105" s="364" t="s">
        <v>1539</v>
      </c>
      <c r="E105" s="2" t="s">
        <v>4</v>
      </c>
      <c r="F105" s="2">
        <v>100</v>
      </c>
      <c r="G105" s="2"/>
      <c r="H105" s="2" t="str">
        <f>IF(COUNTIF(Planning!$A$10:$A$896,D105)=0,"Planning未反映",IF(COUNTIF(Planning!$A$10:$A$896,D105)&gt;0,"Planning反映",""))</f>
        <v>Planning未反映</v>
      </c>
      <c r="J105" s="2" t="s">
        <v>2036</v>
      </c>
      <c r="K105" s="2"/>
      <c r="L105" s="2"/>
      <c r="M105" s="364"/>
      <c r="N105" s="2"/>
      <c r="O105" s="2"/>
      <c r="P105" s="2"/>
    </row>
    <row r="106" spans="1:16" x14ac:dyDescent="0.35">
      <c r="A106" s="2" t="s">
        <v>79</v>
      </c>
      <c r="B106" s="2" t="s">
        <v>126</v>
      </c>
      <c r="C106" s="2" t="s">
        <v>51</v>
      </c>
      <c r="D106" s="391" t="s">
        <v>2041</v>
      </c>
      <c r="E106" s="2" t="s">
        <v>5</v>
      </c>
      <c r="F106" s="2"/>
      <c r="G106" s="2"/>
      <c r="H106" s="2" t="str">
        <f>IF(COUNTIF(Planning!$A$10:$A$896,D106)=0,"Planning未反映",IF(COUNTIF(Planning!$A$10:$A$896,D106)&gt;0,"Planning反映",""))</f>
        <v>Planning未反映</v>
      </c>
      <c r="J106" s="2" t="s">
        <v>2036</v>
      </c>
      <c r="K106" s="2"/>
      <c r="L106" s="2"/>
      <c r="M106" s="364"/>
      <c r="N106" s="2"/>
      <c r="O106" s="2"/>
      <c r="P106" s="2"/>
    </row>
    <row r="107" spans="1:16" x14ac:dyDescent="0.35">
      <c r="A107" s="2" t="s">
        <v>79</v>
      </c>
      <c r="B107" s="2" t="s">
        <v>127</v>
      </c>
      <c r="C107" s="2" t="s">
        <v>57</v>
      </c>
      <c r="D107" s="364" t="s">
        <v>1402</v>
      </c>
      <c r="E107" s="2" t="s">
        <v>9</v>
      </c>
      <c r="F107" s="2">
        <v>150</v>
      </c>
      <c r="G107" s="2"/>
      <c r="H107" s="2" t="str">
        <f>IF(COUNTIF(Planning!$A$10:$A$896,D107)=0,"Planning未反映",IF(COUNTIF(Planning!$A$10:$A$896,D107)&gt;0,"Planning反映",""))</f>
        <v>Planning未反映</v>
      </c>
      <c r="J107" s="2" t="s">
        <v>2036</v>
      </c>
      <c r="K107" s="2"/>
      <c r="L107" s="2"/>
      <c r="M107" s="364"/>
      <c r="N107" s="2"/>
      <c r="O107" s="2"/>
      <c r="P107" s="2"/>
    </row>
    <row r="108" spans="1:16" x14ac:dyDescent="0.35">
      <c r="A108" s="2" t="s">
        <v>79</v>
      </c>
      <c r="B108" s="2" t="s">
        <v>128</v>
      </c>
      <c r="C108" s="2" t="s">
        <v>60</v>
      </c>
      <c r="D108" s="364" t="s">
        <v>1711</v>
      </c>
      <c r="E108" s="2" t="s">
        <v>9</v>
      </c>
      <c r="F108" s="2">
        <v>120</v>
      </c>
      <c r="G108" s="2"/>
      <c r="H108" s="2" t="str">
        <f>IF(COUNTIF(Planning!$A$10:$A$896,D108)=0,"Planning未反映",IF(COUNTIF(Planning!$A$10:$A$896,D108)&gt;0,"Planning反映",""))</f>
        <v>Planning反映</v>
      </c>
      <c r="J108" s="2" t="s">
        <v>2036</v>
      </c>
      <c r="K108" s="2"/>
      <c r="L108" s="2"/>
      <c r="M108" s="364"/>
      <c r="N108" s="2"/>
      <c r="O108" s="2"/>
      <c r="P108" s="2"/>
    </row>
    <row r="109" spans="1:16" x14ac:dyDescent="0.35">
      <c r="A109" s="2" t="s">
        <v>79</v>
      </c>
      <c r="B109" s="2" t="s">
        <v>128</v>
      </c>
      <c r="C109" s="2" t="s">
        <v>93</v>
      </c>
      <c r="D109" s="364" t="s">
        <v>1709</v>
      </c>
      <c r="E109" s="2" t="s">
        <v>4</v>
      </c>
      <c r="F109" s="2">
        <v>160</v>
      </c>
      <c r="G109" s="2"/>
      <c r="H109" s="2" t="str">
        <f>IF(COUNTIF(Planning!$A$10:$A$896,D109)=0,"Planning未反映",IF(COUNTIF(Planning!$A$10:$A$896,D109)&gt;0,"Planning反映",""))</f>
        <v>Planning未反映</v>
      </c>
      <c r="J109" s="2" t="s">
        <v>2036</v>
      </c>
      <c r="K109" s="2"/>
      <c r="L109" s="2"/>
      <c r="M109" s="364"/>
      <c r="N109" s="2"/>
      <c r="O109" s="2"/>
      <c r="P109" s="2"/>
    </row>
    <row r="110" spans="1:16" x14ac:dyDescent="0.35">
      <c r="A110" s="2" t="s">
        <v>79</v>
      </c>
      <c r="B110" s="2" t="s">
        <v>129</v>
      </c>
      <c r="C110" s="2" t="s">
        <v>94</v>
      </c>
      <c r="D110" s="364" t="s">
        <v>1714</v>
      </c>
      <c r="E110" s="2" t="s">
        <v>9</v>
      </c>
      <c r="F110" s="2">
        <v>120</v>
      </c>
      <c r="G110" s="2"/>
      <c r="H110" s="2" t="str">
        <f>IF(COUNTIF(Planning!$A$10:$A$896,D110)=0,"Planning未反映",IF(COUNTIF(Planning!$A$10:$A$896,D110)&gt;0,"Planning反映",""))</f>
        <v>Planning未反映</v>
      </c>
      <c r="J110" s="2" t="s">
        <v>2036</v>
      </c>
      <c r="K110" s="2"/>
      <c r="L110" s="2"/>
      <c r="M110" s="364"/>
      <c r="N110" s="2"/>
      <c r="O110" s="2"/>
      <c r="P110" s="2"/>
    </row>
    <row r="111" spans="1:16" x14ac:dyDescent="0.35">
      <c r="A111" s="2" t="s">
        <v>79</v>
      </c>
      <c r="B111" s="2" t="s">
        <v>129</v>
      </c>
      <c r="C111" s="2" t="s">
        <v>95</v>
      </c>
      <c r="D111" s="364" t="s">
        <v>1716</v>
      </c>
      <c r="E111" s="2" t="s">
        <v>9</v>
      </c>
      <c r="F111" s="2">
        <v>120</v>
      </c>
      <c r="G111" s="2"/>
      <c r="H111" s="2" t="str">
        <f>IF(COUNTIF(Planning!$A$10:$A$896,D111)=0,"Planning未反映",IF(COUNTIF(Planning!$A$10:$A$896,D111)&gt;0,"Planning反映",""))</f>
        <v>Planning反映</v>
      </c>
      <c r="J111" s="2" t="s">
        <v>2036</v>
      </c>
      <c r="K111" s="2"/>
      <c r="L111" s="2"/>
      <c r="M111" s="364"/>
      <c r="N111" s="2"/>
      <c r="O111" s="2"/>
      <c r="P111" s="2"/>
    </row>
    <row r="112" spans="1:16" x14ac:dyDescent="0.35">
      <c r="A112" s="2" t="s">
        <v>79</v>
      </c>
      <c r="B112" s="2" t="s">
        <v>126</v>
      </c>
      <c r="C112" s="2" t="s">
        <v>41</v>
      </c>
      <c r="D112" s="364" t="s">
        <v>1651</v>
      </c>
      <c r="E112" s="2" t="s">
        <v>6</v>
      </c>
      <c r="F112" s="2">
        <v>140</v>
      </c>
      <c r="G112" s="2"/>
      <c r="H112" s="2" t="str">
        <f>IF(COUNTIF(Planning!$A$10:$A$896,D112)=0,"Planning未反映",IF(COUNTIF(Planning!$A$10:$A$896,D112)&gt;0,"Planning反映",""))</f>
        <v>Planning反映</v>
      </c>
      <c r="J112" s="2" t="s">
        <v>2036</v>
      </c>
      <c r="K112" s="2"/>
      <c r="L112" s="2"/>
      <c r="M112" s="364"/>
      <c r="N112" s="2"/>
      <c r="O112" s="2"/>
      <c r="P112" s="2"/>
    </row>
    <row r="113" spans="1:16" x14ac:dyDescent="0.35">
      <c r="A113" s="2" t="s">
        <v>79</v>
      </c>
      <c r="B113" s="2" t="s">
        <v>130</v>
      </c>
      <c r="C113" s="2" t="s">
        <v>96</v>
      </c>
      <c r="D113" s="364" t="s">
        <v>1996</v>
      </c>
      <c r="E113" s="2" t="s">
        <v>4</v>
      </c>
      <c r="F113" s="2">
        <v>200</v>
      </c>
      <c r="G113" s="2"/>
      <c r="H113" s="2" t="str">
        <f>IF(COUNTIF(Planning!$A$10:$A$896,D113)=0,"Planning未反映",IF(COUNTIF(Planning!$A$10:$A$896,D113)&gt;0,"Planning反映",""))</f>
        <v>Planning未反映</v>
      </c>
      <c r="J113" s="2" t="s">
        <v>2036</v>
      </c>
      <c r="K113" s="2"/>
      <c r="L113" s="2"/>
      <c r="M113" s="364"/>
      <c r="N113" s="2"/>
      <c r="O113" s="2"/>
      <c r="P113" s="2"/>
    </row>
    <row r="114" spans="1:16" x14ac:dyDescent="0.35">
      <c r="A114" s="2" t="s">
        <v>79</v>
      </c>
      <c r="B114" s="2" t="s">
        <v>130</v>
      </c>
      <c r="C114" s="2" t="s">
        <v>96</v>
      </c>
      <c r="D114" s="364" t="s">
        <v>1996</v>
      </c>
      <c r="E114" s="2" t="s">
        <v>4</v>
      </c>
      <c r="F114" s="2">
        <v>200</v>
      </c>
      <c r="G114" s="2"/>
      <c r="H114" s="2" t="str">
        <f>IF(COUNTIF(Planning!$A$10:$A$896,D114)=0,"Planning未反映",IF(COUNTIF(Planning!$A$10:$A$896,D114)&gt;0,"Planning反映",""))</f>
        <v>Planning未反映</v>
      </c>
      <c r="J114" s="2" t="s">
        <v>2036</v>
      </c>
      <c r="K114" s="2"/>
      <c r="L114" s="2"/>
      <c r="M114" s="364"/>
      <c r="N114" s="2"/>
      <c r="O114" s="2"/>
      <c r="P114" s="2"/>
    </row>
    <row r="115" spans="1:16" x14ac:dyDescent="0.35">
      <c r="A115" s="2" t="s">
        <v>79</v>
      </c>
      <c r="B115" s="2" t="s">
        <v>131</v>
      </c>
      <c r="C115" s="2" t="s">
        <v>70</v>
      </c>
      <c r="D115" s="364" t="s">
        <v>1734</v>
      </c>
      <c r="E115" s="2" t="s">
        <v>3</v>
      </c>
      <c r="F115" s="2">
        <v>160</v>
      </c>
      <c r="G115" s="2"/>
      <c r="H115" s="2" t="str">
        <f>IF(COUNTIF(Planning!$A$10:$A$896,D115)=0,"Planning未反映",IF(COUNTIF(Planning!$A$10:$A$896,D115)&gt;0,"Planning反映",""))</f>
        <v>Planning反映</v>
      </c>
      <c r="J115" s="2" t="s">
        <v>2036</v>
      </c>
      <c r="K115" s="2"/>
      <c r="L115" s="2"/>
      <c r="M115" s="364"/>
      <c r="N115" s="2"/>
      <c r="O115" s="2"/>
      <c r="P115" s="2"/>
    </row>
    <row r="116" spans="1:16" x14ac:dyDescent="0.35">
      <c r="A116" s="2" t="s">
        <v>79</v>
      </c>
      <c r="B116" s="2" t="s">
        <v>131</v>
      </c>
      <c r="C116" s="2" t="s">
        <v>72</v>
      </c>
      <c r="D116" s="364" t="s">
        <v>1737</v>
      </c>
      <c r="E116" s="2" t="s">
        <v>3</v>
      </c>
      <c r="F116" s="2">
        <v>160</v>
      </c>
      <c r="G116" s="2"/>
      <c r="H116" s="2" t="str">
        <f>IF(COUNTIF(Planning!$A$10:$A$896,D116)=0,"Planning未反映",IF(COUNTIF(Planning!$A$10:$A$896,D116)&gt;0,"Planning反映",""))</f>
        <v>Planning反映</v>
      </c>
      <c r="J116" s="2" t="s">
        <v>2036</v>
      </c>
      <c r="K116" s="2"/>
      <c r="L116" s="2"/>
      <c r="M116" s="364"/>
      <c r="N116" s="2"/>
      <c r="O116" s="2"/>
      <c r="P116" s="2"/>
    </row>
    <row r="117" spans="1:16" x14ac:dyDescent="0.35">
      <c r="A117" s="2" t="s">
        <v>79</v>
      </c>
      <c r="B117" s="2" t="s">
        <v>132</v>
      </c>
      <c r="C117" s="2" t="s">
        <v>69</v>
      </c>
      <c r="D117" s="364" t="s">
        <v>1723</v>
      </c>
      <c r="E117" s="2" t="s">
        <v>3</v>
      </c>
      <c r="F117" s="2">
        <v>160</v>
      </c>
      <c r="G117" s="2"/>
      <c r="H117" s="2" t="str">
        <f>IF(COUNTIF(Planning!$A$10:$A$896,D117)=0,"Planning未反映",IF(COUNTIF(Planning!$A$10:$A$896,D117)&gt;0,"Planning反映",""))</f>
        <v>Planning反映</v>
      </c>
      <c r="J117" s="2" t="s">
        <v>2036</v>
      </c>
      <c r="K117" s="2"/>
      <c r="L117" s="2"/>
      <c r="M117" s="364"/>
      <c r="N117" s="2"/>
      <c r="O117" s="2"/>
      <c r="P117" s="2"/>
    </row>
    <row r="118" spans="1:16" x14ac:dyDescent="0.35">
      <c r="A118" s="2" t="s">
        <v>79</v>
      </c>
      <c r="B118" s="2" t="s">
        <v>132</v>
      </c>
      <c r="C118" s="2" t="s">
        <v>71</v>
      </c>
      <c r="D118" s="364" t="s">
        <v>1993</v>
      </c>
      <c r="E118" s="2" t="s">
        <v>3</v>
      </c>
      <c r="F118" s="2">
        <v>160</v>
      </c>
      <c r="G118" s="2"/>
      <c r="H118" s="2" t="str">
        <f>IF(COUNTIF(Planning!$A$10:$A$896,D118)=0,"Planning未反映",IF(COUNTIF(Planning!$A$10:$A$896,D118)&gt;0,"Planning反映",""))</f>
        <v>Planning反映</v>
      </c>
      <c r="J118" s="2" t="s">
        <v>2036</v>
      </c>
      <c r="K118" s="2"/>
      <c r="L118" s="2"/>
      <c r="M118" s="364"/>
      <c r="N118" s="2"/>
      <c r="O118" s="2"/>
      <c r="P118" s="2"/>
    </row>
    <row r="119" spans="1:16" x14ac:dyDescent="0.35">
      <c r="A119" s="2" t="s">
        <v>79</v>
      </c>
      <c r="B119" s="2" t="s">
        <v>133</v>
      </c>
      <c r="C119" s="2" t="s">
        <v>97</v>
      </c>
      <c r="D119" s="364" t="s">
        <v>1571</v>
      </c>
      <c r="E119" s="2" t="s">
        <v>3</v>
      </c>
      <c r="F119" s="2">
        <v>110</v>
      </c>
      <c r="G119" s="2"/>
      <c r="H119" s="2" t="str">
        <f>IF(COUNTIF(Planning!$A$10:$A$896,D119)=0,"Planning未反映",IF(COUNTIF(Planning!$A$10:$A$896,D119)&gt;0,"Planning反映",""))</f>
        <v>Planning未反映</v>
      </c>
      <c r="J119" s="2" t="s">
        <v>2036</v>
      </c>
      <c r="K119" s="2"/>
      <c r="L119" s="2"/>
      <c r="M119" s="364"/>
      <c r="N119" s="2"/>
      <c r="O119" s="2"/>
      <c r="P119" s="2"/>
    </row>
    <row r="120" spans="1:16" x14ac:dyDescent="0.35">
      <c r="A120" s="2" t="s">
        <v>79</v>
      </c>
      <c r="B120" s="2" t="s">
        <v>133</v>
      </c>
      <c r="C120" s="2" t="s">
        <v>98</v>
      </c>
      <c r="D120" s="364" t="s">
        <v>1589</v>
      </c>
      <c r="E120" s="2" t="s">
        <v>3</v>
      </c>
      <c r="F120" s="2"/>
      <c r="G120" s="2"/>
      <c r="H120" s="2" t="str">
        <f>IF(COUNTIF(Planning!$A$10:$A$896,D120)=0,"Planning未反映",IF(COUNTIF(Planning!$A$10:$A$896,D120)&gt;0,"Planning反映",""))</f>
        <v>Planning未反映</v>
      </c>
      <c r="J120" s="2" t="s">
        <v>2036</v>
      </c>
      <c r="K120" s="2"/>
      <c r="L120" s="2"/>
      <c r="M120" s="364"/>
      <c r="N120" s="2"/>
      <c r="O120" s="2"/>
      <c r="P120" s="2"/>
    </row>
    <row r="121" spans="1:16" x14ac:dyDescent="0.35">
      <c r="A121" s="2" t="s">
        <v>79</v>
      </c>
      <c r="B121" s="2" t="s">
        <v>133</v>
      </c>
      <c r="C121" s="2" t="s">
        <v>99</v>
      </c>
      <c r="D121" s="364" t="s">
        <v>1575</v>
      </c>
      <c r="E121" s="2" t="s">
        <v>3</v>
      </c>
      <c r="F121" s="2"/>
      <c r="G121" s="2"/>
      <c r="H121" s="2" t="str">
        <f>IF(COUNTIF(Planning!$A$10:$A$896,D121)=0,"Planning未反映",IF(COUNTIF(Planning!$A$10:$A$896,D121)&gt;0,"Planning反映",""))</f>
        <v>Planning反映</v>
      </c>
      <c r="J121" s="2" t="s">
        <v>2036</v>
      </c>
      <c r="K121" s="2"/>
      <c r="L121" s="2"/>
      <c r="M121" s="364"/>
      <c r="N121" s="2"/>
      <c r="O121" s="2"/>
      <c r="P121" s="2"/>
    </row>
    <row r="122" spans="1:16" x14ac:dyDescent="0.35">
      <c r="A122" s="2" t="s">
        <v>79</v>
      </c>
      <c r="B122" s="2" t="s">
        <v>133</v>
      </c>
      <c r="C122" s="2" t="s">
        <v>100</v>
      </c>
      <c r="D122" s="364" t="s">
        <v>1566</v>
      </c>
      <c r="E122" s="2" t="s">
        <v>3</v>
      </c>
      <c r="F122" s="2"/>
      <c r="G122" s="2"/>
      <c r="H122" s="2" t="str">
        <f>IF(COUNTIF(Planning!$A$10:$A$896,D122)=0,"Planning未反映",IF(COUNTIF(Planning!$A$10:$A$896,D122)&gt;0,"Planning反映",""))</f>
        <v>Planning反映</v>
      </c>
      <c r="J122" s="2" t="s">
        <v>2036</v>
      </c>
      <c r="K122" s="2"/>
      <c r="L122" s="2"/>
      <c r="M122" s="364"/>
      <c r="N122" s="2"/>
      <c r="O122" s="2"/>
      <c r="P122" s="2"/>
    </row>
    <row r="123" spans="1:16" x14ac:dyDescent="0.35">
      <c r="A123" s="2" t="s">
        <v>79</v>
      </c>
      <c r="B123" s="2" t="s">
        <v>133</v>
      </c>
      <c r="C123" s="2" t="s">
        <v>101</v>
      </c>
      <c r="D123" s="364" t="s">
        <v>1580</v>
      </c>
      <c r="E123" s="2" t="s">
        <v>3</v>
      </c>
      <c r="F123" s="2"/>
      <c r="G123" s="2"/>
      <c r="H123" s="2" t="str">
        <f>IF(COUNTIF(Planning!$A$10:$A$896,D123)=0,"Planning未反映",IF(COUNTIF(Planning!$A$10:$A$896,D123)&gt;0,"Planning反映",""))</f>
        <v>Planning反映</v>
      </c>
      <c r="J123" s="2" t="s">
        <v>2036</v>
      </c>
      <c r="K123" s="2"/>
      <c r="L123" s="2"/>
      <c r="M123" s="364"/>
      <c r="N123" s="2"/>
      <c r="O123" s="2"/>
      <c r="P123" s="2"/>
    </row>
    <row r="124" spans="1:16" x14ac:dyDescent="0.35">
      <c r="A124" s="2" t="s">
        <v>79</v>
      </c>
      <c r="B124" s="2" t="s">
        <v>134</v>
      </c>
      <c r="C124" s="2" t="s">
        <v>172</v>
      </c>
      <c r="D124" s="364" t="s">
        <v>1635</v>
      </c>
      <c r="E124" s="2" t="s">
        <v>4</v>
      </c>
      <c r="F124" s="2">
        <v>180</v>
      </c>
      <c r="G124" s="2"/>
      <c r="H124" s="2" t="str">
        <f>IF(COUNTIF(Planning!$A$10:$A$896,D124)=0,"Planning未反映",IF(COUNTIF(Planning!$A$10:$A$896,D124)&gt;0,"Planning反映",""))</f>
        <v>Planning未反映</v>
      </c>
      <c r="J124" s="2" t="s">
        <v>2036</v>
      </c>
      <c r="K124" s="2"/>
      <c r="L124" s="2"/>
      <c r="M124" s="364"/>
      <c r="N124" s="2"/>
      <c r="O124" s="2"/>
      <c r="P124" s="2"/>
    </row>
    <row r="125" spans="1:16" x14ac:dyDescent="0.35">
      <c r="A125" s="2" t="s">
        <v>79</v>
      </c>
      <c r="B125" s="2" t="s">
        <v>134</v>
      </c>
      <c r="C125" s="2" t="s">
        <v>173</v>
      </c>
      <c r="D125" s="391" t="s">
        <v>2044</v>
      </c>
      <c r="E125" s="2" t="s">
        <v>11</v>
      </c>
      <c r="F125" s="2">
        <v>180</v>
      </c>
      <c r="G125" s="2"/>
      <c r="H125" s="2" t="str">
        <f>IF(COUNTIF(Planning!$A$10:$A$896,D125)=0,"Planning未反映",IF(COUNTIF(Planning!$A$10:$A$896,D125)&gt;0,"Planning反映",""))</f>
        <v>Planning未反映</v>
      </c>
      <c r="J125" s="2" t="s">
        <v>2036</v>
      </c>
      <c r="K125" s="2"/>
      <c r="L125" s="2"/>
      <c r="M125" s="364"/>
      <c r="N125" s="2"/>
      <c r="O125" s="2"/>
      <c r="P125" s="2"/>
    </row>
    <row r="126" spans="1:16" x14ac:dyDescent="0.35">
      <c r="A126" s="2" t="s">
        <v>79</v>
      </c>
      <c r="B126" s="2" t="s">
        <v>134</v>
      </c>
      <c r="C126" s="2" t="s">
        <v>174</v>
      </c>
      <c r="D126" s="364" t="s">
        <v>1631</v>
      </c>
      <c r="E126" s="2" t="s">
        <v>4</v>
      </c>
      <c r="F126" s="2">
        <v>180</v>
      </c>
      <c r="G126" s="2"/>
      <c r="H126" s="2" t="str">
        <f>IF(COUNTIF(Planning!$A$10:$A$896,D126)=0,"Planning未反映",IF(COUNTIF(Planning!$A$10:$A$896,D126)&gt;0,"Planning反映",""))</f>
        <v>Planning未反映</v>
      </c>
      <c r="J126" s="2" t="s">
        <v>2036</v>
      </c>
      <c r="K126" s="2"/>
      <c r="L126" s="2"/>
      <c r="M126" s="364"/>
      <c r="N126" s="2"/>
      <c r="O126" s="2"/>
      <c r="P126" s="2"/>
    </row>
    <row r="127" spans="1:16" x14ac:dyDescent="0.35">
      <c r="A127" s="2" t="s">
        <v>79</v>
      </c>
      <c r="B127" s="2" t="s">
        <v>134</v>
      </c>
      <c r="C127" s="2" t="s">
        <v>175</v>
      </c>
      <c r="D127" s="364" t="s">
        <v>1997</v>
      </c>
      <c r="E127" s="2" t="s">
        <v>15</v>
      </c>
      <c r="F127" s="2">
        <v>180</v>
      </c>
      <c r="G127" s="2"/>
      <c r="H127" s="2" t="str">
        <f>IF(COUNTIF(Planning!$A$10:$A$896,D127)=0,"Planning未反映",IF(COUNTIF(Planning!$A$10:$A$896,D127)&gt;0,"Planning反映",""))</f>
        <v>Planning未反映</v>
      </c>
      <c r="J127" s="2" t="s">
        <v>2036</v>
      </c>
      <c r="K127" s="2"/>
      <c r="L127" s="2"/>
      <c r="M127" s="364"/>
      <c r="N127" s="2"/>
      <c r="O127" s="2"/>
      <c r="P127" s="2"/>
    </row>
    <row r="128" spans="1:16" x14ac:dyDescent="0.35">
      <c r="A128" s="2" t="s">
        <v>79</v>
      </c>
      <c r="B128" s="2" t="s">
        <v>135</v>
      </c>
      <c r="C128" s="2" t="s">
        <v>105</v>
      </c>
      <c r="D128" s="364" t="s">
        <v>1635</v>
      </c>
      <c r="E128" s="2" t="s">
        <v>4</v>
      </c>
      <c r="F128" s="2">
        <v>180</v>
      </c>
      <c r="G128" s="2"/>
      <c r="H128" s="2" t="str">
        <f>IF(COUNTIF(Planning!$A$10:$A$896,D128)=0,"Planning未反映",IF(COUNTIF(Planning!$A$10:$A$896,D128)&gt;0,"Planning反映",""))</f>
        <v>Planning未反映</v>
      </c>
      <c r="J128" s="2" t="s">
        <v>2036</v>
      </c>
      <c r="K128" s="2"/>
      <c r="L128" s="2"/>
      <c r="M128" s="364"/>
      <c r="N128" s="2"/>
      <c r="O128" s="2"/>
      <c r="P128" s="2"/>
    </row>
    <row r="129" spans="1:16" x14ac:dyDescent="0.35">
      <c r="A129" s="2" t="s">
        <v>79</v>
      </c>
      <c r="B129" s="2" t="s">
        <v>136</v>
      </c>
      <c r="C129" s="2" t="s">
        <v>106</v>
      </c>
      <c r="D129" s="364" t="s">
        <v>1998</v>
      </c>
      <c r="E129" s="2" t="s">
        <v>102</v>
      </c>
      <c r="F129" s="2">
        <v>180</v>
      </c>
      <c r="G129" s="2"/>
      <c r="H129" s="2" t="str">
        <f>IF(COUNTIF(Planning!$A$10:$A$896,D129)=0,"Planning未反映",IF(COUNTIF(Planning!$A$10:$A$896,D129)&gt;0,"Planning反映",""))</f>
        <v>Planning未反映</v>
      </c>
      <c r="J129" s="2" t="s">
        <v>2036</v>
      </c>
      <c r="K129" s="2"/>
      <c r="L129" s="2"/>
      <c r="M129" s="364"/>
      <c r="N129" s="2"/>
      <c r="O129" s="2"/>
      <c r="P129" s="2"/>
    </row>
    <row r="130" spans="1:16" x14ac:dyDescent="0.35">
      <c r="A130" s="2" t="s">
        <v>79</v>
      </c>
      <c r="B130" s="2" t="s">
        <v>136</v>
      </c>
      <c r="C130" s="2" t="s">
        <v>107</v>
      </c>
      <c r="D130" s="364" t="s">
        <v>1999</v>
      </c>
      <c r="E130" s="2" t="s">
        <v>3</v>
      </c>
      <c r="F130" s="2">
        <v>180</v>
      </c>
      <c r="G130" s="2"/>
      <c r="H130" s="2" t="str">
        <f>IF(COUNTIF(Planning!$A$10:$A$896,D130)=0,"Planning未反映",IF(COUNTIF(Planning!$A$10:$A$896,D130)&gt;0,"Planning反映",""))</f>
        <v>Planning未反映</v>
      </c>
      <c r="J130" s="2" t="s">
        <v>2036</v>
      </c>
      <c r="K130" s="2"/>
      <c r="L130" s="2"/>
      <c r="M130" s="364"/>
      <c r="N130" s="2"/>
      <c r="O130" s="2"/>
      <c r="P130" s="2"/>
    </row>
    <row r="131" spans="1:16" x14ac:dyDescent="0.35">
      <c r="A131" s="2" t="s">
        <v>79</v>
      </c>
      <c r="B131" s="2" t="s">
        <v>136</v>
      </c>
      <c r="C131" s="2" t="s">
        <v>108</v>
      </c>
      <c r="D131" s="364" t="s">
        <v>2000</v>
      </c>
      <c r="E131" s="2" t="s">
        <v>6</v>
      </c>
      <c r="F131" s="2">
        <v>180</v>
      </c>
      <c r="G131" s="2"/>
      <c r="H131" s="2" t="str">
        <f>IF(COUNTIF(Planning!$A$10:$A$896,D131)=0,"Planning未反映",IF(COUNTIF(Planning!$A$10:$A$896,D131)&gt;0,"Planning反映",""))</f>
        <v>Planning未反映</v>
      </c>
      <c r="J131" s="2" t="s">
        <v>2036</v>
      </c>
      <c r="K131" s="2"/>
      <c r="L131" s="2"/>
      <c r="M131" s="364"/>
      <c r="N131" s="2"/>
      <c r="O131" s="2"/>
      <c r="P131" s="2"/>
    </row>
    <row r="132" spans="1:16" x14ac:dyDescent="0.35">
      <c r="A132" s="2" t="s">
        <v>79</v>
      </c>
      <c r="B132" s="2" t="s">
        <v>131</v>
      </c>
      <c r="C132" s="2" t="s">
        <v>109</v>
      </c>
      <c r="D132" s="364" t="s">
        <v>1734</v>
      </c>
      <c r="E132" s="2"/>
      <c r="F132" s="2"/>
      <c r="G132" s="2"/>
      <c r="H132" s="2" t="str">
        <f>IF(COUNTIF(Planning!$A$10:$A$896,D132)=0,"Planning未反映",IF(COUNTIF(Planning!$A$10:$A$896,D132)&gt;0,"Planning反映",""))</f>
        <v>Planning反映</v>
      </c>
      <c r="J132" s="2" t="s">
        <v>2036</v>
      </c>
      <c r="K132" s="2"/>
      <c r="L132" s="2"/>
      <c r="M132" s="364"/>
      <c r="N132" s="2"/>
      <c r="O132" s="2"/>
      <c r="P132" s="2"/>
    </row>
    <row r="133" spans="1:16" x14ac:dyDescent="0.35">
      <c r="A133" s="2" t="s">
        <v>79</v>
      </c>
      <c r="B133" s="2" t="s">
        <v>132</v>
      </c>
      <c r="C133" s="2" t="s">
        <v>75</v>
      </c>
      <c r="D133" s="364" t="s">
        <v>1994</v>
      </c>
      <c r="E133" s="2"/>
      <c r="F133" s="2"/>
      <c r="G133" s="2"/>
      <c r="H133" s="2" t="str">
        <f>IF(COUNTIF(Planning!$A$10:$A$896,D133)=0,"Planning未反映",IF(COUNTIF(Planning!$A$10:$A$896,D133)&gt;0,"Planning反映",""))</f>
        <v>Planning未反映</v>
      </c>
      <c r="J133" s="2" t="s">
        <v>2036</v>
      </c>
      <c r="K133" s="2"/>
      <c r="L133" s="2"/>
      <c r="M133" s="364"/>
      <c r="N133" s="2"/>
      <c r="O133" s="2"/>
      <c r="P133" s="2"/>
    </row>
    <row r="134" spans="1:16" x14ac:dyDescent="0.35">
      <c r="A134" s="2" t="s">
        <v>79</v>
      </c>
      <c r="B134" s="2" t="s">
        <v>138</v>
      </c>
      <c r="C134" s="2" t="s">
        <v>110</v>
      </c>
      <c r="D134" s="364" t="s">
        <v>1471</v>
      </c>
      <c r="E134" s="2" t="s">
        <v>103</v>
      </c>
      <c r="F134" s="2">
        <v>130</v>
      </c>
      <c r="G134" s="2"/>
      <c r="H134" s="2" t="str">
        <f>IF(COUNTIF(Planning!$A$10:$A$896,D134)=0,"Planning未反映",IF(COUNTIF(Planning!$A$10:$A$896,D134)&gt;0,"Planning反映",""))</f>
        <v>Planning未反映</v>
      </c>
      <c r="J134" s="2" t="s">
        <v>2036</v>
      </c>
      <c r="K134" s="2"/>
      <c r="L134" s="2"/>
      <c r="M134" s="364"/>
      <c r="N134" s="2"/>
      <c r="O134" s="2"/>
      <c r="P134" s="2"/>
    </row>
    <row r="135" spans="1:16" x14ac:dyDescent="0.35">
      <c r="A135" s="2" t="s">
        <v>79</v>
      </c>
      <c r="B135" s="2" t="s">
        <v>139</v>
      </c>
      <c r="C135" s="2" t="s">
        <v>111</v>
      </c>
      <c r="D135" s="364" t="s">
        <v>1520</v>
      </c>
      <c r="E135" s="2" t="s">
        <v>4</v>
      </c>
      <c r="F135" s="2">
        <v>125</v>
      </c>
      <c r="G135" s="2"/>
      <c r="H135" s="2" t="str">
        <f>IF(COUNTIF(Planning!$A$10:$A$896,D135)=0,"Planning未反映",IF(COUNTIF(Planning!$A$10:$A$896,D135)&gt;0,"Planning反映",""))</f>
        <v>Planning反映</v>
      </c>
      <c r="J135" s="2" t="s">
        <v>2036</v>
      </c>
      <c r="K135" s="2"/>
      <c r="L135" s="2"/>
      <c r="M135" s="364"/>
      <c r="N135" s="2"/>
      <c r="O135" s="2"/>
      <c r="P135" s="2"/>
    </row>
    <row r="136" spans="1:16" x14ac:dyDescent="0.35">
      <c r="A136" s="2" t="s">
        <v>79</v>
      </c>
      <c r="B136" s="2" t="s">
        <v>140</v>
      </c>
      <c r="C136" s="2" t="s">
        <v>112</v>
      </c>
      <c r="D136" s="364" t="s">
        <v>1523</v>
      </c>
      <c r="E136" s="2" t="s">
        <v>4</v>
      </c>
      <c r="F136" s="2">
        <v>140</v>
      </c>
      <c r="G136" s="2"/>
      <c r="H136" s="2" t="str">
        <f>IF(COUNTIF(Planning!$A$10:$A$896,D136)=0,"Planning未反映",IF(COUNTIF(Planning!$A$10:$A$896,D136)&gt;0,"Planning反映",""))</f>
        <v>Planning未反映</v>
      </c>
      <c r="J136" s="2" t="s">
        <v>2036</v>
      </c>
      <c r="K136" s="2"/>
      <c r="L136" s="2"/>
      <c r="M136" s="364"/>
      <c r="N136" s="2"/>
      <c r="O136" s="2"/>
      <c r="P136" s="2"/>
    </row>
    <row r="137" spans="1:16" x14ac:dyDescent="0.35">
      <c r="A137" s="2" t="s">
        <v>79</v>
      </c>
      <c r="B137" s="2" t="s">
        <v>140</v>
      </c>
      <c r="C137" s="2" t="s">
        <v>113</v>
      </c>
      <c r="D137" s="364" t="s">
        <v>1526</v>
      </c>
      <c r="E137" s="2" t="s">
        <v>104</v>
      </c>
      <c r="F137" s="2">
        <v>140</v>
      </c>
      <c r="G137" s="2"/>
      <c r="H137" s="2" t="str">
        <f>IF(COUNTIF(Planning!$A$10:$A$896,D137)=0,"Planning未反映",IF(COUNTIF(Planning!$A$10:$A$896,D137)&gt;0,"Planning反映",""))</f>
        <v>Planning未反映</v>
      </c>
      <c r="J137" s="2" t="s">
        <v>2036</v>
      </c>
      <c r="K137" s="2"/>
      <c r="L137" s="2"/>
      <c r="M137" s="364"/>
      <c r="N137" s="2"/>
      <c r="O137" s="2"/>
      <c r="P137" s="2"/>
    </row>
    <row r="138" spans="1:16" x14ac:dyDescent="0.35">
      <c r="A138" s="2" t="s">
        <v>79</v>
      </c>
      <c r="B138" s="2" t="s">
        <v>141</v>
      </c>
      <c r="C138" s="2" t="s">
        <v>114</v>
      </c>
      <c r="D138" s="391" t="s">
        <v>2045</v>
      </c>
      <c r="E138" s="2" t="s">
        <v>10</v>
      </c>
      <c r="F138" s="2">
        <v>200</v>
      </c>
      <c r="G138" s="2"/>
      <c r="H138" s="2" t="str">
        <f>IF(COUNTIF(Planning!$A$10:$A$896,D138)=0,"Planning未反映",IF(COUNTIF(Planning!$A$10:$A$896,D138)&gt;0,"Planning反映",""))</f>
        <v>Planning未反映</v>
      </c>
      <c r="J138" s="2" t="s">
        <v>2036</v>
      </c>
      <c r="K138" s="2"/>
      <c r="L138" s="2"/>
      <c r="M138" s="364"/>
      <c r="N138" s="2"/>
      <c r="O138" s="2"/>
      <c r="P138" s="2"/>
    </row>
    <row r="139" spans="1:16" x14ac:dyDescent="0.35">
      <c r="A139" s="2" t="s">
        <v>21</v>
      </c>
      <c r="B139" s="2" t="s">
        <v>166</v>
      </c>
      <c r="C139" s="2" t="s">
        <v>176</v>
      </c>
      <c r="D139" s="364" t="s">
        <v>1484</v>
      </c>
      <c r="E139" s="2"/>
      <c r="F139" s="2"/>
      <c r="G139" s="2"/>
      <c r="H139" s="2" t="str">
        <f>IF(COUNTIF(Planning!$A$10:$A$896,D139)=0,"Planning未反映",IF(COUNTIF(Planning!$A$10:$A$896,D139)&gt;0,"Planning反映",""))</f>
        <v>Planning未反映</v>
      </c>
      <c r="J139" s="2" t="s">
        <v>2036</v>
      </c>
      <c r="K139" s="2"/>
      <c r="L139" s="2"/>
      <c r="M139" s="364"/>
      <c r="N139" s="2"/>
      <c r="O139" s="2"/>
      <c r="P139" s="2"/>
    </row>
    <row r="140" spans="1:16" x14ac:dyDescent="0.35">
      <c r="A140" s="2" t="s">
        <v>21</v>
      </c>
      <c r="B140" s="2" t="s">
        <v>166</v>
      </c>
      <c r="C140" s="2" t="s">
        <v>177</v>
      </c>
      <c r="D140" s="364" t="s">
        <v>1977</v>
      </c>
      <c r="E140" s="2"/>
      <c r="F140" s="2"/>
      <c r="G140" s="2"/>
      <c r="H140" s="2" t="str">
        <f>IF(COUNTIF(Planning!$A$10:$A$896,D140)=0,"Planning未反映",IF(COUNTIF(Planning!$A$10:$A$896,D140)&gt;0,"Planning反映",""))</f>
        <v>Planning未反映</v>
      </c>
      <c r="J140" s="2" t="s">
        <v>2036</v>
      </c>
      <c r="K140" s="2"/>
      <c r="L140" s="2"/>
      <c r="M140" s="364"/>
      <c r="N140" s="2"/>
      <c r="O140" s="2"/>
      <c r="P140" s="2"/>
    </row>
    <row r="141" spans="1:16" x14ac:dyDescent="0.35">
      <c r="A141" s="2" t="s">
        <v>21</v>
      </c>
      <c r="B141" s="2" t="s">
        <v>166</v>
      </c>
      <c r="C141" s="2" t="s">
        <v>178</v>
      </c>
      <c r="D141" s="364" t="s">
        <v>1869</v>
      </c>
      <c r="E141" s="2"/>
      <c r="F141" s="2"/>
      <c r="G141" s="2"/>
      <c r="H141" s="2" t="str">
        <f>IF(COUNTIF(Planning!$A$10:$A$896,D141)=0,"Planning未反映",IF(COUNTIF(Planning!$A$10:$A$896,D141)&gt;0,"Planning反映",""))</f>
        <v>Planning未反映</v>
      </c>
      <c r="J141" s="2" t="s">
        <v>2036</v>
      </c>
      <c r="K141" s="2"/>
      <c r="L141" s="2"/>
      <c r="M141" s="364"/>
      <c r="N141" s="2"/>
      <c r="O141" s="2"/>
      <c r="P141" s="2"/>
    </row>
    <row r="142" spans="1:16" x14ac:dyDescent="0.35">
      <c r="A142" s="2" t="s">
        <v>21</v>
      </c>
      <c r="B142" s="2" t="s">
        <v>167</v>
      </c>
      <c r="C142" s="2" t="s">
        <v>179</v>
      </c>
      <c r="D142" s="364" t="s">
        <v>1482</v>
      </c>
      <c r="E142" s="2"/>
      <c r="F142" s="2"/>
      <c r="G142" s="2"/>
      <c r="H142" s="2" t="str">
        <f>IF(COUNTIF(Planning!$A$10:$A$896,D142)=0,"Planning未反映",IF(COUNTIF(Planning!$A$10:$A$896,D142)&gt;0,"Planning反映",""))</f>
        <v>Planning反映</v>
      </c>
      <c r="J142" s="2" t="s">
        <v>2036</v>
      </c>
      <c r="K142" s="2"/>
      <c r="L142" s="2"/>
      <c r="M142" s="364"/>
      <c r="N142" s="2"/>
      <c r="O142" s="2"/>
      <c r="P142" s="2"/>
    </row>
    <row r="143" spans="1:16" x14ac:dyDescent="0.35">
      <c r="A143" s="2" t="s">
        <v>21</v>
      </c>
      <c r="B143" s="2" t="s">
        <v>167</v>
      </c>
      <c r="C143" s="2" t="s">
        <v>180</v>
      </c>
      <c r="D143" s="364" t="s">
        <v>1974</v>
      </c>
      <c r="E143" s="2"/>
      <c r="F143" s="2"/>
      <c r="G143" s="2"/>
      <c r="H143" s="2" t="str">
        <f>IF(COUNTIF(Planning!$A$10:$A$896,D143)=0,"Planning未反映",IF(COUNTIF(Planning!$A$10:$A$896,D143)&gt;0,"Planning反映",""))</f>
        <v>Planning反映</v>
      </c>
      <c r="J143" s="2" t="s">
        <v>2036</v>
      </c>
      <c r="K143" s="2"/>
      <c r="L143" s="2"/>
      <c r="M143" s="364"/>
      <c r="N143" s="2"/>
      <c r="O143" s="2"/>
      <c r="P143" s="2"/>
    </row>
    <row r="144" spans="1:16" x14ac:dyDescent="0.35">
      <c r="A144" s="2" t="s">
        <v>160</v>
      </c>
      <c r="B144" s="2" t="s">
        <v>168</v>
      </c>
      <c r="C144" s="2" t="s">
        <v>161</v>
      </c>
      <c r="D144" s="364" t="s">
        <v>1585</v>
      </c>
      <c r="E144" s="2" t="s">
        <v>3</v>
      </c>
      <c r="F144" s="2">
        <v>110</v>
      </c>
      <c r="G144" s="2"/>
      <c r="H144" s="2" t="str">
        <f>IF(COUNTIF(Planning!$A$10:$A$896,D144)=0,"Planning未反映",IF(COUNTIF(Planning!$A$10:$A$896,D144)&gt;0,"Planning反映",""))</f>
        <v>Planning未反映</v>
      </c>
      <c r="I144" s="1" t="s">
        <v>1571</v>
      </c>
      <c r="J144" s="2" t="s">
        <v>2036</v>
      </c>
      <c r="K144" s="2"/>
      <c r="L144" s="2"/>
      <c r="M144" s="364"/>
      <c r="N144" s="2"/>
      <c r="O144" s="2"/>
      <c r="P144" s="2"/>
    </row>
    <row r="145" spans="1:16" x14ac:dyDescent="0.35">
      <c r="A145" s="2" t="s">
        <v>160</v>
      </c>
      <c r="B145" s="2" t="s">
        <v>168</v>
      </c>
      <c r="C145" s="2" t="s">
        <v>162</v>
      </c>
      <c r="D145" s="364" t="s">
        <v>1566</v>
      </c>
      <c r="E145" s="2" t="s">
        <v>3</v>
      </c>
      <c r="F145" s="2">
        <v>110</v>
      </c>
      <c r="G145" s="2"/>
      <c r="H145" s="2" t="str">
        <f>IF(COUNTIF(Planning!$A$10:$A$896,D145)=0,"Planning未反映",IF(COUNTIF(Planning!$A$10:$A$896,D145)&gt;0,"Planning反映",""))</f>
        <v>Planning反映</v>
      </c>
      <c r="I145" s="1" t="s">
        <v>1580</v>
      </c>
      <c r="J145" s="2" t="s">
        <v>2036</v>
      </c>
      <c r="K145" s="2"/>
      <c r="L145" s="2"/>
      <c r="M145" s="364"/>
      <c r="N145" s="2"/>
      <c r="O145" s="2"/>
      <c r="P145" s="2"/>
    </row>
    <row r="146" spans="1:16" x14ac:dyDescent="0.35">
      <c r="A146" s="2" t="s">
        <v>160</v>
      </c>
      <c r="B146" s="2" t="s">
        <v>168</v>
      </c>
      <c r="C146" s="2" t="s">
        <v>98</v>
      </c>
      <c r="D146" s="364" t="s">
        <v>1589</v>
      </c>
      <c r="E146" s="2" t="s">
        <v>4</v>
      </c>
      <c r="F146" s="2"/>
      <c r="G146" s="2"/>
      <c r="H146" s="2" t="str">
        <f>IF(COUNTIF(Planning!$A$10:$A$896,D146)=0,"Planning未反映",IF(COUNTIF(Planning!$A$10:$A$896,D146)&gt;0,"Planning反映",""))</f>
        <v>Planning未反映</v>
      </c>
      <c r="J146" s="2" t="s">
        <v>2036</v>
      </c>
      <c r="K146" s="2"/>
      <c r="L146" s="2"/>
      <c r="M146" s="364"/>
      <c r="N146" s="2"/>
      <c r="O146" s="2"/>
      <c r="P146" s="2"/>
    </row>
    <row r="147" spans="1:16" x14ac:dyDescent="0.35">
      <c r="A147" s="2" t="s">
        <v>160</v>
      </c>
      <c r="B147" s="2" t="s">
        <v>169</v>
      </c>
      <c r="C147" s="2" t="s">
        <v>163</v>
      </c>
      <c r="D147" s="392"/>
      <c r="E147" s="2" t="s">
        <v>4</v>
      </c>
      <c r="F147" s="2"/>
      <c r="G147" s="2"/>
      <c r="H147" s="2" t="str">
        <f>IF(COUNTIF(Planning!$A$10:$A$896,D147)=0,"Planning未反映",IF(COUNTIF(Planning!$A$10:$A$896,D147)&gt;0,"Planning反映",""))</f>
        <v>Planning反映</v>
      </c>
      <c r="J147" s="2" t="s">
        <v>2036</v>
      </c>
      <c r="K147" s="2"/>
      <c r="L147" s="2"/>
      <c r="M147" s="364"/>
      <c r="N147" s="2"/>
      <c r="O147" s="2"/>
      <c r="P147" s="2"/>
    </row>
    <row r="148" spans="1:16" x14ac:dyDescent="0.35">
      <c r="A148" s="2" t="s">
        <v>160</v>
      </c>
      <c r="B148" s="2" t="s">
        <v>170</v>
      </c>
      <c r="C148" s="2" t="s">
        <v>164</v>
      </c>
      <c r="D148" s="392"/>
      <c r="E148" s="2" t="s">
        <v>4</v>
      </c>
      <c r="F148" s="2"/>
      <c r="G148" s="2"/>
      <c r="H148" s="2" t="str">
        <f>IF(COUNTIF(Planning!$A$10:$A$896,D148)=0,"Planning未反映",IF(COUNTIF(Planning!$A$10:$A$896,D148)&gt;0,"Planning反映",""))</f>
        <v>Planning反映</v>
      </c>
      <c r="J148" s="2" t="s">
        <v>2036</v>
      </c>
      <c r="K148" s="2"/>
      <c r="L148" s="2"/>
      <c r="M148" s="364"/>
      <c r="N148" s="2"/>
      <c r="O148" s="2"/>
      <c r="P148" s="2"/>
    </row>
    <row r="149" spans="1:16" x14ac:dyDescent="0.35">
      <c r="A149" s="2" t="s">
        <v>160</v>
      </c>
      <c r="B149" s="2" t="s">
        <v>171</v>
      </c>
      <c r="C149" s="2" t="s">
        <v>165</v>
      </c>
      <c r="D149" s="364" t="s">
        <v>1931</v>
      </c>
      <c r="E149" s="2" t="s">
        <v>3</v>
      </c>
      <c r="F149" s="2">
        <v>180</v>
      </c>
      <c r="G149" s="2">
        <v>3</v>
      </c>
      <c r="H149" s="2" t="str">
        <f>IF(COUNTIF(Planning!$A$10:$A$896,D149)=0,"Planning未反映",IF(COUNTIF(Planning!$A$10:$A$896,D149)&gt;0,"Planning反映",""))</f>
        <v>Planning反映</v>
      </c>
      <c r="J149" s="2" t="s">
        <v>2036</v>
      </c>
      <c r="K149" s="2"/>
      <c r="L149" s="2"/>
      <c r="M149" s="364"/>
      <c r="N149" s="2"/>
      <c r="O149" s="2"/>
      <c r="P149" s="2"/>
    </row>
    <row r="150" spans="1:16" x14ac:dyDescent="0.35">
      <c r="A150" s="2" t="s">
        <v>2209</v>
      </c>
      <c r="B150" s="2" t="s">
        <v>2252</v>
      </c>
      <c r="C150" s="2" t="s">
        <v>2254</v>
      </c>
      <c r="D150" s="364" t="s">
        <v>2255</v>
      </c>
      <c r="E150" s="2"/>
      <c r="F150" s="2"/>
      <c r="G150" s="2"/>
      <c r="H150" s="2" t="str">
        <f>IF(COUNTIF(Planning!$A$10:$A$896,D150)=0,"Planning未反映",IF(COUNTIF(Planning!$A$10:$A$896,D150)&gt;0,"Planning反映",""))</f>
        <v>Planning反映</v>
      </c>
      <c r="J150" s="2" t="s">
        <v>2036</v>
      </c>
      <c r="K150" s="2"/>
      <c r="L150" s="2"/>
      <c r="M150" s="364"/>
      <c r="N150" s="2"/>
      <c r="O150" s="2"/>
      <c r="P150" s="2"/>
    </row>
    <row r="151" spans="1:16" x14ac:dyDescent="0.35">
      <c r="A151" s="2" t="s">
        <v>2209</v>
      </c>
      <c r="B151" s="2" t="s">
        <v>2253</v>
      </c>
      <c r="C151" s="2" t="s">
        <v>2256</v>
      </c>
      <c r="D151" s="364" t="s">
        <v>196</v>
      </c>
      <c r="E151" s="2"/>
      <c r="F151" s="2"/>
      <c r="G151" s="2"/>
      <c r="H151" s="2" t="str">
        <f>IF(COUNTIF(Planning!$A$10:$A$896,D151)=0,"Planning未反映",IF(COUNTIF(Planning!$A$10:$A$896,D151)&gt;0,"Planning反映",""))</f>
        <v>Planning反映</v>
      </c>
      <c r="J151" s="2" t="s">
        <v>2036</v>
      </c>
      <c r="K151" s="2"/>
      <c r="L151" s="2"/>
      <c r="M151" s="364"/>
      <c r="N151" s="2"/>
      <c r="O151" s="2"/>
      <c r="P151" s="2"/>
    </row>
    <row r="152" spans="1:16" x14ac:dyDescent="0.35">
      <c r="A152" s="2" t="s">
        <v>2209</v>
      </c>
      <c r="B152" s="2" t="s">
        <v>2253</v>
      </c>
      <c r="C152" s="2" t="s">
        <v>2257</v>
      </c>
      <c r="D152" s="364" t="s">
        <v>197</v>
      </c>
      <c r="E152" s="2"/>
      <c r="F152" s="2"/>
      <c r="G152" s="2"/>
      <c r="H152" s="2" t="str">
        <f>IF(COUNTIF(Planning!$A$10:$A$896,D152)=0,"Planning未反映",IF(COUNTIF(Planning!$A$10:$A$896,D152)&gt;0,"Planning反映",""))</f>
        <v>Planning反映</v>
      </c>
      <c r="J152" s="2" t="s">
        <v>2036</v>
      </c>
      <c r="K152" s="2"/>
      <c r="L152" s="2"/>
      <c r="M152" s="364"/>
      <c r="N152" s="2"/>
      <c r="O152" s="2"/>
      <c r="P152" s="2"/>
    </row>
    <row r="153" spans="1:16" x14ac:dyDescent="0.35">
      <c r="A153" s="2" t="s">
        <v>2209</v>
      </c>
      <c r="B153" s="2" t="s">
        <v>2253</v>
      </c>
      <c r="C153" s="2" t="s">
        <v>2258</v>
      </c>
      <c r="D153" s="364" t="s">
        <v>198</v>
      </c>
      <c r="E153" s="2"/>
      <c r="F153" s="2"/>
      <c r="G153" s="2"/>
      <c r="H153" s="2" t="str">
        <f>IF(COUNTIF(Planning!$A$10:$A$896,D153)=0,"Planning未反映",IF(COUNTIF(Planning!$A$10:$A$896,D153)&gt;0,"Planning反映",""))</f>
        <v>Planning反映</v>
      </c>
      <c r="J153" s="2" t="s">
        <v>2036</v>
      </c>
      <c r="K153" s="2"/>
      <c r="L153" s="2"/>
      <c r="M153" s="364"/>
      <c r="N153" s="2"/>
      <c r="O153" s="2"/>
      <c r="P153" s="2"/>
    </row>
    <row r="154" spans="1:16" x14ac:dyDescent="0.35">
      <c r="A154" s="2"/>
      <c r="B154" s="2" t="s">
        <v>2355</v>
      </c>
      <c r="C154" s="2" t="s">
        <v>2354</v>
      </c>
      <c r="D154" s="364" t="s">
        <v>2353</v>
      </c>
      <c r="E154" s="2"/>
      <c r="F154" s="2"/>
      <c r="G154" s="2"/>
      <c r="H154" s="2" t="str">
        <f>IF(COUNTIF(Planning!$A$10:$A$896,D154)=0,"Planning未反映",IF(COUNTIF(Planning!$A$10:$A$896,D154)&gt;0,"Planning反映",""))</f>
        <v>Planning反映</v>
      </c>
      <c r="J154" s="2" t="s">
        <v>2036</v>
      </c>
      <c r="K154" s="2"/>
      <c r="L154" s="2"/>
      <c r="M154" s="364"/>
      <c r="N154" s="2"/>
      <c r="O154" s="2"/>
      <c r="P154" s="2"/>
    </row>
    <row r="155" spans="1:16" x14ac:dyDescent="0.35">
      <c r="A155" s="2"/>
      <c r="B155" s="2"/>
      <c r="C155" s="2"/>
      <c r="D155" s="364"/>
      <c r="E155" s="2"/>
      <c r="F155" s="2"/>
      <c r="G155" s="2"/>
      <c r="H155" s="2" t="str">
        <f>IF(COUNTIF(Planning!$A$10:$A$896,D155)=0,"Planning未反映",IF(COUNTIF(Planning!$A$10:$A$896,D155)&gt;0,"Planning反映",""))</f>
        <v>Planning反映</v>
      </c>
      <c r="J155" s="2" t="s">
        <v>2036</v>
      </c>
      <c r="K155" s="2"/>
      <c r="L155" s="2"/>
      <c r="M155" s="364"/>
      <c r="N155" s="2"/>
      <c r="O155" s="2"/>
      <c r="P155" s="2"/>
    </row>
    <row r="156" spans="1:16" x14ac:dyDescent="0.35">
      <c r="A156" s="2"/>
      <c r="B156" s="2"/>
      <c r="C156" s="2"/>
      <c r="D156" s="364"/>
      <c r="E156" s="2"/>
      <c r="F156" s="2"/>
      <c r="G156" s="2"/>
      <c r="H156" s="2" t="str">
        <f>IF(COUNTIF(Planning!$A$10:$A$896,D156)=0,"Planning未反映",IF(COUNTIF(Planning!$A$10:$A$896,D156)&gt;0,"Planning反映",""))</f>
        <v>Planning反映</v>
      </c>
      <c r="J156" s="2" t="s">
        <v>2036</v>
      </c>
      <c r="K156" s="2"/>
      <c r="L156" s="2"/>
      <c r="M156" s="364"/>
      <c r="N156" s="2"/>
      <c r="O156" s="2"/>
      <c r="P156" s="2"/>
    </row>
    <row r="157" spans="1:16" x14ac:dyDescent="0.35">
      <c r="A157" s="2"/>
      <c r="B157" s="2"/>
      <c r="C157" s="2"/>
      <c r="D157" s="364"/>
      <c r="E157" s="2"/>
      <c r="F157" s="2"/>
      <c r="G157" s="2"/>
      <c r="H157" s="2" t="str">
        <f>IF(COUNTIF(Planning!$A$10:$A$896,D157)=0,"Planning未反映",IF(COUNTIF(Planning!$A$10:$A$896,D157)&gt;0,"Planning反映",""))</f>
        <v>Planning反映</v>
      </c>
      <c r="J157" s="2" t="s">
        <v>2036</v>
      </c>
      <c r="K157" s="2"/>
      <c r="L157" s="2"/>
      <c r="M157" s="364"/>
      <c r="N157" s="2"/>
      <c r="O157" s="2"/>
      <c r="P157" s="2"/>
    </row>
    <row r="158" spans="1:16" x14ac:dyDescent="0.35">
      <c r="A158" s="2"/>
      <c r="B158" s="2"/>
      <c r="C158" s="2"/>
      <c r="D158" s="364"/>
      <c r="E158" s="2"/>
      <c r="F158" s="2"/>
      <c r="G158" s="2"/>
      <c r="H158" s="2" t="str">
        <f>IF(COUNTIF(Planning!$A$10:$A$896,D158)=0,"Planning未反映",IF(COUNTIF(Planning!$A$10:$A$896,D158)&gt;0,"Planning反映",""))</f>
        <v>Planning反映</v>
      </c>
      <c r="J158" s="2" t="s">
        <v>2036</v>
      </c>
      <c r="K158" s="2"/>
      <c r="L158" s="2"/>
      <c r="M158" s="364"/>
      <c r="N158" s="2"/>
      <c r="O158" s="2"/>
      <c r="P158" s="2"/>
    </row>
    <row r="159" spans="1:16" x14ac:dyDescent="0.35">
      <c r="A159" s="2"/>
      <c r="B159" s="2"/>
      <c r="C159" s="2"/>
      <c r="D159" s="364"/>
      <c r="E159" s="2"/>
      <c r="F159" s="2"/>
      <c r="G159" s="2"/>
      <c r="H159" s="2" t="str">
        <f>IF(COUNTIF(Planning!$A$10:$A$896,D159)=0,"Planning未反映",IF(COUNTIF(Planning!$A$10:$A$896,D159)&gt;0,"Planning反映",""))</f>
        <v>Planning反映</v>
      </c>
      <c r="J159" s="2" t="s">
        <v>2036</v>
      </c>
      <c r="K159" s="2"/>
      <c r="L159" s="2"/>
      <c r="M159" s="364"/>
      <c r="N159" s="2"/>
      <c r="O159" s="2"/>
      <c r="P159" s="2"/>
    </row>
    <row r="160" spans="1:16" x14ac:dyDescent="0.35">
      <c r="A160" s="2"/>
      <c r="B160" s="2"/>
      <c r="C160" s="2"/>
      <c r="D160" s="364"/>
      <c r="E160" s="2"/>
      <c r="F160" s="2"/>
      <c r="G160" s="2"/>
      <c r="H160" s="2" t="str">
        <f>IF(COUNTIF(Planning!$A$10:$A$896,D160)=0,"Planning未反映",IF(COUNTIF(Planning!$A$10:$A$896,D160)&gt;0,"Planning反映",""))</f>
        <v>Planning反映</v>
      </c>
      <c r="J160" s="2" t="s">
        <v>2036</v>
      </c>
      <c r="K160" s="2"/>
      <c r="L160" s="2"/>
      <c r="M160" s="364"/>
      <c r="N160" s="2"/>
      <c r="O160" s="2"/>
      <c r="P160" s="2"/>
    </row>
    <row r="161" spans="1:16" x14ac:dyDescent="0.35">
      <c r="A161" s="2"/>
      <c r="B161" s="2"/>
      <c r="C161" s="2"/>
      <c r="D161" s="364"/>
      <c r="E161" s="2"/>
      <c r="F161" s="2"/>
      <c r="G161" s="2"/>
      <c r="H161" s="2" t="str">
        <f>IF(COUNTIF(Planning!$A$10:$A$896,D161)=0,"Planning未反映",IF(COUNTIF(Planning!$A$10:$A$896,D161)&gt;0,"Planning反映",""))</f>
        <v>Planning反映</v>
      </c>
      <c r="J161" s="2" t="s">
        <v>2036</v>
      </c>
      <c r="K161" s="2"/>
      <c r="L161" s="2"/>
      <c r="M161" s="364"/>
      <c r="N161" s="2"/>
      <c r="O161" s="2"/>
      <c r="P161" s="2"/>
    </row>
    <row r="162" spans="1:16" x14ac:dyDescent="0.35">
      <c r="A162" s="2"/>
      <c r="B162" s="2"/>
      <c r="C162" s="2"/>
      <c r="D162" s="364"/>
      <c r="E162" s="2"/>
      <c r="F162" s="2"/>
      <c r="G162" s="2"/>
      <c r="H162" s="2" t="str">
        <f>IF(COUNTIF(Planning!$A$10:$A$896,D162)=0,"Planning未反映",IF(COUNTIF(Planning!$A$10:$A$896,D162)&gt;0,"Planning反映",""))</f>
        <v>Planning反映</v>
      </c>
      <c r="J162" s="2" t="s">
        <v>2036</v>
      </c>
      <c r="K162" s="2"/>
      <c r="L162" s="2"/>
      <c r="M162" s="364"/>
      <c r="N162" s="2"/>
      <c r="O162" s="2"/>
      <c r="P162" s="2"/>
    </row>
    <row r="163" spans="1:16" x14ac:dyDescent="0.35">
      <c r="A163" s="2"/>
      <c r="B163" s="2"/>
      <c r="C163" s="2"/>
      <c r="D163" s="364"/>
      <c r="E163" s="2"/>
      <c r="F163" s="2"/>
      <c r="G163" s="2"/>
      <c r="H163" s="2" t="str">
        <f>IF(COUNTIF(Planning!$A$10:$A$896,D163)=0,"Planning未反映",IF(COUNTIF(Planning!$A$10:$A$896,D163)&gt;0,"Planning反映",""))</f>
        <v>Planning反映</v>
      </c>
      <c r="J163" s="2" t="s">
        <v>2036</v>
      </c>
      <c r="K163" s="2"/>
      <c r="L163" s="2"/>
      <c r="M163" s="364"/>
      <c r="N163" s="2"/>
      <c r="O163" s="2"/>
      <c r="P163" s="2"/>
    </row>
    <row r="164" spans="1:16" x14ac:dyDescent="0.35">
      <c r="A164" s="2"/>
      <c r="B164" s="2"/>
      <c r="C164" s="2"/>
      <c r="D164" s="364"/>
      <c r="E164" s="2"/>
      <c r="F164" s="2"/>
      <c r="G164" s="2"/>
      <c r="H164" s="2" t="str">
        <f>IF(COUNTIF(Planning!$A$10:$A$896,D164)=0,"Planning未反映",IF(COUNTIF(Planning!$A$10:$A$896,D164)&gt;0,"Planning反映",""))</f>
        <v>Planning反映</v>
      </c>
      <c r="J164" s="2" t="s">
        <v>2036</v>
      </c>
      <c r="K164" s="2"/>
      <c r="L164" s="2"/>
      <c r="M164" s="364"/>
      <c r="N164" s="2"/>
      <c r="O164" s="2"/>
      <c r="P164" s="2"/>
    </row>
    <row r="165" spans="1:16" x14ac:dyDescent="0.35">
      <c r="A165" s="2"/>
      <c r="B165" s="2"/>
      <c r="C165" s="2"/>
      <c r="D165" s="364"/>
      <c r="E165" s="2"/>
      <c r="F165" s="2"/>
      <c r="G165" s="2"/>
      <c r="H165" s="2" t="str">
        <f>IF(COUNTIF(Planning!$A$10:$A$896,D165)=0,"Planning未反映",IF(COUNTIF(Planning!$A$10:$A$896,D165)&gt;0,"Planning反映",""))</f>
        <v>Planning反映</v>
      </c>
      <c r="J165" s="2" t="s">
        <v>2036</v>
      </c>
      <c r="K165" s="2"/>
      <c r="L165" s="2"/>
      <c r="M165" s="364"/>
      <c r="N165" s="2"/>
      <c r="O165" s="2"/>
      <c r="P165" s="2"/>
    </row>
    <row r="166" spans="1:16" x14ac:dyDescent="0.35">
      <c r="A166" s="2"/>
      <c r="B166" s="2"/>
      <c r="C166" s="2"/>
      <c r="D166" s="364"/>
      <c r="E166" s="2"/>
      <c r="F166" s="2"/>
      <c r="G166" s="2"/>
      <c r="H166" s="2" t="str">
        <f>IF(COUNTIF(Planning!$A$10:$A$896,D166)=0,"Planning未反映",IF(COUNTIF(Planning!$A$10:$A$896,D166)&gt;0,"Planning反映",""))</f>
        <v>Planning反映</v>
      </c>
      <c r="J166" s="2" t="s">
        <v>2036</v>
      </c>
      <c r="K166" s="2"/>
      <c r="L166" s="2"/>
      <c r="M166" s="364"/>
      <c r="N166" s="2"/>
      <c r="O166" s="2"/>
      <c r="P166" s="2"/>
    </row>
    <row r="167" spans="1:16" x14ac:dyDescent="0.35">
      <c r="A167" s="2"/>
      <c r="B167" s="2"/>
      <c r="C167" s="2"/>
      <c r="D167" s="364"/>
      <c r="E167" s="2"/>
      <c r="F167" s="2"/>
      <c r="G167" s="2"/>
      <c r="H167" s="2" t="str">
        <f>IF(COUNTIF(Planning!$A$10:$A$896,D167)=0,"Planning未反映",IF(COUNTIF(Planning!$A$10:$A$896,D167)&gt;0,"Planning反映",""))</f>
        <v>Planning反映</v>
      </c>
      <c r="J167" s="2" t="s">
        <v>2036</v>
      </c>
      <c r="K167" s="2"/>
      <c r="L167" s="2"/>
      <c r="M167" s="364"/>
      <c r="N167" s="2"/>
      <c r="O167" s="2"/>
      <c r="P167" s="2"/>
    </row>
    <row r="168" spans="1:16" x14ac:dyDescent="0.35">
      <c r="A168" s="2"/>
      <c r="B168" s="2"/>
      <c r="C168" s="2"/>
      <c r="D168" s="364"/>
      <c r="E168" s="2"/>
      <c r="F168" s="2"/>
      <c r="G168" s="2"/>
      <c r="H168" s="2" t="str">
        <f>IF(COUNTIF(Planning!$A$10:$A$896,D168)=0,"Planning未反映",IF(COUNTIF(Planning!$A$10:$A$896,D168)&gt;0,"Planning反映",""))</f>
        <v>Planning反映</v>
      </c>
      <c r="J168" s="2" t="s">
        <v>2036</v>
      </c>
      <c r="K168" s="2"/>
      <c r="L168" s="2"/>
      <c r="M168" s="364"/>
      <c r="N168" s="2"/>
      <c r="O168" s="2"/>
      <c r="P168" s="2"/>
    </row>
    <row r="172" spans="1:16" x14ac:dyDescent="0.35">
      <c r="A172" s="108" t="s">
        <v>2325</v>
      </c>
    </row>
    <row r="173" spans="1:16" x14ac:dyDescent="0.35">
      <c r="A173" s="4" t="s">
        <v>181</v>
      </c>
      <c r="B173" s="4" t="s">
        <v>22</v>
      </c>
      <c r="C173" s="4" t="s">
        <v>2129</v>
      </c>
      <c r="D173" s="390" t="s">
        <v>1986</v>
      </c>
      <c r="E173" s="4" t="s">
        <v>0</v>
      </c>
      <c r="F173" s="4" t="s">
        <v>1</v>
      </c>
      <c r="G173" s="4" t="s">
        <v>2090</v>
      </c>
      <c r="H173" s="4" t="s">
        <v>2064</v>
      </c>
    </row>
    <row r="175" spans="1:16" x14ac:dyDescent="0.35">
      <c r="A175" s="2" t="s">
        <v>2318</v>
      </c>
      <c r="B175" s="2" t="s">
        <v>2319</v>
      </c>
      <c r="C175" s="2"/>
      <c r="D175" s="364" t="s">
        <v>184</v>
      </c>
      <c r="E175" s="2"/>
      <c r="F175" s="2"/>
      <c r="G175" s="2"/>
      <c r="H175" s="2" t="s">
        <v>2322</v>
      </c>
    </row>
    <row r="176" spans="1:16" x14ac:dyDescent="0.35">
      <c r="A176" s="2" t="s">
        <v>2318</v>
      </c>
      <c r="B176" s="2" t="s">
        <v>2319</v>
      </c>
      <c r="C176" s="2"/>
      <c r="D176" s="364" t="s">
        <v>185</v>
      </c>
      <c r="E176" s="2"/>
      <c r="F176" s="2"/>
      <c r="G176" s="2"/>
      <c r="H176" s="2" t="s">
        <v>2322</v>
      </c>
    </row>
    <row r="177" spans="1:8" x14ac:dyDescent="0.35">
      <c r="A177" s="2" t="s">
        <v>2318</v>
      </c>
      <c r="B177" s="2" t="s">
        <v>2320</v>
      </c>
      <c r="C177" s="2"/>
      <c r="D177" s="364" t="s">
        <v>186</v>
      </c>
      <c r="E177" s="2"/>
      <c r="F177" s="2"/>
      <c r="G177" s="2"/>
      <c r="H177" s="2" t="s">
        <v>2322</v>
      </c>
    </row>
    <row r="178" spans="1:8" x14ac:dyDescent="0.35">
      <c r="A178" s="2" t="s">
        <v>2318</v>
      </c>
      <c r="B178" s="2" t="s">
        <v>2321</v>
      </c>
      <c r="C178" s="2"/>
      <c r="D178" s="364" t="s">
        <v>1412</v>
      </c>
      <c r="E178" s="2"/>
      <c r="F178" s="2"/>
      <c r="G178" s="2"/>
      <c r="H178" s="2" t="s">
        <v>2322</v>
      </c>
    </row>
    <row r="179" spans="1:8" x14ac:dyDescent="0.35">
      <c r="A179" s="2"/>
      <c r="B179" s="2"/>
      <c r="C179" s="2"/>
      <c r="D179" s="364"/>
      <c r="E179" s="2"/>
      <c r="F179" s="2"/>
      <c r="G179" s="2"/>
      <c r="H179" s="2"/>
    </row>
    <row r="180" spans="1:8" x14ac:dyDescent="0.35">
      <c r="A180" s="2"/>
      <c r="B180" s="2"/>
      <c r="C180" s="2"/>
      <c r="D180" s="364"/>
      <c r="E180" s="2"/>
      <c r="F180" s="2"/>
      <c r="G180" s="2"/>
      <c r="H180" s="2"/>
    </row>
    <row r="181" spans="1:8" x14ac:dyDescent="0.35">
      <c r="A181" s="2"/>
      <c r="B181" s="2"/>
      <c r="C181" s="2"/>
      <c r="D181" s="364"/>
      <c r="E181" s="2"/>
      <c r="F181" s="2"/>
      <c r="G181" s="2"/>
      <c r="H181" s="2"/>
    </row>
    <row r="182" spans="1:8" x14ac:dyDescent="0.35">
      <c r="A182" s="2"/>
      <c r="B182" s="2"/>
      <c r="C182" s="2"/>
      <c r="D182" s="364"/>
      <c r="E182" s="2"/>
      <c r="F182" s="2"/>
      <c r="G182" s="2"/>
      <c r="H182" s="2"/>
    </row>
  </sheetData>
  <phoneticPr fontId="2"/>
  <conditionalFormatting sqref="H5">
    <cfRule type="cellIs" dxfId="814" priority="2" operator="equal">
      <formula>"Planning未反映"</formula>
    </cfRule>
  </conditionalFormatting>
  <conditionalFormatting sqref="H6:H168">
    <cfRule type="cellIs" dxfId="813" priority="1" operator="equal">
      <formula>"Planning未反映"</formula>
    </cfRule>
  </conditionalFormatting>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2758D-ED8F-4B24-A3DA-DFA46B424F33}">
  <sheetPr codeName="Sheet6"/>
  <dimension ref="A1:I1000"/>
  <sheetViews>
    <sheetView workbookViewId="0">
      <pane xSplit="9080" ySplit="1110" topLeftCell="Z996"/>
      <selection activeCell="L6" sqref="L6"/>
      <selection pane="topRight" activeCell="AB695" sqref="AB695"/>
      <selection pane="bottomLeft" activeCell="I1003" sqref="I1003"/>
      <selection pane="bottomRight" activeCell="AB20539" sqref="AB20539"/>
    </sheetView>
  </sheetViews>
  <sheetFormatPr defaultColWidth="8.7109375" defaultRowHeight="15" x14ac:dyDescent="0.35"/>
  <cols>
    <col min="1" max="1" width="18.5703125" style="1" customWidth="1"/>
    <col min="2" max="2" width="20.42578125" style="1" customWidth="1"/>
    <col min="3" max="3" width="25.78515625" style="1" customWidth="1"/>
    <col min="4" max="6" width="4.92578125" style="1" customWidth="1"/>
    <col min="7" max="7" width="8.7109375" style="1"/>
    <col min="8" max="9" width="10.0703125" style="1" customWidth="1"/>
    <col min="10" max="16384" width="8.7109375" style="1"/>
  </cols>
  <sheetData>
    <row r="1" spans="1:9" ht="24.5" x14ac:dyDescent="0.35">
      <c r="A1" s="384" t="s">
        <v>2332</v>
      </c>
      <c r="B1" s="108" t="s">
        <v>2335</v>
      </c>
    </row>
    <row r="2" spans="1:9" x14ac:dyDescent="0.35">
      <c r="A2" s="1" t="s">
        <v>2334</v>
      </c>
    </row>
    <row r="3" spans="1:9" x14ac:dyDescent="0.35">
      <c r="A3" s="347" t="s">
        <v>2326</v>
      </c>
      <c r="B3" s="348" t="s">
        <v>182</v>
      </c>
      <c r="C3" s="348" t="s">
        <v>2327</v>
      </c>
      <c r="D3" s="348" t="s">
        <v>2328</v>
      </c>
      <c r="E3" s="348" t="s">
        <v>206</v>
      </c>
      <c r="F3" s="348" t="s">
        <v>2329</v>
      </c>
      <c r="G3" s="348" t="s">
        <v>2329</v>
      </c>
      <c r="H3" s="348" t="s">
        <v>2330</v>
      </c>
      <c r="I3" s="349" t="s">
        <v>2331</v>
      </c>
    </row>
    <row r="5" spans="1:9" x14ac:dyDescent="0.35">
      <c r="A5" s="393" t="s">
        <v>210</v>
      </c>
      <c r="B5" s="394" t="s">
        <v>211</v>
      </c>
      <c r="C5" s="394" t="s">
        <v>212</v>
      </c>
      <c r="D5" s="394" t="s">
        <v>209</v>
      </c>
      <c r="E5" s="394" t="s">
        <v>206</v>
      </c>
      <c r="F5" s="394" t="s">
        <v>213</v>
      </c>
      <c r="G5" s="394" t="s">
        <v>214</v>
      </c>
      <c r="H5" s="394">
        <v>20250401</v>
      </c>
      <c r="I5" s="395">
        <v>99999999</v>
      </c>
    </row>
    <row r="6" spans="1:9" x14ac:dyDescent="0.35">
      <c r="A6" s="8" t="s">
        <v>215</v>
      </c>
      <c r="B6" s="9" t="s">
        <v>216</v>
      </c>
      <c r="C6" s="9" t="s">
        <v>217</v>
      </c>
      <c r="D6" s="9" t="s">
        <v>209</v>
      </c>
      <c r="E6" s="9" t="s">
        <v>206</v>
      </c>
      <c r="F6" s="9" t="s">
        <v>213</v>
      </c>
      <c r="G6" s="9" t="s">
        <v>214</v>
      </c>
      <c r="H6" s="9">
        <v>20250401</v>
      </c>
      <c r="I6" s="10">
        <v>99999999</v>
      </c>
    </row>
    <row r="7" spans="1:9" x14ac:dyDescent="0.35">
      <c r="A7" s="8" t="s">
        <v>218</v>
      </c>
      <c r="B7" s="9" t="s">
        <v>219</v>
      </c>
      <c r="C7" s="9" t="s">
        <v>220</v>
      </c>
      <c r="D7" s="9" t="s">
        <v>209</v>
      </c>
      <c r="E7" s="9" t="s">
        <v>206</v>
      </c>
      <c r="F7" s="9" t="s">
        <v>213</v>
      </c>
      <c r="G7" s="9" t="s">
        <v>214</v>
      </c>
      <c r="H7" s="9">
        <v>20250401</v>
      </c>
      <c r="I7" s="10">
        <v>99999999</v>
      </c>
    </row>
    <row r="8" spans="1:9" x14ac:dyDescent="0.35">
      <c r="A8" s="8" t="s">
        <v>221</v>
      </c>
      <c r="B8" s="9" t="s">
        <v>222</v>
      </c>
      <c r="C8" s="9" t="s">
        <v>223</v>
      </c>
      <c r="D8" s="9" t="s">
        <v>209</v>
      </c>
      <c r="E8" s="9" t="s">
        <v>206</v>
      </c>
      <c r="F8" s="9" t="s">
        <v>213</v>
      </c>
      <c r="G8" s="9" t="s">
        <v>214</v>
      </c>
      <c r="H8" s="9">
        <v>20250401</v>
      </c>
      <c r="I8" s="10">
        <v>99999999</v>
      </c>
    </row>
    <row r="9" spans="1:9" x14ac:dyDescent="0.35">
      <c r="A9" s="8" t="s">
        <v>221</v>
      </c>
      <c r="B9" s="9" t="s">
        <v>224</v>
      </c>
      <c r="C9" s="9" t="s">
        <v>223</v>
      </c>
      <c r="D9" s="9" t="s">
        <v>209</v>
      </c>
      <c r="E9" s="9" t="s">
        <v>206</v>
      </c>
      <c r="F9" s="9" t="s">
        <v>213</v>
      </c>
      <c r="G9" s="9" t="s">
        <v>214</v>
      </c>
      <c r="H9" s="9">
        <v>20250702</v>
      </c>
      <c r="I9" s="10">
        <v>99999999</v>
      </c>
    </row>
    <row r="10" spans="1:9" x14ac:dyDescent="0.35">
      <c r="A10" s="8" t="s">
        <v>225</v>
      </c>
      <c r="B10" s="9" t="s">
        <v>226</v>
      </c>
      <c r="C10" s="9" t="s">
        <v>223</v>
      </c>
      <c r="D10" s="9" t="s">
        <v>209</v>
      </c>
      <c r="E10" s="9" t="s">
        <v>206</v>
      </c>
      <c r="F10" s="9" t="s">
        <v>213</v>
      </c>
      <c r="G10" s="9" t="s">
        <v>214</v>
      </c>
      <c r="H10" s="9">
        <v>20250401</v>
      </c>
      <c r="I10" s="10">
        <v>99999999</v>
      </c>
    </row>
    <row r="11" spans="1:9" x14ac:dyDescent="0.35">
      <c r="A11" s="8" t="s">
        <v>227</v>
      </c>
      <c r="B11" s="9" t="s">
        <v>228</v>
      </c>
      <c r="C11" s="9" t="s">
        <v>223</v>
      </c>
      <c r="D11" s="9" t="s">
        <v>209</v>
      </c>
      <c r="E11" s="9" t="s">
        <v>206</v>
      </c>
      <c r="F11" s="9" t="s">
        <v>213</v>
      </c>
      <c r="G11" s="9" t="s">
        <v>214</v>
      </c>
      <c r="H11" s="9">
        <v>20250401</v>
      </c>
      <c r="I11" s="10">
        <v>99999999</v>
      </c>
    </row>
    <row r="12" spans="1:9" x14ac:dyDescent="0.35">
      <c r="A12" s="8" t="s">
        <v>229</v>
      </c>
      <c r="B12" s="9" t="s">
        <v>230</v>
      </c>
      <c r="C12" s="9" t="s">
        <v>231</v>
      </c>
      <c r="D12" s="9" t="s">
        <v>209</v>
      </c>
      <c r="E12" s="9" t="s">
        <v>206</v>
      </c>
      <c r="F12" s="9" t="s">
        <v>213</v>
      </c>
      <c r="G12" s="9" t="s">
        <v>214</v>
      </c>
      <c r="H12" s="9">
        <v>20250401</v>
      </c>
      <c r="I12" s="10">
        <v>99999999</v>
      </c>
    </row>
    <row r="13" spans="1:9" x14ac:dyDescent="0.35">
      <c r="A13" s="8" t="s">
        <v>232</v>
      </c>
      <c r="B13" s="9" t="s">
        <v>233</v>
      </c>
      <c r="C13" s="9" t="s">
        <v>234</v>
      </c>
      <c r="D13" s="9" t="s">
        <v>209</v>
      </c>
      <c r="E13" s="9" t="s">
        <v>206</v>
      </c>
      <c r="F13" s="9" t="s">
        <v>213</v>
      </c>
      <c r="G13" s="9" t="s">
        <v>235</v>
      </c>
      <c r="H13" s="9">
        <v>20250401</v>
      </c>
      <c r="I13" s="10">
        <v>99999999</v>
      </c>
    </row>
    <row r="14" spans="1:9" x14ac:dyDescent="0.35">
      <c r="A14" s="8" t="s">
        <v>236</v>
      </c>
      <c r="B14" s="9" t="s">
        <v>237</v>
      </c>
      <c r="C14" s="9" t="s">
        <v>234</v>
      </c>
      <c r="D14" s="9" t="s">
        <v>209</v>
      </c>
      <c r="E14" s="9" t="s">
        <v>206</v>
      </c>
      <c r="F14" s="9" t="s">
        <v>213</v>
      </c>
      <c r="G14" s="9" t="s">
        <v>235</v>
      </c>
      <c r="H14" s="9">
        <v>20250401</v>
      </c>
      <c r="I14" s="10">
        <v>99999999</v>
      </c>
    </row>
    <row r="15" spans="1:9" x14ac:dyDescent="0.35">
      <c r="A15" s="8" t="s">
        <v>238</v>
      </c>
      <c r="B15" s="9" t="s">
        <v>239</v>
      </c>
      <c r="C15" s="9" t="s">
        <v>240</v>
      </c>
      <c r="D15" s="9" t="s">
        <v>209</v>
      </c>
      <c r="E15" s="9" t="s">
        <v>206</v>
      </c>
      <c r="F15" s="9" t="s">
        <v>213</v>
      </c>
      <c r="G15" s="9" t="s">
        <v>241</v>
      </c>
      <c r="H15" s="9">
        <v>20250401</v>
      </c>
      <c r="I15" s="10">
        <v>99999999</v>
      </c>
    </row>
    <row r="16" spans="1:9" x14ac:dyDescent="0.35">
      <c r="A16" s="8" t="s">
        <v>242</v>
      </c>
      <c r="B16" s="9" t="s">
        <v>243</v>
      </c>
      <c r="C16" s="9" t="s">
        <v>244</v>
      </c>
      <c r="D16" s="9" t="s">
        <v>209</v>
      </c>
      <c r="E16" s="9" t="s">
        <v>206</v>
      </c>
      <c r="F16" s="9" t="s">
        <v>213</v>
      </c>
      <c r="G16" s="9" t="s">
        <v>241</v>
      </c>
      <c r="H16" s="9">
        <v>20250401</v>
      </c>
      <c r="I16" s="10">
        <v>99999999</v>
      </c>
    </row>
    <row r="17" spans="1:9" x14ac:dyDescent="0.35">
      <c r="A17" s="8" t="s">
        <v>245</v>
      </c>
      <c r="B17" s="9" t="s">
        <v>246</v>
      </c>
      <c r="C17" s="9" t="s">
        <v>234</v>
      </c>
      <c r="D17" s="9" t="s">
        <v>209</v>
      </c>
      <c r="E17" s="9" t="s">
        <v>206</v>
      </c>
      <c r="F17" s="9" t="s">
        <v>213</v>
      </c>
      <c r="G17" s="9" t="s">
        <v>214</v>
      </c>
      <c r="H17" s="9">
        <v>20250401</v>
      </c>
      <c r="I17" s="10">
        <v>99999999</v>
      </c>
    </row>
    <row r="18" spans="1:9" x14ac:dyDescent="0.35">
      <c r="A18" s="8" t="s">
        <v>247</v>
      </c>
      <c r="B18" s="9" t="s">
        <v>248</v>
      </c>
      <c r="C18" s="9" t="s">
        <v>234</v>
      </c>
      <c r="D18" s="9" t="s">
        <v>209</v>
      </c>
      <c r="E18" s="9" t="s">
        <v>206</v>
      </c>
      <c r="F18" s="9" t="s">
        <v>213</v>
      </c>
      <c r="G18" s="9" t="s">
        <v>214</v>
      </c>
      <c r="H18" s="9">
        <v>20250401</v>
      </c>
      <c r="I18" s="10">
        <v>99999999</v>
      </c>
    </row>
    <row r="19" spans="1:9" x14ac:dyDescent="0.35">
      <c r="A19" s="8" t="s">
        <v>249</v>
      </c>
      <c r="B19" s="9" t="s">
        <v>250</v>
      </c>
      <c r="C19" s="9" t="s">
        <v>251</v>
      </c>
      <c r="D19" s="9" t="s">
        <v>209</v>
      </c>
      <c r="E19" s="9" t="s">
        <v>206</v>
      </c>
      <c r="F19" s="9" t="s">
        <v>213</v>
      </c>
      <c r="G19" s="9" t="s">
        <v>241</v>
      </c>
      <c r="H19" s="9">
        <v>20250401</v>
      </c>
      <c r="I19" s="10">
        <v>99999999</v>
      </c>
    </row>
    <row r="20" spans="1:9" x14ac:dyDescent="0.35">
      <c r="A20" s="8" t="s">
        <v>252</v>
      </c>
      <c r="B20" s="9" t="s">
        <v>253</v>
      </c>
      <c r="C20" s="9" t="s">
        <v>254</v>
      </c>
      <c r="D20" s="9" t="s">
        <v>209</v>
      </c>
      <c r="E20" s="9" t="s">
        <v>206</v>
      </c>
      <c r="F20" s="9" t="s">
        <v>213</v>
      </c>
      <c r="G20" s="9" t="s">
        <v>241</v>
      </c>
      <c r="H20" s="9">
        <v>20250401</v>
      </c>
      <c r="I20" s="10">
        <v>99999999</v>
      </c>
    </row>
    <row r="21" spans="1:9" x14ac:dyDescent="0.35">
      <c r="A21" s="8" t="s">
        <v>255</v>
      </c>
      <c r="B21" s="9" t="s">
        <v>256</v>
      </c>
      <c r="C21" s="9" t="s">
        <v>251</v>
      </c>
      <c r="D21" s="9" t="s">
        <v>209</v>
      </c>
      <c r="E21" s="9" t="s">
        <v>206</v>
      </c>
      <c r="F21" s="9" t="s">
        <v>213</v>
      </c>
      <c r="G21" s="9" t="s">
        <v>241</v>
      </c>
      <c r="H21" s="9">
        <v>20250401</v>
      </c>
      <c r="I21" s="10">
        <v>99999999</v>
      </c>
    </row>
    <row r="22" spans="1:9" x14ac:dyDescent="0.35">
      <c r="A22" s="8" t="s">
        <v>257</v>
      </c>
      <c r="B22" s="9" t="s">
        <v>258</v>
      </c>
      <c r="C22" s="9" t="s">
        <v>254</v>
      </c>
      <c r="D22" s="9" t="s">
        <v>209</v>
      </c>
      <c r="E22" s="9" t="s">
        <v>206</v>
      </c>
      <c r="F22" s="9" t="s">
        <v>213</v>
      </c>
      <c r="G22" s="9" t="s">
        <v>241</v>
      </c>
      <c r="H22" s="9">
        <v>20250401</v>
      </c>
      <c r="I22" s="10">
        <v>99999999</v>
      </c>
    </row>
    <row r="23" spans="1:9" x14ac:dyDescent="0.35">
      <c r="A23" s="8" t="s">
        <v>259</v>
      </c>
      <c r="B23" s="9" t="s">
        <v>260</v>
      </c>
      <c r="C23" s="9" t="s">
        <v>234</v>
      </c>
      <c r="D23" s="9" t="s">
        <v>209</v>
      </c>
      <c r="E23" s="9" t="s">
        <v>206</v>
      </c>
      <c r="F23" s="9" t="s">
        <v>213</v>
      </c>
      <c r="G23" s="9" t="s">
        <v>235</v>
      </c>
      <c r="H23" s="9">
        <v>20250401</v>
      </c>
      <c r="I23" s="10">
        <v>99999999</v>
      </c>
    </row>
    <row r="24" spans="1:9" x14ac:dyDescent="0.35">
      <c r="A24" s="8" t="s">
        <v>261</v>
      </c>
      <c r="B24" s="9" t="s">
        <v>262</v>
      </c>
      <c r="C24" s="9" t="s">
        <v>234</v>
      </c>
      <c r="D24" s="9" t="s">
        <v>209</v>
      </c>
      <c r="E24" s="9" t="s">
        <v>206</v>
      </c>
      <c r="F24" s="9" t="s">
        <v>213</v>
      </c>
      <c r="G24" s="9" t="s">
        <v>235</v>
      </c>
      <c r="H24" s="9">
        <v>20250401</v>
      </c>
      <c r="I24" s="10">
        <v>99999999</v>
      </c>
    </row>
    <row r="25" spans="1:9" x14ac:dyDescent="0.35">
      <c r="A25" s="8" t="s">
        <v>263</v>
      </c>
      <c r="B25" s="9" t="s">
        <v>264</v>
      </c>
      <c r="C25" s="9" t="s">
        <v>234</v>
      </c>
      <c r="D25" s="9" t="s">
        <v>209</v>
      </c>
      <c r="E25" s="9" t="s">
        <v>206</v>
      </c>
      <c r="F25" s="9" t="s">
        <v>213</v>
      </c>
      <c r="G25" s="9" t="s">
        <v>235</v>
      </c>
      <c r="H25" s="9">
        <v>20250401</v>
      </c>
      <c r="I25" s="10">
        <v>99999999</v>
      </c>
    </row>
    <row r="26" spans="1:9" x14ac:dyDescent="0.35">
      <c r="A26" s="8" t="s">
        <v>265</v>
      </c>
      <c r="B26" s="9" t="s">
        <v>266</v>
      </c>
      <c r="C26" s="9" t="s">
        <v>267</v>
      </c>
      <c r="D26" s="9" t="s">
        <v>209</v>
      </c>
      <c r="E26" s="9" t="s">
        <v>206</v>
      </c>
      <c r="F26" s="9" t="s">
        <v>213</v>
      </c>
      <c r="G26" s="9" t="s">
        <v>241</v>
      </c>
      <c r="H26" s="9">
        <v>20250401</v>
      </c>
      <c r="I26" s="10">
        <v>99999999</v>
      </c>
    </row>
    <row r="27" spans="1:9" x14ac:dyDescent="0.35">
      <c r="A27" s="8" t="s">
        <v>268</v>
      </c>
      <c r="B27" s="9" t="s">
        <v>269</v>
      </c>
      <c r="C27" s="9" t="s">
        <v>270</v>
      </c>
      <c r="D27" s="9" t="s">
        <v>209</v>
      </c>
      <c r="E27" s="9" t="s">
        <v>206</v>
      </c>
      <c r="F27" s="9" t="s">
        <v>213</v>
      </c>
      <c r="G27" s="9" t="s">
        <v>241</v>
      </c>
      <c r="H27" s="9">
        <v>20250401</v>
      </c>
      <c r="I27" s="10">
        <v>99999999</v>
      </c>
    </row>
    <row r="28" spans="1:9" x14ac:dyDescent="0.35">
      <c r="A28" s="8" t="s">
        <v>271</v>
      </c>
      <c r="B28" s="9" t="s">
        <v>272</v>
      </c>
      <c r="C28" s="9" t="s">
        <v>273</v>
      </c>
      <c r="D28" s="9" t="s">
        <v>209</v>
      </c>
      <c r="E28" s="9" t="s">
        <v>206</v>
      </c>
      <c r="F28" s="9" t="s">
        <v>213</v>
      </c>
      <c r="G28" s="9" t="s">
        <v>241</v>
      </c>
      <c r="H28" s="9">
        <v>20250401</v>
      </c>
      <c r="I28" s="10">
        <v>99999999</v>
      </c>
    </row>
    <row r="29" spans="1:9" x14ac:dyDescent="0.35">
      <c r="A29" s="8" t="s">
        <v>274</v>
      </c>
      <c r="B29" s="9" t="s">
        <v>275</v>
      </c>
      <c r="C29" s="9" t="s">
        <v>276</v>
      </c>
      <c r="D29" s="9" t="s">
        <v>209</v>
      </c>
      <c r="E29" s="9" t="s">
        <v>206</v>
      </c>
      <c r="F29" s="9" t="s">
        <v>213</v>
      </c>
      <c r="G29" s="9" t="s">
        <v>241</v>
      </c>
      <c r="H29" s="9">
        <v>20250401</v>
      </c>
      <c r="I29" s="10">
        <v>99999999</v>
      </c>
    </row>
    <row r="30" spans="1:9" x14ac:dyDescent="0.35">
      <c r="A30" s="8" t="s">
        <v>277</v>
      </c>
      <c r="B30" s="9" t="s">
        <v>278</v>
      </c>
      <c r="C30" s="9" t="s">
        <v>279</v>
      </c>
      <c r="D30" s="9" t="s">
        <v>209</v>
      </c>
      <c r="E30" s="9" t="s">
        <v>206</v>
      </c>
      <c r="F30" s="9" t="s">
        <v>213</v>
      </c>
      <c r="G30" s="9" t="s">
        <v>241</v>
      </c>
      <c r="H30" s="9">
        <v>20250401</v>
      </c>
      <c r="I30" s="10">
        <v>99999999</v>
      </c>
    </row>
    <row r="31" spans="1:9" x14ac:dyDescent="0.35">
      <c r="A31" s="8" t="s">
        <v>280</v>
      </c>
      <c r="B31" s="9" t="s">
        <v>281</v>
      </c>
      <c r="C31" s="9" t="s">
        <v>234</v>
      </c>
      <c r="D31" s="9" t="s">
        <v>209</v>
      </c>
      <c r="E31" s="9" t="s">
        <v>206</v>
      </c>
      <c r="F31" s="9" t="s">
        <v>213</v>
      </c>
      <c r="G31" s="9" t="s">
        <v>214</v>
      </c>
      <c r="H31" s="9">
        <v>20250401</v>
      </c>
      <c r="I31" s="10">
        <v>99999999</v>
      </c>
    </row>
    <row r="32" spans="1:9" x14ac:dyDescent="0.35">
      <c r="A32" s="8" t="s">
        <v>282</v>
      </c>
      <c r="B32" s="9" t="s">
        <v>283</v>
      </c>
      <c r="C32" s="9" t="s">
        <v>251</v>
      </c>
      <c r="D32" s="9" t="s">
        <v>209</v>
      </c>
      <c r="E32" s="9" t="s">
        <v>206</v>
      </c>
      <c r="F32" s="9" t="s">
        <v>213</v>
      </c>
      <c r="G32" s="9" t="s">
        <v>241</v>
      </c>
      <c r="H32" s="9">
        <v>20250401</v>
      </c>
      <c r="I32" s="10">
        <v>99999999</v>
      </c>
    </row>
    <row r="33" spans="1:9" x14ac:dyDescent="0.35">
      <c r="A33" s="8" t="s">
        <v>284</v>
      </c>
      <c r="B33" s="9" t="s">
        <v>285</v>
      </c>
      <c r="C33" s="9" t="s">
        <v>254</v>
      </c>
      <c r="D33" s="9" t="s">
        <v>209</v>
      </c>
      <c r="E33" s="9" t="s">
        <v>206</v>
      </c>
      <c r="F33" s="9" t="s">
        <v>213</v>
      </c>
      <c r="G33" s="9" t="s">
        <v>241</v>
      </c>
      <c r="H33" s="9">
        <v>20250401</v>
      </c>
      <c r="I33" s="10">
        <v>99999999</v>
      </c>
    </row>
    <row r="34" spans="1:9" x14ac:dyDescent="0.35">
      <c r="A34" s="8" t="s">
        <v>286</v>
      </c>
      <c r="B34" s="9" t="s">
        <v>287</v>
      </c>
      <c r="C34" s="9" t="s">
        <v>234</v>
      </c>
      <c r="D34" s="9" t="s">
        <v>209</v>
      </c>
      <c r="E34" s="9" t="s">
        <v>206</v>
      </c>
      <c r="F34" s="9" t="s">
        <v>213</v>
      </c>
      <c r="G34" s="9" t="s">
        <v>214</v>
      </c>
      <c r="H34" s="9">
        <v>20250401</v>
      </c>
      <c r="I34" s="10">
        <v>99999999</v>
      </c>
    </row>
    <row r="35" spans="1:9" x14ac:dyDescent="0.35">
      <c r="A35" s="8" t="s">
        <v>288</v>
      </c>
      <c r="B35" s="9" t="s">
        <v>289</v>
      </c>
      <c r="C35" s="9" t="s">
        <v>234</v>
      </c>
      <c r="D35" s="9" t="s">
        <v>209</v>
      </c>
      <c r="E35" s="9" t="s">
        <v>206</v>
      </c>
      <c r="F35" s="9" t="s">
        <v>213</v>
      </c>
      <c r="G35" s="9" t="s">
        <v>214</v>
      </c>
      <c r="H35" s="9">
        <v>20250401</v>
      </c>
      <c r="I35" s="10">
        <v>99999999</v>
      </c>
    </row>
    <row r="36" spans="1:9" x14ac:dyDescent="0.35">
      <c r="A36" s="8" t="s">
        <v>290</v>
      </c>
      <c r="B36" s="9" t="s">
        <v>291</v>
      </c>
      <c r="C36" s="9" t="s">
        <v>292</v>
      </c>
      <c r="D36" s="9" t="s">
        <v>209</v>
      </c>
      <c r="E36" s="9" t="s">
        <v>206</v>
      </c>
      <c r="F36" s="9" t="s">
        <v>213</v>
      </c>
      <c r="G36" s="9" t="s">
        <v>241</v>
      </c>
      <c r="H36" s="9">
        <v>20250401</v>
      </c>
      <c r="I36" s="10">
        <v>99999999</v>
      </c>
    </row>
    <row r="37" spans="1:9" x14ac:dyDescent="0.35">
      <c r="A37" s="8" t="s">
        <v>293</v>
      </c>
      <c r="B37" s="9" t="s">
        <v>294</v>
      </c>
      <c r="C37" s="9" t="s">
        <v>273</v>
      </c>
      <c r="D37" s="9" t="s">
        <v>209</v>
      </c>
      <c r="E37" s="9" t="s">
        <v>206</v>
      </c>
      <c r="F37" s="9" t="s">
        <v>213</v>
      </c>
      <c r="G37" s="9" t="s">
        <v>241</v>
      </c>
      <c r="H37" s="9">
        <v>20250401</v>
      </c>
      <c r="I37" s="10">
        <v>99999999</v>
      </c>
    </row>
    <row r="38" spans="1:9" x14ac:dyDescent="0.35">
      <c r="A38" s="8" t="s">
        <v>295</v>
      </c>
      <c r="B38" s="9" t="s">
        <v>296</v>
      </c>
      <c r="C38" s="9" t="s">
        <v>251</v>
      </c>
      <c r="D38" s="9" t="s">
        <v>209</v>
      </c>
      <c r="E38" s="9" t="s">
        <v>206</v>
      </c>
      <c r="F38" s="9" t="s">
        <v>213</v>
      </c>
      <c r="G38" s="9" t="s">
        <v>241</v>
      </c>
      <c r="H38" s="9">
        <v>20250401</v>
      </c>
      <c r="I38" s="10">
        <v>99999999</v>
      </c>
    </row>
    <row r="39" spans="1:9" x14ac:dyDescent="0.35">
      <c r="A39" s="8" t="s">
        <v>297</v>
      </c>
      <c r="B39" s="9" t="s">
        <v>298</v>
      </c>
      <c r="C39" s="9" t="s">
        <v>254</v>
      </c>
      <c r="D39" s="9" t="s">
        <v>209</v>
      </c>
      <c r="E39" s="9" t="s">
        <v>206</v>
      </c>
      <c r="F39" s="9" t="s">
        <v>213</v>
      </c>
      <c r="G39" s="9" t="s">
        <v>241</v>
      </c>
      <c r="H39" s="9">
        <v>20250401</v>
      </c>
      <c r="I39" s="10">
        <v>99999999</v>
      </c>
    </row>
    <row r="40" spans="1:9" x14ac:dyDescent="0.35">
      <c r="A40" s="8" t="s">
        <v>299</v>
      </c>
      <c r="B40" s="9" t="s">
        <v>300</v>
      </c>
      <c r="C40" s="9" t="s">
        <v>234</v>
      </c>
      <c r="D40" s="9" t="s">
        <v>209</v>
      </c>
      <c r="E40" s="9" t="s">
        <v>206</v>
      </c>
      <c r="F40" s="9" t="s">
        <v>213</v>
      </c>
      <c r="G40" s="9" t="s">
        <v>235</v>
      </c>
      <c r="H40" s="9">
        <v>20250401</v>
      </c>
      <c r="I40" s="10">
        <v>99999999</v>
      </c>
    </row>
    <row r="41" spans="1:9" x14ac:dyDescent="0.35">
      <c r="A41" s="8" t="s">
        <v>302</v>
      </c>
      <c r="B41" s="9" t="s">
        <v>303</v>
      </c>
      <c r="C41" s="9" t="s">
        <v>205</v>
      </c>
      <c r="D41" s="9" t="s">
        <v>209</v>
      </c>
      <c r="E41" s="9" t="s">
        <v>206</v>
      </c>
      <c r="F41" s="9" t="s">
        <v>213</v>
      </c>
      <c r="G41" s="9" t="s">
        <v>214</v>
      </c>
      <c r="H41" s="9">
        <v>20250401</v>
      </c>
      <c r="I41" s="10">
        <v>99999999</v>
      </c>
    </row>
    <row r="42" spans="1:9" x14ac:dyDescent="0.35">
      <c r="A42" s="8" t="s">
        <v>302</v>
      </c>
      <c r="B42" s="9" t="s">
        <v>304</v>
      </c>
      <c r="C42" s="9" t="s">
        <v>205</v>
      </c>
      <c r="D42" s="9" t="s">
        <v>209</v>
      </c>
      <c r="E42" s="9" t="s">
        <v>206</v>
      </c>
      <c r="F42" s="9" t="s">
        <v>213</v>
      </c>
      <c r="G42" s="9" t="s">
        <v>214</v>
      </c>
      <c r="H42" s="9">
        <v>20250506</v>
      </c>
      <c r="I42" s="10">
        <v>99999999</v>
      </c>
    </row>
    <row r="43" spans="1:9" x14ac:dyDescent="0.35">
      <c r="A43" s="8" t="s">
        <v>302</v>
      </c>
      <c r="B43" s="9" t="s">
        <v>305</v>
      </c>
      <c r="C43" s="9" t="s">
        <v>205</v>
      </c>
      <c r="D43" s="9" t="s">
        <v>209</v>
      </c>
      <c r="E43" s="9" t="s">
        <v>206</v>
      </c>
      <c r="F43" s="9" t="s">
        <v>213</v>
      </c>
      <c r="G43" s="9" t="s">
        <v>214</v>
      </c>
      <c r="H43" s="9">
        <v>20250506</v>
      </c>
      <c r="I43" s="10">
        <v>99999999</v>
      </c>
    </row>
    <row r="44" spans="1:9" x14ac:dyDescent="0.35">
      <c r="A44" s="8" t="s">
        <v>306</v>
      </c>
      <c r="B44" s="9" t="s">
        <v>307</v>
      </c>
      <c r="C44" s="9" t="s">
        <v>308</v>
      </c>
      <c r="D44" s="9" t="s">
        <v>209</v>
      </c>
      <c r="E44" s="9" t="s">
        <v>206</v>
      </c>
      <c r="F44" s="9" t="s">
        <v>213</v>
      </c>
      <c r="G44" s="9" t="s">
        <v>241</v>
      </c>
      <c r="H44" s="9">
        <v>20250401</v>
      </c>
      <c r="I44" s="10">
        <v>99999999</v>
      </c>
    </row>
    <row r="45" spans="1:9" x14ac:dyDescent="0.35">
      <c r="A45" s="8" t="s">
        <v>309</v>
      </c>
      <c r="B45" s="9" t="s">
        <v>310</v>
      </c>
      <c r="C45" s="9" t="s">
        <v>234</v>
      </c>
      <c r="D45" s="9" t="s">
        <v>209</v>
      </c>
      <c r="E45" s="9" t="s">
        <v>206</v>
      </c>
      <c r="F45" s="9" t="s">
        <v>213</v>
      </c>
      <c r="G45" s="9" t="s">
        <v>235</v>
      </c>
      <c r="H45" s="9">
        <v>20250401</v>
      </c>
      <c r="I45" s="10">
        <v>99999999</v>
      </c>
    </row>
    <row r="46" spans="1:9" x14ac:dyDescent="0.35">
      <c r="A46" s="8" t="s">
        <v>311</v>
      </c>
      <c r="B46" s="9" t="s">
        <v>312</v>
      </c>
      <c r="C46" s="9" t="s">
        <v>313</v>
      </c>
      <c r="D46" s="9" t="s">
        <v>209</v>
      </c>
      <c r="E46" s="9" t="s">
        <v>206</v>
      </c>
      <c r="F46" s="9" t="s">
        <v>213</v>
      </c>
      <c r="G46" s="9" t="s">
        <v>241</v>
      </c>
      <c r="H46" s="9">
        <v>20250401</v>
      </c>
      <c r="I46" s="10">
        <v>99999999</v>
      </c>
    </row>
    <row r="47" spans="1:9" x14ac:dyDescent="0.35">
      <c r="A47" s="8" t="s">
        <v>314</v>
      </c>
      <c r="B47" s="9" t="s">
        <v>315</v>
      </c>
      <c r="C47" s="9" t="s">
        <v>234</v>
      </c>
      <c r="D47" s="9" t="s">
        <v>209</v>
      </c>
      <c r="E47" s="9" t="s">
        <v>206</v>
      </c>
      <c r="F47" s="9" t="s">
        <v>213</v>
      </c>
      <c r="G47" s="9" t="s">
        <v>235</v>
      </c>
      <c r="H47" s="9">
        <v>20250401</v>
      </c>
      <c r="I47" s="10">
        <v>99999999</v>
      </c>
    </row>
    <row r="48" spans="1:9" x14ac:dyDescent="0.35">
      <c r="A48" s="8" t="s">
        <v>316</v>
      </c>
      <c r="B48" s="9" t="s">
        <v>317</v>
      </c>
      <c r="C48" s="9" t="s">
        <v>234</v>
      </c>
      <c r="D48" s="9" t="s">
        <v>209</v>
      </c>
      <c r="E48" s="9" t="s">
        <v>206</v>
      </c>
      <c r="F48" s="9" t="s">
        <v>213</v>
      </c>
      <c r="G48" s="9" t="s">
        <v>235</v>
      </c>
      <c r="H48" s="9">
        <v>20250401</v>
      </c>
      <c r="I48" s="10">
        <v>99999999</v>
      </c>
    </row>
    <row r="49" spans="1:9" x14ac:dyDescent="0.35">
      <c r="A49" s="8" t="s">
        <v>318</v>
      </c>
      <c r="B49" s="9" t="s">
        <v>319</v>
      </c>
      <c r="C49" s="9" t="s">
        <v>308</v>
      </c>
      <c r="D49" s="9" t="s">
        <v>209</v>
      </c>
      <c r="E49" s="9" t="s">
        <v>206</v>
      </c>
      <c r="F49" s="9" t="s">
        <v>213</v>
      </c>
      <c r="G49" s="9" t="s">
        <v>241</v>
      </c>
      <c r="H49" s="9">
        <v>20250401</v>
      </c>
      <c r="I49" s="10">
        <v>99999999</v>
      </c>
    </row>
    <row r="50" spans="1:9" x14ac:dyDescent="0.35">
      <c r="A50" s="8" t="s">
        <v>320</v>
      </c>
      <c r="B50" s="9" t="s">
        <v>321</v>
      </c>
      <c r="C50" s="9" t="s">
        <v>313</v>
      </c>
      <c r="D50" s="9" t="s">
        <v>209</v>
      </c>
      <c r="E50" s="9" t="s">
        <v>206</v>
      </c>
      <c r="F50" s="9" t="s">
        <v>213</v>
      </c>
      <c r="G50" s="9" t="s">
        <v>241</v>
      </c>
      <c r="H50" s="9">
        <v>20250401</v>
      </c>
      <c r="I50" s="10">
        <v>99999999</v>
      </c>
    </row>
    <row r="51" spans="1:9" x14ac:dyDescent="0.35">
      <c r="A51" s="8" t="s">
        <v>322</v>
      </c>
      <c r="B51" s="9" t="s">
        <v>323</v>
      </c>
      <c r="C51" s="9" t="s">
        <v>324</v>
      </c>
      <c r="D51" s="9" t="s">
        <v>209</v>
      </c>
      <c r="E51" s="9" t="s">
        <v>206</v>
      </c>
      <c r="F51" s="9" t="s">
        <v>213</v>
      </c>
      <c r="G51" s="9" t="s">
        <v>235</v>
      </c>
      <c r="H51" s="9">
        <v>20250401</v>
      </c>
      <c r="I51" s="10">
        <v>99999999</v>
      </c>
    </row>
    <row r="52" spans="1:9" x14ac:dyDescent="0.35">
      <c r="A52" s="8" t="s">
        <v>325</v>
      </c>
      <c r="B52" s="9" t="s">
        <v>326</v>
      </c>
      <c r="C52" s="9" t="s">
        <v>251</v>
      </c>
      <c r="D52" s="9" t="s">
        <v>209</v>
      </c>
      <c r="E52" s="9" t="s">
        <v>206</v>
      </c>
      <c r="F52" s="9" t="s">
        <v>213</v>
      </c>
      <c r="G52" s="9" t="s">
        <v>241</v>
      </c>
      <c r="H52" s="9">
        <v>20250401</v>
      </c>
      <c r="I52" s="10">
        <v>99999999</v>
      </c>
    </row>
    <row r="53" spans="1:9" x14ac:dyDescent="0.35">
      <c r="A53" s="8" t="s">
        <v>327</v>
      </c>
      <c r="B53" s="9" t="s">
        <v>328</v>
      </c>
      <c r="C53" s="9" t="s">
        <v>234</v>
      </c>
      <c r="D53" s="9" t="s">
        <v>209</v>
      </c>
      <c r="E53" s="9" t="s">
        <v>206</v>
      </c>
      <c r="F53" s="9" t="s">
        <v>329</v>
      </c>
      <c r="G53" s="9" t="s">
        <v>330</v>
      </c>
      <c r="H53" s="9">
        <v>20250401</v>
      </c>
      <c r="I53" s="10">
        <v>99999999</v>
      </c>
    </row>
    <row r="54" spans="1:9" x14ac:dyDescent="0.35">
      <c r="A54" s="8" t="s">
        <v>331</v>
      </c>
      <c r="B54" s="9" t="s">
        <v>332</v>
      </c>
      <c r="C54" s="9" t="s">
        <v>273</v>
      </c>
      <c r="D54" s="9" t="s">
        <v>209</v>
      </c>
      <c r="E54" s="9" t="s">
        <v>206</v>
      </c>
      <c r="F54" s="9" t="s">
        <v>213</v>
      </c>
      <c r="G54" s="9" t="s">
        <v>241</v>
      </c>
      <c r="H54" s="9">
        <v>20250401</v>
      </c>
      <c r="I54" s="10">
        <v>99999999</v>
      </c>
    </row>
    <row r="55" spans="1:9" x14ac:dyDescent="0.35">
      <c r="A55" s="8" t="s">
        <v>333</v>
      </c>
      <c r="B55" s="9" t="s">
        <v>334</v>
      </c>
      <c r="C55" s="9" t="s">
        <v>335</v>
      </c>
      <c r="D55" s="9" t="s">
        <v>209</v>
      </c>
      <c r="E55" s="9" t="s">
        <v>206</v>
      </c>
      <c r="F55" s="9" t="s">
        <v>213</v>
      </c>
      <c r="G55" s="9" t="s">
        <v>241</v>
      </c>
      <c r="H55" s="9">
        <v>20250401</v>
      </c>
      <c r="I55" s="10">
        <v>99999999</v>
      </c>
    </row>
    <row r="56" spans="1:9" x14ac:dyDescent="0.35">
      <c r="A56" s="8" t="s">
        <v>336</v>
      </c>
      <c r="B56" s="9" t="s">
        <v>337</v>
      </c>
      <c r="C56" s="9" t="s">
        <v>301</v>
      </c>
      <c r="D56" s="9" t="s">
        <v>209</v>
      </c>
      <c r="E56" s="9" t="s">
        <v>206</v>
      </c>
      <c r="F56" s="9" t="s">
        <v>213</v>
      </c>
      <c r="G56" s="9" t="s">
        <v>235</v>
      </c>
      <c r="H56" s="9">
        <v>20250401</v>
      </c>
      <c r="I56" s="10">
        <v>99999999</v>
      </c>
    </row>
    <row r="57" spans="1:9" x14ac:dyDescent="0.35">
      <c r="A57" s="8" t="s">
        <v>338</v>
      </c>
      <c r="B57" s="9" t="s">
        <v>339</v>
      </c>
      <c r="C57" s="9" t="s">
        <v>234</v>
      </c>
      <c r="D57" s="9" t="s">
        <v>209</v>
      </c>
      <c r="E57" s="9" t="s">
        <v>206</v>
      </c>
      <c r="F57" s="9" t="s">
        <v>213</v>
      </c>
      <c r="G57" s="9" t="s">
        <v>235</v>
      </c>
      <c r="H57" s="9">
        <v>20250401</v>
      </c>
      <c r="I57" s="10">
        <v>99999999</v>
      </c>
    </row>
    <row r="58" spans="1:9" x14ac:dyDescent="0.35">
      <c r="A58" s="8" t="s">
        <v>340</v>
      </c>
      <c r="B58" s="9" t="s">
        <v>341</v>
      </c>
      <c r="C58" s="9" t="s">
        <v>234</v>
      </c>
      <c r="D58" s="9" t="s">
        <v>209</v>
      </c>
      <c r="E58" s="9" t="s">
        <v>206</v>
      </c>
      <c r="F58" s="9" t="s">
        <v>213</v>
      </c>
      <c r="G58" s="9" t="s">
        <v>235</v>
      </c>
      <c r="H58" s="9">
        <v>20250401</v>
      </c>
      <c r="I58" s="10">
        <v>99999999</v>
      </c>
    </row>
    <row r="59" spans="1:9" x14ac:dyDescent="0.35">
      <c r="A59" s="8" t="s">
        <v>342</v>
      </c>
      <c r="B59" s="9" t="s">
        <v>343</v>
      </c>
      <c r="C59" s="9" t="s">
        <v>344</v>
      </c>
      <c r="D59" s="9" t="s">
        <v>209</v>
      </c>
      <c r="E59" s="9" t="s">
        <v>206</v>
      </c>
      <c r="F59" s="9" t="s">
        <v>213</v>
      </c>
      <c r="G59" s="9" t="s">
        <v>235</v>
      </c>
      <c r="H59" s="9">
        <v>20250401</v>
      </c>
      <c r="I59" s="10">
        <v>99999999</v>
      </c>
    </row>
    <row r="60" spans="1:9" x14ac:dyDescent="0.35">
      <c r="A60" s="8" t="s">
        <v>346</v>
      </c>
      <c r="B60" s="9" t="s">
        <v>347</v>
      </c>
      <c r="C60" s="9" t="s">
        <v>348</v>
      </c>
      <c r="D60" s="9" t="s">
        <v>209</v>
      </c>
      <c r="E60" s="9" t="s">
        <v>206</v>
      </c>
      <c r="F60" s="9" t="s">
        <v>213</v>
      </c>
      <c r="G60" s="9" t="s">
        <v>241</v>
      </c>
      <c r="H60" s="9">
        <v>20250401</v>
      </c>
      <c r="I60" s="10">
        <v>99999999</v>
      </c>
    </row>
    <row r="61" spans="1:9" x14ac:dyDescent="0.35">
      <c r="A61" s="8" t="s">
        <v>349</v>
      </c>
      <c r="B61" s="9" t="s">
        <v>350</v>
      </c>
      <c r="C61" s="9" t="s">
        <v>351</v>
      </c>
      <c r="D61" s="9" t="s">
        <v>209</v>
      </c>
      <c r="E61" s="9" t="s">
        <v>206</v>
      </c>
      <c r="F61" s="9" t="s">
        <v>213</v>
      </c>
      <c r="G61" s="9" t="s">
        <v>241</v>
      </c>
      <c r="H61" s="9">
        <v>20250401</v>
      </c>
      <c r="I61" s="10">
        <v>99999999</v>
      </c>
    </row>
    <row r="62" spans="1:9" x14ac:dyDescent="0.35">
      <c r="A62" s="8" t="s">
        <v>352</v>
      </c>
      <c r="B62" s="9" t="s">
        <v>353</v>
      </c>
      <c r="C62" s="9" t="s">
        <v>354</v>
      </c>
      <c r="D62" s="9" t="s">
        <v>209</v>
      </c>
      <c r="E62" s="9" t="s">
        <v>206</v>
      </c>
      <c r="F62" s="9" t="s">
        <v>213</v>
      </c>
      <c r="G62" s="9" t="s">
        <v>241</v>
      </c>
      <c r="H62" s="9">
        <v>20250401</v>
      </c>
      <c r="I62" s="10">
        <v>99999999</v>
      </c>
    </row>
    <row r="63" spans="1:9" x14ac:dyDescent="0.35">
      <c r="A63" s="8" t="s">
        <v>355</v>
      </c>
      <c r="B63" s="9" t="s">
        <v>356</v>
      </c>
      <c r="C63" s="9" t="s">
        <v>357</v>
      </c>
      <c r="D63" s="9" t="s">
        <v>209</v>
      </c>
      <c r="E63" s="9" t="s">
        <v>206</v>
      </c>
      <c r="F63" s="9" t="s">
        <v>213</v>
      </c>
      <c r="G63" s="9" t="s">
        <v>241</v>
      </c>
      <c r="H63" s="9">
        <v>20250401</v>
      </c>
      <c r="I63" s="10">
        <v>99999999</v>
      </c>
    </row>
    <row r="64" spans="1:9" x14ac:dyDescent="0.35">
      <c r="A64" s="8" t="s">
        <v>358</v>
      </c>
      <c r="B64" s="9" t="s">
        <v>359</v>
      </c>
      <c r="C64" s="9" t="s">
        <v>357</v>
      </c>
      <c r="D64" s="9" t="s">
        <v>209</v>
      </c>
      <c r="E64" s="9" t="s">
        <v>206</v>
      </c>
      <c r="F64" s="9" t="s">
        <v>213</v>
      </c>
      <c r="G64" s="9" t="s">
        <v>360</v>
      </c>
      <c r="H64" s="9">
        <v>20250401</v>
      </c>
      <c r="I64" s="10">
        <v>99999999</v>
      </c>
    </row>
    <row r="65" spans="1:9" x14ac:dyDescent="0.35">
      <c r="A65" s="8" t="s">
        <v>361</v>
      </c>
      <c r="B65" s="9" t="s">
        <v>362</v>
      </c>
      <c r="C65" s="9" t="s">
        <v>363</v>
      </c>
      <c r="D65" s="9" t="s">
        <v>209</v>
      </c>
      <c r="E65" s="9" t="s">
        <v>206</v>
      </c>
      <c r="F65" s="9" t="s">
        <v>213</v>
      </c>
      <c r="G65" s="9" t="s">
        <v>241</v>
      </c>
      <c r="H65" s="9">
        <v>20250401</v>
      </c>
      <c r="I65" s="10">
        <v>99999999</v>
      </c>
    </row>
    <row r="66" spans="1:9" x14ac:dyDescent="0.35">
      <c r="A66" s="8" t="s">
        <v>364</v>
      </c>
      <c r="B66" s="9" t="s">
        <v>365</v>
      </c>
      <c r="C66" s="9" t="s">
        <v>366</v>
      </c>
      <c r="D66" s="9" t="s">
        <v>209</v>
      </c>
      <c r="E66" s="9" t="s">
        <v>206</v>
      </c>
      <c r="F66" s="9" t="s">
        <v>213</v>
      </c>
      <c r="G66" s="9" t="s">
        <v>241</v>
      </c>
      <c r="H66" s="9">
        <v>20250401</v>
      </c>
      <c r="I66" s="10">
        <v>99999999</v>
      </c>
    </row>
    <row r="67" spans="1:9" x14ac:dyDescent="0.35">
      <c r="A67" s="8" t="s">
        <v>367</v>
      </c>
      <c r="B67" s="9" t="s">
        <v>368</v>
      </c>
      <c r="C67" s="9" t="s">
        <v>369</v>
      </c>
      <c r="D67" s="9" t="s">
        <v>209</v>
      </c>
      <c r="E67" s="9" t="s">
        <v>206</v>
      </c>
      <c r="F67" s="9" t="s">
        <v>213</v>
      </c>
      <c r="G67" s="9" t="s">
        <v>241</v>
      </c>
      <c r="H67" s="9">
        <v>20250401</v>
      </c>
      <c r="I67" s="10">
        <v>99999999</v>
      </c>
    </row>
    <row r="68" spans="1:9" x14ac:dyDescent="0.35">
      <c r="A68" s="8" t="s">
        <v>370</v>
      </c>
      <c r="B68" s="9" t="s">
        <v>371</v>
      </c>
      <c r="C68" s="9" t="s">
        <v>372</v>
      </c>
      <c r="D68" s="9" t="s">
        <v>209</v>
      </c>
      <c r="E68" s="9" t="s">
        <v>206</v>
      </c>
      <c r="F68" s="9" t="s">
        <v>213</v>
      </c>
      <c r="G68" s="9" t="s">
        <v>241</v>
      </c>
      <c r="H68" s="9">
        <v>20250401</v>
      </c>
      <c r="I68" s="10">
        <v>99999999</v>
      </c>
    </row>
    <row r="69" spans="1:9" x14ac:dyDescent="0.35">
      <c r="A69" s="8" t="s">
        <v>373</v>
      </c>
      <c r="B69" s="9" t="s">
        <v>374</v>
      </c>
      <c r="C69" s="9" t="s">
        <v>375</v>
      </c>
      <c r="D69" s="9" t="s">
        <v>209</v>
      </c>
      <c r="E69" s="9" t="s">
        <v>206</v>
      </c>
      <c r="F69" s="9" t="s">
        <v>213</v>
      </c>
      <c r="G69" s="9" t="s">
        <v>241</v>
      </c>
      <c r="H69" s="9">
        <v>20250401</v>
      </c>
      <c r="I69" s="10">
        <v>99999999</v>
      </c>
    </row>
    <row r="70" spans="1:9" x14ac:dyDescent="0.35">
      <c r="A70" s="8" t="s">
        <v>376</v>
      </c>
      <c r="B70" s="9" t="s">
        <v>377</v>
      </c>
      <c r="C70" s="9" t="s">
        <v>378</v>
      </c>
      <c r="D70" s="9" t="s">
        <v>209</v>
      </c>
      <c r="E70" s="9" t="s">
        <v>206</v>
      </c>
      <c r="F70" s="9" t="s">
        <v>213</v>
      </c>
      <c r="G70" s="9" t="s">
        <v>241</v>
      </c>
      <c r="H70" s="9">
        <v>20250401</v>
      </c>
      <c r="I70" s="10">
        <v>99999999</v>
      </c>
    </row>
    <row r="71" spans="1:9" x14ac:dyDescent="0.35">
      <c r="A71" s="8" t="s">
        <v>379</v>
      </c>
      <c r="B71" s="9" t="s">
        <v>380</v>
      </c>
      <c r="C71" s="9" t="s">
        <v>378</v>
      </c>
      <c r="D71" s="9" t="s">
        <v>209</v>
      </c>
      <c r="E71" s="9" t="s">
        <v>206</v>
      </c>
      <c r="F71" s="9" t="s">
        <v>213</v>
      </c>
      <c r="G71" s="9" t="s">
        <v>241</v>
      </c>
      <c r="H71" s="9">
        <v>20250401</v>
      </c>
      <c r="I71" s="10">
        <v>99999999</v>
      </c>
    </row>
    <row r="72" spans="1:9" x14ac:dyDescent="0.35">
      <c r="A72" s="8" t="s">
        <v>381</v>
      </c>
      <c r="B72" s="9" t="s">
        <v>382</v>
      </c>
      <c r="C72" s="9" t="s">
        <v>234</v>
      </c>
      <c r="D72" s="9" t="s">
        <v>209</v>
      </c>
      <c r="E72" s="9" t="s">
        <v>206</v>
      </c>
      <c r="F72" s="9" t="s">
        <v>213</v>
      </c>
      <c r="G72" s="9" t="s">
        <v>235</v>
      </c>
      <c r="H72" s="9">
        <v>20250401</v>
      </c>
      <c r="I72" s="10">
        <v>99999999</v>
      </c>
    </row>
    <row r="73" spans="1:9" x14ac:dyDescent="0.35">
      <c r="A73" s="8" t="s">
        <v>383</v>
      </c>
      <c r="B73" s="9" t="s">
        <v>384</v>
      </c>
      <c r="C73" s="9" t="s">
        <v>357</v>
      </c>
      <c r="D73" s="9" t="s">
        <v>209</v>
      </c>
      <c r="E73" s="9" t="s">
        <v>206</v>
      </c>
      <c r="F73" s="9" t="s">
        <v>213</v>
      </c>
      <c r="G73" s="9" t="s">
        <v>360</v>
      </c>
      <c r="H73" s="9">
        <v>20250401</v>
      </c>
      <c r="I73" s="10">
        <v>99999999</v>
      </c>
    </row>
    <row r="74" spans="1:9" x14ac:dyDescent="0.35">
      <c r="A74" s="8" t="s">
        <v>385</v>
      </c>
      <c r="B74" s="9" t="s">
        <v>386</v>
      </c>
      <c r="C74" s="9" t="s">
        <v>387</v>
      </c>
      <c r="D74" s="9" t="s">
        <v>209</v>
      </c>
      <c r="E74" s="9" t="s">
        <v>206</v>
      </c>
      <c r="F74" s="9" t="s">
        <v>213</v>
      </c>
      <c r="G74" s="9" t="s">
        <v>241</v>
      </c>
      <c r="H74" s="9">
        <v>20250401</v>
      </c>
      <c r="I74" s="10">
        <v>99999999</v>
      </c>
    </row>
    <row r="75" spans="1:9" x14ac:dyDescent="0.35">
      <c r="A75" s="8" t="s">
        <v>388</v>
      </c>
      <c r="B75" s="9" t="s">
        <v>389</v>
      </c>
      <c r="C75" s="9" t="s">
        <v>390</v>
      </c>
      <c r="D75" s="9" t="s">
        <v>209</v>
      </c>
      <c r="E75" s="9" t="s">
        <v>206</v>
      </c>
      <c r="F75" s="9" t="s">
        <v>213</v>
      </c>
      <c r="G75" s="9" t="s">
        <v>241</v>
      </c>
      <c r="H75" s="9">
        <v>20250401</v>
      </c>
      <c r="I75" s="10">
        <v>99999999</v>
      </c>
    </row>
    <row r="76" spans="1:9" x14ac:dyDescent="0.35">
      <c r="A76" s="8" t="s">
        <v>391</v>
      </c>
      <c r="B76" s="9" t="s">
        <v>392</v>
      </c>
      <c r="C76" s="9" t="s">
        <v>387</v>
      </c>
      <c r="D76" s="9" t="s">
        <v>209</v>
      </c>
      <c r="E76" s="9" t="s">
        <v>206</v>
      </c>
      <c r="F76" s="9" t="s">
        <v>213</v>
      </c>
      <c r="G76" s="9" t="s">
        <v>241</v>
      </c>
      <c r="H76" s="9">
        <v>20250401</v>
      </c>
      <c r="I76" s="10">
        <v>99999999</v>
      </c>
    </row>
    <row r="77" spans="1:9" x14ac:dyDescent="0.35">
      <c r="A77" s="8" t="s">
        <v>393</v>
      </c>
      <c r="B77" s="9" t="s">
        <v>394</v>
      </c>
      <c r="C77" s="9" t="s">
        <v>387</v>
      </c>
      <c r="D77" s="9" t="s">
        <v>209</v>
      </c>
      <c r="E77" s="9" t="s">
        <v>206</v>
      </c>
      <c r="F77" s="9" t="s">
        <v>213</v>
      </c>
      <c r="G77" s="9" t="s">
        <v>241</v>
      </c>
      <c r="H77" s="9">
        <v>20250401</v>
      </c>
      <c r="I77" s="10">
        <v>99999999</v>
      </c>
    </row>
    <row r="78" spans="1:9" x14ac:dyDescent="0.35">
      <c r="A78" s="8" t="s">
        <v>395</v>
      </c>
      <c r="B78" s="9" t="s">
        <v>396</v>
      </c>
      <c r="C78" s="9" t="s">
        <v>387</v>
      </c>
      <c r="D78" s="9" t="s">
        <v>209</v>
      </c>
      <c r="E78" s="9" t="s">
        <v>206</v>
      </c>
      <c r="F78" s="9" t="s">
        <v>213</v>
      </c>
      <c r="G78" s="9" t="s">
        <v>241</v>
      </c>
      <c r="H78" s="9">
        <v>20250901</v>
      </c>
      <c r="I78" s="10">
        <v>99999999</v>
      </c>
    </row>
    <row r="79" spans="1:9" x14ac:dyDescent="0.35">
      <c r="A79" s="8" t="s">
        <v>397</v>
      </c>
      <c r="B79" s="9" t="s">
        <v>398</v>
      </c>
      <c r="C79" s="9" t="s">
        <v>387</v>
      </c>
      <c r="D79" s="9" t="s">
        <v>209</v>
      </c>
      <c r="E79" s="9" t="s">
        <v>206</v>
      </c>
      <c r="F79" s="9" t="s">
        <v>213</v>
      </c>
      <c r="G79" s="9" t="s">
        <v>241</v>
      </c>
      <c r="H79" s="9">
        <v>20250401</v>
      </c>
      <c r="I79" s="10">
        <v>99999999</v>
      </c>
    </row>
    <row r="80" spans="1:9" x14ac:dyDescent="0.35">
      <c r="A80" s="8" t="s">
        <v>399</v>
      </c>
      <c r="B80" s="9" t="s">
        <v>400</v>
      </c>
      <c r="C80" s="9" t="s">
        <v>390</v>
      </c>
      <c r="D80" s="9" t="s">
        <v>209</v>
      </c>
      <c r="E80" s="9" t="s">
        <v>206</v>
      </c>
      <c r="F80" s="9" t="s">
        <v>213</v>
      </c>
      <c r="G80" s="9" t="s">
        <v>241</v>
      </c>
      <c r="H80" s="9">
        <v>20250401</v>
      </c>
      <c r="I80" s="10">
        <v>99999999</v>
      </c>
    </row>
    <row r="81" spans="1:9" x14ac:dyDescent="0.35">
      <c r="A81" s="8" t="s">
        <v>401</v>
      </c>
      <c r="B81" s="9" t="s">
        <v>402</v>
      </c>
      <c r="C81" s="9" t="s">
        <v>403</v>
      </c>
      <c r="D81" s="9" t="s">
        <v>209</v>
      </c>
      <c r="E81" s="9" t="s">
        <v>206</v>
      </c>
      <c r="F81" s="9" t="s">
        <v>213</v>
      </c>
      <c r="G81" s="9" t="s">
        <v>360</v>
      </c>
      <c r="H81" s="9">
        <v>20250401</v>
      </c>
      <c r="I81" s="10">
        <v>99999999</v>
      </c>
    </row>
    <row r="82" spans="1:9" x14ac:dyDescent="0.35">
      <c r="A82" s="8" t="s">
        <v>404</v>
      </c>
      <c r="B82" s="9" t="s">
        <v>405</v>
      </c>
      <c r="C82" s="9" t="s">
        <v>406</v>
      </c>
      <c r="D82" s="9" t="s">
        <v>209</v>
      </c>
      <c r="E82" s="9" t="s">
        <v>206</v>
      </c>
      <c r="F82" s="9" t="s">
        <v>213</v>
      </c>
      <c r="G82" s="9" t="s">
        <v>241</v>
      </c>
      <c r="H82" s="9">
        <v>20250401</v>
      </c>
      <c r="I82" s="10">
        <v>99999999</v>
      </c>
    </row>
    <row r="83" spans="1:9" x14ac:dyDescent="0.35">
      <c r="A83" s="8" t="s">
        <v>407</v>
      </c>
      <c r="B83" s="9" t="s">
        <v>408</v>
      </c>
      <c r="C83" s="9" t="s">
        <v>406</v>
      </c>
      <c r="D83" s="9" t="s">
        <v>209</v>
      </c>
      <c r="E83" s="9" t="s">
        <v>206</v>
      </c>
      <c r="F83" s="9" t="s">
        <v>213</v>
      </c>
      <c r="G83" s="9" t="s">
        <v>241</v>
      </c>
      <c r="H83" s="9">
        <v>20250401</v>
      </c>
      <c r="I83" s="10">
        <v>99999999</v>
      </c>
    </row>
    <row r="84" spans="1:9" x14ac:dyDescent="0.35">
      <c r="A84" s="8" t="s">
        <v>407</v>
      </c>
      <c r="B84" s="9" t="s">
        <v>409</v>
      </c>
      <c r="C84" s="9" t="s">
        <v>406</v>
      </c>
      <c r="D84" s="9" t="s">
        <v>209</v>
      </c>
      <c r="E84" s="9" t="s">
        <v>206</v>
      </c>
      <c r="F84" s="9" t="s">
        <v>213</v>
      </c>
      <c r="G84" s="9" t="s">
        <v>241</v>
      </c>
      <c r="H84" s="9">
        <v>20250901</v>
      </c>
      <c r="I84" s="10">
        <v>99999999</v>
      </c>
    </row>
    <row r="85" spans="1:9" x14ac:dyDescent="0.35">
      <c r="A85" s="8" t="s">
        <v>410</v>
      </c>
      <c r="B85" s="9" t="s">
        <v>411</v>
      </c>
      <c r="C85" s="9" t="s">
        <v>412</v>
      </c>
      <c r="D85" s="9" t="s">
        <v>209</v>
      </c>
      <c r="E85" s="9" t="s">
        <v>206</v>
      </c>
      <c r="F85" s="9" t="s">
        <v>213</v>
      </c>
      <c r="G85" s="9" t="s">
        <v>235</v>
      </c>
      <c r="H85" s="9">
        <v>20250401</v>
      </c>
      <c r="I85" s="10">
        <v>99999999</v>
      </c>
    </row>
    <row r="86" spans="1:9" x14ac:dyDescent="0.35">
      <c r="A86" s="8" t="s">
        <v>413</v>
      </c>
      <c r="B86" s="9" t="s">
        <v>414</v>
      </c>
      <c r="C86" s="9" t="s">
        <v>415</v>
      </c>
      <c r="D86" s="9" t="s">
        <v>209</v>
      </c>
      <c r="E86" s="9" t="s">
        <v>206</v>
      </c>
      <c r="F86" s="9" t="s">
        <v>213</v>
      </c>
      <c r="G86" s="9" t="s">
        <v>241</v>
      </c>
      <c r="H86" s="9">
        <v>20250401</v>
      </c>
      <c r="I86" s="10">
        <v>99999999</v>
      </c>
    </row>
    <row r="87" spans="1:9" x14ac:dyDescent="0.35">
      <c r="A87" s="8" t="s">
        <v>416</v>
      </c>
      <c r="B87" s="9" t="s">
        <v>417</v>
      </c>
      <c r="C87" s="9" t="s">
        <v>390</v>
      </c>
      <c r="D87" s="9" t="s">
        <v>209</v>
      </c>
      <c r="E87" s="9" t="s">
        <v>206</v>
      </c>
      <c r="F87" s="9" t="s">
        <v>213</v>
      </c>
      <c r="G87" s="9" t="s">
        <v>241</v>
      </c>
      <c r="H87" s="9">
        <v>20250401</v>
      </c>
      <c r="I87" s="10">
        <v>99999999</v>
      </c>
    </row>
    <row r="88" spans="1:9" x14ac:dyDescent="0.35">
      <c r="A88" s="8" t="s">
        <v>418</v>
      </c>
      <c r="B88" s="9" t="s">
        <v>419</v>
      </c>
      <c r="C88" s="9" t="s">
        <v>420</v>
      </c>
      <c r="D88" s="9" t="s">
        <v>209</v>
      </c>
      <c r="E88" s="9" t="s">
        <v>206</v>
      </c>
      <c r="F88" s="9" t="s">
        <v>213</v>
      </c>
      <c r="G88" s="9" t="s">
        <v>241</v>
      </c>
      <c r="H88" s="9">
        <v>20250401</v>
      </c>
      <c r="I88" s="10">
        <v>99999999</v>
      </c>
    </row>
    <row r="89" spans="1:9" x14ac:dyDescent="0.35">
      <c r="A89" s="8" t="s">
        <v>421</v>
      </c>
      <c r="B89" s="9" t="s">
        <v>422</v>
      </c>
      <c r="C89" s="9" t="s">
        <v>415</v>
      </c>
      <c r="D89" s="9" t="s">
        <v>209</v>
      </c>
      <c r="E89" s="9" t="s">
        <v>206</v>
      </c>
      <c r="F89" s="9" t="s">
        <v>213</v>
      </c>
      <c r="G89" s="9" t="s">
        <v>241</v>
      </c>
      <c r="H89" s="9">
        <v>20250401</v>
      </c>
      <c r="I89" s="10">
        <v>99999999</v>
      </c>
    </row>
    <row r="90" spans="1:9" x14ac:dyDescent="0.35">
      <c r="A90" s="8" t="s">
        <v>423</v>
      </c>
      <c r="B90" s="9" t="s">
        <v>424</v>
      </c>
      <c r="C90" s="9" t="s">
        <v>415</v>
      </c>
      <c r="D90" s="9" t="s">
        <v>209</v>
      </c>
      <c r="E90" s="9" t="s">
        <v>206</v>
      </c>
      <c r="F90" s="9" t="s">
        <v>213</v>
      </c>
      <c r="G90" s="9" t="s">
        <v>241</v>
      </c>
      <c r="H90" s="9">
        <v>20250401</v>
      </c>
      <c r="I90" s="10">
        <v>99999999</v>
      </c>
    </row>
    <row r="91" spans="1:9" x14ac:dyDescent="0.35">
      <c r="A91" s="8" t="s">
        <v>425</v>
      </c>
      <c r="B91" s="9" t="s">
        <v>426</v>
      </c>
      <c r="C91" s="9" t="s">
        <v>415</v>
      </c>
      <c r="D91" s="9" t="s">
        <v>209</v>
      </c>
      <c r="E91" s="9" t="s">
        <v>206</v>
      </c>
      <c r="F91" s="9" t="s">
        <v>213</v>
      </c>
      <c r="G91" s="9" t="s">
        <v>241</v>
      </c>
      <c r="H91" s="9">
        <v>20250801</v>
      </c>
      <c r="I91" s="10">
        <v>99999999</v>
      </c>
    </row>
    <row r="92" spans="1:9" x14ac:dyDescent="0.35">
      <c r="A92" s="8" t="s">
        <v>427</v>
      </c>
      <c r="B92" s="9" t="s">
        <v>428</v>
      </c>
      <c r="C92" s="9" t="s">
        <v>420</v>
      </c>
      <c r="D92" s="9" t="s">
        <v>209</v>
      </c>
      <c r="E92" s="9" t="s">
        <v>206</v>
      </c>
      <c r="F92" s="9" t="s">
        <v>213</v>
      </c>
      <c r="G92" s="9" t="s">
        <v>241</v>
      </c>
      <c r="H92" s="9">
        <v>20250401</v>
      </c>
      <c r="I92" s="10">
        <v>99999999</v>
      </c>
    </row>
    <row r="93" spans="1:9" x14ac:dyDescent="0.35">
      <c r="A93" s="8" t="s">
        <v>429</v>
      </c>
      <c r="B93" s="9" t="s">
        <v>430</v>
      </c>
      <c r="C93" s="9" t="s">
        <v>415</v>
      </c>
      <c r="D93" s="9" t="s">
        <v>209</v>
      </c>
      <c r="E93" s="9" t="s">
        <v>206</v>
      </c>
      <c r="F93" s="9" t="s">
        <v>213</v>
      </c>
      <c r="G93" s="9" t="s">
        <v>241</v>
      </c>
      <c r="H93" s="9">
        <v>20250401</v>
      </c>
      <c r="I93" s="10">
        <v>99999999</v>
      </c>
    </row>
    <row r="94" spans="1:9" x14ac:dyDescent="0.35">
      <c r="A94" s="8" t="s">
        <v>431</v>
      </c>
      <c r="B94" s="9" t="s">
        <v>432</v>
      </c>
      <c r="C94" s="9" t="s">
        <v>420</v>
      </c>
      <c r="D94" s="9" t="s">
        <v>209</v>
      </c>
      <c r="E94" s="9" t="s">
        <v>206</v>
      </c>
      <c r="F94" s="9" t="s">
        <v>213</v>
      </c>
      <c r="G94" s="9" t="s">
        <v>241</v>
      </c>
      <c r="H94" s="9">
        <v>20250401</v>
      </c>
      <c r="I94" s="10">
        <v>99999999</v>
      </c>
    </row>
    <row r="95" spans="1:9" x14ac:dyDescent="0.35">
      <c r="A95" s="8" t="s">
        <v>433</v>
      </c>
      <c r="B95" s="9" t="s">
        <v>434</v>
      </c>
      <c r="C95" s="9" t="s">
        <v>217</v>
      </c>
      <c r="D95" s="9" t="s">
        <v>209</v>
      </c>
      <c r="E95" s="9" t="s">
        <v>206</v>
      </c>
      <c r="F95" s="9" t="s">
        <v>213</v>
      </c>
      <c r="G95" s="9" t="s">
        <v>214</v>
      </c>
      <c r="H95" s="9">
        <v>20250401</v>
      </c>
      <c r="I95" s="10">
        <v>99999999</v>
      </c>
    </row>
    <row r="96" spans="1:9" x14ac:dyDescent="0.35">
      <c r="A96" s="8" t="s">
        <v>433</v>
      </c>
      <c r="B96" s="9" t="s">
        <v>435</v>
      </c>
      <c r="C96" s="9" t="s">
        <v>217</v>
      </c>
      <c r="D96" s="9" t="s">
        <v>209</v>
      </c>
      <c r="E96" s="9" t="s">
        <v>206</v>
      </c>
      <c r="F96" s="9" t="s">
        <v>213</v>
      </c>
      <c r="G96" s="9" t="s">
        <v>214</v>
      </c>
      <c r="H96" s="9">
        <v>20250617</v>
      </c>
      <c r="I96" s="10">
        <v>99999999</v>
      </c>
    </row>
    <row r="97" spans="1:9" x14ac:dyDescent="0.35">
      <c r="A97" s="8" t="s">
        <v>436</v>
      </c>
      <c r="B97" s="9" t="s">
        <v>437</v>
      </c>
      <c r="C97" s="9" t="s">
        <v>217</v>
      </c>
      <c r="D97" s="9" t="s">
        <v>209</v>
      </c>
      <c r="E97" s="9" t="s">
        <v>206</v>
      </c>
      <c r="F97" s="9" t="s">
        <v>213</v>
      </c>
      <c r="G97" s="9" t="s">
        <v>214</v>
      </c>
      <c r="H97" s="9">
        <v>20250401</v>
      </c>
      <c r="I97" s="10">
        <v>99999999</v>
      </c>
    </row>
    <row r="98" spans="1:9" x14ac:dyDescent="0.35">
      <c r="A98" s="8" t="s">
        <v>436</v>
      </c>
      <c r="B98" s="9" t="s">
        <v>438</v>
      </c>
      <c r="C98" s="9" t="s">
        <v>217</v>
      </c>
      <c r="D98" s="9" t="s">
        <v>209</v>
      </c>
      <c r="E98" s="9" t="s">
        <v>206</v>
      </c>
      <c r="F98" s="9" t="s">
        <v>213</v>
      </c>
      <c r="G98" s="9" t="s">
        <v>214</v>
      </c>
      <c r="H98" s="9">
        <v>20250506</v>
      </c>
      <c r="I98" s="10">
        <v>99999999</v>
      </c>
    </row>
    <row r="99" spans="1:9" x14ac:dyDescent="0.35">
      <c r="A99" s="8" t="s">
        <v>436</v>
      </c>
      <c r="B99" s="9" t="s">
        <v>439</v>
      </c>
      <c r="C99" s="9" t="s">
        <v>217</v>
      </c>
      <c r="D99" s="9" t="s">
        <v>209</v>
      </c>
      <c r="E99" s="9" t="s">
        <v>206</v>
      </c>
      <c r="F99" s="9" t="s">
        <v>213</v>
      </c>
      <c r="G99" s="9" t="s">
        <v>214</v>
      </c>
      <c r="H99" s="9">
        <v>20250506</v>
      </c>
      <c r="I99" s="10">
        <v>99999999</v>
      </c>
    </row>
    <row r="100" spans="1:9" x14ac:dyDescent="0.35">
      <c r="A100" s="8" t="s">
        <v>440</v>
      </c>
      <c r="B100" s="9" t="s">
        <v>441</v>
      </c>
      <c r="C100" s="9" t="s">
        <v>442</v>
      </c>
      <c r="D100" s="9" t="s">
        <v>209</v>
      </c>
      <c r="E100" s="9" t="s">
        <v>206</v>
      </c>
      <c r="F100" s="9" t="s">
        <v>213</v>
      </c>
      <c r="G100" s="9" t="s">
        <v>241</v>
      </c>
      <c r="H100" s="9">
        <v>20250401</v>
      </c>
      <c r="I100" s="10">
        <v>99999999</v>
      </c>
    </row>
    <row r="101" spans="1:9" x14ac:dyDescent="0.35">
      <c r="A101" s="8" t="s">
        <v>443</v>
      </c>
      <c r="B101" s="9" t="s">
        <v>444</v>
      </c>
      <c r="C101" s="9" t="s">
        <v>205</v>
      </c>
      <c r="D101" s="9" t="s">
        <v>209</v>
      </c>
      <c r="E101" s="9" t="s">
        <v>206</v>
      </c>
      <c r="F101" s="9" t="s">
        <v>213</v>
      </c>
      <c r="G101" s="9" t="s">
        <v>214</v>
      </c>
      <c r="H101" s="9">
        <v>20250401</v>
      </c>
      <c r="I101" s="10">
        <v>99999999</v>
      </c>
    </row>
    <row r="102" spans="1:9" x14ac:dyDescent="0.35">
      <c r="A102" s="8" t="s">
        <v>445</v>
      </c>
      <c r="B102" s="9" t="s">
        <v>446</v>
      </c>
      <c r="C102" s="9" t="s">
        <v>205</v>
      </c>
      <c r="D102" s="9" t="s">
        <v>209</v>
      </c>
      <c r="E102" s="9" t="s">
        <v>206</v>
      </c>
      <c r="F102" s="9" t="s">
        <v>213</v>
      </c>
      <c r="G102" s="9" t="s">
        <v>214</v>
      </c>
      <c r="H102" s="9">
        <v>20250401</v>
      </c>
      <c r="I102" s="10">
        <v>99999999</v>
      </c>
    </row>
    <row r="103" spans="1:9" x14ac:dyDescent="0.35">
      <c r="A103" s="8" t="s">
        <v>447</v>
      </c>
      <c r="B103" s="9" t="s">
        <v>448</v>
      </c>
      <c r="C103" s="9" t="s">
        <v>205</v>
      </c>
      <c r="D103" s="9" t="s">
        <v>209</v>
      </c>
      <c r="E103" s="9" t="s">
        <v>206</v>
      </c>
      <c r="F103" s="9" t="s">
        <v>213</v>
      </c>
      <c r="G103" s="9" t="s">
        <v>214</v>
      </c>
      <c r="H103" s="9">
        <v>20250401</v>
      </c>
      <c r="I103" s="10">
        <v>99999999</v>
      </c>
    </row>
    <row r="104" spans="1:9" x14ac:dyDescent="0.35">
      <c r="A104" s="8" t="s">
        <v>449</v>
      </c>
      <c r="B104" s="9" t="s">
        <v>450</v>
      </c>
      <c r="C104" s="9" t="s">
        <v>451</v>
      </c>
      <c r="D104" s="9" t="s">
        <v>209</v>
      </c>
      <c r="E104" s="9" t="s">
        <v>206</v>
      </c>
      <c r="F104" s="9" t="s">
        <v>213</v>
      </c>
      <c r="G104" s="9" t="s">
        <v>241</v>
      </c>
      <c r="H104" s="9">
        <v>20250401</v>
      </c>
      <c r="I104" s="10">
        <v>99999999</v>
      </c>
    </row>
    <row r="105" spans="1:9" x14ac:dyDescent="0.35">
      <c r="A105" s="8" t="s">
        <v>452</v>
      </c>
      <c r="B105" s="9" t="s">
        <v>453</v>
      </c>
      <c r="C105" s="9" t="s">
        <v>454</v>
      </c>
      <c r="D105" s="9" t="s">
        <v>209</v>
      </c>
      <c r="E105" s="9" t="s">
        <v>206</v>
      </c>
      <c r="F105" s="9" t="s">
        <v>213</v>
      </c>
      <c r="G105" s="9" t="s">
        <v>241</v>
      </c>
      <c r="H105" s="9">
        <v>20250401</v>
      </c>
      <c r="I105" s="10">
        <v>99999999</v>
      </c>
    </row>
    <row r="106" spans="1:9" x14ac:dyDescent="0.35">
      <c r="A106" s="8" t="s">
        <v>455</v>
      </c>
      <c r="B106" s="9" t="s">
        <v>456</v>
      </c>
      <c r="C106" s="9" t="s">
        <v>234</v>
      </c>
      <c r="D106" s="9" t="s">
        <v>209</v>
      </c>
      <c r="E106" s="9" t="s">
        <v>206</v>
      </c>
      <c r="F106" s="9" t="s">
        <v>213</v>
      </c>
      <c r="G106" s="9" t="s">
        <v>235</v>
      </c>
      <c r="H106" s="9">
        <v>20250401</v>
      </c>
      <c r="I106" s="10">
        <v>99999999</v>
      </c>
    </row>
    <row r="107" spans="1:9" x14ac:dyDescent="0.35">
      <c r="A107" s="8" t="s">
        <v>457</v>
      </c>
      <c r="B107" s="9" t="s">
        <v>458</v>
      </c>
      <c r="C107" s="9" t="s">
        <v>459</v>
      </c>
      <c r="D107" s="9" t="s">
        <v>209</v>
      </c>
      <c r="E107" s="9" t="s">
        <v>206</v>
      </c>
      <c r="F107" s="9" t="s">
        <v>213</v>
      </c>
      <c r="G107" s="9" t="s">
        <v>241</v>
      </c>
      <c r="H107" s="9">
        <v>20250401</v>
      </c>
      <c r="I107" s="10">
        <v>99999999</v>
      </c>
    </row>
    <row r="108" spans="1:9" x14ac:dyDescent="0.35">
      <c r="A108" s="8" t="s">
        <v>460</v>
      </c>
      <c r="B108" s="9" t="s">
        <v>461</v>
      </c>
      <c r="C108" s="9" t="s">
        <v>462</v>
      </c>
      <c r="D108" s="9" t="s">
        <v>209</v>
      </c>
      <c r="E108" s="9" t="s">
        <v>206</v>
      </c>
      <c r="F108" s="9" t="s">
        <v>213</v>
      </c>
      <c r="G108" s="9" t="s">
        <v>241</v>
      </c>
      <c r="H108" s="9">
        <v>20250401</v>
      </c>
      <c r="I108" s="10">
        <v>99999999</v>
      </c>
    </row>
    <row r="109" spans="1:9" x14ac:dyDescent="0.35">
      <c r="A109" s="8" t="s">
        <v>463</v>
      </c>
      <c r="B109" s="9" t="s">
        <v>464</v>
      </c>
      <c r="C109" s="9" t="s">
        <v>465</v>
      </c>
      <c r="D109" s="9" t="s">
        <v>209</v>
      </c>
      <c r="E109" s="9" t="s">
        <v>206</v>
      </c>
      <c r="F109" s="9" t="s">
        <v>213</v>
      </c>
      <c r="G109" s="9" t="s">
        <v>241</v>
      </c>
      <c r="H109" s="9">
        <v>20250401</v>
      </c>
      <c r="I109" s="10">
        <v>99999999</v>
      </c>
    </row>
    <row r="110" spans="1:9" x14ac:dyDescent="0.35">
      <c r="A110" s="8" t="s">
        <v>466</v>
      </c>
      <c r="B110" s="9" t="s">
        <v>467</v>
      </c>
      <c r="C110" s="9" t="s">
        <v>301</v>
      </c>
      <c r="D110" s="9" t="s">
        <v>209</v>
      </c>
      <c r="E110" s="9" t="s">
        <v>206</v>
      </c>
      <c r="F110" s="9" t="s">
        <v>329</v>
      </c>
      <c r="G110" s="9" t="s">
        <v>330</v>
      </c>
      <c r="H110" s="9">
        <v>20250401</v>
      </c>
      <c r="I110" s="10">
        <v>99999999</v>
      </c>
    </row>
    <row r="111" spans="1:9" x14ac:dyDescent="0.35">
      <c r="A111" s="8" t="s">
        <v>469</v>
      </c>
      <c r="B111" s="9" t="s">
        <v>470</v>
      </c>
      <c r="C111" s="9" t="s">
        <v>234</v>
      </c>
      <c r="D111" s="9" t="s">
        <v>209</v>
      </c>
      <c r="E111" s="9" t="s">
        <v>206</v>
      </c>
      <c r="F111" s="9" t="s">
        <v>213</v>
      </c>
      <c r="G111" s="9" t="s">
        <v>214</v>
      </c>
      <c r="H111" s="9">
        <v>20250401</v>
      </c>
      <c r="I111" s="10">
        <v>99999999</v>
      </c>
    </row>
    <row r="112" spans="1:9" x14ac:dyDescent="0.35">
      <c r="A112" s="8" t="s">
        <v>469</v>
      </c>
      <c r="B112" s="9" t="s">
        <v>470</v>
      </c>
      <c r="C112" s="9" t="s">
        <v>234</v>
      </c>
      <c r="D112" s="9" t="s">
        <v>209</v>
      </c>
      <c r="E112" s="9" t="s">
        <v>206</v>
      </c>
      <c r="F112" s="9" t="s">
        <v>213</v>
      </c>
      <c r="G112" s="9" t="s">
        <v>214</v>
      </c>
      <c r="H112" s="9">
        <v>20250401</v>
      </c>
      <c r="I112" s="10">
        <v>99999999</v>
      </c>
    </row>
    <row r="113" spans="1:9" x14ac:dyDescent="0.35">
      <c r="A113" s="8" t="s">
        <v>472</v>
      </c>
      <c r="B113" s="9" t="s">
        <v>473</v>
      </c>
      <c r="C113" s="9" t="s">
        <v>234</v>
      </c>
      <c r="D113" s="9" t="s">
        <v>209</v>
      </c>
      <c r="E113" s="9" t="s">
        <v>206</v>
      </c>
      <c r="F113" s="9" t="s">
        <v>213</v>
      </c>
      <c r="G113" s="9" t="s">
        <v>235</v>
      </c>
      <c r="H113" s="9">
        <v>20250401</v>
      </c>
      <c r="I113" s="10">
        <v>99999999</v>
      </c>
    </row>
    <row r="114" spans="1:9" x14ac:dyDescent="0.35">
      <c r="A114" s="8" t="s">
        <v>472</v>
      </c>
      <c r="B114" s="9" t="s">
        <v>473</v>
      </c>
      <c r="C114" s="9" t="s">
        <v>234</v>
      </c>
      <c r="D114" s="9" t="s">
        <v>209</v>
      </c>
      <c r="E114" s="9" t="s">
        <v>206</v>
      </c>
      <c r="F114" s="9" t="s">
        <v>329</v>
      </c>
      <c r="G114" s="9" t="s">
        <v>330</v>
      </c>
      <c r="H114" s="9">
        <v>20250401</v>
      </c>
      <c r="I114" s="10">
        <v>99999999</v>
      </c>
    </row>
    <row r="115" spans="1:9" x14ac:dyDescent="0.35">
      <c r="A115" s="8" t="s">
        <v>474</v>
      </c>
      <c r="B115" s="9" t="s">
        <v>475</v>
      </c>
      <c r="C115" s="9" t="s">
        <v>476</v>
      </c>
      <c r="D115" s="9" t="s">
        <v>209</v>
      </c>
      <c r="E115" s="9" t="s">
        <v>206</v>
      </c>
      <c r="F115" s="9" t="s">
        <v>213</v>
      </c>
      <c r="G115" s="9" t="s">
        <v>241</v>
      </c>
      <c r="H115" s="9">
        <v>20250401</v>
      </c>
      <c r="I115" s="10">
        <v>99999999</v>
      </c>
    </row>
    <row r="116" spans="1:9" x14ac:dyDescent="0.35">
      <c r="A116" s="8" t="s">
        <v>477</v>
      </c>
      <c r="B116" s="9" t="s">
        <v>478</v>
      </c>
      <c r="C116" s="9" t="s">
        <v>479</v>
      </c>
      <c r="D116" s="9" t="s">
        <v>209</v>
      </c>
      <c r="E116" s="9" t="s">
        <v>206</v>
      </c>
      <c r="F116" s="9" t="s">
        <v>213</v>
      </c>
      <c r="G116" s="9" t="s">
        <v>241</v>
      </c>
      <c r="H116" s="9">
        <v>20250401</v>
      </c>
      <c r="I116" s="10">
        <v>99999999</v>
      </c>
    </row>
    <row r="117" spans="1:9" x14ac:dyDescent="0.35">
      <c r="A117" s="8" t="s">
        <v>480</v>
      </c>
      <c r="B117" s="9" t="s">
        <v>481</v>
      </c>
      <c r="C117" s="9" t="s">
        <v>482</v>
      </c>
      <c r="D117" s="9" t="s">
        <v>209</v>
      </c>
      <c r="E117" s="9" t="s">
        <v>206</v>
      </c>
      <c r="F117" s="9" t="s">
        <v>213</v>
      </c>
      <c r="G117" s="9" t="s">
        <v>360</v>
      </c>
      <c r="H117" s="9">
        <v>20250401</v>
      </c>
      <c r="I117" s="10">
        <v>99999999</v>
      </c>
    </row>
    <row r="118" spans="1:9" x14ac:dyDescent="0.35">
      <c r="A118" s="8" t="s">
        <v>483</v>
      </c>
      <c r="B118" s="9" t="s">
        <v>484</v>
      </c>
      <c r="C118" s="9" t="s">
        <v>468</v>
      </c>
      <c r="D118" s="9" t="s">
        <v>209</v>
      </c>
      <c r="E118" s="9" t="s">
        <v>206</v>
      </c>
      <c r="F118" s="9" t="s">
        <v>329</v>
      </c>
      <c r="G118" s="9" t="s">
        <v>330</v>
      </c>
      <c r="H118" s="9">
        <v>20250401</v>
      </c>
      <c r="I118" s="10">
        <v>99999999</v>
      </c>
    </row>
    <row r="119" spans="1:9" x14ac:dyDescent="0.35">
      <c r="A119" s="8" t="s">
        <v>485</v>
      </c>
      <c r="B119" s="9" t="s">
        <v>486</v>
      </c>
      <c r="C119" s="9" t="s">
        <v>468</v>
      </c>
      <c r="D119" s="9" t="s">
        <v>209</v>
      </c>
      <c r="E119" s="9" t="s">
        <v>206</v>
      </c>
      <c r="F119" s="9" t="s">
        <v>329</v>
      </c>
      <c r="G119" s="9" t="s">
        <v>330</v>
      </c>
      <c r="H119" s="9">
        <v>20250401</v>
      </c>
      <c r="I119" s="10">
        <v>99999999</v>
      </c>
    </row>
    <row r="120" spans="1:9" x14ac:dyDescent="0.35">
      <c r="A120" s="8" t="s">
        <v>487</v>
      </c>
      <c r="B120" s="9" t="s">
        <v>488</v>
      </c>
      <c r="C120" s="9" t="s">
        <v>351</v>
      </c>
      <c r="D120" s="9" t="s">
        <v>209</v>
      </c>
      <c r="E120" s="9" t="s">
        <v>206</v>
      </c>
      <c r="F120" s="9" t="s">
        <v>213</v>
      </c>
      <c r="G120" s="9" t="s">
        <v>241</v>
      </c>
      <c r="H120" s="9">
        <v>20250401</v>
      </c>
      <c r="I120" s="10">
        <v>99999999</v>
      </c>
    </row>
    <row r="121" spans="1:9" x14ac:dyDescent="0.35">
      <c r="A121" s="8" t="s">
        <v>489</v>
      </c>
      <c r="B121" s="9" t="s">
        <v>490</v>
      </c>
      <c r="C121" s="9" t="s">
        <v>354</v>
      </c>
      <c r="D121" s="9" t="s">
        <v>209</v>
      </c>
      <c r="E121" s="9" t="s">
        <v>206</v>
      </c>
      <c r="F121" s="9" t="s">
        <v>213</v>
      </c>
      <c r="G121" s="9" t="s">
        <v>360</v>
      </c>
      <c r="H121" s="9">
        <v>20250401</v>
      </c>
      <c r="I121" s="10">
        <v>99999999</v>
      </c>
    </row>
    <row r="122" spans="1:9" x14ac:dyDescent="0.35">
      <c r="A122" s="8" t="s">
        <v>491</v>
      </c>
      <c r="B122" s="9" t="s">
        <v>492</v>
      </c>
      <c r="C122" s="9" t="s">
        <v>493</v>
      </c>
      <c r="D122" s="9" t="s">
        <v>209</v>
      </c>
      <c r="E122" s="9" t="s">
        <v>206</v>
      </c>
      <c r="F122" s="9" t="s">
        <v>329</v>
      </c>
      <c r="G122" s="9" t="s">
        <v>330</v>
      </c>
      <c r="H122" s="9">
        <v>20250401</v>
      </c>
      <c r="I122" s="10">
        <v>99999999</v>
      </c>
    </row>
    <row r="123" spans="1:9" x14ac:dyDescent="0.35">
      <c r="A123" s="8" t="s">
        <v>494</v>
      </c>
      <c r="B123" s="9" t="s">
        <v>495</v>
      </c>
      <c r="C123" s="9" t="s">
        <v>496</v>
      </c>
      <c r="D123" s="9" t="s">
        <v>209</v>
      </c>
      <c r="E123" s="9" t="s">
        <v>206</v>
      </c>
      <c r="F123" s="9" t="s">
        <v>329</v>
      </c>
      <c r="G123" s="9" t="s">
        <v>330</v>
      </c>
      <c r="H123" s="9">
        <v>20250401</v>
      </c>
      <c r="I123" s="10">
        <v>99999999</v>
      </c>
    </row>
    <row r="124" spans="1:9" x14ac:dyDescent="0.35">
      <c r="A124" s="8" t="s">
        <v>497</v>
      </c>
      <c r="B124" s="9" t="s">
        <v>498</v>
      </c>
      <c r="C124" s="9" t="s">
        <v>499</v>
      </c>
      <c r="D124" s="9" t="s">
        <v>209</v>
      </c>
      <c r="E124" s="9" t="s">
        <v>206</v>
      </c>
      <c r="F124" s="9" t="s">
        <v>329</v>
      </c>
      <c r="G124" s="9" t="s">
        <v>330</v>
      </c>
      <c r="H124" s="9">
        <v>20250401</v>
      </c>
      <c r="I124" s="10">
        <v>99999999</v>
      </c>
    </row>
    <row r="125" spans="1:9" x14ac:dyDescent="0.35">
      <c r="A125" s="8" t="s">
        <v>497</v>
      </c>
      <c r="B125" s="9" t="s">
        <v>500</v>
      </c>
      <c r="C125" s="9" t="s">
        <v>499</v>
      </c>
      <c r="D125" s="9" t="s">
        <v>209</v>
      </c>
      <c r="E125" s="9" t="s">
        <v>206</v>
      </c>
      <c r="F125" s="9" t="s">
        <v>329</v>
      </c>
      <c r="G125" s="9" t="s">
        <v>330</v>
      </c>
      <c r="H125" s="9">
        <v>20250901</v>
      </c>
      <c r="I125" s="10">
        <v>99999999</v>
      </c>
    </row>
    <row r="126" spans="1:9" x14ac:dyDescent="0.35">
      <c r="A126" s="8" t="s">
        <v>501</v>
      </c>
      <c r="B126" s="9" t="s">
        <v>502</v>
      </c>
      <c r="C126" s="9" t="s">
        <v>503</v>
      </c>
      <c r="D126" s="9" t="s">
        <v>209</v>
      </c>
      <c r="E126" s="9" t="s">
        <v>206</v>
      </c>
      <c r="F126" s="9" t="s">
        <v>213</v>
      </c>
      <c r="G126" s="9" t="s">
        <v>241</v>
      </c>
      <c r="H126" s="9">
        <v>20250401</v>
      </c>
      <c r="I126" s="10">
        <v>99999999</v>
      </c>
    </row>
    <row r="127" spans="1:9" x14ac:dyDescent="0.35">
      <c r="A127" s="8" t="s">
        <v>504</v>
      </c>
      <c r="B127" s="9" t="s">
        <v>505</v>
      </c>
      <c r="C127" s="9" t="s">
        <v>363</v>
      </c>
      <c r="D127" s="9" t="s">
        <v>209</v>
      </c>
      <c r="E127" s="9" t="s">
        <v>206</v>
      </c>
      <c r="F127" s="9" t="s">
        <v>213</v>
      </c>
      <c r="G127" s="9" t="s">
        <v>241</v>
      </c>
      <c r="H127" s="9">
        <v>20250401</v>
      </c>
      <c r="I127" s="10">
        <v>99999999</v>
      </c>
    </row>
    <row r="128" spans="1:9" x14ac:dyDescent="0.35">
      <c r="A128" s="8" t="s">
        <v>506</v>
      </c>
      <c r="B128" s="9" t="s">
        <v>507</v>
      </c>
      <c r="C128" s="9" t="s">
        <v>493</v>
      </c>
      <c r="D128" s="9" t="s">
        <v>209</v>
      </c>
      <c r="E128" s="9" t="s">
        <v>206</v>
      </c>
      <c r="F128" s="9" t="s">
        <v>329</v>
      </c>
      <c r="G128" s="9" t="s">
        <v>330</v>
      </c>
      <c r="H128" s="9">
        <v>20250401</v>
      </c>
      <c r="I128" s="10">
        <v>99999999</v>
      </c>
    </row>
    <row r="129" spans="1:9" x14ac:dyDescent="0.35">
      <c r="A129" s="8" t="s">
        <v>508</v>
      </c>
      <c r="B129" s="9" t="s">
        <v>509</v>
      </c>
      <c r="C129" s="9" t="s">
        <v>234</v>
      </c>
      <c r="D129" s="9" t="s">
        <v>209</v>
      </c>
      <c r="E129" s="9" t="s">
        <v>206</v>
      </c>
      <c r="F129" s="9" t="s">
        <v>213</v>
      </c>
      <c r="G129" s="9" t="s">
        <v>214</v>
      </c>
      <c r="H129" s="9">
        <v>20250401</v>
      </c>
      <c r="I129" s="10">
        <v>99999999</v>
      </c>
    </row>
    <row r="130" spans="1:9" x14ac:dyDescent="0.35">
      <c r="A130" s="8" t="s">
        <v>508</v>
      </c>
      <c r="B130" s="9" t="s">
        <v>510</v>
      </c>
      <c r="C130" s="9" t="s">
        <v>234</v>
      </c>
      <c r="D130" s="9" t="s">
        <v>209</v>
      </c>
      <c r="E130" s="9" t="s">
        <v>206</v>
      </c>
      <c r="F130" s="9" t="s">
        <v>213</v>
      </c>
      <c r="G130" s="9" t="s">
        <v>214</v>
      </c>
      <c r="H130" s="9">
        <v>20250506</v>
      </c>
      <c r="I130" s="10">
        <v>99999999</v>
      </c>
    </row>
    <row r="131" spans="1:9" x14ac:dyDescent="0.35">
      <c r="A131" s="8" t="s">
        <v>511</v>
      </c>
      <c r="B131" s="9" t="s">
        <v>512</v>
      </c>
      <c r="C131" s="9" t="s">
        <v>234</v>
      </c>
      <c r="D131" s="9" t="s">
        <v>209</v>
      </c>
      <c r="E131" s="9" t="s">
        <v>206</v>
      </c>
      <c r="F131" s="9" t="s">
        <v>213</v>
      </c>
      <c r="G131" s="9" t="s">
        <v>235</v>
      </c>
      <c r="H131" s="9">
        <v>20250401</v>
      </c>
      <c r="I131" s="10">
        <v>99999999</v>
      </c>
    </row>
    <row r="132" spans="1:9" x14ac:dyDescent="0.35">
      <c r="A132" s="8" t="s">
        <v>513</v>
      </c>
      <c r="B132" s="9" t="s">
        <v>514</v>
      </c>
      <c r="C132" s="9" t="s">
        <v>234</v>
      </c>
      <c r="D132" s="9" t="s">
        <v>209</v>
      </c>
      <c r="E132" s="9" t="s">
        <v>206</v>
      </c>
      <c r="F132" s="9" t="s">
        <v>213</v>
      </c>
      <c r="G132" s="9" t="s">
        <v>235</v>
      </c>
      <c r="H132" s="9">
        <v>20250401</v>
      </c>
      <c r="I132" s="10">
        <v>99999999</v>
      </c>
    </row>
    <row r="133" spans="1:9" x14ac:dyDescent="0.35">
      <c r="A133" s="8" t="s">
        <v>515</v>
      </c>
      <c r="B133" s="9" t="s">
        <v>516</v>
      </c>
      <c r="C133" s="9" t="s">
        <v>517</v>
      </c>
      <c r="D133" s="9" t="s">
        <v>209</v>
      </c>
      <c r="E133" s="9" t="s">
        <v>206</v>
      </c>
      <c r="F133" s="9" t="s">
        <v>213</v>
      </c>
      <c r="G133" s="9" t="s">
        <v>241</v>
      </c>
      <c r="H133" s="9">
        <v>20250401</v>
      </c>
      <c r="I133" s="10">
        <v>99999999</v>
      </c>
    </row>
    <row r="134" spans="1:9" x14ac:dyDescent="0.35">
      <c r="A134" s="8" t="s">
        <v>518</v>
      </c>
      <c r="B134" s="9" t="s">
        <v>519</v>
      </c>
      <c r="C134" s="9" t="s">
        <v>520</v>
      </c>
      <c r="D134" s="9" t="s">
        <v>209</v>
      </c>
      <c r="E134" s="9" t="s">
        <v>206</v>
      </c>
      <c r="F134" s="9" t="s">
        <v>213</v>
      </c>
      <c r="G134" s="9" t="s">
        <v>241</v>
      </c>
      <c r="H134" s="9">
        <v>20250401</v>
      </c>
      <c r="I134" s="10">
        <v>99999999</v>
      </c>
    </row>
    <row r="135" spans="1:9" x14ac:dyDescent="0.35">
      <c r="A135" s="8" t="s">
        <v>521</v>
      </c>
      <c r="B135" s="9" t="s">
        <v>522</v>
      </c>
      <c r="C135" s="9" t="s">
        <v>523</v>
      </c>
      <c r="D135" s="9" t="s">
        <v>209</v>
      </c>
      <c r="E135" s="9" t="s">
        <v>206</v>
      </c>
      <c r="F135" s="9" t="s">
        <v>213</v>
      </c>
      <c r="G135" s="9" t="s">
        <v>241</v>
      </c>
      <c r="H135" s="9">
        <v>20250401</v>
      </c>
      <c r="I135" s="10">
        <v>99999999</v>
      </c>
    </row>
    <row r="136" spans="1:9" x14ac:dyDescent="0.35">
      <c r="A136" s="8" t="s">
        <v>524</v>
      </c>
      <c r="B136" s="9" t="s">
        <v>525</v>
      </c>
      <c r="C136" s="9" t="s">
        <v>526</v>
      </c>
      <c r="D136" s="9" t="s">
        <v>209</v>
      </c>
      <c r="E136" s="9" t="s">
        <v>206</v>
      </c>
      <c r="F136" s="9" t="s">
        <v>213</v>
      </c>
      <c r="G136" s="9" t="s">
        <v>241</v>
      </c>
      <c r="H136" s="9">
        <v>20250401</v>
      </c>
      <c r="I136" s="10">
        <v>99999999</v>
      </c>
    </row>
    <row r="137" spans="1:9" x14ac:dyDescent="0.35">
      <c r="A137" s="8" t="s">
        <v>527</v>
      </c>
      <c r="B137" s="9" t="s">
        <v>528</v>
      </c>
      <c r="C137" s="9" t="s">
        <v>529</v>
      </c>
      <c r="D137" s="9" t="s">
        <v>209</v>
      </c>
      <c r="E137" s="9" t="s">
        <v>206</v>
      </c>
      <c r="F137" s="9" t="s">
        <v>213</v>
      </c>
      <c r="G137" s="9" t="s">
        <v>241</v>
      </c>
      <c r="H137" s="9">
        <v>20250401</v>
      </c>
      <c r="I137" s="10">
        <v>99999999</v>
      </c>
    </row>
    <row r="138" spans="1:9" x14ac:dyDescent="0.35">
      <c r="A138" s="8" t="s">
        <v>530</v>
      </c>
      <c r="B138" s="9" t="s">
        <v>531</v>
      </c>
      <c r="C138" s="9" t="s">
        <v>532</v>
      </c>
      <c r="D138" s="9" t="s">
        <v>209</v>
      </c>
      <c r="E138" s="9" t="s">
        <v>206</v>
      </c>
      <c r="F138" s="9" t="s">
        <v>329</v>
      </c>
      <c r="G138" s="9" t="s">
        <v>330</v>
      </c>
      <c r="H138" s="9">
        <v>20250401</v>
      </c>
      <c r="I138" s="10">
        <v>99999999</v>
      </c>
    </row>
    <row r="139" spans="1:9" x14ac:dyDescent="0.35">
      <c r="A139" s="8" t="s">
        <v>533</v>
      </c>
      <c r="B139" s="9" t="s">
        <v>534</v>
      </c>
      <c r="C139" s="9" t="s">
        <v>535</v>
      </c>
      <c r="D139" s="9" t="s">
        <v>209</v>
      </c>
      <c r="E139" s="9" t="s">
        <v>206</v>
      </c>
      <c r="F139" s="9" t="s">
        <v>213</v>
      </c>
      <c r="G139" s="9" t="s">
        <v>241</v>
      </c>
      <c r="H139" s="9">
        <v>20250401</v>
      </c>
      <c r="I139" s="10">
        <v>99999999</v>
      </c>
    </row>
    <row r="140" spans="1:9" x14ac:dyDescent="0.35">
      <c r="A140" s="8" t="s">
        <v>536</v>
      </c>
      <c r="B140" s="9" t="s">
        <v>537</v>
      </c>
      <c r="C140" s="9" t="s">
        <v>538</v>
      </c>
      <c r="D140" s="9" t="s">
        <v>209</v>
      </c>
      <c r="E140" s="9" t="s">
        <v>206</v>
      </c>
      <c r="F140" s="9" t="s">
        <v>213</v>
      </c>
      <c r="G140" s="9" t="s">
        <v>241</v>
      </c>
      <c r="H140" s="9">
        <v>20250401</v>
      </c>
      <c r="I140" s="10">
        <v>99999999</v>
      </c>
    </row>
    <row r="141" spans="1:9" x14ac:dyDescent="0.35">
      <c r="A141" s="8" t="s">
        <v>539</v>
      </c>
      <c r="B141" s="9" t="s">
        <v>540</v>
      </c>
      <c r="C141" s="9" t="s">
        <v>541</v>
      </c>
      <c r="D141" s="9" t="s">
        <v>209</v>
      </c>
      <c r="E141" s="9" t="s">
        <v>206</v>
      </c>
      <c r="F141" s="9" t="s">
        <v>213</v>
      </c>
      <c r="G141" s="9" t="s">
        <v>241</v>
      </c>
      <c r="H141" s="9">
        <v>20250401</v>
      </c>
      <c r="I141" s="10">
        <v>99999999</v>
      </c>
    </row>
    <row r="142" spans="1:9" x14ac:dyDescent="0.35">
      <c r="A142" s="8" t="s">
        <v>542</v>
      </c>
      <c r="B142" s="9" t="s">
        <v>543</v>
      </c>
      <c r="C142" s="9" t="s">
        <v>234</v>
      </c>
      <c r="D142" s="9" t="s">
        <v>209</v>
      </c>
      <c r="E142" s="9" t="s">
        <v>206</v>
      </c>
      <c r="F142" s="9" t="s">
        <v>213</v>
      </c>
      <c r="G142" s="9" t="s">
        <v>235</v>
      </c>
      <c r="H142" s="9">
        <v>20250401</v>
      </c>
      <c r="I142" s="10">
        <v>99999999</v>
      </c>
    </row>
    <row r="143" spans="1:9" x14ac:dyDescent="0.35">
      <c r="A143" s="8" t="s">
        <v>544</v>
      </c>
      <c r="B143" s="9" t="s">
        <v>545</v>
      </c>
      <c r="C143" s="9" t="s">
        <v>546</v>
      </c>
      <c r="D143" s="9" t="s">
        <v>209</v>
      </c>
      <c r="E143" s="9" t="s">
        <v>206</v>
      </c>
      <c r="F143" s="9" t="s">
        <v>213</v>
      </c>
      <c r="G143" s="9" t="s">
        <v>241</v>
      </c>
      <c r="H143" s="9">
        <v>20250401</v>
      </c>
      <c r="I143" s="10">
        <v>99999999</v>
      </c>
    </row>
    <row r="144" spans="1:9" x14ac:dyDescent="0.35">
      <c r="A144" s="8" t="s">
        <v>547</v>
      </c>
      <c r="B144" s="9" t="s">
        <v>548</v>
      </c>
      <c r="C144" s="9" t="s">
        <v>549</v>
      </c>
      <c r="D144" s="9" t="s">
        <v>209</v>
      </c>
      <c r="E144" s="9" t="s">
        <v>206</v>
      </c>
      <c r="F144" s="9" t="s">
        <v>213</v>
      </c>
      <c r="G144" s="9" t="s">
        <v>241</v>
      </c>
      <c r="H144" s="9">
        <v>20250401</v>
      </c>
      <c r="I144" s="10">
        <v>99999999</v>
      </c>
    </row>
    <row r="145" spans="1:9" x14ac:dyDescent="0.35">
      <c r="A145" s="8" t="s">
        <v>550</v>
      </c>
      <c r="B145" s="9" t="s">
        <v>551</v>
      </c>
      <c r="C145" s="9" t="s">
        <v>482</v>
      </c>
      <c r="D145" s="9" t="s">
        <v>209</v>
      </c>
      <c r="E145" s="9" t="s">
        <v>206</v>
      </c>
      <c r="F145" s="9" t="s">
        <v>213</v>
      </c>
      <c r="G145" s="9" t="s">
        <v>241</v>
      </c>
      <c r="H145" s="9">
        <v>20250401</v>
      </c>
      <c r="I145" s="10">
        <v>99999999</v>
      </c>
    </row>
    <row r="146" spans="1:9" x14ac:dyDescent="0.35">
      <c r="A146" s="8" t="s">
        <v>552</v>
      </c>
      <c r="B146" s="9" t="s">
        <v>553</v>
      </c>
      <c r="C146" s="9" t="s">
        <v>554</v>
      </c>
      <c r="D146" s="9" t="s">
        <v>209</v>
      </c>
      <c r="E146" s="9" t="s">
        <v>206</v>
      </c>
      <c r="F146" s="9" t="s">
        <v>213</v>
      </c>
      <c r="G146" s="9" t="s">
        <v>241</v>
      </c>
      <c r="H146" s="9">
        <v>20250401</v>
      </c>
      <c r="I146" s="10">
        <v>99999999</v>
      </c>
    </row>
    <row r="147" spans="1:9" x14ac:dyDescent="0.35">
      <c r="A147" s="8" t="s">
        <v>555</v>
      </c>
      <c r="B147" s="9" t="s">
        <v>556</v>
      </c>
      <c r="C147" s="9" t="s">
        <v>557</v>
      </c>
      <c r="D147" s="9" t="s">
        <v>209</v>
      </c>
      <c r="E147" s="9" t="s">
        <v>206</v>
      </c>
      <c r="F147" s="9" t="s">
        <v>213</v>
      </c>
      <c r="G147" s="9" t="s">
        <v>241</v>
      </c>
      <c r="H147" s="9">
        <v>20250401</v>
      </c>
      <c r="I147" s="10">
        <v>99999999</v>
      </c>
    </row>
    <row r="148" spans="1:9" x14ac:dyDescent="0.35">
      <c r="A148" s="8" t="s">
        <v>558</v>
      </c>
      <c r="B148" s="9" t="s">
        <v>559</v>
      </c>
      <c r="C148" s="9" t="s">
        <v>560</v>
      </c>
      <c r="D148" s="9" t="s">
        <v>209</v>
      </c>
      <c r="E148" s="9" t="s">
        <v>206</v>
      </c>
      <c r="F148" s="9" t="s">
        <v>213</v>
      </c>
      <c r="G148" s="9" t="s">
        <v>241</v>
      </c>
      <c r="H148" s="9">
        <v>20250401</v>
      </c>
      <c r="I148" s="10">
        <v>99999999</v>
      </c>
    </row>
    <row r="149" spans="1:9" x14ac:dyDescent="0.35">
      <c r="A149" s="8" t="s">
        <v>561</v>
      </c>
      <c r="B149" s="9" t="s">
        <v>562</v>
      </c>
      <c r="C149" s="9" t="s">
        <v>465</v>
      </c>
      <c r="D149" s="9" t="s">
        <v>209</v>
      </c>
      <c r="E149" s="9" t="s">
        <v>206</v>
      </c>
      <c r="F149" s="9" t="s">
        <v>213</v>
      </c>
      <c r="G149" s="9" t="s">
        <v>241</v>
      </c>
      <c r="H149" s="9">
        <v>20250401</v>
      </c>
      <c r="I149" s="10">
        <v>99999999</v>
      </c>
    </row>
    <row r="150" spans="1:9" x14ac:dyDescent="0.35">
      <c r="A150" s="8" t="s">
        <v>563</v>
      </c>
      <c r="B150" s="9" t="s">
        <v>564</v>
      </c>
      <c r="C150" s="9" t="s">
        <v>565</v>
      </c>
      <c r="D150" s="9" t="s">
        <v>209</v>
      </c>
      <c r="E150" s="9" t="s">
        <v>206</v>
      </c>
      <c r="F150" s="9" t="s">
        <v>329</v>
      </c>
      <c r="G150" s="9" t="s">
        <v>330</v>
      </c>
      <c r="H150" s="9">
        <v>20250401</v>
      </c>
      <c r="I150" s="10">
        <v>99999999</v>
      </c>
    </row>
    <row r="151" spans="1:9" x14ac:dyDescent="0.35">
      <c r="A151" s="8" t="s">
        <v>566</v>
      </c>
      <c r="B151" s="9" t="s">
        <v>567</v>
      </c>
      <c r="C151" s="9" t="s">
        <v>234</v>
      </c>
      <c r="D151" s="9" t="s">
        <v>209</v>
      </c>
      <c r="E151" s="9" t="s">
        <v>206</v>
      </c>
      <c r="F151" s="9" t="s">
        <v>213</v>
      </c>
      <c r="G151" s="9" t="s">
        <v>235</v>
      </c>
      <c r="H151" s="9">
        <v>20250401</v>
      </c>
      <c r="I151" s="10">
        <v>99999999</v>
      </c>
    </row>
    <row r="152" spans="1:9" x14ac:dyDescent="0.35">
      <c r="A152" s="8" t="s">
        <v>568</v>
      </c>
      <c r="B152" s="9" t="s">
        <v>569</v>
      </c>
      <c r="C152" s="9" t="s">
        <v>557</v>
      </c>
      <c r="D152" s="9" t="s">
        <v>209</v>
      </c>
      <c r="E152" s="9" t="s">
        <v>206</v>
      </c>
      <c r="F152" s="9" t="s">
        <v>213</v>
      </c>
      <c r="G152" s="9" t="s">
        <v>241</v>
      </c>
      <c r="H152" s="9">
        <v>20250401</v>
      </c>
      <c r="I152" s="10">
        <v>99999999</v>
      </c>
    </row>
    <row r="153" spans="1:9" x14ac:dyDescent="0.35">
      <c r="A153" s="8" t="s">
        <v>570</v>
      </c>
      <c r="B153" s="9" t="s">
        <v>571</v>
      </c>
      <c r="C153" s="9" t="s">
        <v>572</v>
      </c>
      <c r="D153" s="9" t="s">
        <v>209</v>
      </c>
      <c r="E153" s="9" t="s">
        <v>206</v>
      </c>
      <c r="F153" s="9" t="s">
        <v>213</v>
      </c>
      <c r="G153" s="9" t="s">
        <v>241</v>
      </c>
      <c r="H153" s="9">
        <v>20250401</v>
      </c>
      <c r="I153" s="10">
        <v>99999999</v>
      </c>
    </row>
    <row r="154" spans="1:9" x14ac:dyDescent="0.35">
      <c r="A154" s="8" t="s">
        <v>573</v>
      </c>
      <c r="B154" s="9" t="s">
        <v>574</v>
      </c>
      <c r="C154" s="9" t="s">
        <v>465</v>
      </c>
      <c r="D154" s="9" t="s">
        <v>209</v>
      </c>
      <c r="E154" s="9" t="s">
        <v>206</v>
      </c>
      <c r="F154" s="9" t="s">
        <v>213</v>
      </c>
      <c r="G154" s="9" t="s">
        <v>241</v>
      </c>
      <c r="H154" s="9">
        <v>20250401</v>
      </c>
      <c r="I154" s="10">
        <v>99999999</v>
      </c>
    </row>
    <row r="155" spans="1:9" x14ac:dyDescent="0.35">
      <c r="A155" s="8" t="s">
        <v>575</v>
      </c>
      <c r="B155" s="9" t="s">
        <v>576</v>
      </c>
      <c r="C155" s="9" t="s">
        <v>577</v>
      </c>
      <c r="D155" s="9" t="s">
        <v>209</v>
      </c>
      <c r="E155" s="9" t="s">
        <v>206</v>
      </c>
      <c r="F155" s="9" t="s">
        <v>213</v>
      </c>
      <c r="G155" s="9" t="s">
        <v>241</v>
      </c>
      <c r="H155" s="9">
        <v>20250401</v>
      </c>
      <c r="I155" s="10">
        <v>99999999</v>
      </c>
    </row>
    <row r="156" spans="1:9" x14ac:dyDescent="0.35">
      <c r="A156" s="8" t="s">
        <v>578</v>
      </c>
      <c r="B156" s="9" t="s">
        <v>579</v>
      </c>
      <c r="C156" s="9" t="s">
        <v>580</v>
      </c>
      <c r="D156" s="9" t="s">
        <v>209</v>
      </c>
      <c r="E156" s="9" t="s">
        <v>206</v>
      </c>
      <c r="F156" s="9" t="s">
        <v>213</v>
      </c>
      <c r="G156" s="9" t="s">
        <v>241</v>
      </c>
      <c r="H156" s="9">
        <v>20250401</v>
      </c>
      <c r="I156" s="10">
        <v>99999999</v>
      </c>
    </row>
    <row r="157" spans="1:9" x14ac:dyDescent="0.35">
      <c r="A157" s="8" t="s">
        <v>581</v>
      </c>
      <c r="B157" s="9" t="s">
        <v>582</v>
      </c>
      <c r="C157" s="9" t="s">
        <v>583</v>
      </c>
      <c r="D157" s="9" t="s">
        <v>209</v>
      </c>
      <c r="E157" s="9" t="s">
        <v>206</v>
      </c>
      <c r="F157" s="9" t="s">
        <v>213</v>
      </c>
      <c r="G157" s="9" t="s">
        <v>241</v>
      </c>
      <c r="H157" s="9">
        <v>20250401</v>
      </c>
      <c r="I157" s="10">
        <v>99999999</v>
      </c>
    </row>
    <row r="158" spans="1:9" x14ac:dyDescent="0.35">
      <c r="A158" s="8" t="s">
        <v>584</v>
      </c>
      <c r="B158" s="9" t="s">
        <v>585</v>
      </c>
      <c r="C158" s="9" t="s">
        <v>586</v>
      </c>
      <c r="D158" s="9" t="s">
        <v>209</v>
      </c>
      <c r="E158" s="9" t="s">
        <v>206</v>
      </c>
      <c r="F158" s="9" t="s">
        <v>213</v>
      </c>
      <c r="G158" s="9" t="s">
        <v>241</v>
      </c>
      <c r="H158" s="9">
        <v>20250401</v>
      </c>
      <c r="I158" s="10">
        <v>99999999</v>
      </c>
    </row>
    <row r="159" spans="1:9" x14ac:dyDescent="0.35">
      <c r="A159" s="8" t="s">
        <v>587</v>
      </c>
      <c r="B159" s="9" t="s">
        <v>588</v>
      </c>
      <c r="C159" s="9" t="s">
        <v>589</v>
      </c>
      <c r="D159" s="9" t="s">
        <v>209</v>
      </c>
      <c r="E159" s="9" t="s">
        <v>206</v>
      </c>
      <c r="F159" s="9" t="s">
        <v>213</v>
      </c>
      <c r="G159" s="9" t="s">
        <v>241</v>
      </c>
      <c r="H159" s="9">
        <v>20250401</v>
      </c>
      <c r="I159" s="10">
        <v>99999999</v>
      </c>
    </row>
    <row r="160" spans="1:9" x14ac:dyDescent="0.35">
      <c r="A160" s="8" t="s">
        <v>590</v>
      </c>
      <c r="B160" s="9" t="s">
        <v>591</v>
      </c>
      <c r="C160" s="9" t="s">
        <v>592</v>
      </c>
      <c r="D160" s="9" t="s">
        <v>209</v>
      </c>
      <c r="E160" s="9" t="s">
        <v>206</v>
      </c>
      <c r="F160" s="9" t="s">
        <v>213</v>
      </c>
      <c r="G160" s="9" t="s">
        <v>241</v>
      </c>
      <c r="H160" s="9">
        <v>20250401</v>
      </c>
      <c r="I160" s="10">
        <v>99999999</v>
      </c>
    </row>
    <row r="161" spans="1:9" x14ac:dyDescent="0.35">
      <c r="A161" s="8" t="s">
        <v>593</v>
      </c>
      <c r="B161" s="9" t="s">
        <v>594</v>
      </c>
      <c r="C161" s="9" t="s">
        <v>595</v>
      </c>
      <c r="D161" s="9" t="s">
        <v>209</v>
      </c>
      <c r="E161" s="9" t="s">
        <v>206</v>
      </c>
      <c r="F161" s="9" t="s">
        <v>213</v>
      </c>
      <c r="G161" s="9" t="s">
        <v>241</v>
      </c>
      <c r="H161" s="9">
        <v>20250401</v>
      </c>
      <c r="I161" s="10">
        <v>99999999</v>
      </c>
    </row>
    <row r="162" spans="1:9" x14ac:dyDescent="0.35">
      <c r="A162" s="8" t="s">
        <v>596</v>
      </c>
      <c r="B162" s="9" t="s">
        <v>597</v>
      </c>
      <c r="C162" s="9" t="s">
        <v>598</v>
      </c>
      <c r="D162" s="9" t="s">
        <v>209</v>
      </c>
      <c r="E162" s="9" t="s">
        <v>206</v>
      </c>
      <c r="F162" s="9" t="s">
        <v>213</v>
      </c>
      <c r="G162" s="9" t="s">
        <v>241</v>
      </c>
      <c r="H162" s="9">
        <v>20250401</v>
      </c>
      <c r="I162" s="10">
        <v>99999999</v>
      </c>
    </row>
    <row r="163" spans="1:9" x14ac:dyDescent="0.35">
      <c r="A163" s="8" t="s">
        <v>599</v>
      </c>
      <c r="B163" s="9" t="s">
        <v>600</v>
      </c>
      <c r="C163" s="9" t="s">
        <v>234</v>
      </c>
      <c r="D163" s="9" t="s">
        <v>209</v>
      </c>
      <c r="E163" s="9" t="s">
        <v>206</v>
      </c>
      <c r="F163" s="9" t="s">
        <v>213</v>
      </c>
      <c r="G163" s="9" t="s">
        <v>235</v>
      </c>
      <c r="H163" s="9">
        <v>20250401</v>
      </c>
      <c r="I163" s="10">
        <v>99999999</v>
      </c>
    </row>
    <row r="164" spans="1:9" x14ac:dyDescent="0.35">
      <c r="A164" s="8" t="s">
        <v>599</v>
      </c>
      <c r="B164" s="9" t="s">
        <v>600</v>
      </c>
      <c r="C164" s="9" t="s">
        <v>234</v>
      </c>
      <c r="D164" s="9" t="s">
        <v>209</v>
      </c>
      <c r="E164" s="9" t="s">
        <v>206</v>
      </c>
      <c r="F164" s="9" t="s">
        <v>329</v>
      </c>
      <c r="G164" s="9" t="s">
        <v>330</v>
      </c>
      <c r="H164" s="9">
        <v>20250401</v>
      </c>
      <c r="I164" s="10">
        <v>99999999</v>
      </c>
    </row>
    <row r="165" spans="1:9" x14ac:dyDescent="0.35">
      <c r="A165" s="8" t="s">
        <v>601</v>
      </c>
      <c r="B165" s="9" t="s">
        <v>602</v>
      </c>
      <c r="C165" s="9" t="s">
        <v>234</v>
      </c>
      <c r="D165" s="9" t="s">
        <v>209</v>
      </c>
      <c r="E165" s="9" t="s">
        <v>206</v>
      </c>
      <c r="F165" s="9" t="s">
        <v>213</v>
      </c>
      <c r="G165" s="9" t="s">
        <v>235</v>
      </c>
      <c r="H165" s="9">
        <v>20250401</v>
      </c>
      <c r="I165" s="10">
        <v>99999999</v>
      </c>
    </row>
    <row r="166" spans="1:9" x14ac:dyDescent="0.35">
      <c r="A166" s="8" t="s">
        <v>603</v>
      </c>
      <c r="B166" s="9" t="s">
        <v>604</v>
      </c>
      <c r="C166" s="9" t="s">
        <v>580</v>
      </c>
      <c r="D166" s="9" t="s">
        <v>209</v>
      </c>
      <c r="E166" s="9" t="s">
        <v>206</v>
      </c>
      <c r="F166" s="9" t="s">
        <v>213</v>
      </c>
      <c r="G166" s="9" t="s">
        <v>241</v>
      </c>
      <c r="H166" s="9">
        <v>20250401</v>
      </c>
      <c r="I166" s="10">
        <v>99999999</v>
      </c>
    </row>
    <row r="167" spans="1:9" x14ac:dyDescent="0.35">
      <c r="A167" s="8" t="s">
        <v>605</v>
      </c>
      <c r="B167" s="9" t="s">
        <v>606</v>
      </c>
      <c r="C167" s="9" t="s">
        <v>577</v>
      </c>
      <c r="D167" s="9" t="s">
        <v>209</v>
      </c>
      <c r="E167" s="9" t="s">
        <v>206</v>
      </c>
      <c r="F167" s="9" t="s">
        <v>213</v>
      </c>
      <c r="G167" s="9" t="s">
        <v>241</v>
      </c>
      <c r="H167" s="9">
        <v>20250401</v>
      </c>
      <c r="I167" s="10">
        <v>99999999</v>
      </c>
    </row>
    <row r="168" spans="1:9" x14ac:dyDescent="0.35">
      <c r="A168" s="8" t="s">
        <v>607</v>
      </c>
      <c r="B168" s="9" t="s">
        <v>608</v>
      </c>
      <c r="C168" s="9" t="s">
        <v>598</v>
      </c>
      <c r="D168" s="9" t="s">
        <v>209</v>
      </c>
      <c r="E168" s="9" t="s">
        <v>206</v>
      </c>
      <c r="F168" s="9" t="s">
        <v>213</v>
      </c>
      <c r="G168" s="9" t="s">
        <v>241</v>
      </c>
      <c r="H168" s="9">
        <v>20250401</v>
      </c>
      <c r="I168" s="10">
        <v>99999999</v>
      </c>
    </row>
    <row r="169" spans="1:9" x14ac:dyDescent="0.35">
      <c r="A169" s="8" t="s">
        <v>609</v>
      </c>
      <c r="B169" s="9" t="s">
        <v>610</v>
      </c>
      <c r="C169" s="9" t="s">
        <v>611</v>
      </c>
      <c r="D169" s="9" t="s">
        <v>209</v>
      </c>
      <c r="E169" s="9" t="s">
        <v>206</v>
      </c>
      <c r="F169" s="9" t="s">
        <v>213</v>
      </c>
      <c r="G169" s="9" t="s">
        <v>241</v>
      </c>
      <c r="H169" s="9">
        <v>20250401</v>
      </c>
      <c r="I169" s="10">
        <v>99999999</v>
      </c>
    </row>
    <row r="170" spans="1:9" x14ac:dyDescent="0.35">
      <c r="A170" s="8" t="s">
        <v>612</v>
      </c>
      <c r="B170" s="9" t="s">
        <v>613</v>
      </c>
      <c r="C170" s="9" t="s">
        <v>614</v>
      </c>
      <c r="D170" s="9" t="s">
        <v>209</v>
      </c>
      <c r="E170" s="9" t="s">
        <v>206</v>
      </c>
      <c r="F170" s="9" t="s">
        <v>213</v>
      </c>
      <c r="G170" s="9" t="s">
        <v>241</v>
      </c>
      <c r="H170" s="9">
        <v>20250401</v>
      </c>
      <c r="I170" s="10">
        <v>99999999</v>
      </c>
    </row>
    <row r="171" spans="1:9" x14ac:dyDescent="0.35">
      <c r="A171" s="8" t="s">
        <v>615</v>
      </c>
      <c r="B171" s="9" t="s">
        <v>616</v>
      </c>
      <c r="C171" s="9" t="s">
        <v>617</v>
      </c>
      <c r="D171" s="9" t="s">
        <v>209</v>
      </c>
      <c r="E171" s="9" t="s">
        <v>206</v>
      </c>
      <c r="F171" s="9" t="s">
        <v>213</v>
      </c>
      <c r="G171" s="9" t="s">
        <v>241</v>
      </c>
      <c r="H171" s="9">
        <v>20250401</v>
      </c>
      <c r="I171" s="10">
        <v>99999999</v>
      </c>
    </row>
    <row r="172" spans="1:9" x14ac:dyDescent="0.35">
      <c r="A172" s="8" t="s">
        <v>618</v>
      </c>
      <c r="B172" s="9" t="s">
        <v>619</v>
      </c>
      <c r="C172" s="9" t="s">
        <v>301</v>
      </c>
      <c r="D172" s="9" t="s">
        <v>209</v>
      </c>
      <c r="E172" s="9" t="s">
        <v>206</v>
      </c>
      <c r="F172" s="9" t="s">
        <v>213</v>
      </c>
      <c r="G172" s="9" t="s">
        <v>235</v>
      </c>
      <c r="H172" s="9">
        <v>20250401</v>
      </c>
      <c r="I172" s="10">
        <v>99999999</v>
      </c>
    </row>
    <row r="173" spans="1:9" x14ac:dyDescent="0.35">
      <c r="A173" s="8" t="s">
        <v>620</v>
      </c>
      <c r="B173" s="9" t="s">
        <v>621</v>
      </c>
      <c r="C173" s="9" t="s">
        <v>234</v>
      </c>
      <c r="D173" s="9" t="s">
        <v>209</v>
      </c>
      <c r="E173" s="9" t="s">
        <v>206</v>
      </c>
      <c r="F173" s="9" t="s">
        <v>213</v>
      </c>
      <c r="G173" s="9" t="s">
        <v>235</v>
      </c>
      <c r="H173" s="9">
        <v>20250401</v>
      </c>
      <c r="I173" s="10">
        <v>99999999</v>
      </c>
    </row>
    <row r="174" spans="1:9" x14ac:dyDescent="0.35">
      <c r="A174" s="8" t="s">
        <v>622</v>
      </c>
      <c r="B174" s="9" t="s">
        <v>623</v>
      </c>
      <c r="C174" s="9" t="s">
        <v>580</v>
      </c>
      <c r="D174" s="9" t="s">
        <v>209</v>
      </c>
      <c r="E174" s="9" t="s">
        <v>206</v>
      </c>
      <c r="F174" s="9" t="s">
        <v>213</v>
      </c>
      <c r="G174" s="9" t="s">
        <v>241</v>
      </c>
      <c r="H174" s="9">
        <v>20250401</v>
      </c>
      <c r="I174" s="10">
        <v>99999999</v>
      </c>
    </row>
    <row r="175" spans="1:9" x14ac:dyDescent="0.35">
      <c r="A175" s="8" t="s">
        <v>624</v>
      </c>
      <c r="B175" s="9" t="s">
        <v>625</v>
      </c>
      <c r="C175" s="9" t="s">
        <v>577</v>
      </c>
      <c r="D175" s="9" t="s">
        <v>209</v>
      </c>
      <c r="E175" s="9" t="s">
        <v>206</v>
      </c>
      <c r="F175" s="9" t="s">
        <v>213</v>
      </c>
      <c r="G175" s="9" t="s">
        <v>241</v>
      </c>
      <c r="H175" s="9">
        <v>20250401</v>
      </c>
      <c r="I175" s="10">
        <v>99999999</v>
      </c>
    </row>
    <row r="176" spans="1:9" x14ac:dyDescent="0.35">
      <c r="A176" s="8" t="s">
        <v>626</v>
      </c>
      <c r="B176" s="9" t="s">
        <v>627</v>
      </c>
      <c r="C176" s="9" t="s">
        <v>628</v>
      </c>
      <c r="D176" s="9" t="s">
        <v>209</v>
      </c>
      <c r="E176" s="9" t="s">
        <v>206</v>
      </c>
      <c r="F176" s="9" t="s">
        <v>213</v>
      </c>
      <c r="G176" s="9" t="s">
        <v>241</v>
      </c>
      <c r="H176" s="9">
        <v>20250401</v>
      </c>
      <c r="I176" s="10">
        <v>99999999</v>
      </c>
    </row>
    <row r="177" spans="1:9" x14ac:dyDescent="0.35">
      <c r="A177" s="8" t="s">
        <v>629</v>
      </c>
      <c r="B177" s="9" t="s">
        <v>630</v>
      </c>
      <c r="C177" s="9" t="s">
        <v>631</v>
      </c>
      <c r="D177" s="9" t="s">
        <v>209</v>
      </c>
      <c r="E177" s="9" t="s">
        <v>206</v>
      </c>
      <c r="F177" s="9" t="s">
        <v>213</v>
      </c>
      <c r="G177" s="9" t="s">
        <v>241</v>
      </c>
      <c r="H177" s="9">
        <v>20250401</v>
      </c>
      <c r="I177" s="10">
        <v>99999999</v>
      </c>
    </row>
    <row r="178" spans="1:9" x14ac:dyDescent="0.35">
      <c r="A178" s="8" t="s">
        <v>632</v>
      </c>
      <c r="B178" s="9" t="s">
        <v>633</v>
      </c>
      <c r="C178" s="9" t="s">
        <v>634</v>
      </c>
      <c r="D178" s="9" t="s">
        <v>209</v>
      </c>
      <c r="E178" s="9" t="s">
        <v>206</v>
      </c>
      <c r="F178" s="9" t="s">
        <v>213</v>
      </c>
      <c r="G178" s="9" t="s">
        <v>241</v>
      </c>
      <c r="H178" s="9">
        <v>20250401</v>
      </c>
      <c r="I178" s="10">
        <v>99999999</v>
      </c>
    </row>
    <row r="179" spans="1:9" x14ac:dyDescent="0.35">
      <c r="A179" s="8" t="s">
        <v>635</v>
      </c>
      <c r="B179" s="9" t="s">
        <v>636</v>
      </c>
      <c r="C179" s="9" t="s">
        <v>628</v>
      </c>
      <c r="D179" s="9" t="s">
        <v>209</v>
      </c>
      <c r="E179" s="9" t="s">
        <v>206</v>
      </c>
      <c r="F179" s="9" t="s">
        <v>213</v>
      </c>
      <c r="G179" s="9" t="s">
        <v>241</v>
      </c>
      <c r="H179" s="9">
        <v>20250401</v>
      </c>
      <c r="I179" s="10">
        <v>99999999</v>
      </c>
    </row>
    <row r="180" spans="1:9" x14ac:dyDescent="0.35">
      <c r="A180" s="8" t="s">
        <v>637</v>
      </c>
      <c r="B180" s="9" t="s">
        <v>638</v>
      </c>
      <c r="C180" s="9" t="s">
        <v>631</v>
      </c>
      <c r="D180" s="9" t="s">
        <v>209</v>
      </c>
      <c r="E180" s="9" t="s">
        <v>206</v>
      </c>
      <c r="F180" s="9" t="s">
        <v>213</v>
      </c>
      <c r="G180" s="9" t="s">
        <v>241</v>
      </c>
      <c r="H180" s="9">
        <v>20250401</v>
      </c>
      <c r="I180" s="10">
        <v>99999999</v>
      </c>
    </row>
    <row r="181" spans="1:9" x14ac:dyDescent="0.35">
      <c r="A181" s="8" t="s">
        <v>639</v>
      </c>
      <c r="B181" s="9" t="s">
        <v>640</v>
      </c>
      <c r="C181" s="9" t="s">
        <v>641</v>
      </c>
      <c r="D181" s="9" t="s">
        <v>209</v>
      </c>
      <c r="E181" s="9" t="s">
        <v>206</v>
      </c>
      <c r="F181" s="9" t="s">
        <v>213</v>
      </c>
      <c r="G181" s="9" t="s">
        <v>241</v>
      </c>
      <c r="H181" s="9">
        <v>20250401</v>
      </c>
      <c r="I181" s="10">
        <v>99999999</v>
      </c>
    </row>
    <row r="182" spans="1:9" x14ac:dyDescent="0.35">
      <c r="A182" s="8" t="s">
        <v>642</v>
      </c>
      <c r="B182" s="9" t="s">
        <v>643</v>
      </c>
      <c r="C182" s="9" t="s">
        <v>234</v>
      </c>
      <c r="D182" s="9" t="s">
        <v>209</v>
      </c>
      <c r="E182" s="9" t="s">
        <v>206</v>
      </c>
      <c r="F182" s="9" t="s">
        <v>329</v>
      </c>
      <c r="G182" s="9" t="s">
        <v>330</v>
      </c>
      <c r="H182" s="9">
        <v>20250401</v>
      </c>
      <c r="I182" s="10">
        <v>99999999</v>
      </c>
    </row>
    <row r="183" spans="1:9" x14ac:dyDescent="0.35">
      <c r="A183" s="8" t="s">
        <v>644</v>
      </c>
      <c r="B183" s="9" t="s">
        <v>645</v>
      </c>
      <c r="C183" s="9" t="s">
        <v>234</v>
      </c>
      <c r="D183" s="9" t="s">
        <v>209</v>
      </c>
      <c r="E183" s="9" t="s">
        <v>206</v>
      </c>
      <c r="F183" s="9" t="s">
        <v>213</v>
      </c>
      <c r="G183" s="9" t="s">
        <v>235</v>
      </c>
      <c r="H183" s="9">
        <v>20250401</v>
      </c>
      <c r="I183" s="10">
        <v>99999999</v>
      </c>
    </row>
    <row r="184" spans="1:9" x14ac:dyDescent="0.35">
      <c r="A184" s="8" t="s">
        <v>646</v>
      </c>
      <c r="B184" s="9" t="s">
        <v>647</v>
      </c>
      <c r="C184" s="9" t="s">
        <v>580</v>
      </c>
      <c r="D184" s="9" t="s">
        <v>209</v>
      </c>
      <c r="E184" s="9" t="s">
        <v>206</v>
      </c>
      <c r="F184" s="9" t="s">
        <v>213</v>
      </c>
      <c r="G184" s="9" t="s">
        <v>241</v>
      </c>
      <c r="H184" s="9">
        <v>20250401</v>
      </c>
      <c r="I184" s="10">
        <v>99999999</v>
      </c>
    </row>
    <row r="185" spans="1:9" x14ac:dyDescent="0.35">
      <c r="A185" s="8" t="s">
        <v>648</v>
      </c>
      <c r="B185" s="9" t="s">
        <v>649</v>
      </c>
      <c r="C185" s="9" t="s">
        <v>577</v>
      </c>
      <c r="D185" s="9" t="s">
        <v>209</v>
      </c>
      <c r="E185" s="9" t="s">
        <v>206</v>
      </c>
      <c r="F185" s="9" t="s">
        <v>213</v>
      </c>
      <c r="G185" s="9" t="s">
        <v>241</v>
      </c>
      <c r="H185" s="9">
        <v>20250401</v>
      </c>
      <c r="I185" s="10">
        <v>99999999</v>
      </c>
    </row>
    <row r="186" spans="1:9" x14ac:dyDescent="0.35">
      <c r="A186" s="8" t="s">
        <v>650</v>
      </c>
      <c r="B186" s="9" t="s">
        <v>651</v>
      </c>
      <c r="C186" s="9" t="s">
        <v>465</v>
      </c>
      <c r="D186" s="9" t="s">
        <v>209</v>
      </c>
      <c r="E186" s="9" t="s">
        <v>206</v>
      </c>
      <c r="F186" s="9" t="s">
        <v>213</v>
      </c>
      <c r="G186" s="9" t="s">
        <v>360</v>
      </c>
      <c r="H186" s="9">
        <v>20250401</v>
      </c>
      <c r="I186" s="10">
        <v>99999999</v>
      </c>
    </row>
    <row r="187" spans="1:9" x14ac:dyDescent="0.35">
      <c r="A187" s="8" t="s">
        <v>652</v>
      </c>
      <c r="B187" s="9" t="s">
        <v>653</v>
      </c>
      <c r="C187" s="9" t="s">
        <v>351</v>
      </c>
      <c r="D187" s="9" t="s">
        <v>209</v>
      </c>
      <c r="E187" s="9" t="s">
        <v>206</v>
      </c>
      <c r="F187" s="9" t="s">
        <v>213</v>
      </c>
      <c r="G187" s="9" t="s">
        <v>241</v>
      </c>
      <c r="H187" s="9">
        <v>20250401</v>
      </c>
      <c r="I187" s="10">
        <v>99999999</v>
      </c>
    </row>
    <row r="188" spans="1:9" x14ac:dyDescent="0.35">
      <c r="A188" s="8" t="s">
        <v>654</v>
      </c>
      <c r="B188" s="9" t="s">
        <v>655</v>
      </c>
      <c r="C188" s="9" t="s">
        <v>354</v>
      </c>
      <c r="D188" s="9" t="s">
        <v>209</v>
      </c>
      <c r="E188" s="9" t="s">
        <v>206</v>
      </c>
      <c r="F188" s="9" t="s">
        <v>213</v>
      </c>
      <c r="G188" s="9" t="s">
        <v>241</v>
      </c>
      <c r="H188" s="9">
        <v>20250401</v>
      </c>
      <c r="I188" s="10">
        <v>99999999</v>
      </c>
    </row>
    <row r="189" spans="1:9" x14ac:dyDescent="0.35">
      <c r="A189" s="8" t="s">
        <v>656</v>
      </c>
      <c r="B189" s="9" t="s">
        <v>657</v>
      </c>
      <c r="C189" s="9" t="s">
        <v>357</v>
      </c>
      <c r="D189" s="9" t="s">
        <v>209</v>
      </c>
      <c r="E189" s="9" t="s">
        <v>206</v>
      </c>
      <c r="F189" s="9" t="s">
        <v>213</v>
      </c>
      <c r="G189" s="9" t="s">
        <v>360</v>
      </c>
      <c r="H189" s="9">
        <v>20250401</v>
      </c>
      <c r="I189" s="10">
        <v>99999999</v>
      </c>
    </row>
    <row r="190" spans="1:9" x14ac:dyDescent="0.35">
      <c r="A190" s="8" t="s">
        <v>658</v>
      </c>
      <c r="B190" s="9" t="s">
        <v>659</v>
      </c>
      <c r="C190" s="9" t="s">
        <v>468</v>
      </c>
      <c r="D190" s="9" t="s">
        <v>209</v>
      </c>
      <c r="E190" s="9" t="s">
        <v>206</v>
      </c>
      <c r="F190" s="9" t="s">
        <v>329</v>
      </c>
      <c r="G190" s="9" t="s">
        <v>330</v>
      </c>
      <c r="H190" s="9">
        <v>20250506</v>
      </c>
      <c r="I190" s="10">
        <v>99999999</v>
      </c>
    </row>
    <row r="191" spans="1:9" x14ac:dyDescent="0.35">
      <c r="A191" s="8" t="s">
        <v>660</v>
      </c>
      <c r="B191" s="9" t="s">
        <v>661</v>
      </c>
      <c r="C191" s="9" t="s">
        <v>662</v>
      </c>
      <c r="D191" s="9" t="s">
        <v>209</v>
      </c>
      <c r="E191" s="9" t="s">
        <v>206</v>
      </c>
      <c r="F191" s="9" t="s">
        <v>213</v>
      </c>
      <c r="G191" s="9" t="s">
        <v>241</v>
      </c>
      <c r="H191" s="9">
        <v>20250401</v>
      </c>
      <c r="I191" s="10">
        <v>99999999</v>
      </c>
    </row>
    <row r="192" spans="1:9" x14ac:dyDescent="0.35">
      <c r="A192" s="8" t="s">
        <v>660</v>
      </c>
      <c r="B192" s="9" t="s">
        <v>661</v>
      </c>
      <c r="C192" s="9" t="s">
        <v>662</v>
      </c>
      <c r="D192" s="9" t="s">
        <v>209</v>
      </c>
      <c r="E192" s="9" t="s">
        <v>206</v>
      </c>
      <c r="F192" s="9" t="s">
        <v>213</v>
      </c>
      <c r="G192" s="9" t="s">
        <v>360</v>
      </c>
      <c r="H192" s="9">
        <v>20250401</v>
      </c>
      <c r="I192" s="10">
        <v>99999999</v>
      </c>
    </row>
    <row r="193" spans="1:9" x14ac:dyDescent="0.35">
      <c r="A193" s="8" t="s">
        <v>663</v>
      </c>
      <c r="B193" s="9" t="s">
        <v>664</v>
      </c>
      <c r="C193" s="9" t="s">
        <v>665</v>
      </c>
      <c r="D193" s="9" t="s">
        <v>209</v>
      </c>
      <c r="E193" s="9" t="s">
        <v>206</v>
      </c>
      <c r="F193" s="9" t="s">
        <v>213</v>
      </c>
      <c r="G193" s="9" t="s">
        <v>241</v>
      </c>
      <c r="H193" s="9">
        <v>20250401</v>
      </c>
      <c r="I193" s="10">
        <v>99999999</v>
      </c>
    </row>
    <row r="194" spans="1:9" x14ac:dyDescent="0.35">
      <c r="A194" s="8" t="s">
        <v>666</v>
      </c>
      <c r="B194" s="9" t="s">
        <v>667</v>
      </c>
      <c r="C194" s="9" t="s">
        <v>234</v>
      </c>
      <c r="D194" s="9" t="s">
        <v>209</v>
      </c>
      <c r="E194" s="9" t="s">
        <v>206</v>
      </c>
      <c r="F194" s="9" t="s">
        <v>213</v>
      </c>
      <c r="G194" s="9" t="s">
        <v>235</v>
      </c>
      <c r="H194" s="9">
        <v>20250401</v>
      </c>
      <c r="I194" s="10">
        <v>99999999</v>
      </c>
    </row>
    <row r="195" spans="1:9" x14ac:dyDescent="0.35">
      <c r="A195" s="8" t="s">
        <v>666</v>
      </c>
      <c r="B195" s="9" t="s">
        <v>667</v>
      </c>
      <c r="C195" s="9" t="s">
        <v>234</v>
      </c>
      <c r="D195" s="9" t="s">
        <v>209</v>
      </c>
      <c r="E195" s="9" t="s">
        <v>206</v>
      </c>
      <c r="F195" s="9" t="s">
        <v>329</v>
      </c>
      <c r="G195" s="9" t="s">
        <v>330</v>
      </c>
      <c r="H195" s="9">
        <v>20250401</v>
      </c>
      <c r="I195" s="10">
        <v>99999999</v>
      </c>
    </row>
    <row r="196" spans="1:9" x14ac:dyDescent="0.35">
      <c r="A196" s="8" t="s">
        <v>668</v>
      </c>
      <c r="B196" s="9" t="s">
        <v>669</v>
      </c>
      <c r="C196" s="9" t="s">
        <v>351</v>
      </c>
      <c r="D196" s="9" t="s">
        <v>209</v>
      </c>
      <c r="E196" s="9" t="s">
        <v>206</v>
      </c>
      <c r="F196" s="9" t="s">
        <v>213</v>
      </c>
      <c r="G196" s="9" t="s">
        <v>241</v>
      </c>
      <c r="H196" s="9">
        <v>20250401</v>
      </c>
      <c r="I196" s="10">
        <v>99999999</v>
      </c>
    </row>
    <row r="197" spans="1:9" x14ac:dyDescent="0.35">
      <c r="A197" s="8" t="s">
        <v>670</v>
      </c>
      <c r="B197" s="9" t="s">
        <v>671</v>
      </c>
      <c r="C197" s="9" t="s">
        <v>357</v>
      </c>
      <c r="D197" s="9" t="s">
        <v>209</v>
      </c>
      <c r="E197" s="9" t="s">
        <v>206</v>
      </c>
      <c r="F197" s="9" t="s">
        <v>213</v>
      </c>
      <c r="G197" s="9" t="s">
        <v>360</v>
      </c>
      <c r="H197" s="9">
        <v>20250401</v>
      </c>
      <c r="I197" s="10">
        <v>99999999</v>
      </c>
    </row>
    <row r="198" spans="1:9" x14ac:dyDescent="0.35">
      <c r="A198" s="8" t="s">
        <v>672</v>
      </c>
      <c r="B198" s="9" t="s">
        <v>673</v>
      </c>
      <c r="C198" s="9" t="s">
        <v>354</v>
      </c>
      <c r="D198" s="9" t="s">
        <v>209</v>
      </c>
      <c r="E198" s="9" t="s">
        <v>206</v>
      </c>
      <c r="F198" s="9" t="s">
        <v>213</v>
      </c>
      <c r="G198" s="9" t="s">
        <v>241</v>
      </c>
      <c r="H198" s="9">
        <v>20250401</v>
      </c>
      <c r="I198" s="10">
        <v>99999999</v>
      </c>
    </row>
    <row r="199" spans="1:9" x14ac:dyDescent="0.35">
      <c r="A199" s="8" t="s">
        <v>674</v>
      </c>
      <c r="B199" s="9" t="s">
        <v>675</v>
      </c>
      <c r="C199" s="9" t="s">
        <v>234</v>
      </c>
      <c r="D199" s="9" t="s">
        <v>209</v>
      </c>
      <c r="E199" s="9" t="s">
        <v>206</v>
      </c>
      <c r="F199" s="9" t="s">
        <v>329</v>
      </c>
      <c r="G199" s="9" t="s">
        <v>330</v>
      </c>
      <c r="H199" s="9">
        <v>20250401</v>
      </c>
      <c r="I199" s="10">
        <v>99999999</v>
      </c>
    </row>
    <row r="200" spans="1:9" x14ac:dyDescent="0.35">
      <c r="A200" s="8" t="s">
        <v>676</v>
      </c>
      <c r="B200" s="9" t="s">
        <v>677</v>
      </c>
      <c r="C200" s="9" t="s">
        <v>234</v>
      </c>
      <c r="D200" s="9" t="s">
        <v>209</v>
      </c>
      <c r="E200" s="9" t="s">
        <v>206</v>
      </c>
      <c r="F200" s="9" t="s">
        <v>329</v>
      </c>
      <c r="G200" s="9" t="s">
        <v>330</v>
      </c>
      <c r="H200" s="9">
        <v>20250506</v>
      </c>
      <c r="I200" s="10">
        <v>99999999</v>
      </c>
    </row>
    <row r="201" spans="1:9" x14ac:dyDescent="0.35">
      <c r="A201" s="8" t="s">
        <v>678</v>
      </c>
      <c r="B201" s="9" t="s">
        <v>679</v>
      </c>
      <c r="C201" s="9" t="s">
        <v>680</v>
      </c>
      <c r="D201" s="9" t="s">
        <v>209</v>
      </c>
      <c r="E201" s="9" t="s">
        <v>206</v>
      </c>
      <c r="F201" s="9" t="s">
        <v>213</v>
      </c>
      <c r="G201" s="9" t="s">
        <v>241</v>
      </c>
      <c r="H201" s="9">
        <v>20250401</v>
      </c>
      <c r="I201" s="10">
        <v>99999999</v>
      </c>
    </row>
    <row r="202" spans="1:9" x14ac:dyDescent="0.35">
      <c r="A202" s="8" t="s">
        <v>681</v>
      </c>
      <c r="B202" s="9" t="s">
        <v>682</v>
      </c>
      <c r="C202" s="9" t="s">
        <v>523</v>
      </c>
      <c r="D202" s="9" t="s">
        <v>209</v>
      </c>
      <c r="E202" s="9" t="s">
        <v>206</v>
      </c>
      <c r="F202" s="9" t="s">
        <v>213</v>
      </c>
      <c r="G202" s="9" t="s">
        <v>241</v>
      </c>
      <c r="H202" s="9">
        <v>20250401</v>
      </c>
      <c r="I202" s="10">
        <v>99999999</v>
      </c>
    </row>
    <row r="203" spans="1:9" x14ac:dyDescent="0.35">
      <c r="A203" s="8" t="s">
        <v>683</v>
      </c>
      <c r="B203" s="9" t="s">
        <v>684</v>
      </c>
      <c r="C203" s="9" t="s">
        <v>685</v>
      </c>
      <c r="D203" s="9" t="s">
        <v>209</v>
      </c>
      <c r="E203" s="9" t="s">
        <v>206</v>
      </c>
      <c r="F203" s="9" t="s">
        <v>213</v>
      </c>
      <c r="G203" s="9" t="s">
        <v>241</v>
      </c>
      <c r="H203" s="9">
        <v>20250401</v>
      </c>
      <c r="I203" s="10">
        <v>99999999</v>
      </c>
    </row>
    <row r="204" spans="1:9" x14ac:dyDescent="0.35">
      <c r="A204" s="8" t="s">
        <v>686</v>
      </c>
      <c r="B204" s="9" t="s">
        <v>687</v>
      </c>
      <c r="C204" s="9" t="s">
        <v>234</v>
      </c>
      <c r="D204" s="9" t="s">
        <v>209</v>
      </c>
      <c r="E204" s="9" t="s">
        <v>206</v>
      </c>
      <c r="F204" s="9" t="s">
        <v>213</v>
      </c>
      <c r="G204" s="9" t="s">
        <v>235</v>
      </c>
      <c r="H204" s="9">
        <v>20250401</v>
      </c>
      <c r="I204" s="10">
        <v>99999999</v>
      </c>
    </row>
    <row r="205" spans="1:9" x14ac:dyDescent="0.35">
      <c r="A205" s="8" t="s">
        <v>686</v>
      </c>
      <c r="B205" s="9" t="s">
        <v>688</v>
      </c>
      <c r="C205" s="9" t="s">
        <v>234</v>
      </c>
      <c r="D205" s="9" t="s">
        <v>209</v>
      </c>
      <c r="E205" s="9" t="s">
        <v>206</v>
      </c>
      <c r="F205" s="9" t="s">
        <v>329</v>
      </c>
      <c r="G205" s="9" t="s">
        <v>330</v>
      </c>
      <c r="H205" s="9">
        <v>20250401</v>
      </c>
      <c r="I205" s="10">
        <v>99999999</v>
      </c>
    </row>
    <row r="206" spans="1:9" x14ac:dyDescent="0.35">
      <c r="A206" s="8" t="s">
        <v>689</v>
      </c>
      <c r="B206" s="9" t="s">
        <v>690</v>
      </c>
      <c r="C206" s="9" t="s">
        <v>611</v>
      </c>
      <c r="D206" s="9" t="s">
        <v>209</v>
      </c>
      <c r="E206" s="9" t="s">
        <v>206</v>
      </c>
      <c r="F206" s="9" t="s">
        <v>213</v>
      </c>
      <c r="G206" s="9" t="s">
        <v>241</v>
      </c>
      <c r="H206" s="9">
        <v>20250401</v>
      </c>
      <c r="I206" s="10">
        <v>99999999</v>
      </c>
    </row>
    <row r="207" spans="1:9" x14ac:dyDescent="0.35">
      <c r="A207" s="8" t="s">
        <v>691</v>
      </c>
      <c r="B207" s="9" t="s">
        <v>692</v>
      </c>
      <c r="C207" s="9" t="s">
        <v>614</v>
      </c>
      <c r="D207" s="9" t="s">
        <v>209</v>
      </c>
      <c r="E207" s="9" t="s">
        <v>206</v>
      </c>
      <c r="F207" s="9" t="s">
        <v>213</v>
      </c>
      <c r="G207" s="9" t="s">
        <v>241</v>
      </c>
      <c r="H207" s="9">
        <v>20250401</v>
      </c>
      <c r="I207" s="10">
        <v>99999999</v>
      </c>
    </row>
    <row r="208" spans="1:9" x14ac:dyDescent="0.35">
      <c r="A208" s="8" t="s">
        <v>693</v>
      </c>
      <c r="B208" s="9" t="s">
        <v>694</v>
      </c>
      <c r="C208" s="9" t="s">
        <v>695</v>
      </c>
      <c r="D208" s="9" t="s">
        <v>209</v>
      </c>
      <c r="E208" s="9" t="s">
        <v>206</v>
      </c>
      <c r="F208" s="9" t="s">
        <v>213</v>
      </c>
      <c r="G208" s="9" t="s">
        <v>241</v>
      </c>
      <c r="H208" s="9">
        <v>20250401</v>
      </c>
      <c r="I208" s="10">
        <v>99999999</v>
      </c>
    </row>
    <row r="209" spans="1:9" x14ac:dyDescent="0.35">
      <c r="A209" s="8" t="s">
        <v>696</v>
      </c>
      <c r="B209" s="9" t="s">
        <v>697</v>
      </c>
      <c r="C209" s="9" t="s">
        <v>698</v>
      </c>
      <c r="D209" s="9" t="s">
        <v>209</v>
      </c>
      <c r="E209" s="9" t="s">
        <v>206</v>
      </c>
      <c r="F209" s="9" t="s">
        <v>213</v>
      </c>
      <c r="G209" s="9" t="s">
        <v>235</v>
      </c>
      <c r="H209" s="9">
        <v>20250401</v>
      </c>
      <c r="I209" s="10">
        <v>99999999</v>
      </c>
    </row>
    <row r="210" spans="1:9" x14ac:dyDescent="0.35">
      <c r="A210" s="8" t="s">
        <v>699</v>
      </c>
      <c r="B210" s="9" t="s">
        <v>700</v>
      </c>
      <c r="C210" s="9" t="s">
        <v>701</v>
      </c>
      <c r="D210" s="9" t="s">
        <v>209</v>
      </c>
      <c r="E210" s="9" t="s">
        <v>206</v>
      </c>
      <c r="F210" s="9" t="s">
        <v>213</v>
      </c>
      <c r="G210" s="9" t="s">
        <v>235</v>
      </c>
      <c r="H210" s="9">
        <v>20250401</v>
      </c>
      <c r="I210" s="10">
        <v>99999999</v>
      </c>
    </row>
    <row r="211" spans="1:9" x14ac:dyDescent="0.35">
      <c r="A211" s="8" t="s">
        <v>702</v>
      </c>
      <c r="B211" s="9" t="s">
        <v>703</v>
      </c>
      <c r="C211" s="9" t="s">
        <v>704</v>
      </c>
      <c r="D211" s="9" t="s">
        <v>209</v>
      </c>
      <c r="E211" s="9" t="s">
        <v>206</v>
      </c>
      <c r="F211" s="9" t="s">
        <v>213</v>
      </c>
      <c r="G211" s="9" t="s">
        <v>241</v>
      </c>
      <c r="H211" s="9">
        <v>20250401</v>
      </c>
      <c r="I211" s="10">
        <v>99999999</v>
      </c>
    </row>
    <row r="212" spans="1:9" x14ac:dyDescent="0.35">
      <c r="A212" s="8" t="s">
        <v>705</v>
      </c>
      <c r="B212" s="9" t="s">
        <v>706</v>
      </c>
      <c r="C212" s="9" t="s">
        <v>707</v>
      </c>
      <c r="D212" s="9" t="s">
        <v>209</v>
      </c>
      <c r="E212" s="9" t="s">
        <v>206</v>
      </c>
      <c r="F212" s="9" t="s">
        <v>213</v>
      </c>
      <c r="G212" s="9" t="s">
        <v>241</v>
      </c>
      <c r="H212" s="9">
        <v>20250401</v>
      </c>
      <c r="I212" s="10">
        <v>99999999</v>
      </c>
    </row>
    <row r="213" spans="1:9" x14ac:dyDescent="0.35">
      <c r="A213" s="8" t="s">
        <v>708</v>
      </c>
      <c r="B213" s="9" t="s">
        <v>709</v>
      </c>
      <c r="C213" s="9" t="s">
        <v>710</v>
      </c>
      <c r="D213" s="9" t="s">
        <v>209</v>
      </c>
      <c r="E213" s="9" t="s">
        <v>206</v>
      </c>
      <c r="F213" s="9" t="s">
        <v>213</v>
      </c>
      <c r="G213" s="9" t="s">
        <v>241</v>
      </c>
      <c r="H213" s="9">
        <v>20250401</v>
      </c>
      <c r="I213" s="10">
        <v>99999999</v>
      </c>
    </row>
    <row r="214" spans="1:9" x14ac:dyDescent="0.35">
      <c r="A214" s="8" t="s">
        <v>711</v>
      </c>
      <c r="B214" s="9" t="s">
        <v>712</v>
      </c>
      <c r="C214" s="9" t="s">
        <v>713</v>
      </c>
      <c r="D214" s="9" t="s">
        <v>209</v>
      </c>
      <c r="E214" s="9" t="s">
        <v>206</v>
      </c>
      <c r="F214" s="9" t="s">
        <v>213</v>
      </c>
      <c r="G214" s="9" t="s">
        <v>241</v>
      </c>
      <c r="H214" s="9">
        <v>20250401</v>
      </c>
      <c r="I214" s="10">
        <v>99999999</v>
      </c>
    </row>
    <row r="215" spans="1:9" x14ac:dyDescent="0.35">
      <c r="A215" s="8" t="s">
        <v>714</v>
      </c>
      <c r="B215" s="9" t="s">
        <v>715</v>
      </c>
      <c r="C215" s="9" t="s">
        <v>716</v>
      </c>
      <c r="D215" s="9" t="s">
        <v>209</v>
      </c>
      <c r="E215" s="9" t="s">
        <v>206</v>
      </c>
      <c r="F215" s="9" t="s">
        <v>213</v>
      </c>
      <c r="G215" s="9" t="s">
        <v>241</v>
      </c>
      <c r="H215" s="9">
        <v>20250401</v>
      </c>
      <c r="I215" s="10">
        <v>99999999</v>
      </c>
    </row>
    <row r="216" spans="1:9" x14ac:dyDescent="0.35">
      <c r="A216" s="8" t="s">
        <v>717</v>
      </c>
      <c r="B216" s="9" t="s">
        <v>718</v>
      </c>
      <c r="C216" s="9" t="s">
        <v>710</v>
      </c>
      <c r="D216" s="9" t="s">
        <v>209</v>
      </c>
      <c r="E216" s="9" t="s">
        <v>206</v>
      </c>
      <c r="F216" s="9" t="s">
        <v>213</v>
      </c>
      <c r="G216" s="9" t="s">
        <v>241</v>
      </c>
      <c r="H216" s="9">
        <v>20250401</v>
      </c>
      <c r="I216" s="10">
        <v>99999999</v>
      </c>
    </row>
    <row r="217" spans="1:9" x14ac:dyDescent="0.35">
      <c r="A217" s="8" t="s">
        <v>719</v>
      </c>
      <c r="B217" s="9" t="s">
        <v>720</v>
      </c>
      <c r="C217" s="9" t="s">
        <v>598</v>
      </c>
      <c r="D217" s="9" t="s">
        <v>209</v>
      </c>
      <c r="E217" s="9" t="s">
        <v>206</v>
      </c>
      <c r="F217" s="9" t="s">
        <v>213</v>
      </c>
      <c r="G217" s="9" t="s">
        <v>241</v>
      </c>
      <c r="H217" s="9">
        <v>20250401</v>
      </c>
      <c r="I217" s="10">
        <v>99999999</v>
      </c>
    </row>
    <row r="218" spans="1:9" x14ac:dyDescent="0.35">
      <c r="A218" s="8" t="s">
        <v>721</v>
      </c>
      <c r="B218" s="9" t="s">
        <v>722</v>
      </c>
      <c r="C218" s="9" t="s">
        <v>598</v>
      </c>
      <c r="D218" s="9" t="s">
        <v>209</v>
      </c>
      <c r="E218" s="9" t="s">
        <v>206</v>
      </c>
      <c r="F218" s="9" t="s">
        <v>213</v>
      </c>
      <c r="G218" s="9" t="s">
        <v>241</v>
      </c>
      <c r="H218" s="9">
        <v>20250401</v>
      </c>
      <c r="I218" s="10">
        <v>99999999</v>
      </c>
    </row>
    <row r="219" spans="1:9" x14ac:dyDescent="0.35">
      <c r="A219" s="8" t="s">
        <v>723</v>
      </c>
      <c r="B219" s="9" t="s">
        <v>724</v>
      </c>
      <c r="C219" s="9" t="s">
        <v>725</v>
      </c>
      <c r="D219" s="9" t="s">
        <v>209</v>
      </c>
      <c r="E219" s="9" t="s">
        <v>206</v>
      </c>
      <c r="F219" s="9" t="s">
        <v>213</v>
      </c>
      <c r="G219" s="9" t="s">
        <v>241</v>
      </c>
      <c r="H219" s="9">
        <v>20250401</v>
      </c>
      <c r="I219" s="10">
        <v>99999999</v>
      </c>
    </row>
    <row r="220" spans="1:9" x14ac:dyDescent="0.35">
      <c r="A220" s="8" t="s">
        <v>726</v>
      </c>
      <c r="B220" s="9" t="s">
        <v>727</v>
      </c>
      <c r="C220" s="9" t="s">
        <v>728</v>
      </c>
      <c r="D220" s="9" t="s">
        <v>209</v>
      </c>
      <c r="E220" s="9" t="s">
        <v>206</v>
      </c>
      <c r="F220" s="9" t="s">
        <v>213</v>
      </c>
      <c r="G220" s="9" t="s">
        <v>241</v>
      </c>
      <c r="H220" s="9">
        <v>20250401</v>
      </c>
      <c r="I220" s="10">
        <v>99999999</v>
      </c>
    </row>
    <row r="221" spans="1:9" x14ac:dyDescent="0.35">
      <c r="A221" s="8" t="s">
        <v>729</v>
      </c>
      <c r="B221" s="9" t="s">
        <v>730</v>
      </c>
      <c r="C221" s="9" t="s">
        <v>662</v>
      </c>
      <c r="D221" s="9" t="s">
        <v>209</v>
      </c>
      <c r="E221" s="9" t="s">
        <v>206</v>
      </c>
      <c r="F221" s="9" t="s">
        <v>213</v>
      </c>
      <c r="G221" s="9" t="s">
        <v>360</v>
      </c>
      <c r="H221" s="9">
        <v>20250401</v>
      </c>
      <c r="I221" s="10">
        <v>99999999</v>
      </c>
    </row>
    <row r="222" spans="1:9" x14ac:dyDescent="0.35">
      <c r="A222" s="8" t="s">
        <v>731</v>
      </c>
      <c r="B222" s="9" t="s">
        <v>732</v>
      </c>
      <c r="C222" s="9" t="s">
        <v>532</v>
      </c>
      <c r="D222" s="9" t="s">
        <v>209</v>
      </c>
      <c r="E222" s="9" t="s">
        <v>206</v>
      </c>
      <c r="F222" s="9" t="s">
        <v>329</v>
      </c>
      <c r="G222" s="9" t="s">
        <v>330</v>
      </c>
      <c r="H222" s="9">
        <v>20250401</v>
      </c>
      <c r="I222" s="10">
        <v>99999999</v>
      </c>
    </row>
    <row r="223" spans="1:9" x14ac:dyDescent="0.35">
      <c r="A223" s="8" t="s">
        <v>733</v>
      </c>
      <c r="B223" s="9" t="s">
        <v>734</v>
      </c>
      <c r="C223" s="9" t="s">
        <v>301</v>
      </c>
      <c r="D223" s="9" t="s">
        <v>209</v>
      </c>
      <c r="E223" s="9" t="s">
        <v>206</v>
      </c>
      <c r="F223" s="9" t="s">
        <v>329</v>
      </c>
      <c r="G223" s="9" t="s">
        <v>330</v>
      </c>
      <c r="H223" s="9">
        <v>20250401</v>
      </c>
      <c r="I223" s="10">
        <v>99999999</v>
      </c>
    </row>
    <row r="224" spans="1:9" x14ac:dyDescent="0.35">
      <c r="A224" s="8" t="s">
        <v>735</v>
      </c>
      <c r="B224" s="9" t="s">
        <v>736</v>
      </c>
      <c r="C224" s="9" t="s">
        <v>301</v>
      </c>
      <c r="D224" s="9" t="s">
        <v>209</v>
      </c>
      <c r="E224" s="9" t="s">
        <v>206</v>
      </c>
      <c r="F224" s="9" t="s">
        <v>329</v>
      </c>
      <c r="G224" s="9" t="s">
        <v>330</v>
      </c>
      <c r="H224" s="9">
        <v>20250401</v>
      </c>
      <c r="I224" s="10">
        <v>99999999</v>
      </c>
    </row>
    <row r="225" spans="1:9" x14ac:dyDescent="0.35">
      <c r="A225" s="8" t="s">
        <v>737</v>
      </c>
      <c r="B225" s="9" t="s">
        <v>738</v>
      </c>
      <c r="C225" s="9" t="s">
        <v>580</v>
      </c>
      <c r="D225" s="9" t="s">
        <v>209</v>
      </c>
      <c r="E225" s="9" t="s">
        <v>206</v>
      </c>
      <c r="F225" s="9" t="s">
        <v>213</v>
      </c>
      <c r="G225" s="9" t="s">
        <v>241</v>
      </c>
      <c r="H225" s="9">
        <v>20250401</v>
      </c>
      <c r="I225" s="10">
        <v>99999999</v>
      </c>
    </row>
    <row r="226" spans="1:9" x14ac:dyDescent="0.35">
      <c r="A226" s="8" t="s">
        <v>739</v>
      </c>
      <c r="B226" s="9" t="s">
        <v>740</v>
      </c>
      <c r="C226" s="9" t="s">
        <v>577</v>
      </c>
      <c r="D226" s="9" t="s">
        <v>209</v>
      </c>
      <c r="E226" s="9" t="s">
        <v>206</v>
      </c>
      <c r="F226" s="9" t="s">
        <v>213</v>
      </c>
      <c r="G226" s="9" t="s">
        <v>241</v>
      </c>
      <c r="H226" s="9">
        <v>20250401</v>
      </c>
      <c r="I226" s="10">
        <v>99999999</v>
      </c>
    </row>
    <row r="227" spans="1:9" x14ac:dyDescent="0.35">
      <c r="A227" s="8" t="s">
        <v>741</v>
      </c>
      <c r="B227" s="9" t="s">
        <v>742</v>
      </c>
      <c r="C227" s="9" t="s">
        <v>482</v>
      </c>
      <c r="D227" s="9" t="s">
        <v>209</v>
      </c>
      <c r="E227" s="9" t="s">
        <v>206</v>
      </c>
      <c r="F227" s="9" t="s">
        <v>213</v>
      </c>
      <c r="G227" s="9" t="s">
        <v>241</v>
      </c>
      <c r="H227" s="9">
        <v>20250401</v>
      </c>
      <c r="I227" s="10">
        <v>99999999</v>
      </c>
    </row>
    <row r="228" spans="1:9" x14ac:dyDescent="0.35">
      <c r="A228" s="8" t="s">
        <v>743</v>
      </c>
      <c r="B228" s="9" t="s">
        <v>744</v>
      </c>
      <c r="C228" s="9" t="s">
        <v>234</v>
      </c>
      <c r="D228" s="9" t="s">
        <v>209</v>
      </c>
      <c r="E228" s="9" t="s">
        <v>206</v>
      </c>
      <c r="F228" s="9" t="s">
        <v>329</v>
      </c>
      <c r="G228" s="9" t="s">
        <v>330</v>
      </c>
      <c r="H228" s="9">
        <v>20250401</v>
      </c>
      <c r="I228" s="10">
        <v>99999999</v>
      </c>
    </row>
    <row r="229" spans="1:9" x14ac:dyDescent="0.35">
      <c r="A229" s="8" t="s">
        <v>745</v>
      </c>
      <c r="B229" s="9" t="s">
        <v>746</v>
      </c>
      <c r="C229" s="9" t="s">
        <v>301</v>
      </c>
      <c r="D229" s="9" t="s">
        <v>209</v>
      </c>
      <c r="E229" s="9" t="s">
        <v>206</v>
      </c>
      <c r="F229" s="9" t="s">
        <v>213</v>
      </c>
      <c r="G229" s="9" t="s">
        <v>235</v>
      </c>
      <c r="H229" s="9">
        <v>20250401</v>
      </c>
      <c r="I229" s="10">
        <v>99999999</v>
      </c>
    </row>
    <row r="230" spans="1:9" x14ac:dyDescent="0.35">
      <c r="A230" s="8" t="s">
        <v>747</v>
      </c>
      <c r="B230" s="9" t="s">
        <v>748</v>
      </c>
      <c r="C230" s="9" t="s">
        <v>749</v>
      </c>
      <c r="D230" s="9" t="s">
        <v>209</v>
      </c>
      <c r="E230" s="9" t="s">
        <v>206</v>
      </c>
      <c r="F230" s="9" t="s">
        <v>213</v>
      </c>
      <c r="G230" s="9" t="s">
        <v>241</v>
      </c>
      <c r="H230" s="9">
        <v>20250401</v>
      </c>
      <c r="I230" s="10">
        <v>99999999</v>
      </c>
    </row>
    <row r="231" spans="1:9" x14ac:dyDescent="0.35">
      <c r="A231" s="8" t="s">
        <v>750</v>
      </c>
      <c r="B231" s="9" t="s">
        <v>751</v>
      </c>
      <c r="C231" s="9" t="s">
        <v>752</v>
      </c>
      <c r="D231" s="9" t="s">
        <v>209</v>
      </c>
      <c r="E231" s="9" t="s">
        <v>206</v>
      </c>
      <c r="F231" s="9" t="s">
        <v>213</v>
      </c>
      <c r="G231" s="9" t="s">
        <v>241</v>
      </c>
      <c r="H231" s="9">
        <v>20250401</v>
      </c>
      <c r="I231" s="10">
        <v>99999999</v>
      </c>
    </row>
    <row r="232" spans="1:9" x14ac:dyDescent="0.35">
      <c r="A232" s="8" t="s">
        <v>753</v>
      </c>
      <c r="B232" s="9" t="s">
        <v>754</v>
      </c>
      <c r="C232" s="9" t="s">
        <v>755</v>
      </c>
      <c r="D232" s="9" t="s">
        <v>209</v>
      </c>
      <c r="E232" s="9" t="s">
        <v>206</v>
      </c>
      <c r="F232" s="9" t="s">
        <v>213</v>
      </c>
      <c r="G232" s="9" t="s">
        <v>241</v>
      </c>
      <c r="H232" s="9">
        <v>20250401</v>
      </c>
      <c r="I232" s="10">
        <v>99999999</v>
      </c>
    </row>
    <row r="233" spans="1:9" x14ac:dyDescent="0.35">
      <c r="A233" s="8" t="s">
        <v>756</v>
      </c>
      <c r="B233" s="9" t="s">
        <v>757</v>
      </c>
      <c r="C233" s="9" t="s">
        <v>234</v>
      </c>
      <c r="D233" s="9" t="s">
        <v>209</v>
      </c>
      <c r="E233" s="9" t="s">
        <v>206</v>
      </c>
      <c r="F233" s="9" t="s">
        <v>213</v>
      </c>
      <c r="G233" s="9" t="s">
        <v>235</v>
      </c>
      <c r="H233" s="9">
        <v>20250401</v>
      </c>
      <c r="I233" s="10">
        <v>99999999</v>
      </c>
    </row>
    <row r="234" spans="1:9" x14ac:dyDescent="0.35">
      <c r="A234" s="8" t="s">
        <v>758</v>
      </c>
      <c r="B234" s="9" t="s">
        <v>759</v>
      </c>
      <c r="C234" s="9" t="s">
        <v>234</v>
      </c>
      <c r="D234" s="9" t="s">
        <v>209</v>
      </c>
      <c r="E234" s="9" t="s">
        <v>206</v>
      </c>
      <c r="F234" s="9" t="s">
        <v>213</v>
      </c>
      <c r="G234" s="9" t="s">
        <v>214</v>
      </c>
      <c r="H234" s="9">
        <v>20250401</v>
      </c>
      <c r="I234" s="10">
        <v>99999999</v>
      </c>
    </row>
    <row r="235" spans="1:9" x14ac:dyDescent="0.35">
      <c r="A235" s="8" t="s">
        <v>760</v>
      </c>
      <c r="B235" s="9" t="s">
        <v>761</v>
      </c>
      <c r="C235" s="9" t="s">
        <v>234</v>
      </c>
      <c r="D235" s="9" t="s">
        <v>209</v>
      </c>
      <c r="E235" s="9" t="s">
        <v>206</v>
      </c>
      <c r="F235" s="9" t="s">
        <v>213</v>
      </c>
      <c r="G235" s="9" t="s">
        <v>214</v>
      </c>
      <c r="H235" s="9">
        <v>20250401</v>
      </c>
      <c r="I235" s="10">
        <v>99999999</v>
      </c>
    </row>
    <row r="236" spans="1:9" x14ac:dyDescent="0.35">
      <c r="A236" s="8" t="s">
        <v>760</v>
      </c>
      <c r="B236" s="9" t="s">
        <v>761</v>
      </c>
      <c r="C236" s="9" t="s">
        <v>234</v>
      </c>
      <c r="D236" s="9" t="s">
        <v>209</v>
      </c>
      <c r="E236" s="9" t="s">
        <v>206</v>
      </c>
      <c r="F236" s="9" t="s">
        <v>213</v>
      </c>
      <c r="G236" s="9" t="s">
        <v>214</v>
      </c>
      <c r="H236" s="9">
        <v>20250401</v>
      </c>
      <c r="I236" s="10">
        <v>99999999</v>
      </c>
    </row>
    <row r="237" spans="1:9" x14ac:dyDescent="0.35">
      <c r="A237" s="8" t="s">
        <v>762</v>
      </c>
      <c r="B237" s="9" t="s">
        <v>763</v>
      </c>
      <c r="C237" s="9" t="s">
        <v>580</v>
      </c>
      <c r="D237" s="9" t="s">
        <v>209</v>
      </c>
      <c r="E237" s="9" t="s">
        <v>206</v>
      </c>
      <c r="F237" s="9" t="s">
        <v>213</v>
      </c>
      <c r="G237" s="9" t="s">
        <v>241</v>
      </c>
      <c r="H237" s="9">
        <v>20250401</v>
      </c>
      <c r="I237" s="10">
        <v>99999999</v>
      </c>
    </row>
    <row r="238" spans="1:9" x14ac:dyDescent="0.35">
      <c r="A238" s="8" t="s">
        <v>764</v>
      </c>
      <c r="B238" s="9" t="s">
        <v>765</v>
      </c>
      <c r="C238" s="9" t="s">
        <v>577</v>
      </c>
      <c r="D238" s="9" t="s">
        <v>209</v>
      </c>
      <c r="E238" s="9" t="s">
        <v>206</v>
      </c>
      <c r="F238" s="9" t="s">
        <v>213</v>
      </c>
      <c r="G238" s="9" t="s">
        <v>241</v>
      </c>
      <c r="H238" s="9">
        <v>20250401</v>
      </c>
      <c r="I238" s="10">
        <v>99999999</v>
      </c>
    </row>
    <row r="239" spans="1:9" x14ac:dyDescent="0.35">
      <c r="A239" s="8" t="s">
        <v>766</v>
      </c>
      <c r="B239" s="9" t="s">
        <v>767</v>
      </c>
      <c r="C239" s="9" t="s">
        <v>598</v>
      </c>
      <c r="D239" s="9" t="s">
        <v>209</v>
      </c>
      <c r="E239" s="9" t="s">
        <v>206</v>
      </c>
      <c r="F239" s="9" t="s">
        <v>213</v>
      </c>
      <c r="G239" s="9" t="s">
        <v>241</v>
      </c>
      <c r="H239" s="9">
        <v>20250401</v>
      </c>
      <c r="I239" s="10">
        <v>99999999</v>
      </c>
    </row>
    <row r="240" spans="1:9" x14ac:dyDescent="0.35">
      <c r="A240" s="8" t="s">
        <v>768</v>
      </c>
      <c r="B240" s="9" t="s">
        <v>769</v>
      </c>
      <c r="C240" s="9" t="s">
        <v>532</v>
      </c>
      <c r="D240" s="9" t="s">
        <v>209</v>
      </c>
      <c r="E240" s="9" t="s">
        <v>206</v>
      </c>
      <c r="F240" s="9" t="s">
        <v>329</v>
      </c>
      <c r="G240" s="9" t="s">
        <v>330</v>
      </c>
      <c r="H240" s="9">
        <v>20250401</v>
      </c>
      <c r="I240" s="10">
        <v>99999999</v>
      </c>
    </row>
    <row r="241" spans="1:9" x14ac:dyDescent="0.35">
      <c r="A241" s="8" t="s">
        <v>770</v>
      </c>
      <c r="B241" s="9" t="s">
        <v>771</v>
      </c>
      <c r="C241" s="9" t="s">
        <v>772</v>
      </c>
      <c r="D241" s="9" t="s">
        <v>209</v>
      </c>
      <c r="E241" s="9" t="s">
        <v>206</v>
      </c>
      <c r="F241" s="9" t="s">
        <v>213</v>
      </c>
      <c r="G241" s="9" t="s">
        <v>241</v>
      </c>
      <c r="H241" s="9">
        <v>20250401</v>
      </c>
      <c r="I241" s="10">
        <v>99999999</v>
      </c>
    </row>
    <row r="242" spans="1:9" x14ac:dyDescent="0.35">
      <c r="A242" s="8" t="s">
        <v>773</v>
      </c>
      <c r="B242" s="9" t="s">
        <v>774</v>
      </c>
      <c r="C242" s="9" t="s">
        <v>471</v>
      </c>
      <c r="D242" s="9" t="s">
        <v>209</v>
      </c>
      <c r="E242" s="9" t="s">
        <v>206</v>
      </c>
      <c r="F242" s="9" t="s">
        <v>329</v>
      </c>
      <c r="G242" s="9" t="s">
        <v>330</v>
      </c>
      <c r="H242" s="9">
        <v>20250401</v>
      </c>
      <c r="I242" s="10">
        <v>99999999</v>
      </c>
    </row>
    <row r="243" spans="1:9" x14ac:dyDescent="0.35">
      <c r="A243" s="8" t="s">
        <v>775</v>
      </c>
      <c r="B243" s="9" t="s">
        <v>776</v>
      </c>
      <c r="C243" s="9" t="s">
        <v>580</v>
      </c>
      <c r="D243" s="9" t="s">
        <v>209</v>
      </c>
      <c r="E243" s="9" t="s">
        <v>206</v>
      </c>
      <c r="F243" s="9" t="s">
        <v>213</v>
      </c>
      <c r="G243" s="9" t="s">
        <v>241</v>
      </c>
      <c r="H243" s="9">
        <v>20250401</v>
      </c>
      <c r="I243" s="10">
        <v>99999999</v>
      </c>
    </row>
    <row r="244" spans="1:9" x14ac:dyDescent="0.35">
      <c r="A244" s="8" t="s">
        <v>777</v>
      </c>
      <c r="B244" s="9" t="s">
        <v>778</v>
      </c>
      <c r="C244" s="9" t="s">
        <v>779</v>
      </c>
      <c r="D244" s="9" t="s">
        <v>209</v>
      </c>
      <c r="E244" s="9" t="s">
        <v>206</v>
      </c>
      <c r="F244" s="9" t="s">
        <v>213</v>
      </c>
      <c r="G244" s="9" t="s">
        <v>241</v>
      </c>
      <c r="H244" s="9">
        <v>20250401</v>
      </c>
      <c r="I244" s="10">
        <v>99999999</v>
      </c>
    </row>
    <row r="245" spans="1:9" x14ac:dyDescent="0.35">
      <c r="A245" s="8" t="s">
        <v>780</v>
      </c>
      <c r="B245" s="9" t="s">
        <v>781</v>
      </c>
      <c r="C245" s="9" t="s">
        <v>782</v>
      </c>
      <c r="D245" s="9" t="s">
        <v>209</v>
      </c>
      <c r="E245" s="9" t="s">
        <v>206</v>
      </c>
      <c r="F245" s="9" t="s">
        <v>213</v>
      </c>
      <c r="G245" s="9" t="s">
        <v>241</v>
      </c>
      <c r="H245" s="9">
        <v>20250401</v>
      </c>
      <c r="I245" s="10">
        <v>99999999</v>
      </c>
    </row>
    <row r="246" spans="1:9" x14ac:dyDescent="0.35">
      <c r="A246" s="8" t="s">
        <v>783</v>
      </c>
      <c r="B246" s="9" t="s">
        <v>784</v>
      </c>
      <c r="C246" s="9" t="s">
        <v>785</v>
      </c>
      <c r="D246" s="9" t="s">
        <v>209</v>
      </c>
      <c r="E246" s="9" t="s">
        <v>206</v>
      </c>
      <c r="F246" s="9" t="s">
        <v>213</v>
      </c>
      <c r="G246" s="9" t="s">
        <v>241</v>
      </c>
      <c r="H246" s="9">
        <v>20250401</v>
      </c>
      <c r="I246" s="10">
        <v>99999999</v>
      </c>
    </row>
    <row r="247" spans="1:9" x14ac:dyDescent="0.35">
      <c r="A247" s="8" t="s">
        <v>786</v>
      </c>
      <c r="B247" s="9" t="s">
        <v>787</v>
      </c>
      <c r="C247" s="9" t="s">
        <v>348</v>
      </c>
      <c r="D247" s="9" t="s">
        <v>209</v>
      </c>
      <c r="E247" s="9" t="s">
        <v>206</v>
      </c>
      <c r="F247" s="9" t="s">
        <v>213</v>
      </c>
      <c r="G247" s="9" t="s">
        <v>241</v>
      </c>
      <c r="H247" s="9">
        <v>20250401</v>
      </c>
      <c r="I247" s="10">
        <v>99999999</v>
      </c>
    </row>
    <row r="248" spans="1:9" x14ac:dyDescent="0.35">
      <c r="A248" s="8" t="s">
        <v>788</v>
      </c>
      <c r="B248" s="9" t="s">
        <v>789</v>
      </c>
      <c r="C248" s="9" t="s">
        <v>363</v>
      </c>
      <c r="D248" s="9" t="s">
        <v>209</v>
      </c>
      <c r="E248" s="9" t="s">
        <v>206</v>
      </c>
      <c r="F248" s="9" t="s">
        <v>213</v>
      </c>
      <c r="G248" s="9" t="s">
        <v>241</v>
      </c>
      <c r="H248" s="9">
        <v>20250401</v>
      </c>
      <c r="I248" s="10">
        <v>99999999</v>
      </c>
    </row>
    <row r="249" spans="1:9" x14ac:dyDescent="0.35">
      <c r="A249" s="8" t="s">
        <v>790</v>
      </c>
      <c r="B249" s="9" t="s">
        <v>791</v>
      </c>
      <c r="C249" s="9" t="s">
        <v>348</v>
      </c>
      <c r="D249" s="9" t="s">
        <v>209</v>
      </c>
      <c r="E249" s="9" t="s">
        <v>206</v>
      </c>
      <c r="F249" s="9" t="s">
        <v>213</v>
      </c>
      <c r="G249" s="9" t="s">
        <v>241</v>
      </c>
      <c r="H249" s="9">
        <v>20250401</v>
      </c>
      <c r="I249" s="10">
        <v>99999999</v>
      </c>
    </row>
    <row r="250" spans="1:9" x14ac:dyDescent="0.35">
      <c r="A250" s="8" t="s">
        <v>792</v>
      </c>
      <c r="B250" s="9" t="s">
        <v>793</v>
      </c>
      <c r="C250" s="9" t="s">
        <v>794</v>
      </c>
      <c r="D250" s="9" t="s">
        <v>209</v>
      </c>
      <c r="E250" s="9" t="s">
        <v>206</v>
      </c>
      <c r="F250" s="9" t="s">
        <v>213</v>
      </c>
      <c r="G250" s="9" t="s">
        <v>241</v>
      </c>
      <c r="H250" s="9">
        <v>20250401</v>
      </c>
      <c r="I250" s="10">
        <v>99999999</v>
      </c>
    </row>
    <row r="251" spans="1:9" x14ac:dyDescent="0.35">
      <c r="A251" s="8" t="s">
        <v>795</v>
      </c>
      <c r="B251" s="9" t="s">
        <v>796</v>
      </c>
      <c r="C251" s="9" t="s">
        <v>797</v>
      </c>
      <c r="D251" s="9" t="s">
        <v>209</v>
      </c>
      <c r="E251" s="9" t="s">
        <v>206</v>
      </c>
      <c r="F251" s="9" t="s">
        <v>213</v>
      </c>
      <c r="G251" s="9" t="s">
        <v>241</v>
      </c>
      <c r="H251" s="9">
        <v>20250401</v>
      </c>
      <c r="I251" s="10">
        <v>99999999</v>
      </c>
    </row>
    <row r="252" spans="1:9" x14ac:dyDescent="0.35">
      <c r="A252" s="8" t="s">
        <v>798</v>
      </c>
      <c r="B252" s="9" t="s">
        <v>799</v>
      </c>
      <c r="C252" s="9" t="s">
        <v>800</v>
      </c>
      <c r="D252" s="9" t="s">
        <v>209</v>
      </c>
      <c r="E252" s="9" t="s">
        <v>206</v>
      </c>
      <c r="F252" s="9" t="s">
        <v>213</v>
      </c>
      <c r="G252" s="9" t="s">
        <v>241</v>
      </c>
      <c r="H252" s="9">
        <v>20250401</v>
      </c>
      <c r="I252" s="10">
        <v>99999999</v>
      </c>
    </row>
    <row r="253" spans="1:9" x14ac:dyDescent="0.35">
      <c r="A253" s="8" t="s">
        <v>802</v>
      </c>
      <c r="B253" s="9" t="s">
        <v>803</v>
      </c>
      <c r="C253" s="9" t="s">
        <v>496</v>
      </c>
      <c r="D253" s="9" t="s">
        <v>209</v>
      </c>
      <c r="E253" s="9" t="s">
        <v>206</v>
      </c>
      <c r="F253" s="9" t="s">
        <v>329</v>
      </c>
      <c r="G253" s="9" t="s">
        <v>330</v>
      </c>
      <c r="H253" s="9">
        <v>20250401</v>
      </c>
      <c r="I253" s="10">
        <v>99999999</v>
      </c>
    </row>
    <row r="254" spans="1:9" x14ac:dyDescent="0.35">
      <c r="A254" s="8" t="s">
        <v>804</v>
      </c>
      <c r="B254" s="9" t="s">
        <v>805</v>
      </c>
      <c r="C254" s="9" t="s">
        <v>496</v>
      </c>
      <c r="D254" s="9" t="s">
        <v>209</v>
      </c>
      <c r="E254" s="9" t="s">
        <v>206</v>
      </c>
      <c r="F254" s="9" t="s">
        <v>329</v>
      </c>
      <c r="G254" s="9" t="s">
        <v>330</v>
      </c>
      <c r="H254" s="9">
        <v>20250401</v>
      </c>
      <c r="I254" s="10">
        <v>99999999</v>
      </c>
    </row>
    <row r="255" spans="1:9" x14ac:dyDescent="0.35">
      <c r="A255" s="8" t="s">
        <v>804</v>
      </c>
      <c r="B255" s="9" t="s">
        <v>806</v>
      </c>
      <c r="C255" s="9" t="s">
        <v>496</v>
      </c>
      <c r="D255" s="9" t="s">
        <v>209</v>
      </c>
      <c r="E255" s="9" t="s">
        <v>206</v>
      </c>
      <c r="F255" s="9" t="s">
        <v>329</v>
      </c>
      <c r="G255" s="9" t="s">
        <v>330</v>
      </c>
      <c r="H255" s="9">
        <v>20250401</v>
      </c>
      <c r="I255" s="10">
        <v>99999999</v>
      </c>
    </row>
    <row r="256" spans="1:9" x14ac:dyDescent="0.35">
      <c r="A256" s="8" t="s">
        <v>807</v>
      </c>
      <c r="B256" s="9" t="s">
        <v>808</v>
      </c>
      <c r="C256" s="9" t="s">
        <v>809</v>
      </c>
      <c r="D256" s="9" t="s">
        <v>209</v>
      </c>
      <c r="E256" s="9" t="s">
        <v>206</v>
      </c>
      <c r="F256" s="9" t="s">
        <v>213</v>
      </c>
      <c r="G256" s="9" t="s">
        <v>241</v>
      </c>
      <c r="H256" s="9">
        <v>20250401</v>
      </c>
      <c r="I256" s="10">
        <v>99999999</v>
      </c>
    </row>
    <row r="257" spans="1:9" x14ac:dyDescent="0.35">
      <c r="A257" s="8" t="s">
        <v>810</v>
      </c>
      <c r="B257" s="9" t="s">
        <v>811</v>
      </c>
      <c r="C257" s="9" t="s">
        <v>812</v>
      </c>
      <c r="D257" s="9" t="s">
        <v>209</v>
      </c>
      <c r="E257" s="9" t="s">
        <v>206</v>
      </c>
      <c r="F257" s="9" t="s">
        <v>213</v>
      </c>
      <c r="G257" s="9" t="s">
        <v>241</v>
      </c>
      <c r="H257" s="9">
        <v>20250401</v>
      </c>
      <c r="I257" s="10">
        <v>99999999</v>
      </c>
    </row>
    <row r="258" spans="1:9" x14ac:dyDescent="0.35">
      <c r="A258" s="8" t="s">
        <v>813</v>
      </c>
      <c r="B258" s="9" t="s">
        <v>814</v>
      </c>
      <c r="C258" s="9" t="s">
        <v>580</v>
      </c>
      <c r="D258" s="9" t="s">
        <v>209</v>
      </c>
      <c r="E258" s="9" t="s">
        <v>206</v>
      </c>
      <c r="F258" s="9" t="s">
        <v>213</v>
      </c>
      <c r="G258" s="9" t="s">
        <v>241</v>
      </c>
      <c r="H258" s="9">
        <v>20250401</v>
      </c>
      <c r="I258" s="10">
        <v>99999999</v>
      </c>
    </row>
    <row r="259" spans="1:9" x14ac:dyDescent="0.35">
      <c r="A259" s="8" t="s">
        <v>815</v>
      </c>
      <c r="B259" s="9" t="s">
        <v>816</v>
      </c>
      <c r="C259" s="9" t="s">
        <v>577</v>
      </c>
      <c r="D259" s="9" t="s">
        <v>209</v>
      </c>
      <c r="E259" s="9" t="s">
        <v>206</v>
      </c>
      <c r="F259" s="9" t="s">
        <v>213</v>
      </c>
      <c r="G259" s="9" t="s">
        <v>241</v>
      </c>
      <c r="H259" s="9">
        <v>20250401</v>
      </c>
      <c r="I259" s="10">
        <v>99999999</v>
      </c>
    </row>
    <row r="260" spans="1:9" x14ac:dyDescent="0.35">
      <c r="A260" s="8" t="s">
        <v>817</v>
      </c>
      <c r="B260" s="9" t="s">
        <v>818</v>
      </c>
      <c r="C260" s="9" t="s">
        <v>598</v>
      </c>
      <c r="D260" s="9" t="s">
        <v>209</v>
      </c>
      <c r="E260" s="9" t="s">
        <v>206</v>
      </c>
      <c r="F260" s="9" t="s">
        <v>213</v>
      </c>
      <c r="G260" s="9" t="s">
        <v>360</v>
      </c>
      <c r="H260" s="9">
        <v>20250401</v>
      </c>
      <c r="I260" s="10">
        <v>99999999</v>
      </c>
    </row>
    <row r="261" spans="1:9" x14ac:dyDescent="0.35">
      <c r="A261" s="8" t="s">
        <v>819</v>
      </c>
      <c r="B261" s="9" t="s">
        <v>820</v>
      </c>
      <c r="C261" s="9" t="s">
        <v>301</v>
      </c>
      <c r="D261" s="9" t="s">
        <v>209</v>
      </c>
      <c r="E261" s="9" t="s">
        <v>206</v>
      </c>
      <c r="F261" s="9" t="s">
        <v>329</v>
      </c>
      <c r="G261" s="9" t="s">
        <v>330</v>
      </c>
      <c r="H261" s="9">
        <v>20250401</v>
      </c>
      <c r="I261" s="10">
        <v>99999999</v>
      </c>
    </row>
    <row r="262" spans="1:9" x14ac:dyDescent="0.35">
      <c r="A262" s="8" t="s">
        <v>821</v>
      </c>
      <c r="B262" s="9" t="s">
        <v>822</v>
      </c>
      <c r="C262" s="9" t="s">
        <v>598</v>
      </c>
      <c r="D262" s="9" t="s">
        <v>209</v>
      </c>
      <c r="E262" s="9" t="s">
        <v>206</v>
      </c>
      <c r="F262" s="9" t="s">
        <v>213</v>
      </c>
      <c r="G262" s="9" t="s">
        <v>360</v>
      </c>
      <c r="H262" s="9">
        <v>20250401</v>
      </c>
      <c r="I262" s="10">
        <v>99999999</v>
      </c>
    </row>
    <row r="263" spans="1:9" x14ac:dyDescent="0.35">
      <c r="A263" s="8" t="s">
        <v>823</v>
      </c>
      <c r="B263" s="9" t="s">
        <v>824</v>
      </c>
      <c r="C263" s="9" t="s">
        <v>825</v>
      </c>
      <c r="D263" s="9" t="s">
        <v>209</v>
      </c>
      <c r="E263" s="9" t="s">
        <v>206</v>
      </c>
      <c r="F263" s="9" t="s">
        <v>213</v>
      </c>
      <c r="G263" s="9" t="s">
        <v>360</v>
      </c>
      <c r="H263" s="9">
        <v>20250401</v>
      </c>
      <c r="I263" s="10">
        <v>99999999</v>
      </c>
    </row>
    <row r="264" spans="1:9" x14ac:dyDescent="0.35">
      <c r="A264" s="8" t="s">
        <v>826</v>
      </c>
      <c r="B264" s="9" t="s">
        <v>827</v>
      </c>
      <c r="C264" s="9" t="s">
        <v>828</v>
      </c>
      <c r="D264" s="9" t="s">
        <v>209</v>
      </c>
      <c r="E264" s="9" t="s">
        <v>206</v>
      </c>
      <c r="F264" s="9" t="s">
        <v>213</v>
      </c>
      <c r="G264" s="9" t="s">
        <v>241</v>
      </c>
      <c r="H264" s="9">
        <v>20250401</v>
      </c>
      <c r="I264" s="10">
        <v>99999999</v>
      </c>
    </row>
    <row r="265" spans="1:9" x14ac:dyDescent="0.35">
      <c r="A265" s="8" t="s">
        <v>829</v>
      </c>
      <c r="B265" s="9" t="s">
        <v>830</v>
      </c>
      <c r="C265" s="9" t="s">
        <v>828</v>
      </c>
      <c r="D265" s="9" t="s">
        <v>209</v>
      </c>
      <c r="E265" s="9" t="s">
        <v>206</v>
      </c>
      <c r="F265" s="9" t="s">
        <v>213</v>
      </c>
      <c r="G265" s="9" t="s">
        <v>241</v>
      </c>
      <c r="H265" s="9">
        <v>20250401</v>
      </c>
      <c r="I265" s="10">
        <v>99999999</v>
      </c>
    </row>
    <row r="266" spans="1:9" x14ac:dyDescent="0.35">
      <c r="A266" s="8" t="s">
        <v>831</v>
      </c>
      <c r="B266" s="9" t="s">
        <v>832</v>
      </c>
      <c r="C266" s="9" t="s">
        <v>482</v>
      </c>
      <c r="D266" s="9" t="s">
        <v>209</v>
      </c>
      <c r="E266" s="9" t="s">
        <v>206</v>
      </c>
      <c r="F266" s="9" t="s">
        <v>213</v>
      </c>
      <c r="G266" s="9" t="s">
        <v>360</v>
      </c>
      <c r="H266" s="9">
        <v>20250401</v>
      </c>
      <c r="I266" s="10">
        <v>99999999</v>
      </c>
    </row>
    <row r="267" spans="1:9" x14ac:dyDescent="0.35">
      <c r="A267" s="8" t="s">
        <v>833</v>
      </c>
      <c r="B267" s="9" t="s">
        <v>834</v>
      </c>
      <c r="C267" s="9" t="s">
        <v>835</v>
      </c>
      <c r="D267" s="9" t="s">
        <v>209</v>
      </c>
      <c r="E267" s="9" t="s">
        <v>206</v>
      </c>
      <c r="F267" s="9" t="s">
        <v>213</v>
      </c>
      <c r="G267" s="9" t="s">
        <v>241</v>
      </c>
      <c r="H267" s="9">
        <v>20250401</v>
      </c>
      <c r="I267" s="10">
        <v>99999999</v>
      </c>
    </row>
    <row r="268" spans="1:9" x14ac:dyDescent="0.35">
      <c r="A268" s="8" t="s">
        <v>836</v>
      </c>
      <c r="B268" s="9" t="s">
        <v>837</v>
      </c>
      <c r="C268" s="9" t="s">
        <v>549</v>
      </c>
      <c r="D268" s="9" t="s">
        <v>209</v>
      </c>
      <c r="E268" s="9" t="s">
        <v>206</v>
      </c>
      <c r="F268" s="9" t="s">
        <v>213</v>
      </c>
      <c r="G268" s="9" t="s">
        <v>241</v>
      </c>
      <c r="H268" s="9">
        <v>20250401</v>
      </c>
      <c r="I268" s="10">
        <v>99999999</v>
      </c>
    </row>
    <row r="269" spans="1:9" x14ac:dyDescent="0.35">
      <c r="A269" s="8" t="s">
        <v>838</v>
      </c>
      <c r="B269" s="9" t="s">
        <v>839</v>
      </c>
      <c r="C269" s="9" t="s">
        <v>234</v>
      </c>
      <c r="D269" s="9" t="s">
        <v>209</v>
      </c>
      <c r="E269" s="9" t="s">
        <v>206</v>
      </c>
      <c r="F269" s="9" t="s">
        <v>329</v>
      </c>
      <c r="G269" s="9" t="s">
        <v>330</v>
      </c>
      <c r="H269" s="9">
        <v>20250401</v>
      </c>
      <c r="I269" s="10">
        <v>99999999</v>
      </c>
    </row>
    <row r="270" spans="1:9" x14ac:dyDescent="0.35">
      <c r="A270" s="8" t="s">
        <v>840</v>
      </c>
      <c r="B270" s="9" t="s">
        <v>841</v>
      </c>
      <c r="C270" s="9" t="s">
        <v>842</v>
      </c>
      <c r="D270" s="9" t="s">
        <v>209</v>
      </c>
      <c r="E270" s="9" t="s">
        <v>206</v>
      </c>
      <c r="F270" s="9" t="s">
        <v>213</v>
      </c>
      <c r="G270" s="9" t="s">
        <v>241</v>
      </c>
      <c r="H270" s="9">
        <v>20250401</v>
      </c>
      <c r="I270" s="10">
        <v>99999999</v>
      </c>
    </row>
    <row r="271" spans="1:9" x14ac:dyDescent="0.35">
      <c r="A271" s="8" t="s">
        <v>843</v>
      </c>
      <c r="B271" s="9" t="s">
        <v>844</v>
      </c>
      <c r="C271" s="9" t="s">
        <v>845</v>
      </c>
      <c r="D271" s="9" t="s">
        <v>209</v>
      </c>
      <c r="E271" s="9" t="s">
        <v>206</v>
      </c>
      <c r="F271" s="9" t="s">
        <v>213</v>
      </c>
      <c r="G271" s="9" t="s">
        <v>241</v>
      </c>
      <c r="H271" s="9">
        <v>20250401</v>
      </c>
      <c r="I271" s="10">
        <v>99999999</v>
      </c>
    </row>
    <row r="272" spans="1:9" x14ac:dyDescent="0.35">
      <c r="A272" s="8" t="s">
        <v>846</v>
      </c>
      <c r="B272" s="9" t="s">
        <v>847</v>
      </c>
      <c r="C272" s="9" t="s">
        <v>848</v>
      </c>
      <c r="D272" s="9" t="s">
        <v>209</v>
      </c>
      <c r="E272" s="9" t="s">
        <v>206</v>
      </c>
      <c r="F272" s="9" t="s">
        <v>213</v>
      </c>
      <c r="G272" s="9" t="s">
        <v>360</v>
      </c>
      <c r="H272" s="9">
        <v>20250401</v>
      </c>
      <c r="I272" s="10">
        <v>99999999</v>
      </c>
    </row>
    <row r="273" spans="1:9" x14ac:dyDescent="0.35">
      <c r="A273" s="8" t="s">
        <v>849</v>
      </c>
      <c r="B273" s="9" t="s">
        <v>850</v>
      </c>
      <c r="C273" s="9" t="s">
        <v>580</v>
      </c>
      <c r="D273" s="9" t="s">
        <v>209</v>
      </c>
      <c r="E273" s="9" t="s">
        <v>206</v>
      </c>
      <c r="F273" s="9" t="s">
        <v>213</v>
      </c>
      <c r="G273" s="9" t="s">
        <v>241</v>
      </c>
      <c r="H273" s="9">
        <v>20250401</v>
      </c>
      <c r="I273" s="10">
        <v>99999999</v>
      </c>
    </row>
    <row r="274" spans="1:9" x14ac:dyDescent="0.35">
      <c r="A274" s="8" t="s">
        <v>851</v>
      </c>
      <c r="B274" s="9" t="s">
        <v>852</v>
      </c>
      <c r="C274" s="9" t="s">
        <v>577</v>
      </c>
      <c r="D274" s="9" t="s">
        <v>209</v>
      </c>
      <c r="E274" s="9" t="s">
        <v>206</v>
      </c>
      <c r="F274" s="9" t="s">
        <v>213</v>
      </c>
      <c r="G274" s="9" t="s">
        <v>241</v>
      </c>
      <c r="H274" s="9">
        <v>20250401</v>
      </c>
      <c r="I274" s="10">
        <v>99999999</v>
      </c>
    </row>
    <row r="275" spans="1:9" x14ac:dyDescent="0.35">
      <c r="A275" s="8" t="s">
        <v>853</v>
      </c>
      <c r="B275" s="9" t="s">
        <v>854</v>
      </c>
      <c r="C275" s="9" t="s">
        <v>465</v>
      </c>
      <c r="D275" s="9" t="s">
        <v>209</v>
      </c>
      <c r="E275" s="9" t="s">
        <v>206</v>
      </c>
      <c r="F275" s="9" t="s">
        <v>213</v>
      </c>
      <c r="G275" s="9" t="s">
        <v>360</v>
      </c>
      <c r="H275" s="9">
        <v>20250401</v>
      </c>
      <c r="I275" s="10">
        <v>99999999</v>
      </c>
    </row>
    <row r="276" spans="1:9" x14ac:dyDescent="0.35">
      <c r="A276" s="8" t="s">
        <v>855</v>
      </c>
      <c r="B276" s="9" t="s">
        <v>856</v>
      </c>
      <c r="C276" s="9" t="s">
        <v>234</v>
      </c>
      <c r="D276" s="9" t="s">
        <v>209</v>
      </c>
      <c r="E276" s="9" t="s">
        <v>206</v>
      </c>
      <c r="F276" s="9" t="s">
        <v>213</v>
      </c>
      <c r="G276" s="9" t="s">
        <v>235</v>
      </c>
      <c r="H276" s="9">
        <v>20250401</v>
      </c>
      <c r="I276" s="10">
        <v>99999999</v>
      </c>
    </row>
    <row r="277" spans="1:9" x14ac:dyDescent="0.35">
      <c r="A277" s="8" t="s">
        <v>855</v>
      </c>
      <c r="B277" s="9" t="s">
        <v>856</v>
      </c>
      <c r="C277" s="9" t="s">
        <v>234</v>
      </c>
      <c r="D277" s="9" t="s">
        <v>209</v>
      </c>
      <c r="E277" s="9" t="s">
        <v>206</v>
      </c>
      <c r="F277" s="9" t="s">
        <v>329</v>
      </c>
      <c r="G277" s="9" t="s">
        <v>330</v>
      </c>
      <c r="H277" s="9">
        <v>20250401</v>
      </c>
      <c r="I277" s="10">
        <v>99999999</v>
      </c>
    </row>
    <row r="278" spans="1:9" x14ac:dyDescent="0.35">
      <c r="A278" s="8" t="s">
        <v>857</v>
      </c>
      <c r="B278" s="9" t="s">
        <v>858</v>
      </c>
      <c r="C278" s="9" t="s">
        <v>234</v>
      </c>
      <c r="D278" s="9" t="s">
        <v>209</v>
      </c>
      <c r="E278" s="9" t="s">
        <v>206</v>
      </c>
      <c r="F278" s="9" t="s">
        <v>329</v>
      </c>
      <c r="G278" s="9" t="s">
        <v>330</v>
      </c>
      <c r="H278" s="9">
        <v>20250401</v>
      </c>
      <c r="I278" s="10">
        <v>99999999</v>
      </c>
    </row>
    <row r="279" spans="1:9" x14ac:dyDescent="0.35">
      <c r="A279" s="8" t="s">
        <v>859</v>
      </c>
      <c r="B279" s="9" t="s">
        <v>860</v>
      </c>
      <c r="C279" s="9" t="s">
        <v>234</v>
      </c>
      <c r="D279" s="9" t="s">
        <v>209</v>
      </c>
      <c r="E279" s="9" t="s">
        <v>206</v>
      </c>
      <c r="F279" s="9" t="s">
        <v>213</v>
      </c>
      <c r="G279" s="9" t="s">
        <v>214</v>
      </c>
      <c r="H279" s="9">
        <v>20250401</v>
      </c>
      <c r="I279" s="10">
        <v>99999999</v>
      </c>
    </row>
    <row r="280" spans="1:9" x14ac:dyDescent="0.35">
      <c r="A280" s="8" t="s">
        <v>861</v>
      </c>
      <c r="B280" s="9" t="s">
        <v>862</v>
      </c>
      <c r="C280" s="9" t="s">
        <v>234</v>
      </c>
      <c r="D280" s="9" t="s">
        <v>209</v>
      </c>
      <c r="E280" s="9" t="s">
        <v>206</v>
      </c>
      <c r="F280" s="9" t="s">
        <v>329</v>
      </c>
      <c r="G280" s="9" t="s">
        <v>330</v>
      </c>
      <c r="H280" s="9">
        <v>20251101</v>
      </c>
      <c r="I280" s="10">
        <v>99999999</v>
      </c>
    </row>
    <row r="281" spans="1:9" x14ac:dyDescent="0.35">
      <c r="A281" s="8" t="s">
        <v>863</v>
      </c>
      <c r="B281" s="9" t="s">
        <v>864</v>
      </c>
      <c r="C281" s="9" t="s">
        <v>234</v>
      </c>
      <c r="D281" s="9" t="s">
        <v>209</v>
      </c>
      <c r="E281" s="9" t="s">
        <v>206</v>
      </c>
      <c r="F281" s="9" t="s">
        <v>329</v>
      </c>
      <c r="G281" s="9" t="s">
        <v>330</v>
      </c>
      <c r="H281" s="9">
        <v>20250401</v>
      </c>
      <c r="I281" s="10">
        <v>99999999</v>
      </c>
    </row>
    <row r="282" spans="1:9" x14ac:dyDescent="0.35">
      <c r="A282" s="8" t="s">
        <v>865</v>
      </c>
      <c r="B282" s="9" t="s">
        <v>866</v>
      </c>
      <c r="C282" s="9" t="s">
        <v>234</v>
      </c>
      <c r="D282" s="9" t="s">
        <v>209</v>
      </c>
      <c r="E282" s="9" t="s">
        <v>206</v>
      </c>
      <c r="F282" s="9" t="s">
        <v>329</v>
      </c>
      <c r="G282" s="9" t="s">
        <v>330</v>
      </c>
      <c r="H282" s="9">
        <v>20250401</v>
      </c>
      <c r="I282" s="10">
        <v>99999999</v>
      </c>
    </row>
    <row r="283" spans="1:9" x14ac:dyDescent="0.35">
      <c r="A283" s="8" t="s">
        <v>867</v>
      </c>
      <c r="B283" s="9" t="s">
        <v>868</v>
      </c>
      <c r="C283" s="9" t="s">
        <v>234</v>
      </c>
      <c r="D283" s="9" t="s">
        <v>209</v>
      </c>
      <c r="E283" s="9" t="s">
        <v>206</v>
      </c>
      <c r="F283" s="9" t="s">
        <v>329</v>
      </c>
      <c r="G283" s="9" t="s">
        <v>330</v>
      </c>
      <c r="H283" s="9">
        <v>20250401</v>
      </c>
      <c r="I283" s="10">
        <v>99999999</v>
      </c>
    </row>
    <row r="284" spans="1:9" x14ac:dyDescent="0.35">
      <c r="A284" s="8" t="s">
        <v>869</v>
      </c>
      <c r="B284" s="9" t="s">
        <v>870</v>
      </c>
      <c r="C284" s="9" t="s">
        <v>234</v>
      </c>
      <c r="D284" s="9" t="s">
        <v>209</v>
      </c>
      <c r="E284" s="9" t="s">
        <v>206</v>
      </c>
      <c r="F284" s="9" t="s">
        <v>329</v>
      </c>
      <c r="G284" s="9" t="s">
        <v>330</v>
      </c>
      <c r="H284" s="9">
        <v>20250401</v>
      </c>
      <c r="I284" s="10">
        <v>99999999</v>
      </c>
    </row>
    <row r="285" spans="1:9" x14ac:dyDescent="0.35">
      <c r="A285" s="8" t="s">
        <v>869</v>
      </c>
      <c r="B285" s="9" t="s">
        <v>870</v>
      </c>
      <c r="C285" s="9" t="s">
        <v>234</v>
      </c>
      <c r="D285" s="9" t="s">
        <v>871</v>
      </c>
      <c r="E285" s="9" t="s">
        <v>206</v>
      </c>
      <c r="F285" s="9" t="s">
        <v>329</v>
      </c>
      <c r="G285" s="9" t="s">
        <v>330</v>
      </c>
      <c r="H285" s="9">
        <v>20250401</v>
      </c>
      <c r="I285" s="10">
        <v>99999999</v>
      </c>
    </row>
    <row r="286" spans="1:9" x14ac:dyDescent="0.35">
      <c r="A286" s="8" t="s">
        <v>869</v>
      </c>
      <c r="B286" s="9" t="s">
        <v>872</v>
      </c>
      <c r="C286" s="9" t="s">
        <v>234</v>
      </c>
      <c r="D286" s="9" t="s">
        <v>209</v>
      </c>
      <c r="E286" s="9" t="s">
        <v>206</v>
      </c>
      <c r="F286" s="9" t="s">
        <v>329</v>
      </c>
      <c r="G286" s="9" t="s">
        <v>330</v>
      </c>
      <c r="H286" s="9">
        <v>20250729</v>
      </c>
      <c r="I286" s="10">
        <v>99999999</v>
      </c>
    </row>
    <row r="287" spans="1:9" x14ac:dyDescent="0.35">
      <c r="A287" s="8" t="s">
        <v>873</v>
      </c>
      <c r="B287" s="9" t="s">
        <v>874</v>
      </c>
      <c r="C287" s="9" t="s">
        <v>234</v>
      </c>
      <c r="D287" s="9" t="s">
        <v>209</v>
      </c>
      <c r="E287" s="9" t="s">
        <v>206</v>
      </c>
      <c r="F287" s="9" t="s">
        <v>329</v>
      </c>
      <c r="G287" s="9" t="s">
        <v>330</v>
      </c>
      <c r="H287" s="9">
        <v>20250401</v>
      </c>
      <c r="I287" s="10">
        <v>99999999</v>
      </c>
    </row>
    <row r="288" spans="1:9" x14ac:dyDescent="0.35">
      <c r="A288" s="8" t="s">
        <v>873</v>
      </c>
      <c r="B288" s="9" t="s">
        <v>875</v>
      </c>
      <c r="C288" s="9" t="s">
        <v>234</v>
      </c>
      <c r="D288" s="9" t="s">
        <v>209</v>
      </c>
      <c r="E288" s="9" t="s">
        <v>206</v>
      </c>
      <c r="F288" s="9" t="s">
        <v>329</v>
      </c>
      <c r="G288" s="9" t="s">
        <v>330</v>
      </c>
      <c r="H288" s="9">
        <v>20250514</v>
      </c>
      <c r="I288" s="10">
        <v>99999999</v>
      </c>
    </row>
    <row r="289" spans="1:9" x14ac:dyDescent="0.35">
      <c r="A289" s="8" t="s">
        <v>873</v>
      </c>
      <c r="B289" s="9" t="s">
        <v>876</v>
      </c>
      <c r="C289" s="9" t="s">
        <v>234</v>
      </c>
      <c r="D289" s="9" t="s">
        <v>209</v>
      </c>
      <c r="E289" s="9" t="s">
        <v>206</v>
      </c>
      <c r="F289" s="9" t="s">
        <v>329</v>
      </c>
      <c r="G289" s="9" t="s">
        <v>330</v>
      </c>
      <c r="H289" s="9">
        <v>20250801</v>
      </c>
      <c r="I289" s="10">
        <v>99999999</v>
      </c>
    </row>
    <row r="290" spans="1:9" x14ac:dyDescent="0.35">
      <c r="A290" s="8" t="s">
        <v>877</v>
      </c>
      <c r="B290" s="9" t="s">
        <v>878</v>
      </c>
      <c r="C290" s="9" t="s">
        <v>234</v>
      </c>
      <c r="D290" s="9" t="s">
        <v>209</v>
      </c>
      <c r="E290" s="9" t="s">
        <v>206</v>
      </c>
      <c r="F290" s="9" t="s">
        <v>329</v>
      </c>
      <c r="G290" s="9" t="s">
        <v>330</v>
      </c>
      <c r="H290" s="9">
        <v>20250401</v>
      </c>
      <c r="I290" s="10">
        <v>99999999</v>
      </c>
    </row>
    <row r="291" spans="1:9" x14ac:dyDescent="0.35">
      <c r="A291" s="8" t="s">
        <v>879</v>
      </c>
      <c r="B291" s="9" t="s">
        <v>880</v>
      </c>
      <c r="C291" s="9" t="s">
        <v>881</v>
      </c>
      <c r="D291" s="9" t="s">
        <v>209</v>
      </c>
      <c r="E291" s="9" t="s">
        <v>206</v>
      </c>
      <c r="F291" s="9" t="s">
        <v>329</v>
      </c>
      <c r="G291" s="9" t="s">
        <v>330</v>
      </c>
      <c r="H291" s="9">
        <v>20250506</v>
      </c>
      <c r="I291" s="10">
        <v>99999999</v>
      </c>
    </row>
    <row r="292" spans="1:9" x14ac:dyDescent="0.35">
      <c r="A292" s="8" t="s">
        <v>882</v>
      </c>
      <c r="B292" s="9" t="s">
        <v>883</v>
      </c>
      <c r="C292" s="9" t="s">
        <v>357</v>
      </c>
      <c r="D292" s="9" t="s">
        <v>209</v>
      </c>
      <c r="E292" s="9" t="s">
        <v>206</v>
      </c>
      <c r="F292" s="9" t="s">
        <v>213</v>
      </c>
      <c r="G292" s="9" t="s">
        <v>360</v>
      </c>
      <c r="H292" s="9">
        <v>20250401</v>
      </c>
      <c r="I292" s="10">
        <v>99999999</v>
      </c>
    </row>
    <row r="293" spans="1:9" x14ac:dyDescent="0.35">
      <c r="A293" s="8" t="s">
        <v>884</v>
      </c>
      <c r="B293" s="9" t="s">
        <v>885</v>
      </c>
      <c r="C293" s="9" t="s">
        <v>465</v>
      </c>
      <c r="D293" s="9" t="s">
        <v>209</v>
      </c>
      <c r="E293" s="9" t="s">
        <v>206</v>
      </c>
      <c r="F293" s="9" t="s">
        <v>213</v>
      </c>
      <c r="G293" s="9" t="s">
        <v>360</v>
      </c>
      <c r="H293" s="9">
        <v>20250401</v>
      </c>
      <c r="I293" s="10">
        <v>99999999</v>
      </c>
    </row>
    <row r="294" spans="1:9" x14ac:dyDescent="0.35">
      <c r="A294" s="8" t="s">
        <v>886</v>
      </c>
      <c r="B294" s="9" t="s">
        <v>887</v>
      </c>
      <c r="C294" s="9" t="s">
        <v>234</v>
      </c>
      <c r="D294" s="9" t="s">
        <v>209</v>
      </c>
      <c r="E294" s="9" t="s">
        <v>206</v>
      </c>
      <c r="F294" s="9" t="s">
        <v>329</v>
      </c>
      <c r="G294" s="9" t="s">
        <v>330</v>
      </c>
      <c r="H294" s="9">
        <v>20250401</v>
      </c>
      <c r="I294" s="10">
        <v>99999999</v>
      </c>
    </row>
    <row r="295" spans="1:9" x14ac:dyDescent="0.35">
      <c r="A295" s="8" t="s">
        <v>888</v>
      </c>
      <c r="B295" s="9" t="s">
        <v>889</v>
      </c>
      <c r="C295" s="9" t="s">
        <v>496</v>
      </c>
      <c r="D295" s="9" t="s">
        <v>209</v>
      </c>
      <c r="E295" s="9" t="s">
        <v>206</v>
      </c>
      <c r="F295" s="9" t="s">
        <v>329</v>
      </c>
      <c r="G295" s="9" t="s">
        <v>330</v>
      </c>
      <c r="H295" s="9">
        <v>20250401</v>
      </c>
      <c r="I295" s="10">
        <v>99999999</v>
      </c>
    </row>
    <row r="296" spans="1:9" x14ac:dyDescent="0.35">
      <c r="A296" s="8" t="s">
        <v>888</v>
      </c>
      <c r="B296" s="9" t="s">
        <v>890</v>
      </c>
      <c r="C296" s="9" t="s">
        <v>496</v>
      </c>
      <c r="D296" s="9" t="s">
        <v>209</v>
      </c>
      <c r="E296" s="9" t="s">
        <v>206</v>
      </c>
      <c r="F296" s="9" t="s">
        <v>329</v>
      </c>
      <c r="G296" s="9" t="s">
        <v>330</v>
      </c>
      <c r="H296" s="9">
        <v>20250801</v>
      </c>
      <c r="I296" s="10">
        <v>99999999</v>
      </c>
    </row>
    <row r="297" spans="1:9" x14ac:dyDescent="0.35">
      <c r="A297" s="8" t="s">
        <v>891</v>
      </c>
      <c r="B297" s="9" t="s">
        <v>892</v>
      </c>
      <c r="C297" s="9" t="s">
        <v>496</v>
      </c>
      <c r="D297" s="9" t="s">
        <v>209</v>
      </c>
      <c r="E297" s="9" t="s">
        <v>206</v>
      </c>
      <c r="F297" s="9" t="s">
        <v>329</v>
      </c>
      <c r="G297" s="9" t="s">
        <v>330</v>
      </c>
      <c r="H297" s="9">
        <v>20250401</v>
      </c>
      <c r="I297" s="10">
        <v>99999999</v>
      </c>
    </row>
    <row r="298" spans="1:9" x14ac:dyDescent="0.35">
      <c r="A298" s="8" t="s">
        <v>891</v>
      </c>
      <c r="B298" s="9" t="s">
        <v>893</v>
      </c>
      <c r="C298" s="9" t="s">
        <v>496</v>
      </c>
      <c r="D298" s="9" t="s">
        <v>209</v>
      </c>
      <c r="E298" s="9" t="s">
        <v>206</v>
      </c>
      <c r="F298" s="9" t="s">
        <v>329</v>
      </c>
      <c r="G298" s="9" t="s">
        <v>330</v>
      </c>
      <c r="H298" s="9">
        <v>20250401</v>
      </c>
      <c r="I298" s="10">
        <v>99999999</v>
      </c>
    </row>
    <row r="299" spans="1:9" x14ac:dyDescent="0.35">
      <c r="A299" s="8" t="s">
        <v>891</v>
      </c>
      <c r="B299" s="9" t="s">
        <v>894</v>
      </c>
      <c r="C299" s="9" t="s">
        <v>496</v>
      </c>
      <c r="D299" s="9" t="s">
        <v>209</v>
      </c>
      <c r="E299" s="9" t="s">
        <v>206</v>
      </c>
      <c r="F299" s="9" t="s">
        <v>329</v>
      </c>
      <c r="G299" s="9" t="s">
        <v>330</v>
      </c>
      <c r="H299" s="9">
        <v>20250801</v>
      </c>
      <c r="I299" s="10">
        <v>99999999</v>
      </c>
    </row>
    <row r="300" spans="1:9" x14ac:dyDescent="0.35">
      <c r="A300" s="8" t="s">
        <v>895</v>
      </c>
      <c r="B300" s="9" t="s">
        <v>896</v>
      </c>
      <c r="C300" s="9" t="s">
        <v>496</v>
      </c>
      <c r="D300" s="9" t="s">
        <v>209</v>
      </c>
      <c r="E300" s="9" t="s">
        <v>206</v>
      </c>
      <c r="F300" s="9" t="s">
        <v>329</v>
      </c>
      <c r="G300" s="9" t="s">
        <v>330</v>
      </c>
      <c r="H300" s="9">
        <v>20250401</v>
      </c>
      <c r="I300" s="10">
        <v>99999999</v>
      </c>
    </row>
    <row r="301" spans="1:9" x14ac:dyDescent="0.35">
      <c r="A301" s="8" t="s">
        <v>897</v>
      </c>
      <c r="B301" s="9" t="s">
        <v>898</v>
      </c>
      <c r="C301" s="9" t="s">
        <v>351</v>
      </c>
      <c r="D301" s="9" t="s">
        <v>209</v>
      </c>
      <c r="E301" s="9" t="s">
        <v>206</v>
      </c>
      <c r="F301" s="9" t="s">
        <v>213</v>
      </c>
      <c r="G301" s="9" t="s">
        <v>241</v>
      </c>
      <c r="H301" s="9">
        <v>20250401</v>
      </c>
      <c r="I301" s="10">
        <v>99999999</v>
      </c>
    </row>
    <row r="302" spans="1:9" x14ac:dyDescent="0.35">
      <c r="A302" s="8" t="s">
        <v>899</v>
      </c>
      <c r="B302" s="9" t="s">
        <v>900</v>
      </c>
      <c r="C302" s="9" t="s">
        <v>354</v>
      </c>
      <c r="D302" s="9" t="s">
        <v>209</v>
      </c>
      <c r="E302" s="9" t="s">
        <v>206</v>
      </c>
      <c r="F302" s="9" t="s">
        <v>213</v>
      </c>
      <c r="G302" s="9" t="s">
        <v>241</v>
      </c>
      <c r="H302" s="9">
        <v>20250401</v>
      </c>
      <c r="I302" s="10">
        <v>99999999</v>
      </c>
    </row>
    <row r="303" spans="1:9" x14ac:dyDescent="0.35">
      <c r="A303" s="8" t="s">
        <v>901</v>
      </c>
      <c r="B303" s="9" t="s">
        <v>902</v>
      </c>
      <c r="C303" s="9" t="s">
        <v>234</v>
      </c>
      <c r="D303" s="9" t="s">
        <v>209</v>
      </c>
      <c r="E303" s="9" t="s">
        <v>206</v>
      </c>
      <c r="F303" s="9" t="s">
        <v>329</v>
      </c>
      <c r="G303" s="9" t="s">
        <v>330</v>
      </c>
      <c r="H303" s="9">
        <v>20250401</v>
      </c>
      <c r="I303" s="10">
        <v>99999999</v>
      </c>
    </row>
    <row r="304" spans="1:9" x14ac:dyDescent="0.35">
      <c r="A304" s="8" t="s">
        <v>903</v>
      </c>
      <c r="B304" s="9" t="s">
        <v>904</v>
      </c>
      <c r="C304" s="9" t="s">
        <v>234</v>
      </c>
      <c r="D304" s="9" t="s">
        <v>209</v>
      </c>
      <c r="E304" s="9" t="s">
        <v>206</v>
      </c>
      <c r="F304" s="9" t="s">
        <v>213</v>
      </c>
      <c r="G304" s="9" t="s">
        <v>214</v>
      </c>
      <c r="H304" s="9">
        <v>20250401</v>
      </c>
      <c r="I304" s="10">
        <v>99999999</v>
      </c>
    </row>
    <row r="305" spans="1:9" x14ac:dyDescent="0.35">
      <c r="A305" s="8" t="s">
        <v>905</v>
      </c>
      <c r="B305" s="9" t="s">
        <v>906</v>
      </c>
      <c r="C305" s="9" t="s">
        <v>493</v>
      </c>
      <c r="D305" s="9" t="s">
        <v>209</v>
      </c>
      <c r="E305" s="9" t="s">
        <v>206</v>
      </c>
      <c r="F305" s="9" t="s">
        <v>329</v>
      </c>
      <c r="G305" s="9" t="s">
        <v>330</v>
      </c>
      <c r="H305" s="9">
        <v>20250401</v>
      </c>
      <c r="I305" s="10">
        <v>99999999</v>
      </c>
    </row>
    <row r="306" spans="1:9" x14ac:dyDescent="0.35">
      <c r="A306" s="8" t="s">
        <v>907</v>
      </c>
      <c r="B306" s="9" t="s">
        <v>908</v>
      </c>
      <c r="C306" s="9" t="s">
        <v>351</v>
      </c>
      <c r="D306" s="9" t="s">
        <v>209</v>
      </c>
      <c r="E306" s="9" t="s">
        <v>206</v>
      </c>
      <c r="F306" s="9" t="s">
        <v>213</v>
      </c>
      <c r="G306" s="9" t="s">
        <v>241</v>
      </c>
      <c r="H306" s="9">
        <v>20250401</v>
      </c>
      <c r="I306" s="10">
        <v>99999999</v>
      </c>
    </row>
    <row r="307" spans="1:9" x14ac:dyDescent="0.35">
      <c r="A307" s="8" t="s">
        <v>909</v>
      </c>
      <c r="B307" s="9" t="s">
        <v>910</v>
      </c>
      <c r="C307" s="9" t="s">
        <v>354</v>
      </c>
      <c r="D307" s="9" t="s">
        <v>209</v>
      </c>
      <c r="E307" s="9" t="s">
        <v>206</v>
      </c>
      <c r="F307" s="9" t="s">
        <v>213</v>
      </c>
      <c r="G307" s="9" t="s">
        <v>241</v>
      </c>
      <c r="H307" s="9">
        <v>20250401</v>
      </c>
      <c r="I307" s="10">
        <v>99999999</v>
      </c>
    </row>
    <row r="308" spans="1:9" x14ac:dyDescent="0.35">
      <c r="A308" s="8" t="s">
        <v>911</v>
      </c>
      <c r="B308" s="9" t="s">
        <v>912</v>
      </c>
      <c r="C308" s="9" t="s">
        <v>357</v>
      </c>
      <c r="D308" s="9" t="s">
        <v>209</v>
      </c>
      <c r="E308" s="9" t="s">
        <v>206</v>
      </c>
      <c r="F308" s="9" t="s">
        <v>213</v>
      </c>
      <c r="G308" s="9" t="s">
        <v>241</v>
      </c>
      <c r="H308" s="9">
        <v>20250401</v>
      </c>
      <c r="I308" s="10">
        <v>99999999</v>
      </c>
    </row>
    <row r="309" spans="1:9" x14ac:dyDescent="0.35">
      <c r="A309" s="8" t="s">
        <v>913</v>
      </c>
      <c r="B309" s="9" t="s">
        <v>914</v>
      </c>
      <c r="C309" s="9" t="s">
        <v>351</v>
      </c>
      <c r="D309" s="9" t="s">
        <v>209</v>
      </c>
      <c r="E309" s="9" t="s">
        <v>206</v>
      </c>
      <c r="F309" s="9" t="s">
        <v>213</v>
      </c>
      <c r="G309" s="9" t="s">
        <v>241</v>
      </c>
      <c r="H309" s="9">
        <v>20250401</v>
      </c>
      <c r="I309" s="10">
        <v>99999999</v>
      </c>
    </row>
    <row r="310" spans="1:9" x14ac:dyDescent="0.35">
      <c r="A310" s="8" t="s">
        <v>915</v>
      </c>
      <c r="B310" s="9" t="s">
        <v>916</v>
      </c>
      <c r="C310" s="9" t="s">
        <v>354</v>
      </c>
      <c r="D310" s="9" t="s">
        <v>209</v>
      </c>
      <c r="E310" s="9" t="s">
        <v>206</v>
      </c>
      <c r="F310" s="9" t="s">
        <v>213</v>
      </c>
      <c r="G310" s="9" t="s">
        <v>241</v>
      </c>
      <c r="H310" s="9">
        <v>20250401</v>
      </c>
      <c r="I310" s="10">
        <v>99999999</v>
      </c>
    </row>
    <row r="311" spans="1:9" x14ac:dyDescent="0.35">
      <c r="A311" s="8" t="s">
        <v>917</v>
      </c>
      <c r="B311" s="9" t="s">
        <v>918</v>
      </c>
      <c r="C311" s="9" t="s">
        <v>357</v>
      </c>
      <c r="D311" s="9" t="s">
        <v>209</v>
      </c>
      <c r="E311" s="9" t="s">
        <v>206</v>
      </c>
      <c r="F311" s="9" t="s">
        <v>213</v>
      </c>
      <c r="G311" s="9" t="s">
        <v>360</v>
      </c>
      <c r="H311" s="9">
        <v>20250401</v>
      </c>
      <c r="I311" s="10">
        <v>99999999</v>
      </c>
    </row>
    <row r="312" spans="1:9" x14ac:dyDescent="0.35">
      <c r="A312" s="8" t="s">
        <v>919</v>
      </c>
      <c r="B312" s="9" t="s">
        <v>920</v>
      </c>
      <c r="C312" s="9" t="s">
        <v>499</v>
      </c>
      <c r="D312" s="9" t="s">
        <v>209</v>
      </c>
      <c r="E312" s="9" t="s">
        <v>206</v>
      </c>
      <c r="F312" s="9" t="s">
        <v>329</v>
      </c>
      <c r="G312" s="9" t="s">
        <v>330</v>
      </c>
      <c r="H312" s="9">
        <v>20250402</v>
      </c>
      <c r="I312" s="10">
        <v>99999999</v>
      </c>
    </row>
    <row r="313" spans="1:9" x14ac:dyDescent="0.35">
      <c r="A313" s="8" t="s">
        <v>921</v>
      </c>
      <c r="B313" s="9" t="s">
        <v>922</v>
      </c>
      <c r="C313" s="9" t="s">
        <v>499</v>
      </c>
      <c r="D313" s="9" t="s">
        <v>209</v>
      </c>
      <c r="E313" s="9" t="s">
        <v>206</v>
      </c>
      <c r="F313" s="9" t="s">
        <v>329</v>
      </c>
      <c r="G313" s="9" t="s">
        <v>330</v>
      </c>
      <c r="H313" s="9">
        <v>20250401</v>
      </c>
      <c r="I313" s="10">
        <v>99999999</v>
      </c>
    </row>
    <row r="314" spans="1:9" x14ac:dyDescent="0.35">
      <c r="A314" s="8" t="s">
        <v>923</v>
      </c>
      <c r="B314" s="9" t="s">
        <v>924</v>
      </c>
      <c r="C314" s="9" t="s">
        <v>351</v>
      </c>
      <c r="D314" s="9" t="s">
        <v>209</v>
      </c>
      <c r="E314" s="9" t="s">
        <v>206</v>
      </c>
      <c r="F314" s="9" t="s">
        <v>213</v>
      </c>
      <c r="G314" s="9" t="s">
        <v>241</v>
      </c>
      <c r="H314" s="9">
        <v>20250401</v>
      </c>
      <c r="I314" s="10">
        <v>99999999</v>
      </c>
    </row>
    <row r="315" spans="1:9" x14ac:dyDescent="0.35">
      <c r="A315" s="8" t="s">
        <v>925</v>
      </c>
      <c r="B315" s="9" t="s">
        <v>926</v>
      </c>
      <c r="C315" s="9" t="s">
        <v>354</v>
      </c>
      <c r="D315" s="9" t="s">
        <v>209</v>
      </c>
      <c r="E315" s="9" t="s">
        <v>206</v>
      </c>
      <c r="F315" s="9" t="s">
        <v>213</v>
      </c>
      <c r="G315" s="9" t="s">
        <v>241</v>
      </c>
      <c r="H315" s="9">
        <v>20250401</v>
      </c>
      <c r="I315" s="10">
        <v>99999999</v>
      </c>
    </row>
    <row r="316" spans="1:9" x14ac:dyDescent="0.35">
      <c r="A316" s="8" t="s">
        <v>927</v>
      </c>
      <c r="B316" s="9" t="s">
        <v>928</v>
      </c>
      <c r="C316" s="9" t="s">
        <v>357</v>
      </c>
      <c r="D316" s="9" t="s">
        <v>209</v>
      </c>
      <c r="E316" s="9" t="s">
        <v>206</v>
      </c>
      <c r="F316" s="9" t="s">
        <v>213</v>
      </c>
      <c r="G316" s="9" t="s">
        <v>360</v>
      </c>
      <c r="H316" s="9">
        <v>20250401</v>
      </c>
      <c r="I316" s="10">
        <v>99999999</v>
      </c>
    </row>
    <row r="317" spans="1:9" x14ac:dyDescent="0.35">
      <c r="A317" s="8" t="s">
        <v>929</v>
      </c>
      <c r="B317" s="9" t="s">
        <v>930</v>
      </c>
      <c r="C317" s="9" t="s">
        <v>234</v>
      </c>
      <c r="D317" s="9" t="s">
        <v>209</v>
      </c>
      <c r="E317" s="9" t="s">
        <v>206</v>
      </c>
      <c r="F317" s="9" t="s">
        <v>329</v>
      </c>
      <c r="G317" s="9" t="s">
        <v>330</v>
      </c>
      <c r="H317" s="9">
        <v>20250401</v>
      </c>
      <c r="I317" s="10">
        <v>99999999</v>
      </c>
    </row>
    <row r="318" spans="1:9" x14ac:dyDescent="0.35">
      <c r="A318" s="8" t="s">
        <v>931</v>
      </c>
      <c r="B318" s="9" t="s">
        <v>932</v>
      </c>
      <c r="C318" s="9" t="s">
        <v>499</v>
      </c>
      <c r="D318" s="9" t="s">
        <v>209</v>
      </c>
      <c r="E318" s="9" t="s">
        <v>206</v>
      </c>
      <c r="F318" s="9" t="s">
        <v>329</v>
      </c>
      <c r="G318" s="9" t="s">
        <v>330</v>
      </c>
      <c r="H318" s="9">
        <v>20250401</v>
      </c>
      <c r="I318" s="10">
        <v>99999999</v>
      </c>
    </row>
    <row r="319" spans="1:9" x14ac:dyDescent="0.35">
      <c r="A319" s="8" t="s">
        <v>933</v>
      </c>
      <c r="B319" s="9" t="s">
        <v>934</v>
      </c>
      <c r="C319" s="9" t="s">
        <v>351</v>
      </c>
      <c r="D319" s="9" t="s">
        <v>209</v>
      </c>
      <c r="E319" s="9" t="s">
        <v>206</v>
      </c>
      <c r="F319" s="9" t="s">
        <v>213</v>
      </c>
      <c r="G319" s="9" t="s">
        <v>241</v>
      </c>
      <c r="H319" s="9">
        <v>20250401</v>
      </c>
      <c r="I319" s="10">
        <v>99999999</v>
      </c>
    </row>
    <row r="320" spans="1:9" x14ac:dyDescent="0.35">
      <c r="A320" s="8" t="s">
        <v>935</v>
      </c>
      <c r="B320" s="9" t="s">
        <v>936</v>
      </c>
      <c r="C320" s="9" t="s">
        <v>354</v>
      </c>
      <c r="D320" s="9" t="s">
        <v>209</v>
      </c>
      <c r="E320" s="9" t="s">
        <v>206</v>
      </c>
      <c r="F320" s="9" t="s">
        <v>213</v>
      </c>
      <c r="G320" s="9" t="s">
        <v>241</v>
      </c>
      <c r="H320" s="9">
        <v>20250401</v>
      </c>
      <c r="I320" s="10">
        <v>99999999</v>
      </c>
    </row>
    <row r="321" spans="1:9" x14ac:dyDescent="0.35">
      <c r="A321" s="8" t="s">
        <v>937</v>
      </c>
      <c r="B321" s="9" t="s">
        <v>938</v>
      </c>
      <c r="C321" s="9" t="s">
        <v>357</v>
      </c>
      <c r="D321" s="9" t="s">
        <v>209</v>
      </c>
      <c r="E321" s="9" t="s">
        <v>206</v>
      </c>
      <c r="F321" s="9" t="s">
        <v>213</v>
      </c>
      <c r="G321" s="9" t="s">
        <v>241</v>
      </c>
      <c r="H321" s="9">
        <v>20250401</v>
      </c>
      <c r="I321" s="10">
        <v>99999999</v>
      </c>
    </row>
    <row r="322" spans="1:9" x14ac:dyDescent="0.35">
      <c r="A322" s="8" t="s">
        <v>939</v>
      </c>
      <c r="B322" s="9" t="s">
        <v>940</v>
      </c>
      <c r="C322" s="9" t="s">
        <v>234</v>
      </c>
      <c r="D322" s="9" t="s">
        <v>209</v>
      </c>
      <c r="E322" s="9" t="s">
        <v>206</v>
      </c>
      <c r="F322" s="9" t="s">
        <v>329</v>
      </c>
      <c r="G322" s="9" t="s">
        <v>330</v>
      </c>
      <c r="H322" s="9">
        <v>20250401</v>
      </c>
      <c r="I322" s="10">
        <v>99999999</v>
      </c>
    </row>
    <row r="323" spans="1:9" x14ac:dyDescent="0.35">
      <c r="A323" s="8" t="s">
        <v>941</v>
      </c>
      <c r="B323" s="9" t="s">
        <v>942</v>
      </c>
      <c r="C323" s="9" t="s">
        <v>499</v>
      </c>
      <c r="D323" s="9" t="s">
        <v>209</v>
      </c>
      <c r="E323" s="9" t="s">
        <v>206</v>
      </c>
      <c r="F323" s="9" t="s">
        <v>329</v>
      </c>
      <c r="G323" s="9" t="s">
        <v>330</v>
      </c>
      <c r="H323" s="9">
        <v>20250506</v>
      </c>
      <c r="I323" s="10">
        <v>99999999</v>
      </c>
    </row>
    <row r="324" spans="1:9" x14ac:dyDescent="0.35">
      <c r="A324" s="8" t="s">
        <v>943</v>
      </c>
      <c r="B324" s="9" t="s">
        <v>944</v>
      </c>
      <c r="C324" s="9" t="s">
        <v>499</v>
      </c>
      <c r="D324" s="9" t="s">
        <v>209</v>
      </c>
      <c r="E324" s="9" t="s">
        <v>206</v>
      </c>
      <c r="F324" s="9" t="s">
        <v>329</v>
      </c>
      <c r="G324" s="9" t="s">
        <v>330</v>
      </c>
      <c r="H324" s="9">
        <v>20250601</v>
      </c>
      <c r="I324" s="10">
        <v>99999999</v>
      </c>
    </row>
    <row r="325" spans="1:9" x14ac:dyDescent="0.35">
      <c r="A325" s="8" t="s">
        <v>945</v>
      </c>
      <c r="B325" s="9" t="s">
        <v>946</v>
      </c>
      <c r="C325" s="9" t="s">
        <v>499</v>
      </c>
      <c r="D325" s="9" t="s">
        <v>209</v>
      </c>
      <c r="E325" s="9" t="s">
        <v>206</v>
      </c>
      <c r="F325" s="9" t="s">
        <v>329</v>
      </c>
      <c r="G325" s="9" t="s">
        <v>330</v>
      </c>
      <c r="H325" s="9">
        <v>20250506</v>
      </c>
      <c r="I325" s="10">
        <v>99999999</v>
      </c>
    </row>
    <row r="326" spans="1:9" x14ac:dyDescent="0.35">
      <c r="A326" s="8" t="s">
        <v>947</v>
      </c>
      <c r="B326" s="9" t="s">
        <v>948</v>
      </c>
      <c r="C326" s="9" t="s">
        <v>351</v>
      </c>
      <c r="D326" s="9" t="s">
        <v>209</v>
      </c>
      <c r="E326" s="9" t="s">
        <v>206</v>
      </c>
      <c r="F326" s="9" t="s">
        <v>213</v>
      </c>
      <c r="G326" s="9" t="s">
        <v>241</v>
      </c>
      <c r="H326" s="9">
        <v>20250401</v>
      </c>
      <c r="I326" s="10">
        <v>99999999</v>
      </c>
    </row>
    <row r="327" spans="1:9" x14ac:dyDescent="0.35">
      <c r="A327" s="8" t="s">
        <v>949</v>
      </c>
      <c r="B327" s="9" t="s">
        <v>950</v>
      </c>
      <c r="C327" s="9" t="s">
        <v>354</v>
      </c>
      <c r="D327" s="9" t="s">
        <v>209</v>
      </c>
      <c r="E327" s="9" t="s">
        <v>206</v>
      </c>
      <c r="F327" s="9" t="s">
        <v>213</v>
      </c>
      <c r="G327" s="9" t="s">
        <v>241</v>
      </c>
      <c r="H327" s="9">
        <v>20250401</v>
      </c>
      <c r="I327" s="10">
        <v>99999999</v>
      </c>
    </row>
    <row r="328" spans="1:9" x14ac:dyDescent="0.35">
      <c r="A328" s="8" t="s">
        <v>951</v>
      </c>
      <c r="B328" s="9" t="s">
        <v>952</v>
      </c>
      <c r="C328" s="9" t="s">
        <v>357</v>
      </c>
      <c r="D328" s="9" t="s">
        <v>209</v>
      </c>
      <c r="E328" s="9" t="s">
        <v>206</v>
      </c>
      <c r="F328" s="9" t="s">
        <v>213</v>
      </c>
      <c r="G328" s="9" t="s">
        <v>360</v>
      </c>
      <c r="H328" s="9">
        <v>20250401</v>
      </c>
      <c r="I328" s="10">
        <v>99999999</v>
      </c>
    </row>
    <row r="329" spans="1:9" x14ac:dyDescent="0.35">
      <c r="A329" s="8" t="s">
        <v>953</v>
      </c>
      <c r="B329" s="9" t="s">
        <v>954</v>
      </c>
      <c r="C329" s="9" t="s">
        <v>234</v>
      </c>
      <c r="D329" s="9" t="s">
        <v>209</v>
      </c>
      <c r="E329" s="9" t="s">
        <v>206</v>
      </c>
      <c r="F329" s="9" t="s">
        <v>329</v>
      </c>
      <c r="G329" s="9" t="s">
        <v>330</v>
      </c>
      <c r="H329" s="9">
        <v>20250401</v>
      </c>
      <c r="I329" s="10">
        <v>99999999</v>
      </c>
    </row>
    <row r="330" spans="1:9" x14ac:dyDescent="0.35">
      <c r="A330" s="8" t="s">
        <v>955</v>
      </c>
      <c r="B330" s="9" t="s">
        <v>956</v>
      </c>
      <c r="C330" s="9" t="s">
        <v>503</v>
      </c>
      <c r="D330" s="9" t="s">
        <v>209</v>
      </c>
      <c r="E330" s="9" t="s">
        <v>206</v>
      </c>
      <c r="F330" s="9" t="s">
        <v>213</v>
      </c>
      <c r="G330" s="9" t="s">
        <v>241</v>
      </c>
      <c r="H330" s="9">
        <v>20250401</v>
      </c>
      <c r="I330" s="10">
        <v>99999999</v>
      </c>
    </row>
    <row r="331" spans="1:9" x14ac:dyDescent="0.35">
      <c r="A331" s="8" t="s">
        <v>957</v>
      </c>
      <c r="B331" s="9" t="s">
        <v>958</v>
      </c>
      <c r="C331" s="9" t="s">
        <v>324</v>
      </c>
      <c r="D331" s="9" t="s">
        <v>209</v>
      </c>
      <c r="E331" s="9" t="s">
        <v>206</v>
      </c>
      <c r="F331" s="9" t="s">
        <v>329</v>
      </c>
      <c r="G331" s="9" t="s">
        <v>330</v>
      </c>
      <c r="H331" s="9">
        <v>20250401</v>
      </c>
      <c r="I331" s="10">
        <v>99999999</v>
      </c>
    </row>
    <row r="332" spans="1:9" x14ac:dyDescent="0.35">
      <c r="A332" s="8" t="s">
        <v>959</v>
      </c>
      <c r="B332" s="9" t="s">
        <v>960</v>
      </c>
      <c r="C332" s="9" t="s">
        <v>499</v>
      </c>
      <c r="D332" s="9" t="s">
        <v>209</v>
      </c>
      <c r="E332" s="9" t="s">
        <v>206</v>
      </c>
      <c r="F332" s="9" t="s">
        <v>329</v>
      </c>
      <c r="G332" s="9" t="s">
        <v>330</v>
      </c>
      <c r="H332" s="9">
        <v>20251101</v>
      </c>
      <c r="I332" s="10">
        <v>99999999</v>
      </c>
    </row>
    <row r="333" spans="1:9" x14ac:dyDescent="0.35">
      <c r="A333" s="8" t="s">
        <v>961</v>
      </c>
      <c r="B333" s="9" t="s">
        <v>962</v>
      </c>
      <c r="C333" s="9" t="s">
        <v>324</v>
      </c>
      <c r="D333" s="9" t="s">
        <v>209</v>
      </c>
      <c r="E333" s="9" t="s">
        <v>206</v>
      </c>
      <c r="F333" s="9" t="s">
        <v>329</v>
      </c>
      <c r="G333" s="9" t="s">
        <v>330</v>
      </c>
      <c r="H333" s="9">
        <v>20251001</v>
      </c>
      <c r="I333" s="10">
        <v>99999999</v>
      </c>
    </row>
    <row r="334" spans="1:9" x14ac:dyDescent="0.35">
      <c r="A334" s="8" t="s">
        <v>963</v>
      </c>
      <c r="B334" s="9" t="s">
        <v>964</v>
      </c>
      <c r="C334" s="9" t="s">
        <v>499</v>
      </c>
      <c r="D334" s="9" t="s">
        <v>209</v>
      </c>
      <c r="E334" s="9" t="s">
        <v>206</v>
      </c>
      <c r="F334" s="9" t="s">
        <v>329</v>
      </c>
      <c r="G334" s="9" t="s">
        <v>330</v>
      </c>
      <c r="H334" s="9">
        <v>20250401</v>
      </c>
      <c r="I334" s="10">
        <v>99999999</v>
      </c>
    </row>
    <row r="335" spans="1:9" x14ac:dyDescent="0.35">
      <c r="A335" s="8" t="s">
        <v>965</v>
      </c>
      <c r="B335" s="9" t="s">
        <v>966</v>
      </c>
      <c r="C335" s="9" t="s">
        <v>499</v>
      </c>
      <c r="D335" s="9" t="s">
        <v>209</v>
      </c>
      <c r="E335" s="9" t="s">
        <v>206</v>
      </c>
      <c r="F335" s="9" t="s">
        <v>329</v>
      </c>
      <c r="G335" s="9" t="s">
        <v>330</v>
      </c>
      <c r="H335" s="9">
        <v>20250401</v>
      </c>
      <c r="I335" s="10">
        <v>99999999</v>
      </c>
    </row>
    <row r="336" spans="1:9" x14ac:dyDescent="0.35">
      <c r="A336" s="8" t="s">
        <v>965</v>
      </c>
      <c r="B336" s="9" t="s">
        <v>967</v>
      </c>
      <c r="C336" s="9" t="s">
        <v>499</v>
      </c>
      <c r="D336" s="9" t="s">
        <v>209</v>
      </c>
      <c r="E336" s="9" t="s">
        <v>206</v>
      </c>
      <c r="F336" s="9" t="s">
        <v>329</v>
      </c>
      <c r="G336" s="9" t="s">
        <v>330</v>
      </c>
      <c r="H336" s="9">
        <v>20250401</v>
      </c>
      <c r="I336" s="10">
        <v>99999999</v>
      </c>
    </row>
    <row r="337" spans="1:9" x14ac:dyDescent="0.35">
      <c r="A337" s="8" t="s">
        <v>968</v>
      </c>
      <c r="B337" s="9" t="s">
        <v>969</v>
      </c>
      <c r="C337" s="9" t="s">
        <v>499</v>
      </c>
      <c r="D337" s="9" t="s">
        <v>209</v>
      </c>
      <c r="E337" s="9" t="s">
        <v>206</v>
      </c>
      <c r="F337" s="9" t="s">
        <v>329</v>
      </c>
      <c r="G337" s="9" t="s">
        <v>330</v>
      </c>
      <c r="H337" s="9">
        <v>20250506</v>
      </c>
      <c r="I337" s="10">
        <v>99999999</v>
      </c>
    </row>
    <row r="338" spans="1:9" x14ac:dyDescent="0.35">
      <c r="A338" s="8" t="s">
        <v>970</v>
      </c>
      <c r="B338" s="9" t="s">
        <v>971</v>
      </c>
      <c r="C338" s="9" t="s">
        <v>972</v>
      </c>
      <c r="D338" s="9" t="s">
        <v>209</v>
      </c>
      <c r="E338" s="9" t="s">
        <v>206</v>
      </c>
      <c r="F338" s="9" t="s">
        <v>213</v>
      </c>
      <c r="G338" s="9" t="s">
        <v>241</v>
      </c>
      <c r="H338" s="9">
        <v>20250401</v>
      </c>
      <c r="I338" s="10">
        <v>99999999</v>
      </c>
    </row>
    <row r="339" spans="1:9" x14ac:dyDescent="0.35">
      <c r="A339" s="8" t="s">
        <v>973</v>
      </c>
      <c r="B339" s="9" t="s">
        <v>974</v>
      </c>
      <c r="C339" s="9" t="s">
        <v>357</v>
      </c>
      <c r="D339" s="9" t="s">
        <v>209</v>
      </c>
      <c r="E339" s="9" t="s">
        <v>206</v>
      </c>
      <c r="F339" s="9" t="s">
        <v>213</v>
      </c>
      <c r="G339" s="9" t="s">
        <v>360</v>
      </c>
      <c r="H339" s="9">
        <v>20250401</v>
      </c>
      <c r="I339" s="10">
        <v>99999999</v>
      </c>
    </row>
    <row r="340" spans="1:9" x14ac:dyDescent="0.35">
      <c r="A340" s="8" t="s">
        <v>975</v>
      </c>
      <c r="B340" s="9" t="s">
        <v>976</v>
      </c>
      <c r="C340" s="9" t="s">
        <v>496</v>
      </c>
      <c r="D340" s="9" t="s">
        <v>209</v>
      </c>
      <c r="E340" s="9" t="s">
        <v>206</v>
      </c>
      <c r="F340" s="9" t="s">
        <v>329</v>
      </c>
      <c r="G340" s="9" t="s">
        <v>330</v>
      </c>
      <c r="H340" s="9">
        <v>20250401</v>
      </c>
      <c r="I340" s="10">
        <v>99999999</v>
      </c>
    </row>
    <row r="341" spans="1:9" x14ac:dyDescent="0.35">
      <c r="A341" s="8" t="s">
        <v>977</v>
      </c>
      <c r="B341" s="9" t="s">
        <v>978</v>
      </c>
      <c r="C341" s="9" t="s">
        <v>979</v>
      </c>
      <c r="D341" s="9" t="s">
        <v>209</v>
      </c>
      <c r="E341" s="9" t="s">
        <v>206</v>
      </c>
      <c r="F341" s="9" t="s">
        <v>213</v>
      </c>
      <c r="G341" s="9" t="s">
        <v>241</v>
      </c>
      <c r="H341" s="9">
        <v>20250401</v>
      </c>
      <c r="I341" s="10">
        <v>99999999</v>
      </c>
    </row>
    <row r="342" spans="1:9" x14ac:dyDescent="0.35">
      <c r="A342" s="8" t="s">
        <v>980</v>
      </c>
      <c r="B342" s="9" t="s">
        <v>981</v>
      </c>
      <c r="C342" s="9" t="s">
        <v>499</v>
      </c>
      <c r="D342" s="9" t="s">
        <v>209</v>
      </c>
      <c r="E342" s="9" t="s">
        <v>206</v>
      </c>
      <c r="F342" s="9" t="s">
        <v>329</v>
      </c>
      <c r="G342" s="9" t="s">
        <v>330</v>
      </c>
      <c r="H342" s="9">
        <v>20251101</v>
      </c>
      <c r="I342" s="10">
        <v>99999999</v>
      </c>
    </row>
    <row r="343" spans="1:9" x14ac:dyDescent="0.35">
      <c r="A343" s="8" t="s">
        <v>982</v>
      </c>
      <c r="B343" s="9" t="s">
        <v>983</v>
      </c>
      <c r="C343" s="9" t="s">
        <v>499</v>
      </c>
      <c r="D343" s="9" t="s">
        <v>209</v>
      </c>
      <c r="E343" s="9" t="s">
        <v>206</v>
      </c>
      <c r="F343" s="9" t="s">
        <v>329</v>
      </c>
      <c r="G343" s="9" t="s">
        <v>330</v>
      </c>
      <c r="H343" s="9">
        <v>20250401</v>
      </c>
      <c r="I343" s="10">
        <v>99999999</v>
      </c>
    </row>
    <row r="344" spans="1:9" x14ac:dyDescent="0.35">
      <c r="A344" s="8" t="s">
        <v>982</v>
      </c>
      <c r="B344" s="9" t="s">
        <v>984</v>
      </c>
      <c r="C344" s="9" t="s">
        <v>499</v>
      </c>
      <c r="D344" s="9" t="s">
        <v>209</v>
      </c>
      <c r="E344" s="9" t="s">
        <v>206</v>
      </c>
      <c r="F344" s="9" t="s">
        <v>329</v>
      </c>
      <c r="G344" s="9" t="s">
        <v>330</v>
      </c>
      <c r="H344" s="9">
        <v>20250401</v>
      </c>
      <c r="I344" s="10">
        <v>99999999</v>
      </c>
    </row>
    <row r="345" spans="1:9" x14ac:dyDescent="0.35">
      <c r="A345" s="8" t="s">
        <v>982</v>
      </c>
      <c r="B345" s="9" t="s">
        <v>985</v>
      </c>
      <c r="C345" s="9" t="s">
        <v>499</v>
      </c>
      <c r="D345" s="9" t="s">
        <v>209</v>
      </c>
      <c r="E345" s="9" t="s">
        <v>206</v>
      </c>
      <c r="F345" s="9" t="s">
        <v>329</v>
      </c>
      <c r="G345" s="9" t="s">
        <v>330</v>
      </c>
      <c r="H345" s="9">
        <v>20250801</v>
      </c>
      <c r="I345" s="10">
        <v>99999999</v>
      </c>
    </row>
    <row r="346" spans="1:9" x14ac:dyDescent="0.35">
      <c r="A346" s="8" t="s">
        <v>986</v>
      </c>
      <c r="B346" s="9" t="s">
        <v>987</v>
      </c>
      <c r="C346" s="9" t="s">
        <v>363</v>
      </c>
      <c r="D346" s="9" t="s">
        <v>209</v>
      </c>
      <c r="E346" s="9" t="s">
        <v>206</v>
      </c>
      <c r="F346" s="9" t="s">
        <v>213</v>
      </c>
      <c r="G346" s="9" t="s">
        <v>241</v>
      </c>
      <c r="H346" s="9">
        <v>20250401</v>
      </c>
      <c r="I346" s="10">
        <v>99999999</v>
      </c>
    </row>
    <row r="347" spans="1:9" x14ac:dyDescent="0.35">
      <c r="A347" s="8" t="s">
        <v>988</v>
      </c>
      <c r="B347" s="9" t="s">
        <v>989</v>
      </c>
      <c r="C347" s="9" t="s">
        <v>503</v>
      </c>
      <c r="D347" s="9" t="s">
        <v>209</v>
      </c>
      <c r="E347" s="9" t="s">
        <v>206</v>
      </c>
      <c r="F347" s="9" t="s">
        <v>213</v>
      </c>
      <c r="G347" s="9" t="s">
        <v>241</v>
      </c>
      <c r="H347" s="9">
        <v>20250401</v>
      </c>
      <c r="I347" s="10">
        <v>99999999</v>
      </c>
    </row>
    <row r="348" spans="1:9" x14ac:dyDescent="0.35">
      <c r="A348" s="8" t="s">
        <v>990</v>
      </c>
      <c r="B348" s="9" t="s">
        <v>991</v>
      </c>
      <c r="C348" s="9" t="s">
        <v>234</v>
      </c>
      <c r="D348" s="9" t="s">
        <v>209</v>
      </c>
      <c r="E348" s="9" t="s">
        <v>206</v>
      </c>
      <c r="F348" s="9" t="s">
        <v>213</v>
      </c>
      <c r="G348" s="9" t="s">
        <v>214</v>
      </c>
      <c r="H348" s="9">
        <v>20250401</v>
      </c>
      <c r="I348" s="10">
        <v>99999999</v>
      </c>
    </row>
    <row r="349" spans="1:9" x14ac:dyDescent="0.35">
      <c r="A349" s="8" t="s">
        <v>992</v>
      </c>
      <c r="B349" s="9" t="s">
        <v>993</v>
      </c>
      <c r="C349" s="9" t="s">
        <v>234</v>
      </c>
      <c r="D349" s="9" t="s">
        <v>209</v>
      </c>
      <c r="E349" s="9" t="s">
        <v>206</v>
      </c>
      <c r="F349" s="9" t="s">
        <v>213</v>
      </c>
      <c r="G349" s="9" t="s">
        <v>214</v>
      </c>
      <c r="H349" s="9">
        <v>20250401</v>
      </c>
      <c r="I349" s="10">
        <v>99999999</v>
      </c>
    </row>
    <row r="350" spans="1:9" x14ac:dyDescent="0.35">
      <c r="A350" s="8" t="s">
        <v>994</v>
      </c>
      <c r="B350" s="9" t="s">
        <v>995</v>
      </c>
      <c r="C350" s="9" t="s">
        <v>503</v>
      </c>
      <c r="D350" s="9" t="s">
        <v>209</v>
      </c>
      <c r="E350" s="9" t="s">
        <v>206</v>
      </c>
      <c r="F350" s="9" t="s">
        <v>213</v>
      </c>
      <c r="G350" s="9" t="s">
        <v>241</v>
      </c>
      <c r="H350" s="9">
        <v>20250401</v>
      </c>
      <c r="I350" s="10">
        <v>99999999</v>
      </c>
    </row>
    <row r="351" spans="1:9" x14ac:dyDescent="0.35">
      <c r="A351" s="8" t="s">
        <v>996</v>
      </c>
      <c r="B351" s="9" t="s">
        <v>997</v>
      </c>
      <c r="C351" s="9" t="s">
        <v>363</v>
      </c>
      <c r="D351" s="9" t="s">
        <v>209</v>
      </c>
      <c r="E351" s="9" t="s">
        <v>206</v>
      </c>
      <c r="F351" s="9" t="s">
        <v>213</v>
      </c>
      <c r="G351" s="9" t="s">
        <v>241</v>
      </c>
      <c r="H351" s="9">
        <v>20250401</v>
      </c>
      <c r="I351" s="10">
        <v>99999999</v>
      </c>
    </row>
    <row r="352" spans="1:9" x14ac:dyDescent="0.35">
      <c r="A352" s="8" t="s">
        <v>998</v>
      </c>
      <c r="B352" s="9" t="s">
        <v>999</v>
      </c>
      <c r="C352" s="9" t="s">
        <v>234</v>
      </c>
      <c r="D352" s="9" t="s">
        <v>209</v>
      </c>
      <c r="E352" s="9" t="s">
        <v>206</v>
      </c>
      <c r="F352" s="9" t="s">
        <v>213</v>
      </c>
      <c r="G352" s="9" t="s">
        <v>214</v>
      </c>
      <c r="H352" s="9">
        <v>20250401</v>
      </c>
      <c r="I352" s="10">
        <v>99999999</v>
      </c>
    </row>
    <row r="353" spans="1:9" x14ac:dyDescent="0.35">
      <c r="A353" s="8" t="s">
        <v>1000</v>
      </c>
      <c r="B353" s="9" t="s">
        <v>1001</v>
      </c>
      <c r="C353" s="9" t="s">
        <v>503</v>
      </c>
      <c r="D353" s="9" t="s">
        <v>209</v>
      </c>
      <c r="E353" s="9" t="s">
        <v>206</v>
      </c>
      <c r="F353" s="9" t="s">
        <v>213</v>
      </c>
      <c r="G353" s="9" t="s">
        <v>241</v>
      </c>
      <c r="H353" s="9">
        <v>20250401</v>
      </c>
      <c r="I353" s="10">
        <v>99999999</v>
      </c>
    </row>
    <row r="354" spans="1:9" x14ac:dyDescent="0.35">
      <c r="A354" s="8" t="s">
        <v>1002</v>
      </c>
      <c r="B354" s="9" t="s">
        <v>1003</v>
      </c>
      <c r="C354" s="9" t="s">
        <v>503</v>
      </c>
      <c r="D354" s="9" t="s">
        <v>209</v>
      </c>
      <c r="E354" s="9" t="s">
        <v>206</v>
      </c>
      <c r="F354" s="9" t="s">
        <v>213</v>
      </c>
      <c r="G354" s="9" t="s">
        <v>241</v>
      </c>
      <c r="H354" s="9">
        <v>20250601</v>
      </c>
      <c r="I354" s="10">
        <v>99999999</v>
      </c>
    </row>
    <row r="355" spans="1:9" x14ac:dyDescent="0.35">
      <c r="A355" s="8" t="s">
        <v>1004</v>
      </c>
      <c r="B355" s="9" t="s">
        <v>1005</v>
      </c>
      <c r="C355" s="9" t="s">
        <v>363</v>
      </c>
      <c r="D355" s="9" t="s">
        <v>209</v>
      </c>
      <c r="E355" s="9" t="s">
        <v>206</v>
      </c>
      <c r="F355" s="9" t="s">
        <v>213</v>
      </c>
      <c r="G355" s="9" t="s">
        <v>241</v>
      </c>
      <c r="H355" s="9">
        <v>20250601</v>
      </c>
      <c r="I355" s="10">
        <v>99999999</v>
      </c>
    </row>
    <row r="356" spans="1:9" x14ac:dyDescent="0.35">
      <c r="A356" s="8" t="s">
        <v>1006</v>
      </c>
      <c r="B356" s="9" t="s">
        <v>1007</v>
      </c>
      <c r="C356" s="9" t="s">
        <v>499</v>
      </c>
      <c r="D356" s="9" t="s">
        <v>209</v>
      </c>
      <c r="E356" s="9" t="s">
        <v>206</v>
      </c>
      <c r="F356" s="9" t="s">
        <v>329</v>
      </c>
      <c r="G356" s="9" t="s">
        <v>330</v>
      </c>
      <c r="H356" s="9">
        <v>20250401</v>
      </c>
      <c r="I356" s="10">
        <v>99999999</v>
      </c>
    </row>
    <row r="357" spans="1:9" x14ac:dyDescent="0.35">
      <c r="A357" s="8" t="s">
        <v>1006</v>
      </c>
      <c r="B357" s="9" t="s">
        <v>1008</v>
      </c>
      <c r="C357" s="9" t="s">
        <v>499</v>
      </c>
      <c r="D357" s="9" t="s">
        <v>209</v>
      </c>
      <c r="E357" s="9" t="s">
        <v>206</v>
      </c>
      <c r="F357" s="9" t="s">
        <v>329</v>
      </c>
      <c r="G357" s="9" t="s">
        <v>330</v>
      </c>
      <c r="H357" s="9">
        <v>20250514</v>
      </c>
      <c r="I357" s="10">
        <v>99999999</v>
      </c>
    </row>
    <row r="358" spans="1:9" x14ac:dyDescent="0.35">
      <c r="A358" s="8" t="s">
        <v>1009</v>
      </c>
      <c r="B358" s="9" t="s">
        <v>1010</v>
      </c>
      <c r="C358" s="9" t="s">
        <v>1011</v>
      </c>
      <c r="D358" s="9" t="s">
        <v>209</v>
      </c>
      <c r="E358" s="9" t="s">
        <v>206</v>
      </c>
      <c r="F358" s="9" t="s">
        <v>213</v>
      </c>
      <c r="G358" s="9" t="s">
        <v>214</v>
      </c>
      <c r="H358" s="9">
        <v>20250401</v>
      </c>
      <c r="I358" s="10">
        <v>99999999</v>
      </c>
    </row>
    <row r="359" spans="1:9" x14ac:dyDescent="0.35">
      <c r="A359" s="8" t="s">
        <v>1012</v>
      </c>
      <c r="B359" s="9" t="s">
        <v>1013</v>
      </c>
      <c r="C359" s="9" t="s">
        <v>1011</v>
      </c>
      <c r="D359" s="9" t="s">
        <v>209</v>
      </c>
      <c r="E359" s="9" t="s">
        <v>206</v>
      </c>
      <c r="F359" s="9" t="s">
        <v>329</v>
      </c>
      <c r="G359" s="9" t="s">
        <v>330</v>
      </c>
      <c r="H359" s="9">
        <v>20250401</v>
      </c>
      <c r="I359" s="10">
        <v>99999999</v>
      </c>
    </row>
    <row r="360" spans="1:9" x14ac:dyDescent="0.35">
      <c r="A360" s="8" t="s">
        <v>1014</v>
      </c>
      <c r="B360" s="9" t="s">
        <v>1015</v>
      </c>
      <c r="C360" s="9" t="s">
        <v>499</v>
      </c>
      <c r="D360" s="9" t="s">
        <v>209</v>
      </c>
      <c r="E360" s="9" t="s">
        <v>206</v>
      </c>
      <c r="F360" s="9" t="s">
        <v>329</v>
      </c>
      <c r="G360" s="9" t="s">
        <v>330</v>
      </c>
      <c r="H360" s="9">
        <v>20250401</v>
      </c>
      <c r="I360" s="10">
        <v>99999999</v>
      </c>
    </row>
    <row r="361" spans="1:9" x14ac:dyDescent="0.35">
      <c r="A361" s="8" t="s">
        <v>1016</v>
      </c>
      <c r="B361" s="9" t="s">
        <v>1017</v>
      </c>
      <c r="C361" s="9" t="s">
        <v>351</v>
      </c>
      <c r="D361" s="9" t="s">
        <v>209</v>
      </c>
      <c r="E361" s="9" t="s">
        <v>206</v>
      </c>
      <c r="F361" s="9" t="s">
        <v>213</v>
      </c>
      <c r="G361" s="9" t="s">
        <v>241</v>
      </c>
      <c r="H361" s="9">
        <v>20250401</v>
      </c>
      <c r="I361" s="10">
        <v>99999999</v>
      </c>
    </row>
    <row r="362" spans="1:9" x14ac:dyDescent="0.35">
      <c r="A362" s="8" t="s">
        <v>1018</v>
      </c>
      <c r="B362" s="9" t="s">
        <v>1019</v>
      </c>
      <c r="C362" s="9" t="s">
        <v>354</v>
      </c>
      <c r="D362" s="9" t="s">
        <v>209</v>
      </c>
      <c r="E362" s="9" t="s">
        <v>206</v>
      </c>
      <c r="F362" s="9" t="s">
        <v>213</v>
      </c>
      <c r="G362" s="9" t="s">
        <v>241</v>
      </c>
      <c r="H362" s="9">
        <v>20250401</v>
      </c>
      <c r="I362" s="10">
        <v>99999999</v>
      </c>
    </row>
    <row r="363" spans="1:9" x14ac:dyDescent="0.35">
      <c r="A363" s="8" t="s">
        <v>1020</v>
      </c>
      <c r="B363" s="9" t="s">
        <v>1021</v>
      </c>
      <c r="C363" s="9" t="s">
        <v>357</v>
      </c>
      <c r="D363" s="9" t="s">
        <v>209</v>
      </c>
      <c r="E363" s="9" t="s">
        <v>206</v>
      </c>
      <c r="F363" s="9" t="s">
        <v>213</v>
      </c>
      <c r="G363" s="9" t="s">
        <v>360</v>
      </c>
      <c r="H363" s="9">
        <v>20250401</v>
      </c>
      <c r="I363" s="10">
        <v>99999999</v>
      </c>
    </row>
    <row r="364" spans="1:9" x14ac:dyDescent="0.35">
      <c r="A364" s="8" t="s">
        <v>1022</v>
      </c>
      <c r="B364" s="9" t="s">
        <v>1023</v>
      </c>
      <c r="C364" s="9" t="s">
        <v>496</v>
      </c>
      <c r="D364" s="9" t="s">
        <v>209</v>
      </c>
      <c r="E364" s="9" t="s">
        <v>206</v>
      </c>
      <c r="F364" s="9" t="s">
        <v>329</v>
      </c>
      <c r="G364" s="9" t="s">
        <v>330</v>
      </c>
      <c r="H364" s="9">
        <v>20250401</v>
      </c>
      <c r="I364" s="10">
        <v>99999999</v>
      </c>
    </row>
    <row r="365" spans="1:9" x14ac:dyDescent="0.35">
      <c r="A365" s="8" t="s">
        <v>1024</v>
      </c>
      <c r="B365" s="9" t="s">
        <v>1025</v>
      </c>
      <c r="C365" s="9" t="s">
        <v>499</v>
      </c>
      <c r="D365" s="9" t="s">
        <v>209</v>
      </c>
      <c r="E365" s="9" t="s">
        <v>206</v>
      </c>
      <c r="F365" s="9" t="s">
        <v>329</v>
      </c>
      <c r="G365" s="9" t="s">
        <v>330</v>
      </c>
      <c r="H365" s="9">
        <v>20251001</v>
      </c>
      <c r="I365" s="10">
        <v>99999999</v>
      </c>
    </row>
    <row r="366" spans="1:9" x14ac:dyDescent="0.35">
      <c r="A366" s="8" t="s">
        <v>1026</v>
      </c>
      <c r="B366" s="9" t="s">
        <v>1027</v>
      </c>
      <c r="C366" s="9" t="s">
        <v>493</v>
      </c>
      <c r="D366" s="9" t="s">
        <v>209</v>
      </c>
      <c r="E366" s="9" t="s">
        <v>206</v>
      </c>
      <c r="F366" s="9" t="s">
        <v>329</v>
      </c>
      <c r="G366" s="9" t="s">
        <v>330</v>
      </c>
      <c r="H366" s="9">
        <v>20250401</v>
      </c>
      <c r="I366" s="10">
        <v>99999999</v>
      </c>
    </row>
    <row r="367" spans="1:9" x14ac:dyDescent="0.35">
      <c r="A367" s="8" t="s">
        <v>1026</v>
      </c>
      <c r="B367" s="9" t="s">
        <v>1028</v>
      </c>
      <c r="C367" s="9" t="s">
        <v>493</v>
      </c>
      <c r="D367" s="9" t="s">
        <v>209</v>
      </c>
      <c r="E367" s="9" t="s">
        <v>206</v>
      </c>
      <c r="F367" s="9" t="s">
        <v>329</v>
      </c>
      <c r="G367" s="9" t="s">
        <v>330</v>
      </c>
      <c r="H367" s="9">
        <v>20250401</v>
      </c>
      <c r="I367" s="10">
        <v>99999999</v>
      </c>
    </row>
    <row r="368" spans="1:9" x14ac:dyDescent="0.35">
      <c r="A368" s="8" t="s">
        <v>1026</v>
      </c>
      <c r="B368" s="9" t="s">
        <v>1029</v>
      </c>
      <c r="C368" s="9" t="s">
        <v>493</v>
      </c>
      <c r="D368" s="9" t="s">
        <v>209</v>
      </c>
      <c r="E368" s="9" t="s">
        <v>206</v>
      </c>
      <c r="F368" s="9" t="s">
        <v>329</v>
      </c>
      <c r="G368" s="9" t="s">
        <v>330</v>
      </c>
      <c r="H368" s="9">
        <v>20250801</v>
      </c>
      <c r="I368" s="10">
        <v>99999999</v>
      </c>
    </row>
    <row r="369" spans="1:9" x14ac:dyDescent="0.35">
      <c r="A369" s="8" t="s">
        <v>1030</v>
      </c>
      <c r="B369" s="9" t="s">
        <v>1031</v>
      </c>
      <c r="C369" s="9" t="s">
        <v>499</v>
      </c>
      <c r="D369" s="9" t="s">
        <v>209</v>
      </c>
      <c r="E369" s="9" t="s">
        <v>206</v>
      </c>
      <c r="F369" s="9" t="s">
        <v>329</v>
      </c>
      <c r="G369" s="9" t="s">
        <v>330</v>
      </c>
      <c r="H369" s="9">
        <v>20250513</v>
      </c>
      <c r="I369" s="10">
        <v>99999999</v>
      </c>
    </row>
    <row r="370" spans="1:9" x14ac:dyDescent="0.35">
      <c r="A370" s="8" t="s">
        <v>1030</v>
      </c>
      <c r="B370" s="9" t="s">
        <v>1032</v>
      </c>
      <c r="C370" s="9" t="s">
        <v>499</v>
      </c>
      <c r="D370" s="9" t="s">
        <v>209</v>
      </c>
      <c r="E370" s="9" t="s">
        <v>206</v>
      </c>
      <c r="F370" s="9" t="s">
        <v>329</v>
      </c>
      <c r="G370" s="9" t="s">
        <v>330</v>
      </c>
      <c r="H370" s="9">
        <v>20250801</v>
      </c>
      <c r="I370" s="10">
        <v>99999999</v>
      </c>
    </row>
    <row r="371" spans="1:9" x14ac:dyDescent="0.35">
      <c r="A371" s="8" t="s">
        <v>1033</v>
      </c>
      <c r="B371" s="9" t="s">
        <v>1034</v>
      </c>
      <c r="C371" s="9" t="s">
        <v>499</v>
      </c>
      <c r="D371" s="9" t="s">
        <v>209</v>
      </c>
      <c r="E371" s="9" t="s">
        <v>206</v>
      </c>
      <c r="F371" s="9" t="s">
        <v>329</v>
      </c>
      <c r="G371" s="9" t="s">
        <v>330</v>
      </c>
      <c r="H371" s="9">
        <v>20250401</v>
      </c>
      <c r="I371" s="10">
        <v>99999999</v>
      </c>
    </row>
    <row r="372" spans="1:9" x14ac:dyDescent="0.35">
      <c r="A372" s="8" t="s">
        <v>1033</v>
      </c>
      <c r="B372" s="9" t="s">
        <v>1035</v>
      </c>
      <c r="C372" s="9" t="s">
        <v>499</v>
      </c>
      <c r="D372" s="9" t="s">
        <v>209</v>
      </c>
      <c r="E372" s="9" t="s">
        <v>206</v>
      </c>
      <c r="F372" s="9" t="s">
        <v>329</v>
      </c>
      <c r="G372" s="9" t="s">
        <v>330</v>
      </c>
      <c r="H372" s="9">
        <v>20250514</v>
      </c>
      <c r="I372" s="10">
        <v>99999999</v>
      </c>
    </row>
    <row r="373" spans="1:9" x14ac:dyDescent="0.35">
      <c r="A373" s="8" t="s">
        <v>1036</v>
      </c>
      <c r="B373" s="9" t="s">
        <v>1037</v>
      </c>
      <c r="C373" s="9" t="s">
        <v>496</v>
      </c>
      <c r="D373" s="9" t="s">
        <v>209</v>
      </c>
      <c r="E373" s="9" t="s">
        <v>206</v>
      </c>
      <c r="F373" s="9" t="s">
        <v>329</v>
      </c>
      <c r="G373" s="9" t="s">
        <v>330</v>
      </c>
      <c r="H373" s="9">
        <v>20250401</v>
      </c>
      <c r="I373" s="10">
        <v>99999999</v>
      </c>
    </row>
    <row r="374" spans="1:9" x14ac:dyDescent="0.35">
      <c r="A374" s="8" t="s">
        <v>1038</v>
      </c>
      <c r="B374" s="9" t="s">
        <v>1039</v>
      </c>
      <c r="C374" s="9" t="s">
        <v>496</v>
      </c>
      <c r="D374" s="9" t="s">
        <v>209</v>
      </c>
      <c r="E374" s="9" t="s">
        <v>206</v>
      </c>
      <c r="F374" s="9" t="s">
        <v>329</v>
      </c>
      <c r="G374" s="9" t="s">
        <v>330</v>
      </c>
      <c r="H374" s="9">
        <v>20250401</v>
      </c>
      <c r="I374" s="10">
        <v>99999999</v>
      </c>
    </row>
    <row r="375" spans="1:9" x14ac:dyDescent="0.35">
      <c r="A375" s="8" t="s">
        <v>1038</v>
      </c>
      <c r="B375" s="9" t="s">
        <v>1040</v>
      </c>
      <c r="C375" s="9" t="s">
        <v>496</v>
      </c>
      <c r="D375" s="9" t="s">
        <v>209</v>
      </c>
      <c r="E375" s="9" t="s">
        <v>206</v>
      </c>
      <c r="F375" s="9" t="s">
        <v>329</v>
      </c>
      <c r="G375" s="9" t="s">
        <v>330</v>
      </c>
      <c r="H375" s="9">
        <v>20250401</v>
      </c>
      <c r="I375" s="10">
        <v>99999999</v>
      </c>
    </row>
    <row r="376" spans="1:9" x14ac:dyDescent="0.35">
      <c r="A376" s="8" t="s">
        <v>1041</v>
      </c>
      <c r="B376" s="9" t="s">
        <v>1042</v>
      </c>
      <c r="C376" s="9" t="s">
        <v>496</v>
      </c>
      <c r="D376" s="9" t="s">
        <v>209</v>
      </c>
      <c r="E376" s="9" t="s">
        <v>206</v>
      </c>
      <c r="F376" s="9" t="s">
        <v>213</v>
      </c>
      <c r="G376" s="9" t="s">
        <v>214</v>
      </c>
      <c r="H376" s="9">
        <v>20250401</v>
      </c>
      <c r="I376" s="10">
        <v>99999999</v>
      </c>
    </row>
    <row r="377" spans="1:9" x14ac:dyDescent="0.35">
      <c r="A377" s="8" t="s">
        <v>1043</v>
      </c>
      <c r="B377" s="9" t="s">
        <v>1044</v>
      </c>
      <c r="C377" s="9" t="s">
        <v>503</v>
      </c>
      <c r="D377" s="9" t="s">
        <v>209</v>
      </c>
      <c r="E377" s="9" t="s">
        <v>206</v>
      </c>
      <c r="F377" s="9" t="s">
        <v>213</v>
      </c>
      <c r="G377" s="9" t="s">
        <v>241</v>
      </c>
      <c r="H377" s="9">
        <v>20250401</v>
      </c>
      <c r="I377" s="10">
        <v>99999999</v>
      </c>
    </row>
    <row r="378" spans="1:9" x14ac:dyDescent="0.35">
      <c r="A378" s="8" t="s">
        <v>1045</v>
      </c>
      <c r="B378" s="9" t="s">
        <v>1046</v>
      </c>
      <c r="C378" s="9" t="s">
        <v>363</v>
      </c>
      <c r="D378" s="9" t="s">
        <v>209</v>
      </c>
      <c r="E378" s="9" t="s">
        <v>206</v>
      </c>
      <c r="F378" s="9" t="s">
        <v>213</v>
      </c>
      <c r="G378" s="9" t="s">
        <v>241</v>
      </c>
      <c r="H378" s="9">
        <v>20250401</v>
      </c>
      <c r="I378" s="10">
        <v>99999999</v>
      </c>
    </row>
    <row r="379" spans="1:9" x14ac:dyDescent="0.35">
      <c r="A379" s="8" t="s">
        <v>1047</v>
      </c>
      <c r="B379" s="9" t="s">
        <v>1048</v>
      </c>
      <c r="C379" s="9" t="s">
        <v>503</v>
      </c>
      <c r="D379" s="9" t="s">
        <v>209</v>
      </c>
      <c r="E379" s="9" t="s">
        <v>206</v>
      </c>
      <c r="F379" s="9" t="s">
        <v>213</v>
      </c>
      <c r="G379" s="9" t="s">
        <v>241</v>
      </c>
      <c r="H379" s="9">
        <v>20250401</v>
      </c>
      <c r="I379" s="10">
        <v>99999999</v>
      </c>
    </row>
    <row r="380" spans="1:9" x14ac:dyDescent="0.35">
      <c r="A380" s="8" t="s">
        <v>1049</v>
      </c>
      <c r="B380" s="9" t="s">
        <v>1050</v>
      </c>
      <c r="C380" s="9" t="s">
        <v>363</v>
      </c>
      <c r="D380" s="9" t="s">
        <v>209</v>
      </c>
      <c r="E380" s="9" t="s">
        <v>206</v>
      </c>
      <c r="F380" s="9" t="s">
        <v>213</v>
      </c>
      <c r="G380" s="9" t="s">
        <v>241</v>
      </c>
      <c r="H380" s="9">
        <v>20250401</v>
      </c>
      <c r="I380" s="10">
        <v>99999999</v>
      </c>
    </row>
    <row r="381" spans="1:9" x14ac:dyDescent="0.35">
      <c r="A381" s="8" t="s">
        <v>1051</v>
      </c>
      <c r="B381" s="9" t="s">
        <v>1052</v>
      </c>
      <c r="C381" s="9" t="s">
        <v>1053</v>
      </c>
      <c r="D381" s="9" t="s">
        <v>209</v>
      </c>
      <c r="E381" s="9" t="s">
        <v>206</v>
      </c>
      <c r="F381" s="9" t="s">
        <v>213</v>
      </c>
      <c r="G381" s="9" t="s">
        <v>214</v>
      </c>
      <c r="H381" s="9">
        <v>20250401</v>
      </c>
      <c r="I381" s="10">
        <v>99999999</v>
      </c>
    </row>
    <row r="382" spans="1:9" x14ac:dyDescent="0.35">
      <c r="A382" s="8" t="s">
        <v>1054</v>
      </c>
      <c r="B382" s="9" t="s">
        <v>1055</v>
      </c>
      <c r="C382" s="9" t="s">
        <v>496</v>
      </c>
      <c r="D382" s="9" t="s">
        <v>209</v>
      </c>
      <c r="E382" s="9" t="s">
        <v>206</v>
      </c>
      <c r="F382" s="9" t="s">
        <v>213</v>
      </c>
      <c r="G382" s="9" t="s">
        <v>214</v>
      </c>
      <c r="H382" s="9">
        <v>20250401</v>
      </c>
      <c r="I382" s="10">
        <v>99999999</v>
      </c>
    </row>
    <row r="383" spans="1:9" x14ac:dyDescent="0.35">
      <c r="A383" s="8" t="s">
        <v>1056</v>
      </c>
      <c r="B383" s="9" t="s">
        <v>1057</v>
      </c>
      <c r="C383" s="9" t="s">
        <v>503</v>
      </c>
      <c r="D383" s="9" t="s">
        <v>209</v>
      </c>
      <c r="E383" s="9" t="s">
        <v>206</v>
      </c>
      <c r="F383" s="9" t="s">
        <v>213</v>
      </c>
      <c r="G383" s="9" t="s">
        <v>241</v>
      </c>
      <c r="H383" s="9">
        <v>20250401</v>
      </c>
      <c r="I383" s="10">
        <v>99999999</v>
      </c>
    </row>
    <row r="384" spans="1:9" x14ac:dyDescent="0.35">
      <c r="A384" s="8" t="s">
        <v>1058</v>
      </c>
      <c r="B384" s="9" t="s">
        <v>1059</v>
      </c>
      <c r="C384" s="9" t="s">
        <v>363</v>
      </c>
      <c r="D384" s="9" t="s">
        <v>209</v>
      </c>
      <c r="E384" s="9" t="s">
        <v>206</v>
      </c>
      <c r="F384" s="9" t="s">
        <v>213</v>
      </c>
      <c r="G384" s="9" t="s">
        <v>241</v>
      </c>
      <c r="H384" s="9">
        <v>20250401</v>
      </c>
      <c r="I384" s="10">
        <v>99999999</v>
      </c>
    </row>
    <row r="385" spans="1:9" x14ac:dyDescent="0.35">
      <c r="A385" s="8" t="s">
        <v>1060</v>
      </c>
      <c r="B385" s="9" t="s">
        <v>1061</v>
      </c>
      <c r="C385" s="9" t="s">
        <v>503</v>
      </c>
      <c r="D385" s="9" t="s">
        <v>209</v>
      </c>
      <c r="E385" s="9" t="s">
        <v>206</v>
      </c>
      <c r="F385" s="9" t="s">
        <v>213</v>
      </c>
      <c r="G385" s="9" t="s">
        <v>241</v>
      </c>
      <c r="H385" s="9">
        <v>20250401</v>
      </c>
      <c r="I385" s="10">
        <v>99999999</v>
      </c>
    </row>
    <row r="386" spans="1:9" x14ac:dyDescent="0.35">
      <c r="A386" s="8" t="s">
        <v>1062</v>
      </c>
      <c r="B386" s="9" t="s">
        <v>1063</v>
      </c>
      <c r="C386" s="9" t="s">
        <v>363</v>
      </c>
      <c r="D386" s="9" t="s">
        <v>209</v>
      </c>
      <c r="E386" s="9" t="s">
        <v>206</v>
      </c>
      <c r="F386" s="9" t="s">
        <v>213</v>
      </c>
      <c r="G386" s="9" t="s">
        <v>241</v>
      </c>
      <c r="H386" s="9">
        <v>20250401</v>
      </c>
      <c r="I386" s="10">
        <v>99999999</v>
      </c>
    </row>
    <row r="387" spans="1:9" x14ac:dyDescent="0.35">
      <c r="A387" s="8" t="s">
        <v>1064</v>
      </c>
      <c r="B387" s="9" t="s">
        <v>1065</v>
      </c>
      <c r="C387" s="9" t="s">
        <v>234</v>
      </c>
      <c r="D387" s="9" t="s">
        <v>209</v>
      </c>
      <c r="E387" s="9" t="s">
        <v>206</v>
      </c>
      <c r="F387" s="9" t="s">
        <v>329</v>
      </c>
      <c r="G387" s="9" t="s">
        <v>330</v>
      </c>
      <c r="H387" s="9">
        <v>20250514</v>
      </c>
      <c r="I387" s="10">
        <v>99999999</v>
      </c>
    </row>
    <row r="388" spans="1:9" x14ac:dyDescent="0.35">
      <c r="A388" s="8" t="s">
        <v>1064</v>
      </c>
      <c r="B388" s="9" t="s">
        <v>1066</v>
      </c>
      <c r="C388" s="9" t="s">
        <v>234</v>
      </c>
      <c r="D388" s="9" t="s">
        <v>209</v>
      </c>
      <c r="E388" s="9" t="s">
        <v>206</v>
      </c>
      <c r="F388" s="9" t="s">
        <v>329</v>
      </c>
      <c r="G388" s="9" t="s">
        <v>330</v>
      </c>
      <c r="H388" s="9">
        <v>20250801</v>
      </c>
      <c r="I388" s="10">
        <v>99999999</v>
      </c>
    </row>
    <row r="389" spans="1:9" x14ac:dyDescent="0.35">
      <c r="A389" s="8" t="s">
        <v>1067</v>
      </c>
      <c r="B389" s="9" t="s">
        <v>1068</v>
      </c>
      <c r="C389" s="9" t="s">
        <v>351</v>
      </c>
      <c r="D389" s="9" t="s">
        <v>209</v>
      </c>
      <c r="E389" s="9" t="s">
        <v>206</v>
      </c>
      <c r="F389" s="9" t="s">
        <v>213</v>
      </c>
      <c r="G389" s="9" t="s">
        <v>241</v>
      </c>
      <c r="H389" s="9">
        <v>20250401</v>
      </c>
      <c r="I389" s="10">
        <v>99999999</v>
      </c>
    </row>
    <row r="390" spans="1:9" x14ac:dyDescent="0.35">
      <c r="A390" s="8" t="s">
        <v>1069</v>
      </c>
      <c r="B390" s="9" t="s">
        <v>1070</v>
      </c>
      <c r="C390" s="9" t="s">
        <v>354</v>
      </c>
      <c r="D390" s="9" t="s">
        <v>209</v>
      </c>
      <c r="E390" s="9" t="s">
        <v>206</v>
      </c>
      <c r="F390" s="9" t="s">
        <v>213</v>
      </c>
      <c r="G390" s="9" t="s">
        <v>241</v>
      </c>
      <c r="H390" s="9">
        <v>20250401</v>
      </c>
      <c r="I390" s="10">
        <v>99999999</v>
      </c>
    </row>
    <row r="391" spans="1:9" x14ac:dyDescent="0.35">
      <c r="A391" s="8" t="s">
        <v>1071</v>
      </c>
      <c r="B391" s="9" t="s">
        <v>1072</v>
      </c>
      <c r="C391" s="9" t="s">
        <v>357</v>
      </c>
      <c r="D391" s="9" t="s">
        <v>209</v>
      </c>
      <c r="E391" s="9" t="s">
        <v>206</v>
      </c>
      <c r="F391" s="9" t="s">
        <v>213</v>
      </c>
      <c r="G391" s="9" t="s">
        <v>241</v>
      </c>
      <c r="H391" s="9">
        <v>20250401</v>
      </c>
      <c r="I391" s="10">
        <v>99999999</v>
      </c>
    </row>
    <row r="392" spans="1:9" x14ac:dyDescent="0.35">
      <c r="A392" s="8" t="s">
        <v>1073</v>
      </c>
      <c r="B392" s="9" t="s">
        <v>1074</v>
      </c>
      <c r="C392" s="9" t="s">
        <v>496</v>
      </c>
      <c r="D392" s="9" t="s">
        <v>209</v>
      </c>
      <c r="E392" s="9" t="s">
        <v>206</v>
      </c>
      <c r="F392" s="9" t="s">
        <v>329</v>
      </c>
      <c r="G392" s="9" t="s">
        <v>330</v>
      </c>
      <c r="H392" s="9">
        <v>20250401</v>
      </c>
      <c r="I392" s="10">
        <v>99999999</v>
      </c>
    </row>
    <row r="393" spans="1:9" x14ac:dyDescent="0.35">
      <c r="A393" s="8" t="s">
        <v>1075</v>
      </c>
      <c r="B393" s="9" t="s">
        <v>1076</v>
      </c>
      <c r="C393" s="9" t="s">
        <v>1077</v>
      </c>
      <c r="D393" s="9" t="s">
        <v>209</v>
      </c>
      <c r="E393" s="9" t="s">
        <v>206</v>
      </c>
      <c r="F393" s="9" t="s">
        <v>329</v>
      </c>
      <c r="G393" s="9" t="s">
        <v>330</v>
      </c>
      <c r="H393" s="9">
        <v>20250514</v>
      </c>
      <c r="I393" s="10">
        <v>99999999</v>
      </c>
    </row>
    <row r="394" spans="1:9" x14ac:dyDescent="0.35">
      <c r="A394" s="8" t="s">
        <v>1078</v>
      </c>
      <c r="B394" s="9" t="s">
        <v>1079</v>
      </c>
      <c r="C394" s="9" t="s">
        <v>351</v>
      </c>
      <c r="D394" s="9" t="s">
        <v>209</v>
      </c>
      <c r="E394" s="9" t="s">
        <v>206</v>
      </c>
      <c r="F394" s="9" t="s">
        <v>213</v>
      </c>
      <c r="G394" s="9" t="s">
        <v>241</v>
      </c>
      <c r="H394" s="9">
        <v>20250401</v>
      </c>
      <c r="I394" s="10">
        <v>99999999</v>
      </c>
    </row>
    <row r="395" spans="1:9" x14ac:dyDescent="0.35">
      <c r="A395" s="8" t="s">
        <v>1080</v>
      </c>
      <c r="B395" s="9" t="s">
        <v>1081</v>
      </c>
      <c r="C395" s="9" t="s">
        <v>354</v>
      </c>
      <c r="D395" s="9" t="s">
        <v>209</v>
      </c>
      <c r="E395" s="9" t="s">
        <v>206</v>
      </c>
      <c r="F395" s="9" t="s">
        <v>213</v>
      </c>
      <c r="G395" s="9" t="s">
        <v>241</v>
      </c>
      <c r="H395" s="9">
        <v>20250401</v>
      </c>
      <c r="I395" s="10">
        <v>99999999</v>
      </c>
    </row>
    <row r="396" spans="1:9" x14ac:dyDescent="0.35">
      <c r="A396" s="8" t="s">
        <v>1082</v>
      </c>
      <c r="B396" s="9" t="s">
        <v>1083</v>
      </c>
      <c r="C396" s="9" t="s">
        <v>357</v>
      </c>
      <c r="D396" s="9" t="s">
        <v>209</v>
      </c>
      <c r="E396" s="9" t="s">
        <v>206</v>
      </c>
      <c r="F396" s="9" t="s">
        <v>213</v>
      </c>
      <c r="G396" s="9" t="s">
        <v>241</v>
      </c>
      <c r="H396" s="9">
        <v>20250401</v>
      </c>
      <c r="I396" s="10">
        <v>99999999</v>
      </c>
    </row>
    <row r="397" spans="1:9" x14ac:dyDescent="0.35">
      <c r="A397" s="8" t="s">
        <v>1084</v>
      </c>
      <c r="B397" s="9" t="s">
        <v>1085</v>
      </c>
      <c r="C397" s="9" t="s">
        <v>351</v>
      </c>
      <c r="D397" s="9" t="s">
        <v>209</v>
      </c>
      <c r="E397" s="9" t="s">
        <v>206</v>
      </c>
      <c r="F397" s="9" t="s">
        <v>213</v>
      </c>
      <c r="G397" s="9" t="s">
        <v>241</v>
      </c>
      <c r="H397" s="9">
        <v>20250401</v>
      </c>
      <c r="I397" s="10">
        <v>99999999</v>
      </c>
    </row>
    <row r="398" spans="1:9" x14ac:dyDescent="0.35">
      <c r="A398" s="8" t="s">
        <v>1086</v>
      </c>
      <c r="B398" s="9" t="s">
        <v>1087</v>
      </c>
      <c r="C398" s="9" t="s">
        <v>354</v>
      </c>
      <c r="D398" s="9" t="s">
        <v>209</v>
      </c>
      <c r="E398" s="9" t="s">
        <v>206</v>
      </c>
      <c r="F398" s="9" t="s">
        <v>213</v>
      </c>
      <c r="G398" s="9" t="s">
        <v>241</v>
      </c>
      <c r="H398" s="9">
        <v>20250401</v>
      </c>
      <c r="I398" s="10">
        <v>99999999</v>
      </c>
    </row>
    <row r="399" spans="1:9" x14ac:dyDescent="0.35">
      <c r="A399" s="8" t="s">
        <v>1088</v>
      </c>
      <c r="B399" s="9" t="s">
        <v>1089</v>
      </c>
      <c r="C399" s="9" t="s">
        <v>357</v>
      </c>
      <c r="D399" s="9" t="s">
        <v>209</v>
      </c>
      <c r="E399" s="9" t="s">
        <v>206</v>
      </c>
      <c r="F399" s="9" t="s">
        <v>213</v>
      </c>
      <c r="G399" s="9" t="s">
        <v>241</v>
      </c>
      <c r="H399" s="9">
        <v>20250401</v>
      </c>
      <c r="I399" s="10">
        <v>99999999</v>
      </c>
    </row>
    <row r="400" spans="1:9" x14ac:dyDescent="0.35">
      <c r="A400" s="8" t="s">
        <v>1090</v>
      </c>
      <c r="B400" s="9" t="s">
        <v>1091</v>
      </c>
      <c r="C400" s="9" t="s">
        <v>1092</v>
      </c>
      <c r="D400" s="9" t="s">
        <v>209</v>
      </c>
      <c r="E400" s="9" t="s">
        <v>206</v>
      </c>
      <c r="F400" s="9" t="s">
        <v>329</v>
      </c>
      <c r="G400" s="9" t="s">
        <v>330</v>
      </c>
      <c r="H400" s="9">
        <v>20250514</v>
      </c>
      <c r="I400" s="10">
        <v>99999999</v>
      </c>
    </row>
    <row r="401" spans="1:9" x14ac:dyDescent="0.35">
      <c r="A401" s="8" t="s">
        <v>1093</v>
      </c>
      <c r="B401" s="9" t="s">
        <v>1094</v>
      </c>
      <c r="C401" s="9" t="s">
        <v>324</v>
      </c>
      <c r="D401" s="9" t="s">
        <v>209</v>
      </c>
      <c r="E401" s="9" t="s">
        <v>206</v>
      </c>
      <c r="F401" s="9" t="s">
        <v>329</v>
      </c>
      <c r="G401" s="9" t="s">
        <v>330</v>
      </c>
      <c r="H401" s="9">
        <v>20250401</v>
      </c>
      <c r="I401" s="10">
        <v>99999999</v>
      </c>
    </row>
    <row r="402" spans="1:9" x14ac:dyDescent="0.35">
      <c r="A402" s="8" t="s">
        <v>1093</v>
      </c>
      <c r="B402" s="9" t="s">
        <v>1095</v>
      </c>
      <c r="C402" s="9" t="s">
        <v>324</v>
      </c>
      <c r="D402" s="9" t="s">
        <v>209</v>
      </c>
      <c r="E402" s="9" t="s">
        <v>206</v>
      </c>
      <c r="F402" s="9" t="s">
        <v>329</v>
      </c>
      <c r="G402" s="9" t="s">
        <v>330</v>
      </c>
      <c r="H402" s="9">
        <v>20250515</v>
      </c>
      <c r="I402" s="10">
        <v>99999999</v>
      </c>
    </row>
    <row r="403" spans="1:9" x14ac:dyDescent="0.35">
      <c r="A403" s="8" t="s">
        <v>1096</v>
      </c>
      <c r="B403" s="9" t="s">
        <v>1097</v>
      </c>
      <c r="C403" s="9" t="s">
        <v>351</v>
      </c>
      <c r="D403" s="9" t="s">
        <v>209</v>
      </c>
      <c r="E403" s="9" t="s">
        <v>206</v>
      </c>
      <c r="F403" s="9" t="s">
        <v>213</v>
      </c>
      <c r="G403" s="9" t="s">
        <v>241</v>
      </c>
      <c r="H403" s="9">
        <v>20250401</v>
      </c>
      <c r="I403" s="10">
        <v>99999999</v>
      </c>
    </row>
    <row r="404" spans="1:9" x14ac:dyDescent="0.35">
      <c r="A404" s="8" t="s">
        <v>1098</v>
      </c>
      <c r="B404" s="9" t="s">
        <v>1099</v>
      </c>
      <c r="C404" s="9" t="s">
        <v>354</v>
      </c>
      <c r="D404" s="9" t="s">
        <v>209</v>
      </c>
      <c r="E404" s="9" t="s">
        <v>206</v>
      </c>
      <c r="F404" s="9" t="s">
        <v>213</v>
      </c>
      <c r="G404" s="9" t="s">
        <v>241</v>
      </c>
      <c r="H404" s="9">
        <v>20250401</v>
      </c>
      <c r="I404" s="10">
        <v>99999999</v>
      </c>
    </row>
    <row r="405" spans="1:9" x14ac:dyDescent="0.35">
      <c r="A405" s="8" t="s">
        <v>1100</v>
      </c>
      <c r="B405" s="9" t="s">
        <v>1101</v>
      </c>
      <c r="C405" s="9" t="s">
        <v>357</v>
      </c>
      <c r="D405" s="9" t="s">
        <v>209</v>
      </c>
      <c r="E405" s="9" t="s">
        <v>206</v>
      </c>
      <c r="F405" s="9" t="s">
        <v>213</v>
      </c>
      <c r="G405" s="9" t="s">
        <v>360</v>
      </c>
      <c r="H405" s="9">
        <v>20250401</v>
      </c>
      <c r="I405" s="10">
        <v>99999999</v>
      </c>
    </row>
    <row r="406" spans="1:9" x14ac:dyDescent="0.35">
      <c r="A406" s="8" t="s">
        <v>1102</v>
      </c>
      <c r="B406" s="9" t="s">
        <v>1103</v>
      </c>
      <c r="C406" s="9" t="s">
        <v>499</v>
      </c>
      <c r="D406" s="9" t="s">
        <v>209</v>
      </c>
      <c r="E406" s="9" t="s">
        <v>206</v>
      </c>
      <c r="F406" s="9" t="s">
        <v>329</v>
      </c>
      <c r="G406" s="9" t="s">
        <v>330</v>
      </c>
      <c r="H406" s="9">
        <v>20250401</v>
      </c>
      <c r="I406" s="10">
        <v>99999999</v>
      </c>
    </row>
    <row r="407" spans="1:9" x14ac:dyDescent="0.35">
      <c r="A407" s="8" t="s">
        <v>193</v>
      </c>
      <c r="B407" s="9" t="s">
        <v>1104</v>
      </c>
      <c r="C407" s="9" t="s">
        <v>499</v>
      </c>
      <c r="D407" s="9" t="s">
        <v>209</v>
      </c>
      <c r="E407" s="9" t="s">
        <v>206</v>
      </c>
      <c r="F407" s="9" t="s">
        <v>329</v>
      </c>
      <c r="G407" s="9" t="s">
        <v>330</v>
      </c>
      <c r="H407" s="9">
        <v>20250601</v>
      </c>
      <c r="I407" s="10">
        <v>99999999</v>
      </c>
    </row>
    <row r="408" spans="1:9" x14ac:dyDescent="0.35">
      <c r="A408" s="8" t="s">
        <v>1105</v>
      </c>
      <c r="B408" s="9" t="s">
        <v>1106</v>
      </c>
      <c r="C408" s="9" t="s">
        <v>351</v>
      </c>
      <c r="D408" s="9" t="s">
        <v>209</v>
      </c>
      <c r="E408" s="9" t="s">
        <v>206</v>
      </c>
      <c r="F408" s="9" t="s">
        <v>213</v>
      </c>
      <c r="G408" s="9" t="s">
        <v>241</v>
      </c>
      <c r="H408" s="9">
        <v>20250601</v>
      </c>
      <c r="I408" s="10">
        <v>99999999</v>
      </c>
    </row>
    <row r="409" spans="1:9" x14ac:dyDescent="0.35">
      <c r="A409" s="8" t="s">
        <v>1107</v>
      </c>
      <c r="B409" s="9" t="s">
        <v>1108</v>
      </c>
      <c r="C409" s="9" t="s">
        <v>354</v>
      </c>
      <c r="D409" s="9" t="s">
        <v>209</v>
      </c>
      <c r="E409" s="9" t="s">
        <v>206</v>
      </c>
      <c r="F409" s="9" t="s">
        <v>213</v>
      </c>
      <c r="G409" s="9" t="s">
        <v>241</v>
      </c>
      <c r="H409" s="9">
        <v>20250601</v>
      </c>
      <c r="I409" s="10">
        <v>99999999</v>
      </c>
    </row>
    <row r="410" spans="1:9" x14ac:dyDescent="0.35">
      <c r="A410" s="8" t="s">
        <v>1109</v>
      </c>
      <c r="B410" s="9" t="s">
        <v>1110</v>
      </c>
      <c r="C410" s="9" t="s">
        <v>496</v>
      </c>
      <c r="D410" s="9" t="s">
        <v>209</v>
      </c>
      <c r="E410" s="9" t="s">
        <v>206</v>
      </c>
      <c r="F410" s="9" t="s">
        <v>329</v>
      </c>
      <c r="G410" s="9" t="s">
        <v>330</v>
      </c>
      <c r="H410" s="9">
        <v>20250701</v>
      </c>
      <c r="I410" s="10">
        <v>99999999</v>
      </c>
    </row>
    <row r="411" spans="1:9" x14ac:dyDescent="0.35">
      <c r="A411" s="8" t="s">
        <v>1109</v>
      </c>
      <c r="B411" s="9" t="s">
        <v>1111</v>
      </c>
      <c r="C411" s="9" t="s">
        <v>496</v>
      </c>
      <c r="D411" s="9" t="s">
        <v>209</v>
      </c>
      <c r="E411" s="9" t="s">
        <v>206</v>
      </c>
      <c r="F411" s="9" t="s">
        <v>329</v>
      </c>
      <c r="G411" s="9" t="s">
        <v>330</v>
      </c>
      <c r="H411" s="9">
        <v>20250825</v>
      </c>
      <c r="I411" s="10">
        <v>99999999</v>
      </c>
    </row>
    <row r="412" spans="1:9" x14ac:dyDescent="0.35">
      <c r="A412" s="8" t="s">
        <v>1112</v>
      </c>
      <c r="B412" s="9" t="s">
        <v>1113</v>
      </c>
      <c r="C412" s="9" t="s">
        <v>351</v>
      </c>
      <c r="D412" s="9" t="s">
        <v>209</v>
      </c>
      <c r="E412" s="9" t="s">
        <v>206</v>
      </c>
      <c r="F412" s="9" t="s">
        <v>213</v>
      </c>
      <c r="G412" s="9" t="s">
        <v>241</v>
      </c>
      <c r="H412" s="9">
        <v>20250701</v>
      </c>
      <c r="I412" s="10">
        <v>99999999</v>
      </c>
    </row>
    <row r="413" spans="1:9" x14ac:dyDescent="0.35">
      <c r="A413" s="8" t="s">
        <v>1114</v>
      </c>
      <c r="B413" s="9" t="s">
        <v>1115</v>
      </c>
      <c r="C413" s="9" t="s">
        <v>354</v>
      </c>
      <c r="D413" s="9" t="s">
        <v>209</v>
      </c>
      <c r="E413" s="9" t="s">
        <v>206</v>
      </c>
      <c r="F413" s="9" t="s">
        <v>213</v>
      </c>
      <c r="G413" s="9" t="s">
        <v>241</v>
      </c>
      <c r="H413" s="9">
        <v>20250701</v>
      </c>
      <c r="I413" s="10">
        <v>99999999</v>
      </c>
    </row>
    <row r="414" spans="1:9" x14ac:dyDescent="0.35">
      <c r="A414" s="8" t="s">
        <v>1116</v>
      </c>
      <c r="B414" s="9" t="s">
        <v>1117</v>
      </c>
      <c r="C414" s="9" t="s">
        <v>357</v>
      </c>
      <c r="D414" s="9" t="s">
        <v>209</v>
      </c>
      <c r="E414" s="9" t="s">
        <v>206</v>
      </c>
      <c r="F414" s="9" t="s">
        <v>213</v>
      </c>
      <c r="G414" s="9" t="s">
        <v>360</v>
      </c>
      <c r="H414" s="9">
        <v>20250701</v>
      </c>
      <c r="I414" s="10">
        <v>99999999</v>
      </c>
    </row>
    <row r="415" spans="1:9" x14ac:dyDescent="0.35">
      <c r="A415" s="8" t="s">
        <v>1118</v>
      </c>
      <c r="B415" s="9" t="s">
        <v>1119</v>
      </c>
      <c r="C415" s="9" t="s">
        <v>234</v>
      </c>
      <c r="D415" s="9" t="s">
        <v>209</v>
      </c>
      <c r="E415" s="9" t="s">
        <v>206</v>
      </c>
      <c r="F415" s="9" t="s">
        <v>329</v>
      </c>
      <c r="G415" s="9" t="s">
        <v>330</v>
      </c>
      <c r="H415" s="9">
        <v>20251001</v>
      </c>
      <c r="I415" s="10">
        <v>99999999</v>
      </c>
    </row>
    <row r="416" spans="1:9" x14ac:dyDescent="0.35">
      <c r="A416" s="8" t="s">
        <v>1120</v>
      </c>
      <c r="B416" s="9" t="s">
        <v>1121</v>
      </c>
      <c r="C416" s="9" t="s">
        <v>1122</v>
      </c>
      <c r="D416" s="9" t="s">
        <v>209</v>
      </c>
      <c r="E416" s="9" t="s">
        <v>206</v>
      </c>
      <c r="F416" s="9" t="s">
        <v>213</v>
      </c>
      <c r="G416" s="9" t="s">
        <v>241</v>
      </c>
      <c r="H416" s="9">
        <v>20251001</v>
      </c>
      <c r="I416" s="10">
        <v>99999999</v>
      </c>
    </row>
    <row r="417" spans="1:9" x14ac:dyDescent="0.35">
      <c r="A417" s="8" t="s">
        <v>1123</v>
      </c>
      <c r="B417" s="9" t="s">
        <v>1124</v>
      </c>
      <c r="C417" s="9" t="s">
        <v>1125</v>
      </c>
      <c r="D417" s="9" t="s">
        <v>209</v>
      </c>
      <c r="E417" s="9" t="s">
        <v>206</v>
      </c>
      <c r="F417" s="9" t="s">
        <v>213</v>
      </c>
      <c r="G417" s="9" t="s">
        <v>241</v>
      </c>
      <c r="H417" s="9">
        <v>20251001</v>
      </c>
      <c r="I417" s="10">
        <v>99999999</v>
      </c>
    </row>
    <row r="418" spans="1:9" x14ac:dyDescent="0.35">
      <c r="A418" s="8" t="s">
        <v>1126</v>
      </c>
      <c r="B418" s="9" t="s">
        <v>1127</v>
      </c>
      <c r="C418" s="9" t="s">
        <v>1128</v>
      </c>
      <c r="D418" s="9" t="s">
        <v>209</v>
      </c>
      <c r="E418" s="9" t="s">
        <v>206</v>
      </c>
      <c r="F418" s="9" t="s">
        <v>213</v>
      </c>
      <c r="G418" s="9" t="s">
        <v>241</v>
      </c>
      <c r="H418" s="9">
        <v>20251001</v>
      </c>
      <c r="I418" s="10">
        <v>99999999</v>
      </c>
    </row>
    <row r="419" spans="1:9" x14ac:dyDescent="0.35">
      <c r="A419" s="8" t="s">
        <v>1129</v>
      </c>
      <c r="B419" s="9" t="s">
        <v>1130</v>
      </c>
      <c r="C419" s="9" t="s">
        <v>1131</v>
      </c>
      <c r="D419" s="9" t="s">
        <v>209</v>
      </c>
      <c r="E419" s="9" t="s">
        <v>206</v>
      </c>
      <c r="F419" s="9" t="s">
        <v>213</v>
      </c>
      <c r="G419" s="9" t="s">
        <v>241</v>
      </c>
      <c r="H419" s="9">
        <v>20251001</v>
      </c>
      <c r="I419" s="10">
        <v>99999999</v>
      </c>
    </row>
    <row r="420" spans="1:9" x14ac:dyDescent="0.35">
      <c r="A420" s="8" t="s">
        <v>1132</v>
      </c>
      <c r="B420" s="9" t="s">
        <v>1133</v>
      </c>
      <c r="C420" s="9" t="s">
        <v>234</v>
      </c>
      <c r="D420" s="9" t="s">
        <v>209</v>
      </c>
      <c r="E420" s="9" t="s">
        <v>206</v>
      </c>
      <c r="F420" s="9" t="s">
        <v>329</v>
      </c>
      <c r="G420" s="9" t="s">
        <v>330</v>
      </c>
      <c r="H420" s="9">
        <v>20251001</v>
      </c>
      <c r="I420" s="10">
        <v>99999999</v>
      </c>
    </row>
    <row r="421" spans="1:9" x14ac:dyDescent="0.35">
      <c r="A421" s="8" t="s">
        <v>1134</v>
      </c>
      <c r="B421" s="9" t="s">
        <v>1135</v>
      </c>
      <c r="C421" s="9" t="s">
        <v>1122</v>
      </c>
      <c r="D421" s="9" t="s">
        <v>209</v>
      </c>
      <c r="E421" s="9" t="s">
        <v>206</v>
      </c>
      <c r="F421" s="9" t="s">
        <v>213</v>
      </c>
      <c r="G421" s="9" t="s">
        <v>241</v>
      </c>
      <c r="H421" s="9">
        <v>20251001</v>
      </c>
      <c r="I421" s="10">
        <v>99999999</v>
      </c>
    </row>
    <row r="422" spans="1:9" x14ac:dyDescent="0.35">
      <c r="A422" s="8" t="s">
        <v>1136</v>
      </c>
      <c r="B422" s="9" t="s">
        <v>1137</v>
      </c>
      <c r="C422" s="9" t="s">
        <v>1125</v>
      </c>
      <c r="D422" s="9" t="s">
        <v>209</v>
      </c>
      <c r="E422" s="9" t="s">
        <v>206</v>
      </c>
      <c r="F422" s="9" t="s">
        <v>213</v>
      </c>
      <c r="G422" s="9" t="s">
        <v>241</v>
      </c>
      <c r="H422" s="9">
        <v>20251001</v>
      </c>
      <c r="I422" s="10">
        <v>99999999</v>
      </c>
    </row>
    <row r="423" spans="1:9" x14ac:dyDescent="0.35">
      <c r="A423" s="8" t="s">
        <v>1138</v>
      </c>
      <c r="B423" s="9" t="s">
        <v>1139</v>
      </c>
      <c r="C423" s="9" t="s">
        <v>1128</v>
      </c>
      <c r="D423" s="9" t="s">
        <v>209</v>
      </c>
      <c r="E423" s="9" t="s">
        <v>206</v>
      </c>
      <c r="F423" s="9" t="s">
        <v>213</v>
      </c>
      <c r="G423" s="9" t="s">
        <v>241</v>
      </c>
      <c r="H423" s="9">
        <v>20251001</v>
      </c>
      <c r="I423" s="10">
        <v>99999999</v>
      </c>
    </row>
    <row r="424" spans="1:9" x14ac:dyDescent="0.35">
      <c r="A424" s="8" t="s">
        <v>1140</v>
      </c>
      <c r="B424" s="9" t="s">
        <v>1141</v>
      </c>
      <c r="C424" s="9" t="s">
        <v>1131</v>
      </c>
      <c r="D424" s="9" t="s">
        <v>209</v>
      </c>
      <c r="E424" s="9" t="s">
        <v>206</v>
      </c>
      <c r="F424" s="9" t="s">
        <v>213</v>
      </c>
      <c r="G424" s="9" t="s">
        <v>241</v>
      </c>
      <c r="H424" s="9">
        <v>20251001</v>
      </c>
      <c r="I424" s="10">
        <v>99999999</v>
      </c>
    </row>
    <row r="425" spans="1:9" x14ac:dyDescent="0.35">
      <c r="A425" s="8" t="s">
        <v>1142</v>
      </c>
      <c r="B425" s="9" t="s">
        <v>1143</v>
      </c>
      <c r="C425" s="9" t="s">
        <v>598</v>
      </c>
      <c r="D425" s="9" t="s">
        <v>209</v>
      </c>
      <c r="E425" s="9" t="s">
        <v>206</v>
      </c>
      <c r="F425" s="9" t="s">
        <v>213</v>
      </c>
      <c r="G425" s="9" t="s">
        <v>241</v>
      </c>
      <c r="H425" s="9">
        <v>20250401</v>
      </c>
      <c r="I425" s="10">
        <v>99999999</v>
      </c>
    </row>
    <row r="426" spans="1:9" x14ac:dyDescent="0.35">
      <c r="A426" s="8" t="s">
        <v>1144</v>
      </c>
      <c r="B426" s="9" t="s">
        <v>1145</v>
      </c>
      <c r="C426" s="9" t="s">
        <v>598</v>
      </c>
      <c r="D426" s="9" t="s">
        <v>209</v>
      </c>
      <c r="E426" s="9" t="s">
        <v>206</v>
      </c>
      <c r="F426" s="9" t="s">
        <v>213</v>
      </c>
      <c r="G426" s="9" t="s">
        <v>241</v>
      </c>
      <c r="H426" s="9">
        <v>20250401</v>
      </c>
      <c r="I426" s="10">
        <v>99999999</v>
      </c>
    </row>
    <row r="427" spans="1:9" x14ac:dyDescent="0.35">
      <c r="A427" s="8" t="s">
        <v>1146</v>
      </c>
      <c r="B427" s="9" t="s">
        <v>1147</v>
      </c>
      <c r="C427" s="9" t="s">
        <v>482</v>
      </c>
      <c r="D427" s="9" t="s">
        <v>209</v>
      </c>
      <c r="E427" s="9" t="s">
        <v>206</v>
      </c>
      <c r="F427" s="9" t="s">
        <v>213</v>
      </c>
      <c r="G427" s="9" t="s">
        <v>241</v>
      </c>
      <c r="H427" s="9">
        <v>20250401</v>
      </c>
      <c r="I427" s="10">
        <v>99999999</v>
      </c>
    </row>
    <row r="428" spans="1:9" x14ac:dyDescent="0.35">
      <c r="A428" s="8" t="s">
        <v>1148</v>
      </c>
      <c r="B428" s="9" t="s">
        <v>1149</v>
      </c>
      <c r="C428" s="9" t="s">
        <v>1150</v>
      </c>
      <c r="D428" s="9" t="s">
        <v>209</v>
      </c>
      <c r="E428" s="9" t="s">
        <v>206</v>
      </c>
      <c r="F428" s="9" t="s">
        <v>213</v>
      </c>
      <c r="G428" s="9" t="s">
        <v>241</v>
      </c>
      <c r="H428" s="9">
        <v>20250401</v>
      </c>
      <c r="I428" s="10">
        <v>99999999</v>
      </c>
    </row>
    <row r="429" spans="1:9" x14ac:dyDescent="0.35">
      <c r="A429" s="8" t="s">
        <v>1151</v>
      </c>
      <c r="B429" s="9" t="s">
        <v>1152</v>
      </c>
      <c r="C429" s="9" t="s">
        <v>1153</v>
      </c>
      <c r="D429" s="9" t="s">
        <v>209</v>
      </c>
      <c r="E429" s="9" t="s">
        <v>206</v>
      </c>
      <c r="F429" s="9" t="s">
        <v>213</v>
      </c>
      <c r="G429" s="9" t="s">
        <v>241</v>
      </c>
      <c r="H429" s="9">
        <v>20250401</v>
      </c>
      <c r="I429" s="10">
        <v>99999999</v>
      </c>
    </row>
    <row r="430" spans="1:9" x14ac:dyDescent="0.35">
      <c r="A430" s="8" t="s">
        <v>1154</v>
      </c>
      <c r="B430" s="9" t="s">
        <v>1155</v>
      </c>
      <c r="C430" s="9" t="s">
        <v>482</v>
      </c>
      <c r="D430" s="9" t="s">
        <v>209</v>
      </c>
      <c r="E430" s="9" t="s">
        <v>206</v>
      </c>
      <c r="F430" s="9" t="s">
        <v>213</v>
      </c>
      <c r="G430" s="9" t="s">
        <v>360</v>
      </c>
      <c r="H430" s="9">
        <v>20250401</v>
      </c>
      <c r="I430" s="10">
        <v>99999999</v>
      </c>
    </row>
    <row r="431" spans="1:9" x14ac:dyDescent="0.35">
      <c r="A431" s="8" t="s">
        <v>1156</v>
      </c>
      <c r="B431" s="9" t="s">
        <v>1157</v>
      </c>
      <c r="C431" s="9" t="s">
        <v>234</v>
      </c>
      <c r="D431" s="9" t="s">
        <v>209</v>
      </c>
      <c r="E431" s="9" t="s">
        <v>206</v>
      </c>
      <c r="F431" s="9" t="s">
        <v>329</v>
      </c>
      <c r="G431" s="9" t="s">
        <v>330</v>
      </c>
      <c r="H431" s="9">
        <v>20250401</v>
      </c>
      <c r="I431" s="10">
        <v>99999999</v>
      </c>
    </row>
    <row r="432" spans="1:9" x14ac:dyDescent="0.35">
      <c r="A432" s="8" t="s">
        <v>1158</v>
      </c>
      <c r="B432" s="9" t="s">
        <v>1159</v>
      </c>
      <c r="C432" s="9" t="s">
        <v>725</v>
      </c>
      <c r="D432" s="9" t="s">
        <v>209</v>
      </c>
      <c r="E432" s="9" t="s">
        <v>206</v>
      </c>
      <c r="F432" s="9" t="s">
        <v>213</v>
      </c>
      <c r="G432" s="9" t="s">
        <v>241</v>
      </c>
      <c r="H432" s="9">
        <v>20250401</v>
      </c>
      <c r="I432" s="10">
        <v>99999999</v>
      </c>
    </row>
    <row r="433" spans="1:9" x14ac:dyDescent="0.35">
      <c r="A433" s="8" t="s">
        <v>1160</v>
      </c>
      <c r="B433" s="9" t="s">
        <v>1161</v>
      </c>
      <c r="C433" s="9" t="s">
        <v>728</v>
      </c>
      <c r="D433" s="9" t="s">
        <v>209</v>
      </c>
      <c r="E433" s="9" t="s">
        <v>206</v>
      </c>
      <c r="F433" s="9" t="s">
        <v>213</v>
      </c>
      <c r="G433" s="9" t="s">
        <v>241</v>
      </c>
      <c r="H433" s="9">
        <v>20250401</v>
      </c>
      <c r="I433" s="10">
        <v>99999999</v>
      </c>
    </row>
    <row r="434" spans="1:9" x14ac:dyDescent="0.35">
      <c r="A434" s="8" t="s">
        <v>1162</v>
      </c>
      <c r="B434" s="9" t="s">
        <v>1163</v>
      </c>
      <c r="C434" s="9" t="s">
        <v>1164</v>
      </c>
      <c r="D434" s="9" t="s">
        <v>209</v>
      </c>
      <c r="E434" s="9" t="s">
        <v>206</v>
      </c>
      <c r="F434" s="9" t="s">
        <v>213</v>
      </c>
      <c r="G434" s="9" t="s">
        <v>235</v>
      </c>
      <c r="H434" s="9">
        <v>20250401</v>
      </c>
      <c r="I434" s="10">
        <v>99999999</v>
      </c>
    </row>
    <row r="435" spans="1:9" x14ac:dyDescent="0.35">
      <c r="A435" s="8" t="s">
        <v>1165</v>
      </c>
      <c r="B435" s="9" t="s">
        <v>1166</v>
      </c>
      <c r="C435" s="9" t="s">
        <v>301</v>
      </c>
      <c r="D435" s="9" t="s">
        <v>209</v>
      </c>
      <c r="E435" s="9" t="s">
        <v>206</v>
      </c>
      <c r="F435" s="9" t="s">
        <v>329</v>
      </c>
      <c r="G435" s="9" t="s">
        <v>330</v>
      </c>
      <c r="H435" s="9">
        <v>20250401</v>
      </c>
      <c r="I435" s="10">
        <v>99999999</v>
      </c>
    </row>
    <row r="436" spans="1:9" x14ac:dyDescent="0.35">
      <c r="A436" s="8" t="s">
        <v>1167</v>
      </c>
      <c r="B436" s="9" t="s">
        <v>1168</v>
      </c>
      <c r="C436" s="9" t="s">
        <v>234</v>
      </c>
      <c r="D436" s="9" t="s">
        <v>209</v>
      </c>
      <c r="E436" s="9" t="s">
        <v>206</v>
      </c>
      <c r="F436" s="9" t="s">
        <v>329</v>
      </c>
      <c r="G436" s="9" t="s">
        <v>330</v>
      </c>
      <c r="H436" s="9">
        <v>20250401</v>
      </c>
      <c r="I436" s="10">
        <v>99999999</v>
      </c>
    </row>
    <row r="437" spans="1:9" x14ac:dyDescent="0.35">
      <c r="A437" s="8" t="s">
        <v>1169</v>
      </c>
      <c r="B437" s="9" t="s">
        <v>1170</v>
      </c>
      <c r="C437" s="9" t="s">
        <v>493</v>
      </c>
      <c r="D437" s="9" t="s">
        <v>209</v>
      </c>
      <c r="E437" s="9" t="s">
        <v>206</v>
      </c>
      <c r="F437" s="9" t="s">
        <v>329</v>
      </c>
      <c r="G437" s="9" t="s">
        <v>330</v>
      </c>
      <c r="H437" s="9">
        <v>20250401</v>
      </c>
      <c r="I437" s="10">
        <v>99999999</v>
      </c>
    </row>
    <row r="438" spans="1:9" x14ac:dyDescent="0.35">
      <c r="A438" s="8" t="s">
        <v>1171</v>
      </c>
      <c r="B438" s="9" t="s">
        <v>1172</v>
      </c>
      <c r="C438" s="9" t="s">
        <v>725</v>
      </c>
      <c r="D438" s="9" t="s">
        <v>209</v>
      </c>
      <c r="E438" s="9" t="s">
        <v>206</v>
      </c>
      <c r="F438" s="9" t="s">
        <v>213</v>
      </c>
      <c r="G438" s="9" t="s">
        <v>241</v>
      </c>
      <c r="H438" s="9">
        <v>20250401</v>
      </c>
      <c r="I438" s="10">
        <v>99999999</v>
      </c>
    </row>
    <row r="439" spans="1:9" x14ac:dyDescent="0.35">
      <c r="A439" s="8" t="s">
        <v>1173</v>
      </c>
      <c r="B439" s="9" t="s">
        <v>1174</v>
      </c>
      <c r="C439" s="9" t="s">
        <v>234</v>
      </c>
      <c r="D439" s="9" t="s">
        <v>209</v>
      </c>
      <c r="E439" s="9" t="s">
        <v>206</v>
      </c>
      <c r="F439" s="9" t="s">
        <v>329</v>
      </c>
      <c r="G439" s="9" t="s">
        <v>330</v>
      </c>
      <c r="H439" s="9">
        <v>20250401</v>
      </c>
      <c r="I439" s="10">
        <v>99999999</v>
      </c>
    </row>
    <row r="440" spans="1:9" x14ac:dyDescent="0.35">
      <c r="A440" s="8" t="s">
        <v>1175</v>
      </c>
      <c r="B440" s="9" t="s">
        <v>1176</v>
      </c>
      <c r="C440" s="9" t="s">
        <v>234</v>
      </c>
      <c r="D440" s="9" t="s">
        <v>209</v>
      </c>
      <c r="E440" s="9" t="s">
        <v>206</v>
      </c>
      <c r="F440" s="9" t="s">
        <v>213</v>
      </c>
      <c r="G440" s="9" t="s">
        <v>235</v>
      </c>
      <c r="H440" s="9">
        <v>20250401</v>
      </c>
      <c r="I440" s="10">
        <v>99999999</v>
      </c>
    </row>
    <row r="441" spans="1:9" x14ac:dyDescent="0.35">
      <c r="A441" s="8" t="s">
        <v>1175</v>
      </c>
      <c r="B441" s="9" t="s">
        <v>1176</v>
      </c>
      <c r="C441" s="9" t="s">
        <v>234</v>
      </c>
      <c r="D441" s="9" t="s">
        <v>209</v>
      </c>
      <c r="E441" s="9" t="s">
        <v>206</v>
      </c>
      <c r="F441" s="9" t="s">
        <v>329</v>
      </c>
      <c r="G441" s="9" t="s">
        <v>330</v>
      </c>
      <c r="H441" s="9">
        <v>20250401</v>
      </c>
      <c r="I441" s="10">
        <v>99999999</v>
      </c>
    </row>
    <row r="442" spans="1:9" x14ac:dyDescent="0.35">
      <c r="A442" s="8" t="s">
        <v>1177</v>
      </c>
      <c r="B442" s="9" t="s">
        <v>1178</v>
      </c>
      <c r="C442" s="9" t="s">
        <v>580</v>
      </c>
      <c r="D442" s="9" t="s">
        <v>209</v>
      </c>
      <c r="E442" s="9" t="s">
        <v>206</v>
      </c>
      <c r="F442" s="9" t="s">
        <v>213</v>
      </c>
      <c r="G442" s="9" t="s">
        <v>241</v>
      </c>
      <c r="H442" s="9">
        <v>20250401</v>
      </c>
      <c r="I442" s="10">
        <v>99999999</v>
      </c>
    </row>
    <row r="443" spans="1:9" x14ac:dyDescent="0.35">
      <c r="A443" s="8" t="s">
        <v>1179</v>
      </c>
      <c r="B443" s="9" t="s">
        <v>1180</v>
      </c>
      <c r="C443" s="9" t="s">
        <v>577</v>
      </c>
      <c r="D443" s="9" t="s">
        <v>209</v>
      </c>
      <c r="E443" s="9" t="s">
        <v>206</v>
      </c>
      <c r="F443" s="9" t="s">
        <v>213</v>
      </c>
      <c r="G443" s="9" t="s">
        <v>241</v>
      </c>
      <c r="H443" s="9">
        <v>20250401</v>
      </c>
      <c r="I443" s="10">
        <v>99999999</v>
      </c>
    </row>
    <row r="444" spans="1:9" x14ac:dyDescent="0.35">
      <c r="A444" s="8" t="s">
        <v>1181</v>
      </c>
      <c r="B444" s="9" t="s">
        <v>1182</v>
      </c>
      <c r="C444" s="9" t="s">
        <v>580</v>
      </c>
      <c r="D444" s="9" t="s">
        <v>209</v>
      </c>
      <c r="E444" s="9" t="s">
        <v>206</v>
      </c>
      <c r="F444" s="9" t="s">
        <v>213</v>
      </c>
      <c r="G444" s="9" t="s">
        <v>241</v>
      </c>
      <c r="H444" s="9">
        <v>20250401</v>
      </c>
      <c r="I444" s="10">
        <v>99999999</v>
      </c>
    </row>
    <row r="445" spans="1:9" x14ac:dyDescent="0.35">
      <c r="A445" s="8" t="s">
        <v>1183</v>
      </c>
      <c r="B445" s="9" t="s">
        <v>1184</v>
      </c>
      <c r="C445" s="9" t="s">
        <v>577</v>
      </c>
      <c r="D445" s="9" t="s">
        <v>209</v>
      </c>
      <c r="E445" s="9" t="s">
        <v>206</v>
      </c>
      <c r="F445" s="9" t="s">
        <v>213</v>
      </c>
      <c r="G445" s="9" t="s">
        <v>241</v>
      </c>
      <c r="H445" s="9">
        <v>20250401</v>
      </c>
      <c r="I445" s="10">
        <v>99999999</v>
      </c>
    </row>
    <row r="446" spans="1:9" x14ac:dyDescent="0.35">
      <c r="A446" s="8" t="s">
        <v>1185</v>
      </c>
      <c r="B446" s="9" t="s">
        <v>1186</v>
      </c>
      <c r="C446" s="9" t="s">
        <v>532</v>
      </c>
      <c r="D446" s="9" t="s">
        <v>209</v>
      </c>
      <c r="E446" s="9" t="s">
        <v>206</v>
      </c>
      <c r="F446" s="9" t="s">
        <v>329</v>
      </c>
      <c r="G446" s="9" t="s">
        <v>330</v>
      </c>
      <c r="H446" s="9">
        <v>20250401</v>
      </c>
      <c r="I446" s="10">
        <v>99999999</v>
      </c>
    </row>
    <row r="447" spans="1:9" x14ac:dyDescent="0.35">
      <c r="A447" s="8" t="s">
        <v>1187</v>
      </c>
      <c r="B447" s="9" t="s">
        <v>1188</v>
      </c>
      <c r="C447" s="9" t="s">
        <v>465</v>
      </c>
      <c r="D447" s="9" t="s">
        <v>209</v>
      </c>
      <c r="E447" s="9" t="s">
        <v>206</v>
      </c>
      <c r="F447" s="9" t="s">
        <v>213</v>
      </c>
      <c r="G447" s="9" t="s">
        <v>241</v>
      </c>
      <c r="H447" s="9">
        <v>20250401</v>
      </c>
      <c r="I447" s="10">
        <v>99999999</v>
      </c>
    </row>
    <row r="448" spans="1:9" x14ac:dyDescent="0.35">
      <c r="A448" s="8" t="s">
        <v>1189</v>
      </c>
      <c r="B448" s="9" t="s">
        <v>1190</v>
      </c>
      <c r="C448" s="9" t="s">
        <v>234</v>
      </c>
      <c r="D448" s="9" t="s">
        <v>209</v>
      </c>
      <c r="E448" s="9" t="s">
        <v>206</v>
      </c>
      <c r="F448" s="9" t="s">
        <v>213</v>
      </c>
      <c r="G448" s="9" t="s">
        <v>235</v>
      </c>
      <c r="H448" s="9">
        <v>20250401</v>
      </c>
      <c r="I448" s="10">
        <v>99999999</v>
      </c>
    </row>
    <row r="449" spans="1:9" x14ac:dyDescent="0.35">
      <c r="A449" s="8" t="s">
        <v>1191</v>
      </c>
      <c r="B449" s="9" t="s">
        <v>1192</v>
      </c>
      <c r="C449" s="9" t="s">
        <v>560</v>
      </c>
      <c r="D449" s="9" t="s">
        <v>209</v>
      </c>
      <c r="E449" s="9" t="s">
        <v>206</v>
      </c>
      <c r="F449" s="9" t="s">
        <v>213</v>
      </c>
      <c r="G449" s="9" t="s">
        <v>241</v>
      </c>
      <c r="H449" s="9">
        <v>20250401</v>
      </c>
      <c r="I449" s="10">
        <v>99999999</v>
      </c>
    </row>
    <row r="450" spans="1:9" x14ac:dyDescent="0.35">
      <c r="A450" s="8" t="s">
        <v>1193</v>
      </c>
      <c r="B450" s="9" t="s">
        <v>1194</v>
      </c>
      <c r="C450" s="9" t="s">
        <v>1195</v>
      </c>
      <c r="D450" s="9" t="s">
        <v>209</v>
      </c>
      <c r="E450" s="9" t="s">
        <v>206</v>
      </c>
      <c r="F450" s="9" t="s">
        <v>213</v>
      </c>
      <c r="G450" s="9" t="s">
        <v>214</v>
      </c>
      <c r="H450" s="9">
        <v>20250401</v>
      </c>
      <c r="I450" s="10">
        <v>99999999</v>
      </c>
    </row>
    <row r="451" spans="1:9" x14ac:dyDescent="0.35">
      <c r="A451" s="8" t="s">
        <v>1193</v>
      </c>
      <c r="B451" s="9" t="s">
        <v>1194</v>
      </c>
      <c r="C451" s="9" t="s">
        <v>1195</v>
      </c>
      <c r="D451" s="9" t="s">
        <v>209</v>
      </c>
      <c r="E451" s="9" t="s">
        <v>206</v>
      </c>
      <c r="F451" s="9" t="s">
        <v>213</v>
      </c>
      <c r="G451" s="9" t="s">
        <v>214</v>
      </c>
      <c r="H451" s="9">
        <v>20250401</v>
      </c>
      <c r="I451" s="10">
        <v>99999999</v>
      </c>
    </row>
    <row r="452" spans="1:9" x14ac:dyDescent="0.35">
      <c r="A452" s="8" t="s">
        <v>1196</v>
      </c>
      <c r="B452" s="9" t="s">
        <v>1197</v>
      </c>
      <c r="C452" s="9" t="s">
        <v>468</v>
      </c>
      <c r="D452" s="9" t="s">
        <v>209</v>
      </c>
      <c r="E452" s="9" t="s">
        <v>206</v>
      </c>
      <c r="F452" s="9" t="s">
        <v>213</v>
      </c>
      <c r="G452" s="9" t="s">
        <v>214</v>
      </c>
      <c r="H452" s="9">
        <v>20250401</v>
      </c>
      <c r="I452" s="10">
        <v>99999999</v>
      </c>
    </row>
    <row r="453" spans="1:9" x14ac:dyDescent="0.35">
      <c r="A453" s="8" t="s">
        <v>1198</v>
      </c>
      <c r="B453" s="9" t="s">
        <v>1199</v>
      </c>
      <c r="C453" s="9" t="s">
        <v>234</v>
      </c>
      <c r="D453" s="9" t="s">
        <v>209</v>
      </c>
      <c r="E453" s="9" t="s">
        <v>206</v>
      </c>
      <c r="F453" s="9" t="s">
        <v>213</v>
      </c>
      <c r="G453" s="9" t="s">
        <v>214</v>
      </c>
      <c r="H453" s="9">
        <v>20250401</v>
      </c>
      <c r="I453" s="10">
        <v>99999999</v>
      </c>
    </row>
    <row r="454" spans="1:9" x14ac:dyDescent="0.35">
      <c r="A454" s="8" t="s">
        <v>1200</v>
      </c>
      <c r="B454" s="9" t="s">
        <v>1201</v>
      </c>
      <c r="C454" s="9" t="s">
        <v>1195</v>
      </c>
      <c r="D454" s="9" t="s">
        <v>209</v>
      </c>
      <c r="E454" s="9" t="s">
        <v>206</v>
      </c>
      <c r="F454" s="9" t="s">
        <v>213</v>
      </c>
      <c r="G454" s="9" t="s">
        <v>241</v>
      </c>
      <c r="H454" s="9">
        <v>20250401</v>
      </c>
      <c r="I454" s="10">
        <v>99999999</v>
      </c>
    </row>
    <row r="455" spans="1:9" x14ac:dyDescent="0.35">
      <c r="A455" s="8" t="s">
        <v>1200</v>
      </c>
      <c r="B455" s="9" t="s">
        <v>1202</v>
      </c>
      <c r="C455" s="9" t="s">
        <v>1195</v>
      </c>
      <c r="D455" s="9" t="s">
        <v>209</v>
      </c>
      <c r="E455" s="9" t="s">
        <v>206</v>
      </c>
      <c r="F455" s="9" t="s">
        <v>213</v>
      </c>
      <c r="G455" s="9" t="s">
        <v>241</v>
      </c>
      <c r="H455" s="9">
        <v>20250401</v>
      </c>
      <c r="I455" s="10">
        <v>99999999</v>
      </c>
    </row>
    <row r="456" spans="1:9" x14ac:dyDescent="0.35">
      <c r="A456" s="8" t="s">
        <v>1200</v>
      </c>
      <c r="B456" s="9" t="s">
        <v>1203</v>
      </c>
      <c r="C456" s="9" t="s">
        <v>1195</v>
      </c>
      <c r="D456" s="9" t="s">
        <v>209</v>
      </c>
      <c r="E456" s="9" t="s">
        <v>206</v>
      </c>
      <c r="F456" s="9" t="s">
        <v>213</v>
      </c>
      <c r="G456" s="9" t="s">
        <v>241</v>
      </c>
      <c r="H456" s="9">
        <v>20250401</v>
      </c>
      <c r="I456" s="10">
        <v>99999999</v>
      </c>
    </row>
    <row r="457" spans="1:9" x14ac:dyDescent="0.35">
      <c r="A457" s="8" t="s">
        <v>1200</v>
      </c>
      <c r="B457" s="9" t="s">
        <v>1204</v>
      </c>
      <c r="C457" s="9" t="s">
        <v>1195</v>
      </c>
      <c r="D457" s="9" t="s">
        <v>209</v>
      </c>
      <c r="E457" s="9" t="s">
        <v>206</v>
      </c>
      <c r="F457" s="9" t="s">
        <v>213</v>
      </c>
      <c r="G457" s="9" t="s">
        <v>241</v>
      </c>
      <c r="H457" s="9">
        <v>20250401</v>
      </c>
      <c r="I457" s="10">
        <v>99999999</v>
      </c>
    </row>
    <row r="458" spans="1:9" x14ac:dyDescent="0.35">
      <c r="A458" s="8" t="s">
        <v>1200</v>
      </c>
      <c r="B458" s="9" t="s">
        <v>1205</v>
      </c>
      <c r="C458" s="9" t="s">
        <v>1195</v>
      </c>
      <c r="D458" s="9" t="s">
        <v>209</v>
      </c>
      <c r="E458" s="9" t="s">
        <v>206</v>
      </c>
      <c r="F458" s="9" t="s">
        <v>213</v>
      </c>
      <c r="G458" s="9" t="s">
        <v>241</v>
      </c>
      <c r="H458" s="9">
        <v>20250401</v>
      </c>
      <c r="I458" s="10">
        <v>99999999</v>
      </c>
    </row>
    <row r="459" spans="1:9" x14ac:dyDescent="0.35">
      <c r="A459" s="8" t="s">
        <v>1200</v>
      </c>
      <c r="B459" s="9" t="s">
        <v>1206</v>
      </c>
      <c r="C459" s="9" t="s">
        <v>1195</v>
      </c>
      <c r="D459" s="9" t="s">
        <v>209</v>
      </c>
      <c r="E459" s="9" t="s">
        <v>206</v>
      </c>
      <c r="F459" s="9" t="s">
        <v>213</v>
      </c>
      <c r="G459" s="9" t="s">
        <v>241</v>
      </c>
      <c r="H459" s="9">
        <v>20250401</v>
      </c>
      <c r="I459" s="10">
        <v>99999999</v>
      </c>
    </row>
    <row r="460" spans="1:9" x14ac:dyDescent="0.35">
      <c r="A460" s="8" t="s">
        <v>1207</v>
      </c>
      <c r="B460" s="9" t="s">
        <v>1208</v>
      </c>
      <c r="C460" s="9" t="s">
        <v>1209</v>
      </c>
      <c r="D460" s="9" t="s">
        <v>209</v>
      </c>
      <c r="E460" s="9" t="s">
        <v>206</v>
      </c>
      <c r="F460" s="9" t="s">
        <v>213</v>
      </c>
      <c r="G460" s="9" t="s">
        <v>241</v>
      </c>
      <c r="H460" s="9">
        <v>20250401</v>
      </c>
      <c r="I460" s="10">
        <v>99999999</v>
      </c>
    </row>
    <row r="461" spans="1:9" x14ac:dyDescent="0.35">
      <c r="A461" s="8" t="s">
        <v>1210</v>
      </c>
      <c r="B461" s="9" t="s">
        <v>1211</v>
      </c>
      <c r="C461" s="9" t="s">
        <v>1212</v>
      </c>
      <c r="D461" s="9" t="s">
        <v>209</v>
      </c>
      <c r="E461" s="9" t="s">
        <v>206</v>
      </c>
      <c r="F461" s="9" t="s">
        <v>213</v>
      </c>
      <c r="G461" s="9" t="s">
        <v>241</v>
      </c>
      <c r="H461" s="9">
        <v>20250401</v>
      </c>
      <c r="I461" s="10">
        <v>99999999</v>
      </c>
    </row>
    <row r="462" spans="1:9" x14ac:dyDescent="0.35">
      <c r="A462" s="8" t="s">
        <v>1213</v>
      </c>
      <c r="B462" s="9" t="s">
        <v>1214</v>
      </c>
      <c r="C462" s="9" t="s">
        <v>1215</v>
      </c>
      <c r="D462" s="9" t="s">
        <v>209</v>
      </c>
      <c r="E462" s="9" t="s">
        <v>206</v>
      </c>
      <c r="F462" s="9" t="s">
        <v>213</v>
      </c>
      <c r="G462" s="9" t="s">
        <v>235</v>
      </c>
      <c r="H462" s="9">
        <v>20250401</v>
      </c>
      <c r="I462" s="10">
        <v>99999999</v>
      </c>
    </row>
    <row r="463" spans="1:9" x14ac:dyDescent="0.35">
      <c r="A463" s="8" t="s">
        <v>1216</v>
      </c>
      <c r="B463" s="9" t="s">
        <v>1217</v>
      </c>
      <c r="C463" s="9" t="s">
        <v>234</v>
      </c>
      <c r="D463" s="9" t="s">
        <v>209</v>
      </c>
      <c r="E463" s="9" t="s">
        <v>206</v>
      </c>
      <c r="F463" s="9" t="s">
        <v>213</v>
      </c>
      <c r="G463" s="9" t="s">
        <v>235</v>
      </c>
      <c r="H463" s="9">
        <v>20250401</v>
      </c>
      <c r="I463" s="10">
        <v>99999999</v>
      </c>
    </row>
    <row r="464" spans="1:9" x14ac:dyDescent="0.35">
      <c r="A464" s="8" t="s">
        <v>1218</v>
      </c>
      <c r="B464" s="9" t="s">
        <v>1219</v>
      </c>
      <c r="C464" s="9" t="s">
        <v>1220</v>
      </c>
      <c r="D464" s="9" t="s">
        <v>209</v>
      </c>
      <c r="E464" s="9" t="s">
        <v>206</v>
      </c>
      <c r="F464" s="9" t="s">
        <v>213</v>
      </c>
      <c r="G464" s="9" t="s">
        <v>241</v>
      </c>
      <c r="H464" s="9">
        <v>20250401</v>
      </c>
      <c r="I464" s="10">
        <v>99999999</v>
      </c>
    </row>
    <row r="465" spans="1:9" x14ac:dyDescent="0.35">
      <c r="A465" s="8" t="s">
        <v>1221</v>
      </c>
      <c r="B465" s="9" t="s">
        <v>1222</v>
      </c>
      <c r="C465" s="9" t="s">
        <v>348</v>
      </c>
      <c r="D465" s="9" t="s">
        <v>209</v>
      </c>
      <c r="E465" s="9" t="s">
        <v>206</v>
      </c>
      <c r="F465" s="9" t="s">
        <v>213</v>
      </c>
      <c r="G465" s="9" t="s">
        <v>241</v>
      </c>
      <c r="H465" s="9">
        <v>20250401</v>
      </c>
      <c r="I465" s="10">
        <v>99999999</v>
      </c>
    </row>
    <row r="466" spans="1:9" x14ac:dyDescent="0.35">
      <c r="A466" s="8" t="s">
        <v>1223</v>
      </c>
      <c r="B466" s="9" t="s">
        <v>1224</v>
      </c>
      <c r="C466" s="9" t="s">
        <v>503</v>
      </c>
      <c r="D466" s="9" t="s">
        <v>209</v>
      </c>
      <c r="E466" s="9" t="s">
        <v>206</v>
      </c>
      <c r="F466" s="9" t="s">
        <v>213</v>
      </c>
      <c r="G466" s="9" t="s">
        <v>241</v>
      </c>
      <c r="H466" s="9">
        <v>20250401</v>
      </c>
      <c r="I466" s="10">
        <v>99999999</v>
      </c>
    </row>
    <row r="467" spans="1:9" x14ac:dyDescent="0.35">
      <c r="A467" s="8" t="s">
        <v>1225</v>
      </c>
      <c r="B467" s="9" t="s">
        <v>1226</v>
      </c>
      <c r="C467" s="9" t="s">
        <v>351</v>
      </c>
      <c r="D467" s="9" t="s">
        <v>209</v>
      </c>
      <c r="E467" s="9" t="s">
        <v>206</v>
      </c>
      <c r="F467" s="9" t="s">
        <v>213</v>
      </c>
      <c r="G467" s="9" t="s">
        <v>241</v>
      </c>
      <c r="H467" s="9">
        <v>20250401</v>
      </c>
      <c r="I467" s="10">
        <v>99999999</v>
      </c>
    </row>
    <row r="468" spans="1:9" x14ac:dyDescent="0.35">
      <c r="A468" s="8" t="s">
        <v>1227</v>
      </c>
      <c r="B468" s="9" t="s">
        <v>1228</v>
      </c>
      <c r="C468" s="9" t="s">
        <v>351</v>
      </c>
      <c r="D468" s="9" t="s">
        <v>209</v>
      </c>
      <c r="E468" s="9" t="s">
        <v>206</v>
      </c>
      <c r="F468" s="9" t="s">
        <v>213</v>
      </c>
      <c r="G468" s="9" t="s">
        <v>241</v>
      </c>
      <c r="H468" s="9">
        <v>20250401</v>
      </c>
      <c r="I468" s="10">
        <v>99999999</v>
      </c>
    </row>
    <row r="469" spans="1:9" x14ac:dyDescent="0.35">
      <c r="A469" s="8" t="s">
        <v>1229</v>
      </c>
      <c r="B469" s="9" t="s">
        <v>1230</v>
      </c>
      <c r="C469" s="9" t="s">
        <v>351</v>
      </c>
      <c r="D469" s="9" t="s">
        <v>209</v>
      </c>
      <c r="E469" s="9" t="s">
        <v>206</v>
      </c>
      <c r="F469" s="9" t="s">
        <v>213</v>
      </c>
      <c r="G469" s="9" t="s">
        <v>241</v>
      </c>
      <c r="H469" s="9">
        <v>20250401</v>
      </c>
      <c r="I469" s="10">
        <v>99999999</v>
      </c>
    </row>
    <row r="470" spans="1:9" x14ac:dyDescent="0.35">
      <c r="A470" s="8" t="s">
        <v>1231</v>
      </c>
      <c r="B470" s="9" t="s">
        <v>1232</v>
      </c>
      <c r="C470" s="9" t="s">
        <v>503</v>
      </c>
      <c r="D470" s="9" t="s">
        <v>209</v>
      </c>
      <c r="E470" s="9" t="s">
        <v>206</v>
      </c>
      <c r="F470" s="9" t="s">
        <v>213</v>
      </c>
      <c r="G470" s="9" t="s">
        <v>241</v>
      </c>
      <c r="H470" s="9">
        <v>20250401</v>
      </c>
      <c r="I470" s="10">
        <v>99999999</v>
      </c>
    </row>
    <row r="471" spans="1:9" x14ac:dyDescent="0.35">
      <c r="A471" s="8" t="s">
        <v>1233</v>
      </c>
      <c r="B471" s="9" t="s">
        <v>1234</v>
      </c>
      <c r="C471" s="9" t="s">
        <v>351</v>
      </c>
      <c r="D471" s="9" t="s">
        <v>209</v>
      </c>
      <c r="E471" s="9" t="s">
        <v>206</v>
      </c>
      <c r="F471" s="9" t="s">
        <v>213</v>
      </c>
      <c r="G471" s="9" t="s">
        <v>241</v>
      </c>
      <c r="H471" s="9">
        <v>20250401</v>
      </c>
      <c r="I471" s="10">
        <v>99999999</v>
      </c>
    </row>
    <row r="472" spans="1:9" x14ac:dyDescent="0.35">
      <c r="A472" s="8" t="s">
        <v>1235</v>
      </c>
      <c r="B472" s="9" t="s">
        <v>1236</v>
      </c>
      <c r="C472" s="9" t="s">
        <v>503</v>
      </c>
      <c r="D472" s="9" t="s">
        <v>209</v>
      </c>
      <c r="E472" s="9" t="s">
        <v>206</v>
      </c>
      <c r="F472" s="9" t="s">
        <v>213</v>
      </c>
      <c r="G472" s="9" t="s">
        <v>241</v>
      </c>
      <c r="H472" s="9">
        <v>20250401</v>
      </c>
      <c r="I472" s="10">
        <v>99999999</v>
      </c>
    </row>
    <row r="473" spans="1:9" x14ac:dyDescent="0.35">
      <c r="A473" s="8" t="s">
        <v>1237</v>
      </c>
      <c r="B473" s="9" t="s">
        <v>1238</v>
      </c>
      <c r="C473" s="9" t="s">
        <v>351</v>
      </c>
      <c r="D473" s="9" t="s">
        <v>209</v>
      </c>
      <c r="E473" s="9" t="s">
        <v>206</v>
      </c>
      <c r="F473" s="9" t="s">
        <v>213</v>
      </c>
      <c r="G473" s="9" t="s">
        <v>241</v>
      </c>
      <c r="H473" s="9">
        <v>20250401</v>
      </c>
      <c r="I473" s="10">
        <v>99999999</v>
      </c>
    </row>
    <row r="474" spans="1:9" x14ac:dyDescent="0.35">
      <c r="A474" s="8" t="s">
        <v>1239</v>
      </c>
      <c r="B474" s="9" t="s">
        <v>1240</v>
      </c>
      <c r="C474" s="9" t="s">
        <v>801</v>
      </c>
      <c r="D474" s="9" t="s">
        <v>209</v>
      </c>
      <c r="E474" s="9" t="s">
        <v>206</v>
      </c>
      <c r="F474" s="9" t="s">
        <v>213</v>
      </c>
      <c r="G474" s="9" t="s">
        <v>241</v>
      </c>
      <c r="H474" s="9">
        <v>20250401</v>
      </c>
      <c r="I474" s="10">
        <v>99999999</v>
      </c>
    </row>
    <row r="475" spans="1:9" x14ac:dyDescent="0.35">
      <c r="A475" s="8" t="s">
        <v>1241</v>
      </c>
      <c r="B475" s="9" t="s">
        <v>1242</v>
      </c>
      <c r="C475" s="9" t="s">
        <v>1243</v>
      </c>
      <c r="D475" s="9" t="s">
        <v>209</v>
      </c>
      <c r="E475" s="9" t="s">
        <v>206</v>
      </c>
      <c r="F475" s="9" t="s">
        <v>213</v>
      </c>
      <c r="G475" s="9" t="s">
        <v>241</v>
      </c>
      <c r="H475" s="9">
        <v>20250401</v>
      </c>
      <c r="I475" s="10">
        <v>99999999</v>
      </c>
    </row>
    <row r="476" spans="1:9" x14ac:dyDescent="0.35">
      <c r="A476" s="8" t="s">
        <v>1244</v>
      </c>
      <c r="B476" s="9" t="s">
        <v>1245</v>
      </c>
      <c r="C476" s="9" t="s">
        <v>351</v>
      </c>
      <c r="D476" s="9" t="s">
        <v>209</v>
      </c>
      <c r="E476" s="9" t="s">
        <v>206</v>
      </c>
      <c r="F476" s="9" t="s">
        <v>213</v>
      </c>
      <c r="G476" s="9" t="s">
        <v>241</v>
      </c>
      <c r="H476" s="9">
        <v>20250401</v>
      </c>
      <c r="I476" s="10">
        <v>99999999</v>
      </c>
    </row>
    <row r="477" spans="1:9" x14ac:dyDescent="0.35">
      <c r="A477" s="8" t="s">
        <v>1246</v>
      </c>
      <c r="B477" s="9" t="s">
        <v>1247</v>
      </c>
      <c r="C477" s="9" t="s">
        <v>809</v>
      </c>
      <c r="D477" s="9" t="s">
        <v>209</v>
      </c>
      <c r="E477" s="9" t="s">
        <v>206</v>
      </c>
      <c r="F477" s="9" t="s">
        <v>213</v>
      </c>
      <c r="G477" s="9" t="s">
        <v>241</v>
      </c>
      <c r="H477" s="9">
        <v>20250401</v>
      </c>
      <c r="I477" s="10">
        <v>99999999</v>
      </c>
    </row>
    <row r="478" spans="1:9" x14ac:dyDescent="0.35">
      <c r="A478" s="8" t="s">
        <v>1248</v>
      </c>
      <c r="B478" s="9" t="s">
        <v>1249</v>
      </c>
      <c r="C478" s="9" t="s">
        <v>1250</v>
      </c>
      <c r="D478" s="9" t="s">
        <v>209</v>
      </c>
      <c r="E478" s="9" t="s">
        <v>206</v>
      </c>
      <c r="F478" s="9" t="s">
        <v>213</v>
      </c>
      <c r="G478" s="9" t="s">
        <v>241</v>
      </c>
      <c r="H478" s="9">
        <v>20250401</v>
      </c>
      <c r="I478" s="10">
        <v>99999999</v>
      </c>
    </row>
    <row r="479" spans="1:9" x14ac:dyDescent="0.35">
      <c r="A479" s="8" t="s">
        <v>1251</v>
      </c>
      <c r="B479" s="9" t="s">
        <v>1252</v>
      </c>
      <c r="C479" s="9" t="s">
        <v>1250</v>
      </c>
      <c r="D479" s="9" t="s">
        <v>209</v>
      </c>
      <c r="E479" s="9" t="s">
        <v>206</v>
      </c>
      <c r="F479" s="9" t="s">
        <v>213</v>
      </c>
      <c r="G479" s="9" t="s">
        <v>241</v>
      </c>
      <c r="H479" s="9">
        <v>20250401</v>
      </c>
      <c r="I479" s="10">
        <v>99999999</v>
      </c>
    </row>
    <row r="480" spans="1:9" x14ac:dyDescent="0.35">
      <c r="A480" s="8" t="s">
        <v>1253</v>
      </c>
      <c r="B480" s="9" t="s">
        <v>1254</v>
      </c>
      <c r="C480" s="9" t="s">
        <v>351</v>
      </c>
      <c r="D480" s="9" t="s">
        <v>209</v>
      </c>
      <c r="E480" s="9" t="s">
        <v>206</v>
      </c>
      <c r="F480" s="9" t="s">
        <v>213</v>
      </c>
      <c r="G480" s="9" t="s">
        <v>241</v>
      </c>
      <c r="H480" s="9">
        <v>20250401</v>
      </c>
      <c r="I480" s="10">
        <v>99999999</v>
      </c>
    </row>
    <row r="481" spans="1:9" x14ac:dyDescent="0.35">
      <c r="A481" s="8" t="s">
        <v>1255</v>
      </c>
      <c r="B481" s="9" t="s">
        <v>1256</v>
      </c>
      <c r="C481" s="9" t="s">
        <v>351</v>
      </c>
      <c r="D481" s="9" t="s">
        <v>209</v>
      </c>
      <c r="E481" s="9" t="s">
        <v>206</v>
      </c>
      <c r="F481" s="9" t="s">
        <v>213</v>
      </c>
      <c r="G481" s="9" t="s">
        <v>241</v>
      </c>
      <c r="H481" s="9">
        <v>20250401</v>
      </c>
      <c r="I481" s="10">
        <v>99999999</v>
      </c>
    </row>
    <row r="482" spans="1:9" x14ac:dyDescent="0.35">
      <c r="A482" s="8" t="s">
        <v>1257</v>
      </c>
      <c r="B482" s="9" t="s">
        <v>1258</v>
      </c>
      <c r="C482" s="9" t="s">
        <v>351</v>
      </c>
      <c r="D482" s="9" t="s">
        <v>209</v>
      </c>
      <c r="E482" s="9" t="s">
        <v>206</v>
      </c>
      <c r="F482" s="9" t="s">
        <v>213</v>
      </c>
      <c r="G482" s="9" t="s">
        <v>241</v>
      </c>
      <c r="H482" s="9">
        <v>20250401</v>
      </c>
      <c r="I482" s="10">
        <v>99999999</v>
      </c>
    </row>
    <row r="483" spans="1:9" x14ac:dyDescent="0.35">
      <c r="A483" s="8" t="s">
        <v>1259</v>
      </c>
      <c r="B483" s="9" t="s">
        <v>1260</v>
      </c>
      <c r="C483" s="9" t="s">
        <v>1261</v>
      </c>
      <c r="D483" s="9" t="s">
        <v>209</v>
      </c>
      <c r="E483" s="9" t="s">
        <v>206</v>
      </c>
      <c r="F483" s="9" t="s">
        <v>213</v>
      </c>
      <c r="G483" s="9" t="s">
        <v>241</v>
      </c>
      <c r="H483" s="9">
        <v>20250401</v>
      </c>
      <c r="I483" s="10">
        <v>99999999</v>
      </c>
    </row>
    <row r="484" spans="1:9" x14ac:dyDescent="0.35">
      <c r="A484" s="8" t="s">
        <v>1262</v>
      </c>
      <c r="B484" s="9" t="s">
        <v>1263</v>
      </c>
      <c r="C484" s="9" t="s">
        <v>363</v>
      </c>
      <c r="D484" s="9" t="s">
        <v>209</v>
      </c>
      <c r="E484" s="9" t="s">
        <v>206</v>
      </c>
      <c r="F484" s="9" t="s">
        <v>213</v>
      </c>
      <c r="G484" s="9" t="s">
        <v>241</v>
      </c>
      <c r="H484" s="9">
        <v>20250401</v>
      </c>
      <c r="I484" s="10">
        <v>99999999</v>
      </c>
    </row>
    <row r="485" spans="1:9" x14ac:dyDescent="0.35">
      <c r="A485" s="8" t="s">
        <v>1264</v>
      </c>
      <c r="B485" s="9" t="s">
        <v>1265</v>
      </c>
      <c r="C485" s="9" t="s">
        <v>363</v>
      </c>
      <c r="D485" s="9" t="s">
        <v>209</v>
      </c>
      <c r="E485" s="9" t="s">
        <v>206</v>
      </c>
      <c r="F485" s="9" t="s">
        <v>213</v>
      </c>
      <c r="G485" s="9" t="s">
        <v>241</v>
      </c>
      <c r="H485" s="9">
        <v>20250401</v>
      </c>
      <c r="I485" s="10">
        <v>99999999</v>
      </c>
    </row>
    <row r="486" spans="1:9" x14ac:dyDescent="0.35">
      <c r="A486" s="8" t="s">
        <v>1266</v>
      </c>
      <c r="B486" s="9" t="s">
        <v>1267</v>
      </c>
      <c r="C486" s="9" t="s">
        <v>354</v>
      </c>
      <c r="D486" s="9" t="s">
        <v>209</v>
      </c>
      <c r="E486" s="9" t="s">
        <v>206</v>
      </c>
      <c r="F486" s="9" t="s">
        <v>213</v>
      </c>
      <c r="G486" s="9" t="s">
        <v>241</v>
      </c>
      <c r="H486" s="9">
        <v>20250401</v>
      </c>
      <c r="I486" s="10">
        <v>99999999</v>
      </c>
    </row>
    <row r="487" spans="1:9" x14ac:dyDescent="0.35">
      <c r="A487" s="8" t="s">
        <v>1268</v>
      </c>
      <c r="B487" s="9" t="s">
        <v>1269</v>
      </c>
      <c r="C487" s="9" t="s">
        <v>354</v>
      </c>
      <c r="D487" s="9" t="s">
        <v>209</v>
      </c>
      <c r="E487" s="9" t="s">
        <v>206</v>
      </c>
      <c r="F487" s="9" t="s">
        <v>213</v>
      </c>
      <c r="G487" s="9" t="s">
        <v>241</v>
      </c>
      <c r="H487" s="9">
        <v>20250401</v>
      </c>
      <c r="I487" s="10">
        <v>99999999</v>
      </c>
    </row>
    <row r="488" spans="1:9" x14ac:dyDescent="0.35">
      <c r="A488" s="8" t="s">
        <v>1270</v>
      </c>
      <c r="B488" s="9" t="s">
        <v>1271</v>
      </c>
      <c r="C488" s="9" t="s">
        <v>354</v>
      </c>
      <c r="D488" s="9" t="s">
        <v>209</v>
      </c>
      <c r="E488" s="9" t="s">
        <v>206</v>
      </c>
      <c r="F488" s="9" t="s">
        <v>213</v>
      </c>
      <c r="G488" s="9" t="s">
        <v>241</v>
      </c>
      <c r="H488" s="9">
        <v>20250401</v>
      </c>
      <c r="I488" s="10">
        <v>99999999</v>
      </c>
    </row>
    <row r="489" spans="1:9" x14ac:dyDescent="0.35">
      <c r="A489" s="8" t="s">
        <v>1272</v>
      </c>
      <c r="B489" s="9" t="s">
        <v>1273</v>
      </c>
      <c r="C489" s="9" t="s">
        <v>354</v>
      </c>
      <c r="D489" s="9" t="s">
        <v>209</v>
      </c>
      <c r="E489" s="9" t="s">
        <v>206</v>
      </c>
      <c r="F489" s="9" t="s">
        <v>213</v>
      </c>
      <c r="G489" s="9" t="s">
        <v>241</v>
      </c>
      <c r="H489" s="9">
        <v>20250401</v>
      </c>
      <c r="I489" s="10">
        <v>99999999</v>
      </c>
    </row>
    <row r="490" spans="1:9" x14ac:dyDescent="0.35">
      <c r="A490" s="8" t="s">
        <v>1274</v>
      </c>
      <c r="B490" s="9" t="s">
        <v>1275</v>
      </c>
      <c r="C490" s="9" t="s">
        <v>354</v>
      </c>
      <c r="D490" s="9" t="s">
        <v>209</v>
      </c>
      <c r="E490" s="9" t="s">
        <v>206</v>
      </c>
      <c r="F490" s="9" t="s">
        <v>213</v>
      </c>
      <c r="G490" s="9" t="s">
        <v>241</v>
      </c>
      <c r="H490" s="9">
        <v>20250401</v>
      </c>
      <c r="I490" s="10">
        <v>99999999</v>
      </c>
    </row>
    <row r="491" spans="1:9" x14ac:dyDescent="0.35">
      <c r="A491" s="8" t="s">
        <v>1276</v>
      </c>
      <c r="B491" s="9" t="s">
        <v>1277</v>
      </c>
      <c r="C491" s="9" t="s">
        <v>354</v>
      </c>
      <c r="D491" s="9" t="s">
        <v>209</v>
      </c>
      <c r="E491" s="9" t="s">
        <v>206</v>
      </c>
      <c r="F491" s="9" t="s">
        <v>213</v>
      </c>
      <c r="G491" s="9" t="s">
        <v>241</v>
      </c>
      <c r="H491" s="9">
        <v>20250401</v>
      </c>
      <c r="I491" s="10">
        <v>99999999</v>
      </c>
    </row>
    <row r="492" spans="1:9" x14ac:dyDescent="0.35">
      <c r="A492" s="8" t="s">
        <v>1278</v>
      </c>
      <c r="B492" s="9" t="s">
        <v>1279</v>
      </c>
      <c r="C492" s="9" t="s">
        <v>812</v>
      </c>
      <c r="D492" s="9" t="s">
        <v>209</v>
      </c>
      <c r="E492" s="9" t="s">
        <v>206</v>
      </c>
      <c r="F492" s="9" t="s">
        <v>213</v>
      </c>
      <c r="G492" s="9" t="s">
        <v>241</v>
      </c>
      <c r="H492" s="9">
        <v>20250401</v>
      </c>
      <c r="I492" s="10">
        <v>99999999</v>
      </c>
    </row>
    <row r="493" spans="1:9" x14ac:dyDescent="0.35">
      <c r="A493" s="8" t="s">
        <v>1280</v>
      </c>
      <c r="B493" s="9" t="s">
        <v>1281</v>
      </c>
      <c r="C493" s="9" t="s">
        <v>1282</v>
      </c>
      <c r="D493" s="9" t="s">
        <v>209</v>
      </c>
      <c r="E493" s="9" t="s">
        <v>206</v>
      </c>
      <c r="F493" s="9" t="s">
        <v>213</v>
      </c>
      <c r="G493" s="9" t="s">
        <v>241</v>
      </c>
      <c r="H493" s="9">
        <v>20250401</v>
      </c>
      <c r="I493" s="10">
        <v>99999999</v>
      </c>
    </row>
    <row r="494" spans="1:9" x14ac:dyDescent="0.35">
      <c r="A494" s="8" t="s">
        <v>1283</v>
      </c>
      <c r="B494" s="9" t="s">
        <v>1284</v>
      </c>
      <c r="C494" s="9" t="s">
        <v>1282</v>
      </c>
      <c r="D494" s="9" t="s">
        <v>209</v>
      </c>
      <c r="E494" s="9" t="s">
        <v>206</v>
      </c>
      <c r="F494" s="9" t="s">
        <v>213</v>
      </c>
      <c r="G494" s="9" t="s">
        <v>241</v>
      </c>
      <c r="H494" s="9">
        <v>20250401</v>
      </c>
      <c r="I494" s="10">
        <v>99999999</v>
      </c>
    </row>
    <row r="495" spans="1:9" x14ac:dyDescent="0.35">
      <c r="A495" s="8" t="s">
        <v>1285</v>
      </c>
      <c r="B495" s="9" t="s">
        <v>1286</v>
      </c>
      <c r="C495" s="9" t="s">
        <v>354</v>
      </c>
      <c r="D495" s="9" t="s">
        <v>209</v>
      </c>
      <c r="E495" s="9" t="s">
        <v>206</v>
      </c>
      <c r="F495" s="9" t="s">
        <v>213</v>
      </c>
      <c r="G495" s="9" t="s">
        <v>241</v>
      </c>
      <c r="H495" s="9">
        <v>20250401</v>
      </c>
      <c r="I495" s="10">
        <v>99999999</v>
      </c>
    </row>
    <row r="496" spans="1:9" x14ac:dyDescent="0.35">
      <c r="A496" s="8" t="s">
        <v>1287</v>
      </c>
      <c r="B496" s="9" t="s">
        <v>1288</v>
      </c>
      <c r="C496" s="9" t="s">
        <v>354</v>
      </c>
      <c r="D496" s="9" t="s">
        <v>209</v>
      </c>
      <c r="E496" s="9" t="s">
        <v>206</v>
      </c>
      <c r="F496" s="9" t="s">
        <v>213</v>
      </c>
      <c r="G496" s="9" t="s">
        <v>241</v>
      </c>
      <c r="H496" s="9">
        <v>20250401</v>
      </c>
      <c r="I496" s="10">
        <v>99999999</v>
      </c>
    </row>
    <row r="497" spans="1:9" x14ac:dyDescent="0.35">
      <c r="A497" s="8" t="s">
        <v>1289</v>
      </c>
      <c r="B497" s="9" t="s">
        <v>1290</v>
      </c>
      <c r="C497" s="9" t="s">
        <v>354</v>
      </c>
      <c r="D497" s="9" t="s">
        <v>209</v>
      </c>
      <c r="E497" s="9" t="s">
        <v>206</v>
      </c>
      <c r="F497" s="9" t="s">
        <v>213</v>
      </c>
      <c r="G497" s="9" t="s">
        <v>241</v>
      </c>
      <c r="H497" s="9">
        <v>20250401</v>
      </c>
      <c r="I497" s="10">
        <v>99999999</v>
      </c>
    </row>
    <row r="498" spans="1:9" x14ac:dyDescent="0.35">
      <c r="A498" s="8" t="s">
        <v>1291</v>
      </c>
      <c r="B498" s="9" t="s">
        <v>1292</v>
      </c>
      <c r="C498" s="9" t="s">
        <v>357</v>
      </c>
      <c r="D498" s="9" t="s">
        <v>209</v>
      </c>
      <c r="E498" s="9" t="s">
        <v>206</v>
      </c>
      <c r="F498" s="9" t="s">
        <v>213</v>
      </c>
      <c r="G498" s="9" t="s">
        <v>360</v>
      </c>
      <c r="H498" s="9">
        <v>20250401</v>
      </c>
      <c r="I498" s="10">
        <v>99999999</v>
      </c>
    </row>
    <row r="499" spans="1:9" x14ac:dyDescent="0.35">
      <c r="A499" s="8" t="s">
        <v>1293</v>
      </c>
      <c r="B499" s="9" t="s">
        <v>1294</v>
      </c>
      <c r="C499" s="9" t="s">
        <v>357</v>
      </c>
      <c r="D499" s="9" t="s">
        <v>209</v>
      </c>
      <c r="E499" s="9" t="s">
        <v>206</v>
      </c>
      <c r="F499" s="9" t="s">
        <v>213</v>
      </c>
      <c r="G499" s="9" t="s">
        <v>360</v>
      </c>
      <c r="H499" s="9">
        <v>20250401</v>
      </c>
      <c r="I499" s="10">
        <v>99999999</v>
      </c>
    </row>
    <row r="500" spans="1:9" x14ac:dyDescent="0.35">
      <c r="A500" s="8" t="s">
        <v>1295</v>
      </c>
      <c r="B500" s="9" t="s">
        <v>1296</v>
      </c>
      <c r="C500" s="9" t="s">
        <v>357</v>
      </c>
      <c r="D500" s="9" t="s">
        <v>209</v>
      </c>
      <c r="E500" s="9" t="s">
        <v>206</v>
      </c>
      <c r="F500" s="9" t="s">
        <v>213</v>
      </c>
      <c r="G500" s="9" t="s">
        <v>360</v>
      </c>
      <c r="H500" s="9">
        <v>20250401</v>
      </c>
      <c r="I500" s="10">
        <v>99999999</v>
      </c>
    </row>
    <row r="501" spans="1:9" x14ac:dyDescent="0.35">
      <c r="A501" s="8" t="s">
        <v>1297</v>
      </c>
      <c r="B501" s="9" t="s">
        <v>1298</v>
      </c>
      <c r="C501" s="9" t="s">
        <v>357</v>
      </c>
      <c r="D501" s="9" t="s">
        <v>209</v>
      </c>
      <c r="E501" s="9" t="s">
        <v>206</v>
      </c>
      <c r="F501" s="9" t="s">
        <v>213</v>
      </c>
      <c r="G501" s="9" t="s">
        <v>241</v>
      </c>
      <c r="H501" s="9">
        <v>20250401</v>
      </c>
      <c r="I501" s="10">
        <v>99999999</v>
      </c>
    </row>
    <row r="502" spans="1:9" x14ac:dyDescent="0.35">
      <c r="A502" s="8" t="s">
        <v>1299</v>
      </c>
      <c r="B502" s="9" t="s">
        <v>1300</v>
      </c>
      <c r="C502" s="9" t="s">
        <v>357</v>
      </c>
      <c r="D502" s="9" t="s">
        <v>209</v>
      </c>
      <c r="E502" s="9" t="s">
        <v>206</v>
      </c>
      <c r="F502" s="9" t="s">
        <v>213</v>
      </c>
      <c r="G502" s="9" t="s">
        <v>241</v>
      </c>
      <c r="H502" s="9">
        <v>20250401</v>
      </c>
      <c r="I502" s="10">
        <v>99999999</v>
      </c>
    </row>
    <row r="503" spans="1:9" x14ac:dyDescent="0.35">
      <c r="A503" s="8" t="s">
        <v>1301</v>
      </c>
      <c r="B503" s="9" t="s">
        <v>1302</v>
      </c>
      <c r="C503" s="9" t="s">
        <v>357</v>
      </c>
      <c r="D503" s="9" t="s">
        <v>209</v>
      </c>
      <c r="E503" s="9" t="s">
        <v>206</v>
      </c>
      <c r="F503" s="9" t="s">
        <v>213</v>
      </c>
      <c r="G503" s="9" t="s">
        <v>360</v>
      </c>
      <c r="H503" s="9">
        <v>20250401</v>
      </c>
      <c r="I503" s="10">
        <v>99999999</v>
      </c>
    </row>
    <row r="504" spans="1:9" x14ac:dyDescent="0.35">
      <c r="A504" s="8" t="s">
        <v>1303</v>
      </c>
      <c r="B504" s="9" t="s">
        <v>1304</v>
      </c>
      <c r="C504" s="9" t="s">
        <v>357</v>
      </c>
      <c r="D504" s="9" t="s">
        <v>209</v>
      </c>
      <c r="E504" s="9" t="s">
        <v>206</v>
      </c>
      <c r="F504" s="9" t="s">
        <v>213</v>
      </c>
      <c r="G504" s="9" t="s">
        <v>241</v>
      </c>
      <c r="H504" s="9">
        <v>20250401</v>
      </c>
      <c r="I504" s="10">
        <v>99999999</v>
      </c>
    </row>
    <row r="505" spans="1:9" x14ac:dyDescent="0.35">
      <c r="A505" s="8" t="s">
        <v>1305</v>
      </c>
      <c r="B505" s="9" t="s">
        <v>1306</v>
      </c>
      <c r="C505" s="9" t="s">
        <v>357</v>
      </c>
      <c r="D505" s="9" t="s">
        <v>209</v>
      </c>
      <c r="E505" s="9" t="s">
        <v>206</v>
      </c>
      <c r="F505" s="9" t="s">
        <v>213</v>
      </c>
      <c r="G505" s="9" t="s">
        <v>241</v>
      </c>
      <c r="H505" s="9">
        <v>20250401</v>
      </c>
      <c r="I505" s="10">
        <v>99999999</v>
      </c>
    </row>
    <row r="506" spans="1:9" x14ac:dyDescent="0.35">
      <c r="A506" s="8" t="s">
        <v>1307</v>
      </c>
      <c r="B506" s="9" t="s">
        <v>1308</v>
      </c>
      <c r="C506" s="9" t="s">
        <v>363</v>
      </c>
      <c r="D506" s="9" t="s">
        <v>209</v>
      </c>
      <c r="E506" s="9" t="s">
        <v>206</v>
      </c>
      <c r="F506" s="9" t="s">
        <v>213</v>
      </c>
      <c r="G506" s="9" t="s">
        <v>241</v>
      </c>
      <c r="H506" s="9">
        <v>20250401</v>
      </c>
      <c r="I506" s="10">
        <v>99999999</v>
      </c>
    </row>
    <row r="507" spans="1:9" x14ac:dyDescent="0.35">
      <c r="A507" s="8" t="s">
        <v>1309</v>
      </c>
      <c r="B507" s="9" t="s">
        <v>1310</v>
      </c>
      <c r="C507" s="9" t="s">
        <v>357</v>
      </c>
      <c r="D507" s="9" t="s">
        <v>209</v>
      </c>
      <c r="E507" s="9" t="s">
        <v>206</v>
      </c>
      <c r="F507" s="9" t="s">
        <v>213</v>
      </c>
      <c r="G507" s="9" t="s">
        <v>360</v>
      </c>
      <c r="H507" s="9">
        <v>20250401</v>
      </c>
      <c r="I507" s="10">
        <v>99999999</v>
      </c>
    </row>
    <row r="508" spans="1:9" x14ac:dyDescent="0.35">
      <c r="A508" s="8" t="s">
        <v>1311</v>
      </c>
      <c r="B508" s="9" t="s">
        <v>1312</v>
      </c>
      <c r="C508" s="9" t="s">
        <v>357</v>
      </c>
      <c r="D508" s="9" t="s">
        <v>209</v>
      </c>
      <c r="E508" s="9" t="s">
        <v>206</v>
      </c>
      <c r="F508" s="9" t="s">
        <v>213</v>
      </c>
      <c r="G508" s="9" t="s">
        <v>360</v>
      </c>
      <c r="H508" s="9">
        <v>20250401</v>
      </c>
      <c r="I508" s="10">
        <v>99999999</v>
      </c>
    </row>
    <row r="509" spans="1:9" x14ac:dyDescent="0.35">
      <c r="A509" s="8" t="s">
        <v>1313</v>
      </c>
      <c r="B509" s="9" t="s">
        <v>1314</v>
      </c>
      <c r="C509" s="9" t="s">
        <v>357</v>
      </c>
      <c r="D509" s="9" t="s">
        <v>209</v>
      </c>
      <c r="E509" s="9" t="s">
        <v>206</v>
      </c>
      <c r="F509" s="9" t="s">
        <v>213</v>
      </c>
      <c r="G509" s="9" t="s">
        <v>241</v>
      </c>
      <c r="H509" s="9">
        <v>20250401</v>
      </c>
      <c r="I509" s="10">
        <v>99999999</v>
      </c>
    </row>
    <row r="510" spans="1:9" x14ac:dyDescent="0.35">
      <c r="A510" s="8" t="s">
        <v>1315</v>
      </c>
      <c r="B510" s="9" t="s">
        <v>1316</v>
      </c>
      <c r="C510" s="9" t="s">
        <v>357</v>
      </c>
      <c r="D510" s="9" t="s">
        <v>209</v>
      </c>
      <c r="E510" s="9" t="s">
        <v>206</v>
      </c>
      <c r="F510" s="9" t="s">
        <v>213</v>
      </c>
      <c r="G510" s="9" t="s">
        <v>241</v>
      </c>
      <c r="H510" s="9">
        <v>20250401</v>
      </c>
      <c r="I510" s="10">
        <v>99999999</v>
      </c>
    </row>
    <row r="511" spans="1:9" x14ac:dyDescent="0.35">
      <c r="A511" s="8" t="s">
        <v>1317</v>
      </c>
      <c r="B511" s="9" t="s">
        <v>1318</v>
      </c>
      <c r="C511" s="9" t="s">
        <v>1319</v>
      </c>
      <c r="D511" s="9" t="s">
        <v>209</v>
      </c>
      <c r="E511" s="9" t="s">
        <v>206</v>
      </c>
      <c r="F511" s="9" t="s">
        <v>213</v>
      </c>
      <c r="G511" s="9" t="s">
        <v>241</v>
      </c>
      <c r="H511" s="9">
        <v>20250401</v>
      </c>
      <c r="I511" s="10">
        <v>99999999</v>
      </c>
    </row>
    <row r="512" spans="1:9" x14ac:dyDescent="0.35">
      <c r="A512" s="8" t="s">
        <v>1320</v>
      </c>
      <c r="B512" s="9" t="s">
        <v>1321</v>
      </c>
      <c r="C512" s="9" t="s">
        <v>357</v>
      </c>
      <c r="D512" s="9" t="s">
        <v>209</v>
      </c>
      <c r="E512" s="9" t="s">
        <v>206</v>
      </c>
      <c r="F512" s="9" t="s">
        <v>213</v>
      </c>
      <c r="G512" s="9" t="s">
        <v>360</v>
      </c>
      <c r="H512" s="9">
        <v>20250401</v>
      </c>
      <c r="I512" s="10">
        <v>99999999</v>
      </c>
    </row>
    <row r="513" spans="1:9" x14ac:dyDescent="0.35">
      <c r="A513" s="8" t="s">
        <v>1322</v>
      </c>
      <c r="B513" s="9" t="s">
        <v>1323</v>
      </c>
      <c r="C513" s="9" t="s">
        <v>1324</v>
      </c>
      <c r="D513" s="9" t="s">
        <v>209</v>
      </c>
      <c r="E513" s="9" t="s">
        <v>206</v>
      </c>
      <c r="F513" s="9" t="s">
        <v>213</v>
      </c>
      <c r="G513" s="9" t="s">
        <v>360</v>
      </c>
      <c r="H513" s="9">
        <v>20250401</v>
      </c>
      <c r="I513" s="10">
        <v>99999999</v>
      </c>
    </row>
    <row r="514" spans="1:9" x14ac:dyDescent="0.35">
      <c r="A514" s="8" t="s">
        <v>1325</v>
      </c>
      <c r="B514" s="9" t="s">
        <v>1326</v>
      </c>
      <c r="C514" s="9" t="s">
        <v>357</v>
      </c>
      <c r="D514" s="9" t="s">
        <v>209</v>
      </c>
      <c r="E514" s="9" t="s">
        <v>206</v>
      </c>
      <c r="F514" s="9" t="s">
        <v>213</v>
      </c>
      <c r="G514" s="9" t="s">
        <v>360</v>
      </c>
      <c r="H514" s="9">
        <v>20250401</v>
      </c>
      <c r="I514" s="10">
        <v>99999999</v>
      </c>
    </row>
    <row r="515" spans="1:9" x14ac:dyDescent="0.35">
      <c r="A515" s="8" t="s">
        <v>1327</v>
      </c>
      <c r="B515" s="9" t="s">
        <v>1328</v>
      </c>
      <c r="C515" s="9" t="s">
        <v>357</v>
      </c>
      <c r="D515" s="9" t="s">
        <v>209</v>
      </c>
      <c r="E515" s="9" t="s">
        <v>206</v>
      </c>
      <c r="F515" s="9" t="s">
        <v>213</v>
      </c>
      <c r="G515" s="9" t="s">
        <v>241</v>
      </c>
      <c r="H515" s="9">
        <v>20250401</v>
      </c>
      <c r="I515" s="10">
        <v>99999999</v>
      </c>
    </row>
    <row r="516" spans="1:9" x14ac:dyDescent="0.35">
      <c r="A516" s="8" t="s">
        <v>1329</v>
      </c>
      <c r="B516" s="9" t="s">
        <v>1330</v>
      </c>
      <c r="C516" s="9" t="s">
        <v>357</v>
      </c>
      <c r="D516" s="9" t="s">
        <v>209</v>
      </c>
      <c r="E516" s="9" t="s">
        <v>206</v>
      </c>
      <c r="F516" s="9" t="s">
        <v>213</v>
      </c>
      <c r="G516" s="9" t="s">
        <v>241</v>
      </c>
      <c r="H516" s="9">
        <v>20250401</v>
      </c>
      <c r="I516" s="10">
        <v>99999999</v>
      </c>
    </row>
    <row r="517" spans="1:9" x14ac:dyDescent="0.35">
      <c r="A517" s="8" t="s">
        <v>1331</v>
      </c>
      <c r="B517" s="9" t="s">
        <v>1332</v>
      </c>
      <c r="C517" s="9" t="s">
        <v>357</v>
      </c>
      <c r="D517" s="9" t="s">
        <v>209</v>
      </c>
      <c r="E517" s="9" t="s">
        <v>206</v>
      </c>
      <c r="F517" s="9" t="s">
        <v>213</v>
      </c>
      <c r="G517" s="9" t="s">
        <v>241</v>
      </c>
      <c r="H517" s="9">
        <v>20250401</v>
      </c>
      <c r="I517" s="10">
        <v>99999999</v>
      </c>
    </row>
    <row r="518" spans="1:9" x14ac:dyDescent="0.35">
      <c r="A518" s="8" t="s">
        <v>1333</v>
      </c>
      <c r="B518" s="9" t="s">
        <v>1334</v>
      </c>
      <c r="C518" s="9" t="s">
        <v>357</v>
      </c>
      <c r="D518" s="9" t="s">
        <v>209</v>
      </c>
      <c r="E518" s="9" t="s">
        <v>206</v>
      </c>
      <c r="F518" s="9" t="s">
        <v>213</v>
      </c>
      <c r="G518" s="9" t="s">
        <v>241</v>
      </c>
      <c r="H518" s="9">
        <v>20250401</v>
      </c>
      <c r="I518" s="10">
        <v>99999999</v>
      </c>
    </row>
    <row r="519" spans="1:9" x14ac:dyDescent="0.35">
      <c r="A519" s="8" t="s">
        <v>1335</v>
      </c>
      <c r="B519" s="9" t="s">
        <v>1336</v>
      </c>
      <c r="C519" s="9" t="s">
        <v>465</v>
      </c>
      <c r="D519" s="9" t="s">
        <v>209</v>
      </c>
      <c r="E519" s="9" t="s">
        <v>206</v>
      </c>
      <c r="F519" s="9" t="s">
        <v>213</v>
      </c>
      <c r="G519" s="9" t="s">
        <v>241</v>
      </c>
      <c r="H519" s="9">
        <v>20250401</v>
      </c>
      <c r="I519" s="10">
        <v>99999999</v>
      </c>
    </row>
    <row r="520" spans="1:9" x14ac:dyDescent="0.35">
      <c r="A520" s="8" t="s">
        <v>1337</v>
      </c>
      <c r="B520" s="9" t="s">
        <v>1338</v>
      </c>
      <c r="C520" s="9" t="s">
        <v>351</v>
      </c>
      <c r="D520" s="9" t="s">
        <v>209</v>
      </c>
      <c r="E520" s="9" t="s">
        <v>206</v>
      </c>
      <c r="F520" s="9" t="s">
        <v>213</v>
      </c>
      <c r="G520" s="9" t="s">
        <v>241</v>
      </c>
      <c r="H520" s="9">
        <v>20250401</v>
      </c>
      <c r="I520" s="10">
        <v>99999999</v>
      </c>
    </row>
    <row r="521" spans="1:9" x14ac:dyDescent="0.35">
      <c r="A521" s="8" t="s">
        <v>1339</v>
      </c>
      <c r="B521" s="9" t="s">
        <v>1340</v>
      </c>
      <c r="C521" s="9" t="s">
        <v>354</v>
      </c>
      <c r="D521" s="9" t="s">
        <v>209</v>
      </c>
      <c r="E521" s="9" t="s">
        <v>206</v>
      </c>
      <c r="F521" s="9" t="s">
        <v>213</v>
      </c>
      <c r="G521" s="9" t="s">
        <v>241</v>
      </c>
      <c r="H521" s="9">
        <v>20250401</v>
      </c>
      <c r="I521" s="10">
        <v>99999999</v>
      </c>
    </row>
    <row r="522" spans="1:9" x14ac:dyDescent="0.35">
      <c r="A522" s="8" t="s">
        <v>1341</v>
      </c>
      <c r="B522" s="9" t="s">
        <v>1342</v>
      </c>
      <c r="C522" s="9" t="s">
        <v>1343</v>
      </c>
      <c r="D522" s="9" t="s">
        <v>209</v>
      </c>
      <c r="E522" s="9" t="s">
        <v>206</v>
      </c>
      <c r="F522" s="9" t="s">
        <v>213</v>
      </c>
      <c r="G522" s="9" t="s">
        <v>241</v>
      </c>
      <c r="H522" s="9">
        <v>20250401</v>
      </c>
      <c r="I522" s="10">
        <v>99999999</v>
      </c>
    </row>
    <row r="523" spans="1:9" x14ac:dyDescent="0.35">
      <c r="A523" s="8" t="s">
        <v>1344</v>
      </c>
      <c r="B523" s="9" t="s">
        <v>1345</v>
      </c>
      <c r="C523" s="9" t="s">
        <v>351</v>
      </c>
      <c r="D523" s="9" t="s">
        <v>209</v>
      </c>
      <c r="E523" s="9" t="s">
        <v>206</v>
      </c>
      <c r="F523" s="9" t="s">
        <v>213</v>
      </c>
      <c r="G523" s="9" t="s">
        <v>241</v>
      </c>
      <c r="H523" s="9">
        <v>20250401</v>
      </c>
      <c r="I523" s="10">
        <v>99999999</v>
      </c>
    </row>
    <row r="524" spans="1:9" x14ac:dyDescent="0.35">
      <c r="A524" s="8" t="s">
        <v>1346</v>
      </c>
      <c r="B524" s="9" t="s">
        <v>1347</v>
      </c>
      <c r="C524" s="9" t="s">
        <v>351</v>
      </c>
      <c r="D524" s="9" t="s">
        <v>209</v>
      </c>
      <c r="E524" s="9" t="s">
        <v>206</v>
      </c>
      <c r="F524" s="9" t="s">
        <v>213</v>
      </c>
      <c r="G524" s="9" t="s">
        <v>241</v>
      </c>
      <c r="H524" s="9">
        <v>20250401</v>
      </c>
      <c r="I524" s="10">
        <v>99999999</v>
      </c>
    </row>
    <row r="525" spans="1:9" x14ac:dyDescent="0.35">
      <c r="A525" s="8" t="s">
        <v>1348</v>
      </c>
      <c r="B525" s="9" t="s">
        <v>1349</v>
      </c>
      <c r="C525" s="9" t="s">
        <v>351</v>
      </c>
      <c r="D525" s="9" t="s">
        <v>209</v>
      </c>
      <c r="E525" s="9" t="s">
        <v>206</v>
      </c>
      <c r="F525" s="9" t="s">
        <v>213</v>
      </c>
      <c r="G525" s="9" t="s">
        <v>241</v>
      </c>
      <c r="H525" s="9">
        <v>20250401</v>
      </c>
      <c r="I525" s="10">
        <v>99999999</v>
      </c>
    </row>
    <row r="526" spans="1:9" x14ac:dyDescent="0.35">
      <c r="A526" s="8" t="s">
        <v>1350</v>
      </c>
      <c r="B526" s="9" t="s">
        <v>1351</v>
      </c>
      <c r="C526" s="9" t="s">
        <v>1352</v>
      </c>
      <c r="D526" s="9" t="s">
        <v>209</v>
      </c>
      <c r="E526" s="9" t="s">
        <v>206</v>
      </c>
      <c r="F526" s="9" t="s">
        <v>213</v>
      </c>
      <c r="G526" s="9" t="s">
        <v>241</v>
      </c>
      <c r="H526" s="9">
        <v>20250401</v>
      </c>
      <c r="I526" s="10">
        <v>99999999</v>
      </c>
    </row>
    <row r="527" spans="1:9" x14ac:dyDescent="0.35">
      <c r="A527" s="8" t="s">
        <v>1353</v>
      </c>
      <c r="B527" s="9" t="s">
        <v>1354</v>
      </c>
      <c r="C527" s="9" t="s">
        <v>351</v>
      </c>
      <c r="D527" s="9" t="s">
        <v>209</v>
      </c>
      <c r="E527" s="9" t="s">
        <v>206</v>
      </c>
      <c r="F527" s="9" t="s">
        <v>213</v>
      </c>
      <c r="G527" s="9" t="s">
        <v>241</v>
      </c>
      <c r="H527" s="9">
        <v>20250401</v>
      </c>
      <c r="I527" s="10">
        <v>99999999</v>
      </c>
    </row>
    <row r="528" spans="1:9" x14ac:dyDescent="0.35">
      <c r="A528" s="8" t="s">
        <v>1355</v>
      </c>
      <c r="B528" s="9" t="s">
        <v>1356</v>
      </c>
      <c r="C528" s="9" t="s">
        <v>354</v>
      </c>
      <c r="D528" s="9" t="s">
        <v>209</v>
      </c>
      <c r="E528" s="9" t="s">
        <v>206</v>
      </c>
      <c r="F528" s="9" t="s">
        <v>213</v>
      </c>
      <c r="G528" s="9" t="s">
        <v>241</v>
      </c>
      <c r="H528" s="9">
        <v>20250401</v>
      </c>
      <c r="I528" s="10">
        <v>99999999</v>
      </c>
    </row>
    <row r="529" spans="1:9" x14ac:dyDescent="0.35">
      <c r="A529" s="8" t="s">
        <v>1357</v>
      </c>
      <c r="B529" s="9" t="s">
        <v>1358</v>
      </c>
      <c r="C529" s="9" t="s">
        <v>354</v>
      </c>
      <c r="D529" s="9" t="s">
        <v>209</v>
      </c>
      <c r="E529" s="9" t="s">
        <v>206</v>
      </c>
      <c r="F529" s="9" t="s">
        <v>213</v>
      </c>
      <c r="G529" s="9" t="s">
        <v>241</v>
      </c>
      <c r="H529" s="9">
        <v>20250401</v>
      </c>
      <c r="I529" s="10">
        <v>99999999</v>
      </c>
    </row>
    <row r="530" spans="1:9" x14ac:dyDescent="0.35">
      <c r="A530" s="8" t="s">
        <v>1359</v>
      </c>
      <c r="B530" s="9" t="s">
        <v>1360</v>
      </c>
      <c r="C530" s="9" t="s">
        <v>354</v>
      </c>
      <c r="D530" s="9" t="s">
        <v>209</v>
      </c>
      <c r="E530" s="9" t="s">
        <v>206</v>
      </c>
      <c r="F530" s="9" t="s">
        <v>213</v>
      </c>
      <c r="G530" s="9" t="s">
        <v>241</v>
      </c>
      <c r="H530" s="9">
        <v>20250401</v>
      </c>
      <c r="I530" s="10">
        <v>99999999</v>
      </c>
    </row>
    <row r="531" spans="1:9" x14ac:dyDescent="0.35">
      <c r="A531" s="8" t="s">
        <v>1361</v>
      </c>
      <c r="B531" s="9" t="s">
        <v>1362</v>
      </c>
      <c r="C531" s="9" t="s">
        <v>351</v>
      </c>
      <c r="D531" s="9" t="s">
        <v>209</v>
      </c>
      <c r="E531" s="9" t="s">
        <v>206</v>
      </c>
      <c r="F531" s="9" t="s">
        <v>213</v>
      </c>
      <c r="G531" s="9" t="s">
        <v>241</v>
      </c>
      <c r="H531" s="9">
        <v>20250401</v>
      </c>
      <c r="I531" s="10">
        <v>99999999</v>
      </c>
    </row>
    <row r="532" spans="1:9" x14ac:dyDescent="0.35">
      <c r="A532" s="8" t="s">
        <v>1363</v>
      </c>
      <c r="B532" s="9" t="s">
        <v>1364</v>
      </c>
      <c r="C532" s="9" t="s">
        <v>357</v>
      </c>
      <c r="D532" s="9" t="s">
        <v>209</v>
      </c>
      <c r="E532" s="9" t="s">
        <v>206</v>
      </c>
      <c r="F532" s="9" t="s">
        <v>213</v>
      </c>
      <c r="G532" s="9" t="s">
        <v>360</v>
      </c>
      <c r="H532" s="9">
        <v>20250401</v>
      </c>
      <c r="I532" s="10">
        <v>99999999</v>
      </c>
    </row>
    <row r="533" spans="1:9" x14ac:dyDescent="0.35">
      <c r="A533" s="8" t="s">
        <v>1365</v>
      </c>
      <c r="B533" s="9" t="s">
        <v>1366</v>
      </c>
      <c r="C533" s="9" t="s">
        <v>357</v>
      </c>
      <c r="D533" s="9" t="s">
        <v>209</v>
      </c>
      <c r="E533" s="9" t="s">
        <v>206</v>
      </c>
      <c r="F533" s="9" t="s">
        <v>213</v>
      </c>
      <c r="G533" s="9" t="s">
        <v>360</v>
      </c>
      <c r="H533" s="9">
        <v>20250401</v>
      </c>
      <c r="I533" s="10">
        <v>99999999</v>
      </c>
    </row>
    <row r="534" spans="1:9" x14ac:dyDescent="0.35">
      <c r="A534" s="8" t="s">
        <v>1367</v>
      </c>
      <c r="B534" s="9" t="s">
        <v>1368</v>
      </c>
      <c r="C534" s="9" t="s">
        <v>354</v>
      </c>
      <c r="D534" s="9" t="s">
        <v>209</v>
      </c>
      <c r="E534" s="9" t="s">
        <v>206</v>
      </c>
      <c r="F534" s="9" t="s">
        <v>213</v>
      </c>
      <c r="G534" s="9" t="s">
        <v>241</v>
      </c>
      <c r="H534" s="9">
        <v>20250401</v>
      </c>
      <c r="I534" s="10">
        <v>99999999</v>
      </c>
    </row>
    <row r="535" spans="1:9" x14ac:dyDescent="0.35">
      <c r="A535" s="8" t="s">
        <v>1369</v>
      </c>
      <c r="B535" s="9" t="s">
        <v>1370</v>
      </c>
      <c r="C535" s="9" t="s">
        <v>357</v>
      </c>
      <c r="D535" s="9" t="s">
        <v>209</v>
      </c>
      <c r="E535" s="9" t="s">
        <v>206</v>
      </c>
      <c r="F535" s="9" t="s">
        <v>213</v>
      </c>
      <c r="G535" s="9" t="s">
        <v>241</v>
      </c>
      <c r="H535" s="9">
        <v>20250401</v>
      </c>
      <c r="I535" s="10">
        <v>99999999</v>
      </c>
    </row>
    <row r="536" spans="1:9" x14ac:dyDescent="0.35">
      <c r="A536" s="8" t="s">
        <v>1371</v>
      </c>
      <c r="B536" s="9" t="s">
        <v>1372</v>
      </c>
      <c r="C536" s="9" t="s">
        <v>357</v>
      </c>
      <c r="D536" s="9" t="s">
        <v>209</v>
      </c>
      <c r="E536" s="9" t="s">
        <v>206</v>
      </c>
      <c r="F536" s="9" t="s">
        <v>213</v>
      </c>
      <c r="G536" s="9" t="s">
        <v>241</v>
      </c>
      <c r="H536" s="9">
        <v>20250401</v>
      </c>
      <c r="I536" s="10">
        <v>99999999</v>
      </c>
    </row>
    <row r="537" spans="1:9" x14ac:dyDescent="0.35">
      <c r="A537" s="8" t="s">
        <v>1373</v>
      </c>
      <c r="B537" s="9" t="s">
        <v>1374</v>
      </c>
      <c r="C537" s="9" t="s">
        <v>357</v>
      </c>
      <c r="D537" s="9" t="s">
        <v>209</v>
      </c>
      <c r="E537" s="9" t="s">
        <v>206</v>
      </c>
      <c r="F537" s="9" t="s">
        <v>213</v>
      </c>
      <c r="G537" s="9" t="s">
        <v>241</v>
      </c>
      <c r="H537" s="9">
        <v>20250401</v>
      </c>
      <c r="I537" s="10">
        <v>99999999</v>
      </c>
    </row>
    <row r="538" spans="1:9" x14ac:dyDescent="0.35">
      <c r="A538" s="8" t="s">
        <v>1375</v>
      </c>
      <c r="B538" s="9" t="s">
        <v>1376</v>
      </c>
      <c r="C538" s="9" t="s">
        <v>354</v>
      </c>
      <c r="D538" s="9" t="s">
        <v>209</v>
      </c>
      <c r="E538" s="9" t="s">
        <v>206</v>
      </c>
      <c r="F538" s="9" t="s">
        <v>213</v>
      </c>
      <c r="G538" s="9" t="s">
        <v>241</v>
      </c>
      <c r="H538" s="9">
        <v>20250401</v>
      </c>
      <c r="I538" s="10">
        <v>99999999</v>
      </c>
    </row>
    <row r="539" spans="1:9" x14ac:dyDescent="0.35">
      <c r="A539" s="8" t="s">
        <v>1377</v>
      </c>
      <c r="B539" s="9" t="s">
        <v>1378</v>
      </c>
      <c r="C539" s="9" t="s">
        <v>357</v>
      </c>
      <c r="D539" s="9" t="s">
        <v>209</v>
      </c>
      <c r="E539" s="9" t="s">
        <v>206</v>
      </c>
      <c r="F539" s="9" t="s">
        <v>213</v>
      </c>
      <c r="G539" s="9" t="s">
        <v>360</v>
      </c>
      <c r="H539" s="9">
        <v>20250401</v>
      </c>
      <c r="I539" s="10">
        <v>99999999</v>
      </c>
    </row>
    <row r="540" spans="1:9" x14ac:dyDescent="0.35">
      <c r="A540" s="8" t="s">
        <v>1379</v>
      </c>
      <c r="B540" s="9" t="s">
        <v>1380</v>
      </c>
      <c r="C540" s="9" t="s">
        <v>357</v>
      </c>
      <c r="D540" s="9" t="s">
        <v>209</v>
      </c>
      <c r="E540" s="9" t="s">
        <v>206</v>
      </c>
      <c r="F540" s="9" t="s">
        <v>213</v>
      </c>
      <c r="G540" s="9" t="s">
        <v>360</v>
      </c>
      <c r="H540" s="9">
        <v>20250401</v>
      </c>
      <c r="I540" s="10">
        <v>99999999</v>
      </c>
    </row>
    <row r="541" spans="1:9" x14ac:dyDescent="0.35">
      <c r="A541" s="8" t="s">
        <v>1381</v>
      </c>
      <c r="B541" s="9" t="s">
        <v>1382</v>
      </c>
      <c r="C541" s="9" t="s">
        <v>212</v>
      </c>
      <c r="D541" s="9" t="s">
        <v>209</v>
      </c>
      <c r="E541" s="9" t="s">
        <v>206</v>
      </c>
      <c r="F541" s="9" t="s">
        <v>213</v>
      </c>
      <c r="G541" s="9" t="s">
        <v>214</v>
      </c>
      <c r="H541" s="9">
        <v>20250401</v>
      </c>
      <c r="I541" s="10">
        <v>99999999</v>
      </c>
    </row>
    <row r="542" spans="1:9" x14ac:dyDescent="0.35">
      <c r="A542" s="8" t="s">
        <v>1383</v>
      </c>
      <c r="B542" s="9" t="s">
        <v>1384</v>
      </c>
      <c r="C542" s="9" t="s">
        <v>212</v>
      </c>
      <c r="D542" s="9" t="s">
        <v>209</v>
      </c>
      <c r="E542" s="9" t="s">
        <v>206</v>
      </c>
      <c r="F542" s="9" t="s">
        <v>213</v>
      </c>
      <c r="G542" s="9" t="s">
        <v>214</v>
      </c>
      <c r="H542" s="9">
        <v>20250401</v>
      </c>
      <c r="I542" s="10">
        <v>99999999</v>
      </c>
    </row>
    <row r="543" spans="1:9" x14ac:dyDescent="0.35">
      <c r="A543" s="8" t="s">
        <v>1385</v>
      </c>
      <c r="B543" s="9" t="s">
        <v>1386</v>
      </c>
      <c r="C543" s="9" t="s">
        <v>972</v>
      </c>
      <c r="D543" s="9" t="s">
        <v>209</v>
      </c>
      <c r="E543" s="9" t="s">
        <v>206</v>
      </c>
      <c r="F543" s="9" t="s">
        <v>213</v>
      </c>
      <c r="G543" s="9" t="s">
        <v>241</v>
      </c>
      <c r="H543" s="9">
        <v>20250401</v>
      </c>
      <c r="I543" s="10">
        <v>99999999</v>
      </c>
    </row>
    <row r="544" spans="1:9" x14ac:dyDescent="0.35">
      <c r="A544" s="8" t="s">
        <v>1387</v>
      </c>
      <c r="B544" s="9" t="s">
        <v>1388</v>
      </c>
      <c r="C544" s="9" t="s">
        <v>1389</v>
      </c>
      <c r="D544" s="9" t="s">
        <v>209</v>
      </c>
      <c r="E544" s="9" t="s">
        <v>206</v>
      </c>
      <c r="F544" s="9" t="s">
        <v>213</v>
      </c>
      <c r="G544" s="9" t="s">
        <v>360</v>
      </c>
      <c r="H544" s="9">
        <v>20250401</v>
      </c>
      <c r="I544" s="10">
        <v>99999999</v>
      </c>
    </row>
    <row r="545" spans="1:9" x14ac:dyDescent="0.35">
      <c r="A545" s="8" t="s">
        <v>1390</v>
      </c>
      <c r="B545" s="9" t="s">
        <v>1391</v>
      </c>
      <c r="C545" s="9" t="s">
        <v>499</v>
      </c>
      <c r="D545" s="9" t="s">
        <v>209</v>
      </c>
      <c r="E545" s="9" t="s">
        <v>206</v>
      </c>
      <c r="F545" s="9" t="s">
        <v>329</v>
      </c>
      <c r="G545" s="9" t="s">
        <v>330</v>
      </c>
      <c r="H545" s="9">
        <v>20251001</v>
      </c>
      <c r="I545" s="10">
        <v>99999999</v>
      </c>
    </row>
    <row r="546" spans="1:9" x14ac:dyDescent="0.35">
      <c r="A546" s="8" t="s">
        <v>1392</v>
      </c>
      <c r="B546" s="9" t="s">
        <v>1393</v>
      </c>
      <c r="C546" s="9" t="s">
        <v>1394</v>
      </c>
      <c r="D546" s="9" t="s">
        <v>209</v>
      </c>
      <c r="E546" s="9" t="s">
        <v>206</v>
      </c>
      <c r="F546" s="9" t="s">
        <v>213</v>
      </c>
      <c r="G546" s="9" t="s">
        <v>241</v>
      </c>
      <c r="H546" s="9">
        <v>20251001</v>
      </c>
      <c r="I546" s="10">
        <v>99999999</v>
      </c>
    </row>
    <row r="547" spans="1:9" x14ac:dyDescent="0.35">
      <c r="A547" s="8" t="s">
        <v>1395</v>
      </c>
      <c r="B547" s="9" t="s">
        <v>1396</v>
      </c>
      <c r="C547" s="9" t="s">
        <v>1397</v>
      </c>
      <c r="D547" s="9" t="s">
        <v>209</v>
      </c>
      <c r="E547" s="9" t="s">
        <v>206</v>
      </c>
      <c r="F547" s="9" t="s">
        <v>213</v>
      </c>
      <c r="G547" s="9" t="s">
        <v>241</v>
      </c>
      <c r="H547" s="9">
        <v>20251001</v>
      </c>
      <c r="I547" s="10">
        <v>99999999</v>
      </c>
    </row>
    <row r="548" spans="1:9" x14ac:dyDescent="0.35">
      <c r="A548" s="8" t="s">
        <v>1398</v>
      </c>
      <c r="B548" s="9" t="s">
        <v>1399</v>
      </c>
      <c r="C548" s="9" t="s">
        <v>1400</v>
      </c>
      <c r="D548" s="9" t="s">
        <v>1401</v>
      </c>
      <c r="E548" s="9" t="s">
        <v>206</v>
      </c>
      <c r="F548" s="9" t="s">
        <v>213</v>
      </c>
      <c r="G548" s="9" t="s">
        <v>241</v>
      </c>
      <c r="H548" s="9">
        <v>20250401</v>
      </c>
      <c r="I548" s="10">
        <v>99999999</v>
      </c>
    </row>
    <row r="549" spans="1:9" x14ac:dyDescent="0.35">
      <c r="A549" s="8" t="s">
        <v>1402</v>
      </c>
      <c r="B549" s="9" t="s">
        <v>1403</v>
      </c>
      <c r="C549" s="9" t="s">
        <v>1404</v>
      </c>
      <c r="D549" s="9" t="s">
        <v>209</v>
      </c>
      <c r="E549" s="9" t="s">
        <v>206</v>
      </c>
      <c r="F549" s="9" t="s">
        <v>329</v>
      </c>
      <c r="G549" s="9" t="s">
        <v>1405</v>
      </c>
      <c r="H549" s="9">
        <v>20250701</v>
      </c>
      <c r="I549" s="10">
        <v>99999999</v>
      </c>
    </row>
    <row r="550" spans="1:9" x14ac:dyDescent="0.35">
      <c r="A550" s="8" t="s">
        <v>1406</v>
      </c>
      <c r="B550" s="9" t="s">
        <v>1407</v>
      </c>
      <c r="C550" s="9" t="s">
        <v>1408</v>
      </c>
      <c r="D550" s="9" t="s">
        <v>209</v>
      </c>
      <c r="E550" s="9" t="s">
        <v>206</v>
      </c>
      <c r="F550" s="9" t="s">
        <v>329</v>
      </c>
      <c r="G550" s="9" t="s">
        <v>1405</v>
      </c>
      <c r="H550" s="9">
        <v>20250401</v>
      </c>
      <c r="I550" s="10">
        <v>99999999</v>
      </c>
    </row>
    <row r="551" spans="1:9" x14ac:dyDescent="0.35">
      <c r="A551" s="8" t="s">
        <v>1409</v>
      </c>
      <c r="B551" s="9" t="s">
        <v>1410</v>
      </c>
      <c r="C551" s="9" t="s">
        <v>1411</v>
      </c>
      <c r="D551" s="9" t="s">
        <v>345</v>
      </c>
      <c r="E551" s="9" t="s">
        <v>206</v>
      </c>
      <c r="F551" s="9" t="s">
        <v>329</v>
      </c>
      <c r="G551" s="9" t="s">
        <v>1405</v>
      </c>
      <c r="H551" s="9">
        <v>20250401</v>
      </c>
      <c r="I551" s="10">
        <v>99999999</v>
      </c>
    </row>
    <row r="552" spans="1:9" x14ac:dyDescent="0.35">
      <c r="A552" s="8" t="s">
        <v>1412</v>
      </c>
      <c r="B552" s="9" t="s">
        <v>1413</v>
      </c>
      <c r="C552" s="9" t="s">
        <v>1411</v>
      </c>
      <c r="D552" s="9" t="s">
        <v>345</v>
      </c>
      <c r="E552" s="9" t="s">
        <v>206</v>
      </c>
      <c r="F552" s="9" t="s">
        <v>329</v>
      </c>
      <c r="G552" s="9" t="s">
        <v>1405</v>
      </c>
      <c r="H552" s="9">
        <v>20250401</v>
      </c>
      <c r="I552" s="10">
        <v>99999999</v>
      </c>
    </row>
    <row r="553" spans="1:9" x14ac:dyDescent="0.35">
      <c r="A553" s="8" t="s">
        <v>1414</v>
      </c>
      <c r="B553" s="9" t="s">
        <v>1415</v>
      </c>
      <c r="C553" s="9" t="s">
        <v>1416</v>
      </c>
      <c r="D553" s="9" t="s">
        <v>207</v>
      </c>
      <c r="E553" s="9" t="s">
        <v>206</v>
      </c>
      <c r="F553" s="9" t="s">
        <v>329</v>
      </c>
      <c r="G553" s="9" t="s">
        <v>1417</v>
      </c>
      <c r="H553" s="9">
        <v>20250401</v>
      </c>
      <c r="I553" s="10">
        <v>99999999</v>
      </c>
    </row>
    <row r="554" spans="1:9" x14ac:dyDescent="0.35">
      <c r="A554" s="8" t="s">
        <v>1418</v>
      </c>
      <c r="B554" s="9" t="s">
        <v>1419</v>
      </c>
      <c r="C554" s="9" t="s">
        <v>1416</v>
      </c>
      <c r="D554" s="9" t="s">
        <v>207</v>
      </c>
      <c r="E554" s="9" t="s">
        <v>206</v>
      </c>
      <c r="F554" s="9" t="s">
        <v>329</v>
      </c>
      <c r="G554" s="9" t="s">
        <v>1417</v>
      </c>
      <c r="H554" s="9">
        <v>20250401</v>
      </c>
      <c r="I554" s="10">
        <v>99999999</v>
      </c>
    </row>
    <row r="555" spans="1:9" x14ac:dyDescent="0.35">
      <c r="A555" s="8" t="s">
        <v>1420</v>
      </c>
      <c r="B555" s="9" t="s">
        <v>1421</v>
      </c>
      <c r="C555" s="9" t="s">
        <v>1422</v>
      </c>
      <c r="D555" s="9" t="s">
        <v>208</v>
      </c>
      <c r="E555" s="9" t="s">
        <v>206</v>
      </c>
      <c r="F555" s="9" t="s">
        <v>329</v>
      </c>
      <c r="G555" s="9" t="s">
        <v>1405</v>
      </c>
      <c r="H555" s="9">
        <v>20250701</v>
      </c>
      <c r="I555" s="10">
        <v>99999999</v>
      </c>
    </row>
    <row r="556" spans="1:9" x14ac:dyDescent="0.35">
      <c r="A556" s="8" t="s">
        <v>1423</v>
      </c>
      <c r="B556" s="9" t="s">
        <v>1424</v>
      </c>
      <c r="C556" s="9" t="s">
        <v>1422</v>
      </c>
      <c r="D556" s="9" t="s">
        <v>208</v>
      </c>
      <c r="E556" s="9" t="s">
        <v>206</v>
      </c>
      <c r="F556" s="9" t="s">
        <v>329</v>
      </c>
      <c r="G556" s="9" t="s">
        <v>1405</v>
      </c>
      <c r="H556" s="9">
        <v>20250701</v>
      </c>
      <c r="I556" s="10">
        <v>99999999</v>
      </c>
    </row>
    <row r="557" spans="1:9" x14ac:dyDescent="0.35">
      <c r="A557" s="8" t="s">
        <v>1425</v>
      </c>
      <c r="B557" s="9" t="s">
        <v>1426</v>
      </c>
      <c r="C557" s="9" t="s">
        <v>1427</v>
      </c>
      <c r="D557" s="9" t="s">
        <v>209</v>
      </c>
      <c r="E557" s="9" t="s">
        <v>206</v>
      </c>
      <c r="F557" s="9" t="s">
        <v>329</v>
      </c>
      <c r="G557" s="9" t="s">
        <v>1405</v>
      </c>
      <c r="H557" s="9">
        <v>20250411</v>
      </c>
      <c r="I557" s="10">
        <v>99999999</v>
      </c>
    </row>
    <row r="558" spans="1:9" x14ac:dyDescent="0.35">
      <c r="A558" s="8" t="s">
        <v>1428</v>
      </c>
      <c r="B558" s="9" t="s">
        <v>1429</v>
      </c>
      <c r="C558" s="9" t="s">
        <v>1430</v>
      </c>
      <c r="D558" s="9" t="s">
        <v>209</v>
      </c>
      <c r="E558" s="9" t="s">
        <v>206</v>
      </c>
      <c r="F558" s="9" t="s">
        <v>329</v>
      </c>
      <c r="G558" s="9" t="s">
        <v>1405</v>
      </c>
      <c r="H558" s="9">
        <v>20250401</v>
      </c>
      <c r="I558" s="10">
        <v>99999999</v>
      </c>
    </row>
    <row r="559" spans="1:9" x14ac:dyDescent="0.35">
      <c r="A559" s="8" t="s">
        <v>1431</v>
      </c>
      <c r="B559" s="9" t="s">
        <v>1432</v>
      </c>
      <c r="C559" s="9" t="s">
        <v>1430</v>
      </c>
      <c r="D559" s="9" t="s">
        <v>209</v>
      </c>
      <c r="E559" s="9" t="s">
        <v>206</v>
      </c>
      <c r="F559" s="9" t="s">
        <v>329</v>
      </c>
      <c r="G559" s="9" t="s">
        <v>1405</v>
      </c>
      <c r="H559" s="9">
        <v>20250401</v>
      </c>
      <c r="I559" s="10">
        <v>99999999</v>
      </c>
    </row>
    <row r="560" spans="1:9" x14ac:dyDescent="0.35">
      <c r="A560" s="8" t="s">
        <v>1433</v>
      </c>
      <c r="B560" s="9" t="s">
        <v>1434</v>
      </c>
      <c r="C560" s="9" t="s">
        <v>1430</v>
      </c>
      <c r="D560" s="9" t="s">
        <v>209</v>
      </c>
      <c r="E560" s="9" t="s">
        <v>206</v>
      </c>
      <c r="F560" s="9" t="s">
        <v>329</v>
      </c>
      <c r="G560" s="9" t="s">
        <v>1405</v>
      </c>
      <c r="H560" s="9">
        <v>20250401</v>
      </c>
      <c r="I560" s="10">
        <v>99999999</v>
      </c>
    </row>
    <row r="561" spans="1:9" x14ac:dyDescent="0.35">
      <c r="A561" s="8" t="s">
        <v>1435</v>
      </c>
      <c r="B561" s="9" t="s">
        <v>1436</v>
      </c>
      <c r="C561" s="9" t="s">
        <v>1437</v>
      </c>
      <c r="D561" s="9" t="s">
        <v>209</v>
      </c>
      <c r="E561" s="9" t="s">
        <v>206</v>
      </c>
      <c r="F561" s="9" t="s">
        <v>329</v>
      </c>
      <c r="G561" s="9" t="s">
        <v>1405</v>
      </c>
      <c r="H561" s="9">
        <v>20250401</v>
      </c>
      <c r="I561" s="10">
        <v>99999999</v>
      </c>
    </row>
    <row r="562" spans="1:9" x14ac:dyDescent="0.35">
      <c r="A562" s="8" t="s">
        <v>1438</v>
      </c>
      <c r="B562" s="9" t="s">
        <v>1439</v>
      </c>
      <c r="C562" s="9" t="s">
        <v>1430</v>
      </c>
      <c r="D562" s="9" t="s">
        <v>209</v>
      </c>
      <c r="E562" s="9" t="s">
        <v>206</v>
      </c>
      <c r="F562" s="9" t="s">
        <v>329</v>
      </c>
      <c r="G562" s="9" t="s">
        <v>1405</v>
      </c>
      <c r="H562" s="9">
        <v>20250401</v>
      </c>
      <c r="I562" s="10">
        <v>99999999</v>
      </c>
    </row>
    <row r="563" spans="1:9" x14ac:dyDescent="0.35">
      <c r="A563" s="8" t="s">
        <v>1440</v>
      </c>
      <c r="B563" s="9" t="s">
        <v>1441</v>
      </c>
      <c r="C563" s="9" t="s">
        <v>1442</v>
      </c>
      <c r="D563" s="9" t="s">
        <v>209</v>
      </c>
      <c r="E563" s="9" t="s">
        <v>206</v>
      </c>
      <c r="F563" s="9" t="s">
        <v>329</v>
      </c>
      <c r="G563" s="9" t="s">
        <v>1405</v>
      </c>
      <c r="H563" s="9">
        <v>20250401</v>
      </c>
      <c r="I563" s="10">
        <v>99999999</v>
      </c>
    </row>
    <row r="564" spans="1:9" x14ac:dyDescent="0.35">
      <c r="A564" s="8" t="s">
        <v>1443</v>
      </c>
      <c r="B564" s="9" t="s">
        <v>1444</v>
      </c>
      <c r="C564" s="9" t="s">
        <v>1430</v>
      </c>
      <c r="D564" s="9" t="s">
        <v>209</v>
      </c>
      <c r="E564" s="9" t="s">
        <v>206</v>
      </c>
      <c r="F564" s="9" t="s">
        <v>329</v>
      </c>
      <c r="G564" s="9" t="s">
        <v>1405</v>
      </c>
      <c r="H564" s="9">
        <v>20250401</v>
      </c>
      <c r="I564" s="10">
        <v>99999999</v>
      </c>
    </row>
    <row r="565" spans="1:9" x14ac:dyDescent="0.35">
      <c r="A565" s="8" t="s">
        <v>1445</v>
      </c>
      <c r="B565" s="9" t="s">
        <v>1446</v>
      </c>
      <c r="C565" s="9" t="s">
        <v>1430</v>
      </c>
      <c r="D565" s="9" t="s">
        <v>209</v>
      </c>
      <c r="E565" s="9" t="s">
        <v>206</v>
      </c>
      <c r="F565" s="9" t="s">
        <v>329</v>
      </c>
      <c r="G565" s="9" t="s">
        <v>1405</v>
      </c>
      <c r="H565" s="9">
        <v>20250401</v>
      </c>
      <c r="I565" s="10">
        <v>99999999</v>
      </c>
    </row>
    <row r="566" spans="1:9" x14ac:dyDescent="0.35">
      <c r="A566" s="8" t="s">
        <v>1447</v>
      </c>
      <c r="B566" s="9" t="s">
        <v>1448</v>
      </c>
      <c r="C566" s="9" t="s">
        <v>1437</v>
      </c>
      <c r="D566" s="9" t="s">
        <v>209</v>
      </c>
      <c r="E566" s="9" t="s">
        <v>206</v>
      </c>
      <c r="F566" s="9" t="s">
        <v>329</v>
      </c>
      <c r="G566" s="9" t="s">
        <v>1405</v>
      </c>
      <c r="H566" s="9">
        <v>20250401</v>
      </c>
      <c r="I566" s="10">
        <v>99999999</v>
      </c>
    </row>
    <row r="567" spans="1:9" x14ac:dyDescent="0.35">
      <c r="A567" s="8" t="s">
        <v>1449</v>
      </c>
      <c r="B567" s="9" t="s">
        <v>1450</v>
      </c>
      <c r="C567" s="9" t="s">
        <v>1437</v>
      </c>
      <c r="D567" s="9" t="s">
        <v>209</v>
      </c>
      <c r="E567" s="9" t="s">
        <v>206</v>
      </c>
      <c r="F567" s="9" t="s">
        <v>329</v>
      </c>
      <c r="G567" s="9" t="s">
        <v>1405</v>
      </c>
      <c r="H567" s="9">
        <v>20250401</v>
      </c>
      <c r="I567" s="10">
        <v>99999999</v>
      </c>
    </row>
    <row r="568" spans="1:9" x14ac:dyDescent="0.35">
      <c r="A568" s="8" t="s">
        <v>1451</v>
      </c>
      <c r="B568" s="9" t="s">
        <v>1452</v>
      </c>
      <c r="C568" s="9" t="s">
        <v>1453</v>
      </c>
      <c r="D568" s="9" t="s">
        <v>209</v>
      </c>
      <c r="E568" s="9" t="s">
        <v>206</v>
      </c>
      <c r="F568" s="9" t="s">
        <v>329</v>
      </c>
      <c r="G568" s="9" t="s">
        <v>1405</v>
      </c>
      <c r="H568" s="9">
        <v>20250401</v>
      </c>
      <c r="I568" s="10">
        <v>99999999</v>
      </c>
    </row>
    <row r="569" spans="1:9" x14ac:dyDescent="0.35">
      <c r="A569" s="8" t="s">
        <v>1454</v>
      </c>
      <c r="B569" s="9" t="s">
        <v>1455</v>
      </c>
      <c r="C569" s="9" t="s">
        <v>1430</v>
      </c>
      <c r="D569" s="9" t="s">
        <v>209</v>
      </c>
      <c r="E569" s="9" t="s">
        <v>206</v>
      </c>
      <c r="F569" s="9" t="s">
        <v>329</v>
      </c>
      <c r="G569" s="9" t="s">
        <v>1405</v>
      </c>
      <c r="H569" s="9">
        <v>20250401</v>
      </c>
      <c r="I569" s="10">
        <v>99999999</v>
      </c>
    </row>
    <row r="570" spans="1:9" x14ac:dyDescent="0.35">
      <c r="A570" s="8" t="s">
        <v>1456</v>
      </c>
      <c r="B570" s="9" t="s">
        <v>1457</v>
      </c>
      <c r="C570" s="9" t="s">
        <v>1430</v>
      </c>
      <c r="D570" s="9" t="s">
        <v>209</v>
      </c>
      <c r="E570" s="9" t="s">
        <v>206</v>
      </c>
      <c r="F570" s="9" t="s">
        <v>329</v>
      </c>
      <c r="G570" s="9" t="s">
        <v>1405</v>
      </c>
      <c r="H570" s="9">
        <v>20250401</v>
      </c>
      <c r="I570" s="10">
        <v>99999999</v>
      </c>
    </row>
    <row r="571" spans="1:9" x14ac:dyDescent="0.35">
      <c r="A571" s="8" t="s">
        <v>1458</v>
      </c>
      <c r="B571" s="9" t="s">
        <v>1459</v>
      </c>
      <c r="C571" s="9" t="s">
        <v>1430</v>
      </c>
      <c r="D571" s="9" t="s">
        <v>209</v>
      </c>
      <c r="E571" s="9" t="s">
        <v>206</v>
      </c>
      <c r="F571" s="9" t="s">
        <v>329</v>
      </c>
      <c r="G571" s="9" t="s">
        <v>1405</v>
      </c>
      <c r="H571" s="9">
        <v>20250401</v>
      </c>
      <c r="I571" s="10">
        <v>99999999</v>
      </c>
    </row>
    <row r="572" spans="1:9" x14ac:dyDescent="0.35">
      <c r="A572" s="8" t="s">
        <v>1460</v>
      </c>
      <c r="B572" s="9" t="s">
        <v>1461</v>
      </c>
      <c r="C572" s="9" t="s">
        <v>1427</v>
      </c>
      <c r="D572" s="9" t="s">
        <v>209</v>
      </c>
      <c r="E572" s="9" t="s">
        <v>206</v>
      </c>
      <c r="F572" s="9" t="s">
        <v>329</v>
      </c>
      <c r="G572" s="9" t="s">
        <v>1405</v>
      </c>
      <c r="H572" s="9">
        <v>20250411</v>
      </c>
      <c r="I572" s="10">
        <v>99999999</v>
      </c>
    </row>
    <row r="573" spans="1:9" x14ac:dyDescent="0.35">
      <c r="A573" s="8" t="s">
        <v>1462</v>
      </c>
      <c r="B573" s="9" t="s">
        <v>1463</v>
      </c>
      <c r="C573" s="9" t="s">
        <v>1442</v>
      </c>
      <c r="D573" s="9" t="s">
        <v>209</v>
      </c>
      <c r="E573" s="9" t="s">
        <v>206</v>
      </c>
      <c r="F573" s="9" t="s">
        <v>329</v>
      </c>
      <c r="G573" s="9" t="s">
        <v>1405</v>
      </c>
      <c r="H573" s="9">
        <v>20250411</v>
      </c>
      <c r="I573" s="10">
        <v>99999999</v>
      </c>
    </row>
    <row r="574" spans="1:9" x14ac:dyDescent="0.35">
      <c r="A574" s="8" t="s">
        <v>1464</v>
      </c>
      <c r="B574" s="9" t="s">
        <v>1465</v>
      </c>
      <c r="C574" s="9" t="s">
        <v>1466</v>
      </c>
      <c r="D574" s="9" t="s">
        <v>209</v>
      </c>
      <c r="E574" s="9" t="s">
        <v>206</v>
      </c>
      <c r="F574" s="9" t="s">
        <v>329</v>
      </c>
      <c r="G574" s="9" t="s">
        <v>1405</v>
      </c>
      <c r="H574" s="9">
        <v>20250401</v>
      </c>
      <c r="I574" s="10">
        <v>99999999</v>
      </c>
    </row>
    <row r="575" spans="1:9" x14ac:dyDescent="0.35">
      <c r="A575" s="8" t="s">
        <v>1467</v>
      </c>
      <c r="B575" s="9" t="s">
        <v>1468</v>
      </c>
      <c r="C575" s="9" t="s">
        <v>1427</v>
      </c>
      <c r="D575" s="9" t="s">
        <v>209</v>
      </c>
      <c r="E575" s="9" t="s">
        <v>206</v>
      </c>
      <c r="F575" s="9" t="s">
        <v>329</v>
      </c>
      <c r="G575" s="9" t="s">
        <v>1405</v>
      </c>
      <c r="H575" s="9">
        <v>20250730</v>
      </c>
      <c r="I575" s="10">
        <v>99999999</v>
      </c>
    </row>
    <row r="576" spans="1:9" x14ac:dyDescent="0.35">
      <c r="A576" s="8" t="s">
        <v>1469</v>
      </c>
      <c r="B576" s="9" t="s">
        <v>1470</v>
      </c>
      <c r="C576" s="9" t="s">
        <v>1427</v>
      </c>
      <c r="D576" s="9" t="s">
        <v>209</v>
      </c>
      <c r="E576" s="9" t="s">
        <v>206</v>
      </c>
      <c r="F576" s="9" t="s">
        <v>329</v>
      </c>
      <c r="G576" s="9" t="s">
        <v>1405</v>
      </c>
      <c r="H576" s="9">
        <v>20250401</v>
      </c>
      <c r="I576" s="10">
        <v>99999999</v>
      </c>
    </row>
    <row r="577" spans="1:9" x14ac:dyDescent="0.35">
      <c r="A577" s="8" t="s">
        <v>1471</v>
      </c>
      <c r="B577" s="9" t="s">
        <v>1472</v>
      </c>
      <c r="C577" s="9" t="s">
        <v>1430</v>
      </c>
      <c r="D577" s="9" t="s">
        <v>209</v>
      </c>
      <c r="E577" s="9" t="s">
        <v>206</v>
      </c>
      <c r="F577" s="9" t="s">
        <v>329</v>
      </c>
      <c r="G577" s="9" t="s">
        <v>1405</v>
      </c>
      <c r="H577" s="9">
        <v>20250401</v>
      </c>
      <c r="I577" s="10">
        <v>99999999</v>
      </c>
    </row>
    <row r="578" spans="1:9" x14ac:dyDescent="0.35">
      <c r="A578" s="8" t="s">
        <v>1473</v>
      </c>
      <c r="B578" s="9" t="s">
        <v>1474</v>
      </c>
      <c r="C578" s="9" t="s">
        <v>1475</v>
      </c>
      <c r="D578" s="9" t="s">
        <v>209</v>
      </c>
      <c r="E578" s="9" t="s">
        <v>206</v>
      </c>
      <c r="F578" s="9" t="s">
        <v>329</v>
      </c>
      <c r="G578" s="9" t="s">
        <v>1476</v>
      </c>
      <c r="H578" s="9">
        <v>20250401</v>
      </c>
      <c r="I578" s="10">
        <v>99999999</v>
      </c>
    </row>
    <row r="579" spans="1:9" x14ac:dyDescent="0.35">
      <c r="A579" s="8" t="s">
        <v>1477</v>
      </c>
      <c r="B579" s="9" t="s">
        <v>1478</v>
      </c>
      <c r="C579" s="9" t="s">
        <v>1479</v>
      </c>
      <c r="D579" s="9" t="s">
        <v>209</v>
      </c>
      <c r="E579" s="9" t="s">
        <v>206</v>
      </c>
      <c r="F579" s="9" t="s">
        <v>329</v>
      </c>
      <c r="G579" s="9" t="s">
        <v>1476</v>
      </c>
      <c r="H579" s="9">
        <v>20250401</v>
      </c>
      <c r="I579" s="10">
        <v>99999999</v>
      </c>
    </row>
    <row r="580" spans="1:9" x14ac:dyDescent="0.35">
      <c r="A580" s="8" t="s">
        <v>1480</v>
      </c>
      <c r="B580" s="9" t="s">
        <v>1481</v>
      </c>
      <c r="C580" s="9" t="s">
        <v>1479</v>
      </c>
      <c r="D580" s="9" t="s">
        <v>209</v>
      </c>
      <c r="E580" s="9" t="s">
        <v>206</v>
      </c>
      <c r="F580" s="9" t="s">
        <v>329</v>
      </c>
      <c r="G580" s="9" t="s">
        <v>1476</v>
      </c>
      <c r="H580" s="9">
        <v>20250401</v>
      </c>
      <c r="I580" s="10">
        <v>99999999</v>
      </c>
    </row>
    <row r="581" spans="1:9" x14ac:dyDescent="0.35">
      <c r="A581" s="8" t="s">
        <v>1482</v>
      </c>
      <c r="B581" s="9" t="s">
        <v>1483</v>
      </c>
      <c r="C581" s="9" t="s">
        <v>1479</v>
      </c>
      <c r="D581" s="9" t="s">
        <v>209</v>
      </c>
      <c r="E581" s="9" t="s">
        <v>206</v>
      </c>
      <c r="F581" s="9" t="s">
        <v>329</v>
      </c>
      <c r="G581" s="9" t="s">
        <v>1405</v>
      </c>
      <c r="H581" s="9">
        <v>20250401</v>
      </c>
      <c r="I581" s="10">
        <v>99999999</v>
      </c>
    </row>
    <row r="582" spans="1:9" x14ac:dyDescent="0.35">
      <c r="A582" s="8" t="s">
        <v>1484</v>
      </c>
      <c r="B582" s="9" t="s">
        <v>1485</v>
      </c>
      <c r="C582" s="9" t="s">
        <v>1479</v>
      </c>
      <c r="D582" s="9" t="s">
        <v>209</v>
      </c>
      <c r="E582" s="9" t="s">
        <v>206</v>
      </c>
      <c r="F582" s="9" t="s">
        <v>329</v>
      </c>
      <c r="G582" s="9" t="s">
        <v>1405</v>
      </c>
      <c r="H582" s="9">
        <v>20250401</v>
      </c>
      <c r="I582" s="10">
        <v>99999999</v>
      </c>
    </row>
    <row r="583" spans="1:9" x14ac:dyDescent="0.35">
      <c r="A583" s="8" t="s">
        <v>1486</v>
      </c>
      <c r="B583" s="9" t="s">
        <v>1487</v>
      </c>
      <c r="C583" s="9" t="s">
        <v>1488</v>
      </c>
      <c r="D583" s="9" t="s">
        <v>209</v>
      </c>
      <c r="E583" s="9" t="s">
        <v>206</v>
      </c>
      <c r="F583" s="9" t="s">
        <v>329</v>
      </c>
      <c r="G583" s="9" t="s">
        <v>1405</v>
      </c>
      <c r="H583" s="9">
        <v>20250401</v>
      </c>
      <c r="I583" s="10">
        <v>99999999</v>
      </c>
    </row>
    <row r="584" spans="1:9" x14ac:dyDescent="0.35">
      <c r="A584" s="8" t="s">
        <v>1489</v>
      </c>
      <c r="B584" s="9" t="s">
        <v>1490</v>
      </c>
      <c r="C584" s="9" t="s">
        <v>1453</v>
      </c>
      <c r="D584" s="9" t="s">
        <v>209</v>
      </c>
      <c r="E584" s="9" t="s">
        <v>206</v>
      </c>
      <c r="F584" s="9" t="s">
        <v>329</v>
      </c>
      <c r="G584" s="9" t="s">
        <v>1405</v>
      </c>
      <c r="H584" s="9">
        <v>20250401</v>
      </c>
      <c r="I584" s="10">
        <v>99999999</v>
      </c>
    </row>
    <row r="585" spans="1:9" x14ac:dyDescent="0.35">
      <c r="A585" s="8" t="s">
        <v>1491</v>
      </c>
      <c r="B585" s="9" t="s">
        <v>1492</v>
      </c>
      <c r="C585" s="9" t="s">
        <v>1493</v>
      </c>
      <c r="D585" s="9" t="s">
        <v>209</v>
      </c>
      <c r="E585" s="9" t="s">
        <v>206</v>
      </c>
      <c r="F585" s="9" t="s">
        <v>329</v>
      </c>
      <c r="G585" s="9" t="s">
        <v>1405</v>
      </c>
      <c r="H585" s="9">
        <v>20250401</v>
      </c>
      <c r="I585" s="10">
        <v>99999999</v>
      </c>
    </row>
    <row r="586" spans="1:9" x14ac:dyDescent="0.35">
      <c r="A586" s="8" t="s">
        <v>1494</v>
      </c>
      <c r="B586" s="9" t="s">
        <v>1495</v>
      </c>
      <c r="C586" s="9" t="s">
        <v>1442</v>
      </c>
      <c r="D586" s="9" t="s">
        <v>209</v>
      </c>
      <c r="E586" s="9" t="s">
        <v>206</v>
      </c>
      <c r="F586" s="9" t="s">
        <v>329</v>
      </c>
      <c r="G586" s="9" t="s">
        <v>1405</v>
      </c>
      <c r="H586" s="9">
        <v>20250401</v>
      </c>
      <c r="I586" s="10">
        <v>99999999</v>
      </c>
    </row>
    <row r="587" spans="1:9" x14ac:dyDescent="0.35">
      <c r="A587" s="8" t="s">
        <v>1496</v>
      </c>
      <c r="B587" s="9" t="s">
        <v>1497</v>
      </c>
      <c r="C587" s="9" t="s">
        <v>1430</v>
      </c>
      <c r="D587" s="9" t="s">
        <v>209</v>
      </c>
      <c r="E587" s="9" t="s">
        <v>206</v>
      </c>
      <c r="F587" s="9" t="s">
        <v>329</v>
      </c>
      <c r="G587" s="9" t="s">
        <v>1405</v>
      </c>
      <c r="H587" s="9">
        <v>20250401</v>
      </c>
      <c r="I587" s="10">
        <v>99999999</v>
      </c>
    </row>
    <row r="588" spans="1:9" x14ac:dyDescent="0.35">
      <c r="A588" s="8" t="s">
        <v>1498</v>
      </c>
      <c r="B588" s="9" t="s">
        <v>1499</v>
      </c>
      <c r="C588" s="9" t="s">
        <v>1430</v>
      </c>
      <c r="D588" s="9" t="s">
        <v>209</v>
      </c>
      <c r="E588" s="9" t="s">
        <v>206</v>
      </c>
      <c r="F588" s="9" t="s">
        <v>329</v>
      </c>
      <c r="G588" s="9" t="s">
        <v>1405</v>
      </c>
      <c r="H588" s="9">
        <v>20250401</v>
      </c>
      <c r="I588" s="10">
        <v>99999999</v>
      </c>
    </row>
    <row r="589" spans="1:9" x14ac:dyDescent="0.35">
      <c r="A589" s="8" t="s">
        <v>1500</v>
      </c>
      <c r="B589" s="9" t="s">
        <v>1501</v>
      </c>
      <c r="C589" s="9" t="s">
        <v>1453</v>
      </c>
      <c r="D589" s="9" t="s">
        <v>209</v>
      </c>
      <c r="E589" s="9" t="s">
        <v>206</v>
      </c>
      <c r="F589" s="9" t="s">
        <v>329</v>
      </c>
      <c r="G589" s="9" t="s">
        <v>1405</v>
      </c>
      <c r="H589" s="9">
        <v>20250401</v>
      </c>
      <c r="I589" s="10">
        <v>99999999</v>
      </c>
    </row>
    <row r="590" spans="1:9" x14ac:dyDescent="0.35">
      <c r="A590" s="8" t="s">
        <v>1502</v>
      </c>
      <c r="B590" s="9" t="s">
        <v>1503</v>
      </c>
      <c r="C590" s="9" t="s">
        <v>1453</v>
      </c>
      <c r="D590" s="9" t="s">
        <v>209</v>
      </c>
      <c r="E590" s="9" t="s">
        <v>206</v>
      </c>
      <c r="F590" s="9" t="s">
        <v>329</v>
      </c>
      <c r="G590" s="9" t="s">
        <v>1405</v>
      </c>
      <c r="H590" s="9">
        <v>20250401</v>
      </c>
      <c r="I590" s="10">
        <v>99999999</v>
      </c>
    </row>
    <row r="591" spans="1:9" x14ac:dyDescent="0.35">
      <c r="A591" s="8" t="s">
        <v>1504</v>
      </c>
      <c r="B591" s="9" t="s">
        <v>1505</v>
      </c>
      <c r="C591" s="9" t="s">
        <v>1430</v>
      </c>
      <c r="D591" s="9" t="s">
        <v>209</v>
      </c>
      <c r="E591" s="9" t="s">
        <v>206</v>
      </c>
      <c r="F591" s="9" t="s">
        <v>329</v>
      </c>
      <c r="G591" s="9" t="s">
        <v>1405</v>
      </c>
      <c r="H591" s="9">
        <v>20250401</v>
      </c>
      <c r="I591" s="10">
        <v>99999999</v>
      </c>
    </row>
    <row r="592" spans="1:9" x14ac:dyDescent="0.35">
      <c r="A592" s="8" t="s">
        <v>1506</v>
      </c>
      <c r="B592" s="9" t="s">
        <v>1507</v>
      </c>
      <c r="C592" s="9" t="s">
        <v>1430</v>
      </c>
      <c r="D592" s="9" t="s">
        <v>209</v>
      </c>
      <c r="E592" s="9" t="s">
        <v>206</v>
      </c>
      <c r="F592" s="9" t="s">
        <v>329</v>
      </c>
      <c r="G592" s="9" t="s">
        <v>1405</v>
      </c>
      <c r="H592" s="9">
        <v>20250401</v>
      </c>
      <c r="I592" s="10">
        <v>99999999</v>
      </c>
    </row>
    <row r="593" spans="1:9" x14ac:dyDescent="0.35">
      <c r="A593" s="8" t="s">
        <v>1508</v>
      </c>
      <c r="B593" s="9" t="s">
        <v>1509</v>
      </c>
      <c r="C593" s="9" t="s">
        <v>1430</v>
      </c>
      <c r="D593" s="9" t="s">
        <v>209</v>
      </c>
      <c r="E593" s="9" t="s">
        <v>206</v>
      </c>
      <c r="F593" s="9" t="s">
        <v>329</v>
      </c>
      <c r="G593" s="9" t="s">
        <v>1405</v>
      </c>
      <c r="H593" s="9">
        <v>20250401</v>
      </c>
      <c r="I593" s="10">
        <v>99999999</v>
      </c>
    </row>
    <row r="594" spans="1:9" x14ac:dyDescent="0.35">
      <c r="A594" s="8" t="s">
        <v>1510</v>
      </c>
      <c r="B594" s="9" t="s">
        <v>1511</v>
      </c>
      <c r="C594" s="9" t="s">
        <v>1427</v>
      </c>
      <c r="D594" s="9" t="s">
        <v>209</v>
      </c>
      <c r="E594" s="9" t="s">
        <v>206</v>
      </c>
      <c r="F594" s="9" t="s">
        <v>329</v>
      </c>
      <c r="G594" s="9" t="s">
        <v>1405</v>
      </c>
      <c r="H594" s="9">
        <v>20250401</v>
      </c>
      <c r="I594" s="10">
        <v>99999999</v>
      </c>
    </row>
    <row r="595" spans="1:9" x14ac:dyDescent="0.35">
      <c r="A595" s="8" t="s">
        <v>1510</v>
      </c>
      <c r="B595" s="9" t="s">
        <v>1512</v>
      </c>
      <c r="C595" s="9" t="s">
        <v>1427</v>
      </c>
      <c r="D595" s="9" t="s">
        <v>209</v>
      </c>
      <c r="E595" s="9" t="s">
        <v>206</v>
      </c>
      <c r="F595" s="9" t="s">
        <v>329</v>
      </c>
      <c r="G595" s="9" t="s">
        <v>1405</v>
      </c>
      <c r="H595" s="9">
        <v>20250912</v>
      </c>
      <c r="I595" s="10">
        <v>99999999</v>
      </c>
    </row>
    <row r="596" spans="1:9" x14ac:dyDescent="0.35">
      <c r="A596" s="8" t="s">
        <v>1513</v>
      </c>
      <c r="B596" s="9" t="s">
        <v>1514</v>
      </c>
      <c r="C596" s="9" t="s">
        <v>1479</v>
      </c>
      <c r="D596" s="9" t="s">
        <v>209</v>
      </c>
      <c r="E596" s="9" t="s">
        <v>206</v>
      </c>
      <c r="F596" s="9" t="s">
        <v>329</v>
      </c>
      <c r="G596" s="9" t="s">
        <v>1476</v>
      </c>
      <c r="H596" s="9">
        <v>20250401</v>
      </c>
      <c r="I596" s="10">
        <v>99999999</v>
      </c>
    </row>
    <row r="597" spans="1:9" x14ac:dyDescent="0.35">
      <c r="A597" s="8" t="s">
        <v>1515</v>
      </c>
      <c r="B597" s="9" t="s">
        <v>1516</v>
      </c>
      <c r="C597" s="9" t="s">
        <v>1479</v>
      </c>
      <c r="D597" s="9" t="s">
        <v>209</v>
      </c>
      <c r="E597" s="9" t="s">
        <v>206</v>
      </c>
      <c r="F597" s="9" t="s">
        <v>329</v>
      </c>
      <c r="G597" s="9" t="s">
        <v>1476</v>
      </c>
      <c r="H597" s="9">
        <v>20250401</v>
      </c>
      <c r="I597" s="10">
        <v>99999999</v>
      </c>
    </row>
    <row r="598" spans="1:9" x14ac:dyDescent="0.35">
      <c r="A598" s="8" t="s">
        <v>1517</v>
      </c>
      <c r="B598" s="9" t="s">
        <v>1518</v>
      </c>
      <c r="C598" s="9" t="s">
        <v>1427</v>
      </c>
      <c r="D598" s="9" t="s">
        <v>209</v>
      </c>
      <c r="E598" s="9" t="s">
        <v>206</v>
      </c>
      <c r="F598" s="9" t="s">
        <v>329</v>
      </c>
      <c r="G598" s="9" t="s">
        <v>1405</v>
      </c>
      <c r="H598" s="9">
        <v>20250401</v>
      </c>
      <c r="I598" s="10">
        <v>99999999</v>
      </c>
    </row>
    <row r="599" spans="1:9" x14ac:dyDescent="0.35">
      <c r="A599" s="8" t="s">
        <v>1517</v>
      </c>
      <c r="B599" s="9" t="s">
        <v>1519</v>
      </c>
      <c r="C599" s="9" t="s">
        <v>1427</v>
      </c>
      <c r="D599" s="9" t="s">
        <v>209</v>
      </c>
      <c r="E599" s="9" t="s">
        <v>206</v>
      </c>
      <c r="F599" s="9" t="s">
        <v>329</v>
      </c>
      <c r="G599" s="9" t="s">
        <v>1405</v>
      </c>
      <c r="H599" s="9">
        <v>20250912</v>
      </c>
      <c r="I599" s="10">
        <v>99999999</v>
      </c>
    </row>
    <row r="600" spans="1:9" x14ac:dyDescent="0.35">
      <c r="A600" s="8" t="s">
        <v>1520</v>
      </c>
      <c r="B600" s="9" t="s">
        <v>1521</v>
      </c>
      <c r="C600" s="9" t="s">
        <v>1522</v>
      </c>
      <c r="D600" s="9" t="s">
        <v>209</v>
      </c>
      <c r="E600" s="9" t="s">
        <v>206</v>
      </c>
      <c r="F600" s="9" t="s">
        <v>329</v>
      </c>
      <c r="G600" s="9" t="s">
        <v>1405</v>
      </c>
      <c r="H600" s="9">
        <v>20250401</v>
      </c>
      <c r="I600" s="10">
        <v>99999999</v>
      </c>
    </row>
    <row r="601" spans="1:9" x14ac:dyDescent="0.35">
      <c r="A601" s="8" t="s">
        <v>1523</v>
      </c>
      <c r="B601" s="9" t="s">
        <v>1524</v>
      </c>
      <c r="C601" s="9" t="s">
        <v>1427</v>
      </c>
      <c r="D601" s="9" t="s">
        <v>209</v>
      </c>
      <c r="E601" s="9" t="s">
        <v>206</v>
      </c>
      <c r="F601" s="9" t="s">
        <v>329</v>
      </c>
      <c r="G601" s="9" t="s">
        <v>1405</v>
      </c>
      <c r="H601" s="9">
        <v>20250401</v>
      </c>
      <c r="I601" s="10">
        <v>99999999</v>
      </c>
    </row>
    <row r="602" spans="1:9" x14ac:dyDescent="0.35">
      <c r="A602" s="8" t="s">
        <v>1523</v>
      </c>
      <c r="B602" s="9" t="s">
        <v>1525</v>
      </c>
      <c r="C602" s="9" t="s">
        <v>1427</v>
      </c>
      <c r="D602" s="9" t="s">
        <v>209</v>
      </c>
      <c r="E602" s="9" t="s">
        <v>206</v>
      </c>
      <c r="F602" s="9" t="s">
        <v>329</v>
      </c>
      <c r="G602" s="9" t="s">
        <v>1405</v>
      </c>
      <c r="H602" s="9">
        <v>20251022</v>
      </c>
      <c r="I602" s="10">
        <v>99999999</v>
      </c>
    </row>
    <row r="603" spans="1:9" x14ac:dyDescent="0.35">
      <c r="A603" s="8" t="s">
        <v>1526</v>
      </c>
      <c r="B603" s="9" t="s">
        <v>1527</v>
      </c>
      <c r="C603" s="9" t="s">
        <v>1427</v>
      </c>
      <c r="D603" s="9" t="s">
        <v>209</v>
      </c>
      <c r="E603" s="9" t="s">
        <v>206</v>
      </c>
      <c r="F603" s="9" t="s">
        <v>329</v>
      </c>
      <c r="G603" s="9" t="s">
        <v>1405</v>
      </c>
      <c r="H603" s="9">
        <v>20250401</v>
      </c>
      <c r="I603" s="10">
        <v>99999999</v>
      </c>
    </row>
    <row r="604" spans="1:9" x14ac:dyDescent="0.35">
      <c r="A604" s="8" t="s">
        <v>1526</v>
      </c>
      <c r="B604" s="9" t="s">
        <v>1528</v>
      </c>
      <c r="C604" s="9" t="s">
        <v>1427</v>
      </c>
      <c r="D604" s="9" t="s">
        <v>209</v>
      </c>
      <c r="E604" s="9" t="s">
        <v>206</v>
      </c>
      <c r="F604" s="9" t="s">
        <v>329</v>
      </c>
      <c r="G604" s="9" t="s">
        <v>1405</v>
      </c>
      <c r="H604" s="9">
        <v>20251023</v>
      </c>
      <c r="I604" s="10">
        <v>99999999</v>
      </c>
    </row>
    <row r="605" spans="1:9" x14ac:dyDescent="0.35">
      <c r="A605" s="8" t="s">
        <v>1529</v>
      </c>
      <c r="B605" s="9" t="s">
        <v>1530</v>
      </c>
      <c r="C605" s="9" t="s">
        <v>1430</v>
      </c>
      <c r="D605" s="9" t="s">
        <v>209</v>
      </c>
      <c r="E605" s="9" t="s">
        <v>206</v>
      </c>
      <c r="F605" s="9" t="s">
        <v>329</v>
      </c>
      <c r="G605" s="9" t="s">
        <v>1405</v>
      </c>
      <c r="H605" s="9">
        <v>20250401</v>
      </c>
      <c r="I605" s="10">
        <v>99999999</v>
      </c>
    </row>
    <row r="606" spans="1:9" x14ac:dyDescent="0.35">
      <c r="A606" s="8" t="s">
        <v>1531</v>
      </c>
      <c r="B606" s="9" t="s">
        <v>1532</v>
      </c>
      <c r="C606" s="9" t="s">
        <v>1430</v>
      </c>
      <c r="D606" s="9" t="s">
        <v>209</v>
      </c>
      <c r="E606" s="9" t="s">
        <v>206</v>
      </c>
      <c r="F606" s="9" t="s">
        <v>329</v>
      </c>
      <c r="G606" s="9" t="s">
        <v>1405</v>
      </c>
      <c r="H606" s="9">
        <v>20250401</v>
      </c>
      <c r="I606" s="10">
        <v>99999999</v>
      </c>
    </row>
    <row r="607" spans="1:9" x14ac:dyDescent="0.35">
      <c r="A607" s="8" t="s">
        <v>1533</v>
      </c>
      <c r="B607" s="9" t="s">
        <v>1534</v>
      </c>
      <c r="C607" s="9" t="s">
        <v>1427</v>
      </c>
      <c r="D607" s="9" t="s">
        <v>209</v>
      </c>
      <c r="E607" s="9" t="s">
        <v>206</v>
      </c>
      <c r="F607" s="9" t="s">
        <v>329</v>
      </c>
      <c r="G607" s="9" t="s">
        <v>1405</v>
      </c>
      <c r="H607" s="9">
        <v>20250519</v>
      </c>
      <c r="I607" s="10">
        <v>99999999</v>
      </c>
    </row>
    <row r="608" spans="1:9" x14ac:dyDescent="0.35">
      <c r="A608" s="8" t="s">
        <v>1535</v>
      </c>
      <c r="B608" s="9" t="s">
        <v>1536</v>
      </c>
      <c r="C608" s="9" t="s">
        <v>1442</v>
      </c>
      <c r="D608" s="9" t="s">
        <v>209</v>
      </c>
      <c r="E608" s="9" t="s">
        <v>206</v>
      </c>
      <c r="F608" s="9" t="s">
        <v>329</v>
      </c>
      <c r="G608" s="9" t="s">
        <v>1405</v>
      </c>
      <c r="H608" s="9">
        <v>20250401</v>
      </c>
      <c r="I608" s="10">
        <v>99999999</v>
      </c>
    </row>
    <row r="609" spans="1:9" x14ac:dyDescent="0.35">
      <c r="A609" s="8" t="s">
        <v>1537</v>
      </c>
      <c r="B609" s="9" t="s">
        <v>1538</v>
      </c>
      <c r="C609" s="9" t="s">
        <v>1442</v>
      </c>
      <c r="D609" s="9" t="s">
        <v>209</v>
      </c>
      <c r="E609" s="9" t="s">
        <v>206</v>
      </c>
      <c r="F609" s="9" t="s">
        <v>329</v>
      </c>
      <c r="G609" s="9" t="s">
        <v>1405</v>
      </c>
      <c r="H609" s="9">
        <v>20250401</v>
      </c>
      <c r="I609" s="10">
        <v>99999999</v>
      </c>
    </row>
    <row r="610" spans="1:9" x14ac:dyDescent="0.35">
      <c r="A610" s="8" t="s">
        <v>1539</v>
      </c>
      <c r="B610" s="9" t="s">
        <v>1540</v>
      </c>
      <c r="C610" s="9" t="s">
        <v>1442</v>
      </c>
      <c r="D610" s="9" t="s">
        <v>209</v>
      </c>
      <c r="E610" s="9" t="s">
        <v>206</v>
      </c>
      <c r="F610" s="9" t="s">
        <v>329</v>
      </c>
      <c r="G610" s="9" t="s">
        <v>1405</v>
      </c>
      <c r="H610" s="9">
        <v>20250401</v>
      </c>
      <c r="I610" s="10">
        <v>99999999</v>
      </c>
    </row>
    <row r="611" spans="1:9" x14ac:dyDescent="0.35">
      <c r="A611" s="8" t="s">
        <v>1541</v>
      </c>
      <c r="B611" s="9" t="s">
        <v>1542</v>
      </c>
      <c r="C611" s="9" t="s">
        <v>1427</v>
      </c>
      <c r="D611" s="9" t="s">
        <v>209</v>
      </c>
      <c r="E611" s="9" t="s">
        <v>206</v>
      </c>
      <c r="F611" s="9" t="s">
        <v>329</v>
      </c>
      <c r="G611" s="9" t="s">
        <v>1417</v>
      </c>
      <c r="H611" s="9">
        <v>20250401</v>
      </c>
      <c r="I611" s="10">
        <v>99999999</v>
      </c>
    </row>
    <row r="612" spans="1:9" x14ac:dyDescent="0.35">
      <c r="A612" s="8" t="s">
        <v>1543</v>
      </c>
      <c r="B612" s="9" t="s">
        <v>1544</v>
      </c>
      <c r="C612" s="9" t="s">
        <v>1427</v>
      </c>
      <c r="D612" s="9" t="s">
        <v>209</v>
      </c>
      <c r="E612" s="9" t="s">
        <v>206</v>
      </c>
      <c r="F612" s="9" t="s">
        <v>329</v>
      </c>
      <c r="G612" s="9" t="s">
        <v>1417</v>
      </c>
      <c r="H612" s="9">
        <v>20250401</v>
      </c>
      <c r="I612" s="10">
        <v>99999999</v>
      </c>
    </row>
    <row r="613" spans="1:9" x14ac:dyDescent="0.35">
      <c r="A613" s="8" t="s">
        <v>1545</v>
      </c>
      <c r="B613" s="9" t="s">
        <v>1546</v>
      </c>
      <c r="C613" s="9" t="s">
        <v>1427</v>
      </c>
      <c r="D613" s="9" t="s">
        <v>209</v>
      </c>
      <c r="E613" s="9" t="s">
        <v>206</v>
      </c>
      <c r="F613" s="9" t="s">
        <v>329</v>
      </c>
      <c r="G613" s="9" t="s">
        <v>1417</v>
      </c>
      <c r="H613" s="9">
        <v>20250401</v>
      </c>
      <c r="I613" s="10">
        <v>99999999</v>
      </c>
    </row>
    <row r="614" spans="1:9" x14ac:dyDescent="0.35">
      <c r="A614" s="8" t="s">
        <v>1547</v>
      </c>
      <c r="B614" s="9" t="s">
        <v>1548</v>
      </c>
      <c r="C614" s="9" t="s">
        <v>1427</v>
      </c>
      <c r="D614" s="9" t="s">
        <v>209</v>
      </c>
      <c r="E614" s="9" t="s">
        <v>206</v>
      </c>
      <c r="F614" s="9" t="s">
        <v>329</v>
      </c>
      <c r="G614" s="9" t="s">
        <v>1405</v>
      </c>
      <c r="H614" s="9">
        <v>20250515</v>
      </c>
      <c r="I614" s="10">
        <v>99999999</v>
      </c>
    </row>
    <row r="615" spans="1:9" x14ac:dyDescent="0.35">
      <c r="A615" s="8" t="s">
        <v>1549</v>
      </c>
      <c r="B615" s="9" t="s">
        <v>1550</v>
      </c>
      <c r="C615" s="9" t="s">
        <v>1430</v>
      </c>
      <c r="D615" s="9" t="s">
        <v>209</v>
      </c>
      <c r="E615" s="9" t="s">
        <v>206</v>
      </c>
      <c r="F615" s="9" t="s">
        <v>329</v>
      </c>
      <c r="G615" s="9" t="s">
        <v>1405</v>
      </c>
      <c r="H615" s="9">
        <v>20250411</v>
      </c>
      <c r="I615" s="10">
        <v>99999999</v>
      </c>
    </row>
    <row r="616" spans="1:9" x14ac:dyDescent="0.35">
      <c r="A616" s="8" t="s">
        <v>1551</v>
      </c>
      <c r="B616" s="9" t="s">
        <v>1552</v>
      </c>
      <c r="C616" s="9" t="s">
        <v>1430</v>
      </c>
      <c r="D616" s="9" t="s">
        <v>209</v>
      </c>
      <c r="E616" s="9" t="s">
        <v>206</v>
      </c>
      <c r="F616" s="9" t="s">
        <v>329</v>
      </c>
      <c r="G616" s="9" t="s">
        <v>1405</v>
      </c>
      <c r="H616" s="9">
        <v>20250401</v>
      </c>
      <c r="I616" s="10">
        <v>99999999</v>
      </c>
    </row>
    <row r="617" spans="1:9" x14ac:dyDescent="0.35">
      <c r="A617" s="8" t="s">
        <v>1553</v>
      </c>
      <c r="B617" s="9" t="s">
        <v>1554</v>
      </c>
      <c r="C617" s="9" t="s">
        <v>1427</v>
      </c>
      <c r="D617" s="9" t="s">
        <v>209</v>
      </c>
      <c r="E617" s="9" t="s">
        <v>206</v>
      </c>
      <c r="F617" s="9" t="s">
        <v>329</v>
      </c>
      <c r="G617" s="9" t="s">
        <v>1405</v>
      </c>
      <c r="H617" s="9">
        <v>20250516</v>
      </c>
      <c r="I617" s="10">
        <v>99999999</v>
      </c>
    </row>
    <row r="618" spans="1:9" x14ac:dyDescent="0.35">
      <c r="A618" s="8" t="s">
        <v>1555</v>
      </c>
      <c r="B618" s="9" t="s">
        <v>1556</v>
      </c>
      <c r="C618" s="9" t="s">
        <v>1430</v>
      </c>
      <c r="D618" s="9" t="s">
        <v>209</v>
      </c>
      <c r="E618" s="9" t="s">
        <v>206</v>
      </c>
      <c r="F618" s="9" t="s">
        <v>329</v>
      </c>
      <c r="G618" s="9" t="s">
        <v>1405</v>
      </c>
      <c r="H618" s="9">
        <v>20250414</v>
      </c>
      <c r="I618" s="10">
        <v>99999999</v>
      </c>
    </row>
    <row r="619" spans="1:9" x14ac:dyDescent="0.35">
      <c r="A619" s="8" t="s">
        <v>1557</v>
      </c>
      <c r="B619" s="9" t="s">
        <v>1558</v>
      </c>
      <c r="C619" s="9" t="s">
        <v>1430</v>
      </c>
      <c r="D619" s="9" t="s">
        <v>209</v>
      </c>
      <c r="E619" s="9" t="s">
        <v>206</v>
      </c>
      <c r="F619" s="9" t="s">
        <v>329</v>
      </c>
      <c r="G619" s="9" t="s">
        <v>1405</v>
      </c>
      <c r="H619" s="9">
        <v>20250722</v>
      </c>
      <c r="I619" s="10">
        <v>99999999</v>
      </c>
    </row>
    <row r="620" spans="1:9" x14ac:dyDescent="0.35">
      <c r="A620" s="8" t="s">
        <v>1559</v>
      </c>
      <c r="B620" s="9" t="s">
        <v>1560</v>
      </c>
      <c r="C620" s="9" t="s">
        <v>1430</v>
      </c>
      <c r="D620" s="9" t="s">
        <v>209</v>
      </c>
      <c r="E620" s="9" t="s">
        <v>206</v>
      </c>
      <c r="F620" s="9" t="s">
        <v>329</v>
      </c>
      <c r="G620" s="9" t="s">
        <v>1405</v>
      </c>
      <c r="H620" s="9">
        <v>20250722</v>
      </c>
      <c r="I620" s="10">
        <v>99999999</v>
      </c>
    </row>
    <row r="621" spans="1:9" x14ac:dyDescent="0.35">
      <c r="A621" s="8" t="s">
        <v>1561</v>
      </c>
      <c r="B621" s="9" t="s">
        <v>1562</v>
      </c>
      <c r="C621" s="9" t="s">
        <v>1479</v>
      </c>
      <c r="D621" s="9" t="s">
        <v>209</v>
      </c>
      <c r="E621" s="9" t="s">
        <v>206</v>
      </c>
      <c r="F621" s="9" t="s">
        <v>329</v>
      </c>
      <c r="G621" s="9" t="s">
        <v>1405</v>
      </c>
      <c r="H621" s="9">
        <v>20250401</v>
      </c>
      <c r="I621" s="10">
        <v>99999999</v>
      </c>
    </row>
    <row r="622" spans="1:9" x14ac:dyDescent="0.35">
      <c r="A622" s="8" t="s">
        <v>184</v>
      </c>
      <c r="B622" s="9" t="s">
        <v>1563</v>
      </c>
      <c r="C622" s="9" t="s">
        <v>1479</v>
      </c>
      <c r="D622" s="9" t="s">
        <v>209</v>
      </c>
      <c r="E622" s="9" t="s">
        <v>206</v>
      </c>
      <c r="F622" s="9" t="s">
        <v>329</v>
      </c>
      <c r="G622" s="9" t="s">
        <v>1405</v>
      </c>
      <c r="H622" s="9">
        <v>20250401</v>
      </c>
      <c r="I622" s="10">
        <v>99999999</v>
      </c>
    </row>
    <row r="623" spans="1:9" x14ac:dyDescent="0.35">
      <c r="A623" s="8" t="s">
        <v>185</v>
      </c>
      <c r="B623" s="9" t="s">
        <v>1564</v>
      </c>
      <c r="C623" s="9" t="s">
        <v>1479</v>
      </c>
      <c r="D623" s="9" t="s">
        <v>209</v>
      </c>
      <c r="E623" s="9" t="s">
        <v>206</v>
      </c>
      <c r="F623" s="9" t="s">
        <v>329</v>
      </c>
      <c r="G623" s="9" t="s">
        <v>1405</v>
      </c>
      <c r="H623" s="9">
        <v>20250401</v>
      </c>
      <c r="I623" s="10">
        <v>99999999</v>
      </c>
    </row>
    <row r="624" spans="1:9" x14ac:dyDescent="0.35">
      <c r="A624" s="8" t="s">
        <v>186</v>
      </c>
      <c r="B624" s="9" t="s">
        <v>1565</v>
      </c>
      <c r="C624" s="9" t="s">
        <v>1479</v>
      </c>
      <c r="D624" s="9" t="s">
        <v>209</v>
      </c>
      <c r="E624" s="9" t="s">
        <v>206</v>
      </c>
      <c r="F624" s="9" t="s">
        <v>329</v>
      </c>
      <c r="G624" s="9" t="s">
        <v>1405</v>
      </c>
      <c r="H624" s="9">
        <v>20250401</v>
      </c>
      <c r="I624" s="10">
        <v>99999999</v>
      </c>
    </row>
    <row r="625" spans="1:9" x14ac:dyDescent="0.35">
      <c r="A625" s="8" t="s">
        <v>1566</v>
      </c>
      <c r="B625" s="9" t="s">
        <v>1567</v>
      </c>
      <c r="C625" s="9" t="s">
        <v>1479</v>
      </c>
      <c r="D625" s="9" t="s">
        <v>209</v>
      </c>
      <c r="E625" s="9" t="s">
        <v>206</v>
      </c>
      <c r="F625" s="9" t="s">
        <v>329</v>
      </c>
      <c r="G625" s="9" t="s">
        <v>1476</v>
      </c>
      <c r="H625" s="9">
        <v>20250401</v>
      </c>
      <c r="I625" s="10">
        <v>99999999</v>
      </c>
    </row>
    <row r="626" spans="1:9" x14ac:dyDescent="0.35">
      <c r="A626" s="8" t="s">
        <v>1566</v>
      </c>
      <c r="B626" s="9" t="s">
        <v>1568</v>
      </c>
      <c r="C626" s="9" t="s">
        <v>1479</v>
      </c>
      <c r="D626" s="9" t="s">
        <v>209</v>
      </c>
      <c r="E626" s="9" t="s">
        <v>206</v>
      </c>
      <c r="F626" s="9" t="s">
        <v>329</v>
      </c>
      <c r="G626" s="9" t="s">
        <v>1476</v>
      </c>
      <c r="H626" s="9">
        <v>20250702</v>
      </c>
      <c r="I626" s="10">
        <v>99999999</v>
      </c>
    </row>
    <row r="627" spans="1:9" x14ac:dyDescent="0.35">
      <c r="A627" s="8" t="s">
        <v>1566</v>
      </c>
      <c r="B627" s="9" t="s">
        <v>1569</v>
      </c>
      <c r="C627" s="9" t="s">
        <v>1479</v>
      </c>
      <c r="D627" s="9" t="s">
        <v>209</v>
      </c>
      <c r="E627" s="9" t="s">
        <v>206</v>
      </c>
      <c r="F627" s="9" t="s">
        <v>329</v>
      </c>
      <c r="G627" s="9" t="s">
        <v>1476</v>
      </c>
      <c r="H627" s="9">
        <v>20250702</v>
      </c>
      <c r="I627" s="10">
        <v>99999999</v>
      </c>
    </row>
    <row r="628" spans="1:9" x14ac:dyDescent="0.35">
      <c r="A628" s="8" t="s">
        <v>1566</v>
      </c>
      <c r="B628" s="9" t="s">
        <v>1570</v>
      </c>
      <c r="C628" s="9" t="s">
        <v>1479</v>
      </c>
      <c r="D628" s="9" t="s">
        <v>209</v>
      </c>
      <c r="E628" s="9" t="s">
        <v>206</v>
      </c>
      <c r="F628" s="9" t="s">
        <v>329</v>
      </c>
      <c r="G628" s="9" t="s">
        <v>1476</v>
      </c>
      <c r="H628" s="9">
        <v>20250909</v>
      </c>
      <c r="I628" s="10">
        <v>99999999</v>
      </c>
    </row>
    <row r="629" spans="1:9" x14ac:dyDescent="0.35">
      <c r="A629" s="8" t="s">
        <v>1571</v>
      </c>
      <c r="B629" s="9" t="s">
        <v>1572</v>
      </c>
      <c r="C629" s="9" t="s">
        <v>1479</v>
      </c>
      <c r="D629" s="9" t="s">
        <v>209</v>
      </c>
      <c r="E629" s="9" t="s">
        <v>206</v>
      </c>
      <c r="F629" s="9" t="s">
        <v>329</v>
      </c>
      <c r="G629" s="9" t="s">
        <v>1476</v>
      </c>
      <c r="H629" s="9">
        <v>20250401</v>
      </c>
      <c r="I629" s="10">
        <v>99999999</v>
      </c>
    </row>
    <row r="630" spans="1:9" x14ac:dyDescent="0.35">
      <c r="A630" s="8" t="s">
        <v>1571</v>
      </c>
      <c r="B630" s="9" t="s">
        <v>1573</v>
      </c>
      <c r="C630" s="9" t="s">
        <v>1479</v>
      </c>
      <c r="D630" s="9" t="s">
        <v>209</v>
      </c>
      <c r="E630" s="9" t="s">
        <v>206</v>
      </c>
      <c r="F630" s="9" t="s">
        <v>329</v>
      </c>
      <c r="G630" s="9" t="s">
        <v>1476</v>
      </c>
      <c r="H630" s="9">
        <v>20250509</v>
      </c>
      <c r="I630" s="10">
        <v>99999999</v>
      </c>
    </row>
    <row r="631" spans="1:9" x14ac:dyDescent="0.35">
      <c r="A631" s="8" t="s">
        <v>1571</v>
      </c>
      <c r="B631" s="9" t="s">
        <v>1574</v>
      </c>
      <c r="C631" s="9" t="s">
        <v>1479</v>
      </c>
      <c r="D631" s="9" t="s">
        <v>209</v>
      </c>
      <c r="E631" s="9" t="s">
        <v>206</v>
      </c>
      <c r="F631" s="9" t="s">
        <v>329</v>
      </c>
      <c r="G631" s="9" t="s">
        <v>1476</v>
      </c>
      <c r="H631" s="9">
        <v>20250702</v>
      </c>
      <c r="I631" s="10">
        <v>99999999</v>
      </c>
    </row>
    <row r="632" spans="1:9" x14ac:dyDescent="0.35">
      <c r="A632" s="8" t="s">
        <v>1575</v>
      </c>
      <c r="B632" s="9" t="s">
        <v>1576</v>
      </c>
      <c r="C632" s="9" t="s">
        <v>1479</v>
      </c>
      <c r="D632" s="9" t="s">
        <v>209</v>
      </c>
      <c r="E632" s="9" t="s">
        <v>206</v>
      </c>
      <c r="F632" s="9" t="s">
        <v>329</v>
      </c>
      <c r="G632" s="9" t="s">
        <v>1476</v>
      </c>
      <c r="H632" s="9">
        <v>20250401</v>
      </c>
      <c r="I632" s="10">
        <v>99999999</v>
      </c>
    </row>
    <row r="633" spans="1:9" x14ac:dyDescent="0.35">
      <c r="A633" s="8" t="s">
        <v>1575</v>
      </c>
      <c r="B633" s="9" t="s">
        <v>1577</v>
      </c>
      <c r="C633" s="9" t="s">
        <v>1479</v>
      </c>
      <c r="D633" s="9" t="s">
        <v>209</v>
      </c>
      <c r="E633" s="9" t="s">
        <v>206</v>
      </c>
      <c r="F633" s="9" t="s">
        <v>329</v>
      </c>
      <c r="G633" s="9" t="s">
        <v>1476</v>
      </c>
      <c r="H633" s="9">
        <v>20250702</v>
      </c>
      <c r="I633" s="10">
        <v>99999999</v>
      </c>
    </row>
    <row r="634" spans="1:9" x14ac:dyDescent="0.35">
      <c r="A634" s="8" t="s">
        <v>1575</v>
      </c>
      <c r="B634" s="9" t="s">
        <v>1578</v>
      </c>
      <c r="C634" s="9" t="s">
        <v>1479</v>
      </c>
      <c r="D634" s="9" t="s">
        <v>209</v>
      </c>
      <c r="E634" s="9" t="s">
        <v>206</v>
      </c>
      <c r="F634" s="9" t="s">
        <v>329</v>
      </c>
      <c r="G634" s="9" t="s">
        <v>1476</v>
      </c>
      <c r="H634" s="9">
        <v>20250702</v>
      </c>
      <c r="I634" s="10">
        <v>99999999</v>
      </c>
    </row>
    <row r="635" spans="1:9" x14ac:dyDescent="0.35">
      <c r="A635" s="8" t="s">
        <v>1575</v>
      </c>
      <c r="B635" s="9" t="s">
        <v>1579</v>
      </c>
      <c r="C635" s="9" t="s">
        <v>1479</v>
      </c>
      <c r="D635" s="9" t="s">
        <v>209</v>
      </c>
      <c r="E635" s="9" t="s">
        <v>206</v>
      </c>
      <c r="F635" s="9" t="s">
        <v>329</v>
      </c>
      <c r="G635" s="9" t="s">
        <v>1476</v>
      </c>
      <c r="H635" s="9">
        <v>20250909</v>
      </c>
      <c r="I635" s="10">
        <v>99999999</v>
      </c>
    </row>
    <row r="636" spans="1:9" x14ac:dyDescent="0.35">
      <c r="A636" s="8" t="s">
        <v>1580</v>
      </c>
      <c r="B636" s="9" t="s">
        <v>1581</v>
      </c>
      <c r="C636" s="9" t="s">
        <v>1479</v>
      </c>
      <c r="D636" s="9" t="s">
        <v>209</v>
      </c>
      <c r="E636" s="9" t="s">
        <v>206</v>
      </c>
      <c r="F636" s="9" t="s">
        <v>329</v>
      </c>
      <c r="G636" s="9" t="s">
        <v>1476</v>
      </c>
      <c r="H636" s="9">
        <v>20250401</v>
      </c>
      <c r="I636" s="10">
        <v>99999999</v>
      </c>
    </row>
    <row r="637" spans="1:9" x14ac:dyDescent="0.35">
      <c r="A637" s="8" t="s">
        <v>1580</v>
      </c>
      <c r="B637" s="9" t="s">
        <v>1582</v>
      </c>
      <c r="C637" s="9" t="s">
        <v>1479</v>
      </c>
      <c r="D637" s="9" t="s">
        <v>209</v>
      </c>
      <c r="E637" s="9" t="s">
        <v>206</v>
      </c>
      <c r="F637" s="9" t="s">
        <v>329</v>
      </c>
      <c r="G637" s="9" t="s">
        <v>1476</v>
      </c>
      <c r="H637" s="9">
        <v>20250702</v>
      </c>
      <c r="I637" s="10">
        <v>99999999</v>
      </c>
    </row>
    <row r="638" spans="1:9" x14ac:dyDescent="0.35">
      <c r="A638" s="8" t="s">
        <v>1580</v>
      </c>
      <c r="B638" s="9" t="s">
        <v>1583</v>
      </c>
      <c r="C638" s="9" t="s">
        <v>1479</v>
      </c>
      <c r="D638" s="9" t="s">
        <v>209</v>
      </c>
      <c r="E638" s="9" t="s">
        <v>206</v>
      </c>
      <c r="F638" s="9" t="s">
        <v>329</v>
      </c>
      <c r="G638" s="9" t="s">
        <v>1476</v>
      </c>
      <c r="H638" s="9">
        <v>20250702</v>
      </c>
      <c r="I638" s="10">
        <v>99999999</v>
      </c>
    </row>
    <row r="639" spans="1:9" x14ac:dyDescent="0.35">
      <c r="A639" s="8" t="s">
        <v>1580</v>
      </c>
      <c r="B639" s="9" t="s">
        <v>1584</v>
      </c>
      <c r="C639" s="9" t="s">
        <v>1479</v>
      </c>
      <c r="D639" s="9" t="s">
        <v>209</v>
      </c>
      <c r="E639" s="9" t="s">
        <v>206</v>
      </c>
      <c r="F639" s="9" t="s">
        <v>329</v>
      </c>
      <c r="G639" s="9" t="s">
        <v>1476</v>
      </c>
      <c r="H639" s="9">
        <v>20250909</v>
      </c>
      <c r="I639" s="10">
        <v>99999999</v>
      </c>
    </row>
    <row r="640" spans="1:9" x14ac:dyDescent="0.35">
      <c r="A640" s="8" t="s">
        <v>1585</v>
      </c>
      <c r="B640" s="9" t="s">
        <v>1586</v>
      </c>
      <c r="C640" s="9" t="s">
        <v>1479</v>
      </c>
      <c r="D640" s="9" t="s">
        <v>209</v>
      </c>
      <c r="E640" s="9" t="s">
        <v>206</v>
      </c>
      <c r="F640" s="9" t="s">
        <v>329</v>
      </c>
      <c r="G640" s="9" t="s">
        <v>1476</v>
      </c>
      <c r="H640" s="9">
        <v>20250401</v>
      </c>
      <c r="I640" s="10">
        <v>99999999</v>
      </c>
    </row>
    <row r="641" spans="1:9" x14ac:dyDescent="0.35">
      <c r="A641" s="8" t="s">
        <v>1585</v>
      </c>
      <c r="B641" s="9" t="s">
        <v>1587</v>
      </c>
      <c r="C641" s="9" t="s">
        <v>1479</v>
      </c>
      <c r="D641" s="9" t="s">
        <v>209</v>
      </c>
      <c r="E641" s="9" t="s">
        <v>206</v>
      </c>
      <c r="F641" s="9" t="s">
        <v>329</v>
      </c>
      <c r="G641" s="9" t="s">
        <v>1476</v>
      </c>
      <c r="H641" s="9">
        <v>20250509</v>
      </c>
      <c r="I641" s="10">
        <v>99999999</v>
      </c>
    </row>
    <row r="642" spans="1:9" x14ac:dyDescent="0.35">
      <c r="A642" s="8" t="s">
        <v>1585</v>
      </c>
      <c r="B642" s="9" t="s">
        <v>1588</v>
      </c>
      <c r="C642" s="9" t="s">
        <v>1479</v>
      </c>
      <c r="D642" s="9" t="s">
        <v>209</v>
      </c>
      <c r="E642" s="9" t="s">
        <v>206</v>
      </c>
      <c r="F642" s="9" t="s">
        <v>329</v>
      </c>
      <c r="G642" s="9" t="s">
        <v>1476</v>
      </c>
      <c r="H642" s="9">
        <v>20250702</v>
      </c>
      <c r="I642" s="10">
        <v>99999999</v>
      </c>
    </row>
    <row r="643" spans="1:9" x14ac:dyDescent="0.35">
      <c r="A643" s="8" t="s">
        <v>1589</v>
      </c>
      <c r="B643" s="9" t="s">
        <v>1590</v>
      </c>
      <c r="C643" s="9" t="s">
        <v>1479</v>
      </c>
      <c r="D643" s="9" t="s">
        <v>209</v>
      </c>
      <c r="E643" s="9" t="s">
        <v>206</v>
      </c>
      <c r="F643" s="9" t="s">
        <v>329</v>
      </c>
      <c r="G643" s="9" t="s">
        <v>1476</v>
      </c>
      <c r="H643" s="9">
        <v>20250401</v>
      </c>
      <c r="I643" s="10">
        <v>99999999</v>
      </c>
    </row>
    <row r="644" spans="1:9" x14ac:dyDescent="0.35">
      <c r="A644" s="8" t="s">
        <v>1591</v>
      </c>
      <c r="B644" s="9" t="s">
        <v>1592</v>
      </c>
      <c r="C644" s="9" t="s">
        <v>1427</v>
      </c>
      <c r="D644" s="9" t="s">
        <v>209</v>
      </c>
      <c r="E644" s="9" t="s">
        <v>206</v>
      </c>
      <c r="F644" s="9" t="s">
        <v>329</v>
      </c>
      <c r="G644" s="9" t="s">
        <v>1417</v>
      </c>
      <c r="H644" s="9">
        <v>20250515</v>
      </c>
      <c r="I644" s="10">
        <v>99999999</v>
      </c>
    </row>
    <row r="645" spans="1:9" x14ac:dyDescent="0.35">
      <c r="A645" s="8" t="s">
        <v>1593</v>
      </c>
      <c r="B645" s="9" t="s">
        <v>1594</v>
      </c>
      <c r="C645" s="9" t="s">
        <v>1427</v>
      </c>
      <c r="D645" s="9" t="s">
        <v>209</v>
      </c>
      <c r="E645" s="9" t="s">
        <v>206</v>
      </c>
      <c r="F645" s="9" t="s">
        <v>329</v>
      </c>
      <c r="G645" s="9" t="s">
        <v>1417</v>
      </c>
      <c r="H645" s="9">
        <v>20250401</v>
      </c>
      <c r="I645" s="10">
        <v>99999999</v>
      </c>
    </row>
    <row r="646" spans="1:9" x14ac:dyDescent="0.35">
      <c r="A646" s="8" t="s">
        <v>1595</v>
      </c>
      <c r="B646" s="9" t="s">
        <v>1596</v>
      </c>
      <c r="C646" s="9" t="s">
        <v>1427</v>
      </c>
      <c r="D646" s="9" t="s">
        <v>209</v>
      </c>
      <c r="E646" s="9" t="s">
        <v>206</v>
      </c>
      <c r="F646" s="9" t="s">
        <v>329</v>
      </c>
      <c r="G646" s="9" t="s">
        <v>1417</v>
      </c>
      <c r="H646" s="9">
        <v>20250401</v>
      </c>
      <c r="I646" s="10">
        <v>99999999</v>
      </c>
    </row>
    <row r="647" spans="1:9" x14ac:dyDescent="0.35">
      <c r="A647" s="8" t="s">
        <v>1597</v>
      </c>
      <c r="B647" s="9" t="s">
        <v>1598</v>
      </c>
      <c r="C647" s="9" t="s">
        <v>1427</v>
      </c>
      <c r="D647" s="9" t="s">
        <v>209</v>
      </c>
      <c r="E647" s="9" t="s">
        <v>206</v>
      </c>
      <c r="F647" s="9" t="s">
        <v>329</v>
      </c>
      <c r="G647" s="9" t="s">
        <v>1417</v>
      </c>
      <c r="H647" s="9">
        <v>20250401</v>
      </c>
      <c r="I647" s="10">
        <v>99999999</v>
      </c>
    </row>
    <row r="648" spans="1:9" x14ac:dyDescent="0.35">
      <c r="A648" s="8" t="s">
        <v>1599</v>
      </c>
      <c r="B648" s="9" t="s">
        <v>1600</v>
      </c>
      <c r="C648" s="9" t="s">
        <v>1427</v>
      </c>
      <c r="D648" s="9" t="s">
        <v>209</v>
      </c>
      <c r="E648" s="9" t="s">
        <v>206</v>
      </c>
      <c r="F648" s="9" t="s">
        <v>329</v>
      </c>
      <c r="G648" s="9" t="s">
        <v>1417</v>
      </c>
      <c r="H648" s="9">
        <v>20250401</v>
      </c>
      <c r="I648" s="10">
        <v>99999999</v>
      </c>
    </row>
    <row r="649" spans="1:9" x14ac:dyDescent="0.35">
      <c r="A649" s="8" t="s">
        <v>1601</v>
      </c>
      <c r="B649" s="9" t="s">
        <v>1602</v>
      </c>
      <c r="C649" s="9" t="s">
        <v>1427</v>
      </c>
      <c r="D649" s="9" t="s">
        <v>209</v>
      </c>
      <c r="E649" s="9" t="s">
        <v>206</v>
      </c>
      <c r="F649" s="9" t="s">
        <v>329</v>
      </c>
      <c r="G649" s="9" t="s">
        <v>1417</v>
      </c>
      <c r="H649" s="9">
        <v>20250401</v>
      </c>
      <c r="I649" s="10">
        <v>99999999</v>
      </c>
    </row>
    <row r="650" spans="1:9" x14ac:dyDescent="0.35">
      <c r="A650" s="8" t="s">
        <v>1603</v>
      </c>
      <c r="B650" s="9" t="s">
        <v>1604</v>
      </c>
      <c r="C650" s="9" t="s">
        <v>1427</v>
      </c>
      <c r="D650" s="9" t="s">
        <v>209</v>
      </c>
      <c r="E650" s="9" t="s">
        <v>206</v>
      </c>
      <c r="F650" s="9" t="s">
        <v>329</v>
      </c>
      <c r="G650" s="9" t="s">
        <v>1417</v>
      </c>
      <c r="H650" s="9">
        <v>20250401</v>
      </c>
      <c r="I650" s="10">
        <v>99999999</v>
      </c>
    </row>
    <row r="651" spans="1:9" x14ac:dyDescent="0.35">
      <c r="A651" s="8" t="s">
        <v>1605</v>
      </c>
      <c r="B651" s="9" t="s">
        <v>1606</v>
      </c>
      <c r="C651" s="9" t="s">
        <v>1430</v>
      </c>
      <c r="D651" s="9" t="s">
        <v>209</v>
      </c>
      <c r="E651" s="9" t="s">
        <v>206</v>
      </c>
      <c r="F651" s="9" t="s">
        <v>329</v>
      </c>
      <c r="G651" s="9" t="s">
        <v>1405</v>
      </c>
      <c r="H651" s="9">
        <v>20250401</v>
      </c>
      <c r="I651" s="10">
        <v>99999999</v>
      </c>
    </row>
    <row r="652" spans="1:9" x14ac:dyDescent="0.35">
      <c r="A652" s="8" t="s">
        <v>1607</v>
      </c>
      <c r="B652" s="9" t="s">
        <v>1608</v>
      </c>
      <c r="C652" s="9" t="s">
        <v>1430</v>
      </c>
      <c r="D652" s="9" t="s">
        <v>209</v>
      </c>
      <c r="E652" s="9" t="s">
        <v>206</v>
      </c>
      <c r="F652" s="9" t="s">
        <v>329</v>
      </c>
      <c r="G652" s="9" t="s">
        <v>1405</v>
      </c>
      <c r="H652" s="9">
        <v>20250730</v>
      </c>
      <c r="I652" s="10">
        <v>99999999</v>
      </c>
    </row>
    <row r="653" spans="1:9" x14ac:dyDescent="0.35">
      <c r="A653" s="8" t="s">
        <v>1609</v>
      </c>
      <c r="B653" s="9" t="s">
        <v>1610</v>
      </c>
      <c r="C653" s="9" t="s">
        <v>1427</v>
      </c>
      <c r="D653" s="9" t="s">
        <v>209</v>
      </c>
      <c r="E653" s="9" t="s">
        <v>206</v>
      </c>
      <c r="F653" s="9" t="s">
        <v>329</v>
      </c>
      <c r="G653" s="9" t="s">
        <v>1405</v>
      </c>
      <c r="H653" s="9">
        <v>20250401</v>
      </c>
      <c r="I653" s="10">
        <v>99999999</v>
      </c>
    </row>
    <row r="654" spans="1:9" x14ac:dyDescent="0.35">
      <c r="A654" s="8" t="s">
        <v>1611</v>
      </c>
      <c r="B654" s="9" t="s">
        <v>1612</v>
      </c>
      <c r="C654" s="9" t="s">
        <v>1427</v>
      </c>
      <c r="D654" s="9" t="s">
        <v>209</v>
      </c>
      <c r="E654" s="9" t="s">
        <v>206</v>
      </c>
      <c r="F654" s="9" t="s">
        <v>329</v>
      </c>
      <c r="G654" s="9" t="s">
        <v>1417</v>
      </c>
      <c r="H654" s="9">
        <v>20250401</v>
      </c>
      <c r="I654" s="10">
        <v>99999999</v>
      </c>
    </row>
    <row r="655" spans="1:9" x14ac:dyDescent="0.35">
      <c r="A655" s="8" t="s">
        <v>1613</v>
      </c>
      <c r="B655" s="9" t="s">
        <v>1614</v>
      </c>
      <c r="C655" s="9" t="s">
        <v>1427</v>
      </c>
      <c r="D655" s="9" t="s">
        <v>209</v>
      </c>
      <c r="E655" s="9" t="s">
        <v>206</v>
      </c>
      <c r="F655" s="9" t="s">
        <v>329</v>
      </c>
      <c r="G655" s="9" t="s">
        <v>1417</v>
      </c>
      <c r="H655" s="9">
        <v>20250401</v>
      </c>
      <c r="I655" s="10">
        <v>99999999</v>
      </c>
    </row>
    <row r="656" spans="1:9" x14ac:dyDescent="0.35">
      <c r="A656" s="8" t="s">
        <v>1615</v>
      </c>
      <c r="B656" s="9" t="s">
        <v>1616</v>
      </c>
      <c r="C656" s="9" t="s">
        <v>1427</v>
      </c>
      <c r="D656" s="9" t="s">
        <v>209</v>
      </c>
      <c r="E656" s="9" t="s">
        <v>206</v>
      </c>
      <c r="F656" s="9" t="s">
        <v>329</v>
      </c>
      <c r="G656" s="9" t="s">
        <v>1417</v>
      </c>
      <c r="H656" s="9">
        <v>20250401</v>
      </c>
      <c r="I656" s="10">
        <v>99999999</v>
      </c>
    </row>
    <row r="657" spans="1:9" x14ac:dyDescent="0.35">
      <c r="A657" s="8" t="s">
        <v>1617</v>
      </c>
      <c r="B657" s="9" t="s">
        <v>1618</v>
      </c>
      <c r="C657" s="9" t="s">
        <v>1427</v>
      </c>
      <c r="D657" s="9" t="s">
        <v>209</v>
      </c>
      <c r="E657" s="9" t="s">
        <v>206</v>
      </c>
      <c r="F657" s="9" t="s">
        <v>329</v>
      </c>
      <c r="G657" s="9" t="s">
        <v>1417</v>
      </c>
      <c r="H657" s="9">
        <v>20250401</v>
      </c>
      <c r="I657" s="10">
        <v>99999999</v>
      </c>
    </row>
    <row r="658" spans="1:9" x14ac:dyDescent="0.35">
      <c r="A658" s="8" t="s">
        <v>1619</v>
      </c>
      <c r="B658" s="9" t="s">
        <v>1620</v>
      </c>
      <c r="C658" s="9" t="s">
        <v>1427</v>
      </c>
      <c r="D658" s="9" t="s">
        <v>209</v>
      </c>
      <c r="E658" s="9" t="s">
        <v>206</v>
      </c>
      <c r="F658" s="9" t="s">
        <v>329</v>
      </c>
      <c r="G658" s="9" t="s">
        <v>1417</v>
      </c>
      <c r="H658" s="9">
        <v>20250401</v>
      </c>
      <c r="I658" s="10">
        <v>99999999</v>
      </c>
    </row>
    <row r="659" spans="1:9" x14ac:dyDescent="0.35">
      <c r="A659" s="8" t="s">
        <v>1621</v>
      </c>
      <c r="B659" s="9" t="s">
        <v>1622</v>
      </c>
      <c r="C659" s="9" t="s">
        <v>1442</v>
      </c>
      <c r="D659" s="9" t="s">
        <v>209</v>
      </c>
      <c r="E659" s="9" t="s">
        <v>206</v>
      </c>
      <c r="F659" s="9" t="s">
        <v>329</v>
      </c>
      <c r="G659" s="9" t="s">
        <v>1417</v>
      </c>
      <c r="H659" s="9">
        <v>20250401</v>
      </c>
      <c r="I659" s="10">
        <v>99999999</v>
      </c>
    </row>
    <row r="660" spans="1:9" x14ac:dyDescent="0.35">
      <c r="A660" s="8" t="s">
        <v>1623</v>
      </c>
      <c r="B660" s="9" t="s">
        <v>1624</v>
      </c>
      <c r="C660" s="9" t="s">
        <v>1453</v>
      </c>
      <c r="D660" s="9" t="s">
        <v>209</v>
      </c>
      <c r="E660" s="9" t="s">
        <v>206</v>
      </c>
      <c r="F660" s="9" t="s">
        <v>329</v>
      </c>
      <c r="G660" s="9" t="s">
        <v>1405</v>
      </c>
      <c r="H660" s="9">
        <v>20250730</v>
      </c>
      <c r="I660" s="10">
        <v>99999999</v>
      </c>
    </row>
    <row r="661" spans="1:9" x14ac:dyDescent="0.35">
      <c r="A661" s="8" t="s">
        <v>1625</v>
      </c>
      <c r="B661" s="9" t="s">
        <v>1626</v>
      </c>
      <c r="C661" s="9" t="s">
        <v>1427</v>
      </c>
      <c r="D661" s="9" t="s">
        <v>209</v>
      </c>
      <c r="E661" s="9" t="s">
        <v>206</v>
      </c>
      <c r="F661" s="9" t="s">
        <v>329</v>
      </c>
      <c r="G661" s="9" t="s">
        <v>1405</v>
      </c>
      <c r="H661" s="9">
        <v>20250730</v>
      </c>
      <c r="I661" s="10">
        <v>99999999</v>
      </c>
    </row>
    <row r="662" spans="1:9" x14ac:dyDescent="0.35">
      <c r="A662" s="8" t="s">
        <v>1627</v>
      </c>
      <c r="B662" s="9" t="s">
        <v>1628</v>
      </c>
      <c r="C662" s="9" t="s">
        <v>1479</v>
      </c>
      <c r="D662" s="9" t="s">
        <v>209</v>
      </c>
      <c r="E662" s="9" t="s">
        <v>206</v>
      </c>
      <c r="F662" s="9" t="s">
        <v>329</v>
      </c>
      <c r="G662" s="9" t="s">
        <v>1405</v>
      </c>
      <c r="H662" s="9">
        <v>20250401</v>
      </c>
      <c r="I662" s="10">
        <v>99999999</v>
      </c>
    </row>
    <row r="663" spans="1:9" x14ac:dyDescent="0.35">
      <c r="A663" s="8" t="s">
        <v>1629</v>
      </c>
      <c r="B663" s="9" t="s">
        <v>1630</v>
      </c>
      <c r="C663" s="9" t="s">
        <v>1479</v>
      </c>
      <c r="D663" s="9" t="s">
        <v>209</v>
      </c>
      <c r="E663" s="9" t="s">
        <v>206</v>
      </c>
      <c r="F663" s="9" t="s">
        <v>329</v>
      </c>
      <c r="G663" s="9" t="s">
        <v>1405</v>
      </c>
      <c r="H663" s="9">
        <v>20250401</v>
      </c>
      <c r="I663" s="10">
        <v>99999999</v>
      </c>
    </row>
    <row r="664" spans="1:9" x14ac:dyDescent="0.35">
      <c r="A664" s="8" t="s">
        <v>1631</v>
      </c>
      <c r="B664" s="9" t="s">
        <v>1632</v>
      </c>
      <c r="C664" s="9" t="s">
        <v>1430</v>
      </c>
      <c r="D664" s="9" t="s">
        <v>209</v>
      </c>
      <c r="E664" s="9" t="s">
        <v>206</v>
      </c>
      <c r="F664" s="9" t="s">
        <v>329</v>
      </c>
      <c r="G664" s="9" t="s">
        <v>1405</v>
      </c>
      <c r="H664" s="9">
        <v>20250730</v>
      </c>
      <c r="I664" s="10">
        <v>99999999</v>
      </c>
    </row>
    <row r="665" spans="1:9" x14ac:dyDescent="0.35">
      <c r="A665" s="8" t="s">
        <v>1633</v>
      </c>
      <c r="B665" s="9" t="s">
        <v>1634</v>
      </c>
      <c r="C665" s="9" t="s">
        <v>1430</v>
      </c>
      <c r="D665" s="9" t="s">
        <v>209</v>
      </c>
      <c r="E665" s="9" t="s">
        <v>206</v>
      </c>
      <c r="F665" s="9" t="s">
        <v>329</v>
      </c>
      <c r="G665" s="9" t="s">
        <v>1405</v>
      </c>
      <c r="H665" s="9">
        <v>20250730</v>
      </c>
      <c r="I665" s="10">
        <v>99999999</v>
      </c>
    </row>
    <row r="666" spans="1:9" x14ac:dyDescent="0.35">
      <c r="A666" s="8" t="s">
        <v>1635</v>
      </c>
      <c r="B666" s="9" t="s">
        <v>1636</v>
      </c>
      <c r="C666" s="9" t="s">
        <v>1430</v>
      </c>
      <c r="D666" s="9" t="s">
        <v>209</v>
      </c>
      <c r="E666" s="9" t="s">
        <v>206</v>
      </c>
      <c r="F666" s="9" t="s">
        <v>329</v>
      </c>
      <c r="G666" s="9" t="s">
        <v>1405</v>
      </c>
      <c r="H666" s="9">
        <v>20250730</v>
      </c>
      <c r="I666" s="10">
        <v>99999999</v>
      </c>
    </row>
    <row r="667" spans="1:9" x14ac:dyDescent="0.35">
      <c r="A667" s="8" t="s">
        <v>1637</v>
      </c>
      <c r="B667" s="9" t="s">
        <v>1638</v>
      </c>
      <c r="C667" s="9" t="s">
        <v>1427</v>
      </c>
      <c r="D667" s="9" t="s">
        <v>209</v>
      </c>
      <c r="E667" s="9" t="s">
        <v>206</v>
      </c>
      <c r="F667" s="9" t="s">
        <v>329</v>
      </c>
      <c r="G667" s="9" t="s">
        <v>1417</v>
      </c>
      <c r="H667" s="9">
        <v>20250401</v>
      </c>
      <c r="I667" s="10">
        <v>99999999</v>
      </c>
    </row>
    <row r="668" spans="1:9" x14ac:dyDescent="0.35">
      <c r="A668" s="8" t="s">
        <v>1639</v>
      </c>
      <c r="B668" s="9" t="s">
        <v>1640</v>
      </c>
      <c r="C668" s="9" t="s">
        <v>1430</v>
      </c>
      <c r="D668" s="9" t="s">
        <v>209</v>
      </c>
      <c r="E668" s="9" t="s">
        <v>206</v>
      </c>
      <c r="F668" s="9" t="s">
        <v>329</v>
      </c>
      <c r="G668" s="9" t="s">
        <v>1405</v>
      </c>
      <c r="H668" s="9">
        <v>20250730</v>
      </c>
      <c r="I668" s="10">
        <v>99999999</v>
      </c>
    </row>
    <row r="669" spans="1:9" x14ac:dyDescent="0.35">
      <c r="A669" s="8" t="s">
        <v>1641</v>
      </c>
      <c r="B669" s="9" t="s">
        <v>1642</v>
      </c>
      <c r="C669" s="9" t="s">
        <v>1430</v>
      </c>
      <c r="D669" s="9" t="s">
        <v>209</v>
      </c>
      <c r="E669" s="9" t="s">
        <v>206</v>
      </c>
      <c r="F669" s="9" t="s">
        <v>329</v>
      </c>
      <c r="G669" s="9" t="s">
        <v>1405</v>
      </c>
      <c r="H669" s="9">
        <v>20250730</v>
      </c>
      <c r="I669" s="10">
        <v>99999999</v>
      </c>
    </row>
    <row r="670" spans="1:9" x14ac:dyDescent="0.35">
      <c r="A670" s="8" t="s">
        <v>1643</v>
      </c>
      <c r="B670" s="9" t="s">
        <v>1644</v>
      </c>
      <c r="C670" s="9" t="s">
        <v>1479</v>
      </c>
      <c r="D670" s="9" t="s">
        <v>209</v>
      </c>
      <c r="E670" s="9" t="s">
        <v>206</v>
      </c>
      <c r="F670" s="9" t="s">
        <v>329</v>
      </c>
      <c r="G670" s="9" t="s">
        <v>1405</v>
      </c>
      <c r="H670" s="9">
        <v>20250401</v>
      </c>
      <c r="I670" s="10">
        <v>99999999</v>
      </c>
    </row>
    <row r="671" spans="1:9" x14ac:dyDescent="0.35">
      <c r="A671" s="8" t="s">
        <v>1645</v>
      </c>
      <c r="B671" s="9" t="s">
        <v>1646</v>
      </c>
      <c r="C671" s="9" t="s">
        <v>1479</v>
      </c>
      <c r="D671" s="9" t="s">
        <v>209</v>
      </c>
      <c r="E671" s="9" t="s">
        <v>206</v>
      </c>
      <c r="F671" s="9" t="s">
        <v>329</v>
      </c>
      <c r="G671" s="9" t="s">
        <v>1405</v>
      </c>
      <c r="H671" s="9">
        <v>20250401</v>
      </c>
      <c r="I671" s="10">
        <v>99999999</v>
      </c>
    </row>
    <row r="672" spans="1:9" x14ac:dyDescent="0.35">
      <c r="A672" s="8" t="s">
        <v>1647</v>
      </c>
      <c r="B672" s="9" t="s">
        <v>1648</v>
      </c>
      <c r="C672" s="9" t="s">
        <v>1479</v>
      </c>
      <c r="D672" s="9" t="s">
        <v>209</v>
      </c>
      <c r="E672" s="9" t="s">
        <v>206</v>
      </c>
      <c r="F672" s="9" t="s">
        <v>329</v>
      </c>
      <c r="G672" s="9" t="s">
        <v>1405</v>
      </c>
      <c r="H672" s="9">
        <v>20250401</v>
      </c>
      <c r="I672" s="10">
        <v>99999999</v>
      </c>
    </row>
    <row r="673" spans="1:9" x14ac:dyDescent="0.35">
      <c r="A673" s="8" t="s">
        <v>1649</v>
      </c>
      <c r="B673" s="9" t="s">
        <v>1650</v>
      </c>
      <c r="C673" s="9" t="s">
        <v>1479</v>
      </c>
      <c r="D673" s="9" t="s">
        <v>209</v>
      </c>
      <c r="E673" s="9" t="s">
        <v>206</v>
      </c>
      <c r="F673" s="9" t="s">
        <v>329</v>
      </c>
      <c r="G673" s="9" t="s">
        <v>1405</v>
      </c>
      <c r="H673" s="9">
        <v>20250401</v>
      </c>
      <c r="I673" s="10">
        <v>99999999</v>
      </c>
    </row>
    <row r="674" spans="1:9" x14ac:dyDescent="0.35">
      <c r="A674" s="8" t="s">
        <v>1651</v>
      </c>
      <c r="B674" s="9" t="s">
        <v>1652</v>
      </c>
      <c r="C674" s="9" t="s">
        <v>1479</v>
      </c>
      <c r="D674" s="9" t="s">
        <v>209</v>
      </c>
      <c r="E674" s="9" t="s">
        <v>206</v>
      </c>
      <c r="F674" s="9" t="s">
        <v>329</v>
      </c>
      <c r="G674" s="9" t="s">
        <v>1405</v>
      </c>
      <c r="H674" s="9">
        <v>20250401</v>
      </c>
      <c r="I674" s="10">
        <v>99999999</v>
      </c>
    </row>
    <row r="675" spans="1:9" x14ac:dyDescent="0.35">
      <c r="A675" s="8" t="s">
        <v>1653</v>
      </c>
      <c r="B675" s="9" t="s">
        <v>1654</v>
      </c>
      <c r="C675" s="9" t="s">
        <v>1479</v>
      </c>
      <c r="D675" s="9" t="s">
        <v>209</v>
      </c>
      <c r="E675" s="9" t="s">
        <v>206</v>
      </c>
      <c r="F675" s="9" t="s">
        <v>329</v>
      </c>
      <c r="G675" s="9" t="s">
        <v>1405</v>
      </c>
      <c r="H675" s="9">
        <v>20250401</v>
      </c>
      <c r="I675" s="10">
        <v>99999999</v>
      </c>
    </row>
    <row r="676" spans="1:9" x14ac:dyDescent="0.35">
      <c r="A676" s="8" t="s">
        <v>1655</v>
      </c>
      <c r="B676" s="9" t="s">
        <v>1656</v>
      </c>
      <c r="C676" s="9" t="s">
        <v>1479</v>
      </c>
      <c r="D676" s="9" t="s">
        <v>209</v>
      </c>
      <c r="E676" s="9" t="s">
        <v>206</v>
      </c>
      <c r="F676" s="9" t="s">
        <v>329</v>
      </c>
      <c r="G676" s="9" t="s">
        <v>1405</v>
      </c>
      <c r="H676" s="9">
        <v>20250401</v>
      </c>
      <c r="I676" s="10">
        <v>99999999</v>
      </c>
    </row>
    <row r="677" spans="1:9" x14ac:dyDescent="0.35">
      <c r="A677" s="8" t="s">
        <v>1657</v>
      </c>
      <c r="B677" s="9" t="s">
        <v>1658</v>
      </c>
      <c r="C677" s="9" t="s">
        <v>1479</v>
      </c>
      <c r="D677" s="9" t="s">
        <v>209</v>
      </c>
      <c r="E677" s="9" t="s">
        <v>206</v>
      </c>
      <c r="F677" s="9" t="s">
        <v>329</v>
      </c>
      <c r="G677" s="9" t="s">
        <v>1405</v>
      </c>
      <c r="H677" s="9">
        <v>20250401</v>
      </c>
      <c r="I677" s="10">
        <v>99999999</v>
      </c>
    </row>
    <row r="678" spans="1:9" x14ac:dyDescent="0.35">
      <c r="A678" s="8" t="s">
        <v>1659</v>
      </c>
      <c r="B678" s="9" t="s">
        <v>1660</v>
      </c>
      <c r="C678" s="9" t="s">
        <v>1479</v>
      </c>
      <c r="D678" s="9" t="s">
        <v>209</v>
      </c>
      <c r="E678" s="9" t="s">
        <v>206</v>
      </c>
      <c r="F678" s="9" t="s">
        <v>329</v>
      </c>
      <c r="G678" s="9" t="s">
        <v>1405</v>
      </c>
      <c r="H678" s="9">
        <v>20250401</v>
      </c>
      <c r="I678" s="10">
        <v>99999999</v>
      </c>
    </row>
    <row r="679" spans="1:9" x14ac:dyDescent="0.35">
      <c r="A679" s="8" t="s">
        <v>1661</v>
      </c>
      <c r="B679" s="9" t="s">
        <v>1662</v>
      </c>
      <c r="C679" s="9" t="s">
        <v>1479</v>
      </c>
      <c r="D679" s="9" t="s">
        <v>209</v>
      </c>
      <c r="E679" s="9" t="s">
        <v>206</v>
      </c>
      <c r="F679" s="9" t="s">
        <v>329</v>
      </c>
      <c r="G679" s="9" t="s">
        <v>1405</v>
      </c>
      <c r="H679" s="9">
        <v>20250401</v>
      </c>
      <c r="I679" s="10">
        <v>99999999</v>
      </c>
    </row>
    <row r="680" spans="1:9" x14ac:dyDescent="0.35">
      <c r="A680" s="8" t="s">
        <v>1663</v>
      </c>
      <c r="B680" s="9" t="s">
        <v>1664</v>
      </c>
      <c r="C680" s="9" t="s">
        <v>1479</v>
      </c>
      <c r="D680" s="9" t="s">
        <v>209</v>
      </c>
      <c r="E680" s="9" t="s">
        <v>206</v>
      </c>
      <c r="F680" s="9" t="s">
        <v>329</v>
      </c>
      <c r="G680" s="9" t="s">
        <v>1405</v>
      </c>
      <c r="H680" s="9">
        <v>20250401</v>
      </c>
      <c r="I680" s="10">
        <v>99999999</v>
      </c>
    </row>
    <row r="681" spans="1:9" x14ac:dyDescent="0.35">
      <c r="A681" s="8" t="s">
        <v>1665</v>
      </c>
      <c r="B681" s="9" t="s">
        <v>1666</v>
      </c>
      <c r="C681" s="9" t="s">
        <v>1479</v>
      </c>
      <c r="D681" s="9" t="s">
        <v>209</v>
      </c>
      <c r="E681" s="9" t="s">
        <v>206</v>
      </c>
      <c r="F681" s="9" t="s">
        <v>329</v>
      </c>
      <c r="G681" s="9" t="s">
        <v>1405</v>
      </c>
      <c r="H681" s="9">
        <v>20250401</v>
      </c>
      <c r="I681" s="10">
        <v>99999999</v>
      </c>
    </row>
    <row r="682" spans="1:9" x14ac:dyDescent="0.35">
      <c r="A682" s="8" t="s">
        <v>1667</v>
      </c>
      <c r="B682" s="9" t="s">
        <v>1668</v>
      </c>
      <c r="C682" s="9" t="s">
        <v>1479</v>
      </c>
      <c r="D682" s="9" t="s">
        <v>209</v>
      </c>
      <c r="E682" s="9" t="s">
        <v>206</v>
      </c>
      <c r="F682" s="9" t="s">
        <v>329</v>
      </c>
      <c r="G682" s="9" t="s">
        <v>1405</v>
      </c>
      <c r="H682" s="9">
        <v>20250401</v>
      </c>
      <c r="I682" s="10">
        <v>99999999</v>
      </c>
    </row>
    <row r="683" spans="1:9" x14ac:dyDescent="0.35">
      <c r="A683" s="8" t="s">
        <v>1669</v>
      </c>
      <c r="B683" s="9" t="s">
        <v>1670</v>
      </c>
      <c r="C683" s="9" t="s">
        <v>1479</v>
      </c>
      <c r="D683" s="9" t="s">
        <v>209</v>
      </c>
      <c r="E683" s="9" t="s">
        <v>206</v>
      </c>
      <c r="F683" s="9" t="s">
        <v>329</v>
      </c>
      <c r="G683" s="9" t="s">
        <v>1405</v>
      </c>
      <c r="H683" s="9">
        <v>20250401</v>
      </c>
      <c r="I683" s="10">
        <v>99999999</v>
      </c>
    </row>
    <row r="684" spans="1:9" x14ac:dyDescent="0.35">
      <c r="A684" s="8" t="s">
        <v>1671</v>
      </c>
      <c r="B684" s="9" t="s">
        <v>1672</v>
      </c>
      <c r="C684" s="9" t="s">
        <v>1427</v>
      </c>
      <c r="D684" s="9" t="s">
        <v>209</v>
      </c>
      <c r="E684" s="9" t="s">
        <v>206</v>
      </c>
      <c r="F684" s="9" t="s">
        <v>329</v>
      </c>
      <c r="G684" s="9" t="s">
        <v>1417</v>
      </c>
      <c r="H684" s="9">
        <v>20250401</v>
      </c>
      <c r="I684" s="10">
        <v>99999999</v>
      </c>
    </row>
    <row r="685" spans="1:9" x14ac:dyDescent="0.35">
      <c r="A685" s="8" t="s">
        <v>1673</v>
      </c>
      <c r="B685" s="9" t="s">
        <v>1674</v>
      </c>
      <c r="C685" s="9" t="s">
        <v>1427</v>
      </c>
      <c r="D685" s="9" t="s">
        <v>209</v>
      </c>
      <c r="E685" s="9" t="s">
        <v>206</v>
      </c>
      <c r="F685" s="9" t="s">
        <v>329</v>
      </c>
      <c r="G685" s="9" t="s">
        <v>1417</v>
      </c>
      <c r="H685" s="9">
        <v>20250401</v>
      </c>
      <c r="I685" s="10">
        <v>99999999</v>
      </c>
    </row>
    <row r="686" spans="1:9" x14ac:dyDescent="0.35">
      <c r="A686" s="8" t="s">
        <v>1675</v>
      </c>
      <c r="B686" s="9" t="s">
        <v>1676</v>
      </c>
      <c r="C686" s="9" t="s">
        <v>1427</v>
      </c>
      <c r="D686" s="9" t="s">
        <v>209</v>
      </c>
      <c r="E686" s="9" t="s">
        <v>206</v>
      </c>
      <c r="F686" s="9" t="s">
        <v>329</v>
      </c>
      <c r="G686" s="9" t="s">
        <v>1417</v>
      </c>
      <c r="H686" s="9">
        <v>20250401</v>
      </c>
      <c r="I686" s="10">
        <v>99999999</v>
      </c>
    </row>
    <row r="687" spans="1:9" x14ac:dyDescent="0.35">
      <c r="A687" s="8" t="s">
        <v>1677</v>
      </c>
      <c r="B687" s="9" t="s">
        <v>1678</v>
      </c>
      <c r="C687" s="9" t="s">
        <v>1427</v>
      </c>
      <c r="D687" s="9" t="s">
        <v>209</v>
      </c>
      <c r="E687" s="9" t="s">
        <v>206</v>
      </c>
      <c r="F687" s="9" t="s">
        <v>329</v>
      </c>
      <c r="G687" s="9" t="s">
        <v>1417</v>
      </c>
      <c r="H687" s="9">
        <v>20250401</v>
      </c>
      <c r="I687" s="10">
        <v>99999999</v>
      </c>
    </row>
    <row r="688" spans="1:9" x14ac:dyDescent="0.35">
      <c r="A688" s="8" t="s">
        <v>1679</v>
      </c>
      <c r="B688" s="9" t="s">
        <v>1680</v>
      </c>
      <c r="C688" s="9" t="s">
        <v>1427</v>
      </c>
      <c r="D688" s="9" t="s">
        <v>209</v>
      </c>
      <c r="E688" s="9" t="s">
        <v>206</v>
      </c>
      <c r="F688" s="9" t="s">
        <v>329</v>
      </c>
      <c r="G688" s="9" t="s">
        <v>1417</v>
      </c>
      <c r="H688" s="9">
        <v>20250401</v>
      </c>
      <c r="I688" s="10">
        <v>99999999</v>
      </c>
    </row>
    <row r="689" spans="1:9" x14ac:dyDescent="0.35">
      <c r="A689" s="8" t="s">
        <v>1681</v>
      </c>
      <c r="B689" s="9" t="s">
        <v>1682</v>
      </c>
      <c r="C689" s="9" t="s">
        <v>1427</v>
      </c>
      <c r="D689" s="9" t="s">
        <v>209</v>
      </c>
      <c r="E689" s="9" t="s">
        <v>206</v>
      </c>
      <c r="F689" s="9" t="s">
        <v>329</v>
      </c>
      <c r="G689" s="9" t="s">
        <v>1417</v>
      </c>
      <c r="H689" s="9">
        <v>20250401</v>
      </c>
      <c r="I689" s="10">
        <v>99999999</v>
      </c>
    </row>
    <row r="690" spans="1:9" x14ac:dyDescent="0.35">
      <c r="A690" s="8" t="s">
        <v>1681</v>
      </c>
      <c r="B690" s="9" t="s">
        <v>1683</v>
      </c>
      <c r="C690" s="9" t="s">
        <v>1427</v>
      </c>
      <c r="D690" s="9" t="s">
        <v>209</v>
      </c>
      <c r="E690" s="9" t="s">
        <v>206</v>
      </c>
      <c r="F690" s="9" t="s">
        <v>329</v>
      </c>
      <c r="G690" s="9" t="s">
        <v>1417</v>
      </c>
      <c r="H690" s="9">
        <v>20250515</v>
      </c>
      <c r="I690" s="10">
        <v>99999999</v>
      </c>
    </row>
    <row r="691" spans="1:9" x14ac:dyDescent="0.35">
      <c r="A691" s="8" t="s">
        <v>1684</v>
      </c>
      <c r="B691" s="9" t="s">
        <v>1685</v>
      </c>
      <c r="C691" s="9" t="s">
        <v>1427</v>
      </c>
      <c r="D691" s="9" t="s">
        <v>209</v>
      </c>
      <c r="E691" s="9" t="s">
        <v>206</v>
      </c>
      <c r="F691" s="9" t="s">
        <v>329</v>
      </c>
      <c r="G691" s="9" t="s">
        <v>1417</v>
      </c>
      <c r="H691" s="9">
        <v>20250401</v>
      </c>
      <c r="I691" s="10">
        <v>99999999</v>
      </c>
    </row>
    <row r="692" spans="1:9" x14ac:dyDescent="0.35">
      <c r="A692" s="8" t="s">
        <v>1686</v>
      </c>
      <c r="B692" s="9" t="s">
        <v>1687</v>
      </c>
      <c r="C692" s="9" t="s">
        <v>1427</v>
      </c>
      <c r="D692" s="9" t="s">
        <v>209</v>
      </c>
      <c r="E692" s="9" t="s">
        <v>206</v>
      </c>
      <c r="F692" s="9" t="s">
        <v>329</v>
      </c>
      <c r="G692" s="9" t="s">
        <v>1417</v>
      </c>
      <c r="H692" s="9">
        <v>20250601</v>
      </c>
      <c r="I692" s="10">
        <v>99999999</v>
      </c>
    </row>
    <row r="693" spans="1:9" x14ac:dyDescent="0.35">
      <c r="A693" s="8" t="s">
        <v>1688</v>
      </c>
      <c r="B693" s="9" t="s">
        <v>1689</v>
      </c>
      <c r="C693" s="9" t="s">
        <v>1479</v>
      </c>
      <c r="D693" s="9" t="s">
        <v>209</v>
      </c>
      <c r="E693" s="9" t="s">
        <v>206</v>
      </c>
      <c r="F693" s="9" t="s">
        <v>329</v>
      </c>
      <c r="G693" s="9" t="s">
        <v>1417</v>
      </c>
      <c r="H693" s="9">
        <v>20250401</v>
      </c>
      <c r="I693" s="10">
        <v>99999999</v>
      </c>
    </row>
    <row r="694" spans="1:9" x14ac:dyDescent="0.35">
      <c r="A694" s="8" t="s">
        <v>1690</v>
      </c>
      <c r="B694" s="9" t="s">
        <v>1691</v>
      </c>
      <c r="C694" s="9" t="s">
        <v>1479</v>
      </c>
      <c r="D694" s="9" t="s">
        <v>209</v>
      </c>
      <c r="E694" s="9" t="s">
        <v>206</v>
      </c>
      <c r="F694" s="9" t="s">
        <v>329</v>
      </c>
      <c r="G694" s="9" t="s">
        <v>1417</v>
      </c>
      <c r="H694" s="9">
        <v>20250401</v>
      </c>
      <c r="I694" s="10">
        <v>99999999</v>
      </c>
    </row>
    <row r="695" spans="1:9" x14ac:dyDescent="0.35">
      <c r="A695" s="8" t="s">
        <v>1692</v>
      </c>
      <c r="B695" s="9" t="s">
        <v>1693</v>
      </c>
      <c r="C695" s="9" t="s">
        <v>1479</v>
      </c>
      <c r="D695" s="9" t="s">
        <v>209</v>
      </c>
      <c r="E695" s="9" t="s">
        <v>206</v>
      </c>
      <c r="F695" s="9" t="s">
        <v>329</v>
      </c>
      <c r="G695" s="9" t="s">
        <v>1417</v>
      </c>
      <c r="H695" s="9">
        <v>20250401</v>
      </c>
      <c r="I695" s="10">
        <v>99999999</v>
      </c>
    </row>
    <row r="696" spans="1:9" x14ac:dyDescent="0.35">
      <c r="A696" s="8" t="s">
        <v>1694</v>
      </c>
      <c r="B696" s="9" t="s">
        <v>1695</v>
      </c>
      <c r="C696" s="9" t="s">
        <v>1479</v>
      </c>
      <c r="D696" s="9" t="s">
        <v>209</v>
      </c>
      <c r="E696" s="9" t="s">
        <v>206</v>
      </c>
      <c r="F696" s="9" t="s">
        <v>329</v>
      </c>
      <c r="G696" s="9" t="s">
        <v>1417</v>
      </c>
      <c r="H696" s="9">
        <v>20250401</v>
      </c>
      <c r="I696" s="10">
        <v>99999999</v>
      </c>
    </row>
    <row r="697" spans="1:9" x14ac:dyDescent="0.35">
      <c r="A697" s="8" t="s">
        <v>1696</v>
      </c>
      <c r="B697" s="9" t="s">
        <v>1697</v>
      </c>
      <c r="C697" s="9" t="s">
        <v>1479</v>
      </c>
      <c r="D697" s="9" t="s">
        <v>209</v>
      </c>
      <c r="E697" s="9" t="s">
        <v>206</v>
      </c>
      <c r="F697" s="9" t="s">
        <v>329</v>
      </c>
      <c r="G697" s="9" t="s">
        <v>1405</v>
      </c>
      <c r="H697" s="9">
        <v>20250401</v>
      </c>
      <c r="I697" s="10">
        <v>99999999</v>
      </c>
    </row>
    <row r="698" spans="1:9" x14ac:dyDescent="0.35">
      <c r="A698" s="8" t="s">
        <v>1698</v>
      </c>
      <c r="B698" s="9" t="s">
        <v>1699</v>
      </c>
      <c r="C698" s="9" t="s">
        <v>1479</v>
      </c>
      <c r="D698" s="9" t="s">
        <v>209</v>
      </c>
      <c r="E698" s="9" t="s">
        <v>206</v>
      </c>
      <c r="F698" s="9" t="s">
        <v>329</v>
      </c>
      <c r="G698" s="9" t="s">
        <v>1405</v>
      </c>
      <c r="H698" s="9">
        <v>20251101</v>
      </c>
      <c r="I698" s="10">
        <v>99999999</v>
      </c>
    </row>
    <row r="699" spans="1:9" x14ac:dyDescent="0.35">
      <c r="A699" s="8" t="s">
        <v>1700</v>
      </c>
      <c r="B699" s="9" t="s">
        <v>1701</v>
      </c>
      <c r="C699" s="9" t="s">
        <v>1479</v>
      </c>
      <c r="D699" s="9" t="s">
        <v>209</v>
      </c>
      <c r="E699" s="9" t="s">
        <v>206</v>
      </c>
      <c r="F699" s="9" t="s">
        <v>329</v>
      </c>
      <c r="G699" s="9" t="s">
        <v>1405</v>
      </c>
      <c r="H699" s="9">
        <v>20250901</v>
      </c>
      <c r="I699" s="10">
        <v>99999999</v>
      </c>
    </row>
    <row r="700" spans="1:9" x14ac:dyDescent="0.35">
      <c r="A700" s="8" t="s">
        <v>1702</v>
      </c>
      <c r="B700" s="9" t="s">
        <v>1703</v>
      </c>
      <c r="C700" s="9" t="s">
        <v>1479</v>
      </c>
      <c r="D700" s="9" t="s">
        <v>209</v>
      </c>
      <c r="E700" s="9" t="s">
        <v>206</v>
      </c>
      <c r="F700" s="9" t="s">
        <v>329</v>
      </c>
      <c r="G700" s="9" t="s">
        <v>1405</v>
      </c>
      <c r="H700" s="9">
        <v>20250401</v>
      </c>
      <c r="I700" s="10">
        <v>99999999</v>
      </c>
    </row>
    <row r="701" spans="1:9" x14ac:dyDescent="0.35">
      <c r="A701" s="8" t="s">
        <v>201</v>
      </c>
      <c r="B701" s="9" t="s">
        <v>1704</v>
      </c>
      <c r="C701" s="9" t="s">
        <v>1479</v>
      </c>
      <c r="D701" s="9" t="s">
        <v>209</v>
      </c>
      <c r="E701" s="9" t="s">
        <v>206</v>
      </c>
      <c r="F701" s="9" t="s">
        <v>329</v>
      </c>
      <c r="G701" s="9" t="s">
        <v>1417</v>
      </c>
      <c r="H701" s="9">
        <v>20250401</v>
      </c>
      <c r="I701" s="10">
        <v>99999999</v>
      </c>
    </row>
    <row r="702" spans="1:9" x14ac:dyDescent="0.35">
      <c r="A702" s="8" t="s">
        <v>202</v>
      </c>
      <c r="B702" s="9" t="s">
        <v>1705</v>
      </c>
      <c r="C702" s="9" t="s">
        <v>1479</v>
      </c>
      <c r="D702" s="9" t="s">
        <v>209</v>
      </c>
      <c r="E702" s="9" t="s">
        <v>206</v>
      </c>
      <c r="F702" s="9" t="s">
        <v>329</v>
      </c>
      <c r="G702" s="9" t="s">
        <v>1417</v>
      </c>
      <c r="H702" s="9">
        <v>20250401</v>
      </c>
      <c r="I702" s="10">
        <v>99999999</v>
      </c>
    </row>
    <row r="703" spans="1:9" x14ac:dyDescent="0.35">
      <c r="A703" s="8" t="s">
        <v>1706</v>
      </c>
      <c r="B703" s="9" t="s">
        <v>1707</v>
      </c>
      <c r="C703" s="9" t="s">
        <v>1479</v>
      </c>
      <c r="D703" s="9" t="s">
        <v>209</v>
      </c>
      <c r="E703" s="9" t="s">
        <v>206</v>
      </c>
      <c r="F703" s="9" t="s">
        <v>329</v>
      </c>
      <c r="G703" s="9" t="s">
        <v>1405</v>
      </c>
      <c r="H703" s="9">
        <v>20250401</v>
      </c>
      <c r="I703" s="10">
        <v>99999999</v>
      </c>
    </row>
    <row r="704" spans="1:9" x14ac:dyDescent="0.35">
      <c r="A704" s="8" t="s">
        <v>1706</v>
      </c>
      <c r="B704" s="9" t="s">
        <v>1708</v>
      </c>
      <c r="C704" s="9" t="s">
        <v>1479</v>
      </c>
      <c r="D704" s="9" t="s">
        <v>209</v>
      </c>
      <c r="E704" s="9" t="s">
        <v>206</v>
      </c>
      <c r="F704" s="9" t="s">
        <v>329</v>
      </c>
      <c r="G704" s="9" t="s">
        <v>1405</v>
      </c>
      <c r="H704" s="9">
        <v>20250401</v>
      </c>
      <c r="I704" s="10">
        <v>99999999</v>
      </c>
    </row>
    <row r="705" spans="1:9" x14ac:dyDescent="0.35">
      <c r="A705" s="8" t="s">
        <v>1709</v>
      </c>
      <c r="B705" s="9" t="s">
        <v>1710</v>
      </c>
      <c r="C705" s="9" t="s">
        <v>1479</v>
      </c>
      <c r="D705" s="9" t="s">
        <v>209</v>
      </c>
      <c r="E705" s="9" t="s">
        <v>206</v>
      </c>
      <c r="F705" s="9" t="s">
        <v>329</v>
      </c>
      <c r="G705" s="9" t="s">
        <v>1405</v>
      </c>
      <c r="H705" s="9">
        <v>20250522</v>
      </c>
      <c r="I705" s="10">
        <v>99999999</v>
      </c>
    </row>
    <row r="706" spans="1:9" x14ac:dyDescent="0.35">
      <c r="A706" s="8" t="s">
        <v>1711</v>
      </c>
      <c r="B706" s="9" t="s">
        <v>1712</v>
      </c>
      <c r="C706" s="9" t="s">
        <v>1479</v>
      </c>
      <c r="D706" s="9" t="s">
        <v>209</v>
      </c>
      <c r="E706" s="9" t="s">
        <v>206</v>
      </c>
      <c r="F706" s="9" t="s">
        <v>329</v>
      </c>
      <c r="G706" s="9" t="s">
        <v>1405</v>
      </c>
      <c r="H706" s="9">
        <v>20250401</v>
      </c>
      <c r="I706" s="10">
        <v>99999999</v>
      </c>
    </row>
    <row r="707" spans="1:9" x14ac:dyDescent="0.35">
      <c r="A707" s="8" t="s">
        <v>1711</v>
      </c>
      <c r="B707" s="9" t="s">
        <v>1713</v>
      </c>
      <c r="C707" s="9" t="s">
        <v>1479</v>
      </c>
      <c r="D707" s="9" t="s">
        <v>209</v>
      </c>
      <c r="E707" s="9" t="s">
        <v>206</v>
      </c>
      <c r="F707" s="9" t="s">
        <v>329</v>
      </c>
      <c r="G707" s="9" t="s">
        <v>1405</v>
      </c>
      <c r="H707" s="9">
        <v>20250522</v>
      </c>
      <c r="I707" s="10">
        <v>99999999</v>
      </c>
    </row>
    <row r="708" spans="1:9" x14ac:dyDescent="0.35">
      <c r="A708" s="8" t="s">
        <v>1714</v>
      </c>
      <c r="B708" s="9" t="s">
        <v>1715</v>
      </c>
      <c r="C708" s="9" t="s">
        <v>1479</v>
      </c>
      <c r="D708" s="9" t="s">
        <v>209</v>
      </c>
      <c r="E708" s="9" t="s">
        <v>206</v>
      </c>
      <c r="F708" s="9" t="s">
        <v>329</v>
      </c>
      <c r="G708" s="9" t="s">
        <v>1405</v>
      </c>
      <c r="H708" s="9">
        <v>20250401</v>
      </c>
      <c r="I708" s="10">
        <v>99999999</v>
      </c>
    </row>
    <row r="709" spans="1:9" x14ac:dyDescent="0.35">
      <c r="A709" s="8" t="s">
        <v>1716</v>
      </c>
      <c r="B709" s="9" t="s">
        <v>1717</v>
      </c>
      <c r="C709" s="9" t="s">
        <v>1479</v>
      </c>
      <c r="D709" s="9" t="s">
        <v>209</v>
      </c>
      <c r="E709" s="9" t="s">
        <v>206</v>
      </c>
      <c r="F709" s="9" t="s">
        <v>329</v>
      </c>
      <c r="G709" s="9" t="s">
        <v>1405</v>
      </c>
      <c r="H709" s="9">
        <v>20250401</v>
      </c>
      <c r="I709" s="10">
        <v>99999999</v>
      </c>
    </row>
    <row r="710" spans="1:9" x14ac:dyDescent="0.35">
      <c r="A710" s="8" t="s">
        <v>1718</v>
      </c>
      <c r="B710" s="9" t="s">
        <v>1719</v>
      </c>
      <c r="C710" s="9" t="s">
        <v>1479</v>
      </c>
      <c r="D710" s="9" t="s">
        <v>209</v>
      </c>
      <c r="E710" s="9" t="s">
        <v>206</v>
      </c>
      <c r="F710" s="9" t="s">
        <v>329</v>
      </c>
      <c r="G710" s="9" t="s">
        <v>1405</v>
      </c>
      <c r="H710" s="9">
        <v>20250401</v>
      </c>
      <c r="I710" s="10">
        <v>99999999</v>
      </c>
    </row>
    <row r="711" spans="1:9" x14ac:dyDescent="0.35">
      <c r="A711" s="8" t="s">
        <v>1718</v>
      </c>
      <c r="B711" s="9" t="s">
        <v>1720</v>
      </c>
      <c r="C711" s="9" t="s">
        <v>1479</v>
      </c>
      <c r="D711" s="9" t="s">
        <v>209</v>
      </c>
      <c r="E711" s="9" t="s">
        <v>206</v>
      </c>
      <c r="F711" s="9" t="s">
        <v>329</v>
      </c>
      <c r="G711" s="9" t="s">
        <v>1405</v>
      </c>
      <c r="H711" s="9">
        <v>20250709</v>
      </c>
      <c r="I711" s="10">
        <v>99999999</v>
      </c>
    </row>
    <row r="712" spans="1:9" x14ac:dyDescent="0.35">
      <c r="A712" s="8" t="s">
        <v>1721</v>
      </c>
      <c r="B712" s="9" t="s">
        <v>1722</v>
      </c>
      <c r="C712" s="9" t="s">
        <v>1479</v>
      </c>
      <c r="D712" s="9" t="s">
        <v>209</v>
      </c>
      <c r="E712" s="9" t="s">
        <v>206</v>
      </c>
      <c r="F712" s="9" t="s">
        <v>329</v>
      </c>
      <c r="G712" s="9" t="s">
        <v>1405</v>
      </c>
      <c r="H712" s="9">
        <v>20250401</v>
      </c>
      <c r="I712" s="10">
        <v>99999999</v>
      </c>
    </row>
    <row r="713" spans="1:9" x14ac:dyDescent="0.35">
      <c r="A713" s="8" t="s">
        <v>1723</v>
      </c>
      <c r="B713" s="9" t="s">
        <v>1724</v>
      </c>
      <c r="C713" s="9" t="s">
        <v>1479</v>
      </c>
      <c r="D713" s="9" t="s">
        <v>209</v>
      </c>
      <c r="E713" s="9" t="s">
        <v>206</v>
      </c>
      <c r="F713" s="9" t="s">
        <v>329</v>
      </c>
      <c r="G713" s="9" t="s">
        <v>1405</v>
      </c>
      <c r="H713" s="9">
        <v>20250515</v>
      </c>
      <c r="I713" s="10">
        <v>99999999</v>
      </c>
    </row>
    <row r="714" spans="1:9" x14ac:dyDescent="0.35">
      <c r="A714" s="8" t="s">
        <v>1723</v>
      </c>
      <c r="B714" s="9" t="s">
        <v>1725</v>
      </c>
      <c r="C714" s="9" t="s">
        <v>1479</v>
      </c>
      <c r="D714" s="9" t="s">
        <v>209</v>
      </c>
      <c r="E714" s="9" t="s">
        <v>206</v>
      </c>
      <c r="F714" s="9" t="s">
        <v>329</v>
      </c>
      <c r="G714" s="9" t="s">
        <v>1405</v>
      </c>
      <c r="H714" s="9">
        <v>20250602</v>
      </c>
      <c r="I714" s="10">
        <v>99999999</v>
      </c>
    </row>
    <row r="715" spans="1:9" x14ac:dyDescent="0.35">
      <c r="A715" s="8" t="s">
        <v>1723</v>
      </c>
      <c r="B715" s="9" t="s">
        <v>1726</v>
      </c>
      <c r="C715" s="9" t="s">
        <v>1479</v>
      </c>
      <c r="D715" s="9" t="s">
        <v>209</v>
      </c>
      <c r="E715" s="9" t="s">
        <v>206</v>
      </c>
      <c r="F715" s="9" t="s">
        <v>329</v>
      </c>
      <c r="G715" s="9" t="s">
        <v>1405</v>
      </c>
      <c r="H715" s="9">
        <v>20250804</v>
      </c>
      <c r="I715" s="10">
        <v>99999999</v>
      </c>
    </row>
    <row r="716" spans="1:9" x14ac:dyDescent="0.35">
      <c r="A716" s="8" t="s">
        <v>1723</v>
      </c>
      <c r="B716" s="9" t="s">
        <v>1727</v>
      </c>
      <c r="C716" s="9" t="s">
        <v>1479</v>
      </c>
      <c r="D716" s="9" t="s">
        <v>209</v>
      </c>
      <c r="E716" s="9" t="s">
        <v>206</v>
      </c>
      <c r="F716" s="9" t="s">
        <v>329</v>
      </c>
      <c r="G716" s="9" t="s">
        <v>1405</v>
      </c>
      <c r="H716" s="9">
        <v>20250904</v>
      </c>
      <c r="I716" s="10">
        <v>99999999</v>
      </c>
    </row>
    <row r="717" spans="1:9" x14ac:dyDescent="0.35">
      <c r="A717" s="8" t="s">
        <v>1728</v>
      </c>
      <c r="B717" s="9" t="s">
        <v>1729</v>
      </c>
      <c r="C717" s="9" t="s">
        <v>1479</v>
      </c>
      <c r="D717" s="9" t="s">
        <v>209</v>
      </c>
      <c r="E717" s="9" t="s">
        <v>206</v>
      </c>
      <c r="F717" s="9" t="s">
        <v>329</v>
      </c>
      <c r="G717" s="9" t="s">
        <v>1405</v>
      </c>
      <c r="H717" s="9">
        <v>20250801</v>
      </c>
      <c r="I717" s="10">
        <v>99999999</v>
      </c>
    </row>
    <row r="718" spans="1:9" x14ac:dyDescent="0.35">
      <c r="A718" s="8" t="s">
        <v>1728</v>
      </c>
      <c r="B718" s="9" t="s">
        <v>1730</v>
      </c>
      <c r="C718" s="9" t="s">
        <v>1479</v>
      </c>
      <c r="D718" s="9" t="s">
        <v>209</v>
      </c>
      <c r="E718" s="9" t="s">
        <v>206</v>
      </c>
      <c r="F718" s="9" t="s">
        <v>329</v>
      </c>
      <c r="G718" s="9" t="s">
        <v>1405</v>
      </c>
      <c r="H718" s="9">
        <v>20250804</v>
      </c>
      <c r="I718" s="10">
        <v>99999999</v>
      </c>
    </row>
    <row r="719" spans="1:9" x14ac:dyDescent="0.35">
      <c r="A719" s="8" t="s">
        <v>1728</v>
      </c>
      <c r="B719" s="9" t="s">
        <v>1731</v>
      </c>
      <c r="C719" s="9" t="s">
        <v>1479</v>
      </c>
      <c r="D719" s="9" t="s">
        <v>209</v>
      </c>
      <c r="E719" s="9" t="s">
        <v>206</v>
      </c>
      <c r="F719" s="9" t="s">
        <v>329</v>
      </c>
      <c r="G719" s="9" t="s">
        <v>1405</v>
      </c>
      <c r="H719" s="9">
        <v>20250904</v>
      </c>
      <c r="I719" s="10">
        <v>99999999</v>
      </c>
    </row>
    <row r="720" spans="1:9" x14ac:dyDescent="0.35">
      <c r="A720" s="8" t="s">
        <v>1732</v>
      </c>
      <c r="B720" s="9" t="s">
        <v>1733</v>
      </c>
      <c r="C720" s="9" t="s">
        <v>1479</v>
      </c>
      <c r="D720" s="9" t="s">
        <v>209</v>
      </c>
      <c r="E720" s="9" t="s">
        <v>206</v>
      </c>
      <c r="F720" s="9" t="s">
        <v>329</v>
      </c>
      <c r="G720" s="9" t="s">
        <v>1405</v>
      </c>
      <c r="H720" s="9">
        <v>20250601</v>
      </c>
      <c r="I720" s="10">
        <v>99999999</v>
      </c>
    </row>
    <row r="721" spans="1:9" x14ac:dyDescent="0.35">
      <c r="A721" s="8" t="s">
        <v>1734</v>
      </c>
      <c r="B721" s="9" t="s">
        <v>1735</v>
      </c>
      <c r="C721" s="9" t="s">
        <v>1479</v>
      </c>
      <c r="D721" s="9" t="s">
        <v>209</v>
      </c>
      <c r="E721" s="9" t="s">
        <v>206</v>
      </c>
      <c r="F721" s="9" t="s">
        <v>329</v>
      </c>
      <c r="G721" s="9" t="s">
        <v>1405</v>
      </c>
      <c r="H721" s="9">
        <v>20250515</v>
      </c>
      <c r="I721" s="10">
        <v>99999999</v>
      </c>
    </row>
    <row r="722" spans="1:9" x14ac:dyDescent="0.35">
      <c r="A722" s="8" t="s">
        <v>1734</v>
      </c>
      <c r="B722" s="9" t="s">
        <v>1736</v>
      </c>
      <c r="C722" s="9" t="s">
        <v>1479</v>
      </c>
      <c r="D722" s="9" t="s">
        <v>209</v>
      </c>
      <c r="E722" s="9" t="s">
        <v>206</v>
      </c>
      <c r="F722" s="9" t="s">
        <v>329</v>
      </c>
      <c r="G722" s="9" t="s">
        <v>1405</v>
      </c>
      <c r="H722" s="9">
        <v>20250602</v>
      </c>
      <c r="I722" s="10">
        <v>99999999</v>
      </c>
    </row>
    <row r="723" spans="1:9" x14ac:dyDescent="0.35">
      <c r="A723" s="8" t="s">
        <v>1737</v>
      </c>
      <c r="B723" s="9" t="s">
        <v>1738</v>
      </c>
      <c r="C723" s="9" t="s">
        <v>1479</v>
      </c>
      <c r="D723" s="9" t="s">
        <v>209</v>
      </c>
      <c r="E723" s="9" t="s">
        <v>206</v>
      </c>
      <c r="F723" s="9" t="s">
        <v>329</v>
      </c>
      <c r="G723" s="9" t="s">
        <v>1405</v>
      </c>
      <c r="H723" s="9">
        <v>20250401</v>
      </c>
      <c r="I723" s="10">
        <v>99999999</v>
      </c>
    </row>
    <row r="724" spans="1:9" x14ac:dyDescent="0.35">
      <c r="A724" s="8" t="s">
        <v>1737</v>
      </c>
      <c r="B724" s="9" t="s">
        <v>1739</v>
      </c>
      <c r="C724" s="9" t="s">
        <v>1479</v>
      </c>
      <c r="D724" s="9" t="s">
        <v>209</v>
      </c>
      <c r="E724" s="9" t="s">
        <v>206</v>
      </c>
      <c r="F724" s="9" t="s">
        <v>329</v>
      </c>
      <c r="G724" s="9" t="s">
        <v>1405</v>
      </c>
      <c r="H724" s="9">
        <v>20250515</v>
      </c>
      <c r="I724" s="10">
        <v>99999999</v>
      </c>
    </row>
    <row r="725" spans="1:9" x14ac:dyDescent="0.35">
      <c r="A725" s="8" t="s">
        <v>1737</v>
      </c>
      <c r="B725" s="9" t="s">
        <v>1740</v>
      </c>
      <c r="C725" s="9" t="s">
        <v>1479</v>
      </c>
      <c r="D725" s="9" t="s">
        <v>209</v>
      </c>
      <c r="E725" s="9" t="s">
        <v>206</v>
      </c>
      <c r="F725" s="9" t="s">
        <v>329</v>
      </c>
      <c r="G725" s="9" t="s">
        <v>1405</v>
      </c>
      <c r="H725" s="9">
        <v>20250602</v>
      </c>
      <c r="I725" s="10">
        <v>99999999</v>
      </c>
    </row>
    <row r="726" spans="1:9" x14ac:dyDescent="0.35">
      <c r="A726" s="8" t="s">
        <v>1737</v>
      </c>
      <c r="B726" s="9" t="s">
        <v>1741</v>
      </c>
      <c r="C726" s="9" t="s">
        <v>1479</v>
      </c>
      <c r="D726" s="9" t="s">
        <v>209</v>
      </c>
      <c r="E726" s="9" t="s">
        <v>206</v>
      </c>
      <c r="F726" s="9" t="s">
        <v>329</v>
      </c>
      <c r="G726" s="9" t="s">
        <v>1405</v>
      </c>
      <c r="H726" s="9">
        <v>20250804</v>
      </c>
      <c r="I726" s="10">
        <v>99999999</v>
      </c>
    </row>
    <row r="727" spans="1:9" x14ac:dyDescent="0.35">
      <c r="A727" s="8" t="s">
        <v>1737</v>
      </c>
      <c r="B727" s="9" t="s">
        <v>1742</v>
      </c>
      <c r="C727" s="9" t="s">
        <v>1479</v>
      </c>
      <c r="D727" s="9" t="s">
        <v>209</v>
      </c>
      <c r="E727" s="9" t="s">
        <v>206</v>
      </c>
      <c r="F727" s="9" t="s">
        <v>329</v>
      </c>
      <c r="G727" s="9" t="s">
        <v>1405</v>
      </c>
      <c r="H727" s="9">
        <v>20250904</v>
      </c>
      <c r="I727" s="10">
        <v>99999999</v>
      </c>
    </row>
    <row r="728" spans="1:9" x14ac:dyDescent="0.35">
      <c r="A728" s="8" t="s">
        <v>1743</v>
      </c>
      <c r="B728" s="9" t="s">
        <v>1744</v>
      </c>
      <c r="C728" s="9" t="s">
        <v>1479</v>
      </c>
      <c r="D728" s="9" t="s">
        <v>209</v>
      </c>
      <c r="E728" s="9" t="s">
        <v>206</v>
      </c>
      <c r="F728" s="9" t="s">
        <v>329</v>
      </c>
      <c r="G728" s="9" t="s">
        <v>1405</v>
      </c>
      <c r="H728" s="9">
        <v>20251001</v>
      </c>
      <c r="I728" s="10">
        <v>99999999</v>
      </c>
    </row>
    <row r="729" spans="1:9" x14ac:dyDescent="0.35">
      <c r="A729" s="8" t="s">
        <v>1745</v>
      </c>
      <c r="B729" s="9" t="s">
        <v>1746</v>
      </c>
      <c r="C729" s="9" t="s">
        <v>1479</v>
      </c>
      <c r="D729" s="9" t="s">
        <v>209</v>
      </c>
      <c r="E729" s="9" t="s">
        <v>206</v>
      </c>
      <c r="F729" s="9" t="s">
        <v>329</v>
      </c>
      <c r="G729" s="9" t="s">
        <v>1405</v>
      </c>
      <c r="H729" s="9">
        <v>20250506</v>
      </c>
      <c r="I729" s="10">
        <v>99999999</v>
      </c>
    </row>
    <row r="730" spans="1:9" x14ac:dyDescent="0.35">
      <c r="A730" s="8" t="s">
        <v>1747</v>
      </c>
      <c r="B730" s="9" t="s">
        <v>1748</v>
      </c>
      <c r="C730" s="9" t="s">
        <v>1479</v>
      </c>
      <c r="D730" s="9" t="s">
        <v>209</v>
      </c>
      <c r="E730" s="9" t="s">
        <v>206</v>
      </c>
      <c r="F730" s="9" t="s">
        <v>329</v>
      </c>
      <c r="G730" s="9" t="s">
        <v>1405</v>
      </c>
      <c r="H730" s="9">
        <v>20250401</v>
      </c>
      <c r="I730" s="10">
        <v>99999999</v>
      </c>
    </row>
    <row r="731" spans="1:9" x14ac:dyDescent="0.35">
      <c r="A731" s="8" t="s">
        <v>1749</v>
      </c>
      <c r="B731" s="9" t="s">
        <v>1750</v>
      </c>
      <c r="C731" s="9" t="s">
        <v>1479</v>
      </c>
      <c r="D731" s="9" t="s">
        <v>209</v>
      </c>
      <c r="E731" s="9" t="s">
        <v>206</v>
      </c>
      <c r="F731" s="9" t="s">
        <v>329</v>
      </c>
      <c r="G731" s="9" t="s">
        <v>1405</v>
      </c>
      <c r="H731" s="9">
        <v>20250401</v>
      </c>
      <c r="I731" s="10">
        <v>99999999</v>
      </c>
    </row>
    <row r="732" spans="1:9" x14ac:dyDescent="0.35">
      <c r="A732" s="8" t="s">
        <v>1751</v>
      </c>
      <c r="B732" s="9" t="s">
        <v>1752</v>
      </c>
      <c r="C732" s="9" t="s">
        <v>1479</v>
      </c>
      <c r="D732" s="9" t="s">
        <v>209</v>
      </c>
      <c r="E732" s="9" t="s">
        <v>206</v>
      </c>
      <c r="F732" s="9" t="s">
        <v>329</v>
      </c>
      <c r="G732" s="9" t="s">
        <v>1405</v>
      </c>
      <c r="H732" s="9">
        <v>20250401</v>
      </c>
      <c r="I732" s="10">
        <v>99999999</v>
      </c>
    </row>
    <row r="733" spans="1:9" x14ac:dyDescent="0.35">
      <c r="A733" s="8" t="s">
        <v>1753</v>
      </c>
      <c r="B733" s="9" t="s">
        <v>1754</v>
      </c>
      <c r="C733" s="9" t="s">
        <v>1479</v>
      </c>
      <c r="D733" s="9" t="s">
        <v>209</v>
      </c>
      <c r="E733" s="9" t="s">
        <v>206</v>
      </c>
      <c r="F733" s="9" t="s">
        <v>329</v>
      </c>
      <c r="G733" s="9" t="s">
        <v>1405</v>
      </c>
      <c r="H733" s="9">
        <v>20250401</v>
      </c>
      <c r="I733" s="10">
        <v>99999999</v>
      </c>
    </row>
    <row r="734" spans="1:9" x14ac:dyDescent="0.35">
      <c r="A734" s="8" t="s">
        <v>1755</v>
      </c>
      <c r="B734" s="9" t="s">
        <v>1756</v>
      </c>
      <c r="C734" s="9" t="s">
        <v>1479</v>
      </c>
      <c r="D734" s="9" t="s">
        <v>209</v>
      </c>
      <c r="E734" s="9" t="s">
        <v>206</v>
      </c>
      <c r="F734" s="9" t="s">
        <v>329</v>
      </c>
      <c r="G734" s="9" t="s">
        <v>1405</v>
      </c>
      <c r="H734" s="9">
        <v>20251001</v>
      </c>
      <c r="I734" s="10">
        <v>99999999</v>
      </c>
    </row>
    <row r="735" spans="1:9" x14ac:dyDescent="0.35">
      <c r="A735" s="8" t="s">
        <v>190</v>
      </c>
      <c r="B735" s="9" t="s">
        <v>1757</v>
      </c>
      <c r="C735" s="9" t="s">
        <v>1479</v>
      </c>
      <c r="D735" s="9" t="s">
        <v>209</v>
      </c>
      <c r="E735" s="9" t="s">
        <v>206</v>
      </c>
      <c r="F735" s="9" t="s">
        <v>329</v>
      </c>
      <c r="G735" s="9" t="s">
        <v>1405</v>
      </c>
      <c r="H735" s="9">
        <v>20250401</v>
      </c>
      <c r="I735" s="10">
        <v>99999999</v>
      </c>
    </row>
    <row r="736" spans="1:9" x14ac:dyDescent="0.35">
      <c r="A736" s="8" t="s">
        <v>1758</v>
      </c>
      <c r="B736" s="9" t="s">
        <v>1759</v>
      </c>
      <c r="C736" s="9" t="s">
        <v>1479</v>
      </c>
      <c r="D736" s="9" t="s">
        <v>209</v>
      </c>
      <c r="E736" s="9" t="s">
        <v>206</v>
      </c>
      <c r="F736" s="9" t="s">
        <v>329</v>
      </c>
      <c r="G736" s="9" t="s">
        <v>1405</v>
      </c>
      <c r="H736" s="9">
        <v>20250401</v>
      </c>
      <c r="I736" s="10">
        <v>99999999</v>
      </c>
    </row>
    <row r="737" spans="1:9" x14ac:dyDescent="0.35">
      <c r="A737" s="8" t="s">
        <v>1760</v>
      </c>
      <c r="B737" s="9" t="s">
        <v>1761</v>
      </c>
      <c r="C737" s="9" t="s">
        <v>1479</v>
      </c>
      <c r="D737" s="9" t="s">
        <v>209</v>
      </c>
      <c r="E737" s="9" t="s">
        <v>206</v>
      </c>
      <c r="F737" s="9" t="s">
        <v>329</v>
      </c>
      <c r="G737" s="9" t="s">
        <v>1405</v>
      </c>
      <c r="H737" s="9">
        <v>20250401</v>
      </c>
      <c r="I737" s="10">
        <v>99999999</v>
      </c>
    </row>
    <row r="738" spans="1:9" x14ac:dyDescent="0.35">
      <c r="A738" s="8" t="s">
        <v>1760</v>
      </c>
      <c r="B738" s="9" t="s">
        <v>1762</v>
      </c>
      <c r="C738" s="9" t="s">
        <v>1479</v>
      </c>
      <c r="D738" s="9" t="s">
        <v>209</v>
      </c>
      <c r="E738" s="9" t="s">
        <v>206</v>
      </c>
      <c r="F738" s="9" t="s">
        <v>329</v>
      </c>
      <c r="G738" s="9" t="s">
        <v>1405</v>
      </c>
      <c r="H738" s="9">
        <v>20250401</v>
      </c>
      <c r="I738" s="10">
        <v>99999999</v>
      </c>
    </row>
    <row r="739" spans="1:9" x14ac:dyDescent="0.35">
      <c r="A739" s="8" t="s">
        <v>1763</v>
      </c>
      <c r="B739" s="9" t="s">
        <v>1764</v>
      </c>
      <c r="C739" s="9" t="s">
        <v>1765</v>
      </c>
      <c r="D739" s="9" t="s">
        <v>209</v>
      </c>
      <c r="E739" s="9" t="s">
        <v>206</v>
      </c>
      <c r="F739" s="9" t="s">
        <v>329</v>
      </c>
      <c r="G739" s="9" t="s">
        <v>1405</v>
      </c>
      <c r="H739" s="9">
        <v>20250601</v>
      </c>
      <c r="I739" s="10">
        <v>99999999</v>
      </c>
    </row>
    <row r="740" spans="1:9" x14ac:dyDescent="0.35">
      <c r="A740" s="8" t="s">
        <v>1763</v>
      </c>
      <c r="B740" s="9" t="s">
        <v>1766</v>
      </c>
      <c r="C740" s="9" t="s">
        <v>1765</v>
      </c>
      <c r="D740" s="9" t="s">
        <v>209</v>
      </c>
      <c r="E740" s="9" t="s">
        <v>206</v>
      </c>
      <c r="F740" s="9" t="s">
        <v>329</v>
      </c>
      <c r="G740" s="9" t="s">
        <v>1405</v>
      </c>
      <c r="H740" s="9">
        <v>20251020</v>
      </c>
      <c r="I740" s="10">
        <v>99999999</v>
      </c>
    </row>
    <row r="741" spans="1:9" x14ac:dyDescent="0.35">
      <c r="A741" s="8" t="s">
        <v>1767</v>
      </c>
      <c r="B741" s="9" t="s">
        <v>1768</v>
      </c>
      <c r="C741" s="9" t="s">
        <v>1479</v>
      </c>
      <c r="D741" s="9" t="s">
        <v>209</v>
      </c>
      <c r="E741" s="9" t="s">
        <v>206</v>
      </c>
      <c r="F741" s="9" t="s">
        <v>329</v>
      </c>
      <c r="G741" s="9" t="s">
        <v>1405</v>
      </c>
      <c r="H741" s="9">
        <v>20250701</v>
      </c>
      <c r="I741" s="10">
        <v>99999999</v>
      </c>
    </row>
    <row r="742" spans="1:9" x14ac:dyDescent="0.35">
      <c r="A742" s="8" t="s">
        <v>1767</v>
      </c>
      <c r="B742" s="9" t="s">
        <v>1769</v>
      </c>
      <c r="C742" s="9" t="s">
        <v>1479</v>
      </c>
      <c r="D742" s="9" t="s">
        <v>209</v>
      </c>
      <c r="E742" s="9" t="s">
        <v>206</v>
      </c>
      <c r="F742" s="9" t="s">
        <v>329</v>
      </c>
      <c r="G742" s="9" t="s">
        <v>1405</v>
      </c>
      <c r="H742" s="9">
        <v>20251020</v>
      </c>
      <c r="I742" s="10">
        <v>99999999</v>
      </c>
    </row>
    <row r="743" spans="1:9" x14ac:dyDescent="0.35">
      <c r="A743" s="8" t="s">
        <v>1770</v>
      </c>
      <c r="B743" s="9" t="s">
        <v>1771</v>
      </c>
      <c r="C743" s="9" t="s">
        <v>1772</v>
      </c>
      <c r="D743" s="9" t="s">
        <v>209</v>
      </c>
      <c r="E743" s="9" t="s">
        <v>206</v>
      </c>
      <c r="F743" s="9" t="s">
        <v>329</v>
      </c>
      <c r="G743" s="9" t="s">
        <v>1405</v>
      </c>
      <c r="H743" s="9">
        <v>20250701</v>
      </c>
      <c r="I743" s="10">
        <v>99999999</v>
      </c>
    </row>
    <row r="744" spans="1:9" x14ac:dyDescent="0.35">
      <c r="A744" s="8" t="s">
        <v>1773</v>
      </c>
      <c r="B744" s="9" t="s">
        <v>1774</v>
      </c>
      <c r="C744" s="9" t="s">
        <v>1479</v>
      </c>
      <c r="D744" s="9" t="s">
        <v>209</v>
      </c>
      <c r="E744" s="9" t="s">
        <v>206</v>
      </c>
      <c r="F744" s="9" t="s">
        <v>329</v>
      </c>
      <c r="G744" s="9" t="s">
        <v>1405</v>
      </c>
      <c r="H744" s="9">
        <v>20251001</v>
      </c>
      <c r="I744" s="10">
        <v>99999999</v>
      </c>
    </row>
    <row r="745" spans="1:9" x14ac:dyDescent="0.35">
      <c r="A745" s="8" t="s">
        <v>1775</v>
      </c>
      <c r="B745" s="9" t="s">
        <v>1776</v>
      </c>
      <c r="C745" s="9" t="s">
        <v>1427</v>
      </c>
      <c r="D745" s="9" t="s">
        <v>209</v>
      </c>
      <c r="E745" s="9" t="s">
        <v>206</v>
      </c>
      <c r="F745" s="9" t="s">
        <v>329</v>
      </c>
      <c r="G745" s="9" t="s">
        <v>1405</v>
      </c>
      <c r="H745" s="9">
        <v>20250401</v>
      </c>
      <c r="I745" s="10">
        <v>99999999</v>
      </c>
    </row>
    <row r="746" spans="1:9" x14ac:dyDescent="0.35">
      <c r="A746" s="8" t="s">
        <v>1777</v>
      </c>
      <c r="B746" s="9" t="s">
        <v>1778</v>
      </c>
      <c r="C746" s="9" t="s">
        <v>1427</v>
      </c>
      <c r="D746" s="9" t="s">
        <v>209</v>
      </c>
      <c r="E746" s="9" t="s">
        <v>206</v>
      </c>
      <c r="F746" s="9" t="s">
        <v>329</v>
      </c>
      <c r="G746" s="9" t="s">
        <v>1405</v>
      </c>
      <c r="H746" s="9">
        <v>20250401</v>
      </c>
      <c r="I746" s="10">
        <v>99999999</v>
      </c>
    </row>
    <row r="747" spans="1:9" x14ac:dyDescent="0.35">
      <c r="A747" s="8" t="s">
        <v>1779</v>
      </c>
      <c r="B747" s="9" t="s">
        <v>1780</v>
      </c>
      <c r="C747" s="9" t="s">
        <v>1427</v>
      </c>
      <c r="D747" s="9" t="s">
        <v>209</v>
      </c>
      <c r="E747" s="9" t="s">
        <v>206</v>
      </c>
      <c r="F747" s="9" t="s">
        <v>329</v>
      </c>
      <c r="G747" s="9" t="s">
        <v>1417</v>
      </c>
      <c r="H747" s="9">
        <v>20250401</v>
      </c>
      <c r="I747" s="10">
        <v>99999999</v>
      </c>
    </row>
    <row r="748" spans="1:9" x14ac:dyDescent="0.35">
      <c r="A748" s="8" t="s">
        <v>1781</v>
      </c>
      <c r="B748" s="9" t="s">
        <v>1782</v>
      </c>
      <c r="C748" s="9" t="s">
        <v>1453</v>
      </c>
      <c r="D748" s="9" t="s">
        <v>209</v>
      </c>
      <c r="E748" s="9" t="s">
        <v>206</v>
      </c>
      <c r="F748" s="9" t="s">
        <v>329</v>
      </c>
      <c r="G748" s="9" t="s">
        <v>1405</v>
      </c>
      <c r="H748" s="9">
        <v>20250401</v>
      </c>
      <c r="I748" s="10">
        <v>99999999</v>
      </c>
    </row>
    <row r="749" spans="1:9" x14ac:dyDescent="0.35">
      <c r="A749" s="8" t="s">
        <v>1783</v>
      </c>
      <c r="B749" s="9" t="s">
        <v>1784</v>
      </c>
      <c r="C749" s="9" t="s">
        <v>1430</v>
      </c>
      <c r="D749" s="9" t="s">
        <v>209</v>
      </c>
      <c r="E749" s="9" t="s">
        <v>206</v>
      </c>
      <c r="F749" s="9" t="s">
        <v>329</v>
      </c>
      <c r="G749" s="9" t="s">
        <v>1405</v>
      </c>
      <c r="H749" s="9">
        <v>20250411</v>
      </c>
      <c r="I749" s="10">
        <v>99999999</v>
      </c>
    </row>
    <row r="750" spans="1:9" x14ac:dyDescent="0.35">
      <c r="A750" s="8" t="s">
        <v>1785</v>
      </c>
      <c r="B750" s="9" t="s">
        <v>1786</v>
      </c>
      <c r="C750" s="9" t="s">
        <v>1488</v>
      </c>
      <c r="D750" s="9" t="s">
        <v>209</v>
      </c>
      <c r="E750" s="9" t="s">
        <v>206</v>
      </c>
      <c r="F750" s="9" t="s">
        <v>329</v>
      </c>
      <c r="G750" s="9" t="s">
        <v>1405</v>
      </c>
      <c r="H750" s="9">
        <v>20250401</v>
      </c>
      <c r="I750" s="10">
        <v>99999999</v>
      </c>
    </row>
    <row r="751" spans="1:9" x14ac:dyDescent="0.35">
      <c r="A751" s="8" t="s">
        <v>1787</v>
      </c>
      <c r="B751" s="9" t="s">
        <v>1788</v>
      </c>
      <c r="C751" s="9" t="s">
        <v>580</v>
      </c>
      <c r="D751" s="9" t="s">
        <v>209</v>
      </c>
      <c r="E751" s="9" t="s">
        <v>206</v>
      </c>
      <c r="F751" s="9" t="s">
        <v>213</v>
      </c>
      <c r="G751" s="9" t="s">
        <v>241</v>
      </c>
      <c r="H751" s="9">
        <v>20250401</v>
      </c>
      <c r="I751" s="10">
        <v>99999999</v>
      </c>
    </row>
    <row r="752" spans="1:9" x14ac:dyDescent="0.35">
      <c r="A752" s="8" t="s">
        <v>1789</v>
      </c>
      <c r="B752" s="9" t="s">
        <v>1790</v>
      </c>
      <c r="C752" s="9" t="s">
        <v>1791</v>
      </c>
      <c r="D752" s="9" t="s">
        <v>209</v>
      </c>
      <c r="E752" s="9" t="s">
        <v>206</v>
      </c>
      <c r="F752" s="9" t="s">
        <v>213</v>
      </c>
      <c r="G752" s="9" t="s">
        <v>241</v>
      </c>
      <c r="H752" s="9">
        <v>20250401</v>
      </c>
      <c r="I752" s="10">
        <v>99999999</v>
      </c>
    </row>
    <row r="753" spans="1:9" x14ac:dyDescent="0.35">
      <c r="A753" s="8" t="s">
        <v>1792</v>
      </c>
      <c r="B753" s="9" t="s">
        <v>1793</v>
      </c>
      <c r="C753" s="9" t="s">
        <v>1794</v>
      </c>
      <c r="D753" s="9" t="s">
        <v>209</v>
      </c>
      <c r="E753" s="9" t="s">
        <v>206</v>
      </c>
      <c r="F753" s="9" t="s">
        <v>213</v>
      </c>
      <c r="G753" s="9" t="s">
        <v>241</v>
      </c>
      <c r="H753" s="9">
        <v>20250401</v>
      </c>
      <c r="I753" s="10">
        <v>99999999</v>
      </c>
    </row>
    <row r="754" spans="1:9" x14ac:dyDescent="0.35">
      <c r="A754" s="8" t="s">
        <v>1795</v>
      </c>
      <c r="B754" s="9" t="s">
        <v>1796</v>
      </c>
      <c r="C754" s="9" t="s">
        <v>1794</v>
      </c>
      <c r="D754" s="9" t="s">
        <v>209</v>
      </c>
      <c r="E754" s="9" t="s">
        <v>206</v>
      </c>
      <c r="F754" s="9" t="s">
        <v>213</v>
      </c>
      <c r="G754" s="9" t="s">
        <v>241</v>
      </c>
      <c r="H754" s="9">
        <v>20250401</v>
      </c>
      <c r="I754" s="10">
        <v>99999999</v>
      </c>
    </row>
    <row r="755" spans="1:9" x14ac:dyDescent="0.35">
      <c r="A755" s="8" t="s">
        <v>1797</v>
      </c>
      <c r="B755" s="9" t="s">
        <v>1798</v>
      </c>
      <c r="C755" s="9" t="s">
        <v>580</v>
      </c>
      <c r="D755" s="9" t="s">
        <v>209</v>
      </c>
      <c r="E755" s="9" t="s">
        <v>206</v>
      </c>
      <c r="F755" s="9" t="s">
        <v>213</v>
      </c>
      <c r="G755" s="9" t="s">
        <v>241</v>
      </c>
      <c r="H755" s="9">
        <v>20250401</v>
      </c>
      <c r="I755" s="10">
        <v>99999999</v>
      </c>
    </row>
    <row r="756" spans="1:9" x14ac:dyDescent="0.35">
      <c r="A756" s="8" t="s">
        <v>1799</v>
      </c>
      <c r="B756" s="9" t="s">
        <v>1800</v>
      </c>
      <c r="C756" s="9" t="s">
        <v>1801</v>
      </c>
      <c r="D756" s="9" t="s">
        <v>209</v>
      </c>
      <c r="E756" s="9" t="s">
        <v>206</v>
      </c>
      <c r="F756" s="9" t="s">
        <v>213</v>
      </c>
      <c r="G756" s="9" t="s">
        <v>241</v>
      </c>
      <c r="H756" s="9">
        <v>20250401</v>
      </c>
      <c r="I756" s="10">
        <v>99999999</v>
      </c>
    </row>
    <row r="757" spans="1:9" x14ac:dyDescent="0.35">
      <c r="A757" s="8" t="s">
        <v>1802</v>
      </c>
      <c r="B757" s="9" t="s">
        <v>1803</v>
      </c>
      <c r="C757" s="9" t="s">
        <v>1804</v>
      </c>
      <c r="D757" s="9" t="s">
        <v>209</v>
      </c>
      <c r="E757" s="9" t="s">
        <v>206</v>
      </c>
      <c r="F757" s="9" t="s">
        <v>213</v>
      </c>
      <c r="G757" s="9" t="s">
        <v>241</v>
      </c>
      <c r="H757" s="9">
        <v>20250401</v>
      </c>
      <c r="I757" s="10">
        <v>99999999</v>
      </c>
    </row>
    <row r="758" spans="1:9" x14ac:dyDescent="0.35">
      <c r="A758" s="8" t="s">
        <v>1805</v>
      </c>
      <c r="B758" s="9" t="s">
        <v>1806</v>
      </c>
      <c r="C758" s="9" t="s">
        <v>1794</v>
      </c>
      <c r="D758" s="9" t="s">
        <v>209</v>
      </c>
      <c r="E758" s="9" t="s">
        <v>206</v>
      </c>
      <c r="F758" s="9" t="s">
        <v>213</v>
      </c>
      <c r="G758" s="9" t="s">
        <v>241</v>
      </c>
      <c r="H758" s="9">
        <v>20250401</v>
      </c>
      <c r="I758" s="10">
        <v>99999999</v>
      </c>
    </row>
    <row r="759" spans="1:9" x14ac:dyDescent="0.35">
      <c r="A759" s="8" t="s">
        <v>1807</v>
      </c>
      <c r="B759" s="9" t="s">
        <v>1808</v>
      </c>
      <c r="C759" s="9" t="s">
        <v>1809</v>
      </c>
      <c r="D759" s="9" t="s">
        <v>209</v>
      </c>
      <c r="E759" s="9" t="s">
        <v>206</v>
      </c>
      <c r="F759" s="9" t="s">
        <v>213</v>
      </c>
      <c r="G759" s="9" t="s">
        <v>241</v>
      </c>
      <c r="H759" s="9">
        <v>20250401</v>
      </c>
      <c r="I759" s="10">
        <v>99999999</v>
      </c>
    </row>
    <row r="760" spans="1:9" x14ac:dyDescent="0.35">
      <c r="A760" s="8" t="s">
        <v>1810</v>
      </c>
      <c r="B760" s="9" t="s">
        <v>1811</v>
      </c>
      <c r="C760" s="9" t="s">
        <v>351</v>
      </c>
      <c r="D760" s="9" t="s">
        <v>209</v>
      </c>
      <c r="E760" s="9" t="s">
        <v>206</v>
      </c>
      <c r="F760" s="9" t="s">
        <v>213</v>
      </c>
      <c r="G760" s="9" t="s">
        <v>241</v>
      </c>
      <c r="H760" s="9">
        <v>20250401</v>
      </c>
      <c r="I760" s="10">
        <v>99999999</v>
      </c>
    </row>
    <row r="761" spans="1:9" x14ac:dyDescent="0.35">
      <c r="A761" s="8" t="s">
        <v>1812</v>
      </c>
      <c r="B761" s="9" t="s">
        <v>1813</v>
      </c>
      <c r="C761" s="9" t="s">
        <v>1814</v>
      </c>
      <c r="D761" s="9" t="s">
        <v>209</v>
      </c>
      <c r="E761" s="9" t="s">
        <v>206</v>
      </c>
      <c r="F761" s="9" t="s">
        <v>213</v>
      </c>
      <c r="G761" s="9" t="s">
        <v>241</v>
      </c>
      <c r="H761" s="9">
        <v>20250401</v>
      </c>
      <c r="I761" s="10">
        <v>99999999</v>
      </c>
    </row>
    <row r="762" spans="1:9" x14ac:dyDescent="0.35">
      <c r="A762" s="8" t="s">
        <v>1815</v>
      </c>
      <c r="B762" s="9" t="s">
        <v>1816</v>
      </c>
      <c r="C762" s="9" t="s">
        <v>580</v>
      </c>
      <c r="D762" s="9" t="s">
        <v>209</v>
      </c>
      <c r="E762" s="9" t="s">
        <v>206</v>
      </c>
      <c r="F762" s="9" t="s">
        <v>213</v>
      </c>
      <c r="G762" s="9" t="s">
        <v>241</v>
      </c>
      <c r="H762" s="9">
        <v>20250401</v>
      </c>
      <c r="I762" s="10">
        <v>99999999</v>
      </c>
    </row>
    <row r="763" spans="1:9" x14ac:dyDescent="0.35">
      <c r="A763" s="8" t="s">
        <v>1817</v>
      </c>
      <c r="B763" s="9" t="s">
        <v>1818</v>
      </c>
      <c r="C763" s="9" t="s">
        <v>351</v>
      </c>
      <c r="D763" s="9" t="s">
        <v>209</v>
      </c>
      <c r="E763" s="9" t="s">
        <v>206</v>
      </c>
      <c r="F763" s="9" t="s">
        <v>213</v>
      </c>
      <c r="G763" s="9" t="s">
        <v>241</v>
      </c>
      <c r="H763" s="9">
        <v>20250401</v>
      </c>
      <c r="I763" s="10">
        <v>99999999</v>
      </c>
    </row>
    <row r="764" spans="1:9" x14ac:dyDescent="0.35">
      <c r="A764" s="8" t="s">
        <v>1819</v>
      </c>
      <c r="B764" s="9" t="s">
        <v>1820</v>
      </c>
      <c r="C764" s="9" t="s">
        <v>354</v>
      </c>
      <c r="D764" s="9" t="s">
        <v>209</v>
      </c>
      <c r="E764" s="9" t="s">
        <v>206</v>
      </c>
      <c r="F764" s="9" t="s">
        <v>213</v>
      </c>
      <c r="G764" s="9" t="s">
        <v>241</v>
      </c>
      <c r="H764" s="9">
        <v>20250401</v>
      </c>
      <c r="I764" s="10">
        <v>99999999</v>
      </c>
    </row>
    <row r="765" spans="1:9" x14ac:dyDescent="0.35">
      <c r="A765" s="8" t="s">
        <v>1821</v>
      </c>
      <c r="B765" s="9" t="s">
        <v>1822</v>
      </c>
      <c r="C765" s="9" t="s">
        <v>1823</v>
      </c>
      <c r="D765" s="9" t="s">
        <v>209</v>
      </c>
      <c r="E765" s="9" t="s">
        <v>206</v>
      </c>
      <c r="F765" s="9" t="s">
        <v>213</v>
      </c>
      <c r="G765" s="9" t="s">
        <v>241</v>
      </c>
      <c r="H765" s="9">
        <v>20250401</v>
      </c>
      <c r="I765" s="10">
        <v>99999999</v>
      </c>
    </row>
    <row r="766" spans="1:9" x14ac:dyDescent="0.35">
      <c r="A766" s="8" t="s">
        <v>1824</v>
      </c>
      <c r="B766" s="9" t="s">
        <v>1825</v>
      </c>
      <c r="C766" s="9" t="s">
        <v>1826</v>
      </c>
      <c r="D766" s="9" t="s">
        <v>209</v>
      </c>
      <c r="E766" s="9" t="s">
        <v>206</v>
      </c>
      <c r="F766" s="9" t="s">
        <v>213</v>
      </c>
      <c r="G766" s="9" t="s">
        <v>241</v>
      </c>
      <c r="H766" s="9">
        <v>20250401</v>
      </c>
      <c r="I766" s="10">
        <v>99999999</v>
      </c>
    </row>
    <row r="767" spans="1:9" x14ac:dyDescent="0.35">
      <c r="A767" s="8" t="s">
        <v>1827</v>
      </c>
      <c r="B767" s="9" t="s">
        <v>1828</v>
      </c>
      <c r="C767" s="9" t="s">
        <v>1829</v>
      </c>
      <c r="D767" s="9" t="s">
        <v>209</v>
      </c>
      <c r="E767" s="9" t="s">
        <v>206</v>
      </c>
      <c r="F767" s="9" t="s">
        <v>213</v>
      </c>
      <c r="G767" s="9" t="s">
        <v>241</v>
      </c>
      <c r="H767" s="9">
        <v>20250401</v>
      </c>
      <c r="I767" s="10">
        <v>99999999</v>
      </c>
    </row>
    <row r="768" spans="1:9" x14ac:dyDescent="0.35">
      <c r="A768" s="8" t="s">
        <v>1830</v>
      </c>
      <c r="B768" s="9" t="s">
        <v>1831</v>
      </c>
      <c r="C768" s="9" t="s">
        <v>1826</v>
      </c>
      <c r="D768" s="9" t="s">
        <v>209</v>
      </c>
      <c r="E768" s="9" t="s">
        <v>206</v>
      </c>
      <c r="F768" s="9" t="s">
        <v>213</v>
      </c>
      <c r="G768" s="9" t="s">
        <v>241</v>
      </c>
      <c r="H768" s="9">
        <v>20250401</v>
      </c>
      <c r="I768" s="10">
        <v>99999999</v>
      </c>
    </row>
    <row r="769" spans="1:9" x14ac:dyDescent="0.35">
      <c r="A769" s="8" t="s">
        <v>1832</v>
      </c>
      <c r="B769" s="9" t="s">
        <v>1833</v>
      </c>
      <c r="C769" s="9" t="s">
        <v>1826</v>
      </c>
      <c r="D769" s="9" t="s">
        <v>209</v>
      </c>
      <c r="E769" s="9" t="s">
        <v>206</v>
      </c>
      <c r="F769" s="9" t="s">
        <v>213</v>
      </c>
      <c r="G769" s="9" t="s">
        <v>241</v>
      </c>
      <c r="H769" s="9">
        <v>20250401</v>
      </c>
      <c r="I769" s="10">
        <v>99999999</v>
      </c>
    </row>
    <row r="770" spans="1:9" x14ac:dyDescent="0.35">
      <c r="A770" s="8" t="s">
        <v>1834</v>
      </c>
      <c r="B770" s="9" t="s">
        <v>1835</v>
      </c>
      <c r="C770" s="9" t="s">
        <v>1826</v>
      </c>
      <c r="D770" s="9" t="s">
        <v>209</v>
      </c>
      <c r="E770" s="9" t="s">
        <v>206</v>
      </c>
      <c r="F770" s="9" t="s">
        <v>213</v>
      </c>
      <c r="G770" s="9" t="s">
        <v>241</v>
      </c>
      <c r="H770" s="9">
        <v>20250401</v>
      </c>
      <c r="I770" s="10">
        <v>99999999</v>
      </c>
    </row>
    <row r="771" spans="1:9" x14ac:dyDescent="0.35">
      <c r="A771" s="8" t="s">
        <v>1836</v>
      </c>
      <c r="B771" s="9" t="s">
        <v>1837</v>
      </c>
      <c r="C771" s="9" t="s">
        <v>779</v>
      </c>
      <c r="D771" s="9" t="s">
        <v>209</v>
      </c>
      <c r="E771" s="9" t="s">
        <v>206</v>
      </c>
      <c r="F771" s="9" t="s">
        <v>213</v>
      </c>
      <c r="G771" s="9" t="s">
        <v>241</v>
      </c>
      <c r="H771" s="9">
        <v>20250401</v>
      </c>
      <c r="I771" s="10">
        <v>99999999</v>
      </c>
    </row>
    <row r="772" spans="1:9" x14ac:dyDescent="0.35">
      <c r="A772" s="8" t="s">
        <v>1838</v>
      </c>
      <c r="B772" s="9" t="s">
        <v>1839</v>
      </c>
      <c r="C772" s="9" t="s">
        <v>354</v>
      </c>
      <c r="D772" s="9" t="s">
        <v>209</v>
      </c>
      <c r="E772" s="9" t="s">
        <v>206</v>
      </c>
      <c r="F772" s="9" t="s">
        <v>213</v>
      </c>
      <c r="G772" s="9" t="s">
        <v>241</v>
      </c>
      <c r="H772" s="9">
        <v>20250401</v>
      </c>
      <c r="I772" s="10">
        <v>99999999</v>
      </c>
    </row>
    <row r="773" spans="1:9" x14ac:dyDescent="0.35">
      <c r="A773" s="8" t="s">
        <v>1840</v>
      </c>
      <c r="B773" s="9" t="s">
        <v>1841</v>
      </c>
      <c r="C773" s="9" t="s">
        <v>354</v>
      </c>
      <c r="D773" s="9" t="s">
        <v>209</v>
      </c>
      <c r="E773" s="9" t="s">
        <v>206</v>
      </c>
      <c r="F773" s="9" t="s">
        <v>213</v>
      </c>
      <c r="G773" s="9" t="s">
        <v>241</v>
      </c>
      <c r="H773" s="9">
        <v>20250401</v>
      </c>
      <c r="I773" s="10">
        <v>99999999</v>
      </c>
    </row>
    <row r="774" spans="1:9" x14ac:dyDescent="0.35">
      <c r="A774" s="8" t="s">
        <v>1842</v>
      </c>
      <c r="B774" s="9" t="s">
        <v>1843</v>
      </c>
      <c r="C774" s="9" t="s">
        <v>1844</v>
      </c>
      <c r="D774" s="9" t="s">
        <v>209</v>
      </c>
      <c r="E774" s="9" t="s">
        <v>206</v>
      </c>
      <c r="F774" s="9" t="s">
        <v>213</v>
      </c>
      <c r="G774" s="9" t="s">
        <v>241</v>
      </c>
      <c r="H774" s="9">
        <v>20250401</v>
      </c>
      <c r="I774" s="10">
        <v>99999999</v>
      </c>
    </row>
    <row r="775" spans="1:9" x14ac:dyDescent="0.35">
      <c r="A775" s="8" t="s">
        <v>1845</v>
      </c>
      <c r="B775" s="9" t="s">
        <v>1846</v>
      </c>
      <c r="C775" s="9" t="s">
        <v>1847</v>
      </c>
      <c r="D775" s="9" t="s">
        <v>209</v>
      </c>
      <c r="E775" s="9" t="s">
        <v>206</v>
      </c>
      <c r="F775" s="9" t="s">
        <v>213</v>
      </c>
      <c r="G775" s="9" t="s">
        <v>241</v>
      </c>
      <c r="H775" s="9">
        <v>20250401</v>
      </c>
      <c r="I775" s="10">
        <v>99999999</v>
      </c>
    </row>
    <row r="776" spans="1:9" x14ac:dyDescent="0.35">
      <c r="A776" s="8" t="s">
        <v>1848</v>
      </c>
      <c r="B776" s="9" t="s">
        <v>1849</v>
      </c>
      <c r="C776" s="9" t="s">
        <v>1850</v>
      </c>
      <c r="D776" s="9" t="s">
        <v>209</v>
      </c>
      <c r="E776" s="9" t="s">
        <v>206</v>
      </c>
      <c r="F776" s="9" t="s">
        <v>213</v>
      </c>
      <c r="G776" s="9" t="s">
        <v>241</v>
      </c>
      <c r="H776" s="9">
        <v>20250401</v>
      </c>
      <c r="I776" s="10">
        <v>99999999</v>
      </c>
    </row>
    <row r="777" spans="1:9" x14ac:dyDescent="0.35">
      <c r="A777" s="8" t="s">
        <v>1851</v>
      </c>
      <c r="B777" s="9" t="s">
        <v>1852</v>
      </c>
      <c r="C777" s="9" t="s">
        <v>1853</v>
      </c>
      <c r="D777" s="9" t="s">
        <v>209</v>
      </c>
      <c r="E777" s="9" t="s">
        <v>206</v>
      </c>
      <c r="F777" s="9" t="s">
        <v>213</v>
      </c>
      <c r="G777" s="9" t="s">
        <v>241</v>
      </c>
      <c r="H777" s="9">
        <v>20250401</v>
      </c>
      <c r="I777" s="10">
        <v>99999999</v>
      </c>
    </row>
    <row r="778" spans="1:9" x14ac:dyDescent="0.35">
      <c r="A778" s="8" t="s">
        <v>1854</v>
      </c>
      <c r="B778" s="9" t="s">
        <v>1855</v>
      </c>
      <c r="C778" s="9" t="s">
        <v>1856</v>
      </c>
      <c r="D778" s="9" t="s">
        <v>209</v>
      </c>
      <c r="E778" s="9" t="s">
        <v>206</v>
      </c>
      <c r="F778" s="9" t="s">
        <v>213</v>
      </c>
      <c r="G778" s="9" t="s">
        <v>241</v>
      </c>
      <c r="H778" s="9">
        <v>20250401</v>
      </c>
      <c r="I778" s="10">
        <v>99999999</v>
      </c>
    </row>
    <row r="779" spans="1:9" x14ac:dyDescent="0.35">
      <c r="A779" s="8" t="s">
        <v>1857</v>
      </c>
      <c r="B779" s="9" t="s">
        <v>1858</v>
      </c>
      <c r="C779" s="9" t="s">
        <v>577</v>
      </c>
      <c r="D779" s="9" t="s">
        <v>209</v>
      </c>
      <c r="E779" s="9" t="s">
        <v>206</v>
      </c>
      <c r="F779" s="9" t="s">
        <v>213</v>
      </c>
      <c r="G779" s="9" t="s">
        <v>241</v>
      </c>
      <c r="H779" s="9">
        <v>20250401</v>
      </c>
      <c r="I779" s="10">
        <v>99999999</v>
      </c>
    </row>
    <row r="780" spans="1:9" x14ac:dyDescent="0.35">
      <c r="A780" s="8" t="s">
        <v>1859</v>
      </c>
      <c r="B780" s="9" t="s">
        <v>1860</v>
      </c>
      <c r="C780" s="9" t="s">
        <v>354</v>
      </c>
      <c r="D780" s="9" t="s">
        <v>209</v>
      </c>
      <c r="E780" s="9" t="s">
        <v>206</v>
      </c>
      <c r="F780" s="9" t="s">
        <v>213</v>
      </c>
      <c r="G780" s="9" t="s">
        <v>241</v>
      </c>
      <c r="H780" s="9">
        <v>20250401</v>
      </c>
      <c r="I780" s="10">
        <v>99999999</v>
      </c>
    </row>
    <row r="781" spans="1:9" x14ac:dyDescent="0.35">
      <c r="A781" s="8" t="s">
        <v>1861</v>
      </c>
      <c r="B781" s="9" t="s">
        <v>1862</v>
      </c>
      <c r="C781" s="9" t="s">
        <v>1804</v>
      </c>
      <c r="D781" s="9" t="s">
        <v>209</v>
      </c>
      <c r="E781" s="9" t="s">
        <v>206</v>
      </c>
      <c r="F781" s="9" t="s">
        <v>213</v>
      </c>
      <c r="G781" s="9" t="s">
        <v>241</v>
      </c>
      <c r="H781" s="9">
        <v>20250401</v>
      </c>
      <c r="I781" s="10">
        <v>99999999</v>
      </c>
    </row>
    <row r="782" spans="1:9" x14ac:dyDescent="0.35">
      <c r="A782" s="8" t="s">
        <v>1863</v>
      </c>
      <c r="B782" s="9" t="s">
        <v>1864</v>
      </c>
      <c r="C782" s="9" t="s">
        <v>1844</v>
      </c>
      <c r="D782" s="9" t="s">
        <v>209</v>
      </c>
      <c r="E782" s="9" t="s">
        <v>206</v>
      </c>
      <c r="F782" s="9" t="s">
        <v>213</v>
      </c>
      <c r="G782" s="9" t="s">
        <v>241</v>
      </c>
      <c r="H782" s="9">
        <v>20250401</v>
      </c>
      <c r="I782" s="10">
        <v>99999999</v>
      </c>
    </row>
    <row r="783" spans="1:9" x14ac:dyDescent="0.35">
      <c r="A783" s="8" t="s">
        <v>1865</v>
      </c>
      <c r="B783" s="9" t="s">
        <v>1866</v>
      </c>
      <c r="C783" s="9" t="s">
        <v>1794</v>
      </c>
      <c r="D783" s="9" t="s">
        <v>209</v>
      </c>
      <c r="E783" s="9" t="s">
        <v>206</v>
      </c>
      <c r="F783" s="9" t="s">
        <v>213</v>
      </c>
      <c r="G783" s="9" t="s">
        <v>241</v>
      </c>
      <c r="H783" s="9">
        <v>20250401</v>
      </c>
      <c r="I783" s="10">
        <v>99999999</v>
      </c>
    </row>
    <row r="784" spans="1:9" x14ac:dyDescent="0.35">
      <c r="A784" s="8" t="s">
        <v>1867</v>
      </c>
      <c r="B784" s="9" t="s">
        <v>1868</v>
      </c>
      <c r="C784" s="9" t="s">
        <v>1826</v>
      </c>
      <c r="D784" s="9" t="s">
        <v>209</v>
      </c>
      <c r="E784" s="9" t="s">
        <v>206</v>
      </c>
      <c r="F784" s="9" t="s">
        <v>213</v>
      </c>
      <c r="G784" s="9" t="s">
        <v>241</v>
      </c>
      <c r="H784" s="9">
        <v>20250401</v>
      </c>
      <c r="I784" s="10">
        <v>99999999</v>
      </c>
    </row>
    <row r="785" spans="1:9" x14ac:dyDescent="0.35">
      <c r="A785" s="8" t="s">
        <v>1869</v>
      </c>
      <c r="B785" s="9" t="s">
        <v>1870</v>
      </c>
      <c r="C785" s="9" t="s">
        <v>1871</v>
      </c>
      <c r="D785" s="9" t="s">
        <v>209</v>
      </c>
      <c r="E785" s="9" t="s">
        <v>206</v>
      </c>
      <c r="F785" s="9" t="s">
        <v>329</v>
      </c>
      <c r="G785" s="9" t="s">
        <v>1405</v>
      </c>
      <c r="H785" s="9">
        <v>20250401</v>
      </c>
      <c r="I785" s="10">
        <v>99999999</v>
      </c>
    </row>
    <row r="786" spans="1:9" x14ac:dyDescent="0.35">
      <c r="A786" s="8" t="s">
        <v>1872</v>
      </c>
      <c r="B786" s="9" t="s">
        <v>1873</v>
      </c>
      <c r="C786" s="9" t="s">
        <v>1874</v>
      </c>
      <c r="D786" s="9" t="s">
        <v>209</v>
      </c>
      <c r="E786" s="9" t="s">
        <v>206</v>
      </c>
      <c r="F786" s="9" t="s">
        <v>329</v>
      </c>
      <c r="G786" s="9" t="s">
        <v>1417</v>
      </c>
      <c r="H786" s="9">
        <v>20250401</v>
      </c>
      <c r="I786" s="10">
        <v>99999999</v>
      </c>
    </row>
    <row r="787" spans="1:9" x14ac:dyDescent="0.35">
      <c r="A787" s="8" t="s">
        <v>1876</v>
      </c>
      <c r="B787" s="9" t="s">
        <v>1877</v>
      </c>
      <c r="C787" s="9" t="s">
        <v>1874</v>
      </c>
      <c r="D787" s="9" t="s">
        <v>209</v>
      </c>
      <c r="E787" s="9" t="s">
        <v>206</v>
      </c>
      <c r="F787" s="9" t="s">
        <v>329</v>
      </c>
      <c r="G787" s="9" t="s">
        <v>1417</v>
      </c>
      <c r="H787" s="9">
        <v>20250401</v>
      </c>
      <c r="I787" s="10">
        <v>99999999</v>
      </c>
    </row>
    <row r="788" spans="1:9" x14ac:dyDescent="0.35">
      <c r="A788" s="8" t="s">
        <v>194</v>
      </c>
      <c r="B788" s="9" t="s">
        <v>1878</v>
      </c>
      <c r="C788" s="9" t="s">
        <v>1874</v>
      </c>
      <c r="D788" s="9" t="s">
        <v>209</v>
      </c>
      <c r="E788" s="9" t="s">
        <v>206</v>
      </c>
      <c r="F788" s="9" t="s">
        <v>329</v>
      </c>
      <c r="G788" s="9" t="s">
        <v>1417</v>
      </c>
      <c r="H788" s="9">
        <v>20250401</v>
      </c>
      <c r="I788" s="10">
        <v>99999999</v>
      </c>
    </row>
    <row r="789" spans="1:9" x14ac:dyDescent="0.35">
      <c r="A789" s="8" t="s">
        <v>195</v>
      </c>
      <c r="B789" s="9" t="s">
        <v>1879</v>
      </c>
      <c r="C789" s="9" t="s">
        <v>1880</v>
      </c>
      <c r="D789" s="9" t="s">
        <v>209</v>
      </c>
      <c r="E789" s="9" t="s">
        <v>206</v>
      </c>
      <c r="F789" s="9" t="s">
        <v>329</v>
      </c>
      <c r="G789" s="9" t="s">
        <v>1417</v>
      </c>
      <c r="H789" s="9">
        <v>20250401</v>
      </c>
      <c r="I789" s="10">
        <v>99999999</v>
      </c>
    </row>
    <row r="790" spans="1:9" x14ac:dyDescent="0.35">
      <c r="A790" s="8" t="s">
        <v>1881</v>
      </c>
      <c r="B790" s="9" t="s">
        <v>1882</v>
      </c>
      <c r="C790" s="9" t="s">
        <v>1883</v>
      </c>
      <c r="D790" s="9" t="s">
        <v>209</v>
      </c>
      <c r="E790" s="9" t="s">
        <v>206</v>
      </c>
      <c r="F790" s="9" t="s">
        <v>329</v>
      </c>
      <c r="G790" s="9" t="s">
        <v>1417</v>
      </c>
      <c r="H790" s="9">
        <v>20251001</v>
      </c>
      <c r="I790" s="10">
        <v>99999999</v>
      </c>
    </row>
    <row r="791" spans="1:9" x14ac:dyDescent="0.35">
      <c r="A791" s="8" t="s">
        <v>1884</v>
      </c>
      <c r="B791" s="9" t="s">
        <v>1885</v>
      </c>
      <c r="C791" s="9" t="s">
        <v>1874</v>
      </c>
      <c r="D791" s="9" t="s">
        <v>209</v>
      </c>
      <c r="E791" s="9" t="s">
        <v>206</v>
      </c>
      <c r="F791" s="9" t="s">
        <v>329</v>
      </c>
      <c r="G791" s="9" t="s">
        <v>1417</v>
      </c>
      <c r="H791" s="9">
        <v>20250401</v>
      </c>
      <c r="I791" s="10">
        <v>99999999</v>
      </c>
    </row>
    <row r="792" spans="1:9" x14ac:dyDescent="0.35">
      <c r="A792" s="8" t="s">
        <v>1884</v>
      </c>
      <c r="B792" s="9" t="s">
        <v>1886</v>
      </c>
      <c r="C792" s="9" t="s">
        <v>1874</v>
      </c>
      <c r="D792" s="9" t="s">
        <v>209</v>
      </c>
      <c r="E792" s="9" t="s">
        <v>206</v>
      </c>
      <c r="F792" s="9" t="s">
        <v>329</v>
      </c>
      <c r="G792" s="9" t="s">
        <v>1417</v>
      </c>
      <c r="H792" s="9">
        <v>20250729</v>
      </c>
      <c r="I792" s="10">
        <v>99999999</v>
      </c>
    </row>
    <row r="793" spans="1:9" x14ac:dyDescent="0.35">
      <c r="A793" s="8" t="s">
        <v>1887</v>
      </c>
      <c r="B793" s="9" t="s">
        <v>1888</v>
      </c>
      <c r="C793" s="9" t="s">
        <v>1874</v>
      </c>
      <c r="D793" s="9" t="s">
        <v>209</v>
      </c>
      <c r="E793" s="9" t="s">
        <v>206</v>
      </c>
      <c r="F793" s="9" t="s">
        <v>329</v>
      </c>
      <c r="G793" s="9" t="s">
        <v>1405</v>
      </c>
      <c r="H793" s="9">
        <v>20250401</v>
      </c>
      <c r="I793" s="10">
        <v>99999999</v>
      </c>
    </row>
    <row r="794" spans="1:9" x14ac:dyDescent="0.35">
      <c r="A794" s="8" t="s">
        <v>1889</v>
      </c>
      <c r="B794" s="9" t="s">
        <v>1890</v>
      </c>
      <c r="C794" s="9" t="s">
        <v>1874</v>
      </c>
      <c r="D794" s="9" t="s">
        <v>209</v>
      </c>
      <c r="E794" s="9" t="s">
        <v>206</v>
      </c>
      <c r="F794" s="9" t="s">
        <v>329</v>
      </c>
      <c r="G794" s="9" t="s">
        <v>1405</v>
      </c>
      <c r="H794" s="9">
        <v>20250401</v>
      </c>
      <c r="I794" s="10">
        <v>99999999</v>
      </c>
    </row>
    <row r="795" spans="1:9" x14ac:dyDescent="0.35">
      <c r="A795" s="8" t="s">
        <v>1891</v>
      </c>
      <c r="B795" s="9" t="s">
        <v>1892</v>
      </c>
      <c r="C795" s="9" t="s">
        <v>1893</v>
      </c>
      <c r="D795" s="9" t="s">
        <v>209</v>
      </c>
      <c r="E795" s="9" t="s">
        <v>206</v>
      </c>
      <c r="F795" s="9" t="s">
        <v>329</v>
      </c>
      <c r="G795" s="9" t="s">
        <v>1405</v>
      </c>
      <c r="H795" s="9">
        <v>20250401</v>
      </c>
      <c r="I795" s="10">
        <v>99999999</v>
      </c>
    </row>
    <row r="796" spans="1:9" x14ac:dyDescent="0.35">
      <c r="A796" s="8" t="s">
        <v>1894</v>
      </c>
      <c r="B796" s="9" t="s">
        <v>1895</v>
      </c>
      <c r="C796" s="9" t="s">
        <v>1896</v>
      </c>
      <c r="D796" s="9" t="s">
        <v>209</v>
      </c>
      <c r="E796" s="9" t="s">
        <v>206</v>
      </c>
      <c r="F796" s="9" t="s">
        <v>329</v>
      </c>
      <c r="G796" s="9" t="s">
        <v>1405</v>
      </c>
      <c r="H796" s="9">
        <v>20250401</v>
      </c>
      <c r="I796" s="10">
        <v>99999999</v>
      </c>
    </row>
    <row r="797" spans="1:9" x14ac:dyDescent="0.35">
      <c r="A797" s="8" t="s">
        <v>1897</v>
      </c>
      <c r="B797" s="9" t="s">
        <v>1898</v>
      </c>
      <c r="C797" s="9" t="s">
        <v>1899</v>
      </c>
      <c r="D797" s="9" t="s">
        <v>209</v>
      </c>
      <c r="E797" s="9" t="s">
        <v>206</v>
      </c>
      <c r="F797" s="9" t="s">
        <v>329</v>
      </c>
      <c r="G797" s="9" t="s">
        <v>1405</v>
      </c>
      <c r="H797" s="9">
        <v>20250401</v>
      </c>
      <c r="I797" s="10">
        <v>99999999</v>
      </c>
    </row>
    <row r="798" spans="1:9" x14ac:dyDescent="0.35">
      <c r="A798" s="8" t="s">
        <v>1900</v>
      </c>
      <c r="B798" s="9" t="s">
        <v>1901</v>
      </c>
      <c r="C798" s="9" t="s">
        <v>1899</v>
      </c>
      <c r="D798" s="9" t="s">
        <v>209</v>
      </c>
      <c r="E798" s="9" t="s">
        <v>206</v>
      </c>
      <c r="F798" s="9" t="s">
        <v>329</v>
      </c>
      <c r="G798" s="9" t="s">
        <v>1405</v>
      </c>
      <c r="H798" s="9">
        <v>20250401</v>
      </c>
      <c r="I798" s="10">
        <v>99999999</v>
      </c>
    </row>
    <row r="799" spans="1:9" x14ac:dyDescent="0.35">
      <c r="A799" s="8" t="s">
        <v>1902</v>
      </c>
      <c r="B799" s="9" t="s">
        <v>1903</v>
      </c>
      <c r="C799" s="9" t="s">
        <v>1899</v>
      </c>
      <c r="D799" s="9" t="s">
        <v>209</v>
      </c>
      <c r="E799" s="9" t="s">
        <v>206</v>
      </c>
      <c r="F799" s="9" t="s">
        <v>329</v>
      </c>
      <c r="G799" s="9" t="s">
        <v>1405</v>
      </c>
      <c r="H799" s="9">
        <v>20250401</v>
      </c>
      <c r="I799" s="10">
        <v>99999999</v>
      </c>
    </row>
    <row r="800" spans="1:9" x14ac:dyDescent="0.35">
      <c r="A800" s="8" t="s">
        <v>1904</v>
      </c>
      <c r="B800" s="9" t="s">
        <v>1905</v>
      </c>
      <c r="C800" s="9" t="s">
        <v>1906</v>
      </c>
      <c r="D800" s="9" t="s">
        <v>209</v>
      </c>
      <c r="E800" s="9" t="s">
        <v>206</v>
      </c>
      <c r="F800" s="9" t="s">
        <v>329</v>
      </c>
      <c r="G800" s="9" t="s">
        <v>1405</v>
      </c>
      <c r="H800" s="9">
        <v>20250401</v>
      </c>
      <c r="I800" s="10">
        <v>99999999</v>
      </c>
    </row>
    <row r="801" spans="1:9" x14ac:dyDescent="0.35">
      <c r="A801" s="8" t="s">
        <v>1907</v>
      </c>
      <c r="B801" s="9" t="s">
        <v>1908</v>
      </c>
      <c r="C801" s="9" t="s">
        <v>1909</v>
      </c>
      <c r="D801" s="9" t="s">
        <v>209</v>
      </c>
      <c r="E801" s="9" t="s">
        <v>206</v>
      </c>
      <c r="F801" s="9" t="s">
        <v>329</v>
      </c>
      <c r="G801" s="9" t="s">
        <v>1405</v>
      </c>
      <c r="H801" s="9">
        <v>20250401</v>
      </c>
      <c r="I801" s="10">
        <v>99999999</v>
      </c>
    </row>
    <row r="802" spans="1:9" x14ac:dyDescent="0.35">
      <c r="A802" s="8" t="s">
        <v>1910</v>
      </c>
      <c r="B802" s="9" t="s">
        <v>1911</v>
      </c>
      <c r="C802" s="9" t="s">
        <v>1899</v>
      </c>
      <c r="D802" s="9" t="s">
        <v>209</v>
      </c>
      <c r="E802" s="9" t="s">
        <v>206</v>
      </c>
      <c r="F802" s="9" t="s">
        <v>329</v>
      </c>
      <c r="G802" s="9" t="s">
        <v>1405</v>
      </c>
      <c r="H802" s="9">
        <v>20250401</v>
      </c>
      <c r="I802" s="10">
        <v>99999999</v>
      </c>
    </row>
    <row r="803" spans="1:9" x14ac:dyDescent="0.35">
      <c r="A803" s="8" t="s">
        <v>1912</v>
      </c>
      <c r="B803" s="9" t="s">
        <v>1913</v>
      </c>
      <c r="C803" s="9" t="s">
        <v>1899</v>
      </c>
      <c r="D803" s="9" t="s">
        <v>209</v>
      </c>
      <c r="E803" s="9" t="s">
        <v>206</v>
      </c>
      <c r="F803" s="9" t="s">
        <v>329</v>
      </c>
      <c r="G803" s="9" t="s">
        <v>1405</v>
      </c>
      <c r="H803" s="9">
        <v>20250401</v>
      </c>
      <c r="I803" s="10">
        <v>99999999</v>
      </c>
    </row>
    <row r="804" spans="1:9" x14ac:dyDescent="0.35">
      <c r="A804" s="8" t="s">
        <v>1914</v>
      </c>
      <c r="B804" s="9" t="s">
        <v>1915</v>
      </c>
      <c r="C804" s="9" t="s">
        <v>1916</v>
      </c>
      <c r="D804" s="9" t="s">
        <v>209</v>
      </c>
      <c r="E804" s="9" t="s">
        <v>206</v>
      </c>
      <c r="F804" s="9" t="s">
        <v>329</v>
      </c>
      <c r="G804" s="9" t="s">
        <v>1405</v>
      </c>
      <c r="H804" s="9">
        <v>20250401</v>
      </c>
      <c r="I804" s="10">
        <v>99999999</v>
      </c>
    </row>
    <row r="805" spans="1:9" x14ac:dyDescent="0.35">
      <c r="A805" s="8" t="s">
        <v>1917</v>
      </c>
      <c r="B805" s="9" t="s">
        <v>1918</v>
      </c>
      <c r="C805" s="9" t="s">
        <v>1899</v>
      </c>
      <c r="D805" s="9" t="s">
        <v>209</v>
      </c>
      <c r="E805" s="9" t="s">
        <v>206</v>
      </c>
      <c r="F805" s="9" t="s">
        <v>329</v>
      </c>
      <c r="G805" s="9" t="s">
        <v>1405</v>
      </c>
      <c r="H805" s="9">
        <v>20250401</v>
      </c>
      <c r="I805" s="10">
        <v>99999999</v>
      </c>
    </row>
    <row r="806" spans="1:9" x14ac:dyDescent="0.35">
      <c r="A806" s="8" t="s">
        <v>1919</v>
      </c>
      <c r="B806" s="9" t="s">
        <v>1920</v>
      </c>
      <c r="C806" s="9" t="s">
        <v>1899</v>
      </c>
      <c r="D806" s="9" t="s">
        <v>209</v>
      </c>
      <c r="E806" s="9" t="s">
        <v>206</v>
      </c>
      <c r="F806" s="9" t="s">
        <v>329</v>
      </c>
      <c r="G806" s="9" t="s">
        <v>1405</v>
      </c>
      <c r="H806" s="9">
        <v>20250401</v>
      </c>
      <c r="I806" s="10">
        <v>99999999</v>
      </c>
    </row>
    <row r="807" spans="1:9" x14ac:dyDescent="0.35">
      <c r="A807" s="8" t="s">
        <v>1921</v>
      </c>
      <c r="B807" s="9" t="s">
        <v>1922</v>
      </c>
      <c r="C807" s="9" t="s">
        <v>1909</v>
      </c>
      <c r="D807" s="9" t="s">
        <v>209</v>
      </c>
      <c r="E807" s="9" t="s">
        <v>206</v>
      </c>
      <c r="F807" s="9" t="s">
        <v>329</v>
      </c>
      <c r="G807" s="9" t="s">
        <v>1405</v>
      </c>
      <c r="H807" s="9">
        <v>20250401</v>
      </c>
      <c r="I807" s="10">
        <v>99999999</v>
      </c>
    </row>
    <row r="808" spans="1:9" x14ac:dyDescent="0.35">
      <c r="A808" s="8" t="s">
        <v>1923</v>
      </c>
      <c r="B808" s="9" t="s">
        <v>1924</v>
      </c>
      <c r="C808" s="9" t="s">
        <v>1899</v>
      </c>
      <c r="D808" s="9" t="s">
        <v>209</v>
      </c>
      <c r="E808" s="9" t="s">
        <v>206</v>
      </c>
      <c r="F808" s="9" t="s">
        <v>329</v>
      </c>
      <c r="G808" s="9" t="s">
        <v>1405</v>
      </c>
      <c r="H808" s="9">
        <v>20250401</v>
      </c>
      <c r="I808" s="10">
        <v>99999999</v>
      </c>
    </row>
    <row r="809" spans="1:9" x14ac:dyDescent="0.35">
      <c r="A809" s="8" t="s">
        <v>1925</v>
      </c>
      <c r="B809" s="9" t="s">
        <v>1926</v>
      </c>
      <c r="C809" s="9" t="s">
        <v>1899</v>
      </c>
      <c r="D809" s="9" t="s">
        <v>209</v>
      </c>
      <c r="E809" s="9" t="s">
        <v>206</v>
      </c>
      <c r="F809" s="9" t="s">
        <v>329</v>
      </c>
      <c r="G809" s="9" t="s">
        <v>1405</v>
      </c>
      <c r="H809" s="9">
        <v>20250401</v>
      </c>
      <c r="I809" s="10">
        <v>99999999</v>
      </c>
    </row>
    <row r="810" spans="1:9" x14ac:dyDescent="0.35">
      <c r="A810" s="8" t="s">
        <v>1927</v>
      </c>
      <c r="B810" s="9" t="s">
        <v>1928</v>
      </c>
      <c r="C810" s="9" t="s">
        <v>1909</v>
      </c>
      <c r="D810" s="9" t="s">
        <v>209</v>
      </c>
      <c r="E810" s="9" t="s">
        <v>206</v>
      </c>
      <c r="F810" s="9" t="s">
        <v>329</v>
      </c>
      <c r="G810" s="9" t="s">
        <v>1405</v>
      </c>
      <c r="H810" s="9">
        <v>20250401</v>
      </c>
      <c r="I810" s="10">
        <v>99999999</v>
      </c>
    </row>
    <row r="811" spans="1:9" x14ac:dyDescent="0.35">
      <c r="A811" s="8" t="s">
        <v>1929</v>
      </c>
      <c r="B811" s="9" t="s">
        <v>1930</v>
      </c>
      <c r="C811" s="9" t="s">
        <v>1909</v>
      </c>
      <c r="D811" s="9" t="s">
        <v>209</v>
      </c>
      <c r="E811" s="9" t="s">
        <v>206</v>
      </c>
      <c r="F811" s="9" t="s">
        <v>329</v>
      </c>
      <c r="G811" s="9" t="s">
        <v>1405</v>
      </c>
      <c r="H811" s="9">
        <v>20250401</v>
      </c>
      <c r="I811" s="10">
        <v>99999999</v>
      </c>
    </row>
    <row r="812" spans="1:9" x14ac:dyDescent="0.35">
      <c r="A812" s="8" t="s">
        <v>1931</v>
      </c>
      <c r="B812" s="9" t="s">
        <v>1932</v>
      </c>
      <c r="C812" s="9" t="s">
        <v>1899</v>
      </c>
      <c r="D812" s="9" t="s">
        <v>209</v>
      </c>
      <c r="E812" s="9" t="s">
        <v>206</v>
      </c>
      <c r="F812" s="9" t="s">
        <v>329</v>
      </c>
      <c r="G812" s="9" t="s">
        <v>1405</v>
      </c>
      <c r="H812" s="9">
        <v>20250401</v>
      </c>
      <c r="I812" s="10">
        <v>99999999</v>
      </c>
    </row>
    <row r="813" spans="1:9" x14ac:dyDescent="0.35">
      <c r="A813" s="8" t="s">
        <v>1933</v>
      </c>
      <c r="B813" s="9" t="s">
        <v>1934</v>
      </c>
      <c r="C813" s="9" t="s">
        <v>1935</v>
      </c>
      <c r="D813" s="9" t="s">
        <v>209</v>
      </c>
      <c r="E813" s="9" t="s">
        <v>206</v>
      </c>
      <c r="F813" s="9" t="s">
        <v>213</v>
      </c>
      <c r="G813" s="9" t="s">
        <v>241</v>
      </c>
      <c r="H813" s="9">
        <v>20250401</v>
      </c>
      <c r="I813" s="10">
        <v>99999999</v>
      </c>
    </row>
    <row r="814" spans="1:9" x14ac:dyDescent="0.35">
      <c r="A814" s="8" t="s">
        <v>1936</v>
      </c>
      <c r="B814" s="9" t="s">
        <v>1937</v>
      </c>
      <c r="C814" s="9" t="s">
        <v>1938</v>
      </c>
      <c r="D814" s="9" t="s">
        <v>209</v>
      </c>
      <c r="E814" s="9" t="s">
        <v>206</v>
      </c>
      <c r="F814" s="9" t="s">
        <v>213</v>
      </c>
      <c r="G814" s="9" t="s">
        <v>241</v>
      </c>
      <c r="H814" s="9">
        <v>20250401</v>
      </c>
      <c r="I814" s="10">
        <v>99999999</v>
      </c>
    </row>
    <row r="815" spans="1:9" x14ac:dyDescent="0.35">
      <c r="A815" s="8" t="s">
        <v>1939</v>
      </c>
      <c r="B815" s="9" t="s">
        <v>1940</v>
      </c>
      <c r="C815" s="9" t="s">
        <v>1938</v>
      </c>
      <c r="D815" s="9" t="s">
        <v>209</v>
      </c>
      <c r="E815" s="9" t="s">
        <v>206</v>
      </c>
      <c r="F815" s="9" t="s">
        <v>213</v>
      </c>
      <c r="G815" s="9" t="s">
        <v>241</v>
      </c>
      <c r="H815" s="9">
        <v>20250401</v>
      </c>
      <c r="I815" s="10">
        <v>99999999</v>
      </c>
    </row>
    <row r="816" spans="1:9" x14ac:dyDescent="0.35">
      <c r="A816" s="8" t="s">
        <v>1941</v>
      </c>
      <c r="B816" s="9" t="s">
        <v>1942</v>
      </c>
      <c r="C816" s="9" t="s">
        <v>1943</v>
      </c>
      <c r="D816" s="9" t="s">
        <v>209</v>
      </c>
      <c r="E816" s="9" t="s">
        <v>206</v>
      </c>
      <c r="F816" s="9" t="s">
        <v>213</v>
      </c>
      <c r="G816" s="9" t="s">
        <v>241</v>
      </c>
      <c r="H816" s="9">
        <v>20250401</v>
      </c>
      <c r="I816" s="10">
        <v>99999999</v>
      </c>
    </row>
    <row r="817" spans="1:9" x14ac:dyDescent="0.35">
      <c r="A817" s="8" t="s">
        <v>1944</v>
      </c>
      <c r="B817" s="9" t="s">
        <v>1945</v>
      </c>
      <c r="C817" s="9" t="s">
        <v>1946</v>
      </c>
      <c r="D817" s="9" t="s">
        <v>1401</v>
      </c>
      <c r="E817" s="9" t="s">
        <v>206</v>
      </c>
      <c r="F817" s="9" t="s">
        <v>213</v>
      </c>
      <c r="G817" s="9" t="s">
        <v>241</v>
      </c>
      <c r="H817" s="9">
        <v>20250401</v>
      </c>
      <c r="I817" s="10">
        <v>99999999</v>
      </c>
    </row>
    <row r="818" spans="1:9" x14ac:dyDescent="0.35">
      <c r="A818" s="8" t="s">
        <v>1947</v>
      </c>
      <c r="B818" s="9" t="s">
        <v>1948</v>
      </c>
      <c r="C818" s="9" t="s">
        <v>1949</v>
      </c>
      <c r="D818" s="9" t="s">
        <v>209</v>
      </c>
      <c r="E818" s="9" t="s">
        <v>206</v>
      </c>
      <c r="F818" s="9" t="s">
        <v>213</v>
      </c>
      <c r="G818" s="9" t="s">
        <v>241</v>
      </c>
      <c r="H818" s="9">
        <v>20250401</v>
      </c>
      <c r="I818" s="10">
        <v>99999999</v>
      </c>
    </row>
    <row r="819" spans="1:9" x14ac:dyDescent="0.35">
      <c r="A819" s="8" t="s">
        <v>1950</v>
      </c>
      <c r="B819" s="9" t="s">
        <v>1951</v>
      </c>
      <c r="C819" s="9" t="s">
        <v>1952</v>
      </c>
      <c r="D819" s="9" t="s">
        <v>1401</v>
      </c>
      <c r="E819" s="9" t="s">
        <v>206</v>
      </c>
      <c r="F819" s="9" t="s">
        <v>213</v>
      </c>
      <c r="G819" s="9" t="s">
        <v>241</v>
      </c>
      <c r="H819" s="9">
        <v>20250401</v>
      </c>
      <c r="I819" s="10">
        <v>99999999</v>
      </c>
    </row>
    <row r="820" spans="1:9" x14ac:dyDescent="0.35">
      <c r="A820" s="8" t="s">
        <v>1953</v>
      </c>
      <c r="B820" s="9" t="s">
        <v>1954</v>
      </c>
      <c r="C820" s="9" t="s">
        <v>1952</v>
      </c>
      <c r="D820" s="9" t="s">
        <v>1955</v>
      </c>
      <c r="E820" s="9" t="s">
        <v>206</v>
      </c>
      <c r="F820" s="9" t="s">
        <v>213</v>
      </c>
      <c r="G820" s="9" t="s">
        <v>241</v>
      </c>
      <c r="H820" s="9">
        <v>20250401</v>
      </c>
      <c r="I820" s="10">
        <v>99999999</v>
      </c>
    </row>
    <row r="821" spans="1:9" x14ac:dyDescent="0.35">
      <c r="A821" s="8" t="s">
        <v>1956</v>
      </c>
      <c r="B821" s="9" t="s">
        <v>1957</v>
      </c>
      <c r="C821" s="9" t="s">
        <v>1958</v>
      </c>
      <c r="D821" s="9" t="s">
        <v>1401</v>
      </c>
      <c r="E821" s="9" t="s">
        <v>206</v>
      </c>
      <c r="F821" s="9" t="s">
        <v>213</v>
      </c>
      <c r="G821" s="9" t="s">
        <v>241</v>
      </c>
      <c r="H821" s="9">
        <v>20250401</v>
      </c>
      <c r="I821" s="10">
        <v>99999999</v>
      </c>
    </row>
    <row r="822" spans="1:9" x14ac:dyDescent="0.35">
      <c r="A822" s="8" t="s">
        <v>1960</v>
      </c>
      <c r="B822" s="9" t="s">
        <v>1961</v>
      </c>
      <c r="C822" s="9" t="s">
        <v>1959</v>
      </c>
      <c r="D822" s="9" t="s">
        <v>209</v>
      </c>
      <c r="E822" s="9" t="s">
        <v>206</v>
      </c>
      <c r="F822" s="9" t="s">
        <v>213</v>
      </c>
      <c r="G822" s="9" t="s">
        <v>241</v>
      </c>
      <c r="H822" s="9">
        <v>20250401</v>
      </c>
      <c r="I822" s="10">
        <v>99999999</v>
      </c>
    </row>
    <row r="823" spans="1:9" x14ac:dyDescent="0.35">
      <c r="A823" s="8" t="s">
        <v>1963</v>
      </c>
      <c r="B823" s="9" t="s">
        <v>1964</v>
      </c>
      <c r="C823" s="9" t="s">
        <v>1962</v>
      </c>
      <c r="D823" s="9" t="s">
        <v>209</v>
      </c>
      <c r="E823" s="9" t="s">
        <v>206</v>
      </c>
      <c r="F823" s="9" t="s">
        <v>213</v>
      </c>
      <c r="G823" s="9" t="s">
        <v>241</v>
      </c>
      <c r="H823" s="9">
        <v>20250401</v>
      </c>
      <c r="I823" s="10">
        <v>99999999</v>
      </c>
    </row>
    <row r="824" spans="1:9" x14ac:dyDescent="0.35">
      <c r="A824" s="8" t="s">
        <v>1965</v>
      </c>
      <c r="B824" s="9" t="s">
        <v>1966</v>
      </c>
      <c r="C824" s="9" t="s">
        <v>1967</v>
      </c>
      <c r="D824" s="9" t="s">
        <v>209</v>
      </c>
      <c r="E824" s="9" t="s">
        <v>206</v>
      </c>
      <c r="F824" s="9" t="s">
        <v>213</v>
      </c>
      <c r="G824" s="9" t="s">
        <v>241</v>
      </c>
      <c r="H824" s="9">
        <v>20250401</v>
      </c>
      <c r="I824" s="10">
        <v>99999999</v>
      </c>
    </row>
    <row r="825" spans="1:9" x14ac:dyDescent="0.35">
      <c r="A825" s="8" t="s">
        <v>1968</v>
      </c>
      <c r="B825" s="9" t="s">
        <v>1969</v>
      </c>
      <c r="C825" s="9" t="s">
        <v>1970</v>
      </c>
      <c r="D825" s="9" t="s">
        <v>209</v>
      </c>
      <c r="E825" s="9" t="s">
        <v>206</v>
      </c>
      <c r="F825" s="9" t="s">
        <v>213</v>
      </c>
      <c r="G825" s="9" t="s">
        <v>241</v>
      </c>
      <c r="H825" s="9">
        <v>20250401</v>
      </c>
      <c r="I825" s="10">
        <v>99999999</v>
      </c>
    </row>
    <row r="826" spans="1:9" x14ac:dyDescent="0.35">
      <c r="A826" s="8" t="s">
        <v>1971</v>
      </c>
      <c r="B826" s="9" t="s">
        <v>1972</v>
      </c>
      <c r="C826" s="9" t="s">
        <v>1973</v>
      </c>
      <c r="D826" s="9" t="s">
        <v>209</v>
      </c>
      <c r="E826" s="9" t="s">
        <v>206</v>
      </c>
      <c r="F826" s="9" t="s">
        <v>213</v>
      </c>
      <c r="G826" s="9" t="s">
        <v>241</v>
      </c>
      <c r="H826" s="9">
        <v>20250401</v>
      </c>
      <c r="I826" s="10">
        <v>99999999</v>
      </c>
    </row>
    <row r="827" spans="1:9" x14ac:dyDescent="0.35">
      <c r="A827" s="8" t="s">
        <v>1974</v>
      </c>
      <c r="B827" s="9" t="s">
        <v>1975</v>
      </c>
      <c r="C827" s="9" t="s">
        <v>1976</v>
      </c>
      <c r="D827" s="9" t="s">
        <v>209</v>
      </c>
      <c r="E827" s="9" t="s">
        <v>206</v>
      </c>
      <c r="F827" s="9" t="s">
        <v>329</v>
      </c>
      <c r="G827" s="9" t="s">
        <v>1405</v>
      </c>
      <c r="H827" s="9">
        <v>20250401</v>
      </c>
      <c r="I827" s="10">
        <v>99999999</v>
      </c>
    </row>
    <row r="828" spans="1:9" x14ac:dyDescent="0.35">
      <c r="A828" s="8" t="s">
        <v>1977</v>
      </c>
      <c r="B828" s="9" t="s">
        <v>1978</v>
      </c>
      <c r="C828" s="9" t="s">
        <v>1979</v>
      </c>
      <c r="D828" s="9" t="s">
        <v>209</v>
      </c>
      <c r="E828" s="9" t="s">
        <v>206</v>
      </c>
      <c r="F828" s="9" t="s">
        <v>329</v>
      </c>
      <c r="G828" s="9" t="s">
        <v>1405</v>
      </c>
      <c r="H828" s="9">
        <v>20250401</v>
      </c>
      <c r="I828" s="10">
        <v>99999999</v>
      </c>
    </row>
    <row r="829" spans="1:9" x14ac:dyDescent="0.35">
      <c r="A829" s="8" t="s">
        <v>196</v>
      </c>
      <c r="B829" s="9" t="s">
        <v>1980</v>
      </c>
      <c r="C829" s="9" t="s">
        <v>1981</v>
      </c>
      <c r="D829" s="9" t="s">
        <v>209</v>
      </c>
      <c r="E829" s="9" t="s">
        <v>206</v>
      </c>
      <c r="F829" s="9" t="s">
        <v>329</v>
      </c>
      <c r="G829" s="9" t="s">
        <v>1405</v>
      </c>
      <c r="H829" s="9">
        <v>20250401</v>
      </c>
      <c r="I829" s="10">
        <v>99999999</v>
      </c>
    </row>
    <row r="830" spans="1:9" x14ac:dyDescent="0.35">
      <c r="A830" s="8" t="s">
        <v>197</v>
      </c>
      <c r="B830" s="9" t="s">
        <v>1982</v>
      </c>
      <c r="C830" s="9" t="s">
        <v>1981</v>
      </c>
      <c r="D830" s="9" t="s">
        <v>209</v>
      </c>
      <c r="E830" s="9" t="s">
        <v>206</v>
      </c>
      <c r="F830" s="9" t="s">
        <v>329</v>
      </c>
      <c r="G830" s="9" t="s">
        <v>1405</v>
      </c>
      <c r="H830" s="9">
        <v>20250401</v>
      </c>
      <c r="I830" s="10">
        <v>99999999</v>
      </c>
    </row>
    <row r="831" spans="1:9" x14ac:dyDescent="0.35">
      <c r="A831" s="8" t="s">
        <v>198</v>
      </c>
      <c r="B831" s="9" t="s">
        <v>1983</v>
      </c>
      <c r="C831" s="9" t="s">
        <v>1984</v>
      </c>
      <c r="D831" s="9" t="s">
        <v>209</v>
      </c>
      <c r="E831" s="9" t="s">
        <v>206</v>
      </c>
      <c r="F831" s="9" t="s">
        <v>329</v>
      </c>
      <c r="G831" s="9" t="s">
        <v>1405</v>
      </c>
      <c r="H831" s="9">
        <v>20250401</v>
      </c>
      <c r="I831" s="10">
        <v>99999999</v>
      </c>
    </row>
    <row r="832" spans="1:9" x14ac:dyDescent="0.35">
      <c r="A832" s="8"/>
      <c r="B832" s="9"/>
      <c r="C832" s="9"/>
      <c r="D832" s="9"/>
      <c r="E832" s="9"/>
      <c r="F832" s="9"/>
      <c r="G832" s="9"/>
      <c r="H832" s="9"/>
      <c r="I832" s="10"/>
    </row>
    <row r="833" spans="1:9" x14ac:dyDescent="0.35">
      <c r="A833" s="8"/>
      <c r="B833" s="9"/>
      <c r="C833" s="9"/>
      <c r="D833" s="9"/>
      <c r="E833" s="9"/>
      <c r="F833" s="9"/>
      <c r="G833" s="9"/>
      <c r="H833" s="9"/>
      <c r="I833" s="10"/>
    </row>
    <row r="834" spans="1:9" x14ac:dyDescent="0.35">
      <c r="A834" s="8"/>
      <c r="B834" s="9"/>
      <c r="C834" s="9"/>
      <c r="D834" s="9"/>
      <c r="E834" s="9"/>
      <c r="F834" s="9"/>
      <c r="G834" s="9"/>
      <c r="H834" s="9"/>
      <c r="I834" s="10"/>
    </row>
    <row r="835" spans="1:9" x14ac:dyDescent="0.35">
      <c r="A835" s="8"/>
      <c r="B835" s="9"/>
      <c r="C835" s="9"/>
      <c r="D835" s="9"/>
      <c r="E835" s="9"/>
      <c r="F835" s="9"/>
      <c r="G835" s="9"/>
      <c r="H835" s="9"/>
      <c r="I835" s="10"/>
    </row>
    <row r="836" spans="1:9" x14ac:dyDescent="0.35">
      <c r="A836" s="8"/>
      <c r="B836" s="9"/>
      <c r="C836" s="9"/>
      <c r="D836" s="9"/>
      <c r="E836" s="9"/>
      <c r="F836" s="9"/>
      <c r="G836" s="9"/>
      <c r="H836" s="9"/>
      <c r="I836" s="10"/>
    </row>
    <row r="837" spans="1:9" x14ac:dyDescent="0.35">
      <c r="A837" s="8"/>
      <c r="B837" s="9"/>
      <c r="C837" s="9"/>
      <c r="D837" s="9"/>
      <c r="E837" s="9"/>
      <c r="F837" s="9"/>
      <c r="G837" s="9"/>
      <c r="H837" s="9"/>
      <c r="I837" s="10"/>
    </row>
    <row r="838" spans="1:9" x14ac:dyDescent="0.35">
      <c r="A838" s="8"/>
      <c r="B838" s="9"/>
      <c r="C838" s="9"/>
      <c r="D838" s="9"/>
      <c r="E838" s="9"/>
      <c r="F838" s="9"/>
      <c r="G838" s="9"/>
      <c r="H838" s="9"/>
      <c r="I838" s="10"/>
    </row>
    <row r="839" spans="1:9" x14ac:dyDescent="0.35">
      <c r="A839" s="8"/>
      <c r="B839" s="9"/>
      <c r="C839" s="9"/>
      <c r="D839" s="9"/>
      <c r="E839" s="9"/>
      <c r="F839" s="9"/>
      <c r="G839" s="9"/>
      <c r="H839" s="9"/>
      <c r="I839" s="10"/>
    </row>
    <row r="840" spans="1:9" x14ac:dyDescent="0.35">
      <c r="A840" s="8"/>
      <c r="B840" s="9"/>
      <c r="C840" s="9"/>
      <c r="D840" s="9"/>
      <c r="E840" s="9"/>
      <c r="F840" s="9"/>
      <c r="G840" s="9"/>
      <c r="H840" s="9"/>
      <c r="I840" s="10"/>
    </row>
    <row r="841" spans="1:9" x14ac:dyDescent="0.35">
      <c r="A841" s="8"/>
      <c r="B841" s="9"/>
      <c r="C841" s="9"/>
      <c r="D841" s="9"/>
      <c r="E841" s="9"/>
      <c r="F841" s="9"/>
      <c r="G841" s="9"/>
      <c r="H841" s="9"/>
      <c r="I841" s="10"/>
    </row>
    <row r="842" spans="1:9" x14ac:dyDescent="0.35">
      <c r="A842" s="8"/>
      <c r="B842" s="9"/>
      <c r="C842" s="9"/>
      <c r="D842" s="9"/>
      <c r="E842" s="9"/>
      <c r="F842" s="9"/>
      <c r="G842" s="9"/>
      <c r="H842" s="9"/>
      <c r="I842" s="10"/>
    </row>
    <row r="843" spans="1:9" x14ac:dyDescent="0.35">
      <c r="A843" s="8"/>
      <c r="B843" s="9"/>
      <c r="C843" s="9"/>
      <c r="D843" s="9"/>
      <c r="E843" s="9"/>
      <c r="F843" s="9"/>
      <c r="G843" s="9"/>
      <c r="H843" s="9"/>
      <c r="I843" s="10"/>
    </row>
    <row r="844" spans="1:9" x14ac:dyDescent="0.35">
      <c r="A844" s="8"/>
      <c r="B844" s="9"/>
      <c r="C844" s="9"/>
      <c r="D844" s="9"/>
      <c r="E844" s="9"/>
      <c r="F844" s="9"/>
      <c r="G844" s="9"/>
      <c r="H844" s="9"/>
      <c r="I844" s="10"/>
    </row>
    <row r="845" spans="1:9" x14ac:dyDescent="0.35">
      <c r="A845" s="8"/>
      <c r="B845" s="9"/>
      <c r="C845" s="9"/>
      <c r="D845" s="9"/>
      <c r="E845" s="9"/>
      <c r="F845" s="9"/>
      <c r="G845" s="9"/>
      <c r="H845" s="9"/>
      <c r="I845" s="10"/>
    </row>
    <row r="846" spans="1:9" x14ac:dyDescent="0.35">
      <c r="A846" s="8"/>
      <c r="B846" s="9"/>
      <c r="C846" s="9"/>
      <c r="D846" s="9"/>
      <c r="E846" s="9"/>
      <c r="F846" s="9"/>
      <c r="G846" s="9"/>
      <c r="H846" s="9"/>
      <c r="I846" s="10"/>
    </row>
    <row r="847" spans="1:9" x14ac:dyDescent="0.35">
      <c r="A847" s="8"/>
      <c r="B847" s="9"/>
      <c r="C847" s="9"/>
      <c r="D847" s="9"/>
      <c r="E847" s="9"/>
      <c r="F847" s="9"/>
      <c r="G847" s="9"/>
      <c r="H847" s="9"/>
      <c r="I847" s="10"/>
    </row>
    <row r="848" spans="1:9" x14ac:dyDescent="0.35">
      <c r="A848" s="8"/>
      <c r="B848" s="9"/>
      <c r="C848" s="9"/>
      <c r="D848" s="9"/>
      <c r="E848" s="9"/>
      <c r="F848" s="9"/>
      <c r="G848" s="9"/>
      <c r="H848" s="9"/>
      <c r="I848" s="10"/>
    </row>
    <row r="849" spans="1:9" x14ac:dyDescent="0.35">
      <c r="A849" s="8"/>
      <c r="B849" s="9"/>
      <c r="C849" s="9"/>
      <c r="D849" s="9"/>
      <c r="E849" s="9"/>
      <c r="F849" s="9"/>
      <c r="G849" s="9"/>
      <c r="H849" s="9"/>
      <c r="I849" s="10"/>
    </row>
    <row r="850" spans="1:9" x14ac:dyDescent="0.35">
      <c r="A850" s="8"/>
      <c r="B850" s="9"/>
      <c r="C850" s="9"/>
      <c r="D850" s="9"/>
      <c r="E850" s="9"/>
      <c r="F850" s="9"/>
      <c r="G850" s="9"/>
      <c r="H850" s="9"/>
      <c r="I850" s="10"/>
    </row>
    <row r="851" spans="1:9" x14ac:dyDescent="0.35">
      <c r="A851" s="8"/>
      <c r="B851" s="9"/>
      <c r="C851" s="9"/>
      <c r="D851" s="9"/>
      <c r="E851" s="9"/>
      <c r="F851" s="9"/>
      <c r="G851" s="9"/>
      <c r="H851" s="9"/>
      <c r="I851" s="10"/>
    </row>
    <row r="852" spans="1:9" x14ac:dyDescent="0.35">
      <c r="A852" s="8"/>
      <c r="B852" s="9"/>
      <c r="C852" s="9"/>
      <c r="D852" s="9"/>
      <c r="E852" s="9"/>
      <c r="F852" s="9"/>
      <c r="G852" s="9"/>
      <c r="H852" s="9"/>
      <c r="I852" s="10"/>
    </row>
    <row r="853" spans="1:9" x14ac:dyDescent="0.35">
      <c r="A853" s="8"/>
      <c r="B853" s="9"/>
      <c r="C853" s="9"/>
      <c r="D853" s="9"/>
      <c r="E853" s="9"/>
      <c r="F853" s="9"/>
      <c r="G853" s="9"/>
      <c r="H853" s="9"/>
      <c r="I853" s="10"/>
    </row>
    <row r="854" spans="1:9" x14ac:dyDescent="0.35">
      <c r="A854" s="8"/>
      <c r="B854" s="9"/>
      <c r="C854" s="9"/>
      <c r="D854" s="9"/>
      <c r="E854" s="9"/>
      <c r="F854" s="9"/>
      <c r="G854" s="9"/>
      <c r="H854" s="9"/>
      <c r="I854" s="10"/>
    </row>
    <row r="855" spans="1:9" x14ac:dyDescent="0.35">
      <c r="A855" s="8"/>
      <c r="B855" s="9"/>
      <c r="C855" s="9"/>
      <c r="D855" s="9"/>
      <c r="E855" s="9"/>
      <c r="F855" s="9"/>
      <c r="G855" s="9"/>
      <c r="H855" s="9"/>
      <c r="I855" s="10"/>
    </row>
    <row r="856" spans="1:9" x14ac:dyDescent="0.35">
      <c r="A856" s="8"/>
      <c r="B856" s="9"/>
      <c r="C856" s="9"/>
      <c r="D856" s="9"/>
      <c r="E856" s="9"/>
      <c r="F856" s="9"/>
      <c r="G856" s="9"/>
      <c r="H856" s="9"/>
      <c r="I856" s="10"/>
    </row>
    <row r="857" spans="1:9" x14ac:dyDescent="0.35">
      <c r="A857" s="8"/>
      <c r="B857" s="9"/>
      <c r="C857" s="9"/>
      <c r="D857" s="9"/>
      <c r="E857" s="9"/>
      <c r="F857" s="9"/>
      <c r="G857" s="9"/>
      <c r="H857" s="9"/>
      <c r="I857" s="10"/>
    </row>
    <row r="858" spans="1:9" x14ac:dyDescent="0.35">
      <c r="A858" s="8"/>
      <c r="B858" s="9"/>
      <c r="C858" s="9"/>
      <c r="D858" s="9"/>
      <c r="E858" s="9"/>
      <c r="F858" s="9"/>
      <c r="G858" s="9"/>
      <c r="H858" s="9"/>
      <c r="I858" s="10"/>
    </row>
    <row r="859" spans="1:9" x14ac:dyDescent="0.35">
      <c r="A859" s="8"/>
      <c r="B859" s="9"/>
      <c r="C859" s="9"/>
      <c r="D859" s="9"/>
      <c r="E859" s="9"/>
      <c r="F859" s="9"/>
      <c r="G859" s="9"/>
      <c r="H859" s="9"/>
      <c r="I859" s="10"/>
    </row>
    <row r="860" spans="1:9" x14ac:dyDescent="0.35">
      <c r="A860" s="8"/>
      <c r="B860" s="9"/>
      <c r="C860" s="9"/>
      <c r="D860" s="9"/>
      <c r="E860" s="9"/>
      <c r="F860" s="9"/>
      <c r="G860" s="9"/>
      <c r="H860" s="9"/>
      <c r="I860" s="10"/>
    </row>
    <row r="861" spans="1:9" x14ac:dyDescent="0.35">
      <c r="A861" s="8"/>
      <c r="B861" s="9"/>
      <c r="C861" s="9"/>
      <c r="D861" s="9"/>
      <c r="E861" s="9"/>
      <c r="F861" s="9"/>
      <c r="G861" s="9"/>
      <c r="H861" s="9"/>
      <c r="I861" s="10"/>
    </row>
    <row r="862" spans="1:9" x14ac:dyDescent="0.35">
      <c r="A862" s="8"/>
      <c r="B862" s="9"/>
      <c r="C862" s="9"/>
      <c r="D862" s="9"/>
      <c r="E862" s="9"/>
      <c r="F862" s="9"/>
      <c r="G862" s="9"/>
      <c r="H862" s="9"/>
      <c r="I862" s="10"/>
    </row>
    <row r="863" spans="1:9" x14ac:dyDescent="0.35">
      <c r="A863" s="8"/>
      <c r="B863" s="9"/>
      <c r="C863" s="9"/>
      <c r="D863" s="9"/>
      <c r="E863" s="9"/>
      <c r="F863" s="9"/>
      <c r="G863" s="9"/>
      <c r="H863" s="9"/>
      <c r="I863" s="10"/>
    </row>
    <row r="864" spans="1:9" x14ac:dyDescent="0.35">
      <c r="A864" s="8"/>
      <c r="B864" s="9"/>
      <c r="C864" s="9"/>
      <c r="D864" s="9"/>
      <c r="E864" s="9"/>
      <c r="F864" s="9"/>
      <c r="G864" s="9"/>
      <c r="H864" s="9"/>
      <c r="I864" s="10"/>
    </row>
    <row r="865" spans="1:9" x14ac:dyDescent="0.35">
      <c r="A865" s="8"/>
      <c r="B865" s="9"/>
      <c r="C865" s="9"/>
      <c r="D865" s="9"/>
      <c r="E865" s="9"/>
      <c r="F865" s="9"/>
      <c r="G865" s="9"/>
      <c r="H865" s="9"/>
      <c r="I865" s="10"/>
    </row>
    <row r="866" spans="1:9" x14ac:dyDescent="0.35">
      <c r="A866" s="8"/>
      <c r="B866" s="9"/>
      <c r="C866" s="9"/>
      <c r="D866" s="9"/>
      <c r="E866" s="9"/>
      <c r="F866" s="9"/>
      <c r="G866" s="9"/>
      <c r="H866" s="9"/>
      <c r="I866" s="10"/>
    </row>
    <row r="867" spans="1:9" x14ac:dyDescent="0.35">
      <c r="A867" s="8"/>
      <c r="B867" s="9"/>
      <c r="C867" s="9"/>
      <c r="D867" s="9"/>
      <c r="E867" s="9"/>
      <c r="F867" s="9"/>
      <c r="G867" s="9"/>
      <c r="H867" s="9"/>
      <c r="I867" s="10"/>
    </row>
    <row r="868" spans="1:9" x14ac:dyDescent="0.35">
      <c r="A868" s="8"/>
      <c r="B868" s="9"/>
      <c r="C868" s="9"/>
      <c r="D868" s="9"/>
      <c r="E868" s="9"/>
      <c r="F868" s="9"/>
      <c r="G868" s="9"/>
      <c r="H868" s="9"/>
      <c r="I868" s="10"/>
    </row>
    <row r="869" spans="1:9" x14ac:dyDescent="0.35">
      <c r="A869" s="8"/>
      <c r="B869" s="9"/>
      <c r="C869" s="9"/>
      <c r="D869" s="9"/>
      <c r="E869" s="9"/>
      <c r="F869" s="9"/>
      <c r="G869" s="9"/>
      <c r="H869" s="9"/>
      <c r="I869" s="10"/>
    </row>
    <row r="870" spans="1:9" x14ac:dyDescent="0.35">
      <c r="A870" s="8"/>
      <c r="B870" s="9"/>
      <c r="C870" s="9"/>
      <c r="D870" s="9"/>
      <c r="E870" s="9"/>
      <c r="F870" s="9"/>
      <c r="G870" s="9"/>
      <c r="H870" s="9"/>
      <c r="I870" s="10"/>
    </row>
    <row r="871" spans="1:9" x14ac:dyDescent="0.35">
      <c r="A871" s="8"/>
      <c r="B871" s="9"/>
      <c r="C871" s="9"/>
      <c r="D871" s="9"/>
      <c r="E871" s="9"/>
      <c r="F871" s="9"/>
      <c r="G871" s="9"/>
      <c r="H871" s="9"/>
      <c r="I871" s="10"/>
    </row>
    <row r="872" spans="1:9" x14ac:dyDescent="0.35">
      <c r="A872" s="8"/>
      <c r="B872" s="9"/>
      <c r="C872" s="9"/>
      <c r="D872" s="9"/>
      <c r="E872" s="9"/>
      <c r="F872" s="9"/>
      <c r="G872" s="9"/>
      <c r="H872" s="9"/>
      <c r="I872" s="10"/>
    </row>
    <row r="873" spans="1:9" x14ac:dyDescent="0.35">
      <c r="A873" s="8"/>
      <c r="B873" s="9"/>
      <c r="C873" s="9"/>
      <c r="D873" s="9"/>
      <c r="E873" s="9"/>
      <c r="F873" s="9"/>
      <c r="G873" s="9"/>
      <c r="H873" s="9"/>
      <c r="I873" s="10"/>
    </row>
    <row r="874" spans="1:9" x14ac:dyDescent="0.35">
      <c r="A874" s="8"/>
      <c r="B874" s="9"/>
      <c r="C874" s="9"/>
      <c r="D874" s="9"/>
      <c r="E874" s="9"/>
      <c r="F874" s="9"/>
      <c r="G874" s="9"/>
      <c r="H874" s="9"/>
      <c r="I874" s="10"/>
    </row>
    <row r="875" spans="1:9" x14ac:dyDescent="0.35">
      <c r="A875" s="8"/>
      <c r="B875" s="9"/>
      <c r="C875" s="9"/>
      <c r="D875" s="9"/>
      <c r="E875" s="9"/>
      <c r="F875" s="9"/>
      <c r="G875" s="9"/>
      <c r="H875" s="9"/>
      <c r="I875" s="10"/>
    </row>
    <row r="876" spans="1:9" x14ac:dyDescent="0.35">
      <c r="A876" s="8"/>
      <c r="B876" s="9"/>
      <c r="C876" s="9"/>
      <c r="D876" s="9"/>
      <c r="E876" s="9"/>
      <c r="F876" s="9"/>
      <c r="G876" s="9"/>
      <c r="H876" s="9"/>
      <c r="I876" s="10"/>
    </row>
    <row r="877" spans="1:9" x14ac:dyDescent="0.35">
      <c r="A877" s="8"/>
      <c r="B877" s="9"/>
      <c r="C877" s="9"/>
      <c r="D877" s="9"/>
      <c r="E877" s="9"/>
      <c r="F877" s="9"/>
      <c r="G877" s="9"/>
      <c r="H877" s="9"/>
      <c r="I877" s="10"/>
    </row>
    <row r="878" spans="1:9" x14ac:dyDescent="0.35">
      <c r="A878" s="8"/>
      <c r="B878" s="9"/>
      <c r="C878" s="9"/>
      <c r="D878" s="9"/>
      <c r="E878" s="9"/>
      <c r="F878" s="9"/>
      <c r="G878" s="9"/>
      <c r="H878" s="9"/>
      <c r="I878" s="10"/>
    </row>
    <row r="879" spans="1:9" x14ac:dyDescent="0.35">
      <c r="A879" s="8"/>
      <c r="B879" s="9"/>
      <c r="C879" s="9"/>
      <c r="D879" s="9"/>
      <c r="E879" s="9"/>
      <c r="F879" s="9"/>
      <c r="G879" s="9"/>
      <c r="H879" s="9"/>
      <c r="I879" s="10"/>
    </row>
    <row r="880" spans="1:9" x14ac:dyDescent="0.35">
      <c r="A880" s="8"/>
      <c r="B880" s="9"/>
      <c r="C880" s="9"/>
      <c r="D880" s="9"/>
      <c r="E880" s="9"/>
      <c r="F880" s="9"/>
      <c r="G880" s="9"/>
      <c r="H880" s="9"/>
      <c r="I880" s="10"/>
    </row>
    <row r="881" spans="1:9" x14ac:dyDescent="0.35">
      <c r="A881" s="8"/>
      <c r="B881" s="9"/>
      <c r="C881" s="9"/>
      <c r="D881" s="9"/>
      <c r="E881" s="9"/>
      <c r="F881" s="9"/>
      <c r="G881" s="9"/>
      <c r="H881" s="9"/>
      <c r="I881" s="10"/>
    </row>
    <row r="882" spans="1:9" x14ac:dyDescent="0.35">
      <c r="A882" s="8"/>
      <c r="B882" s="9"/>
      <c r="C882" s="9"/>
      <c r="D882" s="9"/>
      <c r="E882" s="9"/>
      <c r="F882" s="9"/>
      <c r="G882" s="9"/>
      <c r="H882" s="9"/>
      <c r="I882" s="10"/>
    </row>
    <row r="883" spans="1:9" x14ac:dyDescent="0.35">
      <c r="A883" s="8"/>
      <c r="B883" s="9"/>
      <c r="C883" s="9"/>
      <c r="D883" s="9"/>
      <c r="E883" s="9"/>
      <c r="F883" s="9"/>
      <c r="G883" s="9"/>
      <c r="H883" s="9"/>
      <c r="I883" s="10"/>
    </row>
    <row r="884" spans="1:9" x14ac:dyDescent="0.35">
      <c r="A884" s="8"/>
      <c r="B884" s="9"/>
      <c r="C884" s="9"/>
      <c r="D884" s="9"/>
      <c r="E884" s="9"/>
      <c r="F884" s="9"/>
      <c r="G884" s="9"/>
      <c r="H884" s="9"/>
      <c r="I884" s="10"/>
    </row>
    <row r="885" spans="1:9" x14ac:dyDescent="0.35">
      <c r="A885" s="8"/>
      <c r="B885" s="9"/>
      <c r="C885" s="9"/>
      <c r="D885" s="9"/>
      <c r="E885" s="9"/>
      <c r="F885" s="9"/>
      <c r="G885" s="9"/>
      <c r="H885" s="9"/>
      <c r="I885" s="10"/>
    </row>
    <row r="886" spans="1:9" x14ac:dyDescent="0.35">
      <c r="A886" s="8"/>
      <c r="B886" s="9"/>
      <c r="C886" s="9"/>
      <c r="D886" s="9"/>
      <c r="E886" s="9"/>
      <c r="F886" s="9"/>
      <c r="G886" s="9"/>
      <c r="H886" s="9"/>
      <c r="I886" s="10"/>
    </row>
    <row r="887" spans="1:9" x14ac:dyDescent="0.35">
      <c r="A887" s="8"/>
      <c r="B887" s="9"/>
      <c r="C887" s="9"/>
      <c r="D887" s="9"/>
      <c r="E887" s="9"/>
      <c r="F887" s="9"/>
      <c r="G887" s="9"/>
      <c r="H887" s="9"/>
      <c r="I887" s="10"/>
    </row>
    <row r="888" spans="1:9" x14ac:dyDescent="0.35">
      <c r="A888" s="8"/>
      <c r="B888" s="9"/>
      <c r="C888" s="9"/>
      <c r="D888" s="9"/>
      <c r="E888" s="9"/>
      <c r="F888" s="9"/>
      <c r="G888" s="9"/>
      <c r="H888" s="9"/>
      <c r="I888" s="10"/>
    </row>
    <row r="889" spans="1:9" x14ac:dyDescent="0.35">
      <c r="A889" s="8"/>
      <c r="B889" s="9"/>
      <c r="C889" s="9"/>
      <c r="D889" s="9"/>
      <c r="E889" s="9"/>
      <c r="F889" s="9"/>
      <c r="G889" s="9"/>
      <c r="H889" s="9"/>
      <c r="I889" s="10"/>
    </row>
    <row r="890" spans="1:9" x14ac:dyDescent="0.35">
      <c r="A890" s="8"/>
      <c r="B890" s="9"/>
      <c r="C890" s="9"/>
      <c r="D890" s="9"/>
      <c r="E890" s="9"/>
      <c r="F890" s="9"/>
      <c r="G890" s="9"/>
      <c r="H890" s="9"/>
      <c r="I890" s="10"/>
    </row>
    <row r="891" spans="1:9" x14ac:dyDescent="0.35">
      <c r="A891" s="8"/>
      <c r="B891" s="9"/>
      <c r="C891" s="9"/>
      <c r="D891" s="9"/>
      <c r="E891" s="9"/>
      <c r="F891" s="9"/>
      <c r="G891" s="9"/>
      <c r="H891" s="9"/>
      <c r="I891" s="10"/>
    </row>
    <row r="892" spans="1:9" x14ac:dyDescent="0.35">
      <c r="A892" s="8"/>
      <c r="B892" s="9"/>
      <c r="C892" s="9"/>
      <c r="D892" s="9"/>
      <c r="E892" s="9"/>
      <c r="F892" s="9"/>
      <c r="G892" s="9"/>
      <c r="H892" s="9"/>
      <c r="I892" s="10"/>
    </row>
    <row r="893" spans="1:9" x14ac:dyDescent="0.35">
      <c r="A893" s="8"/>
      <c r="B893" s="9"/>
      <c r="C893" s="9"/>
      <c r="D893" s="9"/>
      <c r="E893" s="9"/>
      <c r="F893" s="9"/>
      <c r="G893" s="9"/>
      <c r="H893" s="9"/>
      <c r="I893" s="10"/>
    </row>
    <row r="894" spans="1:9" x14ac:dyDescent="0.35">
      <c r="A894" s="8"/>
      <c r="B894" s="9"/>
      <c r="C894" s="9"/>
      <c r="D894" s="9"/>
      <c r="E894" s="9"/>
      <c r="F894" s="9"/>
      <c r="G894" s="9"/>
      <c r="H894" s="9"/>
      <c r="I894" s="10"/>
    </row>
    <row r="895" spans="1:9" x14ac:dyDescent="0.35">
      <c r="A895" s="8"/>
      <c r="B895" s="9"/>
      <c r="C895" s="9"/>
      <c r="D895" s="9"/>
      <c r="E895" s="9"/>
      <c r="F895" s="9"/>
      <c r="G895" s="9"/>
      <c r="H895" s="9"/>
      <c r="I895" s="10"/>
    </row>
    <row r="896" spans="1:9" x14ac:dyDescent="0.35">
      <c r="A896" s="8"/>
      <c r="B896" s="9"/>
      <c r="C896" s="9"/>
      <c r="D896" s="9"/>
      <c r="E896" s="9"/>
      <c r="F896" s="9"/>
      <c r="G896" s="9"/>
      <c r="H896" s="9"/>
      <c r="I896" s="10"/>
    </row>
    <row r="897" spans="1:9" x14ac:dyDescent="0.35">
      <c r="A897" s="8"/>
      <c r="B897" s="9"/>
      <c r="C897" s="9"/>
      <c r="D897" s="9"/>
      <c r="E897" s="9"/>
      <c r="F897" s="9"/>
      <c r="G897" s="9"/>
      <c r="H897" s="9"/>
      <c r="I897" s="10"/>
    </row>
    <row r="898" spans="1:9" x14ac:dyDescent="0.35">
      <c r="A898" s="8"/>
      <c r="B898" s="9"/>
      <c r="C898" s="9"/>
      <c r="D898" s="9"/>
      <c r="E898" s="9"/>
      <c r="F898" s="9"/>
      <c r="G898" s="9"/>
      <c r="H898" s="9"/>
      <c r="I898" s="10"/>
    </row>
    <row r="899" spans="1:9" x14ac:dyDescent="0.35">
      <c r="A899" s="8"/>
      <c r="B899" s="9"/>
      <c r="C899" s="9"/>
      <c r="D899" s="9"/>
      <c r="E899" s="9"/>
      <c r="F899" s="9"/>
      <c r="G899" s="9"/>
      <c r="H899" s="9"/>
      <c r="I899" s="10"/>
    </row>
    <row r="900" spans="1:9" x14ac:dyDescent="0.35">
      <c r="A900" s="8"/>
      <c r="B900" s="9"/>
      <c r="C900" s="9"/>
      <c r="D900" s="9"/>
      <c r="E900" s="9"/>
      <c r="F900" s="9"/>
      <c r="G900" s="9"/>
      <c r="H900" s="9"/>
      <c r="I900" s="10"/>
    </row>
    <row r="901" spans="1:9" x14ac:dyDescent="0.35">
      <c r="A901" s="8"/>
      <c r="B901" s="9"/>
      <c r="C901" s="9"/>
      <c r="D901" s="9"/>
      <c r="E901" s="9"/>
      <c r="F901" s="9"/>
      <c r="G901" s="9"/>
      <c r="H901" s="9"/>
      <c r="I901" s="10"/>
    </row>
    <row r="902" spans="1:9" x14ac:dyDescent="0.35">
      <c r="A902" s="8"/>
      <c r="B902" s="9"/>
      <c r="C902" s="9"/>
      <c r="D902" s="9"/>
      <c r="E902" s="9"/>
      <c r="F902" s="9"/>
      <c r="G902" s="9"/>
      <c r="H902" s="9"/>
      <c r="I902" s="10"/>
    </row>
    <row r="903" spans="1:9" x14ac:dyDescent="0.35">
      <c r="A903" s="8"/>
      <c r="B903" s="9"/>
      <c r="C903" s="9"/>
      <c r="D903" s="9"/>
      <c r="E903" s="9"/>
      <c r="F903" s="9"/>
      <c r="G903" s="9"/>
      <c r="H903" s="9"/>
      <c r="I903" s="10"/>
    </row>
    <row r="904" spans="1:9" x14ac:dyDescent="0.35">
      <c r="A904" s="8"/>
      <c r="B904" s="9"/>
      <c r="C904" s="9"/>
      <c r="D904" s="9"/>
      <c r="E904" s="9"/>
      <c r="F904" s="9"/>
      <c r="G904" s="9"/>
      <c r="H904" s="9"/>
      <c r="I904" s="10"/>
    </row>
    <row r="905" spans="1:9" x14ac:dyDescent="0.35">
      <c r="A905" s="8"/>
      <c r="B905" s="9"/>
      <c r="C905" s="9"/>
      <c r="D905" s="9"/>
      <c r="E905" s="9"/>
      <c r="F905" s="9"/>
      <c r="G905" s="9"/>
      <c r="H905" s="9"/>
      <c r="I905" s="10"/>
    </row>
    <row r="906" spans="1:9" x14ac:dyDescent="0.35">
      <c r="A906" s="8"/>
      <c r="B906" s="9"/>
      <c r="C906" s="9"/>
      <c r="D906" s="9"/>
      <c r="E906" s="9"/>
      <c r="F906" s="9"/>
      <c r="G906" s="9"/>
      <c r="H906" s="9"/>
      <c r="I906" s="10"/>
    </row>
    <row r="907" spans="1:9" x14ac:dyDescent="0.35">
      <c r="A907" s="8"/>
      <c r="B907" s="9"/>
      <c r="C907" s="9"/>
      <c r="D907" s="9"/>
      <c r="E907" s="9"/>
      <c r="F907" s="9"/>
      <c r="G907" s="9"/>
      <c r="H907" s="9"/>
      <c r="I907" s="10"/>
    </row>
    <row r="908" spans="1:9" x14ac:dyDescent="0.35">
      <c r="A908" s="8"/>
      <c r="B908" s="9"/>
      <c r="C908" s="9"/>
      <c r="D908" s="9"/>
      <c r="E908" s="9"/>
      <c r="F908" s="9"/>
      <c r="G908" s="9"/>
      <c r="H908" s="9"/>
      <c r="I908" s="10"/>
    </row>
    <row r="909" spans="1:9" x14ac:dyDescent="0.35">
      <c r="A909" s="8"/>
      <c r="B909" s="9"/>
      <c r="C909" s="9"/>
      <c r="D909" s="9"/>
      <c r="E909" s="9"/>
      <c r="F909" s="9"/>
      <c r="G909" s="9"/>
      <c r="H909" s="9"/>
      <c r="I909" s="10"/>
    </row>
    <row r="910" spans="1:9" x14ac:dyDescent="0.35">
      <c r="A910" s="8"/>
      <c r="B910" s="9"/>
      <c r="C910" s="9"/>
      <c r="D910" s="9"/>
      <c r="E910" s="9"/>
      <c r="F910" s="9"/>
      <c r="G910" s="9"/>
      <c r="H910" s="9"/>
      <c r="I910" s="10"/>
    </row>
    <row r="911" spans="1:9" x14ac:dyDescent="0.35">
      <c r="A911" s="8"/>
      <c r="B911" s="9"/>
      <c r="C911" s="9"/>
      <c r="D911" s="9"/>
      <c r="E911" s="9"/>
      <c r="F911" s="9"/>
      <c r="G911" s="9"/>
      <c r="H911" s="9"/>
      <c r="I911" s="10"/>
    </row>
    <row r="912" spans="1:9" x14ac:dyDescent="0.35">
      <c r="A912" s="8"/>
      <c r="B912" s="9"/>
      <c r="C912" s="9"/>
      <c r="D912" s="9"/>
      <c r="E912" s="9"/>
      <c r="F912" s="9"/>
      <c r="G912" s="9"/>
      <c r="H912" s="9"/>
      <c r="I912" s="10"/>
    </row>
    <row r="913" spans="1:9" x14ac:dyDescent="0.35">
      <c r="A913" s="8"/>
      <c r="B913" s="9"/>
      <c r="C913" s="9"/>
      <c r="D913" s="9"/>
      <c r="E913" s="9"/>
      <c r="F913" s="9"/>
      <c r="G913" s="9"/>
      <c r="H913" s="9"/>
      <c r="I913" s="10"/>
    </row>
    <row r="914" spans="1:9" x14ac:dyDescent="0.35">
      <c r="A914" s="8"/>
      <c r="B914" s="9"/>
      <c r="C914" s="9"/>
      <c r="D914" s="9"/>
      <c r="E914" s="9"/>
      <c r="F914" s="9"/>
      <c r="G914" s="9"/>
      <c r="H914" s="9"/>
      <c r="I914" s="10"/>
    </row>
    <row r="915" spans="1:9" x14ac:dyDescent="0.35">
      <c r="A915" s="8"/>
      <c r="B915" s="9"/>
      <c r="C915" s="9"/>
      <c r="D915" s="9"/>
      <c r="E915" s="9"/>
      <c r="F915" s="9"/>
      <c r="G915" s="9"/>
      <c r="H915" s="9"/>
      <c r="I915" s="10"/>
    </row>
    <row r="916" spans="1:9" x14ac:dyDescent="0.35">
      <c r="A916" s="8"/>
      <c r="B916" s="9"/>
      <c r="C916" s="9"/>
      <c r="D916" s="9"/>
      <c r="E916" s="9"/>
      <c r="F916" s="9"/>
      <c r="G916" s="9"/>
      <c r="H916" s="9"/>
      <c r="I916" s="10"/>
    </row>
    <row r="917" spans="1:9" x14ac:dyDescent="0.35">
      <c r="A917" s="8"/>
      <c r="B917" s="9"/>
      <c r="C917" s="9"/>
      <c r="D917" s="9"/>
      <c r="E917" s="9"/>
      <c r="F917" s="9"/>
      <c r="G917" s="9"/>
      <c r="H917" s="9"/>
      <c r="I917" s="10"/>
    </row>
    <row r="918" spans="1:9" x14ac:dyDescent="0.35">
      <c r="A918" s="8"/>
      <c r="B918" s="9"/>
      <c r="C918" s="9"/>
      <c r="D918" s="9"/>
      <c r="E918" s="9"/>
      <c r="F918" s="9"/>
      <c r="G918" s="9"/>
      <c r="H918" s="9"/>
      <c r="I918" s="10"/>
    </row>
    <row r="919" spans="1:9" x14ac:dyDescent="0.35">
      <c r="A919" s="8"/>
      <c r="B919" s="9"/>
      <c r="C919" s="9"/>
      <c r="D919" s="9"/>
      <c r="E919" s="9"/>
      <c r="F919" s="9"/>
      <c r="G919" s="9"/>
      <c r="H919" s="9"/>
      <c r="I919" s="10"/>
    </row>
    <row r="920" spans="1:9" x14ac:dyDescent="0.35">
      <c r="A920" s="8"/>
      <c r="B920" s="9"/>
      <c r="C920" s="9"/>
      <c r="D920" s="9"/>
      <c r="E920" s="9"/>
      <c r="F920" s="9"/>
      <c r="G920" s="9"/>
      <c r="H920" s="9"/>
      <c r="I920" s="10"/>
    </row>
    <row r="921" spans="1:9" x14ac:dyDescent="0.35">
      <c r="A921" s="8"/>
      <c r="B921" s="9"/>
      <c r="C921" s="9"/>
      <c r="D921" s="9"/>
      <c r="E921" s="9"/>
      <c r="F921" s="9"/>
      <c r="G921" s="9"/>
      <c r="H921" s="9"/>
      <c r="I921" s="10"/>
    </row>
    <row r="922" spans="1:9" x14ac:dyDescent="0.35">
      <c r="A922" s="8"/>
      <c r="B922" s="9"/>
      <c r="C922" s="9"/>
      <c r="D922" s="9"/>
      <c r="E922" s="9"/>
      <c r="F922" s="9"/>
      <c r="G922" s="9"/>
      <c r="H922" s="9"/>
      <c r="I922" s="10"/>
    </row>
    <row r="923" spans="1:9" x14ac:dyDescent="0.35">
      <c r="A923" s="8"/>
      <c r="B923" s="9"/>
      <c r="C923" s="9"/>
      <c r="D923" s="9"/>
      <c r="E923" s="9"/>
      <c r="F923" s="9"/>
      <c r="G923" s="9"/>
      <c r="H923" s="9"/>
      <c r="I923" s="10"/>
    </row>
    <row r="924" spans="1:9" x14ac:dyDescent="0.35">
      <c r="A924" s="8"/>
      <c r="B924" s="9"/>
      <c r="C924" s="9"/>
      <c r="D924" s="9"/>
      <c r="E924" s="9"/>
      <c r="F924" s="9"/>
      <c r="G924" s="9"/>
      <c r="H924" s="9"/>
      <c r="I924" s="10"/>
    </row>
    <row r="925" spans="1:9" x14ac:dyDescent="0.35">
      <c r="A925" s="8"/>
      <c r="B925" s="9"/>
      <c r="C925" s="9"/>
      <c r="D925" s="9"/>
      <c r="E925" s="9"/>
      <c r="F925" s="9"/>
      <c r="G925" s="9"/>
      <c r="H925" s="9"/>
      <c r="I925" s="10"/>
    </row>
    <row r="926" spans="1:9" x14ac:dyDescent="0.35">
      <c r="A926" s="8"/>
      <c r="B926" s="9"/>
      <c r="C926" s="9"/>
      <c r="D926" s="9"/>
      <c r="E926" s="9"/>
      <c r="F926" s="9"/>
      <c r="G926" s="9"/>
      <c r="H926" s="9"/>
      <c r="I926" s="10"/>
    </row>
    <row r="927" spans="1:9" x14ac:dyDescent="0.35">
      <c r="A927" s="8"/>
      <c r="B927" s="9"/>
      <c r="C927" s="9"/>
      <c r="D927" s="9"/>
      <c r="E927" s="9"/>
      <c r="F927" s="9"/>
      <c r="G927" s="9"/>
      <c r="H927" s="9"/>
      <c r="I927" s="10"/>
    </row>
    <row r="928" spans="1:9" x14ac:dyDescent="0.35">
      <c r="A928" s="8"/>
      <c r="B928" s="9"/>
      <c r="C928" s="9"/>
      <c r="D928" s="9"/>
      <c r="E928" s="9"/>
      <c r="F928" s="9"/>
      <c r="G928" s="9"/>
      <c r="H928" s="9"/>
      <c r="I928" s="10"/>
    </row>
    <row r="929" spans="1:9" x14ac:dyDescent="0.35">
      <c r="A929" s="8"/>
      <c r="B929" s="9"/>
      <c r="C929" s="9"/>
      <c r="D929" s="9"/>
      <c r="E929" s="9"/>
      <c r="F929" s="9"/>
      <c r="G929" s="9"/>
      <c r="H929" s="9"/>
      <c r="I929" s="10"/>
    </row>
    <row r="930" spans="1:9" x14ac:dyDescent="0.35">
      <c r="A930" s="8"/>
      <c r="B930" s="9"/>
      <c r="C930" s="9"/>
      <c r="D930" s="9"/>
      <c r="E930" s="9"/>
      <c r="F930" s="9"/>
      <c r="G930" s="9"/>
      <c r="H930" s="9"/>
      <c r="I930" s="10"/>
    </row>
    <row r="931" spans="1:9" x14ac:dyDescent="0.35">
      <c r="A931" s="8"/>
      <c r="B931" s="9"/>
      <c r="C931" s="9"/>
      <c r="D931" s="9"/>
      <c r="E931" s="9"/>
      <c r="F931" s="9"/>
      <c r="G931" s="9"/>
      <c r="H931" s="9"/>
      <c r="I931" s="10"/>
    </row>
    <row r="932" spans="1:9" x14ac:dyDescent="0.35">
      <c r="A932" s="8"/>
      <c r="B932" s="9"/>
      <c r="C932" s="9"/>
      <c r="D932" s="9"/>
      <c r="E932" s="9"/>
      <c r="F932" s="9"/>
      <c r="G932" s="9"/>
      <c r="H932" s="9"/>
      <c r="I932" s="10"/>
    </row>
    <row r="933" spans="1:9" x14ac:dyDescent="0.35">
      <c r="A933" s="8"/>
      <c r="B933" s="9"/>
      <c r="C933" s="9"/>
      <c r="D933" s="9"/>
      <c r="E933" s="9"/>
      <c r="F933" s="9"/>
      <c r="G933" s="9"/>
      <c r="H933" s="9"/>
      <c r="I933" s="10"/>
    </row>
    <row r="934" spans="1:9" x14ac:dyDescent="0.35">
      <c r="A934" s="8"/>
      <c r="B934" s="9"/>
      <c r="C934" s="9"/>
      <c r="D934" s="9"/>
      <c r="E934" s="9"/>
      <c r="F934" s="9"/>
      <c r="G934" s="9"/>
      <c r="H934" s="9"/>
      <c r="I934" s="10"/>
    </row>
    <row r="935" spans="1:9" x14ac:dyDescent="0.35">
      <c r="A935" s="8"/>
      <c r="B935" s="9"/>
      <c r="C935" s="9"/>
      <c r="D935" s="9"/>
      <c r="E935" s="9"/>
      <c r="F935" s="9"/>
      <c r="G935" s="9"/>
      <c r="H935" s="9"/>
      <c r="I935" s="10"/>
    </row>
    <row r="936" spans="1:9" x14ac:dyDescent="0.35">
      <c r="A936" s="8"/>
      <c r="B936" s="9"/>
      <c r="C936" s="9"/>
      <c r="D936" s="9"/>
      <c r="E936" s="9"/>
      <c r="F936" s="9"/>
      <c r="G936" s="9"/>
      <c r="H936" s="9"/>
      <c r="I936" s="10"/>
    </row>
    <row r="937" spans="1:9" x14ac:dyDescent="0.35">
      <c r="A937" s="8"/>
      <c r="B937" s="9"/>
      <c r="C937" s="9"/>
      <c r="D937" s="9"/>
      <c r="E937" s="9"/>
      <c r="F937" s="9"/>
      <c r="G937" s="9"/>
      <c r="H937" s="9"/>
      <c r="I937" s="10"/>
    </row>
    <row r="938" spans="1:9" x14ac:dyDescent="0.35">
      <c r="A938" s="8"/>
      <c r="B938" s="9"/>
      <c r="C938" s="9"/>
      <c r="D938" s="9"/>
      <c r="E938" s="9"/>
      <c r="F938" s="9"/>
      <c r="G938" s="9"/>
      <c r="H938" s="9"/>
      <c r="I938" s="10"/>
    </row>
    <row r="939" spans="1:9" x14ac:dyDescent="0.35">
      <c r="A939" s="8"/>
      <c r="B939" s="9"/>
      <c r="C939" s="9"/>
      <c r="D939" s="9"/>
      <c r="E939" s="9"/>
      <c r="F939" s="9"/>
      <c r="G939" s="9"/>
      <c r="H939" s="9"/>
      <c r="I939" s="10"/>
    </row>
    <row r="940" spans="1:9" x14ac:dyDescent="0.35">
      <c r="A940" s="8"/>
      <c r="B940" s="9"/>
      <c r="C940" s="9"/>
      <c r="D940" s="9"/>
      <c r="E940" s="9"/>
      <c r="F940" s="9"/>
      <c r="G940" s="9"/>
      <c r="H940" s="9"/>
      <c r="I940" s="10"/>
    </row>
    <row r="941" spans="1:9" x14ac:dyDescent="0.35">
      <c r="A941" s="8"/>
      <c r="B941" s="9"/>
      <c r="C941" s="9"/>
      <c r="D941" s="9"/>
      <c r="E941" s="9"/>
      <c r="F941" s="9"/>
      <c r="G941" s="9"/>
      <c r="H941" s="9"/>
      <c r="I941" s="10"/>
    </row>
    <row r="942" spans="1:9" x14ac:dyDescent="0.35">
      <c r="A942" s="8"/>
      <c r="B942" s="9"/>
      <c r="C942" s="9"/>
      <c r="D942" s="9"/>
      <c r="E942" s="9"/>
      <c r="F942" s="9"/>
      <c r="G942" s="9"/>
      <c r="H942" s="9"/>
      <c r="I942" s="10"/>
    </row>
    <row r="943" spans="1:9" x14ac:dyDescent="0.35">
      <c r="A943" s="8"/>
      <c r="B943" s="9"/>
      <c r="C943" s="9"/>
      <c r="D943" s="9"/>
      <c r="E943" s="9"/>
      <c r="F943" s="9"/>
      <c r="G943" s="9"/>
      <c r="H943" s="9"/>
      <c r="I943" s="10"/>
    </row>
    <row r="944" spans="1:9" x14ac:dyDescent="0.35">
      <c r="A944" s="8"/>
      <c r="B944" s="9"/>
      <c r="C944" s="9"/>
      <c r="D944" s="9"/>
      <c r="E944" s="9"/>
      <c r="F944" s="9"/>
      <c r="G944" s="9"/>
      <c r="H944" s="9"/>
      <c r="I944" s="10"/>
    </row>
    <row r="945" spans="1:9" x14ac:dyDescent="0.35">
      <c r="A945" s="8"/>
      <c r="B945" s="9"/>
      <c r="C945" s="9"/>
      <c r="D945" s="9"/>
      <c r="E945" s="9"/>
      <c r="F945" s="9"/>
      <c r="G945" s="9"/>
      <c r="H945" s="9"/>
      <c r="I945" s="10"/>
    </row>
    <row r="946" spans="1:9" x14ac:dyDescent="0.35">
      <c r="A946" s="8"/>
      <c r="B946" s="9"/>
      <c r="C946" s="9"/>
      <c r="D946" s="9"/>
      <c r="E946" s="9"/>
      <c r="F946" s="9"/>
      <c r="G946" s="9"/>
      <c r="H946" s="9"/>
      <c r="I946" s="10"/>
    </row>
    <row r="947" spans="1:9" x14ac:dyDescent="0.35">
      <c r="A947" s="8"/>
      <c r="B947" s="9"/>
      <c r="C947" s="9"/>
      <c r="D947" s="9"/>
      <c r="E947" s="9"/>
      <c r="F947" s="9"/>
      <c r="G947" s="9"/>
      <c r="H947" s="9"/>
      <c r="I947" s="10"/>
    </row>
    <row r="948" spans="1:9" x14ac:dyDescent="0.35">
      <c r="A948" s="8"/>
      <c r="B948" s="9"/>
      <c r="C948" s="9"/>
      <c r="D948" s="9"/>
      <c r="E948" s="9"/>
      <c r="F948" s="9"/>
      <c r="G948" s="9"/>
      <c r="H948" s="9"/>
      <c r="I948" s="10"/>
    </row>
    <row r="949" spans="1:9" x14ac:dyDescent="0.35">
      <c r="A949" s="8"/>
      <c r="B949" s="9"/>
      <c r="C949" s="9"/>
      <c r="D949" s="9"/>
      <c r="E949" s="9"/>
      <c r="F949" s="9"/>
      <c r="G949" s="9"/>
      <c r="H949" s="9"/>
      <c r="I949" s="10"/>
    </row>
    <row r="950" spans="1:9" x14ac:dyDescent="0.35">
      <c r="A950" s="8"/>
      <c r="B950" s="9"/>
      <c r="C950" s="9"/>
      <c r="D950" s="9"/>
      <c r="E950" s="9"/>
      <c r="F950" s="9"/>
      <c r="G950" s="9"/>
      <c r="H950" s="9"/>
      <c r="I950" s="10"/>
    </row>
    <row r="951" spans="1:9" x14ac:dyDescent="0.35">
      <c r="A951" s="8"/>
      <c r="B951" s="9"/>
      <c r="C951" s="9"/>
      <c r="D951" s="9"/>
      <c r="E951" s="9"/>
      <c r="F951" s="9"/>
      <c r="G951" s="9"/>
      <c r="H951" s="9"/>
      <c r="I951" s="10"/>
    </row>
    <row r="952" spans="1:9" x14ac:dyDescent="0.35">
      <c r="A952" s="8"/>
      <c r="B952" s="9"/>
      <c r="C952" s="9"/>
      <c r="D952" s="9"/>
      <c r="E952" s="9"/>
      <c r="F952" s="9"/>
      <c r="G952" s="9"/>
      <c r="H952" s="9"/>
      <c r="I952" s="10"/>
    </row>
    <row r="953" spans="1:9" x14ac:dyDescent="0.35">
      <c r="A953" s="8"/>
      <c r="B953" s="9"/>
      <c r="C953" s="9"/>
      <c r="D953" s="9"/>
      <c r="E953" s="9"/>
      <c r="F953" s="9"/>
      <c r="G953" s="9"/>
      <c r="H953" s="9"/>
      <c r="I953" s="10"/>
    </row>
    <row r="954" spans="1:9" x14ac:dyDescent="0.35">
      <c r="A954" s="8"/>
      <c r="B954" s="9"/>
      <c r="C954" s="9"/>
      <c r="D954" s="9"/>
      <c r="E954" s="9"/>
      <c r="F954" s="9"/>
      <c r="G954" s="9"/>
      <c r="H954" s="9"/>
      <c r="I954" s="10"/>
    </row>
    <row r="955" spans="1:9" x14ac:dyDescent="0.35">
      <c r="A955" s="8"/>
      <c r="B955" s="9"/>
      <c r="C955" s="9"/>
      <c r="D955" s="9"/>
      <c r="E955" s="9"/>
      <c r="F955" s="9"/>
      <c r="G955" s="9"/>
      <c r="H955" s="9"/>
      <c r="I955" s="10"/>
    </row>
    <row r="956" spans="1:9" x14ac:dyDescent="0.35">
      <c r="A956" s="8"/>
      <c r="B956" s="9"/>
      <c r="C956" s="9"/>
      <c r="D956" s="9"/>
      <c r="E956" s="9"/>
      <c r="F956" s="9"/>
      <c r="G956" s="9"/>
      <c r="H956" s="9"/>
      <c r="I956" s="10"/>
    </row>
    <row r="957" spans="1:9" x14ac:dyDescent="0.35">
      <c r="A957" s="8"/>
      <c r="B957" s="9"/>
      <c r="C957" s="9"/>
      <c r="D957" s="9"/>
      <c r="E957" s="9"/>
      <c r="F957" s="9"/>
      <c r="G957" s="9"/>
      <c r="H957" s="9"/>
      <c r="I957" s="10"/>
    </row>
    <row r="958" spans="1:9" x14ac:dyDescent="0.35">
      <c r="A958" s="8"/>
      <c r="B958" s="9"/>
      <c r="C958" s="9"/>
      <c r="D958" s="9"/>
      <c r="E958" s="9"/>
      <c r="F958" s="9"/>
      <c r="G958" s="9"/>
      <c r="H958" s="9"/>
      <c r="I958" s="10"/>
    </row>
    <row r="959" spans="1:9" x14ac:dyDescent="0.35">
      <c r="A959" s="8"/>
      <c r="B959" s="9"/>
      <c r="C959" s="9"/>
      <c r="D959" s="9"/>
      <c r="E959" s="9"/>
      <c r="F959" s="9"/>
      <c r="G959" s="9"/>
      <c r="H959" s="9"/>
      <c r="I959" s="10"/>
    </row>
    <row r="960" spans="1:9" x14ac:dyDescent="0.35">
      <c r="A960" s="8"/>
      <c r="B960" s="9"/>
      <c r="C960" s="9"/>
      <c r="D960" s="9"/>
      <c r="E960" s="9"/>
      <c r="F960" s="9"/>
      <c r="G960" s="9"/>
      <c r="H960" s="9"/>
      <c r="I960" s="10"/>
    </row>
    <row r="961" spans="1:9" x14ac:dyDescent="0.35">
      <c r="A961" s="8"/>
      <c r="B961" s="9"/>
      <c r="C961" s="9"/>
      <c r="D961" s="9"/>
      <c r="E961" s="9"/>
      <c r="F961" s="9"/>
      <c r="G961" s="9"/>
      <c r="H961" s="9"/>
      <c r="I961" s="10"/>
    </row>
    <row r="962" spans="1:9" x14ac:dyDescent="0.35">
      <c r="A962" s="8"/>
      <c r="B962" s="9"/>
      <c r="C962" s="9"/>
      <c r="D962" s="9"/>
      <c r="E962" s="9"/>
      <c r="F962" s="9"/>
      <c r="G962" s="9"/>
      <c r="H962" s="9"/>
      <c r="I962" s="10"/>
    </row>
    <row r="963" spans="1:9" x14ac:dyDescent="0.35">
      <c r="A963" s="8"/>
      <c r="B963" s="9"/>
      <c r="C963" s="9"/>
      <c r="D963" s="9"/>
      <c r="E963" s="9"/>
      <c r="F963" s="9"/>
      <c r="G963" s="9"/>
      <c r="H963" s="9"/>
      <c r="I963" s="10"/>
    </row>
    <row r="964" spans="1:9" x14ac:dyDescent="0.35">
      <c r="A964" s="8"/>
      <c r="B964" s="9"/>
      <c r="C964" s="9"/>
      <c r="D964" s="9"/>
      <c r="E964" s="9"/>
      <c r="F964" s="9"/>
      <c r="G964" s="9"/>
      <c r="H964" s="9"/>
      <c r="I964" s="10"/>
    </row>
    <row r="965" spans="1:9" x14ac:dyDescent="0.35">
      <c r="A965" s="8"/>
      <c r="B965" s="9"/>
      <c r="C965" s="9"/>
      <c r="D965" s="9"/>
      <c r="E965" s="9"/>
      <c r="F965" s="9"/>
      <c r="G965" s="9"/>
      <c r="H965" s="9"/>
      <c r="I965" s="10"/>
    </row>
    <row r="966" spans="1:9" x14ac:dyDescent="0.35">
      <c r="A966" s="8"/>
      <c r="B966" s="9"/>
      <c r="C966" s="9"/>
      <c r="D966" s="9"/>
      <c r="E966" s="9"/>
      <c r="F966" s="9"/>
      <c r="G966" s="9"/>
      <c r="H966" s="9"/>
      <c r="I966" s="10"/>
    </row>
    <row r="967" spans="1:9" x14ac:dyDescent="0.35">
      <c r="A967" s="8"/>
      <c r="B967" s="9"/>
      <c r="C967" s="9"/>
      <c r="D967" s="9"/>
      <c r="E967" s="9"/>
      <c r="F967" s="9"/>
      <c r="G967" s="9"/>
      <c r="H967" s="9"/>
      <c r="I967" s="10"/>
    </row>
    <row r="968" spans="1:9" x14ac:dyDescent="0.35">
      <c r="A968" s="8"/>
      <c r="B968" s="9"/>
      <c r="C968" s="9"/>
      <c r="D968" s="9"/>
      <c r="E968" s="9"/>
      <c r="F968" s="9"/>
      <c r="G968" s="9"/>
      <c r="H968" s="9"/>
      <c r="I968" s="10"/>
    </row>
    <row r="969" spans="1:9" x14ac:dyDescent="0.35">
      <c r="A969" s="8"/>
      <c r="B969" s="9"/>
      <c r="C969" s="9"/>
      <c r="D969" s="9"/>
      <c r="E969" s="9"/>
      <c r="F969" s="9"/>
      <c r="G969" s="9"/>
      <c r="H969" s="9"/>
      <c r="I969" s="10"/>
    </row>
    <row r="970" spans="1:9" x14ac:dyDescent="0.35">
      <c r="A970" s="8"/>
      <c r="B970" s="9"/>
      <c r="C970" s="9"/>
      <c r="D970" s="9"/>
      <c r="E970" s="9"/>
      <c r="F970" s="9"/>
      <c r="G970" s="9"/>
      <c r="H970" s="9"/>
      <c r="I970" s="10"/>
    </row>
    <row r="971" spans="1:9" x14ac:dyDescent="0.35">
      <c r="A971" s="8"/>
      <c r="B971" s="9"/>
      <c r="C971" s="9"/>
      <c r="D971" s="9"/>
      <c r="E971" s="9"/>
      <c r="F971" s="9"/>
      <c r="G971" s="9"/>
      <c r="H971" s="9"/>
      <c r="I971" s="10"/>
    </row>
    <row r="972" spans="1:9" x14ac:dyDescent="0.35">
      <c r="A972" s="8"/>
      <c r="B972" s="9"/>
      <c r="C972" s="9"/>
      <c r="D972" s="9"/>
      <c r="E972" s="9"/>
      <c r="F972" s="9"/>
      <c r="G972" s="9"/>
      <c r="H972" s="9"/>
      <c r="I972" s="10"/>
    </row>
    <row r="973" spans="1:9" x14ac:dyDescent="0.35">
      <c r="A973" s="8"/>
      <c r="B973" s="9"/>
      <c r="C973" s="9"/>
      <c r="D973" s="9"/>
      <c r="E973" s="9"/>
      <c r="F973" s="9"/>
      <c r="G973" s="9"/>
      <c r="H973" s="9"/>
      <c r="I973" s="10"/>
    </row>
    <row r="974" spans="1:9" x14ac:dyDescent="0.35">
      <c r="A974" s="8"/>
      <c r="B974" s="9"/>
      <c r="C974" s="9"/>
      <c r="D974" s="9"/>
      <c r="E974" s="9"/>
      <c r="F974" s="9"/>
      <c r="G974" s="9"/>
      <c r="H974" s="9"/>
      <c r="I974" s="10"/>
    </row>
    <row r="975" spans="1:9" x14ac:dyDescent="0.35">
      <c r="A975" s="8"/>
      <c r="B975" s="9"/>
      <c r="C975" s="9"/>
      <c r="D975" s="9"/>
      <c r="E975" s="9"/>
      <c r="F975" s="9"/>
      <c r="G975" s="9"/>
      <c r="H975" s="9"/>
      <c r="I975" s="10"/>
    </row>
    <row r="976" spans="1:9" x14ac:dyDescent="0.35">
      <c r="A976" s="8"/>
      <c r="B976" s="9"/>
      <c r="C976" s="9"/>
      <c r="D976" s="9"/>
      <c r="E976" s="9"/>
      <c r="F976" s="9"/>
      <c r="G976" s="9"/>
      <c r="H976" s="9"/>
      <c r="I976" s="10"/>
    </row>
    <row r="977" spans="1:9" x14ac:dyDescent="0.35">
      <c r="A977" s="8"/>
      <c r="B977" s="9"/>
      <c r="C977" s="9"/>
      <c r="D977" s="9"/>
      <c r="E977" s="9"/>
      <c r="F977" s="9"/>
      <c r="G977" s="9"/>
      <c r="H977" s="9"/>
      <c r="I977" s="10"/>
    </row>
    <row r="978" spans="1:9" x14ac:dyDescent="0.35">
      <c r="A978" s="8"/>
      <c r="B978" s="9"/>
      <c r="C978" s="9"/>
      <c r="D978" s="9"/>
      <c r="E978" s="9"/>
      <c r="F978" s="9"/>
      <c r="G978" s="9"/>
      <c r="H978" s="9"/>
      <c r="I978" s="10"/>
    </row>
    <row r="979" spans="1:9" x14ac:dyDescent="0.35">
      <c r="A979" s="8"/>
      <c r="B979" s="9"/>
      <c r="C979" s="9"/>
      <c r="D979" s="9"/>
      <c r="E979" s="9"/>
      <c r="F979" s="9"/>
      <c r="G979" s="9"/>
      <c r="H979" s="9"/>
      <c r="I979" s="10"/>
    </row>
    <row r="980" spans="1:9" x14ac:dyDescent="0.35">
      <c r="A980" s="8"/>
      <c r="B980" s="9"/>
      <c r="C980" s="9"/>
      <c r="D980" s="9"/>
      <c r="E980" s="9"/>
      <c r="F980" s="9"/>
      <c r="G980" s="9"/>
      <c r="H980" s="9"/>
      <c r="I980" s="10"/>
    </row>
    <row r="981" spans="1:9" x14ac:dyDescent="0.35">
      <c r="A981" s="8"/>
      <c r="B981" s="9"/>
      <c r="C981" s="9"/>
      <c r="D981" s="9"/>
      <c r="E981" s="9"/>
      <c r="F981" s="9"/>
      <c r="G981" s="9"/>
      <c r="H981" s="9"/>
      <c r="I981" s="10"/>
    </row>
    <row r="982" spans="1:9" x14ac:dyDescent="0.35">
      <c r="A982" s="8"/>
      <c r="B982" s="9"/>
      <c r="C982" s="9"/>
      <c r="D982" s="9"/>
      <c r="E982" s="9"/>
      <c r="F982" s="9"/>
      <c r="G982" s="9"/>
      <c r="H982" s="9"/>
      <c r="I982" s="10"/>
    </row>
    <row r="983" spans="1:9" x14ac:dyDescent="0.35">
      <c r="A983" s="8"/>
      <c r="B983" s="9"/>
      <c r="C983" s="9"/>
      <c r="D983" s="9"/>
      <c r="E983" s="9"/>
      <c r="F983" s="9"/>
      <c r="G983" s="9"/>
      <c r="H983" s="9"/>
      <c r="I983" s="10"/>
    </row>
    <row r="984" spans="1:9" x14ac:dyDescent="0.35">
      <c r="A984" s="8"/>
      <c r="B984" s="9"/>
      <c r="C984" s="9"/>
      <c r="D984" s="9"/>
      <c r="E984" s="9"/>
      <c r="F984" s="9"/>
      <c r="G984" s="9"/>
      <c r="H984" s="9"/>
      <c r="I984" s="10"/>
    </row>
    <row r="985" spans="1:9" x14ac:dyDescent="0.35">
      <c r="A985" s="8"/>
      <c r="B985" s="9"/>
      <c r="C985" s="9"/>
      <c r="D985" s="9"/>
      <c r="E985" s="9"/>
      <c r="F985" s="9"/>
      <c r="G985" s="9"/>
      <c r="H985" s="9"/>
      <c r="I985" s="10"/>
    </row>
    <row r="986" spans="1:9" x14ac:dyDescent="0.35">
      <c r="A986" s="8"/>
      <c r="B986" s="9"/>
      <c r="C986" s="9"/>
      <c r="D986" s="9"/>
      <c r="E986" s="9"/>
      <c r="F986" s="9"/>
      <c r="G986" s="9"/>
      <c r="H986" s="9"/>
      <c r="I986" s="10"/>
    </row>
    <row r="987" spans="1:9" x14ac:dyDescent="0.35">
      <c r="A987" s="8"/>
      <c r="B987" s="9"/>
      <c r="C987" s="9"/>
      <c r="D987" s="9"/>
      <c r="E987" s="9"/>
      <c r="F987" s="9"/>
      <c r="G987" s="9"/>
      <c r="H987" s="9"/>
      <c r="I987" s="10"/>
    </row>
    <row r="988" spans="1:9" x14ac:dyDescent="0.35">
      <c r="A988" s="8"/>
      <c r="B988" s="9"/>
      <c r="C988" s="9"/>
      <c r="D988" s="9"/>
      <c r="E988" s="9"/>
      <c r="F988" s="9"/>
      <c r="G988" s="9"/>
      <c r="H988" s="9"/>
      <c r="I988" s="10"/>
    </row>
    <row r="989" spans="1:9" x14ac:dyDescent="0.35">
      <c r="A989" s="8"/>
      <c r="B989" s="9"/>
      <c r="C989" s="9"/>
      <c r="D989" s="9"/>
      <c r="E989" s="9"/>
      <c r="F989" s="9"/>
      <c r="G989" s="9"/>
      <c r="H989" s="9"/>
      <c r="I989" s="10"/>
    </row>
    <row r="990" spans="1:9" x14ac:dyDescent="0.35">
      <c r="A990" s="8"/>
      <c r="B990" s="9"/>
      <c r="C990" s="9"/>
      <c r="D990" s="9"/>
      <c r="E990" s="9"/>
      <c r="F990" s="9"/>
      <c r="G990" s="9"/>
      <c r="H990" s="9"/>
      <c r="I990" s="10"/>
    </row>
    <row r="991" spans="1:9" x14ac:dyDescent="0.35">
      <c r="A991" s="8"/>
      <c r="B991" s="9"/>
      <c r="C991" s="9"/>
      <c r="D991" s="9"/>
      <c r="E991" s="9"/>
      <c r="F991" s="9"/>
      <c r="G991" s="9"/>
      <c r="H991" s="9"/>
      <c r="I991" s="10"/>
    </row>
    <row r="992" spans="1:9" x14ac:dyDescent="0.35">
      <c r="A992" s="8"/>
      <c r="B992" s="9"/>
      <c r="C992" s="9"/>
      <c r="D992" s="9"/>
      <c r="E992" s="9"/>
      <c r="F992" s="9"/>
      <c r="G992" s="9"/>
      <c r="H992" s="9"/>
      <c r="I992" s="10"/>
    </row>
    <row r="993" spans="1:9" x14ac:dyDescent="0.35">
      <c r="A993" s="8"/>
      <c r="B993" s="9"/>
      <c r="C993" s="9"/>
      <c r="D993" s="9"/>
      <c r="E993" s="9"/>
      <c r="F993" s="9"/>
      <c r="G993" s="9"/>
      <c r="H993" s="9"/>
      <c r="I993" s="10"/>
    </row>
    <row r="994" spans="1:9" x14ac:dyDescent="0.35">
      <c r="A994" s="8"/>
      <c r="B994" s="9"/>
      <c r="C994" s="9"/>
      <c r="D994" s="9"/>
      <c r="E994" s="9"/>
      <c r="F994" s="9"/>
      <c r="G994" s="9"/>
      <c r="H994" s="9"/>
      <c r="I994" s="10"/>
    </row>
    <row r="995" spans="1:9" x14ac:dyDescent="0.35">
      <c r="A995" s="8"/>
      <c r="B995" s="9"/>
      <c r="C995" s="9"/>
      <c r="D995" s="9"/>
      <c r="E995" s="9"/>
      <c r="F995" s="9"/>
      <c r="G995" s="9"/>
      <c r="H995" s="9"/>
      <c r="I995" s="10"/>
    </row>
    <row r="996" spans="1:9" x14ac:dyDescent="0.35">
      <c r="A996" s="8"/>
      <c r="B996" s="9"/>
      <c r="C996" s="9"/>
      <c r="D996" s="9"/>
      <c r="E996" s="9"/>
      <c r="F996" s="9"/>
      <c r="G996" s="9"/>
      <c r="H996" s="9"/>
      <c r="I996" s="10"/>
    </row>
    <row r="997" spans="1:9" x14ac:dyDescent="0.35">
      <c r="A997" s="8"/>
      <c r="B997" s="9"/>
      <c r="C997" s="9"/>
      <c r="D997" s="9"/>
      <c r="E997" s="9"/>
      <c r="F997" s="9"/>
      <c r="G997" s="9"/>
      <c r="H997" s="9"/>
      <c r="I997" s="10"/>
    </row>
    <row r="998" spans="1:9" x14ac:dyDescent="0.35">
      <c r="A998" s="8"/>
      <c r="B998" s="9"/>
      <c r="C998" s="9"/>
      <c r="D998" s="9"/>
      <c r="E998" s="9"/>
      <c r="F998" s="9"/>
      <c r="G998" s="9"/>
      <c r="H998" s="9"/>
      <c r="I998" s="10"/>
    </row>
    <row r="999" spans="1:9" x14ac:dyDescent="0.35">
      <c r="A999" s="11"/>
      <c r="B999" s="12"/>
      <c r="C999" s="12"/>
      <c r="D999" s="12"/>
      <c r="E999" s="12"/>
      <c r="F999" s="12"/>
      <c r="G999" s="12"/>
      <c r="H999" s="12"/>
      <c r="I999" s="13"/>
    </row>
    <row r="1000" spans="1:9" x14ac:dyDescent="0.35">
      <c r="A1000" s="528"/>
      <c r="B1000" s="529"/>
      <c r="C1000" s="529"/>
      <c r="D1000" s="529"/>
      <c r="E1000" s="529"/>
      <c r="F1000" s="529"/>
      <c r="G1000" s="529"/>
      <c r="H1000" s="529"/>
      <c r="I1000" s="530"/>
    </row>
  </sheetData>
  <mergeCells count="1">
    <mergeCell ref="A1000:I1000"/>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999088-696E-4FD8-B91F-8F96FA9A6FF2}">
  <sheetPr codeName="Sheet7">
    <tabColor theme="1"/>
  </sheetPr>
  <dimension ref="A1"/>
  <sheetViews>
    <sheetView workbookViewId="0">
      <selection activeCell="F17" sqref="F17"/>
    </sheetView>
  </sheetViews>
  <sheetFormatPr defaultColWidth="8.7109375" defaultRowHeight="15" x14ac:dyDescent="0.35"/>
  <cols>
    <col min="1" max="16384" width="8.7109375" style="302"/>
  </cols>
  <sheetData/>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2C94A4-2784-457F-9C02-12F22C6264F6}">
  <sheetPr codeName="Sheet8"/>
  <dimension ref="A2:C10"/>
  <sheetViews>
    <sheetView zoomScale="78" zoomScaleNormal="78" workbookViewId="0">
      <pane xSplit="4" ySplit="11" topLeftCell="E30" activePane="bottomRight" state="frozenSplit"/>
      <selection pane="topRight" activeCell="E1" sqref="E1"/>
      <selection pane="bottomLeft" activeCell="A12" sqref="A12"/>
      <selection pane="bottomRight" activeCell="B27" sqref="B27"/>
    </sheetView>
  </sheetViews>
  <sheetFormatPr defaultColWidth="8.7109375" defaultRowHeight="15" x14ac:dyDescent="0.35"/>
  <cols>
    <col min="1" max="1" width="8.7109375" style="1"/>
    <col min="2" max="2" width="92.2109375" style="1" customWidth="1"/>
    <col min="3" max="3" width="27.2109375" style="1" customWidth="1"/>
    <col min="4" max="4" width="2.92578125" style="1" customWidth="1"/>
    <col min="5" max="16384" width="8.7109375" style="1"/>
  </cols>
  <sheetData>
    <row r="2" spans="1:3" x14ac:dyDescent="0.35">
      <c r="C2" s="375" t="s">
        <v>2316</v>
      </c>
    </row>
    <row r="3" spans="1:3" ht="64.5" x14ac:dyDescent="0.35">
      <c r="A3" s="531" t="s">
        <v>2259</v>
      </c>
      <c r="B3" s="346" t="s">
        <v>2260</v>
      </c>
      <c r="C3" s="533"/>
    </row>
    <row r="4" spans="1:3" ht="15.65" customHeight="1" x14ac:dyDescent="0.35">
      <c r="A4" s="532"/>
      <c r="B4" s="103" t="s">
        <v>2267</v>
      </c>
      <c r="C4" s="534"/>
    </row>
    <row r="5" spans="1:3" ht="64.5" x14ac:dyDescent="0.35">
      <c r="A5" s="531" t="s">
        <v>2261</v>
      </c>
      <c r="B5" s="346" t="s">
        <v>2262</v>
      </c>
      <c r="C5" s="533"/>
    </row>
    <row r="6" spans="1:3" ht="15.65" customHeight="1" x14ac:dyDescent="0.35">
      <c r="A6" s="532"/>
      <c r="B6" s="103" t="s">
        <v>2268</v>
      </c>
      <c r="C6" s="534"/>
    </row>
    <row r="7" spans="1:3" ht="64.5" x14ac:dyDescent="0.35">
      <c r="A7" s="531" t="s">
        <v>2263</v>
      </c>
      <c r="B7" s="346" t="s">
        <v>2264</v>
      </c>
      <c r="C7" s="533"/>
    </row>
    <row r="8" spans="1:3" ht="15.65" customHeight="1" x14ac:dyDescent="0.35">
      <c r="A8" s="532"/>
      <c r="B8" s="103" t="s">
        <v>2269</v>
      </c>
      <c r="C8" s="534"/>
    </row>
    <row r="9" spans="1:3" ht="64.5" x14ac:dyDescent="0.35">
      <c r="A9" s="531" t="s">
        <v>2265</v>
      </c>
      <c r="B9" s="346" t="s">
        <v>2266</v>
      </c>
      <c r="C9" s="533"/>
    </row>
    <row r="10" spans="1:3" x14ac:dyDescent="0.35">
      <c r="A10" s="532"/>
      <c r="B10" s="103" t="s">
        <v>2270</v>
      </c>
      <c r="C10" s="534"/>
    </row>
  </sheetData>
  <mergeCells count="8">
    <mergeCell ref="A9:A10"/>
    <mergeCell ref="C9:C10"/>
    <mergeCell ref="A7:A8"/>
    <mergeCell ref="A5:A6"/>
    <mergeCell ref="A3:A4"/>
    <mergeCell ref="C3:C4"/>
    <mergeCell ref="C5:C6"/>
    <mergeCell ref="C7:C8"/>
  </mergeCells>
  <phoneticPr fontId="2"/>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770EBC-1C17-478B-83EA-5CD271764F85}">
  <sheetPr codeName="Sheet9">
    <tabColor rgb="FF00B0F0"/>
  </sheetPr>
  <dimension ref="A1:AL1001"/>
  <sheetViews>
    <sheetView zoomScale="68" zoomScaleNormal="68" workbookViewId="0">
      <pane xSplit="7" ySplit="9" topLeftCell="H70" activePane="bottomRight" state="frozenSplit"/>
      <selection activeCell="G1" sqref="G1"/>
      <selection pane="topRight" activeCell="G1" sqref="G1"/>
      <selection pane="bottomLeft" activeCell="G1" sqref="G1"/>
      <selection pane="bottomRight" activeCell="I84" sqref="I84"/>
    </sheetView>
  </sheetViews>
  <sheetFormatPr defaultColWidth="8.7109375" defaultRowHeight="15" x14ac:dyDescent="0.35"/>
  <cols>
    <col min="1" max="1" width="23.5703125" style="1" customWidth="1"/>
    <col min="2" max="2" width="8.42578125" style="1" customWidth="1"/>
    <col min="3" max="3" width="8" style="1" customWidth="1"/>
    <col min="4" max="4" width="5.7109375" style="1" customWidth="1"/>
    <col min="5" max="29" width="5.5703125" style="1" customWidth="1"/>
    <col min="30" max="30" width="2.42578125" style="1" customWidth="1"/>
    <col min="31" max="31" width="3.92578125" style="1" customWidth="1"/>
    <col min="32" max="32" width="17.7109375" style="1" customWidth="1"/>
    <col min="33" max="34" width="7" style="1" customWidth="1"/>
    <col min="35" max="35" width="8.28515625" style="1" customWidth="1"/>
    <col min="36" max="36" width="8.7109375" style="1"/>
    <col min="37" max="37" width="22.28515625" style="1" customWidth="1"/>
    <col min="38" max="38" width="8.0703125" style="1" customWidth="1"/>
    <col min="39" max="16384" width="8.7109375" style="1"/>
  </cols>
  <sheetData>
    <row r="1" spans="1:38" ht="22" x14ac:dyDescent="0.35">
      <c r="A1" s="16" t="s">
        <v>2243</v>
      </c>
      <c r="AL1" s="16" t="s">
        <v>2310</v>
      </c>
    </row>
    <row r="2" spans="1:38" ht="19.5" x14ac:dyDescent="0.35">
      <c r="A2" s="398"/>
      <c r="B2" s="275" t="s">
        <v>2206</v>
      </c>
      <c r="E2" s="359">
        <v>1</v>
      </c>
      <c r="F2" s="359">
        <v>2</v>
      </c>
      <c r="G2" s="359">
        <v>3</v>
      </c>
      <c r="H2" s="359">
        <v>4</v>
      </c>
      <c r="I2" s="359">
        <v>5</v>
      </c>
      <c r="J2" s="359">
        <v>6</v>
      </c>
      <c r="K2" s="359">
        <v>7</v>
      </c>
      <c r="L2" s="359">
        <v>8</v>
      </c>
      <c r="M2" s="359">
        <v>9</v>
      </c>
      <c r="N2" s="359">
        <v>10</v>
      </c>
      <c r="O2" s="359">
        <v>11</v>
      </c>
      <c r="P2" s="359">
        <v>12</v>
      </c>
      <c r="Q2" s="359">
        <v>13</v>
      </c>
      <c r="R2" s="359">
        <v>14</v>
      </c>
      <c r="S2" s="359">
        <v>15</v>
      </c>
      <c r="T2" s="359">
        <v>16</v>
      </c>
      <c r="U2" s="359">
        <v>17</v>
      </c>
      <c r="V2" s="359">
        <v>18</v>
      </c>
      <c r="W2" s="359">
        <v>19</v>
      </c>
      <c r="X2" s="359">
        <v>20</v>
      </c>
      <c r="Y2" s="359">
        <v>21</v>
      </c>
      <c r="Z2" s="359">
        <v>22</v>
      </c>
      <c r="AA2" s="359">
        <v>23</v>
      </c>
      <c r="AB2" s="359">
        <v>24</v>
      </c>
      <c r="AC2" s="359">
        <v>25</v>
      </c>
      <c r="AD2" s="338"/>
    </row>
    <row r="3" spans="1:38" x14ac:dyDescent="0.35">
      <c r="A3" s="536" t="s">
        <v>2311</v>
      </c>
      <c r="B3" s="537"/>
      <c r="C3" s="537"/>
      <c r="D3" s="538"/>
      <c r="E3" s="539" t="s">
        <v>2312</v>
      </c>
      <c r="F3" s="540"/>
      <c r="G3" s="540"/>
      <c r="H3" s="540"/>
      <c r="I3" s="540"/>
      <c r="J3" s="540"/>
      <c r="K3" s="540"/>
      <c r="L3" s="540"/>
      <c r="M3" s="540"/>
      <c r="N3" s="540"/>
      <c r="O3" s="540"/>
      <c r="P3" s="540"/>
      <c r="Q3" s="540"/>
      <c r="R3" s="540"/>
      <c r="S3" s="540"/>
      <c r="T3" s="540"/>
      <c r="U3" s="540"/>
      <c r="V3" s="540"/>
      <c r="W3" s="540"/>
      <c r="X3" s="540"/>
      <c r="Y3" s="540"/>
      <c r="Z3" s="540"/>
      <c r="AA3" s="540"/>
      <c r="AB3" s="540"/>
      <c r="AC3" s="541"/>
      <c r="AD3" s="338"/>
      <c r="AE3" s="338" t="s">
        <v>1985</v>
      </c>
      <c r="AF3" s="338" t="s">
        <v>1987</v>
      </c>
      <c r="AG3" s="338" t="s">
        <v>1988</v>
      </c>
      <c r="AH3" s="338" t="s">
        <v>2085</v>
      </c>
      <c r="AI3" s="338" t="s">
        <v>2025</v>
      </c>
      <c r="AJ3" s="338" t="s">
        <v>2244</v>
      </c>
      <c r="AK3" s="338" t="s">
        <v>2087</v>
      </c>
      <c r="AL3" s="338" t="s">
        <v>2309</v>
      </c>
    </row>
    <row r="4" spans="1:38" x14ac:dyDescent="0.35">
      <c r="A4" s="14" t="s">
        <v>182</v>
      </c>
      <c r="B4" s="15" t="s">
        <v>2385</v>
      </c>
      <c r="C4" s="15" t="s">
        <v>2386</v>
      </c>
      <c r="D4" s="37" t="s">
        <v>2387</v>
      </c>
      <c r="E4" s="17">
        <v>46027</v>
      </c>
      <c r="F4" s="17">
        <v>46028</v>
      </c>
      <c r="G4" s="17">
        <v>46029</v>
      </c>
      <c r="H4" s="17">
        <v>46030</v>
      </c>
      <c r="I4" s="17">
        <v>46031</v>
      </c>
      <c r="J4" s="17">
        <v>46034</v>
      </c>
      <c r="K4" s="17">
        <v>46035</v>
      </c>
      <c r="L4" s="17">
        <v>46036</v>
      </c>
      <c r="M4" s="17">
        <v>46037</v>
      </c>
      <c r="N4" s="17">
        <v>46038</v>
      </c>
      <c r="O4" s="17">
        <v>46041</v>
      </c>
      <c r="P4" s="17">
        <v>46042</v>
      </c>
      <c r="Q4" s="17">
        <v>46043</v>
      </c>
      <c r="R4" s="17">
        <v>46044</v>
      </c>
      <c r="S4" s="17">
        <v>46045</v>
      </c>
      <c r="T4" s="17">
        <v>46048</v>
      </c>
      <c r="U4" s="17">
        <v>46049</v>
      </c>
      <c r="V4" s="17">
        <v>46050</v>
      </c>
      <c r="W4" s="17">
        <v>46051</v>
      </c>
      <c r="X4" s="17">
        <v>46052</v>
      </c>
      <c r="Y4" s="17"/>
      <c r="Z4" s="17"/>
      <c r="AA4" s="17"/>
      <c r="AB4" s="17"/>
      <c r="AC4" s="339"/>
      <c r="AD4" s="535"/>
      <c r="AE4" s="5">
        <f>LEN(A4)</f>
        <v>4</v>
      </c>
      <c r="AF4" s="5" t="str">
        <f>IF($AE4=17,_xlfn.XLOOKUP($A4&amp;" ",CostDB!B:B,CostDB!A:A,"",,),IF($AE4=15,_xlfn.XLOOKUP($A4&amp;"   ",CostDB!B:B,CostDB!A:A,"",,),""))</f>
        <v/>
      </c>
      <c r="AG4" s="5" t="str">
        <f>IF($B4="K2AF02","COM",IF($B4="K2AF04","MULTI",IF($B4="K2AFC3","FUN",IF($B4="K2AFC4","CELL",IF($B4="K2KD32","CKD","")))))</f>
        <v/>
      </c>
      <c r="AH4" s="5" t="str">
        <f>IF($AG4="","",IF($AG4="COM","CBU",IF($AG4="MULTI","CBU",IF($AG4="FUN","CBU",IF($AG4="CELL","CBU",IF($AG4="CKD","CKD"))))))</f>
        <v/>
      </c>
      <c r="AI4" s="5" t="str">
        <f>IF($AF4="","",IF(LEFT(A4,5)="17500","タンク",IF(LEFT(A4,5)="17510","タンク",IF(COUNTIF(WeDB!$D$174:$D$183,$AF4)&gt;0,"吊掛けのみ",IF(COUNTIF(WeDB!$M$3:$M$169,$AF4)&gt;0,"アルミ",IF(COUNTIF(WeDB!D$3:D$169,$AF4),"WE適用","適用無し"))))))</f>
        <v/>
      </c>
      <c r="AJ4" s="5" t="str">
        <f>IF(AND(AI4="WE適用",COUNTIF(Planning!$AS$10:$AS$896,$AF4&amp;"_"&amp;$AH4)&gt;0),"計画ok",IF(AND(AI4="WE適用",COUNTIF(Planning!$AS$10:$AS$896,$AF4&amp;"_"&amp;$AH4)=0),"未反映NG",""))</f>
        <v/>
      </c>
      <c r="AK4" s="5" t="str">
        <f>AF4&amp;"_"&amp;AH4</f>
        <v>_</v>
      </c>
      <c r="AL4" s="5"/>
    </row>
    <row r="5" spans="1:38" x14ac:dyDescent="0.35">
      <c r="A5" s="8" t="s">
        <v>2388</v>
      </c>
      <c r="B5" s="9" t="s">
        <v>183</v>
      </c>
      <c r="C5" s="9" t="s">
        <v>2389</v>
      </c>
      <c r="D5" s="10" t="s">
        <v>132</v>
      </c>
      <c r="E5" s="9">
        <v>70</v>
      </c>
      <c r="F5" s="9">
        <v>80</v>
      </c>
      <c r="G5" s="9">
        <v>130</v>
      </c>
      <c r="H5" s="9">
        <v>140</v>
      </c>
      <c r="I5" s="9">
        <v>140</v>
      </c>
      <c r="J5" s="9">
        <v>120</v>
      </c>
      <c r="K5" s="9">
        <v>150</v>
      </c>
      <c r="L5" s="9">
        <v>160</v>
      </c>
      <c r="M5" s="9">
        <v>150</v>
      </c>
      <c r="N5" s="9">
        <v>0</v>
      </c>
      <c r="O5" s="9">
        <v>0</v>
      </c>
      <c r="P5" s="9">
        <v>0</v>
      </c>
      <c r="Q5" s="9">
        <v>0</v>
      </c>
      <c r="R5" s="9">
        <v>0</v>
      </c>
      <c r="S5" s="9">
        <v>0</v>
      </c>
      <c r="T5" s="9">
        <v>0</v>
      </c>
      <c r="U5" s="9">
        <v>0</v>
      </c>
      <c r="V5" s="9">
        <v>0</v>
      </c>
      <c r="W5" s="9">
        <v>0</v>
      </c>
      <c r="X5" s="9">
        <v>0</v>
      </c>
      <c r="Y5" s="9"/>
      <c r="Z5" s="9"/>
      <c r="AA5" s="9"/>
      <c r="AB5" s="9"/>
      <c r="AC5" s="10"/>
      <c r="AD5" s="535"/>
      <c r="AE5" s="6">
        <f>LEN(A5)</f>
        <v>17</v>
      </c>
      <c r="AF5" s="6" t="str">
        <f>IF($AE5=17,_xlfn.XLOOKUP($A5&amp;" ",CostDB!B:B,CostDB!A:A,"",,),IF($AE5=15,_xlfn.XLOOKUP($A5&amp;"   ",CostDB!B:B,CostDB!A:A,"",,),""))</f>
        <v>17510MLB D000XA</v>
      </c>
      <c r="AG5" s="6" t="str">
        <f>IF($B5="K2AF02","COM",IF($B5="K2AF04","MULTI",IF($B5="K2AFC3","FUN",IF($B5="K2AFC4","CELL",IF($B5="K2KD32","CKD","")))))</f>
        <v>COM</v>
      </c>
      <c r="AH5" s="6" t="str">
        <f t="shared" ref="AH5:AH68" si="0">IF($AG5="","",IF($AG5="COM","CBU",IF($AG5="MULTI","CBU",IF($AG5="FUN","CBU",IF($AG5="CELL","CBU",IF($AG5="CKD","CKD"))))))</f>
        <v>CBU</v>
      </c>
      <c r="AI5" s="6" t="str">
        <f>IF($AF5="","",IF(LEFT(A5,5)="17500","タンク",IF(LEFT(A5,5)="17510","タンク",IF(COUNTIF(WeDB!$D$174:$D$183,$AF5)&gt;0,"吊掛けのみ",IF(COUNTIF(WeDB!$M$3:$M$169,$AF5)&gt;0,"アルミ",IF(COUNTIF(WeDB!D$3:D$169,$AF5),"WE適用","適用無し"))))))</f>
        <v>タンク</v>
      </c>
      <c r="AJ5" s="6" t="str">
        <f>IF(AND(AI5="WE適用",COUNTIF(Planning!$AS$10:$AS$896,$AF5&amp;"_"&amp;$AH5)&gt;0),"計画ok",IF(AND(AI5="WE適用",COUNTIF(Planning!$AS$10:$AS$896,$AF5&amp;"_"&amp;$AH5)=0),"未反映NG",""))</f>
        <v/>
      </c>
      <c r="AK5" s="6" t="str">
        <f>AF5&amp;"_"&amp;AH5</f>
        <v>17510MLB D000XA_CBU</v>
      </c>
      <c r="AL5" s="6" t="str">
        <f>IF(B5="","",_xlfn.XLOOKUP(AF5,CostDB!A:A,CostDB!G:G))</f>
        <v>1265WE</v>
      </c>
    </row>
    <row r="6" spans="1:38" x14ac:dyDescent="0.35">
      <c r="A6" s="8" t="s">
        <v>2388</v>
      </c>
      <c r="B6" s="9" t="s">
        <v>183</v>
      </c>
      <c r="C6" s="9" t="s">
        <v>2389</v>
      </c>
      <c r="D6" s="10" t="s">
        <v>132</v>
      </c>
      <c r="E6" s="9">
        <v>0</v>
      </c>
      <c r="F6" s="9">
        <v>0</v>
      </c>
      <c r="G6" s="9">
        <v>0</v>
      </c>
      <c r="H6" s="9">
        <v>0</v>
      </c>
      <c r="I6" s="9">
        <v>0</v>
      </c>
      <c r="J6" s="9">
        <v>0</v>
      </c>
      <c r="K6" s="9">
        <v>0</v>
      </c>
      <c r="L6" s="9">
        <v>0</v>
      </c>
      <c r="M6" s="9">
        <v>0</v>
      </c>
      <c r="N6" s="9">
        <v>0</v>
      </c>
      <c r="O6" s="9">
        <v>0</v>
      </c>
      <c r="P6" s="9">
        <v>0</v>
      </c>
      <c r="Q6" s="9">
        <v>0</v>
      </c>
      <c r="R6" s="9">
        <v>0</v>
      </c>
      <c r="S6" s="9">
        <v>0</v>
      </c>
      <c r="T6" s="9">
        <v>0</v>
      </c>
      <c r="U6" s="9">
        <v>0</v>
      </c>
      <c r="V6" s="9">
        <v>0</v>
      </c>
      <c r="W6" s="9">
        <v>86</v>
      </c>
      <c r="X6" s="9">
        <v>0</v>
      </c>
      <c r="Y6" s="9"/>
      <c r="Z6" s="9"/>
      <c r="AA6" s="9"/>
      <c r="AB6" s="9"/>
      <c r="AC6" s="10"/>
      <c r="AD6" s="535"/>
      <c r="AE6" s="6">
        <f>LEN(A6)</f>
        <v>17</v>
      </c>
      <c r="AF6" s="6" t="str">
        <f>IF($AE6=17,_xlfn.XLOOKUP($A6&amp;" ",CostDB!B:B,CostDB!A:A,"",,),IF($AE6=15,_xlfn.XLOOKUP($A6&amp;"   ",CostDB!B:B,CostDB!A:A,"",,),""))</f>
        <v>17510MLB D000XA</v>
      </c>
      <c r="AG6" s="6" t="str">
        <f t="shared" ref="AG6:AG69" si="1">IF($B6="K2AF02","COM",IF($B6="K2AF04","MULTI",IF($B6="K2AFC3","FUN",IF($B6="K2AFC4","CELL",IF($B6="K2KD32","CKD","")))))</f>
        <v>COM</v>
      </c>
      <c r="AH6" s="6" t="str">
        <f t="shared" si="0"/>
        <v>CBU</v>
      </c>
      <c r="AI6" s="6" t="str">
        <f>IF($AF6="","",IF(LEFT(A6,5)="17500","タンク",IF(LEFT(A6,5)="17510","タンク",IF(COUNTIF(WeDB!$D$174:$D$183,$AF6)&gt;0,"吊掛けのみ",IF(COUNTIF(WeDB!$M$3:$M$169,$AF6)&gt;0,"アルミ",IF(COUNTIF(WeDB!D$3:D$169,$AF6),"WE適用","適用無し"))))))</f>
        <v>タンク</v>
      </c>
      <c r="AJ6" s="6" t="str">
        <f>IF(AND(AI6="WE適用",COUNTIF(Planning!$AS$10:$AS$896,$AF6&amp;"_"&amp;$AH6)&gt;0),"計画ok",IF(AND(AI6="WE適用",COUNTIF(Planning!$AS$10:$AS$896,$AF6&amp;"_"&amp;$AH6)=0),"未反映NG",""))</f>
        <v/>
      </c>
      <c r="AK6" s="6" t="str">
        <f t="shared" ref="AK6:AK69" si="2">AF6&amp;"_"&amp;AH6</f>
        <v>17510MLB D000XA_CBU</v>
      </c>
      <c r="AL6" s="6" t="str">
        <f>IF(B6="","",_xlfn.XLOOKUP(AF6,CostDB!A:A,CostDB!G:G))</f>
        <v>1265WE</v>
      </c>
    </row>
    <row r="7" spans="1:38" x14ac:dyDescent="0.35">
      <c r="A7" s="8" t="s">
        <v>2388</v>
      </c>
      <c r="B7" s="9" t="s">
        <v>183</v>
      </c>
      <c r="C7" s="9" t="s">
        <v>2389</v>
      </c>
      <c r="D7" s="10" t="s">
        <v>132</v>
      </c>
      <c r="E7" s="9">
        <v>0</v>
      </c>
      <c r="F7" s="9">
        <v>0</v>
      </c>
      <c r="G7" s="9">
        <v>0</v>
      </c>
      <c r="H7" s="9">
        <v>0</v>
      </c>
      <c r="I7" s="9">
        <v>0</v>
      </c>
      <c r="J7" s="9">
        <v>0</v>
      </c>
      <c r="K7" s="9">
        <v>0</v>
      </c>
      <c r="L7" s="9">
        <v>0</v>
      </c>
      <c r="M7" s="9">
        <v>0</v>
      </c>
      <c r="N7" s="9">
        <v>0</v>
      </c>
      <c r="O7" s="9">
        <v>0</v>
      </c>
      <c r="P7" s="9">
        <v>0</v>
      </c>
      <c r="Q7" s="9">
        <v>0</v>
      </c>
      <c r="R7" s="9">
        <v>0</v>
      </c>
      <c r="S7" s="9">
        <v>0</v>
      </c>
      <c r="T7" s="9">
        <v>0</v>
      </c>
      <c r="U7" s="9">
        <v>0</v>
      </c>
      <c r="V7" s="9">
        <v>0</v>
      </c>
      <c r="W7" s="9">
        <v>14</v>
      </c>
      <c r="X7" s="9">
        <v>85</v>
      </c>
      <c r="Y7" s="9"/>
      <c r="Z7" s="9"/>
      <c r="AA7" s="9"/>
      <c r="AB7" s="9"/>
      <c r="AC7" s="10"/>
      <c r="AD7" s="535"/>
      <c r="AE7" s="6">
        <f>LEN(A7)</f>
        <v>17</v>
      </c>
      <c r="AF7" s="6" t="str">
        <f>IF($AE7=17,_xlfn.XLOOKUP($A7&amp;" ",CostDB!B:B,CostDB!A:A,"",,),IF($AE7=15,_xlfn.XLOOKUP($A7&amp;"   ",CostDB!B:B,CostDB!A:A,"",,),""))</f>
        <v>17510MLB D000XA</v>
      </c>
      <c r="AG7" s="6" t="str">
        <f t="shared" si="1"/>
        <v>COM</v>
      </c>
      <c r="AH7" s="6" t="str">
        <f t="shared" si="0"/>
        <v>CBU</v>
      </c>
      <c r="AI7" s="6" t="str">
        <f>IF($AF7="","",IF(LEFT(A7,5)="17500","タンク",IF(LEFT(A7,5)="17510","タンク",IF(COUNTIF(WeDB!$D$174:$D$183,$AF7)&gt;0,"吊掛けのみ",IF(COUNTIF(WeDB!$M$3:$M$169,$AF7)&gt;0,"アルミ",IF(COUNTIF(WeDB!D$3:D$169,$AF7),"WE適用","適用無し"))))))</f>
        <v>タンク</v>
      </c>
      <c r="AJ7" s="6" t="str">
        <f>IF(AND(AI7="WE適用",COUNTIF(Planning!$AS$10:$AS$896,$AF7&amp;"_"&amp;$AH7)&gt;0),"計画ok",IF(AND(AI7="WE適用",COUNTIF(Planning!$AS$10:$AS$896,$AF7&amp;"_"&amp;$AH7)=0),"未反映NG",""))</f>
        <v/>
      </c>
      <c r="AK7" s="6" t="str">
        <f t="shared" si="2"/>
        <v>17510MLB D000XA_CBU</v>
      </c>
      <c r="AL7" s="6" t="str">
        <f>IF(B7="","",_xlfn.XLOOKUP(AF7,CostDB!A:A,CostDB!G:G))</f>
        <v>1265WE</v>
      </c>
    </row>
    <row r="8" spans="1:38" x14ac:dyDescent="0.35">
      <c r="A8" s="8" t="s">
        <v>2388</v>
      </c>
      <c r="B8" s="9" t="s">
        <v>183</v>
      </c>
      <c r="C8" s="9" t="s">
        <v>2389</v>
      </c>
      <c r="D8" s="10" t="s">
        <v>132</v>
      </c>
      <c r="E8" s="9">
        <v>0</v>
      </c>
      <c r="F8" s="9">
        <v>0</v>
      </c>
      <c r="G8" s="9">
        <v>0</v>
      </c>
      <c r="H8" s="9">
        <v>0</v>
      </c>
      <c r="I8" s="9">
        <v>0</v>
      </c>
      <c r="J8" s="9">
        <v>0</v>
      </c>
      <c r="K8" s="9">
        <v>0</v>
      </c>
      <c r="L8" s="9">
        <v>0</v>
      </c>
      <c r="M8" s="9">
        <v>0</v>
      </c>
      <c r="N8" s="9">
        <v>200</v>
      </c>
      <c r="O8" s="9">
        <v>200</v>
      </c>
      <c r="P8" s="9">
        <v>195</v>
      </c>
      <c r="Q8" s="9">
        <v>150</v>
      </c>
      <c r="R8" s="9">
        <v>178</v>
      </c>
      <c r="S8" s="9">
        <v>154</v>
      </c>
      <c r="T8" s="9">
        <v>132</v>
      </c>
      <c r="U8" s="9">
        <v>190</v>
      </c>
      <c r="V8" s="9">
        <v>170</v>
      </c>
      <c r="W8" s="9">
        <v>0</v>
      </c>
      <c r="X8" s="9">
        <v>0</v>
      </c>
      <c r="Y8" s="9"/>
      <c r="Z8" s="9"/>
      <c r="AA8" s="9"/>
      <c r="AB8" s="9"/>
      <c r="AC8" s="10"/>
      <c r="AD8" s="535"/>
      <c r="AE8" s="6">
        <f t="shared" ref="AE8:AE19" si="3">LEN(A8)</f>
        <v>17</v>
      </c>
      <c r="AF8" s="6" t="str">
        <f>IF($AE8=17,_xlfn.XLOOKUP($A8&amp;" ",CostDB!B:B,CostDB!A:A,"",,),IF($AE8=15,_xlfn.XLOOKUP($A8&amp;"   ",CostDB!B:B,CostDB!A:A,"",,),""))</f>
        <v>17510MLB D000XA</v>
      </c>
      <c r="AG8" s="6" t="str">
        <f t="shared" si="1"/>
        <v>COM</v>
      </c>
      <c r="AH8" s="6" t="str">
        <f t="shared" si="0"/>
        <v>CBU</v>
      </c>
      <c r="AI8" s="6" t="str">
        <f>IF($AF8="","",IF(LEFT(A8,5)="17500","タンク",IF(LEFT(A8,5)="17510","タンク",IF(COUNTIF(WeDB!$D$174:$D$183,$AF8)&gt;0,"吊掛けのみ",IF(COUNTIF(WeDB!$M$3:$M$169,$AF8)&gt;0,"アルミ",IF(COUNTIF(WeDB!D$3:D$169,$AF8),"WE適用","適用無し"))))))</f>
        <v>タンク</v>
      </c>
      <c r="AJ8" s="6" t="str">
        <f>IF(AND(AI8="WE適用",COUNTIF(Planning!$AS$10:$AS$896,$AF8&amp;"_"&amp;$AH8)&gt;0),"計画ok",IF(AND(AI8="WE適用",COUNTIF(Planning!$AS$10:$AS$896,$AF8&amp;"_"&amp;$AH8)=0),"未反映NG",""))</f>
        <v/>
      </c>
      <c r="AK8" s="6" t="str">
        <f t="shared" si="2"/>
        <v>17510MLB D000XA_CBU</v>
      </c>
      <c r="AL8" s="6" t="str">
        <f>IF(B8="","",_xlfn.XLOOKUP(AF8,CostDB!A:A,CostDB!G:G))</f>
        <v>1265WE</v>
      </c>
    </row>
    <row r="9" spans="1:38" x14ac:dyDescent="0.35">
      <c r="A9" s="8" t="s">
        <v>2390</v>
      </c>
      <c r="B9" s="9"/>
      <c r="C9" s="9"/>
      <c r="D9" s="10"/>
      <c r="E9" s="9">
        <v>70</v>
      </c>
      <c r="F9" s="9">
        <v>80</v>
      </c>
      <c r="G9" s="9">
        <v>130</v>
      </c>
      <c r="H9" s="9">
        <v>140</v>
      </c>
      <c r="I9" s="9">
        <v>140</v>
      </c>
      <c r="J9" s="9">
        <v>120</v>
      </c>
      <c r="K9" s="9">
        <v>150</v>
      </c>
      <c r="L9" s="9">
        <v>160</v>
      </c>
      <c r="M9" s="9">
        <v>150</v>
      </c>
      <c r="N9" s="9">
        <v>200</v>
      </c>
      <c r="O9" s="9">
        <v>200</v>
      </c>
      <c r="P9" s="9">
        <v>195</v>
      </c>
      <c r="Q9" s="9">
        <v>150</v>
      </c>
      <c r="R9" s="9">
        <v>178</v>
      </c>
      <c r="S9" s="9">
        <v>154</v>
      </c>
      <c r="T9" s="9">
        <v>132</v>
      </c>
      <c r="U9" s="9">
        <v>190</v>
      </c>
      <c r="V9" s="9">
        <v>170</v>
      </c>
      <c r="W9" s="9">
        <v>100</v>
      </c>
      <c r="X9" s="9">
        <v>85</v>
      </c>
      <c r="Y9" s="9"/>
      <c r="Z9" s="9"/>
      <c r="AA9" s="9"/>
      <c r="AB9" s="9"/>
      <c r="AC9" s="10"/>
      <c r="AD9" s="535"/>
      <c r="AE9" s="6">
        <f t="shared" si="3"/>
        <v>20</v>
      </c>
      <c r="AF9" s="6" t="str">
        <f>IF($AE9=17,_xlfn.XLOOKUP($A9&amp;" ",CostDB!B:B,CostDB!A:A,"",,),IF($AE9=15,_xlfn.XLOOKUP($A9&amp;"   ",CostDB!B:B,CostDB!A:A,"",,),""))</f>
        <v/>
      </c>
      <c r="AG9" s="6" t="str">
        <f t="shared" si="1"/>
        <v/>
      </c>
      <c r="AH9" s="6" t="str">
        <f t="shared" si="0"/>
        <v/>
      </c>
      <c r="AI9" s="6" t="str">
        <f>IF($AF9="","",IF(LEFT(A9,5)="17500","タンク",IF(LEFT(A9,5)="17510","タンク",IF(COUNTIF(WeDB!$D$174:$D$183,$AF9)&gt;0,"吊掛けのみ",IF(COUNTIF(WeDB!$M$3:$M$169,$AF9)&gt;0,"アルミ",IF(COUNTIF(WeDB!D$3:D$169,$AF9),"WE適用","適用無し"))))))</f>
        <v/>
      </c>
      <c r="AJ9" s="6" t="str">
        <f>IF(AND(AI9="WE適用",COUNTIF(Planning!$AS$10:$AS$896,$AF9&amp;"_"&amp;$AH9)&gt;0),"計画ok",IF(AND(AI9="WE適用",COUNTIF(Planning!$AS$10:$AS$896,$AF9&amp;"_"&amp;$AH9)=0),"未反映NG",""))</f>
        <v/>
      </c>
      <c r="AK9" s="6" t="str">
        <f t="shared" si="2"/>
        <v>_</v>
      </c>
      <c r="AL9" s="6" t="str">
        <f>IF(B9="","",_xlfn.XLOOKUP(AF9,CostDB!A:A,CostDB!G:G))</f>
        <v/>
      </c>
    </row>
    <row r="10" spans="1:38" x14ac:dyDescent="0.35">
      <c r="A10" s="8" t="s">
        <v>184</v>
      </c>
      <c r="B10" s="9" t="s">
        <v>183</v>
      </c>
      <c r="C10" s="9" t="s">
        <v>2389</v>
      </c>
      <c r="D10" s="10" t="s">
        <v>2391</v>
      </c>
      <c r="E10" s="9">
        <v>80</v>
      </c>
      <c r="F10" s="9">
        <v>0</v>
      </c>
      <c r="G10" s="9">
        <v>0</v>
      </c>
      <c r="H10" s="9">
        <v>0</v>
      </c>
      <c r="I10" s="9">
        <v>0</v>
      </c>
      <c r="J10" s="9">
        <v>0</v>
      </c>
      <c r="K10" s="9">
        <v>0</v>
      </c>
      <c r="L10" s="9">
        <v>0</v>
      </c>
      <c r="M10" s="9">
        <v>0</v>
      </c>
      <c r="N10" s="9">
        <v>0</v>
      </c>
      <c r="O10" s="9">
        <v>0</v>
      </c>
      <c r="P10" s="9">
        <v>0</v>
      </c>
      <c r="Q10" s="9">
        <v>0</v>
      </c>
      <c r="R10" s="9">
        <v>0</v>
      </c>
      <c r="S10" s="9">
        <v>0</v>
      </c>
      <c r="T10" s="9">
        <v>0</v>
      </c>
      <c r="U10" s="9">
        <v>0</v>
      </c>
      <c r="V10" s="9">
        <v>0</v>
      </c>
      <c r="W10" s="9">
        <v>0</v>
      </c>
      <c r="X10" s="9">
        <v>0</v>
      </c>
      <c r="Y10" s="9"/>
      <c r="Z10" s="9"/>
      <c r="AA10" s="9"/>
      <c r="AB10" s="9"/>
      <c r="AC10" s="10"/>
      <c r="AD10" s="535"/>
      <c r="AE10" s="6">
        <f t="shared" si="3"/>
        <v>15</v>
      </c>
      <c r="AF10" s="6" t="str">
        <f>IF($AE10=17,_xlfn.XLOOKUP($A10&amp;" ",CostDB!B:B,CostDB!A:A,"",,),IF($AE10=15,_xlfn.XLOOKUP($A10&amp;"   ",CostDB!B:B,CostDB!A:A,"",,),""))</f>
        <v>50100K0Z J400XB</v>
      </c>
      <c r="AG10" s="6" t="str">
        <f t="shared" si="1"/>
        <v>COM</v>
      </c>
      <c r="AH10" s="6" t="str">
        <f t="shared" si="0"/>
        <v>CBU</v>
      </c>
      <c r="AI10" s="6" t="str">
        <f>IF($AF10="","",IF(LEFT(A10,5)="17500","タンク",IF(LEFT(A10,5)="17510","タンク",IF(COUNTIF(WeDB!$D$174:$D$183,$AF10)&gt;0,"吊掛けのみ",IF(COUNTIF(WeDB!$M$3:$M$169,$AF10)&gt;0,"アルミ",IF(COUNTIF(WeDB!D$3:D$169,$AF10),"WE適用","適用無し"))))))</f>
        <v>吊掛けのみ</v>
      </c>
      <c r="AJ10" s="6" t="str">
        <f>IF(AND(AI10="WE適用",COUNTIF(Planning!$AS$10:$AS$896,$AF10&amp;"_"&amp;$AH10)&gt;0),"計画ok",IF(AND(AI10="WE適用",COUNTIF(Planning!$AS$10:$AS$896,$AF10&amp;"_"&amp;$AH10)=0),"未反映NG",""))</f>
        <v/>
      </c>
      <c r="AK10" s="6" t="str">
        <f t="shared" si="2"/>
        <v>50100K0Z J400XB_CBU</v>
      </c>
      <c r="AL10" s="6" t="str">
        <f>IF(B10="","",_xlfn.XLOOKUP(AF10,CostDB!A:A,CostDB!G:G))</f>
        <v>1245WE</v>
      </c>
    </row>
    <row r="11" spans="1:38" x14ac:dyDescent="0.35">
      <c r="A11" s="8" t="s">
        <v>184</v>
      </c>
      <c r="B11" s="9" t="s">
        <v>183</v>
      </c>
      <c r="C11" s="9" t="s">
        <v>2389</v>
      </c>
      <c r="D11" s="10" t="s">
        <v>2391</v>
      </c>
      <c r="E11" s="9">
        <v>40</v>
      </c>
      <c r="F11" s="9">
        <v>0</v>
      </c>
      <c r="G11" s="9">
        <v>0</v>
      </c>
      <c r="H11" s="9">
        <v>0</v>
      </c>
      <c r="I11" s="9">
        <v>0</v>
      </c>
      <c r="J11" s="9">
        <v>0</v>
      </c>
      <c r="K11" s="9">
        <v>0</v>
      </c>
      <c r="L11" s="9">
        <v>0</v>
      </c>
      <c r="M11" s="9">
        <v>0</v>
      </c>
      <c r="N11" s="9">
        <v>0</v>
      </c>
      <c r="O11" s="9">
        <v>0</v>
      </c>
      <c r="P11" s="9">
        <v>0</v>
      </c>
      <c r="Q11" s="9">
        <v>0</v>
      </c>
      <c r="R11" s="9">
        <v>0</v>
      </c>
      <c r="S11" s="9">
        <v>0</v>
      </c>
      <c r="T11" s="9">
        <v>0</v>
      </c>
      <c r="U11" s="9">
        <v>0</v>
      </c>
      <c r="V11" s="9">
        <v>0</v>
      </c>
      <c r="W11" s="9">
        <v>0</v>
      </c>
      <c r="X11" s="9">
        <v>0</v>
      </c>
      <c r="Y11" s="9"/>
      <c r="Z11" s="9"/>
      <c r="AA11" s="9"/>
      <c r="AB11" s="9"/>
      <c r="AC11" s="10"/>
      <c r="AD11" s="535"/>
      <c r="AE11" s="6">
        <f t="shared" si="3"/>
        <v>15</v>
      </c>
      <c r="AF11" s="6" t="str">
        <f>IF($AE11=17,_xlfn.XLOOKUP($A11&amp;" ",CostDB!B:B,CostDB!A:A,"",,),IF($AE11=15,_xlfn.XLOOKUP($A11&amp;"   ",CostDB!B:B,CostDB!A:A,"",,),""))</f>
        <v>50100K0Z J400XB</v>
      </c>
      <c r="AG11" s="6" t="str">
        <f t="shared" si="1"/>
        <v>COM</v>
      </c>
      <c r="AH11" s="6" t="str">
        <f t="shared" si="0"/>
        <v>CBU</v>
      </c>
      <c r="AI11" s="6" t="str">
        <f>IF($AF11="","",IF(LEFT(A11,5)="17500","タンク",IF(LEFT(A11,5)="17510","タンク",IF(COUNTIF(WeDB!$D$174:$D$183,$AF11)&gt;0,"吊掛けのみ",IF(COUNTIF(WeDB!$M$3:$M$169,$AF11)&gt;0,"アルミ",IF(COUNTIF(WeDB!D$3:D$169,$AF11),"WE適用","適用無し"))))))</f>
        <v>吊掛けのみ</v>
      </c>
      <c r="AJ11" s="6" t="str">
        <f>IF(AND(AI11="WE適用",COUNTIF(Planning!$AS$10:$AS$896,$AF11&amp;"_"&amp;$AH11)&gt;0),"計画ok",IF(AND(AI11="WE適用",COUNTIF(Planning!$AS$10:$AS$896,$AF11&amp;"_"&amp;$AH11)=0),"未反映NG",""))</f>
        <v/>
      </c>
      <c r="AK11" s="6" t="str">
        <f t="shared" si="2"/>
        <v>50100K0Z J400XB_CBU</v>
      </c>
      <c r="AL11" s="6" t="str">
        <f>IF(B11="","",_xlfn.XLOOKUP(AF11,CostDB!A:A,CostDB!G:G))</f>
        <v>1245WE</v>
      </c>
    </row>
    <row r="12" spans="1:38" x14ac:dyDescent="0.35">
      <c r="A12" s="8" t="s">
        <v>184</v>
      </c>
      <c r="B12" s="9" t="s">
        <v>183</v>
      </c>
      <c r="C12" s="9" t="s">
        <v>2389</v>
      </c>
      <c r="D12" s="10" t="s">
        <v>2391</v>
      </c>
      <c r="E12" s="9">
        <v>0</v>
      </c>
      <c r="F12" s="9">
        <v>0</v>
      </c>
      <c r="G12" s="9">
        <v>0</v>
      </c>
      <c r="H12" s="9">
        <v>0</v>
      </c>
      <c r="I12" s="9">
        <v>0</v>
      </c>
      <c r="J12" s="9">
        <v>0</v>
      </c>
      <c r="K12" s="9">
        <v>0</v>
      </c>
      <c r="L12" s="9">
        <v>0</v>
      </c>
      <c r="M12" s="9">
        <v>0</v>
      </c>
      <c r="N12" s="9">
        <v>0</v>
      </c>
      <c r="O12" s="9">
        <v>0</v>
      </c>
      <c r="P12" s="9">
        <v>0</v>
      </c>
      <c r="Q12" s="9">
        <v>0</v>
      </c>
      <c r="R12" s="9">
        <v>0</v>
      </c>
      <c r="S12" s="9">
        <v>0</v>
      </c>
      <c r="T12" s="9">
        <v>0</v>
      </c>
      <c r="U12" s="9">
        <v>0</v>
      </c>
      <c r="V12" s="9">
        <v>80</v>
      </c>
      <c r="W12" s="9">
        <v>0</v>
      </c>
      <c r="X12" s="9">
        <v>0</v>
      </c>
      <c r="Y12" s="9"/>
      <c r="Z12" s="9"/>
      <c r="AA12" s="9"/>
      <c r="AB12" s="9"/>
      <c r="AC12" s="10"/>
      <c r="AD12" s="535"/>
      <c r="AE12" s="6">
        <f t="shared" si="3"/>
        <v>15</v>
      </c>
      <c r="AF12" s="6" t="str">
        <f>IF($AE12=17,_xlfn.XLOOKUP($A12&amp;" ",CostDB!B:B,CostDB!A:A,"",,),IF($AE12=15,_xlfn.XLOOKUP($A12&amp;"   ",CostDB!B:B,CostDB!A:A,"",,),""))</f>
        <v>50100K0Z J400XB</v>
      </c>
      <c r="AG12" s="6" t="str">
        <f t="shared" si="1"/>
        <v>COM</v>
      </c>
      <c r="AH12" s="6" t="str">
        <f t="shared" si="0"/>
        <v>CBU</v>
      </c>
      <c r="AI12" s="6" t="str">
        <f>IF($AF12="","",IF(LEFT(A12,5)="17500","タンク",IF(LEFT(A12,5)="17510","タンク",IF(COUNTIF(WeDB!$D$174:$D$183,$AF12)&gt;0,"吊掛けのみ",IF(COUNTIF(WeDB!$M$3:$M$169,$AF12)&gt;0,"アルミ",IF(COUNTIF(WeDB!D$3:D$169,$AF12),"WE適用","適用無し"))))))</f>
        <v>吊掛けのみ</v>
      </c>
      <c r="AJ12" s="6" t="str">
        <f>IF(AND(AI12="WE適用",COUNTIF(Planning!$AS$10:$AS$896,$AF12&amp;"_"&amp;$AH12)&gt;0),"計画ok",IF(AND(AI12="WE適用",COUNTIF(Planning!$AS$10:$AS$896,$AF12&amp;"_"&amp;$AH12)=0),"未反映NG",""))</f>
        <v/>
      </c>
      <c r="AK12" s="6" t="str">
        <f t="shared" si="2"/>
        <v>50100K0Z J400XB_CBU</v>
      </c>
      <c r="AL12" s="6" t="str">
        <f>IF(B12="","",_xlfn.XLOOKUP(AF12,CostDB!A:A,CostDB!G:G))</f>
        <v>1245WE</v>
      </c>
    </row>
    <row r="13" spans="1:38" x14ac:dyDescent="0.35">
      <c r="A13" s="8" t="s">
        <v>2392</v>
      </c>
      <c r="B13" s="9"/>
      <c r="C13" s="9"/>
      <c r="D13" s="10"/>
      <c r="E13" s="9">
        <v>120</v>
      </c>
      <c r="F13" s="9">
        <v>0</v>
      </c>
      <c r="G13" s="9">
        <v>0</v>
      </c>
      <c r="H13" s="9">
        <v>0</v>
      </c>
      <c r="I13" s="9">
        <v>0</v>
      </c>
      <c r="J13" s="9">
        <v>0</v>
      </c>
      <c r="K13" s="9">
        <v>0</v>
      </c>
      <c r="L13" s="9">
        <v>0</v>
      </c>
      <c r="M13" s="9">
        <v>0</v>
      </c>
      <c r="N13" s="9">
        <v>0</v>
      </c>
      <c r="O13" s="9">
        <v>0</v>
      </c>
      <c r="P13" s="9">
        <v>0</v>
      </c>
      <c r="Q13" s="9">
        <v>0</v>
      </c>
      <c r="R13" s="9">
        <v>0</v>
      </c>
      <c r="S13" s="9">
        <v>0</v>
      </c>
      <c r="T13" s="9">
        <v>0</v>
      </c>
      <c r="U13" s="9">
        <v>0</v>
      </c>
      <c r="V13" s="9">
        <v>80</v>
      </c>
      <c r="W13" s="9">
        <v>0</v>
      </c>
      <c r="X13" s="9">
        <v>0</v>
      </c>
      <c r="Y13" s="9"/>
      <c r="Z13" s="9"/>
      <c r="AA13" s="9"/>
      <c r="AB13" s="9"/>
      <c r="AC13" s="10"/>
      <c r="AD13" s="535"/>
      <c r="AE13" s="6">
        <f t="shared" si="3"/>
        <v>18</v>
      </c>
      <c r="AF13" s="6" t="str">
        <f>IF($AE13=17,_xlfn.XLOOKUP($A13&amp;" ",CostDB!B:B,CostDB!A:A,"",,),IF($AE13=15,_xlfn.XLOOKUP($A13&amp;"   ",CostDB!B:B,CostDB!A:A,"",,),""))</f>
        <v/>
      </c>
      <c r="AG13" s="6" t="str">
        <f t="shared" si="1"/>
        <v/>
      </c>
      <c r="AH13" s="6" t="str">
        <f t="shared" si="0"/>
        <v/>
      </c>
      <c r="AI13" s="6" t="str">
        <f>IF($AF13="","",IF(LEFT(A13,5)="17500","タンク",IF(LEFT(A13,5)="17510","タンク",IF(COUNTIF(WeDB!$D$174:$D$183,$AF13)&gt;0,"吊掛けのみ",IF(COUNTIF(WeDB!$M$3:$M$169,$AF13)&gt;0,"アルミ",IF(COUNTIF(WeDB!D$3:D$169,$AF13),"WE適用","適用無し"))))))</f>
        <v/>
      </c>
      <c r="AJ13" s="6" t="str">
        <f>IF(AND(AI13="WE適用",COUNTIF(Planning!$AS$10:$AS$896,$AF13&amp;"_"&amp;$AH13)&gt;0),"計画ok",IF(AND(AI13="WE適用",COUNTIF(Planning!$AS$10:$AS$896,$AF13&amp;"_"&amp;$AH13)=0),"未反映NG",""))</f>
        <v/>
      </c>
      <c r="AK13" s="6" t="str">
        <f t="shared" si="2"/>
        <v>_</v>
      </c>
      <c r="AL13" s="6" t="str">
        <f>IF(B13="","",_xlfn.XLOOKUP(AF13,CostDB!A:A,CostDB!G:G))</f>
        <v/>
      </c>
    </row>
    <row r="14" spans="1:38" x14ac:dyDescent="0.35">
      <c r="A14" s="8" t="s">
        <v>185</v>
      </c>
      <c r="B14" s="9" t="s">
        <v>183</v>
      </c>
      <c r="C14" s="9" t="s">
        <v>2389</v>
      </c>
      <c r="D14" s="10" t="s">
        <v>2391</v>
      </c>
      <c r="E14" s="9">
        <v>0</v>
      </c>
      <c r="F14" s="9">
        <v>0</v>
      </c>
      <c r="G14" s="9">
        <v>0</v>
      </c>
      <c r="H14" s="9">
        <v>0</v>
      </c>
      <c r="I14" s="9">
        <v>0</v>
      </c>
      <c r="J14" s="9">
        <v>0</v>
      </c>
      <c r="K14" s="9">
        <v>0</v>
      </c>
      <c r="L14" s="9">
        <v>0</v>
      </c>
      <c r="M14" s="9">
        <v>0</v>
      </c>
      <c r="N14" s="9">
        <v>0</v>
      </c>
      <c r="O14" s="9">
        <v>0</v>
      </c>
      <c r="P14" s="9">
        <v>0</v>
      </c>
      <c r="Q14" s="9">
        <v>0</v>
      </c>
      <c r="R14" s="9">
        <v>40</v>
      </c>
      <c r="S14" s="9">
        <v>80</v>
      </c>
      <c r="T14" s="9">
        <v>80</v>
      </c>
      <c r="U14" s="9">
        <v>0</v>
      </c>
      <c r="V14" s="9">
        <v>0</v>
      </c>
      <c r="W14" s="9">
        <v>120</v>
      </c>
      <c r="X14" s="9">
        <v>0</v>
      </c>
      <c r="Y14" s="9"/>
      <c r="Z14" s="9"/>
      <c r="AA14" s="9"/>
      <c r="AB14" s="9"/>
      <c r="AC14" s="10"/>
      <c r="AD14" s="535"/>
      <c r="AE14" s="6">
        <f t="shared" si="3"/>
        <v>15</v>
      </c>
      <c r="AF14" s="6" t="str">
        <f>IF($AE14=17,_xlfn.XLOOKUP($A14&amp;" ",CostDB!B:B,CostDB!A:A,"",,),IF($AE14=15,_xlfn.XLOOKUP($A14&amp;"   ",CostDB!B:B,CostDB!A:A,"",,),""))</f>
        <v>50100K0Z J500XB</v>
      </c>
      <c r="AG14" s="6" t="str">
        <f t="shared" si="1"/>
        <v>COM</v>
      </c>
      <c r="AH14" s="6" t="str">
        <f t="shared" si="0"/>
        <v>CBU</v>
      </c>
      <c r="AI14" s="6" t="str">
        <f>IF($AF14="","",IF(LEFT(A14,5)="17500","タンク",IF(LEFT(A14,5)="17510","タンク",IF(COUNTIF(WeDB!$D$174:$D$183,$AF14)&gt;0,"吊掛けのみ",IF(COUNTIF(WeDB!$M$3:$M$169,$AF14)&gt;0,"アルミ",IF(COUNTIF(WeDB!D$3:D$169,$AF14),"WE適用","適用無し"))))))</f>
        <v>吊掛けのみ</v>
      </c>
      <c r="AJ14" s="6" t="str">
        <f>IF(AND(AI14="WE適用",COUNTIF(Planning!$AS$10:$AS$896,$AF14&amp;"_"&amp;$AH14)&gt;0),"計画ok",IF(AND(AI14="WE適用",COUNTIF(Planning!$AS$10:$AS$896,$AF14&amp;"_"&amp;$AH14)=0),"未反映NG",""))</f>
        <v/>
      </c>
      <c r="AK14" s="6" t="str">
        <f t="shared" si="2"/>
        <v>50100K0Z J500XB_CBU</v>
      </c>
      <c r="AL14" s="6" t="str">
        <f>IF(B14="","",_xlfn.XLOOKUP(AF14,CostDB!A:A,CostDB!G:G))</f>
        <v>1245WE</v>
      </c>
    </row>
    <row r="15" spans="1:38" x14ac:dyDescent="0.35">
      <c r="A15" s="8" t="s">
        <v>185</v>
      </c>
      <c r="B15" s="9" t="s">
        <v>183</v>
      </c>
      <c r="C15" s="9" t="s">
        <v>2389</v>
      </c>
      <c r="D15" s="10" t="s">
        <v>2391</v>
      </c>
      <c r="E15" s="9">
        <v>0</v>
      </c>
      <c r="F15" s="9">
        <v>0</v>
      </c>
      <c r="G15" s="9">
        <v>0</v>
      </c>
      <c r="H15" s="9">
        <v>0</v>
      </c>
      <c r="I15" s="9">
        <v>0</v>
      </c>
      <c r="J15" s="9">
        <v>0</v>
      </c>
      <c r="K15" s="9">
        <v>0</v>
      </c>
      <c r="L15" s="9">
        <v>0</v>
      </c>
      <c r="M15" s="9">
        <v>0</v>
      </c>
      <c r="N15" s="9">
        <v>0</v>
      </c>
      <c r="O15" s="9">
        <v>0</v>
      </c>
      <c r="P15" s="9">
        <v>0</v>
      </c>
      <c r="Q15" s="9">
        <v>0</v>
      </c>
      <c r="R15" s="9">
        <v>0</v>
      </c>
      <c r="S15" s="9">
        <v>0</v>
      </c>
      <c r="T15" s="9">
        <v>0</v>
      </c>
      <c r="U15" s="9">
        <v>80</v>
      </c>
      <c r="V15" s="9">
        <v>0</v>
      </c>
      <c r="W15" s="9">
        <v>0</v>
      </c>
      <c r="X15" s="9">
        <v>0</v>
      </c>
      <c r="Y15" s="9"/>
      <c r="Z15" s="9"/>
      <c r="AA15" s="9"/>
      <c r="AB15" s="9"/>
      <c r="AC15" s="10"/>
      <c r="AD15" s="535"/>
      <c r="AE15" s="6">
        <f t="shared" si="3"/>
        <v>15</v>
      </c>
      <c r="AF15" s="6" t="str">
        <f>IF($AE15=17,_xlfn.XLOOKUP($A15&amp;" ",CostDB!B:B,CostDB!A:A,"",,),IF($AE15=15,_xlfn.XLOOKUP($A15&amp;"   ",CostDB!B:B,CostDB!A:A,"",,),""))</f>
        <v>50100K0Z J500XB</v>
      </c>
      <c r="AG15" s="6" t="str">
        <f t="shared" si="1"/>
        <v>COM</v>
      </c>
      <c r="AH15" s="6" t="str">
        <f t="shared" si="0"/>
        <v>CBU</v>
      </c>
      <c r="AI15" s="6" t="str">
        <f>IF($AF15="","",IF(LEFT(A15,5)="17500","タンク",IF(LEFT(A15,5)="17510","タンク",IF(COUNTIF(WeDB!$D$174:$D$183,$AF15)&gt;0,"吊掛けのみ",IF(COUNTIF(WeDB!$M$3:$M$169,$AF15)&gt;0,"アルミ",IF(COUNTIF(WeDB!D$3:D$169,$AF15),"WE適用","適用無し"))))))</f>
        <v>吊掛けのみ</v>
      </c>
      <c r="AJ15" s="6" t="str">
        <f>IF(AND(AI15="WE適用",COUNTIF(Planning!$AS$10:$AS$896,$AF15&amp;"_"&amp;$AH15)&gt;0),"計画ok",IF(AND(AI15="WE適用",COUNTIF(Planning!$AS$10:$AS$896,$AF15&amp;"_"&amp;$AH15)=0),"未反映NG",""))</f>
        <v/>
      </c>
      <c r="AK15" s="6" t="str">
        <f t="shared" si="2"/>
        <v>50100K0Z J500XB_CBU</v>
      </c>
      <c r="AL15" s="6" t="str">
        <f>IF(B15="","",_xlfn.XLOOKUP(AF15,CostDB!A:A,CostDB!G:G))</f>
        <v>1245WE</v>
      </c>
    </row>
    <row r="16" spans="1:38" x14ac:dyDescent="0.35">
      <c r="A16" s="8" t="s">
        <v>185</v>
      </c>
      <c r="B16" s="9" t="s">
        <v>183</v>
      </c>
      <c r="C16" s="9" t="s">
        <v>2389</v>
      </c>
      <c r="D16" s="10" t="s">
        <v>2391</v>
      </c>
      <c r="E16" s="9">
        <v>0</v>
      </c>
      <c r="F16" s="9">
        <v>80</v>
      </c>
      <c r="G16" s="9">
        <v>120</v>
      </c>
      <c r="H16" s="9">
        <v>120</v>
      </c>
      <c r="I16" s="9">
        <v>120</v>
      </c>
      <c r="J16" s="9">
        <v>120</v>
      </c>
      <c r="K16" s="9">
        <v>120</v>
      </c>
      <c r="L16" s="9">
        <v>120</v>
      </c>
      <c r="M16" s="9">
        <v>120</v>
      </c>
      <c r="N16" s="9">
        <v>120</v>
      </c>
      <c r="O16" s="9">
        <v>80</v>
      </c>
      <c r="P16" s="9">
        <v>80</v>
      </c>
      <c r="Q16" s="9">
        <v>80</v>
      </c>
      <c r="R16" s="9">
        <v>40</v>
      </c>
      <c r="S16" s="9">
        <v>0</v>
      </c>
      <c r="T16" s="9">
        <v>0</v>
      </c>
      <c r="U16" s="9">
        <v>0</v>
      </c>
      <c r="V16" s="9">
        <v>0</v>
      </c>
      <c r="W16" s="9">
        <v>0</v>
      </c>
      <c r="X16" s="9">
        <v>0</v>
      </c>
      <c r="Y16" s="9"/>
      <c r="Z16" s="9"/>
      <c r="AA16" s="9"/>
      <c r="AB16" s="9"/>
      <c r="AC16" s="10"/>
      <c r="AD16" s="535"/>
      <c r="AE16" s="6">
        <f t="shared" si="3"/>
        <v>15</v>
      </c>
      <c r="AF16" s="6" t="str">
        <f>IF($AE16=17,_xlfn.XLOOKUP($A16&amp;" ",CostDB!B:B,CostDB!A:A,"",,),IF($AE16=15,_xlfn.XLOOKUP($A16&amp;"   ",CostDB!B:B,CostDB!A:A,"",,),""))</f>
        <v>50100K0Z J500XB</v>
      </c>
      <c r="AG16" s="6" t="str">
        <f t="shared" si="1"/>
        <v>COM</v>
      </c>
      <c r="AH16" s="6" t="str">
        <f t="shared" si="0"/>
        <v>CBU</v>
      </c>
      <c r="AI16" s="6" t="str">
        <f>IF($AF16="","",IF(LEFT(A16,5)="17500","タンク",IF(LEFT(A16,5)="17510","タンク",IF(COUNTIF(WeDB!$D$174:$D$183,$AF16)&gt;0,"吊掛けのみ",IF(COUNTIF(WeDB!$M$3:$M$169,$AF16)&gt;0,"アルミ",IF(COUNTIF(WeDB!D$3:D$169,$AF16),"WE適用","適用無し"))))))</f>
        <v>吊掛けのみ</v>
      </c>
      <c r="AJ16" s="6" t="str">
        <f>IF(AND(AI16="WE適用",COUNTIF(Planning!$AS$10:$AS$896,$AF16&amp;"_"&amp;$AH16)&gt;0),"計画ok",IF(AND(AI16="WE適用",COUNTIF(Planning!$AS$10:$AS$896,$AF16&amp;"_"&amp;$AH16)=0),"未反映NG",""))</f>
        <v/>
      </c>
      <c r="AK16" s="6" t="str">
        <f t="shared" si="2"/>
        <v>50100K0Z J500XB_CBU</v>
      </c>
      <c r="AL16" s="6" t="str">
        <f>IF(B16="","",_xlfn.XLOOKUP(AF16,CostDB!A:A,CostDB!G:G))</f>
        <v>1245WE</v>
      </c>
    </row>
    <row r="17" spans="1:38" x14ac:dyDescent="0.35">
      <c r="A17" s="8" t="s">
        <v>2393</v>
      </c>
      <c r="B17" s="9"/>
      <c r="C17" s="9"/>
      <c r="D17" s="10"/>
      <c r="E17" s="9">
        <v>0</v>
      </c>
      <c r="F17" s="9">
        <v>80</v>
      </c>
      <c r="G17" s="9">
        <v>120</v>
      </c>
      <c r="H17" s="9">
        <v>120</v>
      </c>
      <c r="I17" s="9">
        <v>120</v>
      </c>
      <c r="J17" s="9">
        <v>120</v>
      </c>
      <c r="K17" s="9">
        <v>120</v>
      </c>
      <c r="L17" s="9">
        <v>120</v>
      </c>
      <c r="M17" s="9">
        <v>120</v>
      </c>
      <c r="N17" s="9">
        <v>120</v>
      </c>
      <c r="O17" s="9">
        <v>80</v>
      </c>
      <c r="P17" s="9">
        <v>80</v>
      </c>
      <c r="Q17" s="9">
        <v>80</v>
      </c>
      <c r="R17" s="9">
        <v>80</v>
      </c>
      <c r="S17" s="9">
        <v>80</v>
      </c>
      <c r="T17" s="9">
        <v>80</v>
      </c>
      <c r="U17" s="9">
        <v>80</v>
      </c>
      <c r="V17" s="9">
        <v>0</v>
      </c>
      <c r="W17" s="9">
        <v>120</v>
      </c>
      <c r="X17" s="9">
        <v>0</v>
      </c>
      <c r="Y17" s="9"/>
      <c r="Z17" s="9"/>
      <c r="AA17" s="9"/>
      <c r="AB17" s="9"/>
      <c r="AC17" s="10"/>
      <c r="AD17" s="535"/>
      <c r="AE17" s="6">
        <f t="shared" si="3"/>
        <v>18</v>
      </c>
      <c r="AF17" s="6" t="str">
        <f>IF($AE17=17,_xlfn.XLOOKUP($A17&amp;" ",CostDB!B:B,CostDB!A:A,"",,),IF($AE17=15,_xlfn.XLOOKUP($A17&amp;"   ",CostDB!B:B,CostDB!A:A,"",,),""))</f>
        <v/>
      </c>
      <c r="AG17" s="6" t="str">
        <f t="shared" si="1"/>
        <v/>
      </c>
      <c r="AH17" s="6" t="str">
        <f t="shared" si="0"/>
        <v/>
      </c>
      <c r="AI17" s="6" t="str">
        <f>IF($AF17="","",IF(LEFT(A17,5)="17500","タンク",IF(LEFT(A17,5)="17510","タンク",IF(COUNTIF(WeDB!$D$174:$D$183,$AF17)&gt;0,"吊掛けのみ",IF(COUNTIF(WeDB!$M$3:$M$169,$AF17)&gt;0,"アルミ",IF(COUNTIF(WeDB!D$3:D$169,$AF17),"WE適用","適用無し"))))))</f>
        <v/>
      </c>
      <c r="AJ17" s="6" t="str">
        <f>IF(AND(AI17="WE適用",COUNTIF(Planning!$AS$10:$AS$896,$AF17&amp;"_"&amp;$AH17)&gt;0),"計画ok",IF(AND(AI17="WE適用",COUNTIF(Planning!$AS$10:$AS$896,$AF17&amp;"_"&amp;$AH17)=0),"未反映NG",""))</f>
        <v/>
      </c>
      <c r="AK17" s="6" t="str">
        <f t="shared" si="2"/>
        <v>_</v>
      </c>
      <c r="AL17" s="6" t="str">
        <f>IF(B17="","",_xlfn.XLOOKUP(AF17,CostDB!A:A,CostDB!G:G))</f>
        <v/>
      </c>
    </row>
    <row r="18" spans="1:38" x14ac:dyDescent="0.35">
      <c r="A18" s="8" t="s">
        <v>186</v>
      </c>
      <c r="B18" s="9" t="s">
        <v>183</v>
      </c>
      <c r="C18" s="9" t="s">
        <v>2389</v>
      </c>
      <c r="D18" s="10" t="s">
        <v>2394</v>
      </c>
      <c r="E18" s="9">
        <v>0</v>
      </c>
      <c r="F18" s="9">
        <v>0</v>
      </c>
      <c r="G18" s="9">
        <v>0</v>
      </c>
      <c r="H18" s="9">
        <v>0</v>
      </c>
      <c r="I18" s="9">
        <v>0</v>
      </c>
      <c r="J18" s="9">
        <v>0</v>
      </c>
      <c r="K18" s="9">
        <v>0</v>
      </c>
      <c r="L18" s="9">
        <v>0</v>
      </c>
      <c r="M18" s="9">
        <v>0</v>
      </c>
      <c r="N18" s="9">
        <v>0</v>
      </c>
      <c r="O18" s="9">
        <v>0</v>
      </c>
      <c r="P18" s="9">
        <v>0</v>
      </c>
      <c r="Q18" s="9">
        <v>0</v>
      </c>
      <c r="R18" s="9">
        <v>0</v>
      </c>
      <c r="S18" s="9">
        <v>0</v>
      </c>
      <c r="T18" s="9">
        <v>0</v>
      </c>
      <c r="U18" s="9">
        <v>0</v>
      </c>
      <c r="V18" s="9">
        <v>0</v>
      </c>
      <c r="W18" s="9">
        <v>0</v>
      </c>
      <c r="X18" s="9">
        <v>80</v>
      </c>
      <c r="Y18" s="9"/>
      <c r="Z18" s="9"/>
      <c r="AA18" s="9"/>
      <c r="AB18" s="9"/>
      <c r="AC18" s="10"/>
      <c r="AD18" s="535"/>
      <c r="AE18" s="6">
        <f t="shared" si="3"/>
        <v>15</v>
      </c>
      <c r="AF18" s="6" t="str">
        <f>IF($AE18=17,_xlfn.XLOOKUP($A18&amp;" ",CostDB!B:B,CostDB!A:A,"",,),IF($AE18=15,_xlfn.XLOOKUP($A18&amp;"   ",CostDB!B:B,CostDB!A:A,"",,),""))</f>
        <v>50100K3R J000XB</v>
      </c>
      <c r="AG18" s="6" t="str">
        <f t="shared" si="1"/>
        <v>COM</v>
      </c>
      <c r="AH18" s="6" t="str">
        <f t="shared" si="0"/>
        <v>CBU</v>
      </c>
      <c r="AI18" s="6" t="str">
        <f>IF($AF18="","",IF(LEFT(A18,5)="17500","タンク",IF(LEFT(A18,5)="17510","タンク",IF(COUNTIF(WeDB!$D$174:$D$183,$AF18)&gt;0,"吊掛けのみ",IF(COUNTIF(WeDB!$M$3:$M$169,$AF18)&gt;0,"アルミ",IF(COUNTIF(WeDB!D$3:D$169,$AF18),"WE適用","適用無し"))))))</f>
        <v>吊掛けのみ</v>
      </c>
      <c r="AJ18" s="6" t="str">
        <f>IF(AND(AI18="WE適用",COUNTIF(Planning!$AS$10:$AS$896,$AF18&amp;"_"&amp;$AH18)&gt;0),"計画ok",IF(AND(AI18="WE適用",COUNTIF(Planning!$AS$10:$AS$896,$AF18&amp;"_"&amp;$AH18)=0),"未反映NG",""))</f>
        <v/>
      </c>
      <c r="AK18" s="6" t="str">
        <f t="shared" si="2"/>
        <v>50100K3R J000XB_CBU</v>
      </c>
      <c r="AL18" s="6" t="str">
        <f>IF(B18="","",_xlfn.XLOOKUP(AF18,CostDB!A:A,CostDB!G:G))</f>
        <v>1245WE</v>
      </c>
    </row>
    <row r="19" spans="1:38" x14ac:dyDescent="0.35">
      <c r="A19" s="8" t="s">
        <v>2395</v>
      </c>
      <c r="B19" s="9"/>
      <c r="C19" s="9"/>
      <c r="D19" s="10"/>
      <c r="E19" s="9">
        <v>0</v>
      </c>
      <c r="F19" s="9">
        <v>0</v>
      </c>
      <c r="G19" s="9">
        <v>0</v>
      </c>
      <c r="H19" s="9">
        <v>0</v>
      </c>
      <c r="I19" s="9">
        <v>0</v>
      </c>
      <c r="J19" s="9">
        <v>0</v>
      </c>
      <c r="K19" s="9">
        <v>0</v>
      </c>
      <c r="L19" s="9">
        <v>0</v>
      </c>
      <c r="M19" s="9">
        <v>0</v>
      </c>
      <c r="N19" s="9">
        <v>0</v>
      </c>
      <c r="O19" s="9">
        <v>0</v>
      </c>
      <c r="P19" s="9">
        <v>0</v>
      </c>
      <c r="Q19" s="9">
        <v>0</v>
      </c>
      <c r="R19" s="9">
        <v>0</v>
      </c>
      <c r="S19" s="9">
        <v>0</v>
      </c>
      <c r="T19" s="9">
        <v>0</v>
      </c>
      <c r="U19" s="9">
        <v>0</v>
      </c>
      <c r="V19" s="9">
        <v>0</v>
      </c>
      <c r="W19" s="9">
        <v>0</v>
      </c>
      <c r="X19" s="9">
        <v>80</v>
      </c>
      <c r="Y19" s="9"/>
      <c r="Z19" s="9"/>
      <c r="AA19" s="9"/>
      <c r="AB19" s="9"/>
      <c r="AC19" s="10"/>
      <c r="AD19" s="535"/>
      <c r="AE19" s="6">
        <f t="shared" si="3"/>
        <v>18</v>
      </c>
      <c r="AF19" s="6" t="str">
        <f>IF($AE19=17,_xlfn.XLOOKUP($A19&amp;" ",CostDB!B:B,CostDB!A:A,"",,),IF($AE19=15,_xlfn.XLOOKUP($A19&amp;"   ",CostDB!B:B,CostDB!A:A,"",,),""))</f>
        <v/>
      </c>
      <c r="AG19" s="6" t="str">
        <f t="shared" si="1"/>
        <v/>
      </c>
      <c r="AH19" s="6" t="str">
        <f t="shared" si="0"/>
        <v/>
      </c>
      <c r="AI19" s="6" t="str">
        <f>IF($AF19="","",IF(LEFT(A19,5)="17500","タンク",IF(LEFT(A19,5)="17510","タンク",IF(COUNTIF(WeDB!$D$174:$D$183,$AF19)&gt;0,"吊掛けのみ",IF(COUNTIF(WeDB!$M$3:$M$169,$AF19)&gt;0,"アルミ",IF(COUNTIF(WeDB!D$3:D$169,$AF19),"WE適用","適用無し"))))))</f>
        <v/>
      </c>
      <c r="AJ19" s="6" t="str">
        <f>IF(AND(AI19="WE適用",COUNTIF(Planning!$AS$10:$AS$896,$AF19&amp;"_"&amp;$AH19)&gt;0),"計画ok",IF(AND(AI19="WE適用",COUNTIF(Planning!$AS$10:$AS$896,$AF19&amp;"_"&amp;$AH19)=0),"未反映NG",""))</f>
        <v/>
      </c>
      <c r="AK19" s="6" t="str">
        <f t="shared" si="2"/>
        <v>_</v>
      </c>
      <c r="AL19" s="6" t="str">
        <f>IF(B19="","",_xlfn.XLOOKUP(AF19,CostDB!A:A,CostDB!G:G))</f>
        <v/>
      </c>
    </row>
    <row r="20" spans="1:38" x14ac:dyDescent="0.35">
      <c r="A20" s="8" t="s">
        <v>2396</v>
      </c>
      <c r="B20" s="9" t="s">
        <v>183</v>
      </c>
      <c r="C20" s="9" t="s">
        <v>2397</v>
      </c>
      <c r="D20" s="10" t="s">
        <v>2398</v>
      </c>
      <c r="E20" s="9">
        <v>0</v>
      </c>
      <c r="F20" s="9">
        <v>0</v>
      </c>
      <c r="G20" s="9">
        <v>0</v>
      </c>
      <c r="H20" s="9">
        <v>0</v>
      </c>
      <c r="I20" s="9">
        <v>0</v>
      </c>
      <c r="J20" s="9">
        <v>0</v>
      </c>
      <c r="K20" s="9">
        <v>0</v>
      </c>
      <c r="L20" s="9">
        <v>0</v>
      </c>
      <c r="M20" s="9">
        <v>0</v>
      </c>
      <c r="N20" s="9">
        <v>0</v>
      </c>
      <c r="O20" s="9">
        <v>0</v>
      </c>
      <c r="P20" s="9">
        <v>0</v>
      </c>
      <c r="Q20" s="9">
        <v>0</v>
      </c>
      <c r="R20" s="9">
        <v>0</v>
      </c>
      <c r="S20" s="9">
        <v>0</v>
      </c>
      <c r="T20" s="9">
        <v>0</v>
      </c>
      <c r="U20" s="9">
        <v>0</v>
      </c>
      <c r="V20" s="9">
        <v>0</v>
      </c>
      <c r="W20" s="9">
        <v>100</v>
      </c>
      <c r="X20" s="9">
        <v>0</v>
      </c>
      <c r="Y20" s="9"/>
      <c r="Z20" s="9"/>
      <c r="AA20" s="9"/>
      <c r="AB20" s="9"/>
      <c r="AC20" s="10"/>
      <c r="AD20" s="535"/>
      <c r="AE20" s="6">
        <f t="shared" ref="AE20:AE83" si="4">LEN(A20)</f>
        <v>17</v>
      </c>
      <c r="AF20" s="6" t="str">
        <f>IF($AE20=17,_xlfn.XLOOKUP($A20&amp;" ",CostDB!B:B,CostDB!A:A,"",,),IF($AE20=15,_xlfn.XLOOKUP($A20&amp;"   ",CostDB!B:B,CostDB!A:A,"",,),""))</f>
        <v>50100K88 B500XA</v>
      </c>
      <c r="AG20" s="6" t="str">
        <f t="shared" si="1"/>
        <v>COM</v>
      </c>
      <c r="AH20" s="6" t="str">
        <f t="shared" si="0"/>
        <v>CBU</v>
      </c>
      <c r="AI20" s="6" t="str">
        <f>IF($AF20="","",IF(LEFT(A20,5)="17500","タンク",IF(LEFT(A20,5)="17510","タンク",IF(COUNTIF(WeDB!$D$174:$D$183,$AF20)&gt;0,"吊掛けのみ",IF(COUNTIF(WeDB!$M$3:$M$169,$AF20)&gt;0,"アルミ",IF(COUNTIF(WeDB!D$3:D$169,$AF20),"WE適用","適用無し"))))))</f>
        <v>WE適用</v>
      </c>
      <c r="AJ20" s="6" t="str">
        <f>IF(AND(AI20="WE適用",COUNTIF(Planning!$AS$10:$AS$896,$AF20&amp;"_"&amp;$AH20)&gt;0),"計画ok",IF(AND(AI20="WE適用",COUNTIF(Planning!$AS$10:$AS$896,$AF20&amp;"_"&amp;$AH20)=0),"未反映NG",""))</f>
        <v>計画ok</v>
      </c>
      <c r="AK20" s="6" t="str">
        <f t="shared" si="2"/>
        <v>50100K88 B500XA_CBU</v>
      </c>
      <c r="AL20" s="6" t="str">
        <f>IF(B20="","",_xlfn.XLOOKUP(AF20,CostDB!A:A,CostDB!G:G))</f>
        <v>1246WE</v>
      </c>
    </row>
    <row r="21" spans="1:38" x14ac:dyDescent="0.35">
      <c r="A21" s="8" t="s">
        <v>2396</v>
      </c>
      <c r="B21" s="9" t="s">
        <v>183</v>
      </c>
      <c r="C21" s="9" t="s">
        <v>2397</v>
      </c>
      <c r="D21" s="10" t="s">
        <v>2398</v>
      </c>
      <c r="E21" s="9">
        <v>0</v>
      </c>
      <c r="F21" s="9">
        <v>0</v>
      </c>
      <c r="G21" s="9">
        <v>0</v>
      </c>
      <c r="H21" s="9">
        <v>0</v>
      </c>
      <c r="I21" s="9">
        <v>0</v>
      </c>
      <c r="J21" s="9">
        <v>0</v>
      </c>
      <c r="K21" s="9">
        <v>0</v>
      </c>
      <c r="L21" s="9">
        <v>0</v>
      </c>
      <c r="M21" s="9">
        <v>0</v>
      </c>
      <c r="N21" s="9">
        <v>0</v>
      </c>
      <c r="O21" s="9">
        <v>0</v>
      </c>
      <c r="P21" s="9">
        <v>0</v>
      </c>
      <c r="Q21" s="9">
        <v>0</v>
      </c>
      <c r="R21" s="9">
        <v>0</v>
      </c>
      <c r="S21" s="9">
        <v>0</v>
      </c>
      <c r="T21" s="9">
        <v>100</v>
      </c>
      <c r="U21" s="9">
        <v>0</v>
      </c>
      <c r="V21" s="9">
        <v>0</v>
      </c>
      <c r="W21" s="9">
        <v>0</v>
      </c>
      <c r="X21" s="9">
        <v>0</v>
      </c>
      <c r="Y21" s="9"/>
      <c r="Z21" s="9"/>
      <c r="AA21" s="9"/>
      <c r="AB21" s="9"/>
      <c r="AC21" s="10"/>
      <c r="AD21" s="535"/>
      <c r="AE21" s="6">
        <f t="shared" si="4"/>
        <v>17</v>
      </c>
      <c r="AF21" s="6" t="str">
        <f>IF($AE21=17,_xlfn.XLOOKUP($A21&amp;" ",CostDB!B:B,CostDB!A:A,"",,),IF($AE21=15,_xlfn.XLOOKUP($A21&amp;"   ",CostDB!B:B,CostDB!A:A,"",,),""))</f>
        <v>50100K88 B500XA</v>
      </c>
      <c r="AG21" s="6" t="str">
        <f t="shared" si="1"/>
        <v>COM</v>
      </c>
      <c r="AH21" s="6" t="str">
        <f t="shared" si="0"/>
        <v>CBU</v>
      </c>
      <c r="AI21" s="6" t="str">
        <f>IF($AF21="","",IF(LEFT(A21,5)="17500","タンク",IF(LEFT(A21,5)="17510","タンク",IF(COUNTIF(WeDB!$D$174:$D$183,$AF21)&gt;0,"吊掛けのみ",IF(COUNTIF(WeDB!$M$3:$M$169,$AF21)&gt;0,"アルミ",IF(COUNTIF(WeDB!D$3:D$169,$AF21),"WE適用","適用無し"))))))</f>
        <v>WE適用</v>
      </c>
      <c r="AJ21" s="6" t="str">
        <f>IF(AND(AI21="WE適用",COUNTIF(Planning!$AS$10:$AS$896,$AF21&amp;"_"&amp;$AH21)&gt;0),"計画ok",IF(AND(AI21="WE適用",COUNTIF(Planning!$AS$10:$AS$896,$AF21&amp;"_"&amp;$AH21)=0),"未反映NG",""))</f>
        <v>計画ok</v>
      </c>
      <c r="AK21" s="6" t="str">
        <f t="shared" si="2"/>
        <v>50100K88 B500XA_CBU</v>
      </c>
      <c r="AL21" s="6" t="str">
        <f>IF(B21="","",_xlfn.XLOOKUP(AF21,CostDB!A:A,CostDB!G:G))</f>
        <v>1246WE</v>
      </c>
    </row>
    <row r="22" spans="1:38" x14ac:dyDescent="0.35">
      <c r="A22" s="8" t="s">
        <v>2399</v>
      </c>
      <c r="B22" s="9"/>
      <c r="C22" s="9"/>
      <c r="D22" s="10"/>
      <c r="E22" s="9">
        <v>0</v>
      </c>
      <c r="F22" s="9">
        <v>0</v>
      </c>
      <c r="G22" s="9">
        <v>0</v>
      </c>
      <c r="H22" s="9">
        <v>0</v>
      </c>
      <c r="I22" s="9">
        <v>0</v>
      </c>
      <c r="J22" s="9">
        <v>0</v>
      </c>
      <c r="K22" s="9">
        <v>0</v>
      </c>
      <c r="L22" s="9">
        <v>0</v>
      </c>
      <c r="M22" s="9">
        <v>0</v>
      </c>
      <c r="N22" s="9">
        <v>0</v>
      </c>
      <c r="O22" s="9">
        <v>0</v>
      </c>
      <c r="P22" s="9">
        <v>0</v>
      </c>
      <c r="Q22" s="9">
        <v>0</v>
      </c>
      <c r="R22" s="9">
        <v>0</v>
      </c>
      <c r="S22" s="9">
        <v>0</v>
      </c>
      <c r="T22" s="9">
        <v>100</v>
      </c>
      <c r="U22" s="9">
        <v>0</v>
      </c>
      <c r="V22" s="9">
        <v>0</v>
      </c>
      <c r="W22" s="9">
        <v>100</v>
      </c>
      <c r="X22" s="9">
        <v>0</v>
      </c>
      <c r="Y22" s="9"/>
      <c r="Z22" s="9"/>
      <c r="AA22" s="9"/>
      <c r="AB22" s="9"/>
      <c r="AC22" s="10"/>
      <c r="AD22" s="535"/>
      <c r="AE22" s="6">
        <f t="shared" si="4"/>
        <v>20</v>
      </c>
      <c r="AF22" s="6" t="str">
        <f>IF($AE22=17,_xlfn.XLOOKUP($A22&amp;" ",CostDB!B:B,CostDB!A:A,"",,),IF($AE22=15,_xlfn.XLOOKUP($A22&amp;"   ",CostDB!B:B,CostDB!A:A,"",,),""))</f>
        <v/>
      </c>
      <c r="AG22" s="6" t="str">
        <f t="shared" si="1"/>
        <v/>
      </c>
      <c r="AH22" s="6" t="str">
        <f t="shared" si="0"/>
        <v/>
      </c>
      <c r="AI22" s="6" t="str">
        <f>IF($AF22="","",IF(LEFT(A22,5)="17500","タンク",IF(LEFT(A22,5)="17510","タンク",IF(COUNTIF(WeDB!$D$174:$D$183,$AF22)&gt;0,"吊掛けのみ",IF(COUNTIF(WeDB!$M$3:$M$169,$AF22)&gt;0,"アルミ",IF(COUNTIF(WeDB!D$3:D$169,$AF22),"WE適用","適用無し"))))))</f>
        <v/>
      </c>
      <c r="AJ22" s="6" t="str">
        <f>IF(AND(AI22="WE適用",COUNTIF(Planning!$AS$10:$AS$896,$AF22&amp;"_"&amp;$AH22)&gt;0),"計画ok",IF(AND(AI22="WE適用",COUNTIF(Planning!$AS$10:$AS$896,$AF22&amp;"_"&amp;$AH22)=0),"未反映NG",""))</f>
        <v/>
      </c>
      <c r="AK22" s="6" t="str">
        <f t="shared" si="2"/>
        <v>_</v>
      </c>
      <c r="AL22" s="6" t="str">
        <f>IF(B22="","",_xlfn.XLOOKUP(AF22,CostDB!A:A,CostDB!G:G))</f>
        <v/>
      </c>
    </row>
    <row r="23" spans="1:38" x14ac:dyDescent="0.35">
      <c r="A23" s="8" t="s">
        <v>2400</v>
      </c>
      <c r="B23" s="9" t="s">
        <v>183</v>
      </c>
      <c r="C23" s="9" t="s">
        <v>2397</v>
      </c>
      <c r="D23" s="10" t="s">
        <v>2398</v>
      </c>
      <c r="E23" s="9">
        <v>0</v>
      </c>
      <c r="F23" s="9">
        <v>0</v>
      </c>
      <c r="G23" s="9">
        <v>0</v>
      </c>
      <c r="H23" s="9">
        <v>0</v>
      </c>
      <c r="I23" s="9">
        <v>0</v>
      </c>
      <c r="J23" s="9">
        <v>0</v>
      </c>
      <c r="K23" s="9">
        <v>0</v>
      </c>
      <c r="L23" s="9">
        <v>0</v>
      </c>
      <c r="M23" s="9">
        <v>0</v>
      </c>
      <c r="N23" s="9">
        <v>0</v>
      </c>
      <c r="O23" s="9">
        <v>0</v>
      </c>
      <c r="P23" s="9">
        <v>0</v>
      </c>
      <c r="Q23" s="9">
        <v>0</v>
      </c>
      <c r="R23" s="9">
        <v>0</v>
      </c>
      <c r="S23" s="9">
        <v>0</v>
      </c>
      <c r="T23" s="9">
        <v>0</v>
      </c>
      <c r="U23" s="9">
        <v>0</v>
      </c>
      <c r="V23" s="9">
        <v>0</v>
      </c>
      <c r="W23" s="9">
        <v>0</v>
      </c>
      <c r="X23" s="9">
        <v>200</v>
      </c>
      <c r="Y23" s="9"/>
      <c r="Z23" s="9"/>
      <c r="AA23" s="9"/>
      <c r="AB23" s="9"/>
      <c r="AC23" s="10"/>
      <c r="AD23" s="535"/>
      <c r="AE23" s="6">
        <f t="shared" si="4"/>
        <v>17</v>
      </c>
      <c r="AF23" s="6" t="str">
        <f>IF($AE23=17,_xlfn.XLOOKUP($A23&amp;" ",CostDB!B:B,CostDB!A:A,"",,),IF($AE23=15,_xlfn.XLOOKUP($A23&amp;"   ",CostDB!B:B,CostDB!A:A,"",,),""))</f>
        <v>50100K88 J400XA</v>
      </c>
      <c r="AG23" s="6" t="str">
        <f t="shared" si="1"/>
        <v>COM</v>
      </c>
      <c r="AH23" s="6" t="str">
        <f t="shared" si="0"/>
        <v>CBU</v>
      </c>
      <c r="AI23" s="6" t="str">
        <f>IF($AF23="","",IF(LEFT(A23,5)="17500","タンク",IF(LEFT(A23,5)="17510","タンク",IF(COUNTIF(WeDB!$D$174:$D$183,$AF23)&gt;0,"吊掛けのみ",IF(COUNTIF(WeDB!$M$3:$M$169,$AF23)&gt;0,"アルミ",IF(COUNTIF(WeDB!D$3:D$169,$AF23),"WE適用","適用無し"))))))</f>
        <v>WE適用</v>
      </c>
      <c r="AJ23" s="6" t="str">
        <f>IF(AND(AI23="WE適用",COUNTIF(Planning!$AS$10:$AS$896,$AF23&amp;"_"&amp;$AH23)&gt;0),"計画ok",IF(AND(AI23="WE適用",COUNTIF(Planning!$AS$10:$AS$896,$AF23&amp;"_"&amp;$AH23)=0),"未反映NG",""))</f>
        <v>計画ok</v>
      </c>
      <c r="AK23" s="6" t="str">
        <f t="shared" si="2"/>
        <v>50100K88 J400XA_CBU</v>
      </c>
      <c r="AL23" s="6" t="str">
        <f>IF(B23="","",_xlfn.XLOOKUP(AF23,CostDB!A:A,CostDB!G:G))</f>
        <v>1246WE</v>
      </c>
    </row>
    <row r="24" spans="1:38" x14ac:dyDescent="0.35">
      <c r="A24" s="8" t="s">
        <v>2401</v>
      </c>
      <c r="B24" s="9"/>
      <c r="C24" s="9"/>
      <c r="D24" s="10"/>
      <c r="E24" s="9">
        <v>0</v>
      </c>
      <c r="F24" s="9">
        <v>0</v>
      </c>
      <c r="G24" s="9">
        <v>0</v>
      </c>
      <c r="H24" s="9">
        <v>0</v>
      </c>
      <c r="I24" s="9">
        <v>0</v>
      </c>
      <c r="J24" s="9">
        <v>0</v>
      </c>
      <c r="K24" s="9">
        <v>0</v>
      </c>
      <c r="L24" s="9">
        <v>0</v>
      </c>
      <c r="M24" s="9">
        <v>0</v>
      </c>
      <c r="N24" s="9">
        <v>0</v>
      </c>
      <c r="O24" s="9">
        <v>0</v>
      </c>
      <c r="P24" s="9">
        <v>0</v>
      </c>
      <c r="Q24" s="9">
        <v>0</v>
      </c>
      <c r="R24" s="9">
        <v>0</v>
      </c>
      <c r="S24" s="9">
        <v>0</v>
      </c>
      <c r="T24" s="9">
        <v>0</v>
      </c>
      <c r="U24" s="9">
        <v>0</v>
      </c>
      <c r="V24" s="9">
        <v>0</v>
      </c>
      <c r="W24" s="9">
        <v>0</v>
      </c>
      <c r="X24" s="9">
        <v>200</v>
      </c>
      <c r="Y24" s="9"/>
      <c r="Z24" s="9"/>
      <c r="AA24" s="9"/>
      <c r="AB24" s="9"/>
      <c r="AC24" s="10"/>
      <c r="AD24" s="535"/>
      <c r="AE24" s="6">
        <f t="shared" si="4"/>
        <v>20</v>
      </c>
      <c r="AF24" s="6" t="str">
        <f>IF($AE24=17,_xlfn.XLOOKUP($A24&amp;" ",CostDB!B:B,CostDB!A:A,"",,),IF($AE24=15,_xlfn.XLOOKUP($A24&amp;"   ",CostDB!B:B,CostDB!A:A,"",,),""))</f>
        <v/>
      </c>
      <c r="AG24" s="6" t="str">
        <f t="shared" si="1"/>
        <v/>
      </c>
      <c r="AH24" s="6" t="str">
        <f t="shared" si="0"/>
        <v/>
      </c>
      <c r="AI24" s="6" t="str">
        <f>IF($AF24="","",IF(LEFT(A24,5)="17500","タンク",IF(LEFT(A24,5)="17510","タンク",IF(COUNTIF(WeDB!$D$174:$D$183,$AF24)&gt;0,"吊掛けのみ",IF(COUNTIF(WeDB!$M$3:$M$169,$AF24)&gt;0,"アルミ",IF(COUNTIF(WeDB!D$3:D$169,$AF24),"WE適用","適用無し"))))))</f>
        <v/>
      </c>
      <c r="AJ24" s="6" t="str">
        <f>IF(AND(AI24="WE適用",COUNTIF(Planning!$AS$10:$AS$896,$AF24&amp;"_"&amp;$AH24)&gt;0),"計画ok",IF(AND(AI24="WE適用",COUNTIF(Planning!$AS$10:$AS$896,$AF24&amp;"_"&amp;$AH24)=0),"未反映NG",""))</f>
        <v/>
      </c>
      <c r="AK24" s="6" t="str">
        <f t="shared" si="2"/>
        <v>_</v>
      </c>
      <c r="AL24" s="6" t="str">
        <f>IF(B24="","",_xlfn.XLOOKUP(AF24,CostDB!A:A,CostDB!G:G))</f>
        <v/>
      </c>
    </row>
    <row r="25" spans="1:38" x14ac:dyDescent="0.35">
      <c r="A25" s="8" t="s">
        <v>2402</v>
      </c>
      <c r="B25" s="9" t="s">
        <v>183</v>
      </c>
      <c r="C25" s="9" t="s">
        <v>2397</v>
      </c>
      <c r="D25" s="10" t="s">
        <v>2398</v>
      </c>
      <c r="E25" s="9">
        <v>0</v>
      </c>
      <c r="F25" s="9">
        <v>0</v>
      </c>
      <c r="G25" s="9">
        <v>0</v>
      </c>
      <c r="H25" s="9">
        <v>0</v>
      </c>
      <c r="I25" s="9">
        <v>0</v>
      </c>
      <c r="J25" s="9">
        <v>0</v>
      </c>
      <c r="K25" s="9">
        <v>0</v>
      </c>
      <c r="L25" s="9">
        <v>0</v>
      </c>
      <c r="M25" s="9">
        <v>0</v>
      </c>
      <c r="N25" s="9">
        <v>0</v>
      </c>
      <c r="O25" s="9">
        <v>0</v>
      </c>
      <c r="P25" s="9">
        <v>0</v>
      </c>
      <c r="Q25" s="9">
        <v>100</v>
      </c>
      <c r="R25" s="9">
        <v>0</v>
      </c>
      <c r="S25" s="9">
        <v>0</v>
      </c>
      <c r="T25" s="9">
        <v>0</v>
      </c>
      <c r="U25" s="9">
        <v>0</v>
      </c>
      <c r="V25" s="9">
        <v>0</v>
      </c>
      <c r="W25" s="9">
        <v>0</v>
      </c>
      <c r="X25" s="9">
        <v>0</v>
      </c>
      <c r="Y25" s="9"/>
      <c r="Z25" s="9"/>
      <c r="AA25" s="9"/>
      <c r="AB25" s="9"/>
      <c r="AC25" s="10"/>
      <c r="AD25" s="535"/>
      <c r="AE25" s="6">
        <f t="shared" si="4"/>
        <v>17</v>
      </c>
      <c r="AF25" s="6" t="str">
        <f>IF($AE25=17,_xlfn.XLOOKUP($A25&amp;" ",CostDB!B:B,CostDB!A:A,"",,),IF($AE25=15,_xlfn.XLOOKUP($A25&amp;"   ",CostDB!B:B,CostDB!A:A,"",,),""))</f>
        <v>50100K88 LC00XA</v>
      </c>
      <c r="AG25" s="6" t="str">
        <f t="shared" si="1"/>
        <v>COM</v>
      </c>
      <c r="AH25" s="6" t="str">
        <f t="shared" si="0"/>
        <v>CBU</v>
      </c>
      <c r="AI25" s="6" t="str">
        <f>IF($AF25="","",IF(LEFT(A25,5)="17500","タンク",IF(LEFT(A25,5)="17510","タンク",IF(COUNTIF(WeDB!$D$174:$D$183,$AF25)&gt;0,"吊掛けのみ",IF(COUNTIF(WeDB!$M$3:$M$169,$AF25)&gt;0,"アルミ",IF(COUNTIF(WeDB!D$3:D$169,$AF25),"WE適用","適用無し"))))))</f>
        <v>WE適用</v>
      </c>
      <c r="AJ25" s="6" t="str">
        <f>IF(AND(AI25="WE適用",COUNTIF(Planning!$AS$10:$AS$896,$AF25&amp;"_"&amp;$AH25)&gt;0),"計画ok",IF(AND(AI25="WE適用",COUNTIF(Planning!$AS$10:$AS$896,$AF25&amp;"_"&amp;$AH25)=0),"未反映NG",""))</f>
        <v>計画ok</v>
      </c>
      <c r="AK25" s="6" t="str">
        <f t="shared" si="2"/>
        <v>50100K88 LC00XA_CBU</v>
      </c>
      <c r="AL25" s="6" t="str">
        <f>IF(B25="","",_xlfn.XLOOKUP(AF25,CostDB!A:A,CostDB!G:G))</f>
        <v>1246WE</v>
      </c>
    </row>
    <row r="26" spans="1:38" x14ac:dyDescent="0.35">
      <c r="A26" s="8" t="s">
        <v>2402</v>
      </c>
      <c r="B26" s="9" t="s">
        <v>183</v>
      </c>
      <c r="C26" s="9" t="s">
        <v>2397</v>
      </c>
      <c r="D26" s="10" t="s">
        <v>2398</v>
      </c>
      <c r="E26" s="9">
        <v>0</v>
      </c>
      <c r="F26" s="9">
        <v>0</v>
      </c>
      <c r="G26" s="9">
        <v>0</v>
      </c>
      <c r="H26" s="9">
        <v>0</v>
      </c>
      <c r="I26" s="9">
        <v>0</v>
      </c>
      <c r="J26" s="9">
        <v>0</v>
      </c>
      <c r="K26" s="9">
        <v>0</v>
      </c>
      <c r="L26" s="9">
        <v>0</v>
      </c>
      <c r="M26" s="9">
        <v>0</v>
      </c>
      <c r="N26" s="9">
        <v>0</v>
      </c>
      <c r="O26" s="9">
        <v>0</v>
      </c>
      <c r="P26" s="9">
        <v>0</v>
      </c>
      <c r="Q26" s="9">
        <v>0</v>
      </c>
      <c r="R26" s="9">
        <v>0</v>
      </c>
      <c r="S26" s="9">
        <v>100</v>
      </c>
      <c r="T26" s="9">
        <v>0</v>
      </c>
      <c r="U26" s="9">
        <v>0</v>
      </c>
      <c r="V26" s="9">
        <v>0</v>
      </c>
      <c r="W26" s="9">
        <v>0</v>
      </c>
      <c r="X26" s="9">
        <v>0</v>
      </c>
      <c r="Y26" s="9"/>
      <c r="Z26" s="9"/>
      <c r="AA26" s="9"/>
      <c r="AB26" s="9"/>
      <c r="AC26" s="10"/>
      <c r="AD26" s="535"/>
      <c r="AE26" s="6">
        <f t="shared" si="4"/>
        <v>17</v>
      </c>
      <c r="AF26" s="6" t="str">
        <f>IF($AE26=17,_xlfn.XLOOKUP($A26&amp;" ",CostDB!B:B,CostDB!A:A,"",,),IF($AE26=15,_xlfn.XLOOKUP($A26&amp;"   ",CostDB!B:B,CostDB!A:A,"",,),""))</f>
        <v>50100K88 LC00XA</v>
      </c>
      <c r="AG26" s="6" t="str">
        <f t="shared" si="1"/>
        <v>COM</v>
      </c>
      <c r="AH26" s="6" t="str">
        <f t="shared" si="0"/>
        <v>CBU</v>
      </c>
      <c r="AI26" s="6" t="str">
        <f>IF($AF26="","",IF(LEFT(A26,5)="17500","タンク",IF(LEFT(A26,5)="17510","タンク",IF(COUNTIF(WeDB!$D$174:$D$183,$AF26)&gt;0,"吊掛けのみ",IF(COUNTIF(WeDB!$M$3:$M$169,$AF26)&gt;0,"アルミ",IF(COUNTIF(WeDB!D$3:D$169,$AF26),"WE適用","適用無し"))))))</f>
        <v>WE適用</v>
      </c>
      <c r="AJ26" s="6" t="str">
        <f>IF(AND(AI26="WE適用",COUNTIF(Planning!$AS$10:$AS$896,$AF26&amp;"_"&amp;$AH26)&gt;0),"計画ok",IF(AND(AI26="WE適用",COUNTIF(Planning!$AS$10:$AS$896,$AF26&amp;"_"&amp;$AH26)=0),"未反映NG",""))</f>
        <v>計画ok</v>
      </c>
      <c r="AK26" s="6" t="str">
        <f t="shared" si="2"/>
        <v>50100K88 LC00XA_CBU</v>
      </c>
      <c r="AL26" s="6" t="str">
        <f>IF(B26="","",_xlfn.XLOOKUP(AF26,CostDB!A:A,CostDB!G:G))</f>
        <v>1246WE</v>
      </c>
    </row>
    <row r="27" spans="1:38" x14ac:dyDescent="0.35">
      <c r="A27" s="8" t="s">
        <v>2403</v>
      </c>
      <c r="B27" s="9"/>
      <c r="C27" s="9"/>
      <c r="D27" s="10"/>
      <c r="E27" s="9">
        <v>0</v>
      </c>
      <c r="F27" s="9">
        <v>0</v>
      </c>
      <c r="G27" s="9">
        <v>0</v>
      </c>
      <c r="H27" s="9">
        <v>0</v>
      </c>
      <c r="I27" s="9">
        <v>0</v>
      </c>
      <c r="J27" s="9">
        <v>0</v>
      </c>
      <c r="K27" s="9">
        <v>0</v>
      </c>
      <c r="L27" s="9">
        <v>0</v>
      </c>
      <c r="M27" s="9">
        <v>0</v>
      </c>
      <c r="N27" s="9">
        <v>0</v>
      </c>
      <c r="O27" s="9">
        <v>0</v>
      </c>
      <c r="P27" s="9">
        <v>0</v>
      </c>
      <c r="Q27" s="9">
        <v>100</v>
      </c>
      <c r="R27" s="9">
        <v>0</v>
      </c>
      <c r="S27" s="9">
        <v>100</v>
      </c>
      <c r="T27" s="9">
        <v>0</v>
      </c>
      <c r="U27" s="9">
        <v>0</v>
      </c>
      <c r="V27" s="9">
        <v>0</v>
      </c>
      <c r="W27" s="9">
        <v>0</v>
      </c>
      <c r="X27" s="9">
        <v>0</v>
      </c>
      <c r="Y27" s="9"/>
      <c r="Z27" s="9"/>
      <c r="AA27" s="9"/>
      <c r="AB27" s="9"/>
      <c r="AC27" s="10"/>
      <c r="AD27" s="535"/>
      <c r="AE27" s="6">
        <f t="shared" si="4"/>
        <v>20</v>
      </c>
      <c r="AF27" s="6" t="str">
        <f>IF($AE27=17,_xlfn.XLOOKUP($A27&amp;" ",CostDB!B:B,CostDB!A:A,"",,),IF($AE27=15,_xlfn.XLOOKUP($A27&amp;"   ",CostDB!B:B,CostDB!A:A,"",,),""))</f>
        <v/>
      </c>
      <c r="AG27" s="6" t="str">
        <f t="shared" si="1"/>
        <v/>
      </c>
      <c r="AH27" s="6" t="str">
        <f t="shared" si="0"/>
        <v/>
      </c>
      <c r="AI27" s="6" t="str">
        <f>IF($AF27="","",IF(LEFT(A27,5)="17500","タンク",IF(LEFT(A27,5)="17510","タンク",IF(COUNTIF(WeDB!$D$174:$D$183,$AF27)&gt;0,"吊掛けのみ",IF(COUNTIF(WeDB!$M$3:$M$169,$AF27)&gt;0,"アルミ",IF(COUNTIF(WeDB!D$3:D$169,$AF27),"WE適用","適用無し"))))))</f>
        <v/>
      </c>
      <c r="AJ27" s="6" t="str">
        <f>IF(AND(AI27="WE適用",COUNTIF(Planning!$AS$10:$AS$896,$AF27&amp;"_"&amp;$AH27)&gt;0),"計画ok",IF(AND(AI27="WE適用",COUNTIF(Planning!$AS$10:$AS$896,$AF27&amp;"_"&amp;$AH27)=0),"未反映NG",""))</f>
        <v/>
      </c>
      <c r="AK27" s="6" t="str">
        <f t="shared" si="2"/>
        <v>_</v>
      </c>
      <c r="AL27" s="6" t="str">
        <f>IF(B27="","",_xlfn.XLOOKUP(AF27,CostDB!A:A,CostDB!G:G))</f>
        <v/>
      </c>
    </row>
    <row r="28" spans="1:38" x14ac:dyDescent="0.35">
      <c r="A28" s="8" t="s">
        <v>2404</v>
      </c>
      <c r="B28" s="9" t="s">
        <v>183</v>
      </c>
      <c r="C28" s="9" t="s">
        <v>2405</v>
      </c>
      <c r="D28" s="10" t="s">
        <v>188</v>
      </c>
      <c r="E28" s="9">
        <v>0</v>
      </c>
      <c r="F28" s="9">
        <v>0</v>
      </c>
      <c r="G28" s="9">
        <v>75</v>
      </c>
      <c r="H28" s="9">
        <v>0</v>
      </c>
      <c r="I28" s="9">
        <v>0</v>
      </c>
      <c r="J28" s="9">
        <v>0</v>
      </c>
      <c r="K28" s="9">
        <v>0</v>
      </c>
      <c r="L28" s="9">
        <v>0</v>
      </c>
      <c r="M28" s="9">
        <v>0</v>
      </c>
      <c r="N28" s="9">
        <v>0</v>
      </c>
      <c r="O28" s="9">
        <v>0</v>
      </c>
      <c r="P28" s="9">
        <v>0</v>
      </c>
      <c r="Q28" s="9">
        <v>0</v>
      </c>
      <c r="R28" s="9">
        <v>0</v>
      </c>
      <c r="S28" s="9">
        <v>0</v>
      </c>
      <c r="T28" s="9">
        <v>0</v>
      </c>
      <c r="U28" s="9">
        <v>0</v>
      </c>
      <c r="V28" s="9">
        <v>0</v>
      </c>
      <c r="W28" s="9">
        <v>0</v>
      </c>
      <c r="X28" s="9">
        <v>0</v>
      </c>
      <c r="Y28" s="9"/>
      <c r="Z28" s="9"/>
      <c r="AA28" s="9"/>
      <c r="AB28" s="9"/>
      <c r="AC28" s="10"/>
      <c r="AD28" s="535"/>
      <c r="AE28" s="6">
        <f t="shared" si="4"/>
        <v>17</v>
      </c>
      <c r="AF28" s="6" t="str">
        <f>IF($AE28=17,_xlfn.XLOOKUP($A28&amp;" ",CostDB!B:B,CostDB!A:A,"",,),IF($AE28=15,_xlfn.XLOOKUP($A28&amp;"   ",CostDB!B:B,CostDB!A:A,"",,),""))</f>
        <v xml:space="preserve">50100K95 AG00  </v>
      </c>
      <c r="AG28" s="6" t="str">
        <f t="shared" si="1"/>
        <v>COM</v>
      </c>
      <c r="AH28" s="6" t="str">
        <f t="shared" si="0"/>
        <v>CBU</v>
      </c>
      <c r="AI28" s="6" t="str">
        <f>IF($AF28="","",IF(LEFT(A28,5)="17500","タンク",IF(LEFT(A28,5)="17510","タンク",IF(COUNTIF(WeDB!$D$174:$D$183,$AF28)&gt;0,"吊掛けのみ",IF(COUNTIF(WeDB!$M$3:$M$169,$AF28)&gt;0,"アルミ",IF(COUNTIF(WeDB!D$3:D$169,$AF28),"WE適用","適用無し"))))))</f>
        <v>アルミ</v>
      </c>
      <c r="AJ28" s="6" t="str">
        <f>IF(AND(AI28="WE適用",COUNTIF(Planning!$AS$10:$AS$896,$AF28&amp;"_"&amp;$AH28)&gt;0),"計画ok",IF(AND(AI28="WE適用",COUNTIF(Planning!$AS$10:$AS$896,$AF28&amp;"_"&amp;$AH28)=0),"未反映NG",""))</f>
        <v/>
      </c>
      <c r="AK28" s="6" t="str">
        <f t="shared" si="2"/>
        <v>50100K95 AG00  _CBU</v>
      </c>
      <c r="AL28" s="6" t="str">
        <f>IF(B28="","",_xlfn.XLOOKUP(AF28,CostDB!A:A,CostDB!G:G))</f>
        <v>1255WE</v>
      </c>
    </row>
    <row r="29" spans="1:38" x14ac:dyDescent="0.35">
      <c r="A29" s="8" t="s">
        <v>2404</v>
      </c>
      <c r="B29" s="9" t="s">
        <v>183</v>
      </c>
      <c r="C29" s="9" t="s">
        <v>2405</v>
      </c>
      <c r="D29" s="10" t="s">
        <v>188</v>
      </c>
      <c r="E29" s="9">
        <v>30</v>
      </c>
      <c r="F29" s="9">
        <v>34</v>
      </c>
      <c r="G29" s="9">
        <v>0</v>
      </c>
      <c r="H29" s="9">
        <v>0</v>
      </c>
      <c r="I29" s="9">
        <v>0</v>
      </c>
      <c r="J29" s="9">
        <v>0</v>
      </c>
      <c r="K29" s="9">
        <v>0</v>
      </c>
      <c r="L29" s="9">
        <v>0</v>
      </c>
      <c r="M29" s="9">
        <v>0</v>
      </c>
      <c r="N29" s="9">
        <v>0</v>
      </c>
      <c r="O29" s="9">
        <v>0</v>
      </c>
      <c r="P29" s="9">
        <v>0</v>
      </c>
      <c r="Q29" s="9">
        <v>0</v>
      </c>
      <c r="R29" s="9">
        <v>0</v>
      </c>
      <c r="S29" s="9">
        <v>0</v>
      </c>
      <c r="T29" s="9">
        <v>34</v>
      </c>
      <c r="U29" s="9">
        <v>30</v>
      </c>
      <c r="V29" s="9">
        <v>22</v>
      </c>
      <c r="W29" s="9">
        <v>0</v>
      </c>
      <c r="X29" s="9">
        <v>0</v>
      </c>
      <c r="Y29" s="9"/>
      <c r="Z29" s="9"/>
      <c r="AA29" s="9"/>
      <c r="AB29" s="9"/>
      <c r="AC29" s="10"/>
      <c r="AD29" s="535"/>
      <c r="AE29" s="6">
        <f t="shared" si="4"/>
        <v>17</v>
      </c>
      <c r="AF29" s="6" t="str">
        <f>IF($AE29=17,_xlfn.XLOOKUP($A29&amp;" ",CostDB!B:B,CostDB!A:A,"",,),IF($AE29=15,_xlfn.XLOOKUP($A29&amp;"   ",CostDB!B:B,CostDB!A:A,"",,),""))</f>
        <v xml:space="preserve">50100K95 AG00  </v>
      </c>
      <c r="AG29" s="6" t="str">
        <f t="shared" si="1"/>
        <v>COM</v>
      </c>
      <c r="AH29" s="6" t="str">
        <f t="shared" si="0"/>
        <v>CBU</v>
      </c>
      <c r="AI29" s="6" t="str">
        <f>IF($AF29="","",IF(LEFT(A29,5)="17500","タンク",IF(LEFT(A29,5)="17510","タンク",IF(COUNTIF(WeDB!$D$174:$D$183,$AF29)&gt;0,"吊掛けのみ",IF(COUNTIF(WeDB!$M$3:$M$169,$AF29)&gt;0,"アルミ",IF(COUNTIF(WeDB!D$3:D$169,$AF29),"WE適用","適用無し"))))))</f>
        <v>アルミ</v>
      </c>
      <c r="AJ29" s="6" t="str">
        <f>IF(AND(AI29="WE適用",COUNTIF(Planning!$AS$10:$AS$896,$AF29&amp;"_"&amp;$AH29)&gt;0),"計画ok",IF(AND(AI29="WE適用",COUNTIF(Planning!$AS$10:$AS$896,$AF29&amp;"_"&amp;$AH29)=0),"未反映NG",""))</f>
        <v/>
      </c>
      <c r="AK29" s="6" t="str">
        <f t="shared" si="2"/>
        <v>50100K95 AG00  _CBU</v>
      </c>
      <c r="AL29" s="6" t="str">
        <f>IF(B29="","",_xlfn.XLOOKUP(AF29,CostDB!A:A,CostDB!G:G))</f>
        <v>1255WE</v>
      </c>
    </row>
    <row r="30" spans="1:38" x14ac:dyDescent="0.35">
      <c r="A30" s="8" t="s">
        <v>2404</v>
      </c>
      <c r="B30" s="9" t="s">
        <v>183</v>
      </c>
      <c r="C30" s="9" t="s">
        <v>2405</v>
      </c>
      <c r="D30" s="10" t="s">
        <v>188</v>
      </c>
      <c r="E30" s="9">
        <v>0</v>
      </c>
      <c r="F30" s="9">
        <v>60</v>
      </c>
      <c r="G30" s="9">
        <v>0</v>
      </c>
      <c r="H30" s="9">
        <v>0</v>
      </c>
      <c r="I30" s="9">
        <v>0</v>
      </c>
      <c r="J30" s="9">
        <v>0</v>
      </c>
      <c r="K30" s="9">
        <v>0</v>
      </c>
      <c r="L30" s="9">
        <v>0</v>
      </c>
      <c r="M30" s="9">
        <v>40</v>
      </c>
      <c r="N30" s="9">
        <v>0</v>
      </c>
      <c r="O30" s="9">
        <v>0</v>
      </c>
      <c r="P30" s="9">
        <v>0</v>
      </c>
      <c r="Q30" s="9">
        <v>0</v>
      </c>
      <c r="R30" s="9">
        <v>0</v>
      </c>
      <c r="S30" s="9">
        <v>0</v>
      </c>
      <c r="T30" s="9">
        <v>0</v>
      </c>
      <c r="U30" s="9">
        <v>0</v>
      </c>
      <c r="V30" s="9">
        <v>0</v>
      </c>
      <c r="W30" s="9">
        <v>0</v>
      </c>
      <c r="X30" s="9">
        <v>0</v>
      </c>
      <c r="Y30" s="9"/>
      <c r="Z30" s="9"/>
      <c r="AA30" s="9"/>
      <c r="AB30" s="9"/>
      <c r="AC30" s="10"/>
      <c r="AD30" s="535"/>
      <c r="AE30" s="6">
        <f t="shared" si="4"/>
        <v>17</v>
      </c>
      <c r="AF30" s="6" t="str">
        <f>IF($AE30=17,_xlfn.XLOOKUP($A30&amp;" ",CostDB!B:B,CostDB!A:A,"",,),IF($AE30=15,_xlfn.XLOOKUP($A30&amp;"   ",CostDB!B:B,CostDB!A:A,"",,),""))</f>
        <v xml:space="preserve">50100K95 AG00  </v>
      </c>
      <c r="AG30" s="6" t="str">
        <f t="shared" si="1"/>
        <v>COM</v>
      </c>
      <c r="AH30" s="6" t="str">
        <f t="shared" si="0"/>
        <v>CBU</v>
      </c>
      <c r="AI30" s="6" t="str">
        <f>IF($AF30="","",IF(LEFT(A30,5)="17500","タンク",IF(LEFT(A30,5)="17510","タンク",IF(COUNTIF(WeDB!$D$174:$D$183,$AF30)&gt;0,"吊掛けのみ",IF(COUNTIF(WeDB!$M$3:$M$169,$AF30)&gt;0,"アルミ",IF(COUNTIF(WeDB!D$3:D$169,$AF30),"WE適用","適用無し"))))))</f>
        <v>アルミ</v>
      </c>
      <c r="AJ30" s="6" t="str">
        <f>IF(AND(AI30="WE適用",COUNTIF(Planning!$AS$10:$AS$896,$AF30&amp;"_"&amp;$AH30)&gt;0),"計画ok",IF(AND(AI30="WE適用",COUNTIF(Planning!$AS$10:$AS$896,$AF30&amp;"_"&amp;$AH30)=0),"未反映NG",""))</f>
        <v/>
      </c>
      <c r="AK30" s="6" t="str">
        <f t="shared" si="2"/>
        <v>50100K95 AG00  _CBU</v>
      </c>
      <c r="AL30" s="6" t="str">
        <f>IF(B30="","",_xlfn.XLOOKUP(AF30,CostDB!A:A,CostDB!G:G))</f>
        <v>1255WE</v>
      </c>
    </row>
    <row r="31" spans="1:38" x14ac:dyDescent="0.35">
      <c r="A31" s="8" t="s">
        <v>2404</v>
      </c>
      <c r="B31" s="9" t="s">
        <v>183</v>
      </c>
      <c r="C31" s="9" t="s">
        <v>2405</v>
      </c>
      <c r="D31" s="10" t="s">
        <v>188</v>
      </c>
      <c r="E31" s="9">
        <v>0</v>
      </c>
      <c r="F31" s="9">
        <v>0</v>
      </c>
      <c r="G31" s="9">
        <v>0</v>
      </c>
      <c r="H31" s="9">
        <v>0</v>
      </c>
      <c r="I31" s="9">
        <v>0</v>
      </c>
      <c r="J31" s="9">
        <v>0</v>
      </c>
      <c r="K31" s="9">
        <v>0</v>
      </c>
      <c r="L31" s="9">
        <v>0</v>
      </c>
      <c r="M31" s="9">
        <v>0</v>
      </c>
      <c r="N31" s="9">
        <v>0</v>
      </c>
      <c r="O31" s="9">
        <v>0</v>
      </c>
      <c r="P31" s="9">
        <v>0</v>
      </c>
      <c r="Q31" s="9">
        <v>0</v>
      </c>
      <c r="R31" s="9">
        <v>0</v>
      </c>
      <c r="S31" s="9">
        <v>0</v>
      </c>
      <c r="T31" s="9">
        <v>0</v>
      </c>
      <c r="U31" s="9">
        <v>0</v>
      </c>
      <c r="V31" s="9">
        <v>0</v>
      </c>
      <c r="W31" s="9">
        <v>12</v>
      </c>
      <c r="X31" s="9">
        <v>0</v>
      </c>
      <c r="Y31" s="9"/>
      <c r="Z31" s="9"/>
      <c r="AA31" s="9"/>
      <c r="AB31" s="9"/>
      <c r="AC31" s="10"/>
      <c r="AD31" s="535"/>
      <c r="AE31" s="6">
        <f t="shared" si="4"/>
        <v>17</v>
      </c>
      <c r="AF31" s="6" t="str">
        <f>IF($AE31=17,_xlfn.XLOOKUP($A31&amp;" ",CostDB!B:B,CostDB!A:A,"",,),IF($AE31=15,_xlfn.XLOOKUP($A31&amp;"   ",CostDB!B:B,CostDB!A:A,"",,),""))</f>
        <v xml:space="preserve">50100K95 AG00  </v>
      </c>
      <c r="AG31" s="6" t="str">
        <f t="shared" si="1"/>
        <v>COM</v>
      </c>
      <c r="AH31" s="6" t="str">
        <f t="shared" si="0"/>
        <v>CBU</v>
      </c>
      <c r="AI31" s="6" t="str">
        <f>IF($AF31="","",IF(LEFT(A31,5)="17500","タンク",IF(LEFT(A31,5)="17510","タンク",IF(COUNTIF(WeDB!$D$174:$D$183,$AF31)&gt;0,"吊掛けのみ",IF(COUNTIF(WeDB!$M$3:$M$169,$AF31)&gt;0,"アルミ",IF(COUNTIF(WeDB!D$3:D$169,$AF31),"WE適用","適用無し"))))))</f>
        <v>アルミ</v>
      </c>
      <c r="AJ31" s="6" t="str">
        <f>IF(AND(AI31="WE適用",COUNTIF(Planning!$AS$10:$AS$896,$AF31&amp;"_"&amp;$AH31)&gt;0),"計画ok",IF(AND(AI31="WE適用",COUNTIF(Planning!$AS$10:$AS$896,$AF31&amp;"_"&amp;$AH31)=0),"未反映NG",""))</f>
        <v/>
      </c>
      <c r="AK31" s="6" t="str">
        <f t="shared" si="2"/>
        <v>50100K95 AG00  _CBU</v>
      </c>
      <c r="AL31" s="6" t="str">
        <f>IF(B31="","",_xlfn.XLOOKUP(AF31,CostDB!A:A,CostDB!G:G))</f>
        <v>1255WE</v>
      </c>
    </row>
    <row r="32" spans="1:38" x14ac:dyDescent="0.35">
      <c r="A32" s="8" t="s">
        <v>2404</v>
      </c>
      <c r="B32" s="9" t="s">
        <v>183</v>
      </c>
      <c r="C32" s="9" t="s">
        <v>2405</v>
      </c>
      <c r="D32" s="10" t="s">
        <v>188</v>
      </c>
      <c r="E32" s="9">
        <v>0</v>
      </c>
      <c r="F32" s="9">
        <v>0</v>
      </c>
      <c r="G32" s="9">
        <v>0</v>
      </c>
      <c r="H32" s="9">
        <v>0</v>
      </c>
      <c r="I32" s="9">
        <v>0</v>
      </c>
      <c r="J32" s="9">
        <v>0</v>
      </c>
      <c r="K32" s="9">
        <v>0</v>
      </c>
      <c r="L32" s="9">
        <v>24</v>
      </c>
      <c r="M32" s="9">
        <v>0</v>
      </c>
      <c r="N32" s="9">
        <v>0</v>
      </c>
      <c r="O32" s="9">
        <v>0</v>
      </c>
      <c r="P32" s="9">
        <v>0</v>
      </c>
      <c r="Q32" s="9">
        <v>0</v>
      </c>
      <c r="R32" s="9">
        <v>0</v>
      </c>
      <c r="S32" s="9">
        <v>0</v>
      </c>
      <c r="T32" s="9">
        <v>0</v>
      </c>
      <c r="U32" s="9">
        <v>0</v>
      </c>
      <c r="V32" s="9">
        <v>0</v>
      </c>
      <c r="W32" s="9">
        <v>0</v>
      </c>
      <c r="X32" s="9">
        <v>0</v>
      </c>
      <c r="Y32" s="9"/>
      <c r="Z32" s="9"/>
      <c r="AA32" s="9"/>
      <c r="AB32" s="9"/>
      <c r="AC32" s="10"/>
      <c r="AD32" s="535"/>
      <c r="AE32" s="6">
        <f t="shared" si="4"/>
        <v>17</v>
      </c>
      <c r="AF32" s="6" t="str">
        <f>IF($AE32=17,_xlfn.XLOOKUP($A32&amp;" ",CostDB!B:B,CostDB!A:A,"",,),IF($AE32=15,_xlfn.XLOOKUP($A32&amp;"   ",CostDB!B:B,CostDB!A:A,"",,),""))</f>
        <v xml:space="preserve">50100K95 AG00  </v>
      </c>
      <c r="AG32" s="6" t="str">
        <f t="shared" si="1"/>
        <v>COM</v>
      </c>
      <c r="AH32" s="6" t="str">
        <f t="shared" si="0"/>
        <v>CBU</v>
      </c>
      <c r="AI32" s="6" t="str">
        <f>IF($AF32="","",IF(LEFT(A32,5)="17500","タンク",IF(LEFT(A32,5)="17510","タンク",IF(COUNTIF(WeDB!$D$174:$D$183,$AF32)&gt;0,"吊掛けのみ",IF(COUNTIF(WeDB!$M$3:$M$169,$AF32)&gt;0,"アルミ",IF(COUNTIF(WeDB!D$3:D$169,$AF32),"WE適用","適用無し"))))))</f>
        <v>アルミ</v>
      </c>
      <c r="AJ32" s="6" t="str">
        <f>IF(AND(AI32="WE適用",COUNTIF(Planning!$AS$10:$AS$896,$AF32&amp;"_"&amp;$AH32)&gt;0),"計画ok",IF(AND(AI32="WE適用",COUNTIF(Planning!$AS$10:$AS$896,$AF32&amp;"_"&amp;$AH32)=0),"未反映NG",""))</f>
        <v/>
      </c>
      <c r="AK32" s="6" t="str">
        <f t="shared" si="2"/>
        <v>50100K95 AG00  _CBU</v>
      </c>
      <c r="AL32" s="6" t="str">
        <f>IF(B32="","",_xlfn.XLOOKUP(AF32,CostDB!A:A,CostDB!G:G))</f>
        <v>1255WE</v>
      </c>
    </row>
    <row r="33" spans="1:38" x14ac:dyDescent="0.35">
      <c r="A33" s="8" t="s">
        <v>2404</v>
      </c>
      <c r="B33" s="9" t="s">
        <v>183</v>
      </c>
      <c r="C33" s="9" t="s">
        <v>2405</v>
      </c>
      <c r="D33" s="10" t="s">
        <v>188</v>
      </c>
      <c r="E33" s="9">
        <v>0</v>
      </c>
      <c r="F33" s="9">
        <v>0</v>
      </c>
      <c r="G33" s="9">
        <v>0</v>
      </c>
      <c r="H33" s="9">
        <v>0</v>
      </c>
      <c r="I33" s="9">
        <v>0</v>
      </c>
      <c r="J33" s="9">
        <v>0</v>
      </c>
      <c r="K33" s="9">
        <v>0</v>
      </c>
      <c r="L33" s="9">
        <v>0</v>
      </c>
      <c r="M33" s="9">
        <v>0</v>
      </c>
      <c r="N33" s="9">
        <v>0</v>
      </c>
      <c r="O33" s="9">
        <v>0</v>
      </c>
      <c r="P33" s="9">
        <v>0</v>
      </c>
      <c r="Q33" s="9">
        <v>0</v>
      </c>
      <c r="R33" s="9">
        <v>0</v>
      </c>
      <c r="S33" s="9">
        <v>0</v>
      </c>
      <c r="T33" s="9">
        <v>0</v>
      </c>
      <c r="U33" s="9">
        <v>0</v>
      </c>
      <c r="V33" s="9">
        <v>0</v>
      </c>
      <c r="W33" s="9">
        <v>20</v>
      </c>
      <c r="X33" s="9">
        <v>0</v>
      </c>
      <c r="Y33" s="9"/>
      <c r="Z33" s="9"/>
      <c r="AA33" s="9"/>
      <c r="AB33" s="9"/>
      <c r="AC33" s="10"/>
      <c r="AD33" s="535"/>
      <c r="AE33" s="6">
        <f t="shared" si="4"/>
        <v>17</v>
      </c>
      <c r="AF33" s="6" t="str">
        <f>IF($AE33=17,_xlfn.XLOOKUP($A33&amp;" ",CostDB!B:B,CostDB!A:A,"",,),IF($AE33=15,_xlfn.XLOOKUP($A33&amp;"   ",CostDB!B:B,CostDB!A:A,"",,),""))</f>
        <v xml:space="preserve">50100K95 AG00  </v>
      </c>
      <c r="AG33" s="6" t="str">
        <f t="shared" si="1"/>
        <v>COM</v>
      </c>
      <c r="AH33" s="6" t="str">
        <f t="shared" si="0"/>
        <v>CBU</v>
      </c>
      <c r="AI33" s="6" t="str">
        <f>IF($AF33="","",IF(LEFT(A33,5)="17500","タンク",IF(LEFT(A33,5)="17510","タンク",IF(COUNTIF(WeDB!$D$174:$D$183,$AF33)&gt;0,"吊掛けのみ",IF(COUNTIF(WeDB!$M$3:$M$169,$AF33)&gt;0,"アルミ",IF(COUNTIF(WeDB!D$3:D$169,$AF33),"WE適用","適用無し"))))))</f>
        <v>アルミ</v>
      </c>
      <c r="AJ33" s="6" t="str">
        <f>IF(AND(AI33="WE適用",COUNTIF(Planning!$AS$10:$AS$896,$AF33&amp;"_"&amp;$AH33)&gt;0),"計画ok",IF(AND(AI33="WE適用",COUNTIF(Planning!$AS$10:$AS$896,$AF33&amp;"_"&amp;$AH33)=0),"未反映NG",""))</f>
        <v/>
      </c>
      <c r="AK33" s="6" t="str">
        <f t="shared" si="2"/>
        <v>50100K95 AG00  _CBU</v>
      </c>
      <c r="AL33" s="6" t="str">
        <f>IF(B33="","",_xlfn.XLOOKUP(AF33,CostDB!A:A,CostDB!G:G))</f>
        <v>1255WE</v>
      </c>
    </row>
    <row r="34" spans="1:38" x14ac:dyDescent="0.35">
      <c r="A34" s="8" t="s">
        <v>2404</v>
      </c>
      <c r="B34" s="9" t="s">
        <v>183</v>
      </c>
      <c r="C34" s="9" t="s">
        <v>2405</v>
      </c>
      <c r="D34" s="10" t="s">
        <v>187</v>
      </c>
      <c r="E34" s="9">
        <v>0</v>
      </c>
      <c r="F34" s="9">
        <v>0</v>
      </c>
      <c r="G34" s="9">
        <v>0</v>
      </c>
      <c r="H34" s="9">
        <v>0</v>
      </c>
      <c r="I34" s="9">
        <v>0</v>
      </c>
      <c r="J34" s="9">
        <v>0</v>
      </c>
      <c r="K34" s="9">
        <v>0</v>
      </c>
      <c r="L34" s="9">
        <v>0</v>
      </c>
      <c r="M34" s="9">
        <v>0</v>
      </c>
      <c r="N34" s="9">
        <v>0</v>
      </c>
      <c r="O34" s="9">
        <v>0</v>
      </c>
      <c r="P34" s="9">
        <v>0</v>
      </c>
      <c r="Q34" s="9">
        <v>0</v>
      </c>
      <c r="R34" s="9">
        <v>0</v>
      </c>
      <c r="S34" s="9">
        <v>0</v>
      </c>
      <c r="T34" s="9">
        <v>0</v>
      </c>
      <c r="U34" s="9">
        <v>0</v>
      </c>
      <c r="V34" s="9">
        <v>0</v>
      </c>
      <c r="W34" s="9">
        <v>12</v>
      </c>
      <c r="X34" s="9">
        <v>0</v>
      </c>
      <c r="Y34" s="9"/>
      <c r="Z34" s="9"/>
      <c r="AA34" s="9"/>
      <c r="AB34" s="9"/>
      <c r="AC34" s="10"/>
      <c r="AD34" s="535"/>
      <c r="AE34" s="6">
        <f t="shared" si="4"/>
        <v>17</v>
      </c>
      <c r="AF34" s="6" t="str">
        <f>IF($AE34=17,_xlfn.XLOOKUP($A34&amp;" ",CostDB!B:B,CostDB!A:A,"",,),IF($AE34=15,_xlfn.XLOOKUP($A34&amp;"   ",CostDB!B:B,CostDB!A:A,"",,),""))</f>
        <v xml:space="preserve">50100K95 AG00  </v>
      </c>
      <c r="AG34" s="6" t="str">
        <f t="shared" si="1"/>
        <v>COM</v>
      </c>
      <c r="AH34" s="6" t="str">
        <f t="shared" si="0"/>
        <v>CBU</v>
      </c>
      <c r="AI34" s="6" t="str">
        <f>IF($AF34="","",IF(LEFT(A34,5)="17500","タンク",IF(LEFT(A34,5)="17510","タンク",IF(COUNTIF(WeDB!$D$174:$D$183,$AF34)&gt;0,"吊掛けのみ",IF(COUNTIF(WeDB!$M$3:$M$169,$AF34)&gt;0,"アルミ",IF(COUNTIF(WeDB!D$3:D$169,$AF34),"WE適用","適用無し"))))))</f>
        <v>アルミ</v>
      </c>
      <c r="AJ34" s="6" t="str">
        <f>IF(AND(AI34="WE適用",COUNTIF(Planning!$AS$10:$AS$896,$AF34&amp;"_"&amp;$AH34)&gt;0),"計画ok",IF(AND(AI34="WE適用",COUNTIF(Planning!$AS$10:$AS$896,$AF34&amp;"_"&amp;$AH34)=0),"未反映NG",""))</f>
        <v/>
      </c>
      <c r="AK34" s="6" t="str">
        <f t="shared" si="2"/>
        <v>50100K95 AG00  _CBU</v>
      </c>
      <c r="AL34" s="6" t="str">
        <f>IF(B34="","",_xlfn.XLOOKUP(AF34,CostDB!A:A,CostDB!G:G))</f>
        <v>1255WE</v>
      </c>
    </row>
    <row r="35" spans="1:38" x14ac:dyDescent="0.35">
      <c r="A35" s="8" t="s">
        <v>2404</v>
      </c>
      <c r="B35" s="9" t="s">
        <v>183</v>
      </c>
      <c r="C35" s="9" t="s">
        <v>2405</v>
      </c>
      <c r="D35" s="10" t="s">
        <v>187</v>
      </c>
      <c r="E35" s="9">
        <v>0</v>
      </c>
      <c r="F35" s="9">
        <v>0</v>
      </c>
      <c r="G35" s="9">
        <v>0</v>
      </c>
      <c r="H35" s="9">
        <v>0</v>
      </c>
      <c r="I35" s="9">
        <v>0</v>
      </c>
      <c r="J35" s="9">
        <v>0</v>
      </c>
      <c r="K35" s="9">
        <v>0</v>
      </c>
      <c r="L35" s="9">
        <v>0</v>
      </c>
      <c r="M35" s="9">
        <v>0</v>
      </c>
      <c r="N35" s="9">
        <v>0</v>
      </c>
      <c r="O35" s="9">
        <v>0</v>
      </c>
      <c r="P35" s="9">
        <v>0</v>
      </c>
      <c r="Q35" s="9">
        <v>0</v>
      </c>
      <c r="R35" s="9">
        <v>0</v>
      </c>
      <c r="S35" s="9">
        <v>0</v>
      </c>
      <c r="T35" s="9">
        <v>0</v>
      </c>
      <c r="U35" s="9">
        <v>0</v>
      </c>
      <c r="V35" s="9">
        <v>0</v>
      </c>
      <c r="W35" s="9">
        <v>10</v>
      </c>
      <c r="X35" s="9">
        <v>0</v>
      </c>
      <c r="Y35" s="9"/>
      <c r="Z35" s="9"/>
      <c r="AA35" s="9"/>
      <c r="AB35" s="9"/>
      <c r="AC35" s="10"/>
      <c r="AD35" s="535"/>
      <c r="AE35" s="6">
        <f t="shared" si="4"/>
        <v>17</v>
      </c>
      <c r="AF35" s="6" t="str">
        <f>IF($AE35=17,_xlfn.XLOOKUP($A35&amp;" ",CostDB!B:B,CostDB!A:A,"",,),IF($AE35=15,_xlfn.XLOOKUP($A35&amp;"   ",CostDB!B:B,CostDB!A:A,"",,),""))</f>
        <v xml:space="preserve">50100K95 AG00  </v>
      </c>
      <c r="AG35" s="6" t="str">
        <f t="shared" si="1"/>
        <v>COM</v>
      </c>
      <c r="AH35" s="6" t="str">
        <f t="shared" si="0"/>
        <v>CBU</v>
      </c>
      <c r="AI35" s="6" t="str">
        <f>IF($AF35="","",IF(LEFT(A35,5)="17500","タンク",IF(LEFT(A35,5)="17510","タンク",IF(COUNTIF(WeDB!$D$174:$D$183,$AF35)&gt;0,"吊掛けのみ",IF(COUNTIF(WeDB!$M$3:$M$169,$AF35)&gt;0,"アルミ",IF(COUNTIF(WeDB!D$3:D$169,$AF35),"WE適用","適用無し"))))))</f>
        <v>アルミ</v>
      </c>
      <c r="AJ35" s="6" t="str">
        <f>IF(AND(AI35="WE適用",COUNTIF(Planning!$AS$10:$AS$896,$AF35&amp;"_"&amp;$AH35)&gt;0),"計画ok",IF(AND(AI35="WE適用",COUNTIF(Planning!$AS$10:$AS$896,$AF35&amp;"_"&amp;$AH35)=0),"未反映NG",""))</f>
        <v/>
      </c>
      <c r="AK35" s="6" t="str">
        <f t="shared" si="2"/>
        <v>50100K95 AG00  _CBU</v>
      </c>
      <c r="AL35" s="6" t="str">
        <f>IF(B35="","",_xlfn.XLOOKUP(AF35,CostDB!A:A,CostDB!G:G))</f>
        <v>1255WE</v>
      </c>
    </row>
    <row r="36" spans="1:38" x14ac:dyDescent="0.35">
      <c r="A36" s="8" t="s">
        <v>2404</v>
      </c>
      <c r="B36" s="9" t="s">
        <v>183</v>
      </c>
      <c r="C36" s="9" t="s">
        <v>2405</v>
      </c>
      <c r="D36" s="10" t="s">
        <v>187</v>
      </c>
      <c r="E36" s="9">
        <v>0</v>
      </c>
      <c r="F36" s="9">
        <v>0</v>
      </c>
      <c r="G36" s="9">
        <v>14</v>
      </c>
      <c r="H36" s="9">
        <v>0</v>
      </c>
      <c r="I36" s="9">
        <v>0</v>
      </c>
      <c r="J36" s="9">
        <v>0</v>
      </c>
      <c r="K36" s="9">
        <v>0</v>
      </c>
      <c r="L36" s="9">
        <v>0</v>
      </c>
      <c r="M36" s="9">
        <v>0</v>
      </c>
      <c r="N36" s="9">
        <v>0</v>
      </c>
      <c r="O36" s="9">
        <v>0</v>
      </c>
      <c r="P36" s="9">
        <v>0</v>
      </c>
      <c r="Q36" s="9">
        <v>0</v>
      </c>
      <c r="R36" s="9">
        <v>0</v>
      </c>
      <c r="S36" s="9">
        <v>0</v>
      </c>
      <c r="T36" s="9">
        <v>0</v>
      </c>
      <c r="U36" s="9">
        <v>0</v>
      </c>
      <c r="V36" s="9">
        <v>0</v>
      </c>
      <c r="W36" s="9">
        <v>0</v>
      </c>
      <c r="X36" s="9">
        <v>0</v>
      </c>
      <c r="Y36" s="9"/>
      <c r="Z36" s="9"/>
      <c r="AA36" s="9"/>
      <c r="AB36" s="9"/>
      <c r="AC36" s="10"/>
      <c r="AD36" s="535"/>
      <c r="AE36" s="6">
        <f t="shared" si="4"/>
        <v>17</v>
      </c>
      <c r="AF36" s="6" t="str">
        <f>IF($AE36=17,_xlfn.XLOOKUP($A36&amp;" ",CostDB!B:B,CostDB!A:A,"",,),IF($AE36=15,_xlfn.XLOOKUP($A36&amp;"   ",CostDB!B:B,CostDB!A:A,"",,),""))</f>
        <v xml:space="preserve">50100K95 AG00  </v>
      </c>
      <c r="AG36" s="6" t="str">
        <f t="shared" si="1"/>
        <v>COM</v>
      </c>
      <c r="AH36" s="6" t="str">
        <f t="shared" si="0"/>
        <v>CBU</v>
      </c>
      <c r="AI36" s="6" t="str">
        <f>IF($AF36="","",IF(LEFT(A36,5)="17500","タンク",IF(LEFT(A36,5)="17510","タンク",IF(COUNTIF(WeDB!$D$174:$D$183,$AF36)&gt;0,"吊掛けのみ",IF(COUNTIF(WeDB!$M$3:$M$169,$AF36)&gt;0,"アルミ",IF(COUNTIF(WeDB!D$3:D$169,$AF36),"WE適用","適用無し"))))))</f>
        <v>アルミ</v>
      </c>
      <c r="AJ36" s="6" t="str">
        <f>IF(AND(AI36="WE適用",COUNTIF(Planning!$AS$10:$AS$896,$AF36&amp;"_"&amp;$AH36)&gt;0),"計画ok",IF(AND(AI36="WE適用",COUNTIF(Planning!$AS$10:$AS$896,$AF36&amp;"_"&amp;$AH36)=0),"未反映NG",""))</f>
        <v/>
      </c>
      <c r="AK36" s="6" t="str">
        <f t="shared" si="2"/>
        <v>50100K95 AG00  _CBU</v>
      </c>
      <c r="AL36" s="6" t="str">
        <f>IF(B36="","",_xlfn.XLOOKUP(AF36,CostDB!A:A,CostDB!G:G))</f>
        <v>1255WE</v>
      </c>
    </row>
    <row r="37" spans="1:38" x14ac:dyDescent="0.35">
      <c r="A37" s="8" t="s">
        <v>2404</v>
      </c>
      <c r="B37" s="9" t="s">
        <v>183</v>
      </c>
      <c r="C37" s="9" t="s">
        <v>2405</v>
      </c>
      <c r="D37" s="10" t="s">
        <v>188</v>
      </c>
      <c r="E37" s="9">
        <v>0</v>
      </c>
      <c r="F37" s="9">
        <v>0</v>
      </c>
      <c r="G37" s="9">
        <v>0</v>
      </c>
      <c r="H37" s="9">
        <v>0</v>
      </c>
      <c r="I37" s="9">
        <v>0</v>
      </c>
      <c r="J37" s="9">
        <v>0</v>
      </c>
      <c r="K37" s="9">
        <v>0</v>
      </c>
      <c r="L37" s="9">
        <v>0</v>
      </c>
      <c r="M37" s="9">
        <v>0</v>
      </c>
      <c r="N37" s="9">
        <v>0</v>
      </c>
      <c r="O37" s="9">
        <v>0</v>
      </c>
      <c r="P37" s="9">
        <v>0</v>
      </c>
      <c r="Q37" s="9">
        <v>0</v>
      </c>
      <c r="R37" s="9">
        <v>0</v>
      </c>
      <c r="S37" s="9">
        <v>0</v>
      </c>
      <c r="T37" s="9">
        <v>0</v>
      </c>
      <c r="U37" s="9">
        <v>0</v>
      </c>
      <c r="V37" s="9">
        <v>0</v>
      </c>
      <c r="W37" s="9">
        <v>0</v>
      </c>
      <c r="X37" s="9">
        <v>50</v>
      </c>
      <c r="Y37" s="9"/>
      <c r="Z37" s="9"/>
      <c r="AA37" s="9"/>
      <c r="AB37" s="9"/>
      <c r="AC37" s="10"/>
      <c r="AD37" s="535"/>
      <c r="AE37" s="6">
        <f t="shared" si="4"/>
        <v>17</v>
      </c>
      <c r="AF37" s="6" t="str">
        <f>IF($AE37=17,_xlfn.XLOOKUP($A37&amp;" ",CostDB!B:B,CostDB!A:A,"",,),IF($AE37=15,_xlfn.XLOOKUP($A37&amp;"   ",CostDB!B:B,CostDB!A:A,"",,),""))</f>
        <v xml:space="preserve">50100K95 AG00  </v>
      </c>
      <c r="AG37" s="6" t="str">
        <f t="shared" si="1"/>
        <v>COM</v>
      </c>
      <c r="AH37" s="6" t="str">
        <f t="shared" si="0"/>
        <v>CBU</v>
      </c>
      <c r="AI37" s="6" t="str">
        <f>IF($AF37="","",IF(LEFT(A37,5)="17500","タンク",IF(LEFT(A37,5)="17510","タンク",IF(COUNTIF(WeDB!$D$174:$D$183,$AF37)&gt;0,"吊掛けのみ",IF(COUNTIF(WeDB!$M$3:$M$169,$AF37)&gt;0,"アルミ",IF(COUNTIF(WeDB!D$3:D$169,$AF37),"WE適用","適用無し"))))))</f>
        <v>アルミ</v>
      </c>
      <c r="AJ37" s="6" t="str">
        <f>IF(AND(AI37="WE適用",COUNTIF(Planning!$AS$10:$AS$896,$AF37&amp;"_"&amp;$AH37)&gt;0),"計画ok",IF(AND(AI37="WE適用",COUNTIF(Planning!$AS$10:$AS$896,$AF37&amp;"_"&amp;$AH37)=0),"未反映NG",""))</f>
        <v/>
      </c>
      <c r="AK37" s="6" t="str">
        <f t="shared" si="2"/>
        <v>50100K95 AG00  _CBU</v>
      </c>
      <c r="AL37" s="6" t="str">
        <f>IF(B37="","",_xlfn.XLOOKUP(AF37,CostDB!A:A,CostDB!G:G))</f>
        <v>1255WE</v>
      </c>
    </row>
    <row r="38" spans="1:38" x14ac:dyDescent="0.35">
      <c r="A38" s="8" t="s">
        <v>2404</v>
      </c>
      <c r="B38" s="9" t="s">
        <v>183</v>
      </c>
      <c r="C38" s="9" t="s">
        <v>2405</v>
      </c>
      <c r="D38" s="10" t="s">
        <v>188</v>
      </c>
      <c r="E38" s="9">
        <v>46</v>
      </c>
      <c r="F38" s="9">
        <v>0</v>
      </c>
      <c r="G38" s="9">
        <v>0</v>
      </c>
      <c r="H38" s="9">
        <v>0</v>
      </c>
      <c r="I38" s="9">
        <v>0</v>
      </c>
      <c r="J38" s="9">
        <v>0</v>
      </c>
      <c r="K38" s="9">
        <v>0</v>
      </c>
      <c r="L38" s="9">
        <v>0</v>
      </c>
      <c r="M38" s="9">
        <v>0</v>
      </c>
      <c r="N38" s="9">
        <v>0</v>
      </c>
      <c r="O38" s="9">
        <v>0</v>
      </c>
      <c r="P38" s="9">
        <v>0</v>
      </c>
      <c r="Q38" s="9">
        <v>0</v>
      </c>
      <c r="R38" s="9">
        <v>0</v>
      </c>
      <c r="S38" s="9">
        <v>0</v>
      </c>
      <c r="T38" s="9">
        <v>0</v>
      </c>
      <c r="U38" s="9">
        <v>0</v>
      </c>
      <c r="V38" s="9">
        <v>0</v>
      </c>
      <c r="W38" s="9">
        <v>0</v>
      </c>
      <c r="X38" s="9">
        <v>0</v>
      </c>
      <c r="Y38" s="9"/>
      <c r="Z38" s="9"/>
      <c r="AA38" s="9"/>
      <c r="AB38" s="9"/>
      <c r="AC38" s="10"/>
      <c r="AD38" s="535"/>
      <c r="AE38" s="6">
        <f t="shared" si="4"/>
        <v>17</v>
      </c>
      <c r="AF38" s="6" t="str">
        <f>IF($AE38=17,_xlfn.XLOOKUP($A38&amp;" ",CostDB!B:B,CostDB!A:A,"",,),IF($AE38=15,_xlfn.XLOOKUP($A38&amp;"   ",CostDB!B:B,CostDB!A:A,"",,),""))</f>
        <v xml:space="preserve">50100K95 AG00  </v>
      </c>
      <c r="AG38" s="6" t="str">
        <f t="shared" si="1"/>
        <v>COM</v>
      </c>
      <c r="AH38" s="6" t="str">
        <f t="shared" si="0"/>
        <v>CBU</v>
      </c>
      <c r="AI38" s="6" t="str">
        <f>IF($AF38="","",IF(LEFT(A38,5)="17500","タンク",IF(LEFT(A38,5)="17510","タンク",IF(COUNTIF(WeDB!$D$174:$D$183,$AF38)&gt;0,"吊掛けのみ",IF(COUNTIF(WeDB!$M$3:$M$169,$AF38)&gt;0,"アルミ",IF(COUNTIF(WeDB!D$3:D$169,$AF38),"WE適用","適用無し"))))))</f>
        <v>アルミ</v>
      </c>
      <c r="AJ38" s="6" t="str">
        <f>IF(AND(AI38="WE適用",COUNTIF(Planning!$AS$10:$AS$896,$AF38&amp;"_"&amp;$AH38)&gt;0),"計画ok",IF(AND(AI38="WE適用",COUNTIF(Planning!$AS$10:$AS$896,$AF38&amp;"_"&amp;$AH38)=0),"未反映NG",""))</f>
        <v/>
      </c>
      <c r="AK38" s="6" t="str">
        <f t="shared" si="2"/>
        <v>50100K95 AG00  _CBU</v>
      </c>
      <c r="AL38" s="6" t="str">
        <f>IF(B38="","",_xlfn.XLOOKUP(AF38,CostDB!A:A,CostDB!G:G))</f>
        <v>1255WE</v>
      </c>
    </row>
    <row r="39" spans="1:38" x14ac:dyDescent="0.35">
      <c r="A39" s="8" t="s">
        <v>2404</v>
      </c>
      <c r="B39" s="9" t="s">
        <v>183</v>
      </c>
      <c r="C39" s="9" t="s">
        <v>2405</v>
      </c>
      <c r="D39" s="10" t="s">
        <v>188</v>
      </c>
      <c r="E39" s="9">
        <v>0</v>
      </c>
      <c r="F39" s="9">
        <v>2</v>
      </c>
      <c r="G39" s="9">
        <v>0</v>
      </c>
      <c r="H39" s="9">
        <v>0</v>
      </c>
      <c r="I39" s="9">
        <v>0</v>
      </c>
      <c r="J39" s="9">
        <v>0</v>
      </c>
      <c r="K39" s="9">
        <v>0</v>
      </c>
      <c r="L39" s="9">
        <v>0</v>
      </c>
      <c r="M39" s="9">
        <v>0</v>
      </c>
      <c r="N39" s="9">
        <v>0</v>
      </c>
      <c r="O39" s="9">
        <v>0</v>
      </c>
      <c r="P39" s="9">
        <v>0</v>
      </c>
      <c r="Q39" s="9">
        <v>0</v>
      </c>
      <c r="R39" s="9">
        <v>0</v>
      </c>
      <c r="S39" s="9">
        <v>0</v>
      </c>
      <c r="T39" s="9">
        <v>0</v>
      </c>
      <c r="U39" s="9">
        <v>0</v>
      </c>
      <c r="V39" s="9">
        <v>0</v>
      </c>
      <c r="W39" s="9">
        <v>0</v>
      </c>
      <c r="X39" s="9">
        <v>0</v>
      </c>
      <c r="Y39" s="9"/>
      <c r="Z39" s="9"/>
      <c r="AA39" s="9"/>
      <c r="AB39" s="9"/>
      <c r="AC39" s="10"/>
      <c r="AD39" s="535"/>
      <c r="AE39" s="6">
        <f t="shared" si="4"/>
        <v>17</v>
      </c>
      <c r="AF39" s="6" t="str">
        <f>IF($AE39=17,_xlfn.XLOOKUP($A39&amp;" ",CostDB!B:B,CostDB!A:A,"",,),IF($AE39=15,_xlfn.XLOOKUP($A39&amp;"   ",CostDB!B:B,CostDB!A:A,"",,),""))</f>
        <v xml:space="preserve">50100K95 AG00  </v>
      </c>
      <c r="AG39" s="6" t="str">
        <f t="shared" si="1"/>
        <v>COM</v>
      </c>
      <c r="AH39" s="6" t="str">
        <f t="shared" si="0"/>
        <v>CBU</v>
      </c>
      <c r="AI39" s="6" t="str">
        <f>IF($AF39="","",IF(LEFT(A39,5)="17500","タンク",IF(LEFT(A39,5)="17510","タンク",IF(COUNTIF(WeDB!$D$174:$D$183,$AF39)&gt;0,"吊掛けのみ",IF(COUNTIF(WeDB!$M$3:$M$169,$AF39)&gt;0,"アルミ",IF(COUNTIF(WeDB!D$3:D$169,$AF39),"WE適用","適用無し"))))))</f>
        <v>アルミ</v>
      </c>
      <c r="AJ39" s="6" t="str">
        <f>IF(AND(AI39="WE適用",COUNTIF(Planning!$AS$10:$AS$896,$AF39&amp;"_"&amp;$AH39)&gt;0),"計画ok",IF(AND(AI39="WE適用",COUNTIF(Planning!$AS$10:$AS$896,$AF39&amp;"_"&amp;$AH39)=0),"未反映NG",""))</f>
        <v/>
      </c>
      <c r="AK39" s="6" t="str">
        <f t="shared" si="2"/>
        <v>50100K95 AG00  _CBU</v>
      </c>
      <c r="AL39" s="6" t="str">
        <f>IF(B39="","",_xlfn.XLOOKUP(AF39,CostDB!A:A,CostDB!G:G))</f>
        <v>1255WE</v>
      </c>
    </row>
    <row r="40" spans="1:38" x14ac:dyDescent="0.35">
      <c r="A40" s="8" t="s">
        <v>2404</v>
      </c>
      <c r="B40" s="9" t="s">
        <v>183</v>
      </c>
      <c r="C40" s="9" t="s">
        <v>2405</v>
      </c>
      <c r="D40" s="10" t="s">
        <v>187</v>
      </c>
      <c r="E40" s="9">
        <v>0</v>
      </c>
      <c r="F40" s="9">
        <v>0</v>
      </c>
      <c r="G40" s="9">
        <v>0</v>
      </c>
      <c r="H40" s="9">
        <v>0</v>
      </c>
      <c r="I40" s="9">
        <v>0</v>
      </c>
      <c r="J40" s="9">
        <v>0</v>
      </c>
      <c r="K40" s="9">
        <v>0</v>
      </c>
      <c r="L40" s="9">
        <v>0</v>
      </c>
      <c r="M40" s="9">
        <v>0</v>
      </c>
      <c r="N40" s="9">
        <v>0</v>
      </c>
      <c r="O40" s="9">
        <v>0</v>
      </c>
      <c r="P40" s="9">
        <v>0</v>
      </c>
      <c r="Q40" s="9">
        <v>0</v>
      </c>
      <c r="R40" s="9">
        <v>10</v>
      </c>
      <c r="S40" s="9">
        <v>0</v>
      </c>
      <c r="T40" s="9">
        <v>0</v>
      </c>
      <c r="U40" s="9">
        <v>0</v>
      </c>
      <c r="V40" s="9">
        <v>0</v>
      </c>
      <c r="W40" s="9">
        <v>0</v>
      </c>
      <c r="X40" s="9">
        <v>0</v>
      </c>
      <c r="Y40" s="9"/>
      <c r="Z40" s="9"/>
      <c r="AA40" s="9"/>
      <c r="AB40" s="9"/>
      <c r="AC40" s="10"/>
      <c r="AD40" s="535"/>
      <c r="AE40" s="6">
        <f t="shared" si="4"/>
        <v>17</v>
      </c>
      <c r="AF40" s="6" t="str">
        <f>IF($AE40=17,_xlfn.XLOOKUP($A40&amp;" ",CostDB!B:B,CostDB!A:A,"",,),IF($AE40=15,_xlfn.XLOOKUP($A40&amp;"   ",CostDB!B:B,CostDB!A:A,"",,),""))</f>
        <v xml:space="preserve">50100K95 AG00  </v>
      </c>
      <c r="AG40" s="6" t="str">
        <f t="shared" si="1"/>
        <v>COM</v>
      </c>
      <c r="AH40" s="6" t="str">
        <f t="shared" si="0"/>
        <v>CBU</v>
      </c>
      <c r="AI40" s="6" t="str">
        <f>IF($AF40="","",IF(LEFT(A40,5)="17500","タンク",IF(LEFT(A40,5)="17510","タンク",IF(COUNTIF(WeDB!$D$174:$D$183,$AF40)&gt;0,"吊掛けのみ",IF(COUNTIF(WeDB!$M$3:$M$169,$AF40)&gt;0,"アルミ",IF(COUNTIF(WeDB!D$3:D$169,$AF40),"WE適用","適用無し"))))))</f>
        <v>アルミ</v>
      </c>
      <c r="AJ40" s="6" t="str">
        <f>IF(AND(AI40="WE適用",COUNTIF(Planning!$AS$10:$AS$896,$AF40&amp;"_"&amp;$AH40)&gt;0),"計画ok",IF(AND(AI40="WE適用",COUNTIF(Planning!$AS$10:$AS$896,$AF40&amp;"_"&amp;$AH40)=0),"未反映NG",""))</f>
        <v/>
      </c>
      <c r="AK40" s="6" t="str">
        <f t="shared" si="2"/>
        <v>50100K95 AG00  _CBU</v>
      </c>
      <c r="AL40" s="6" t="str">
        <f>IF(B40="","",_xlfn.XLOOKUP(AF40,CostDB!A:A,CostDB!G:G))</f>
        <v>1255WE</v>
      </c>
    </row>
    <row r="41" spans="1:38" x14ac:dyDescent="0.35">
      <c r="A41" s="8" t="s">
        <v>2404</v>
      </c>
      <c r="B41" s="9" t="s">
        <v>183</v>
      </c>
      <c r="C41" s="9" t="s">
        <v>2405</v>
      </c>
      <c r="D41" s="10" t="s">
        <v>187</v>
      </c>
      <c r="E41" s="9">
        <v>0</v>
      </c>
      <c r="F41" s="9">
        <v>0</v>
      </c>
      <c r="G41" s="9">
        <v>0</v>
      </c>
      <c r="H41" s="9">
        <v>0</v>
      </c>
      <c r="I41" s="9">
        <v>0</v>
      </c>
      <c r="J41" s="9">
        <v>0</v>
      </c>
      <c r="K41" s="9">
        <v>0</v>
      </c>
      <c r="L41" s="9">
        <v>0</v>
      </c>
      <c r="M41" s="9">
        <v>0</v>
      </c>
      <c r="N41" s="9">
        <v>0</v>
      </c>
      <c r="O41" s="9">
        <v>0</v>
      </c>
      <c r="P41" s="9">
        <v>0</v>
      </c>
      <c r="Q41" s="9">
        <v>0</v>
      </c>
      <c r="R41" s="9">
        <v>0</v>
      </c>
      <c r="S41" s="9">
        <v>0</v>
      </c>
      <c r="T41" s="9">
        <v>0</v>
      </c>
      <c r="U41" s="9">
        <v>0</v>
      </c>
      <c r="V41" s="9">
        <v>0</v>
      </c>
      <c r="W41" s="9">
        <v>0</v>
      </c>
      <c r="X41" s="9">
        <v>5</v>
      </c>
      <c r="Y41" s="9"/>
      <c r="Z41" s="9"/>
      <c r="AA41" s="9"/>
      <c r="AB41" s="9"/>
      <c r="AC41" s="10"/>
      <c r="AD41" s="535"/>
      <c r="AE41" s="6">
        <f t="shared" si="4"/>
        <v>17</v>
      </c>
      <c r="AF41" s="6" t="str">
        <f>IF($AE41=17,_xlfn.XLOOKUP($A41&amp;" ",CostDB!B:B,CostDB!A:A,"",,),IF($AE41=15,_xlfn.XLOOKUP($A41&amp;"   ",CostDB!B:B,CostDB!A:A,"",,),""))</f>
        <v xml:space="preserve">50100K95 AG00  </v>
      </c>
      <c r="AG41" s="6" t="str">
        <f t="shared" si="1"/>
        <v>COM</v>
      </c>
      <c r="AH41" s="6" t="str">
        <f t="shared" si="0"/>
        <v>CBU</v>
      </c>
      <c r="AI41" s="6" t="str">
        <f>IF($AF41="","",IF(LEFT(A41,5)="17500","タンク",IF(LEFT(A41,5)="17510","タンク",IF(COUNTIF(WeDB!$D$174:$D$183,$AF41)&gt;0,"吊掛けのみ",IF(COUNTIF(WeDB!$M$3:$M$169,$AF41)&gt;0,"アルミ",IF(COUNTIF(WeDB!D$3:D$169,$AF41),"WE適用","適用無し"))))))</f>
        <v>アルミ</v>
      </c>
      <c r="AJ41" s="6" t="str">
        <f>IF(AND(AI41="WE適用",COUNTIF(Planning!$AS$10:$AS$896,$AF41&amp;"_"&amp;$AH41)&gt;0),"計画ok",IF(AND(AI41="WE適用",COUNTIF(Planning!$AS$10:$AS$896,$AF41&amp;"_"&amp;$AH41)=0),"未反映NG",""))</f>
        <v/>
      </c>
      <c r="AK41" s="6" t="str">
        <f t="shared" si="2"/>
        <v>50100K95 AG00  _CBU</v>
      </c>
      <c r="AL41" s="6" t="str">
        <f>IF(B41="","",_xlfn.XLOOKUP(AF41,CostDB!A:A,CostDB!G:G))</f>
        <v>1255WE</v>
      </c>
    </row>
    <row r="42" spans="1:38" x14ac:dyDescent="0.35">
      <c r="A42" s="8" t="s">
        <v>2406</v>
      </c>
      <c r="B42" s="9"/>
      <c r="C42" s="9"/>
      <c r="D42" s="10"/>
      <c r="E42" s="9">
        <v>76</v>
      </c>
      <c r="F42" s="9">
        <v>96</v>
      </c>
      <c r="G42" s="9">
        <v>89</v>
      </c>
      <c r="H42" s="9">
        <v>0</v>
      </c>
      <c r="I42" s="9">
        <v>0</v>
      </c>
      <c r="J42" s="9">
        <v>0</v>
      </c>
      <c r="K42" s="9">
        <v>0</v>
      </c>
      <c r="L42" s="9">
        <v>24</v>
      </c>
      <c r="M42" s="9">
        <v>40</v>
      </c>
      <c r="N42" s="9">
        <v>0</v>
      </c>
      <c r="O42" s="9">
        <v>0</v>
      </c>
      <c r="P42" s="9">
        <v>0</v>
      </c>
      <c r="Q42" s="9">
        <v>0</v>
      </c>
      <c r="R42" s="9">
        <v>10</v>
      </c>
      <c r="S42" s="9">
        <v>0</v>
      </c>
      <c r="T42" s="9">
        <v>34</v>
      </c>
      <c r="U42" s="9">
        <v>30</v>
      </c>
      <c r="V42" s="9">
        <v>22</v>
      </c>
      <c r="W42" s="9">
        <v>54</v>
      </c>
      <c r="X42" s="9">
        <v>55</v>
      </c>
      <c r="Y42" s="9"/>
      <c r="Z42" s="9"/>
      <c r="AA42" s="9"/>
      <c r="AB42" s="9"/>
      <c r="AC42" s="10"/>
      <c r="AD42" s="535"/>
      <c r="AE42" s="6">
        <f t="shared" si="4"/>
        <v>20</v>
      </c>
      <c r="AF42" s="6" t="str">
        <f>IF($AE42=17,_xlfn.XLOOKUP($A42&amp;" ",CostDB!B:B,CostDB!A:A,"",,),IF($AE42=15,_xlfn.XLOOKUP($A42&amp;"   ",CostDB!B:B,CostDB!A:A,"",,),""))</f>
        <v/>
      </c>
      <c r="AG42" s="6" t="str">
        <f t="shared" si="1"/>
        <v/>
      </c>
      <c r="AH42" s="6" t="str">
        <f t="shared" si="0"/>
        <v/>
      </c>
      <c r="AI42" s="6" t="str">
        <f>IF($AF42="","",IF(LEFT(A42,5)="17500","タンク",IF(LEFT(A42,5)="17510","タンク",IF(COUNTIF(WeDB!$D$174:$D$183,$AF42)&gt;0,"吊掛けのみ",IF(COUNTIF(WeDB!$M$3:$M$169,$AF42)&gt;0,"アルミ",IF(COUNTIF(WeDB!D$3:D$169,$AF42),"WE適用","適用無し"))))))</f>
        <v/>
      </c>
      <c r="AJ42" s="6" t="str">
        <f>IF(AND(AI42="WE適用",COUNTIF(Planning!$AS$10:$AS$896,$AF42&amp;"_"&amp;$AH42)&gt;0),"計画ok",IF(AND(AI42="WE適用",COUNTIF(Planning!$AS$10:$AS$896,$AF42&amp;"_"&amp;$AH42)=0),"未反映NG",""))</f>
        <v/>
      </c>
      <c r="AK42" s="6" t="str">
        <f t="shared" si="2"/>
        <v>_</v>
      </c>
      <c r="AL42" s="6" t="str">
        <f>IF(B42="","",_xlfn.XLOOKUP(AF42,CostDB!A:A,CostDB!G:G))</f>
        <v/>
      </c>
    </row>
    <row r="43" spans="1:38" x14ac:dyDescent="0.35">
      <c r="A43" s="8" t="s">
        <v>2407</v>
      </c>
      <c r="B43" s="9" t="s">
        <v>183</v>
      </c>
      <c r="C43" s="9" t="s">
        <v>2405</v>
      </c>
      <c r="D43" s="10" t="s">
        <v>2408</v>
      </c>
      <c r="E43" s="9">
        <v>0</v>
      </c>
      <c r="F43" s="9">
        <v>0</v>
      </c>
      <c r="G43" s="9">
        <v>6</v>
      </c>
      <c r="H43" s="9">
        <v>0</v>
      </c>
      <c r="I43" s="9">
        <v>0</v>
      </c>
      <c r="J43" s="9">
        <v>0</v>
      </c>
      <c r="K43" s="9">
        <v>0</v>
      </c>
      <c r="L43" s="9">
        <v>0</v>
      </c>
      <c r="M43" s="9">
        <v>0</v>
      </c>
      <c r="N43" s="9">
        <v>0</v>
      </c>
      <c r="O43" s="9">
        <v>0</v>
      </c>
      <c r="P43" s="9">
        <v>0</v>
      </c>
      <c r="Q43" s="9">
        <v>0</v>
      </c>
      <c r="R43" s="9">
        <v>0</v>
      </c>
      <c r="S43" s="9">
        <v>0</v>
      </c>
      <c r="T43" s="9">
        <v>0</v>
      </c>
      <c r="U43" s="9">
        <v>0</v>
      </c>
      <c r="V43" s="9">
        <v>0</v>
      </c>
      <c r="W43" s="9">
        <v>0</v>
      </c>
      <c r="X43" s="9">
        <v>0</v>
      </c>
      <c r="Y43" s="9"/>
      <c r="Z43" s="9"/>
      <c r="AA43" s="9"/>
      <c r="AB43" s="9"/>
      <c r="AC43" s="10"/>
      <c r="AD43" s="535"/>
      <c r="AE43" s="6">
        <f t="shared" si="4"/>
        <v>17</v>
      </c>
      <c r="AF43" s="6" t="str">
        <f>IF($AE43=17,_xlfn.XLOOKUP($A43&amp;" ",CostDB!B:B,CostDB!A:A,"",,),IF($AE43=15,_xlfn.XLOOKUP($A43&amp;"   ",CostDB!B:B,CostDB!A:A,"",,),""))</f>
        <v xml:space="preserve">50100KSE 0000  </v>
      </c>
      <c r="AG43" s="6" t="str">
        <f t="shared" si="1"/>
        <v>COM</v>
      </c>
      <c r="AH43" s="6" t="str">
        <f t="shared" si="0"/>
        <v>CBU</v>
      </c>
      <c r="AI43" s="6" t="str">
        <f>IF($AF43="","",IF(LEFT(A43,5)="17500","タンク",IF(LEFT(A43,5)="17510","タンク",IF(COUNTIF(WeDB!$D$174:$D$183,$AF43)&gt;0,"吊掛けのみ",IF(COUNTIF(WeDB!$M$3:$M$169,$AF43)&gt;0,"アルミ",IF(COUNTIF(WeDB!D$3:D$169,$AF43),"WE適用","適用無し"))))))</f>
        <v>WE適用</v>
      </c>
      <c r="AJ43" s="6" t="str">
        <f>IF(AND(AI43="WE適用",COUNTIF(Planning!$AS$10:$AS$896,$AF43&amp;"_"&amp;$AH43)&gt;0),"計画ok",IF(AND(AI43="WE適用",COUNTIF(Planning!$AS$10:$AS$896,$AF43&amp;"_"&amp;$AH43)=0),"未反映NG",""))</f>
        <v>計画ok</v>
      </c>
      <c r="AK43" s="6" t="str">
        <f t="shared" si="2"/>
        <v>50100KSE 0000  _CBU</v>
      </c>
      <c r="AL43" s="6" t="str">
        <f>IF(B43="","",_xlfn.XLOOKUP(AF43,CostDB!A:A,CostDB!G:G))</f>
        <v>1245WE</v>
      </c>
    </row>
    <row r="44" spans="1:38" x14ac:dyDescent="0.35">
      <c r="A44" s="8" t="s">
        <v>2407</v>
      </c>
      <c r="B44" s="9" t="s">
        <v>183</v>
      </c>
      <c r="C44" s="9" t="s">
        <v>2405</v>
      </c>
      <c r="D44" s="10" t="s">
        <v>2408</v>
      </c>
      <c r="E44" s="9">
        <v>0</v>
      </c>
      <c r="F44" s="9">
        <v>0</v>
      </c>
      <c r="G44" s="9">
        <v>0</v>
      </c>
      <c r="H44" s="9">
        <v>50</v>
      </c>
      <c r="I44" s="9">
        <v>50</v>
      </c>
      <c r="J44" s="9">
        <v>50</v>
      </c>
      <c r="K44" s="9">
        <v>50</v>
      </c>
      <c r="L44" s="9">
        <v>0</v>
      </c>
      <c r="M44" s="9">
        <v>0</v>
      </c>
      <c r="N44" s="9">
        <v>0</v>
      </c>
      <c r="O44" s="9">
        <v>0</v>
      </c>
      <c r="P44" s="9">
        <v>0</v>
      </c>
      <c r="Q44" s="9">
        <v>0</v>
      </c>
      <c r="R44" s="9">
        <v>0</v>
      </c>
      <c r="S44" s="9">
        <v>0</v>
      </c>
      <c r="T44" s="9">
        <v>0</v>
      </c>
      <c r="U44" s="9">
        <v>0</v>
      </c>
      <c r="V44" s="9">
        <v>0</v>
      </c>
      <c r="W44" s="9">
        <v>0</v>
      </c>
      <c r="X44" s="9">
        <v>0</v>
      </c>
      <c r="Y44" s="9"/>
      <c r="Z44" s="9"/>
      <c r="AA44" s="9"/>
      <c r="AB44" s="9"/>
      <c r="AC44" s="10"/>
      <c r="AD44" s="535"/>
      <c r="AE44" s="6">
        <f t="shared" si="4"/>
        <v>17</v>
      </c>
      <c r="AF44" s="6" t="str">
        <f>IF($AE44=17,_xlfn.XLOOKUP($A44&amp;" ",CostDB!B:B,CostDB!A:A,"",,),IF($AE44=15,_xlfn.XLOOKUP($A44&amp;"   ",CostDB!B:B,CostDB!A:A,"",,),""))</f>
        <v xml:space="preserve">50100KSE 0000  </v>
      </c>
      <c r="AG44" s="6" t="str">
        <f t="shared" si="1"/>
        <v>COM</v>
      </c>
      <c r="AH44" s="6" t="str">
        <f t="shared" si="0"/>
        <v>CBU</v>
      </c>
      <c r="AI44" s="6" t="str">
        <f>IF($AF44="","",IF(LEFT(A44,5)="17500","タンク",IF(LEFT(A44,5)="17510","タンク",IF(COUNTIF(WeDB!$D$174:$D$183,$AF44)&gt;0,"吊掛けのみ",IF(COUNTIF(WeDB!$M$3:$M$169,$AF44)&gt;0,"アルミ",IF(COUNTIF(WeDB!D$3:D$169,$AF44),"WE適用","適用無し"))))))</f>
        <v>WE適用</v>
      </c>
      <c r="AJ44" s="6" t="str">
        <f>IF(AND(AI44="WE適用",COUNTIF(Planning!$AS$10:$AS$896,$AF44&amp;"_"&amp;$AH44)&gt;0),"計画ok",IF(AND(AI44="WE適用",COUNTIF(Planning!$AS$10:$AS$896,$AF44&amp;"_"&amp;$AH44)=0),"未反映NG",""))</f>
        <v>計画ok</v>
      </c>
      <c r="AK44" s="6" t="str">
        <f t="shared" si="2"/>
        <v>50100KSE 0000  _CBU</v>
      </c>
      <c r="AL44" s="6" t="str">
        <f>IF(B44="","",_xlfn.XLOOKUP(AF44,CostDB!A:A,CostDB!G:G))</f>
        <v>1245WE</v>
      </c>
    </row>
    <row r="45" spans="1:38" x14ac:dyDescent="0.35">
      <c r="A45" s="8" t="s">
        <v>2407</v>
      </c>
      <c r="B45" s="9" t="s">
        <v>183</v>
      </c>
      <c r="C45" s="9" t="s">
        <v>2405</v>
      </c>
      <c r="D45" s="10" t="s">
        <v>2408</v>
      </c>
      <c r="E45" s="9">
        <v>0</v>
      </c>
      <c r="F45" s="9">
        <v>43</v>
      </c>
      <c r="G45" s="9">
        <v>0</v>
      </c>
      <c r="H45" s="9">
        <v>0</v>
      </c>
      <c r="I45" s="9">
        <v>0</v>
      </c>
      <c r="J45" s="9">
        <v>0</v>
      </c>
      <c r="K45" s="9">
        <v>0</v>
      </c>
      <c r="L45" s="9">
        <v>0</v>
      </c>
      <c r="M45" s="9">
        <v>0</v>
      </c>
      <c r="N45" s="9">
        <v>0</v>
      </c>
      <c r="O45" s="9">
        <v>0</v>
      </c>
      <c r="P45" s="9">
        <v>0</v>
      </c>
      <c r="Q45" s="9">
        <v>0</v>
      </c>
      <c r="R45" s="9">
        <v>0</v>
      </c>
      <c r="S45" s="9">
        <v>0</v>
      </c>
      <c r="T45" s="9">
        <v>0</v>
      </c>
      <c r="U45" s="9">
        <v>0</v>
      </c>
      <c r="V45" s="9">
        <v>0</v>
      </c>
      <c r="W45" s="9">
        <v>0</v>
      </c>
      <c r="X45" s="9">
        <v>0</v>
      </c>
      <c r="Y45" s="9"/>
      <c r="Z45" s="9"/>
      <c r="AA45" s="9"/>
      <c r="AB45" s="9"/>
      <c r="AC45" s="10"/>
      <c r="AD45" s="535"/>
      <c r="AE45" s="6">
        <f t="shared" si="4"/>
        <v>17</v>
      </c>
      <c r="AF45" s="6" t="str">
        <f>IF($AE45=17,_xlfn.XLOOKUP($A45&amp;" ",CostDB!B:B,CostDB!A:A,"",,),IF($AE45=15,_xlfn.XLOOKUP($A45&amp;"   ",CostDB!B:B,CostDB!A:A,"",,),""))</f>
        <v xml:space="preserve">50100KSE 0000  </v>
      </c>
      <c r="AG45" s="6" t="str">
        <f t="shared" si="1"/>
        <v>COM</v>
      </c>
      <c r="AH45" s="6" t="str">
        <f t="shared" si="0"/>
        <v>CBU</v>
      </c>
      <c r="AI45" s="6" t="str">
        <f>IF($AF45="","",IF(LEFT(A45,5)="17500","タンク",IF(LEFT(A45,5)="17510","タンク",IF(COUNTIF(WeDB!$D$174:$D$183,$AF45)&gt;0,"吊掛けのみ",IF(COUNTIF(WeDB!$M$3:$M$169,$AF45)&gt;0,"アルミ",IF(COUNTIF(WeDB!D$3:D$169,$AF45),"WE適用","適用無し"))))))</f>
        <v>WE適用</v>
      </c>
      <c r="AJ45" s="6" t="str">
        <f>IF(AND(AI45="WE適用",COUNTIF(Planning!$AS$10:$AS$896,$AF45&amp;"_"&amp;$AH45)&gt;0),"計画ok",IF(AND(AI45="WE適用",COUNTIF(Planning!$AS$10:$AS$896,$AF45&amp;"_"&amp;$AH45)=0),"未反映NG",""))</f>
        <v>計画ok</v>
      </c>
      <c r="AK45" s="6" t="str">
        <f t="shared" si="2"/>
        <v>50100KSE 0000  _CBU</v>
      </c>
      <c r="AL45" s="6" t="str">
        <f>IF(B45="","",_xlfn.XLOOKUP(AF45,CostDB!A:A,CostDB!G:G))</f>
        <v>1245WE</v>
      </c>
    </row>
    <row r="46" spans="1:38" x14ac:dyDescent="0.35">
      <c r="A46" s="8" t="s">
        <v>2407</v>
      </c>
      <c r="B46" s="9" t="s">
        <v>183</v>
      </c>
      <c r="C46" s="9" t="s">
        <v>2405</v>
      </c>
      <c r="D46" s="10" t="s">
        <v>2408</v>
      </c>
      <c r="E46" s="9">
        <v>0</v>
      </c>
      <c r="F46" s="9">
        <v>0</v>
      </c>
      <c r="G46" s="9">
        <v>0</v>
      </c>
      <c r="H46" s="9">
        <v>0</v>
      </c>
      <c r="I46" s="9">
        <v>0</v>
      </c>
      <c r="J46" s="9">
        <v>0</v>
      </c>
      <c r="K46" s="9">
        <v>0</v>
      </c>
      <c r="L46" s="9">
        <v>50</v>
      </c>
      <c r="M46" s="9">
        <v>50</v>
      </c>
      <c r="N46" s="9">
        <v>0</v>
      </c>
      <c r="O46" s="9">
        <v>0</v>
      </c>
      <c r="P46" s="9">
        <v>0</v>
      </c>
      <c r="Q46" s="9">
        <v>0</v>
      </c>
      <c r="R46" s="9">
        <v>0</v>
      </c>
      <c r="S46" s="9">
        <v>0</v>
      </c>
      <c r="T46" s="9">
        <v>0</v>
      </c>
      <c r="U46" s="9">
        <v>0</v>
      </c>
      <c r="V46" s="9">
        <v>0</v>
      </c>
      <c r="W46" s="9">
        <v>0</v>
      </c>
      <c r="X46" s="9">
        <v>0</v>
      </c>
      <c r="Y46" s="9"/>
      <c r="Z46" s="9"/>
      <c r="AA46" s="9"/>
      <c r="AB46" s="9"/>
      <c r="AC46" s="10"/>
      <c r="AD46" s="535"/>
      <c r="AE46" s="6">
        <f t="shared" si="4"/>
        <v>17</v>
      </c>
      <c r="AF46" s="6" t="str">
        <f>IF($AE46=17,_xlfn.XLOOKUP($A46&amp;" ",CostDB!B:B,CostDB!A:A,"",,),IF($AE46=15,_xlfn.XLOOKUP($A46&amp;"   ",CostDB!B:B,CostDB!A:A,"",,),""))</f>
        <v xml:space="preserve">50100KSE 0000  </v>
      </c>
      <c r="AG46" s="6" t="str">
        <f t="shared" si="1"/>
        <v>COM</v>
      </c>
      <c r="AH46" s="6" t="str">
        <f t="shared" si="0"/>
        <v>CBU</v>
      </c>
      <c r="AI46" s="6" t="str">
        <f>IF($AF46="","",IF(LEFT(A46,5)="17500","タンク",IF(LEFT(A46,5)="17510","タンク",IF(COUNTIF(WeDB!$D$174:$D$183,$AF46)&gt;0,"吊掛けのみ",IF(COUNTIF(WeDB!$M$3:$M$169,$AF46)&gt;0,"アルミ",IF(COUNTIF(WeDB!D$3:D$169,$AF46),"WE適用","適用無し"))))))</f>
        <v>WE適用</v>
      </c>
      <c r="AJ46" s="6" t="str">
        <f>IF(AND(AI46="WE適用",COUNTIF(Planning!$AS$10:$AS$896,$AF46&amp;"_"&amp;$AH46)&gt;0),"計画ok",IF(AND(AI46="WE適用",COUNTIF(Planning!$AS$10:$AS$896,$AF46&amp;"_"&amp;$AH46)=0),"未反映NG",""))</f>
        <v>計画ok</v>
      </c>
      <c r="AK46" s="6" t="str">
        <f t="shared" si="2"/>
        <v>50100KSE 0000  _CBU</v>
      </c>
      <c r="AL46" s="6" t="str">
        <f>IF(B46="","",_xlfn.XLOOKUP(AF46,CostDB!A:A,CostDB!G:G))</f>
        <v>1245WE</v>
      </c>
    </row>
    <row r="47" spans="1:38" x14ac:dyDescent="0.35">
      <c r="A47" s="8" t="s">
        <v>2409</v>
      </c>
      <c r="B47" s="9"/>
      <c r="C47" s="9"/>
      <c r="D47" s="10"/>
      <c r="E47" s="9">
        <v>0</v>
      </c>
      <c r="F47" s="9">
        <v>43</v>
      </c>
      <c r="G47" s="9">
        <v>6</v>
      </c>
      <c r="H47" s="9">
        <v>50</v>
      </c>
      <c r="I47" s="9">
        <v>50</v>
      </c>
      <c r="J47" s="9">
        <v>50</v>
      </c>
      <c r="K47" s="9">
        <v>50</v>
      </c>
      <c r="L47" s="9">
        <v>50</v>
      </c>
      <c r="M47" s="9">
        <v>50</v>
      </c>
      <c r="N47" s="9">
        <v>0</v>
      </c>
      <c r="O47" s="9">
        <v>0</v>
      </c>
      <c r="P47" s="9">
        <v>0</v>
      </c>
      <c r="Q47" s="9">
        <v>0</v>
      </c>
      <c r="R47" s="9">
        <v>0</v>
      </c>
      <c r="S47" s="9">
        <v>0</v>
      </c>
      <c r="T47" s="9">
        <v>0</v>
      </c>
      <c r="U47" s="9">
        <v>0</v>
      </c>
      <c r="V47" s="9">
        <v>0</v>
      </c>
      <c r="W47" s="9">
        <v>0</v>
      </c>
      <c r="X47" s="9">
        <v>0</v>
      </c>
      <c r="Y47" s="9"/>
      <c r="Z47" s="9"/>
      <c r="AA47" s="9"/>
      <c r="AB47" s="9"/>
      <c r="AC47" s="10"/>
      <c r="AD47" s="535"/>
      <c r="AE47" s="6">
        <f t="shared" si="4"/>
        <v>20</v>
      </c>
      <c r="AF47" s="6" t="str">
        <f>IF($AE47=17,_xlfn.XLOOKUP($A47&amp;" ",CostDB!B:B,CostDB!A:A,"",,),IF($AE47=15,_xlfn.XLOOKUP($A47&amp;"   ",CostDB!B:B,CostDB!A:A,"",,),""))</f>
        <v/>
      </c>
      <c r="AG47" s="6" t="str">
        <f t="shared" si="1"/>
        <v/>
      </c>
      <c r="AH47" s="6" t="str">
        <f t="shared" si="0"/>
        <v/>
      </c>
      <c r="AI47" s="6" t="str">
        <f>IF($AF47="","",IF(LEFT(A47,5)="17500","タンク",IF(LEFT(A47,5)="17510","タンク",IF(COUNTIF(WeDB!$D$174:$D$183,$AF47)&gt;0,"吊掛けのみ",IF(COUNTIF(WeDB!$M$3:$M$169,$AF47)&gt;0,"アルミ",IF(COUNTIF(WeDB!D$3:D$169,$AF47),"WE適用","適用無し"))))))</f>
        <v/>
      </c>
      <c r="AJ47" s="6" t="str">
        <f>IF(AND(AI47="WE適用",COUNTIF(Planning!$AS$10:$AS$896,$AF47&amp;"_"&amp;$AH47)&gt;0),"計画ok",IF(AND(AI47="WE適用",COUNTIF(Planning!$AS$10:$AS$896,$AF47&amp;"_"&amp;$AH47)=0),"未反映NG",""))</f>
        <v/>
      </c>
      <c r="AK47" s="6" t="str">
        <f t="shared" si="2"/>
        <v>_</v>
      </c>
      <c r="AL47" s="6" t="str">
        <f>IF(B47="","",_xlfn.XLOOKUP(AF47,CostDB!A:A,CostDB!G:G))</f>
        <v/>
      </c>
    </row>
    <row r="48" spans="1:38" x14ac:dyDescent="0.35">
      <c r="A48" s="8" t="s">
        <v>2410</v>
      </c>
      <c r="B48" s="9" t="s">
        <v>183</v>
      </c>
      <c r="C48" s="9" t="s">
        <v>2405</v>
      </c>
      <c r="D48" s="10" t="s">
        <v>187</v>
      </c>
      <c r="E48" s="9">
        <v>0</v>
      </c>
      <c r="F48" s="9">
        <v>0</v>
      </c>
      <c r="G48" s="9">
        <v>0</v>
      </c>
      <c r="H48" s="9">
        <v>0</v>
      </c>
      <c r="I48" s="9">
        <v>0</v>
      </c>
      <c r="J48" s="9">
        <v>0</v>
      </c>
      <c r="K48" s="9">
        <v>0</v>
      </c>
      <c r="L48" s="9">
        <v>0</v>
      </c>
      <c r="M48" s="9">
        <v>0</v>
      </c>
      <c r="N48" s="9">
        <v>0</v>
      </c>
      <c r="O48" s="9">
        <v>30</v>
      </c>
      <c r="P48" s="9">
        <v>35</v>
      </c>
      <c r="Q48" s="9">
        <v>30</v>
      </c>
      <c r="R48" s="9">
        <v>35</v>
      </c>
      <c r="S48" s="9">
        <v>30</v>
      </c>
      <c r="T48" s="9">
        <v>35</v>
      </c>
      <c r="U48" s="9">
        <v>35</v>
      </c>
      <c r="V48" s="9">
        <v>30</v>
      </c>
      <c r="W48" s="9">
        <v>0</v>
      </c>
      <c r="X48" s="9">
        <v>0</v>
      </c>
      <c r="Y48" s="9"/>
      <c r="Z48" s="9"/>
      <c r="AA48" s="9"/>
      <c r="AB48" s="9"/>
      <c r="AC48" s="10"/>
      <c r="AD48" s="535"/>
      <c r="AE48" s="6">
        <f t="shared" si="4"/>
        <v>17</v>
      </c>
      <c r="AF48" s="6" t="str">
        <f>IF($AE48=17,_xlfn.XLOOKUP($A48&amp;" ",CostDB!B:B,CostDB!A:A,"",,),IF($AE48=15,_xlfn.XLOOKUP($A48&amp;"   ",CostDB!B:B,CostDB!A:A,"",,),""))</f>
        <v xml:space="preserve">50100MKE A500  </v>
      </c>
      <c r="AG48" s="6" t="str">
        <f t="shared" si="1"/>
        <v>COM</v>
      </c>
      <c r="AH48" s="6" t="str">
        <f t="shared" si="0"/>
        <v>CBU</v>
      </c>
      <c r="AI48" s="6" t="str">
        <f>IF($AF48="","",IF(LEFT(A48,5)="17500","タンク",IF(LEFT(A48,5)="17510","タンク",IF(COUNTIF(WeDB!$D$174:$D$183,$AF48)&gt;0,"吊掛けのみ",IF(COUNTIF(WeDB!$M$3:$M$169,$AF48)&gt;0,"アルミ",IF(COUNTIF(WeDB!D$3:D$169,$AF48),"WE適用","適用無し"))))))</f>
        <v>アルミ</v>
      </c>
      <c r="AJ48" s="6" t="str">
        <f>IF(AND(AI48="WE適用",COUNTIF(Planning!$AS$10:$AS$896,$AF48&amp;"_"&amp;$AH48)&gt;0),"計画ok",IF(AND(AI48="WE適用",COUNTIF(Planning!$AS$10:$AS$896,$AF48&amp;"_"&amp;$AH48)=0),"未反映NG",""))</f>
        <v/>
      </c>
      <c r="AK48" s="6" t="str">
        <f t="shared" si="2"/>
        <v>50100MKE A500  _CBU</v>
      </c>
      <c r="AL48" s="6" t="str">
        <f>IF(B48="","",_xlfn.XLOOKUP(AF48,CostDB!A:A,CostDB!G:G))</f>
        <v>1255WE</v>
      </c>
    </row>
    <row r="49" spans="1:38" x14ac:dyDescent="0.35">
      <c r="A49" s="8" t="s">
        <v>2410</v>
      </c>
      <c r="B49" s="9" t="s">
        <v>183</v>
      </c>
      <c r="C49" s="9" t="s">
        <v>2405</v>
      </c>
      <c r="D49" s="10" t="s">
        <v>187</v>
      </c>
      <c r="E49" s="9">
        <v>0</v>
      </c>
      <c r="F49" s="9">
        <v>0</v>
      </c>
      <c r="G49" s="9">
        <v>0</v>
      </c>
      <c r="H49" s="9">
        <v>0</v>
      </c>
      <c r="I49" s="9">
        <v>0</v>
      </c>
      <c r="J49" s="9">
        <v>0</v>
      </c>
      <c r="K49" s="9">
        <v>0</v>
      </c>
      <c r="L49" s="9">
        <v>0</v>
      </c>
      <c r="M49" s="9">
        <v>0</v>
      </c>
      <c r="N49" s="9">
        <v>0</v>
      </c>
      <c r="O49" s="9">
        <v>0</v>
      </c>
      <c r="P49" s="9">
        <v>0</v>
      </c>
      <c r="Q49" s="9">
        <v>0</v>
      </c>
      <c r="R49" s="9">
        <v>0</v>
      </c>
      <c r="S49" s="9">
        <v>0</v>
      </c>
      <c r="T49" s="9">
        <v>0</v>
      </c>
      <c r="U49" s="9">
        <v>0</v>
      </c>
      <c r="V49" s="9">
        <v>20</v>
      </c>
      <c r="W49" s="9">
        <v>0</v>
      </c>
      <c r="X49" s="9">
        <v>0</v>
      </c>
      <c r="Y49" s="9"/>
      <c r="Z49" s="9"/>
      <c r="AA49" s="9"/>
      <c r="AB49" s="9"/>
      <c r="AC49" s="10"/>
      <c r="AD49" s="535"/>
      <c r="AE49" s="6">
        <f t="shared" si="4"/>
        <v>17</v>
      </c>
      <c r="AF49" s="6" t="str">
        <f>IF($AE49=17,_xlfn.XLOOKUP($A49&amp;" ",CostDB!B:B,CostDB!A:A,"",,),IF($AE49=15,_xlfn.XLOOKUP($A49&amp;"   ",CostDB!B:B,CostDB!A:A,"",,),""))</f>
        <v xml:space="preserve">50100MKE A500  </v>
      </c>
      <c r="AG49" s="6" t="str">
        <f t="shared" si="1"/>
        <v>COM</v>
      </c>
      <c r="AH49" s="6" t="str">
        <f t="shared" si="0"/>
        <v>CBU</v>
      </c>
      <c r="AI49" s="6" t="str">
        <f>IF($AF49="","",IF(LEFT(A49,5)="17500","タンク",IF(LEFT(A49,5)="17510","タンク",IF(COUNTIF(WeDB!$D$174:$D$183,$AF49)&gt;0,"吊掛けのみ",IF(COUNTIF(WeDB!$M$3:$M$169,$AF49)&gt;0,"アルミ",IF(COUNTIF(WeDB!D$3:D$169,$AF49),"WE適用","適用無し"))))))</f>
        <v>アルミ</v>
      </c>
      <c r="AJ49" s="6" t="str">
        <f>IF(AND(AI49="WE適用",COUNTIF(Planning!$AS$10:$AS$896,$AF49&amp;"_"&amp;$AH49)&gt;0),"計画ok",IF(AND(AI49="WE適用",COUNTIF(Planning!$AS$10:$AS$896,$AF49&amp;"_"&amp;$AH49)=0),"未反映NG",""))</f>
        <v/>
      </c>
      <c r="AK49" s="6" t="str">
        <f t="shared" si="2"/>
        <v>50100MKE A500  _CBU</v>
      </c>
      <c r="AL49" s="6" t="str">
        <f>IF(B49="","",_xlfn.XLOOKUP(AF49,CostDB!A:A,CostDB!G:G))</f>
        <v>1255WE</v>
      </c>
    </row>
    <row r="50" spans="1:38" x14ac:dyDescent="0.35">
      <c r="A50" s="8" t="s">
        <v>2411</v>
      </c>
      <c r="B50" s="9"/>
      <c r="C50" s="9"/>
      <c r="D50" s="10"/>
      <c r="E50" s="9">
        <v>0</v>
      </c>
      <c r="F50" s="9">
        <v>0</v>
      </c>
      <c r="G50" s="9">
        <v>0</v>
      </c>
      <c r="H50" s="9">
        <v>0</v>
      </c>
      <c r="I50" s="9">
        <v>0</v>
      </c>
      <c r="J50" s="9">
        <v>0</v>
      </c>
      <c r="K50" s="9">
        <v>0</v>
      </c>
      <c r="L50" s="9">
        <v>0</v>
      </c>
      <c r="M50" s="9">
        <v>0</v>
      </c>
      <c r="N50" s="9">
        <v>0</v>
      </c>
      <c r="O50" s="9">
        <v>30</v>
      </c>
      <c r="P50" s="9">
        <v>35</v>
      </c>
      <c r="Q50" s="9">
        <v>30</v>
      </c>
      <c r="R50" s="9">
        <v>35</v>
      </c>
      <c r="S50" s="9">
        <v>30</v>
      </c>
      <c r="T50" s="9">
        <v>35</v>
      </c>
      <c r="U50" s="9">
        <v>35</v>
      </c>
      <c r="V50" s="9">
        <v>50</v>
      </c>
      <c r="W50" s="9">
        <v>0</v>
      </c>
      <c r="X50" s="9">
        <v>0</v>
      </c>
      <c r="Y50" s="9"/>
      <c r="Z50" s="9"/>
      <c r="AA50" s="9"/>
      <c r="AB50" s="9"/>
      <c r="AC50" s="10"/>
      <c r="AD50" s="535"/>
      <c r="AE50" s="6">
        <f t="shared" si="4"/>
        <v>20</v>
      </c>
      <c r="AF50" s="6" t="str">
        <f>IF($AE50=17,_xlfn.XLOOKUP($A50&amp;" ",CostDB!B:B,CostDB!A:A,"",,),IF($AE50=15,_xlfn.XLOOKUP($A50&amp;"   ",CostDB!B:B,CostDB!A:A,"",,),""))</f>
        <v/>
      </c>
      <c r="AG50" s="6" t="str">
        <f t="shared" si="1"/>
        <v/>
      </c>
      <c r="AH50" s="6" t="str">
        <f t="shared" si="0"/>
        <v/>
      </c>
      <c r="AI50" s="6" t="str">
        <f>IF($AF50="","",IF(LEFT(A50,5)="17500","タンク",IF(LEFT(A50,5)="17510","タンク",IF(COUNTIF(WeDB!$D$174:$D$183,$AF50)&gt;0,"吊掛けのみ",IF(COUNTIF(WeDB!$M$3:$M$169,$AF50)&gt;0,"アルミ",IF(COUNTIF(WeDB!D$3:D$169,$AF50),"WE適用","適用無し"))))))</f>
        <v/>
      </c>
      <c r="AJ50" s="6" t="str">
        <f>IF(AND(AI50="WE適用",COUNTIF(Planning!$AS$10:$AS$896,$AF50&amp;"_"&amp;$AH50)&gt;0),"計画ok",IF(AND(AI50="WE適用",COUNTIF(Planning!$AS$10:$AS$896,$AF50&amp;"_"&amp;$AH50)=0),"未反映NG",""))</f>
        <v/>
      </c>
      <c r="AK50" s="6" t="str">
        <f t="shared" si="2"/>
        <v>_</v>
      </c>
      <c r="AL50" s="6" t="str">
        <f>IF(B50="","",_xlfn.XLOOKUP(AF50,CostDB!A:A,CostDB!G:G))</f>
        <v/>
      </c>
    </row>
    <row r="51" spans="1:38" x14ac:dyDescent="0.35">
      <c r="A51" s="8" t="s">
        <v>2412</v>
      </c>
      <c r="B51" s="9" t="s">
        <v>183</v>
      </c>
      <c r="C51" s="9" t="s">
        <v>2389</v>
      </c>
      <c r="D51" s="10" t="s">
        <v>132</v>
      </c>
      <c r="E51" s="9">
        <v>0</v>
      </c>
      <c r="F51" s="9">
        <v>0</v>
      </c>
      <c r="G51" s="9">
        <v>0</v>
      </c>
      <c r="H51" s="9">
        <v>0</v>
      </c>
      <c r="I51" s="9">
        <v>0</v>
      </c>
      <c r="J51" s="9">
        <v>0</v>
      </c>
      <c r="K51" s="9">
        <v>0</v>
      </c>
      <c r="L51" s="9">
        <v>0</v>
      </c>
      <c r="M51" s="9">
        <v>0</v>
      </c>
      <c r="N51" s="9">
        <v>0</v>
      </c>
      <c r="O51" s="9">
        <v>0</v>
      </c>
      <c r="P51" s="9">
        <v>0</v>
      </c>
      <c r="Q51" s="9">
        <v>0</v>
      </c>
      <c r="R51" s="9">
        <v>0</v>
      </c>
      <c r="S51" s="9">
        <v>0</v>
      </c>
      <c r="T51" s="9">
        <v>0</v>
      </c>
      <c r="U51" s="9">
        <v>0</v>
      </c>
      <c r="V51" s="9">
        <v>0</v>
      </c>
      <c r="W51" s="9">
        <v>86</v>
      </c>
      <c r="X51" s="9">
        <v>0</v>
      </c>
      <c r="Y51" s="9"/>
      <c r="Z51" s="9"/>
      <c r="AA51" s="9"/>
      <c r="AB51" s="9"/>
      <c r="AC51" s="10"/>
      <c r="AD51" s="535"/>
      <c r="AE51" s="6">
        <f t="shared" si="4"/>
        <v>17</v>
      </c>
      <c r="AF51" s="6" t="str">
        <f>IF($AE51=17,_xlfn.XLOOKUP($A51&amp;" ",CostDB!B:B,CostDB!A:A,"",,),IF($AE51=15,_xlfn.XLOOKUP($A51&amp;"   ",CostDB!B:B,CostDB!A:A,"",,),""))</f>
        <v>50100MLB D800XA</v>
      </c>
      <c r="AG51" s="6" t="str">
        <f t="shared" si="1"/>
        <v>COM</v>
      </c>
      <c r="AH51" s="6" t="str">
        <f t="shared" si="0"/>
        <v>CBU</v>
      </c>
      <c r="AI51" s="6" t="str">
        <f>IF($AF51="","",IF(LEFT(A51,5)="17500","タンク",IF(LEFT(A51,5)="17510","タンク",IF(COUNTIF(WeDB!$D$174:$D$183,$AF51)&gt;0,"吊掛けのみ",IF(COUNTIF(WeDB!$M$3:$M$169,$AF51)&gt;0,"アルミ",IF(COUNTIF(WeDB!D$3:D$169,$AF51),"WE適用","適用無し"))))))</f>
        <v>WE適用</v>
      </c>
      <c r="AJ51" s="6" t="str">
        <f>IF(AND(AI51="WE適用",COUNTIF(Planning!$AS$10:$AS$896,$AF51&amp;"_"&amp;$AH51)&gt;0),"計画ok",IF(AND(AI51="WE適用",COUNTIF(Planning!$AS$10:$AS$896,$AF51&amp;"_"&amp;$AH51)=0),"未反映NG",""))</f>
        <v>計画ok</v>
      </c>
      <c r="AK51" s="6" t="str">
        <f t="shared" si="2"/>
        <v>50100MLB D800XA_CBU</v>
      </c>
      <c r="AL51" s="6" t="str">
        <f>IF(B51="","",_xlfn.XLOOKUP(AF51,CostDB!A:A,CostDB!G:G))</f>
        <v>1245WE</v>
      </c>
    </row>
    <row r="52" spans="1:38" x14ac:dyDescent="0.35">
      <c r="A52" s="8" t="s">
        <v>2412</v>
      </c>
      <c r="B52" s="9" t="s">
        <v>183</v>
      </c>
      <c r="C52" s="9" t="s">
        <v>2389</v>
      </c>
      <c r="D52" s="10" t="s">
        <v>132</v>
      </c>
      <c r="E52" s="9">
        <v>0</v>
      </c>
      <c r="F52" s="9">
        <v>0</v>
      </c>
      <c r="G52" s="9">
        <v>0</v>
      </c>
      <c r="H52" s="9">
        <v>0</v>
      </c>
      <c r="I52" s="9">
        <v>0</v>
      </c>
      <c r="J52" s="9">
        <v>0</v>
      </c>
      <c r="K52" s="9">
        <v>0</v>
      </c>
      <c r="L52" s="9">
        <v>0</v>
      </c>
      <c r="M52" s="9">
        <v>0</v>
      </c>
      <c r="N52" s="9">
        <v>0</v>
      </c>
      <c r="O52" s="9">
        <v>0</v>
      </c>
      <c r="P52" s="9">
        <v>0</v>
      </c>
      <c r="Q52" s="9">
        <v>0</v>
      </c>
      <c r="R52" s="9">
        <v>0</v>
      </c>
      <c r="S52" s="9">
        <v>0</v>
      </c>
      <c r="T52" s="9">
        <v>0</v>
      </c>
      <c r="U52" s="9">
        <v>0</v>
      </c>
      <c r="V52" s="9">
        <v>0</v>
      </c>
      <c r="W52" s="9">
        <v>14</v>
      </c>
      <c r="X52" s="9">
        <v>85</v>
      </c>
      <c r="Y52" s="9"/>
      <c r="Z52" s="9"/>
      <c r="AA52" s="9"/>
      <c r="AB52" s="9"/>
      <c r="AC52" s="10"/>
      <c r="AD52" s="535"/>
      <c r="AE52" s="6">
        <f t="shared" si="4"/>
        <v>17</v>
      </c>
      <c r="AF52" s="6" t="str">
        <f>IF($AE52=17,_xlfn.XLOOKUP($A52&amp;" ",CostDB!B:B,CostDB!A:A,"",,),IF($AE52=15,_xlfn.XLOOKUP($A52&amp;"   ",CostDB!B:B,CostDB!A:A,"",,),""))</f>
        <v>50100MLB D800XA</v>
      </c>
      <c r="AG52" s="6" t="str">
        <f t="shared" si="1"/>
        <v>COM</v>
      </c>
      <c r="AH52" s="6" t="str">
        <f t="shared" si="0"/>
        <v>CBU</v>
      </c>
      <c r="AI52" s="6" t="str">
        <f>IF($AF52="","",IF(LEFT(A52,5)="17500","タンク",IF(LEFT(A52,5)="17510","タンク",IF(COUNTIF(WeDB!$D$174:$D$183,$AF52)&gt;0,"吊掛けのみ",IF(COUNTIF(WeDB!$M$3:$M$169,$AF52)&gt;0,"アルミ",IF(COUNTIF(WeDB!D$3:D$169,$AF52),"WE適用","適用無し"))))))</f>
        <v>WE適用</v>
      </c>
      <c r="AJ52" s="6" t="str">
        <f>IF(AND(AI52="WE適用",COUNTIF(Planning!$AS$10:$AS$896,$AF52&amp;"_"&amp;$AH52)&gt;0),"計画ok",IF(AND(AI52="WE適用",COUNTIF(Planning!$AS$10:$AS$896,$AF52&amp;"_"&amp;$AH52)=0),"未反映NG",""))</f>
        <v>計画ok</v>
      </c>
      <c r="AK52" s="6" t="str">
        <f t="shared" si="2"/>
        <v>50100MLB D800XA_CBU</v>
      </c>
      <c r="AL52" s="6" t="str">
        <f>IF(B52="","",_xlfn.XLOOKUP(AF52,CostDB!A:A,CostDB!G:G))</f>
        <v>1245WE</v>
      </c>
    </row>
    <row r="53" spans="1:38" x14ac:dyDescent="0.35">
      <c r="A53" s="8" t="s">
        <v>2412</v>
      </c>
      <c r="B53" s="9" t="s">
        <v>183</v>
      </c>
      <c r="C53" s="9" t="s">
        <v>2389</v>
      </c>
      <c r="D53" s="10" t="s">
        <v>132</v>
      </c>
      <c r="E53" s="9">
        <v>0</v>
      </c>
      <c r="F53" s="9">
        <v>0</v>
      </c>
      <c r="G53" s="9">
        <v>0</v>
      </c>
      <c r="H53" s="9">
        <v>0</v>
      </c>
      <c r="I53" s="9">
        <v>0</v>
      </c>
      <c r="J53" s="9">
        <v>0</v>
      </c>
      <c r="K53" s="9">
        <v>0</v>
      </c>
      <c r="L53" s="9">
        <v>0</v>
      </c>
      <c r="M53" s="9">
        <v>0</v>
      </c>
      <c r="N53" s="9">
        <v>200</v>
      </c>
      <c r="O53" s="9">
        <v>200</v>
      </c>
      <c r="P53" s="9">
        <v>195</v>
      </c>
      <c r="Q53" s="9">
        <v>150</v>
      </c>
      <c r="R53" s="9">
        <v>178</v>
      </c>
      <c r="S53" s="9">
        <v>154</v>
      </c>
      <c r="T53" s="9">
        <v>132</v>
      </c>
      <c r="U53" s="9">
        <v>190</v>
      </c>
      <c r="V53" s="9">
        <v>170</v>
      </c>
      <c r="W53" s="9">
        <v>0</v>
      </c>
      <c r="X53" s="9">
        <v>0</v>
      </c>
      <c r="Y53" s="9"/>
      <c r="Z53" s="9"/>
      <c r="AA53" s="9"/>
      <c r="AB53" s="9"/>
      <c r="AC53" s="10"/>
      <c r="AD53" s="535"/>
      <c r="AE53" s="6">
        <f t="shared" si="4"/>
        <v>17</v>
      </c>
      <c r="AF53" s="6" t="str">
        <f>IF($AE53=17,_xlfn.XLOOKUP($A53&amp;" ",CostDB!B:B,CostDB!A:A,"",,),IF($AE53=15,_xlfn.XLOOKUP($A53&amp;"   ",CostDB!B:B,CostDB!A:A,"",,),""))</f>
        <v>50100MLB D800XA</v>
      </c>
      <c r="AG53" s="6" t="str">
        <f t="shared" si="1"/>
        <v>COM</v>
      </c>
      <c r="AH53" s="6" t="str">
        <f t="shared" si="0"/>
        <v>CBU</v>
      </c>
      <c r="AI53" s="6" t="str">
        <f>IF($AF53="","",IF(LEFT(A53,5)="17500","タンク",IF(LEFT(A53,5)="17510","タンク",IF(COUNTIF(WeDB!$D$174:$D$183,$AF53)&gt;0,"吊掛けのみ",IF(COUNTIF(WeDB!$M$3:$M$169,$AF53)&gt;0,"アルミ",IF(COUNTIF(WeDB!D$3:D$169,$AF53),"WE適用","適用無し"))))))</f>
        <v>WE適用</v>
      </c>
      <c r="AJ53" s="6" t="str">
        <f>IF(AND(AI53="WE適用",COUNTIF(Planning!$AS$10:$AS$896,$AF53&amp;"_"&amp;$AH53)&gt;0),"計画ok",IF(AND(AI53="WE適用",COUNTIF(Planning!$AS$10:$AS$896,$AF53&amp;"_"&amp;$AH53)=0),"未反映NG",""))</f>
        <v>計画ok</v>
      </c>
      <c r="AK53" s="6" t="str">
        <f t="shared" si="2"/>
        <v>50100MLB D800XA_CBU</v>
      </c>
      <c r="AL53" s="6" t="str">
        <f>IF(B53="","",_xlfn.XLOOKUP(AF53,CostDB!A:A,CostDB!G:G))</f>
        <v>1245WE</v>
      </c>
    </row>
    <row r="54" spans="1:38" x14ac:dyDescent="0.35">
      <c r="A54" s="8" t="s">
        <v>2412</v>
      </c>
      <c r="B54" s="9" t="s">
        <v>183</v>
      </c>
      <c r="C54" s="9" t="s">
        <v>2389</v>
      </c>
      <c r="D54" s="10" t="s">
        <v>132</v>
      </c>
      <c r="E54" s="9">
        <v>70</v>
      </c>
      <c r="F54" s="9">
        <v>80</v>
      </c>
      <c r="G54" s="9">
        <v>130</v>
      </c>
      <c r="H54" s="9">
        <v>140</v>
      </c>
      <c r="I54" s="9">
        <v>140</v>
      </c>
      <c r="J54" s="9">
        <v>120</v>
      </c>
      <c r="K54" s="9">
        <v>150</v>
      </c>
      <c r="L54" s="9">
        <v>160</v>
      </c>
      <c r="M54" s="9">
        <v>150</v>
      </c>
      <c r="N54" s="9">
        <v>0</v>
      </c>
      <c r="O54" s="9">
        <v>0</v>
      </c>
      <c r="P54" s="9">
        <v>0</v>
      </c>
      <c r="Q54" s="9">
        <v>0</v>
      </c>
      <c r="R54" s="9">
        <v>0</v>
      </c>
      <c r="S54" s="9">
        <v>0</v>
      </c>
      <c r="T54" s="9">
        <v>0</v>
      </c>
      <c r="U54" s="9">
        <v>0</v>
      </c>
      <c r="V54" s="9">
        <v>0</v>
      </c>
      <c r="W54" s="9">
        <v>0</v>
      </c>
      <c r="X54" s="9">
        <v>0</v>
      </c>
      <c r="Y54" s="9"/>
      <c r="Z54" s="9"/>
      <c r="AA54" s="9"/>
      <c r="AB54" s="9"/>
      <c r="AC54" s="10"/>
      <c r="AD54" s="535"/>
      <c r="AE54" s="6">
        <f t="shared" si="4"/>
        <v>17</v>
      </c>
      <c r="AF54" s="6" t="str">
        <f>IF($AE54=17,_xlfn.XLOOKUP($A54&amp;" ",CostDB!B:B,CostDB!A:A,"",,),IF($AE54=15,_xlfn.XLOOKUP($A54&amp;"   ",CostDB!B:B,CostDB!A:A,"",,),""))</f>
        <v>50100MLB D800XA</v>
      </c>
      <c r="AG54" s="6" t="str">
        <f t="shared" si="1"/>
        <v>COM</v>
      </c>
      <c r="AH54" s="6" t="str">
        <f t="shared" si="0"/>
        <v>CBU</v>
      </c>
      <c r="AI54" s="6" t="str">
        <f>IF($AF54="","",IF(LEFT(A54,5)="17500","タンク",IF(LEFT(A54,5)="17510","タンク",IF(COUNTIF(WeDB!$D$174:$D$183,$AF54)&gt;0,"吊掛けのみ",IF(COUNTIF(WeDB!$M$3:$M$169,$AF54)&gt;0,"アルミ",IF(COUNTIF(WeDB!D$3:D$169,$AF54),"WE適用","適用無し"))))))</f>
        <v>WE適用</v>
      </c>
      <c r="AJ54" s="6" t="str">
        <f>IF(AND(AI54="WE適用",COUNTIF(Planning!$AS$10:$AS$896,$AF54&amp;"_"&amp;$AH54)&gt;0),"計画ok",IF(AND(AI54="WE適用",COUNTIF(Planning!$AS$10:$AS$896,$AF54&amp;"_"&amp;$AH54)=0),"未反映NG",""))</f>
        <v>計画ok</v>
      </c>
      <c r="AK54" s="6" t="str">
        <f t="shared" si="2"/>
        <v>50100MLB D800XA_CBU</v>
      </c>
      <c r="AL54" s="6" t="str">
        <f>IF(B54="","",_xlfn.XLOOKUP(AF54,CostDB!A:A,CostDB!G:G))</f>
        <v>1245WE</v>
      </c>
    </row>
    <row r="55" spans="1:38" x14ac:dyDescent="0.35">
      <c r="A55" s="8" t="s">
        <v>2413</v>
      </c>
      <c r="B55" s="9"/>
      <c r="C55" s="9"/>
      <c r="D55" s="10"/>
      <c r="E55" s="9">
        <v>70</v>
      </c>
      <c r="F55" s="9">
        <v>80</v>
      </c>
      <c r="G55" s="9">
        <v>130</v>
      </c>
      <c r="H55" s="9">
        <v>140</v>
      </c>
      <c r="I55" s="9">
        <v>140</v>
      </c>
      <c r="J55" s="9">
        <v>120</v>
      </c>
      <c r="K55" s="9">
        <v>150</v>
      </c>
      <c r="L55" s="9">
        <v>160</v>
      </c>
      <c r="M55" s="9">
        <v>150</v>
      </c>
      <c r="N55" s="9">
        <v>200</v>
      </c>
      <c r="O55" s="9">
        <v>200</v>
      </c>
      <c r="P55" s="9">
        <v>195</v>
      </c>
      <c r="Q55" s="9">
        <v>150</v>
      </c>
      <c r="R55" s="9">
        <v>178</v>
      </c>
      <c r="S55" s="9">
        <v>154</v>
      </c>
      <c r="T55" s="9">
        <v>132</v>
      </c>
      <c r="U55" s="9">
        <v>190</v>
      </c>
      <c r="V55" s="9">
        <v>170</v>
      </c>
      <c r="W55" s="9">
        <v>100</v>
      </c>
      <c r="X55" s="9">
        <v>85</v>
      </c>
      <c r="Y55" s="9"/>
      <c r="Z55" s="9"/>
      <c r="AA55" s="9"/>
      <c r="AB55" s="9"/>
      <c r="AC55" s="10"/>
      <c r="AD55" s="535"/>
      <c r="AE55" s="6">
        <f t="shared" si="4"/>
        <v>20</v>
      </c>
      <c r="AF55" s="6" t="str">
        <f>IF($AE55=17,_xlfn.XLOOKUP($A55&amp;" ",CostDB!B:B,CostDB!A:A,"",,),IF($AE55=15,_xlfn.XLOOKUP($A55&amp;"   ",CostDB!B:B,CostDB!A:A,"",,),""))</f>
        <v/>
      </c>
      <c r="AG55" s="6" t="str">
        <f t="shared" si="1"/>
        <v/>
      </c>
      <c r="AH55" s="6" t="str">
        <f t="shared" si="0"/>
        <v/>
      </c>
      <c r="AI55" s="6" t="str">
        <f>IF($AF55="","",IF(LEFT(A55,5)="17500","タンク",IF(LEFT(A55,5)="17510","タンク",IF(COUNTIF(WeDB!$D$174:$D$183,$AF55)&gt;0,"吊掛けのみ",IF(COUNTIF(WeDB!$M$3:$M$169,$AF55)&gt;0,"アルミ",IF(COUNTIF(WeDB!D$3:D$169,$AF55),"WE適用","適用無し"))))))</f>
        <v/>
      </c>
      <c r="AJ55" s="6" t="str">
        <f>IF(AND(AI55="WE適用",COUNTIF(Planning!$AS$10:$AS$896,$AF55&amp;"_"&amp;$AH55)&gt;0),"計画ok",IF(AND(AI55="WE適用",COUNTIF(Planning!$AS$10:$AS$896,$AF55&amp;"_"&amp;$AH55)=0),"未反映NG",""))</f>
        <v/>
      </c>
      <c r="AK55" s="6" t="str">
        <f t="shared" si="2"/>
        <v>_</v>
      </c>
      <c r="AL55" s="6" t="str">
        <f>IF(B55="","",_xlfn.XLOOKUP(AF55,CostDB!A:A,CostDB!G:G))</f>
        <v/>
      </c>
    </row>
    <row r="56" spans="1:38" x14ac:dyDescent="0.35">
      <c r="A56" s="8" t="s">
        <v>2414</v>
      </c>
      <c r="B56" s="9" t="s">
        <v>189</v>
      </c>
      <c r="C56" s="9" t="s">
        <v>2389</v>
      </c>
      <c r="D56" s="10" t="s">
        <v>130</v>
      </c>
      <c r="E56" s="9">
        <v>0</v>
      </c>
      <c r="F56" s="9">
        <v>0</v>
      </c>
      <c r="G56" s="9">
        <v>0</v>
      </c>
      <c r="H56" s="9">
        <v>0</v>
      </c>
      <c r="I56" s="9">
        <v>0</v>
      </c>
      <c r="J56" s="9">
        <v>0</v>
      </c>
      <c r="K56" s="9">
        <v>0</v>
      </c>
      <c r="L56" s="9">
        <v>20</v>
      </c>
      <c r="M56" s="9">
        <v>20</v>
      </c>
      <c r="N56" s="9">
        <v>0</v>
      </c>
      <c r="O56" s="9">
        <v>0</v>
      </c>
      <c r="P56" s="9">
        <v>0</v>
      </c>
      <c r="Q56" s="9">
        <v>0</v>
      </c>
      <c r="R56" s="9">
        <v>0</v>
      </c>
      <c r="S56" s="9">
        <v>0</v>
      </c>
      <c r="T56" s="9">
        <v>0</v>
      </c>
      <c r="U56" s="9">
        <v>0</v>
      </c>
      <c r="V56" s="9">
        <v>0</v>
      </c>
      <c r="W56" s="9">
        <v>0</v>
      </c>
      <c r="X56" s="9">
        <v>0</v>
      </c>
      <c r="Y56" s="9"/>
      <c r="Z56" s="9"/>
      <c r="AA56" s="9"/>
      <c r="AB56" s="9"/>
      <c r="AC56" s="10"/>
      <c r="AD56" s="535"/>
      <c r="AE56" s="6">
        <f t="shared" si="4"/>
        <v>17</v>
      </c>
      <c r="AF56" s="6" t="str">
        <f>IF($AE56=17,_xlfn.XLOOKUP($A56&amp;" ",CostDB!B:B,CostDB!A:A,"",,),IF($AE56=15,_xlfn.XLOOKUP($A56&amp;"   ",CostDB!B:B,CostDB!A:A,"",,),""))</f>
        <v>17510K64 J000XA</v>
      </c>
      <c r="AG56" s="6" t="str">
        <f t="shared" si="1"/>
        <v>MULTI</v>
      </c>
      <c r="AH56" s="6" t="str">
        <f t="shared" si="0"/>
        <v>CBU</v>
      </c>
      <c r="AI56" s="6" t="str">
        <f>IF($AF56="","",IF(LEFT(A56,5)="17500","タンク",IF(LEFT(A56,5)="17510","タンク",IF(COUNTIF(WeDB!$D$174:$D$183,$AF56)&gt;0,"吊掛けのみ",IF(COUNTIF(WeDB!$M$3:$M$169,$AF56)&gt;0,"アルミ",IF(COUNTIF(WeDB!D$3:D$169,$AF56),"WE適用","適用無し"))))))</f>
        <v>タンク</v>
      </c>
      <c r="AJ56" s="6" t="str">
        <f>IF(AND(AI56="WE適用",COUNTIF(Planning!$AS$10:$AS$896,$AF56&amp;"_"&amp;$AH56)&gt;0),"計画ok",IF(AND(AI56="WE適用",COUNTIF(Planning!$AS$10:$AS$896,$AF56&amp;"_"&amp;$AH56)=0),"未反映NG",""))</f>
        <v/>
      </c>
      <c r="AK56" s="6" t="str">
        <f t="shared" si="2"/>
        <v>17510K64 J000XA_CBU</v>
      </c>
      <c r="AL56" s="6" t="str">
        <f>IF(B56="","",_xlfn.XLOOKUP(AF56,CostDB!A:A,CostDB!G:G))</f>
        <v>1265WE</v>
      </c>
    </row>
    <row r="57" spans="1:38" x14ac:dyDescent="0.35">
      <c r="A57" s="8" t="s">
        <v>2414</v>
      </c>
      <c r="B57" s="9" t="s">
        <v>189</v>
      </c>
      <c r="C57" s="9" t="s">
        <v>2389</v>
      </c>
      <c r="D57" s="10" t="s">
        <v>130</v>
      </c>
      <c r="E57" s="9">
        <v>0</v>
      </c>
      <c r="F57" s="9">
        <v>0</v>
      </c>
      <c r="G57" s="9">
        <v>0</v>
      </c>
      <c r="H57" s="9">
        <v>0</v>
      </c>
      <c r="I57" s="9">
        <v>0</v>
      </c>
      <c r="J57" s="9">
        <v>0</v>
      </c>
      <c r="K57" s="9">
        <v>20</v>
      </c>
      <c r="L57" s="9">
        <v>0</v>
      </c>
      <c r="M57" s="9">
        <v>0</v>
      </c>
      <c r="N57" s="9">
        <v>0</v>
      </c>
      <c r="O57" s="9">
        <v>0</v>
      </c>
      <c r="P57" s="9">
        <v>0</v>
      </c>
      <c r="Q57" s="9">
        <v>0</v>
      </c>
      <c r="R57" s="9">
        <v>0</v>
      </c>
      <c r="S57" s="9">
        <v>0</v>
      </c>
      <c r="T57" s="9">
        <v>0</v>
      </c>
      <c r="U57" s="9">
        <v>0</v>
      </c>
      <c r="V57" s="9">
        <v>0</v>
      </c>
      <c r="W57" s="9">
        <v>0</v>
      </c>
      <c r="X57" s="9">
        <v>0</v>
      </c>
      <c r="Y57" s="9"/>
      <c r="Z57" s="9"/>
      <c r="AA57" s="9"/>
      <c r="AB57" s="9"/>
      <c r="AC57" s="10"/>
      <c r="AD57" s="535"/>
      <c r="AE57" s="6">
        <f t="shared" si="4"/>
        <v>17</v>
      </c>
      <c r="AF57" s="6" t="str">
        <f>IF($AE57=17,_xlfn.XLOOKUP($A57&amp;" ",CostDB!B:B,CostDB!A:A,"",,),IF($AE57=15,_xlfn.XLOOKUP($A57&amp;"   ",CostDB!B:B,CostDB!A:A,"",,),""))</f>
        <v>17510K64 J000XA</v>
      </c>
      <c r="AG57" s="6" t="str">
        <f t="shared" si="1"/>
        <v>MULTI</v>
      </c>
      <c r="AH57" s="6" t="str">
        <f t="shared" si="0"/>
        <v>CBU</v>
      </c>
      <c r="AI57" s="6" t="str">
        <f>IF($AF57="","",IF(LEFT(A57,5)="17500","タンク",IF(LEFT(A57,5)="17510","タンク",IF(COUNTIF(WeDB!$D$174:$D$183,$AF57)&gt;0,"吊掛けのみ",IF(COUNTIF(WeDB!$M$3:$M$169,$AF57)&gt;0,"アルミ",IF(COUNTIF(WeDB!D$3:D$169,$AF57),"WE適用","適用無し"))))))</f>
        <v>タンク</v>
      </c>
      <c r="AJ57" s="6" t="str">
        <f>IF(AND(AI57="WE適用",COUNTIF(Planning!$AS$10:$AS$896,$AF57&amp;"_"&amp;$AH57)&gt;0),"計画ok",IF(AND(AI57="WE適用",COUNTIF(Planning!$AS$10:$AS$896,$AF57&amp;"_"&amp;$AH57)=0),"未反映NG",""))</f>
        <v/>
      </c>
      <c r="AK57" s="6" t="str">
        <f t="shared" si="2"/>
        <v>17510K64 J000XA_CBU</v>
      </c>
      <c r="AL57" s="6" t="str">
        <f>IF(B57="","",_xlfn.XLOOKUP(AF57,CostDB!A:A,CostDB!G:G))</f>
        <v>1265WE</v>
      </c>
    </row>
    <row r="58" spans="1:38" x14ac:dyDescent="0.35">
      <c r="A58" s="8" t="s">
        <v>2414</v>
      </c>
      <c r="B58" s="9" t="s">
        <v>189</v>
      </c>
      <c r="C58" s="9" t="s">
        <v>2389</v>
      </c>
      <c r="D58" s="10" t="s">
        <v>130</v>
      </c>
      <c r="E58" s="9">
        <v>0</v>
      </c>
      <c r="F58" s="9">
        <v>0</v>
      </c>
      <c r="G58" s="9">
        <v>0</v>
      </c>
      <c r="H58" s="9">
        <v>0</v>
      </c>
      <c r="I58" s="9">
        <v>0</v>
      </c>
      <c r="J58" s="9">
        <v>0</v>
      </c>
      <c r="K58" s="9">
        <v>20</v>
      </c>
      <c r="L58" s="9">
        <v>20</v>
      </c>
      <c r="M58" s="9">
        <v>20</v>
      </c>
      <c r="N58" s="9">
        <v>0</v>
      </c>
      <c r="O58" s="9">
        <v>0</v>
      </c>
      <c r="P58" s="9">
        <v>0</v>
      </c>
      <c r="Q58" s="9">
        <v>0</v>
      </c>
      <c r="R58" s="9">
        <v>0</v>
      </c>
      <c r="S58" s="9">
        <v>0</v>
      </c>
      <c r="T58" s="9">
        <v>0</v>
      </c>
      <c r="U58" s="9">
        <v>0</v>
      </c>
      <c r="V58" s="9">
        <v>0</v>
      </c>
      <c r="W58" s="9">
        <v>0</v>
      </c>
      <c r="X58" s="9">
        <v>0</v>
      </c>
      <c r="Y58" s="9"/>
      <c r="Z58" s="9"/>
      <c r="AA58" s="9"/>
      <c r="AB58" s="9"/>
      <c r="AC58" s="10"/>
      <c r="AD58" s="535"/>
      <c r="AE58" s="6">
        <f t="shared" si="4"/>
        <v>17</v>
      </c>
      <c r="AF58" s="6" t="str">
        <f>IF($AE58=17,_xlfn.XLOOKUP($A58&amp;" ",CostDB!B:B,CostDB!A:A,"",,),IF($AE58=15,_xlfn.XLOOKUP($A58&amp;"   ",CostDB!B:B,CostDB!A:A,"",,),""))</f>
        <v>17510K64 J000XA</v>
      </c>
      <c r="AG58" s="6" t="str">
        <f t="shared" si="1"/>
        <v>MULTI</v>
      </c>
      <c r="AH58" s="6" t="str">
        <f t="shared" si="0"/>
        <v>CBU</v>
      </c>
      <c r="AI58" s="6" t="str">
        <f>IF($AF58="","",IF(LEFT(A58,5)="17500","タンク",IF(LEFT(A58,5)="17510","タンク",IF(COUNTIF(WeDB!$D$174:$D$183,$AF58)&gt;0,"吊掛けのみ",IF(COUNTIF(WeDB!$M$3:$M$169,$AF58)&gt;0,"アルミ",IF(COUNTIF(WeDB!D$3:D$169,$AF58),"WE適用","適用無し"))))))</f>
        <v>タンク</v>
      </c>
      <c r="AJ58" s="6" t="str">
        <f>IF(AND(AI58="WE適用",COUNTIF(Planning!$AS$10:$AS$896,$AF58&amp;"_"&amp;$AH58)&gt;0),"計画ok",IF(AND(AI58="WE適用",COUNTIF(Planning!$AS$10:$AS$896,$AF58&amp;"_"&amp;$AH58)=0),"未反映NG",""))</f>
        <v/>
      </c>
      <c r="AK58" s="6" t="str">
        <f t="shared" si="2"/>
        <v>17510K64 J000XA_CBU</v>
      </c>
      <c r="AL58" s="6" t="str">
        <f>IF(B58="","",_xlfn.XLOOKUP(AF58,CostDB!A:A,CostDB!G:G))</f>
        <v>1265WE</v>
      </c>
    </row>
    <row r="59" spans="1:38" x14ac:dyDescent="0.35">
      <c r="A59" s="8" t="s">
        <v>2415</v>
      </c>
      <c r="B59" s="9"/>
      <c r="C59" s="9"/>
      <c r="D59" s="10"/>
      <c r="E59" s="9">
        <v>0</v>
      </c>
      <c r="F59" s="9">
        <v>0</v>
      </c>
      <c r="G59" s="9">
        <v>0</v>
      </c>
      <c r="H59" s="9">
        <v>0</v>
      </c>
      <c r="I59" s="9">
        <v>0</v>
      </c>
      <c r="J59" s="9">
        <v>0</v>
      </c>
      <c r="K59" s="9">
        <v>40</v>
      </c>
      <c r="L59" s="9">
        <v>40</v>
      </c>
      <c r="M59" s="9">
        <v>40</v>
      </c>
      <c r="N59" s="9">
        <v>0</v>
      </c>
      <c r="O59" s="9">
        <v>0</v>
      </c>
      <c r="P59" s="9">
        <v>0</v>
      </c>
      <c r="Q59" s="9">
        <v>0</v>
      </c>
      <c r="R59" s="9">
        <v>0</v>
      </c>
      <c r="S59" s="9">
        <v>0</v>
      </c>
      <c r="T59" s="9">
        <v>0</v>
      </c>
      <c r="U59" s="9">
        <v>0</v>
      </c>
      <c r="V59" s="9">
        <v>0</v>
      </c>
      <c r="W59" s="9">
        <v>0</v>
      </c>
      <c r="X59" s="9">
        <v>0</v>
      </c>
      <c r="Y59" s="9"/>
      <c r="Z59" s="9"/>
      <c r="AA59" s="9"/>
      <c r="AB59" s="9"/>
      <c r="AC59" s="10"/>
      <c r="AD59" s="535"/>
      <c r="AE59" s="6">
        <f t="shared" si="4"/>
        <v>20</v>
      </c>
      <c r="AF59" s="6" t="str">
        <f>IF($AE59=17,_xlfn.XLOOKUP($A59&amp;" ",CostDB!B:B,CostDB!A:A,"",,),IF($AE59=15,_xlfn.XLOOKUP($A59&amp;"   ",CostDB!B:B,CostDB!A:A,"",,),""))</f>
        <v/>
      </c>
      <c r="AG59" s="6" t="str">
        <f t="shared" si="1"/>
        <v/>
      </c>
      <c r="AH59" s="6" t="str">
        <f t="shared" si="0"/>
        <v/>
      </c>
      <c r="AI59" s="6" t="str">
        <f>IF($AF59="","",IF(LEFT(A59,5)="17500","タンク",IF(LEFT(A59,5)="17510","タンク",IF(COUNTIF(WeDB!$D$174:$D$183,$AF59)&gt;0,"吊掛けのみ",IF(COUNTIF(WeDB!$M$3:$M$169,$AF59)&gt;0,"アルミ",IF(COUNTIF(WeDB!D$3:D$169,$AF59),"WE適用","適用無し"))))))</f>
        <v/>
      </c>
      <c r="AJ59" s="6" t="str">
        <f>IF(AND(AI59="WE適用",COUNTIF(Planning!$AS$10:$AS$896,$AF59&amp;"_"&amp;$AH59)&gt;0),"計画ok",IF(AND(AI59="WE適用",COUNTIF(Planning!$AS$10:$AS$896,$AF59&amp;"_"&amp;$AH59)=0),"未反映NG",""))</f>
        <v/>
      </c>
      <c r="AK59" s="6" t="str">
        <f t="shared" si="2"/>
        <v>_</v>
      </c>
      <c r="AL59" s="6" t="str">
        <f>IF(B59="","",_xlfn.XLOOKUP(AF59,CostDB!A:A,CostDB!G:G))</f>
        <v/>
      </c>
    </row>
    <row r="60" spans="1:38" x14ac:dyDescent="0.35">
      <c r="A60" s="8" t="s">
        <v>2416</v>
      </c>
      <c r="B60" s="9" t="s">
        <v>189</v>
      </c>
      <c r="C60" s="9" t="s">
        <v>2389</v>
      </c>
      <c r="D60" s="10" t="s">
        <v>131</v>
      </c>
      <c r="E60" s="9">
        <v>0</v>
      </c>
      <c r="F60" s="9">
        <v>0</v>
      </c>
      <c r="G60" s="9">
        <v>0</v>
      </c>
      <c r="H60" s="9">
        <v>0</v>
      </c>
      <c r="I60" s="9">
        <v>0</v>
      </c>
      <c r="J60" s="9">
        <v>0</v>
      </c>
      <c r="K60" s="9">
        <v>0</v>
      </c>
      <c r="L60" s="9">
        <v>0</v>
      </c>
      <c r="M60" s="9">
        <v>0</v>
      </c>
      <c r="N60" s="9">
        <v>0</v>
      </c>
      <c r="O60" s="9">
        <v>5</v>
      </c>
      <c r="P60" s="9">
        <v>0</v>
      </c>
      <c r="Q60" s="9">
        <v>0</v>
      </c>
      <c r="R60" s="9">
        <v>0</v>
      </c>
      <c r="S60" s="9">
        <v>0</v>
      </c>
      <c r="T60" s="9">
        <v>0</v>
      </c>
      <c r="U60" s="9">
        <v>0</v>
      </c>
      <c r="V60" s="9">
        <v>0</v>
      </c>
      <c r="W60" s="9">
        <v>0</v>
      </c>
      <c r="X60" s="9">
        <v>0</v>
      </c>
      <c r="Y60" s="9"/>
      <c r="Z60" s="9"/>
      <c r="AA60" s="9"/>
      <c r="AB60" s="9"/>
      <c r="AC60" s="10"/>
      <c r="AD60" s="535"/>
      <c r="AE60" s="6">
        <f t="shared" si="4"/>
        <v>17</v>
      </c>
      <c r="AF60" s="6" t="str">
        <f>IF($AE60=17,_xlfn.XLOOKUP($A60&amp;" ",CostDB!B:B,CostDB!A:A,"",,),IF($AE60=15,_xlfn.XLOOKUP($A60&amp;"   ",CostDB!B:B,CostDB!A:A,"",,),""))</f>
        <v>17510MLC D000XA</v>
      </c>
      <c r="AG60" s="6" t="str">
        <f t="shared" si="1"/>
        <v>MULTI</v>
      </c>
      <c r="AH60" s="6" t="str">
        <f t="shared" si="0"/>
        <v>CBU</v>
      </c>
      <c r="AI60" s="6" t="str">
        <f>IF($AF60="","",IF(LEFT(A60,5)="17500","タンク",IF(LEFT(A60,5)="17510","タンク",IF(COUNTIF(WeDB!$D$174:$D$183,$AF60)&gt;0,"吊掛けのみ",IF(COUNTIF(WeDB!$M$3:$M$169,$AF60)&gt;0,"アルミ",IF(COUNTIF(WeDB!D$3:D$169,$AF60),"WE適用","適用無し"))))))</f>
        <v>タンク</v>
      </c>
      <c r="AJ60" s="6" t="str">
        <f>IF(AND(AI60="WE適用",COUNTIF(Planning!$AS$10:$AS$896,$AF60&amp;"_"&amp;$AH60)&gt;0),"計画ok",IF(AND(AI60="WE適用",COUNTIF(Planning!$AS$10:$AS$896,$AF60&amp;"_"&amp;$AH60)=0),"未反映NG",""))</f>
        <v/>
      </c>
      <c r="AK60" s="6" t="str">
        <f t="shared" si="2"/>
        <v>17510MLC D000XA_CBU</v>
      </c>
      <c r="AL60" s="6" t="str">
        <f>IF(B60="","",_xlfn.XLOOKUP(AF60,CostDB!A:A,CostDB!G:G))</f>
        <v>1265WE</v>
      </c>
    </row>
    <row r="61" spans="1:38" x14ac:dyDescent="0.35">
      <c r="A61" s="8" t="s">
        <v>2416</v>
      </c>
      <c r="B61" s="9" t="s">
        <v>189</v>
      </c>
      <c r="C61" s="9" t="s">
        <v>2389</v>
      </c>
      <c r="D61" s="10" t="s">
        <v>131</v>
      </c>
      <c r="E61" s="9">
        <v>0</v>
      </c>
      <c r="F61" s="9">
        <v>0</v>
      </c>
      <c r="G61" s="9">
        <v>0</v>
      </c>
      <c r="H61" s="9">
        <v>0</v>
      </c>
      <c r="I61" s="9">
        <v>3</v>
      </c>
      <c r="J61" s="9">
        <v>0</v>
      </c>
      <c r="K61" s="9">
        <v>0</v>
      </c>
      <c r="L61" s="9">
        <v>0</v>
      </c>
      <c r="M61" s="9">
        <v>0</v>
      </c>
      <c r="N61" s="9">
        <v>0</v>
      </c>
      <c r="O61" s="9">
        <v>0</v>
      </c>
      <c r="P61" s="9">
        <v>0</v>
      </c>
      <c r="Q61" s="9">
        <v>28</v>
      </c>
      <c r="R61" s="9">
        <v>112</v>
      </c>
      <c r="S61" s="9">
        <v>120</v>
      </c>
      <c r="T61" s="9">
        <v>55</v>
      </c>
      <c r="U61" s="9">
        <v>22</v>
      </c>
      <c r="V61" s="9">
        <v>0</v>
      </c>
      <c r="W61" s="9">
        <v>0</v>
      </c>
      <c r="X61" s="9">
        <v>0</v>
      </c>
      <c r="Y61" s="9"/>
      <c r="Z61" s="9"/>
      <c r="AA61" s="9"/>
      <c r="AB61" s="9"/>
      <c r="AC61" s="10"/>
      <c r="AD61" s="535"/>
      <c r="AE61" s="6">
        <f t="shared" si="4"/>
        <v>17</v>
      </c>
      <c r="AF61" s="6" t="str">
        <f>IF($AE61=17,_xlfn.XLOOKUP($A61&amp;" ",CostDB!B:B,CostDB!A:A,"",,),IF($AE61=15,_xlfn.XLOOKUP($A61&amp;"   ",CostDB!B:B,CostDB!A:A,"",,),""))</f>
        <v>17510MLC D000XA</v>
      </c>
      <c r="AG61" s="6" t="str">
        <f t="shared" si="1"/>
        <v>MULTI</v>
      </c>
      <c r="AH61" s="6" t="str">
        <f t="shared" si="0"/>
        <v>CBU</v>
      </c>
      <c r="AI61" s="6" t="str">
        <f>IF($AF61="","",IF(LEFT(A61,5)="17500","タンク",IF(LEFT(A61,5)="17510","タンク",IF(COUNTIF(WeDB!$D$174:$D$183,$AF61)&gt;0,"吊掛けのみ",IF(COUNTIF(WeDB!$M$3:$M$169,$AF61)&gt;0,"アルミ",IF(COUNTIF(WeDB!D$3:D$169,$AF61),"WE適用","適用無し"))))))</f>
        <v>タンク</v>
      </c>
      <c r="AJ61" s="6" t="str">
        <f>IF(AND(AI61="WE適用",COUNTIF(Planning!$AS$10:$AS$896,$AF61&amp;"_"&amp;$AH61)&gt;0),"計画ok",IF(AND(AI61="WE適用",COUNTIF(Planning!$AS$10:$AS$896,$AF61&amp;"_"&amp;$AH61)=0),"未反映NG",""))</f>
        <v/>
      </c>
      <c r="AK61" s="6" t="str">
        <f t="shared" si="2"/>
        <v>17510MLC D000XA_CBU</v>
      </c>
      <c r="AL61" s="6" t="str">
        <f>IF(B61="","",_xlfn.XLOOKUP(AF61,CostDB!A:A,CostDB!G:G))</f>
        <v>1265WE</v>
      </c>
    </row>
    <row r="62" spans="1:38" x14ac:dyDescent="0.35">
      <c r="A62" s="8" t="s">
        <v>2416</v>
      </c>
      <c r="B62" s="9" t="s">
        <v>189</v>
      </c>
      <c r="C62" s="9" t="s">
        <v>2389</v>
      </c>
      <c r="D62" s="10" t="s">
        <v>131</v>
      </c>
      <c r="E62" s="9">
        <v>0</v>
      </c>
      <c r="F62" s="9">
        <v>0</v>
      </c>
      <c r="G62" s="9">
        <v>0</v>
      </c>
      <c r="H62" s="9">
        <v>0</v>
      </c>
      <c r="I62" s="9">
        <v>5</v>
      </c>
      <c r="J62" s="9">
        <v>0</v>
      </c>
      <c r="K62" s="9">
        <v>0</v>
      </c>
      <c r="L62" s="9">
        <v>0</v>
      </c>
      <c r="M62" s="9">
        <v>0</v>
      </c>
      <c r="N62" s="9">
        <v>0</v>
      </c>
      <c r="O62" s="9">
        <v>0</v>
      </c>
      <c r="P62" s="9">
        <v>0</v>
      </c>
      <c r="Q62" s="9">
        <v>0</v>
      </c>
      <c r="R62" s="9">
        <v>0</v>
      </c>
      <c r="S62" s="9">
        <v>0</v>
      </c>
      <c r="T62" s="9">
        <v>23</v>
      </c>
      <c r="U62" s="9">
        <v>40</v>
      </c>
      <c r="V62" s="9">
        <v>30</v>
      </c>
      <c r="W62" s="9">
        <v>0</v>
      </c>
      <c r="X62" s="9">
        <v>0</v>
      </c>
      <c r="Y62" s="9"/>
      <c r="Z62" s="9"/>
      <c r="AA62" s="9"/>
      <c r="AB62" s="9"/>
      <c r="AC62" s="10"/>
      <c r="AD62" s="535"/>
      <c r="AE62" s="6">
        <f t="shared" si="4"/>
        <v>17</v>
      </c>
      <c r="AF62" s="6" t="str">
        <f>IF($AE62=17,_xlfn.XLOOKUP($A62&amp;" ",CostDB!B:B,CostDB!A:A,"",,),IF($AE62=15,_xlfn.XLOOKUP($A62&amp;"   ",CostDB!B:B,CostDB!A:A,"",,),""))</f>
        <v>17510MLC D000XA</v>
      </c>
      <c r="AG62" s="6" t="str">
        <f t="shared" si="1"/>
        <v>MULTI</v>
      </c>
      <c r="AH62" s="6" t="str">
        <f t="shared" si="0"/>
        <v>CBU</v>
      </c>
      <c r="AI62" s="6" t="str">
        <f>IF($AF62="","",IF(LEFT(A62,5)="17500","タンク",IF(LEFT(A62,5)="17510","タンク",IF(COUNTIF(WeDB!$D$174:$D$183,$AF62)&gt;0,"吊掛けのみ",IF(COUNTIF(WeDB!$M$3:$M$169,$AF62)&gt;0,"アルミ",IF(COUNTIF(WeDB!D$3:D$169,$AF62),"WE適用","適用無し"))))))</f>
        <v>タンク</v>
      </c>
      <c r="AJ62" s="6" t="str">
        <f>IF(AND(AI62="WE適用",COUNTIF(Planning!$AS$10:$AS$896,$AF62&amp;"_"&amp;$AH62)&gt;0),"計画ok",IF(AND(AI62="WE適用",COUNTIF(Planning!$AS$10:$AS$896,$AF62&amp;"_"&amp;$AH62)=0),"未反映NG",""))</f>
        <v/>
      </c>
      <c r="AK62" s="6" t="str">
        <f t="shared" si="2"/>
        <v>17510MLC D000XA_CBU</v>
      </c>
      <c r="AL62" s="6" t="str">
        <f>IF(B62="","",_xlfn.XLOOKUP(AF62,CostDB!A:A,CostDB!G:G))</f>
        <v>1265WE</v>
      </c>
    </row>
    <row r="63" spans="1:38" x14ac:dyDescent="0.35">
      <c r="A63" s="8" t="s">
        <v>2416</v>
      </c>
      <c r="B63" s="9" t="s">
        <v>189</v>
      </c>
      <c r="C63" s="9" t="s">
        <v>2389</v>
      </c>
      <c r="D63" s="10" t="s">
        <v>131</v>
      </c>
      <c r="E63" s="9">
        <v>0</v>
      </c>
      <c r="F63" s="9">
        <v>0</v>
      </c>
      <c r="G63" s="9">
        <v>0</v>
      </c>
      <c r="H63" s="9">
        <v>0</v>
      </c>
      <c r="I63" s="9">
        <v>10</v>
      </c>
      <c r="J63" s="9">
        <v>0</v>
      </c>
      <c r="K63" s="9">
        <v>0</v>
      </c>
      <c r="L63" s="9">
        <v>0</v>
      </c>
      <c r="M63" s="9">
        <v>0</v>
      </c>
      <c r="N63" s="9">
        <v>0</v>
      </c>
      <c r="O63" s="9">
        <v>0</v>
      </c>
      <c r="P63" s="9">
        <v>0</v>
      </c>
      <c r="Q63" s="9">
        <v>0</v>
      </c>
      <c r="R63" s="9">
        <v>0</v>
      </c>
      <c r="S63" s="9">
        <v>0</v>
      </c>
      <c r="T63" s="9">
        <v>0</v>
      </c>
      <c r="U63" s="9">
        <v>0</v>
      </c>
      <c r="V63" s="9">
        <v>20</v>
      </c>
      <c r="W63" s="9">
        <v>60</v>
      </c>
      <c r="X63" s="9">
        <v>50</v>
      </c>
      <c r="Y63" s="9"/>
      <c r="Z63" s="9"/>
      <c r="AA63" s="9"/>
      <c r="AB63" s="9"/>
      <c r="AC63" s="10"/>
      <c r="AD63" s="535"/>
      <c r="AE63" s="6">
        <f t="shared" si="4"/>
        <v>17</v>
      </c>
      <c r="AF63" s="6" t="str">
        <f>IF($AE63=17,_xlfn.XLOOKUP($A63&amp;" ",CostDB!B:B,CostDB!A:A,"",,),IF($AE63=15,_xlfn.XLOOKUP($A63&amp;"   ",CostDB!B:B,CostDB!A:A,"",,),""))</f>
        <v>17510MLC D000XA</v>
      </c>
      <c r="AG63" s="6" t="str">
        <f t="shared" si="1"/>
        <v>MULTI</v>
      </c>
      <c r="AH63" s="6" t="str">
        <f t="shared" si="0"/>
        <v>CBU</v>
      </c>
      <c r="AI63" s="6" t="str">
        <f>IF($AF63="","",IF(LEFT(A63,5)="17500","タンク",IF(LEFT(A63,5)="17510","タンク",IF(COUNTIF(WeDB!$D$174:$D$183,$AF63)&gt;0,"吊掛けのみ",IF(COUNTIF(WeDB!$M$3:$M$169,$AF63)&gt;0,"アルミ",IF(COUNTIF(WeDB!D$3:D$169,$AF63),"WE適用","適用無し"))))))</f>
        <v>タンク</v>
      </c>
      <c r="AJ63" s="6" t="str">
        <f>IF(AND(AI63="WE適用",COUNTIF(Planning!$AS$10:$AS$896,$AF63&amp;"_"&amp;$AH63)&gt;0),"計画ok",IF(AND(AI63="WE適用",COUNTIF(Planning!$AS$10:$AS$896,$AF63&amp;"_"&amp;$AH63)=0),"未反映NG",""))</f>
        <v/>
      </c>
      <c r="AK63" s="6" t="str">
        <f t="shared" si="2"/>
        <v>17510MLC D000XA_CBU</v>
      </c>
      <c r="AL63" s="6" t="str">
        <f>IF(B63="","",_xlfn.XLOOKUP(AF63,CostDB!A:A,CostDB!G:G))</f>
        <v>1265WE</v>
      </c>
    </row>
    <row r="64" spans="1:38" x14ac:dyDescent="0.35">
      <c r="A64" s="8" t="s">
        <v>2416</v>
      </c>
      <c r="B64" s="9" t="s">
        <v>189</v>
      </c>
      <c r="C64" s="9" t="s">
        <v>2389</v>
      </c>
      <c r="D64" s="10" t="s">
        <v>131</v>
      </c>
      <c r="E64" s="9">
        <v>0</v>
      </c>
      <c r="F64" s="9">
        <v>0</v>
      </c>
      <c r="G64" s="9">
        <v>0</v>
      </c>
      <c r="H64" s="9">
        <v>0</v>
      </c>
      <c r="I64" s="9">
        <v>0</v>
      </c>
      <c r="J64" s="9">
        <v>0</v>
      </c>
      <c r="K64" s="9">
        <v>0</v>
      </c>
      <c r="L64" s="9">
        <v>0</v>
      </c>
      <c r="M64" s="9">
        <v>0</v>
      </c>
      <c r="N64" s="9">
        <v>0</v>
      </c>
      <c r="O64" s="9">
        <v>50</v>
      </c>
      <c r="P64" s="9">
        <v>80</v>
      </c>
      <c r="Q64" s="9">
        <v>82</v>
      </c>
      <c r="R64" s="9">
        <v>0</v>
      </c>
      <c r="S64" s="9">
        <v>0</v>
      </c>
      <c r="T64" s="9">
        <v>0</v>
      </c>
      <c r="U64" s="9">
        <v>0</v>
      </c>
      <c r="V64" s="9">
        <v>0</v>
      </c>
      <c r="W64" s="9">
        <v>0</v>
      </c>
      <c r="X64" s="9">
        <v>0</v>
      </c>
      <c r="Y64" s="9"/>
      <c r="Z64" s="9"/>
      <c r="AA64" s="9"/>
      <c r="AB64" s="9"/>
      <c r="AC64" s="10"/>
      <c r="AD64" s="535"/>
      <c r="AE64" s="6">
        <f t="shared" si="4"/>
        <v>17</v>
      </c>
      <c r="AF64" s="6" t="str">
        <f>IF($AE64=17,_xlfn.XLOOKUP($A64&amp;" ",CostDB!B:B,CostDB!A:A,"",,),IF($AE64=15,_xlfn.XLOOKUP($A64&amp;"   ",CostDB!B:B,CostDB!A:A,"",,),""))</f>
        <v>17510MLC D000XA</v>
      </c>
      <c r="AG64" s="6" t="str">
        <f t="shared" si="1"/>
        <v>MULTI</v>
      </c>
      <c r="AH64" s="6" t="str">
        <f t="shared" si="0"/>
        <v>CBU</v>
      </c>
      <c r="AI64" s="6" t="str">
        <f>IF($AF64="","",IF(LEFT(A64,5)="17500","タンク",IF(LEFT(A64,5)="17510","タンク",IF(COUNTIF(WeDB!$D$174:$D$183,$AF64)&gt;0,"吊掛けのみ",IF(COUNTIF(WeDB!$M$3:$M$169,$AF64)&gt;0,"アルミ",IF(COUNTIF(WeDB!D$3:D$169,$AF64),"WE適用","適用無し"))))))</f>
        <v>タンク</v>
      </c>
      <c r="AJ64" s="6" t="str">
        <f>IF(AND(AI64="WE適用",COUNTIF(Planning!$AS$10:$AS$896,$AF64&amp;"_"&amp;$AH64)&gt;0),"計画ok",IF(AND(AI64="WE適用",COUNTIF(Planning!$AS$10:$AS$896,$AF64&amp;"_"&amp;$AH64)=0),"未反映NG",""))</f>
        <v/>
      </c>
      <c r="AK64" s="6" t="str">
        <f t="shared" si="2"/>
        <v>17510MLC D000XA_CBU</v>
      </c>
      <c r="AL64" s="6" t="str">
        <f>IF(B64="","",_xlfn.XLOOKUP(AF64,CostDB!A:A,CostDB!G:G))</f>
        <v>1265WE</v>
      </c>
    </row>
    <row r="65" spans="1:38" x14ac:dyDescent="0.35">
      <c r="A65" s="8" t="s">
        <v>2416</v>
      </c>
      <c r="B65" s="9" t="s">
        <v>189</v>
      </c>
      <c r="C65" s="9" t="s">
        <v>2389</v>
      </c>
      <c r="D65" s="10" t="s">
        <v>131</v>
      </c>
      <c r="E65" s="9">
        <v>0</v>
      </c>
      <c r="F65" s="9">
        <v>0</v>
      </c>
      <c r="G65" s="9">
        <v>0</v>
      </c>
      <c r="H65" s="9">
        <v>0</v>
      </c>
      <c r="I65" s="9">
        <v>0</v>
      </c>
      <c r="J65" s="9">
        <v>0</v>
      </c>
      <c r="K65" s="9">
        <v>0</v>
      </c>
      <c r="L65" s="9">
        <v>0</v>
      </c>
      <c r="M65" s="9">
        <v>0</v>
      </c>
      <c r="N65" s="9">
        <v>0</v>
      </c>
      <c r="O65" s="9">
        <v>0</v>
      </c>
      <c r="P65" s="9">
        <v>0</v>
      </c>
      <c r="Q65" s="9">
        <v>0</v>
      </c>
      <c r="R65" s="9">
        <v>3</v>
      </c>
      <c r="S65" s="9">
        <v>0</v>
      </c>
      <c r="T65" s="9">
        <v>0</v>
      </c>
      <c r="U65" s="9">
        <v>0</v>
      </c>
      <c r="V65" s="9">
        <v>0</v>
      </c>
      <c r="W65" s="9">
        <v>0</v>
      </c>
      <c r="X65" s="9">
        <v>0</v>
      </c>
      <c r="Y65" s="9"/>
      <c r="Z65" s="9"/>
      <c r="AA65" s="9"/>
      <c r="AB65" s="9"/>
      <c r="AC65" s="10"/>
      <c r="AD65" s="535"/>
      <c r="AE65" s="6">
        <f t="shared" si="4"/>
        <v>17</v>
      </c>
      <c r="AF65" s="6" t="str">
        <f>IF($AE65=17,_xlfn.XLOOKUP($A65&amp;" ",CostDB!B:B,CostDB!A:A,"",,),IF($AE65=15,_xlfn.XLOOKUP($A65&amp;"   ",CostDB!B:B,CostDB!A:A,"",,),""))</f>
        <v>17510MLC D000XA</v>
      </c>
      <c r="AG65" s="6" t="str">
        <f t="shared" si="1"/>
        <v>MULTI</v>
      </c>
      <c r="AH65" s="6" t="str">
        <f t="shared" si="0"/>
        <v>CBU</v>
      </c>
      <c r="AI65" s="6" t="str">
        <f>IF($AF65="","",IF(LEFT(A65,5)="17500","タンク",IF(LEFT(A65,5)="17510","タンク",IF(COUNTIF(WeDB!$D$174:$D$183,$AF65)&gt;0,"吊掛けのみ",IF(COUNTIF(WeDB!$M$3:$M$169,$AF65)&gt;0,"アルミ",IF(COUNTIF(WeDB!D$3:D$169,$AF65),"WE適用","適用無し"))))))</f>
        <v>タンク</v>
      </c>
      <c r="AJ65" s="6" t="str">
        <f>IF(AND(AI65="WE適用",COUNTIF(Planning!$AS$10:$AS$896,$AF65&amp;"_"&amp;$AH65)&gt;0),"計画ok",IF(AND(AI65="WE適用",COUNTIF(Planning!$AS$10:$AS$896,$AF65&amp;"_"&amp;$AH65)=0),"未反映NG",""))</f>
        <v/>
      </c>
      <c r="AK65" s="6" t="str">
        <f t="shared" si="2"/>
        <v>17510MLC D000XA_CBU</v>
      </c>
      <c r="AL65" s="6" t="str">
        <f>IF(B65="","",_xlfn.XLOOKUP(AF65,CostDB!A:A,CostDB!G:G))</f>
        <v>1265WE</v>
      </c>
    </row>
    <row r="66" spans="1:38" x14ac:dyDescent="0.35">
      <c r="A66" s="8" t="s">
        <v>2416</v>
      </c>
      <c r="B66" s="9" t="s">
        <v>189</v>
      </c>
      <c r="C66" s="9" t="s">
        <v>2389</v>
      </c>
      <c r="D66" s="10" t="s">
        <v>131</v>
      </c>
      <c r="E66" s="9">
        <v>0</v>
      </c>
      <c r="F66" s="9">
        <v>0</v>
      </c>
      <c r="G66" s="9">
        <v>0</v>
      </c>
      <c r="H66" s="9">
        <v>0</v>
      </c>
      <c r="I66" s="9">
        <v>0</v>
      </c>
      <c r="J66" s="9">
        <v>0</v>
      </c>
      <c r="K66" s="9">
        <v>0</v>
      </c>
      <c r="L66" s="9">
        <v>0</v>
      </c>
      <c r="M66" s="9">
        <v>0</v>
      </c>
      <c r="N66" s="9">
        <v>0</v>
      </c>
      <c r="O66" s="9">
        <v>3</v>
      </c>
      <c r="P66" s="9">
        <v>0</v>
      </c>
      <c r="Q66" s="9">
        <v>0</v>
      </c>
      <c r="R66" s="9">
        <v>0</v>
      </c>
      <c r="S66" s="9">
        <v>0</v>
      </c>
      <c r="T66" s="9">
        <v>0</v>
      </c>
      <c r="U66" s="9">
        <v>0</v>
      </c>
      <c r="V66" s="9">
        <v>0</v>
      </c>
      <c r="W66" s="9">
        <v>0</v>
      </c>
      <c r="X66" s="9">
        <v>0</v>
      </c>
      <c r="Y66" s="9"/>
      <c r="Z66" s="9"/>
      <c r="AA66" s="9"/>
      <c r="AB66" s="9"/>
      <c r="AC66" s="10"/>
      <c r="AD66" s="535"/>
      <c r="AE66" s="6">
        <f t="shared" si="4"/>
        <v>17</v>
      </c>
      <c r="AF66" s="6" t="str">
        <f>IF($AE66=17,_xlfn.XLOOKUP($A66&amp;" ",CostDB!B:B,CostDB!A:A,"",,),IF($AE66=15,_xlfn.XLOOKUP($A66&amp;"   ",CostDB!B:B,CostDB!A:A,"",,),""))</f>
        <v>17510MLC D000XA</v>
      </c>
      <c r="AG66" s="6" t="str">
        <f t="shared" si="1"/>
        <v>MULTI</v>
      </c>
      <c r="AH66" s="6" t="str">
        <f t="shared" si="0"/>
        <v>CBU</v>
      </c>
      <c r="AI66" s="6" t="str">
        <f>IF($AF66="","",IF(LEFT(A66,5)="17500","タンク",IF(LEFT(A66,5)="17510","タンク",IF(COUNTIF(WeDB!$D$174:$D$183,$AF66)&gt;0,"吊掛けのみ",IF(COUNTIF(WeDB!$M$3:$M$169,$AF66)&gt;0,"アルミ",IF(COUNTIF(WeDB!D$3:D$169,$AF66),"WE適用","適用無し"))))))</f>
        <v>タンク</v>
      </c>
      <c r="AJ66" s="6" t="str">
        <f>IF(AND(AI66="WE適用",COUNTIF(Planning!$AS$10:$AS$896,$AF66&amp;"_"&amp;$AH66)&gt;0),"計画ok",IF(AND(AI66="WE適用",COUNTIF(Planning!$AS$10:$AS$896,$AF66&amp;"_"&amp;$AH66)=0),"未反映NG",""))</f>
        <v/>
      </c>
      <c r="AK66" s="6" t="str">
        <f t="shared" si="2"/>
        <v>17510MLC D000XA_CBU</v>
      </c>
      <c r="AL66" s="6" t="str">
        <f>IF(B66="","",_xlfn.XLOOKUP(AF66,CostDB!A:A,CostDB!G:G))</f>
        <v>1265WE</v>
      </c>
    </row>
    <row r="67" spans="1:38" x14ac:dyDescent="0.35">
      <c r="A67" s="8" t="s">
        <v>2416</v>
      </c>
      <c r="B67" s="9" t="s">
        <v>189</v>
      </c>
      <c r="C67" s="9" t="s">
        <v>2389</v>
      </c>
      <c r="D67" s="10" t="s">
        <v>131</v>
      </c>
      <c r="E67" s="9">
        <v>0</v>
      </c>
      <c r="F67" s="9">
        <v>0</v>
      </c>
      <c r="G67" s="9">
        <v>0</v>
      </c>
      <c r="H67" s="9">
        <v>0</v>
      </c>
      <c r="I67" s="9">
        <v>0</v>
      </c>
      <c r="J67" s="9">
        <v>0</v>
      </c>
      <c r="K67" s="9">
        <v>0</v>
      </c>
      <c r="L67" s="9">
        <v>0</v>
      </c>
      <c r="M67" s="9">
        <v>0</v>
      </c>
      <c r="N67" s="9">
        <v>0</v>
      </c>
      <c r="O67" s="9">
        <v>0</v>
      </c>
      <c r="P67" s="9">
        <v>6</v>
      </c>
      <c r="Q67" s="9">
        <v>0</v>
      </c>
      <c r="R67" s="9">
        <v>0</v>
      </c>
      <c r="S67" s="9">
        <v>0</v>
      </c>
      <c r="T67" s="9">
        <v>0</v>
      </c>
      <c r="U67" s="9">
        <v>0</v>
      </c>
      <c r="V67" s="9">
        <v>0</v>
      </c>
      <c r="W67" s="9">
        <v>0</v>
      </c>
      <c r="X67" s="9">
        <v>0</v>
      </c>
      <c r="Y67" s="9"/>
      <c r="Z67" s="9"/>
      <c r="AA67" s="9"/>
      <c r="AB67" s="9"/>
      <c r="AC67" s="10"/>
      <c r="AD67" s="535"/>
      <c r="AE67" s="6">
        <f t="shared" si="4"/>
        <v>17</v>
      </c>
      <c r="AF67" s="6" t="str">
        <f>IF($AE67=17,_xlfn.XLOOKUP($A67&amp;" ",CostDB!B:B,CostDB!A:A,"",,),IF($AE67=15,_xlfn.XLOOKUP($A67&amp;"   ",CostDB!B:B,CostDB!A:A,"",,),""))</f>
        <v>17510MLC D000XA</v>
      </c>
      <c r="AG67" s="6" t="str">
        <f t="shared" si="1"/>
        <v>MULTI</v>
      </c>
      <c r="AH67" s="6" t="str">
        <f t="shared" si="0"/>
        <v>CBU</v>
      </c>
      <c r="AI67" s="6" t="str">
        <f>IF($AF67="","",IF(LEFT(A67,5)="17500","タンク",IF(LEFT(A67,5)="17510","タンク",IF(COUNTIF(WeDB!$D$174:$D$183,$AF67)&gt;0,"吊掛けのみ",IF(COUNTIF(WeDB!$M$3:$M$169,$AF67)&gt;0,"アルミ",IF(COUNTIF(WeDB!D$3:D$169,$AF67),"WE適用","適用無し"))))))</f>
        <v>タンク</v>
      </c>
      <c r="AJ67" s="6" t="str">
        <f>IF(AND(AI67="WE適用",COUNTIF(Planning!$AS$10:$AS$896,$AF67&amp;"_"&amp;$AH67)&gt;0),"計画ok",IF(AND(AI67="WE適用",COUNTIF(Planning!$AS$10:$AS$896,$AF67&amp;"_"&amp;$AH67)=0),"未反映NG",""))</f>
        <v/>
      </c>
      <c r="AK67" s="6" t="str">
        <f t="shared" si="2"/>
        <v>17510MLC D000XA_CBU</v>
      </c>
      <c r="AL67" s="6" t="str">
        <f>IF(B67="","",_xlfn.XLOOKUP(AF67,CostDB!A:A,CostDB!G:G))</f>
        <v>1265WE</v>
      </c>
    </row>
    <row r="68" spans="1:38" x14ac:dyDescent="0.35">
      <c r="A68" s="8" t="s">
        <v>2416</v>
      </c>
      <c r="B68" s="9" t="s">
        <v>189</v>
      </c>
      <c r="C68" s="9" t="s">
        <v>2389</v>
      </c>
      <c r="D68" s="10" t="s">
        <v>131</v>
      </c>
      <c r="E68" s="9">
        <v>0</v>
      </c>
      <c r="F68" s="9">
        <v>0</v>
      </c>
      <c r="G68" s="9">
        <v>0</v>
      </c>
      <c r="H68" s="9">
        <v>0</v>
      </c>
      <c r="I68" s="9">
        <v>0</v>
      </c>
      <c r="J68" s="9">
        <v>0</v>
      </c>
      <c r="K68" s="9">
        <v>0</v>
      </c>
      <c r="L68" s="9">
        <v>0</v>
      </c>
      <c r="M68" s="9">
        <v>0</v>
      </c>
      <c r="N68" s="9">
        <v>0</v>
      </c>
      <c r="O68" s="9">
        <v>0</v>
      </c>
      <c r="P68" s="9">
        <v>9</v>
      </c>
      <c r="Q68" s="9">
        <v>0</v>
      </c>
      <c r="R68" s="9">
        <v>0</v>
      </c>
      <c r="S68" s="9">
        <v>0</v>
      </c>
      <c r="T68" s="9">
        <v>0</v>
      </c>
      <c r="U68" s="9">
        <v>0</v>
      </c>
      <c r="V68" s="9">
        <v>0</v>
      </c>
      <c r="W68" s="9">
        <v>0</v>
      </c>
      <c r="X68" s="9">
        <v>0</v>
      </c>
      <c r="Y68" s="9"/>
      <c r="Z68" s="9"/>
      <c r="AA68" s="9"/>
      <c r="AB68" s="9"/>
      <c r="AC68" s="10"/>
      <c r="AD68" s="535"/>
      <c r="AE68" s="6">
        <f t="shared" si="4"/>
        <v>17</v>
      </c>
      <c r="AF68" s="6" t="str">
        <f>IF($AE68=17,_xlfn.XLOOKUP($A68&amp;" ",CostDB!B:B,CostDB!A:A,"",,),IF($AE68=15,_xlfn.XLOOKUP($A68&amp;"   ",CostDB!B:B,CostDB!A:A,"",,),""))</f>
        <v>17510MLC D000XA</v>
      </c>
      <c r="AG68" s="6" t="str">
        <f t="shared" si="1"/>
        <v>MULTI</v>
      </c>
      <c r="AH68" s="6" t="str">
        <f t="shared" si="0"/>
        <v>CBU</v>
      </c>
      <c r="AI68" s="6" t="str">
        <f>IF($AF68="","",IF(LEFT(A68,5)="17500","タンク",IF(LEFT(A68,5)="17510","タンク",IF(COUNTIF(WeDB!$D$174:$D$183,$AF68)&gt;0,"吊掛けのみ",IF(COUNTIF(WeDB!$M$3:$M$169,$AF68)&gt;0,"アルミ",IF(COUNTIF(WeDB!D$3:D$169,$AF68),"WE適用","適用無し"))))))</f>
        <v>タンク</v>
      </c>
      <c r="AJ68" s="6" t="str">
        <f>IF(AND(AI68="WE適用",COUNTIF(Planning!$AS$10:$AS$896,$AF68&amp;"_"&amp;$AH68)&gt;0),"計画ok",IF(AND(AI68="WE適用",COUNTIF(Planning!$AS$10:$AS$896,$AF68&amp;"_"&amp;$AH68)=0),"未反映NG",""))</f>
        <v/>
      </c>
      <c r="AK68" s="6" t="str">
        <f t="shared" si="2"/>
        <v>17510MLC D000XA_CBU</v>
      </c>
      <c r="AL68" s="6" t="str">
        <f>IF(B68="","",_xlfn.XLOOKUP(AF68,CostDB!A:A,CostDB!G:G))</f>
        <v>1265WE</v>
      </c>
    </row>
    <row r="69" spans="1:38" x14ac:dyDescent="0.35">
      <c r="A69" s="8" t="s">
        <v>2416</v>
      </c>
      <c r="B69" s="9" t="s">
        <v>189</v>
      </c>
      <c r="C69" s="9" t="s">
        <v>2389</v>
      </c>
      <c r="D69" s="10" t="s">
        <v>131</v>
      </c>
      <c r="E69" s="9">
        <v>0</v>
      </c>
      <c r="F69" s="9">
        <v>0</v>
      </c>
      <c r="G69" s="9">
        <v>0</v>
      </c>
      <c r="H69" s="9">
        <v>0</v>
      </c>
      <c r="I69" s="9">
        <v>0</v>
      </c>
      <c r="J69" s="9">
        <v>0</v>
      </c>
      <c r="K69" s="9">
        <v>0</v>
      </c>
      <c r="L69" s="9">
        <v>0</v>
      </c>
      <c r="M69" s="9">
        <v>0</v>
      </c>
      <c r="N69" s="9">
        <v>0</v>
      </c>
      <c r="O69" s="9">
        <v>0</v>
      </c>
      <c r="P69" s="9">
        <v>0</v>
      </c>
      <c r="Q69" s="9">
        <v>0</v>
      </c>
      <c r="R69" s="9">
        <v>7</v>
      </c>
      <c r="S69" s="9">
        <v>0</v>
      </c>
      <c r="T69" s="9">
        <v>0</v>
      </c>
      <c r="U69" s="9">
        <v>0</v>
      </c>
      <c r="V69" s="9">
        <v>0</v>
      </c>
      <c r="W69" s="9">
        <v>0</v>
      </c>
      <c r="X69" s="9">
        <v>0</v>
      </c>
      <c r="Y69" s="9"/>
      <c r="Z69" s="9"/>
      <c r="AA69" s="9"/>
      <c r="AB69" s="9"/>
      <c r="AC69" s="10"/>
      <c r="AD69" s="535"/>
      <c r="AE69" s="6">
        <f t="shared" si="4"/>
        <v>17</v>
      </c>
      <c r="AF69" s="6" t="str">
        <f>IF($AE69=17,_xlfn.XLOOKUP($A69&amp;" ",CostDB!B:B,CostDB!A:A,"",,),IF($AE69=15,_xlfn.XLOOKUP($A69&amp;"   ",CostDB!B:B,CostDB!A:A,"",,),""))</f>
        <v>17510MLC D000XA</v>
      </c>
      <c r="AG69" s="6" t="str">
        <f t="shared" si="1"/>
        <v>MULTI</v>
      </c>
      <c r="AH69" s="6" t="str">
        <f t="shared" ref="AH69:AH132" si="5">IF($AG69="","",IF($AG69="COM","CBU",IF($AG69="MULTI","CBU",IF($AG69="FUN","CBU",IF($AG69="CELL","CBU",IF($AG69="CKD","CKD"))))))</f>
        <v>CBU</v>
      </c>
      <c r="AI69" s="6" t="str">
        <f>IF($AF69="","",IF(LEFT(A69,5)="17500","タンク",IF(LEFT(A69,5)="17510","タンク",IF(COUNTIF(WeDB!$D$174:$D$183,$AF69)&gt;0,"吊掛けのみ",IF(COUNTIF(WeDB!$M$3:$M$169,$AF69)&gt;0,"アルミ",IF(COUNTIF(WeDB!D$3:D$169,$AF69),"WE適用","適用無し"))))))</f>
        <v>タンク</v>
      </c>
      <c r="AJ69" s="6" t="str">
        <f>IF(AND(AI69="WE適用",COUNTIF(Planning!$AS$10:$AS$896,$AF69&amp;"_"&amp;$AH69)&gt;0),"計画ok",IF(AND(AI69="WE適用",COUNTIF(Planning!$AS$10:$AS$896,$AF69&amp;"_"&amp;$AH69)=0),"未反映NG",""))</f>
        <v/>
      </c>
      <c r="AK69" s="6" t="str">
        <f t="shared" si="2"/>
        <v>17510MLC D000XA_CBU</v>
      </c>
      <c r="AL69" s="6" t="str">
        <f>IF(B69="","",_xlfn.XLOOKUP(AF69,CostDB!A:A,CostDB!G:G))</f>
        <v>1265WE</v>
      </c>
    </row>
    <row r="70" spans="1:38" x14ac:dyDescent="0.35">
      <c r="A70" s="8" t="s">
        <v>2416</v>
      </c>
      <c r="B70" s="9" t="s">
        <v>189</v>
      </c>
      <c r="C70" s="9" t="s">
        <v>2389</v>
      </c>
      <c r="D70" s="10" t="s">
        <v>131</v>
      </c>
      <c r="E70" s="9">
        <v>0</v>
      </c>
      <c r="F70" s="9">
        <v>0</v>
      </c>
      <c r="G70" s="9">
        <v>0</v>
      </c>
      <c r="H70" s="9">
        <v>0</v>
      </c>
      <c r="I70" s="9">
        <v>0</v>
      </c>
      <c r="J70" s="9">
        <v>0</v>
      </c>
      <c r="K70" s="9">
        <v>0</v>
      </c>
      <c r="L70" s="9">
        <v>0</v>
      </c>
      <c r="M70" s="9">
        <v>0</v>
      </c>
      <c r="N70" s="9">
        <v>0</v>
      </c>
      <c r="O70" s="9">
        <v>0</v>
      </c>
      <c r="P70" s="9">
        <v>10</v>
      </c>
      <c r="Q70" s="9">
        <v>0</v>
      </c>
      <c r="R70" s="9">
        <v>0</v>
      </c>
      <c r="S70" s="9">
        <v>0</v>
      </c>
      <c r="T70" s="9">
        <v>0</v>
      </c>
      <c r="U70" s="9">
        <v>0</v>
      </c>
      <c r="V70" s="9">
        <v>0</v>
      </c>
      <c r="W70" s="9">
        <v>0</v>
      </c>
      <c r="X70" s="9">
        <v>0</v>
      </c>
      <c r="Y70" s="9"/>
      <c r="Z70" s="9"/>
      <c r="AA70" s="9"/>
      <c r="AB70" s="9"/>
      <c r="AC70" s="10"/>
      <c r="AD70" s="535"/>
      <c r="AE70" s="6">
        <f t="shared" si="4"/>
        <v>17</v>
      </c>
      <c r="AF70" s="6" t="str">
        <f>IF($AE70=17,_xlfn.XLOOKUP($A70&amp;" ",CostDB!B:B,CostDB!A:A,"",,),IF($AE70=15,_xlfn.XLOOKUP($A70&amp;"   ",CostDB!B:B,CostDB!A:A,"",,),""))</f>
        <v>17510MLC D000XA</v>
      </c>
      <c r="AG70" s="6" t="str">
        <f t="shared" ref="AG70:AG133" si="6">IF($B70="K2AF02","COM",IF($B70="K2AF04","MULTI",IF($B70="K2AFC3","FUN",IF($B70="K2AFC4","CELL",IF($B70="K2KD32","CKD","")))))</f>
        <v>MULTI</v>
      </c>
      <c r="AH70" s="6" t="str">
        <f t="shared" si="5"/>
        <v>CBU</v>
      </c>
      <c r="AI70" s="6" t="str">
        <f>IF($AF70="","",IF(LEFT(A70,5)="17500","タンク",IF(LEFT(A70,5)="17510","タンク",IF(COUNTIF(WeDB!$D$174:$D$183,$AF70)&gt;0,"吊掛けのみ",IF(COUNTIF(WeDB!$M$3:$M$169,$AF70)&gt;0,"アルミ",IF(COUNTIF(WeDB!D$3:D$169,$AF70),"WE適用","適用無し"))))))</f>
        <v>タンク</v>
      </c>
      <c r="AJ70" s="6" t="str">
        <f>IF(AND(AI70="WE適用",COUNTIF(Planning!$AS$10:$AS$896,$AF70&amp;"_"&amp;$AH70)&gt;0),"計画ok",IF(AND(AI70="WE適用",COUNTIF(Planning!$AS$10:$AS$896,$AF70&amp;"_"&amp;$AH70)=0),"未反映NG",""))</f>
        <v/>
      </c>
      <c r="AK70" s="6" t="str">
        <f t="shared" ref="AK70:AK133" si="7">AF70&amp;"_"&amp;AH70</f>
        <v>17510MLC D000XA_CBU</v>
      </c>
      <c r="AL70" s="6" t="str">
        <f>IF(B70="","",_xlfn.XLOOKUP(AF70,CostDB!A:A,CostDB!G:G))</f>
        <v>1265WE</v>
      </c>
    </row>
    <row r="71" spans="1:38" x14ac:dyDescent="0.35">
      <c r="A71" s="8" t="s">
        <v>2417</v>
      </c>
      <c r="B71" s="9"/>
      <c r="C71" s="9"/>
      <c r="D71" s="10"/>
      <c r="E71" s="9">
        <v>0</v>
      </c>
      <c r="F71" s="9">
        <v>0</v>
      </c>
      <c r="G71" s="9">
        <v>0</v>
      </c>
      <c r="H71" s="9">
        <v>0</v>
      </c>
      <c r="I71" s="9">
        <v>18</v>
      </c>
      <c r="J71" s="9">
        <v>0</v>
      </c>
      <c r="K71" s="9">
        <v>0</v>
      </c>
      <c r="L71" s="9">
        <v>0</v>
      </c>
      <c r="M71" s="9">
        <v>0</v>
      </c>
      <c r="N71" s="9">
        <v>0</v>
      </c>
      <c r="O71" s="9">
        <v>58</v>
      </c>
      <c r="P71" s="9">
        <v>105</v>
      </c>
      <c r="Q71" s="9">
        <v>110</v>
      </c>
      <c r="R71" s="9">
        <v>122</v>
      </c>
      <c r="S71" s="9">
        <v>120</v>
      </c>
      <c r="T71" s="9">
        <v>78</v>
      </c>
      <c r="U71" s="9">
        <v>62</v>
      </c>
      <c r="V71" s="9">
        <v>50</v>
      </c>
      <c r="W71" s="9">
        <v>60</v>
      </c>
      <c r="X71" s="9">
        <v>50</v>
      </c>
      <c r="Y71" s="9"/>
      <c r="Z71" s="9"/>
      <c r="AA71" s="9"/>
      <c r="AB71" s="9"/>
      <c r="AC71" s="10"/>
      <c r="AD71" s="535"/>
      <c r="AE71" s="6">
        <f t="shared" si="4"/>
        <v>20</v>
      </c>
      <c r="AF71" s="6" t="str">
        <f>IF($AE71=17,_xlfn.XLOOKUP($A71&amp;" ",CostDB!B:B,CostDB!A:A,"",,),IF($AE71=15,_xlfn.XLOOKUP($A71&amp;"   ",CostDB!B:B,CostDB!A:A,"",,),""))</f>
        <v/>
      </c>
      <c r="AG71" s="6" t="str">
        <f t="shared" si="6"/>
        <v/>
      </c>
      <c r="AH71" s="6" t="str">
        <f t="shared" si="5"/>
        <v/>
      </c>
      <c r="AI71" s="6" t="str">
        <f>IF($AF71="","",IF(LEFT(A71,5)="17500","タンク",IF(LEFT(A71,5)="17510","タンク",IF(COUNTIF(WeDB!$D$174:$D$183,$AF71)&gt;0,"吊掛けのみ",IF(COUNTIF(WeDB!$M$3:$M$169,$AF71)&gt;0,"アルミ",IF(COUNTIF(WeDB!D$3:D$169,$AF71),"WE適用","適用無し"))))))</f>
        <v/>
      </c>
      <c r="AJ71" s="6" t="str">
        <f>IF(AND(AI71="WE適用",COUNTIF(Planning!$AS$10:$AS$896,$AF71&amp;"_"&amp;$AH71)&gt;0),"計画ok",IF(AND(AI71="WE適用",COUNTIF(Planning!$AS$10:$AS$896,$AF71&amp;"_"&amp;$AH71)=0),"未反映NG",""))</f>
        <v/>
      </c>
      <c r="AK71" s="6" t="str">
        <f t="shared" si="7"/>
        <v>_</v>
      </c>
      <c r="AL71" s="6" t="str">
        <f>IF(B71="","",_xlfn.XLOOKUP(AF71,CostDB!A:A,CostDB!G:G))</f>
        <v/>
      </c>
    </row>
    <row r="72" spans="1:38" x14ac:dyDescent="0.35">
      <c r="A72" s="8" t="s">
        <v>2418</v>
      </c>
      <c r="B72" s="9" t="s">
        <v>189</v>
      </c>
      <c r="C72" s="9" t="s">
        <v>2419</v>
      </c>
      <c r="D72" s="10" t="s">
        <v>2420</v>
      </c>
      <c r="E72" s="9">
        <v>20</v>
      </c>
      <c r="F72" s="9">
        <v>20</v>
      </c>
      <c r="G72" s="9">
        <v>20</v>
      </c>
      <c r="H72" s="9">
        <v>20</v>
      </c>
      <c r="I72" s="9">
        <v>20</v>
      </c>
      <c r="J72" s="9">
        <v>20</v>
      </c>
      <c r="K72" s="9">
        <v>20</v>
      </c>
      <c r="L72" s="9">
        <v>20</v>
      </c>
      <c r="M72" s="9">
        <v>20</v>
      </c>
      <c r="N72" s="9">
        <v>20</v>
      </c>
      <c r="O72" s="9">
        <v>20</v>
      </c>
      <c r="P72" s="9">
        <v>20</v>
      </c>
      <c r="Q72" s="9">
        <v>20</v>
      </c>
      <c r="R72" s="9">
        <v>20</v>
      </c>
      <c r="S72" s="9">
        <v>20</v>
      </c>
      <c r="T72" s="9">
        <v>20</v>
      </c>
      <c r="U72" s="9">
        <v>20</v>
      </c>
      <c r="V72" s="9">
        <v>20</v>
      </c>
      <c r="W72" s="9">
        <v>20</v>
      </c>
      <c r="X72" s="9">
        <v>20</v>
      </c>
      <c r="Y72" s="9"/>
      <c r="Z72" s="9"/>
      <c r="AA72" s="9"/>
      <c r="AB72" s="9"/>
      <c r="AC72" s="10"/>
      <c r="AD72" s="535"/>
      <c r="AE72" s="6">
        <f t="shared" si="4"/>
        <v>17</v>
      </c>
      <c r="AF72" s="6" t="str">
        <f>IF($AE72=17,_xlfn.XLOOKUP($A72&amp;" ",CostDB!B:B,CostDB!A:A,"",,),IF($AE72=15,_xlfn.XLOOKUP($A72&amp;"   ",CostDB!B:B,CostDB!A:A,"",,),""))</f>
        <v>50100GJH J000XA</v>
      </c>
      <c r="AG72" s="6" t="str">
        <f t="shared" si="6"/>
        <v>MULTI</v>
      </c>
      <c r="AH72" s="6" t="str">
        <f t="shared" si="5"/>
        <v>CBU</v>
      </c>
      <c r="AI72" s="6" t="str">
        <f>IF($AF72="","",IF(LEFT(A72,5)="17500","タンク",IF(LEFT(A72,5)="17510","タンク",IF(COUNTIF(WeDB!$D$174:$D$183,$AF72)&gt;0,"吊掛けのみ",IF(COUNTIF(WeDB!$M$3:$M$169,$AF72)&gt;0,"アルミ",IF(COUNTIF(WeDB!D$3:D$169,$AF72),"WE適用","適用無し"))))))</f>
        <v>WE適用</v>
      </c>
      <c r="AJ72" s="6" t="str">
        <f>IF(AND(AI72="WE適用",COUNTIF(Planning!$AS$10:$AS$896,$AF72&amp;"_"&amp;$AH72)&gt;0),"計画ok",IF(AND(AI72="WE適用",COUNTIF(Planning!$AS$10:$AS$896,$AF72&amp;"_"&amp;$AH72)=0),"未反映NG",""))</f>
        <v>計画ok</v>
      </c>
      <c r="AK72" s="6" t="str">
        <f t="shared" si="7"/>
        <v>50100GJH J000XA_CBU</v>
      </c>
      <c r="AL72" s="6" t="str">
        <f>IF(B72="","",_xlfn.XLOOKUP(AF72,CostDB!A:A,CostDB!G:G))</f>
        <v>1245WE</v>
      </c>
    </row>
    <row r="73" spans="1:38" x14ac:dyDescent="0.35">
      <c r="A73" s="8" t="s">
        <v>2421</v>
      </c>
      <c r="B73" s="9"/>
      <c r="C73" s="9"/>
      <c r="D73" s="10"/>
      <c r="E73" s="9">
        <v>20</v>
      </c>
      <c r="F73" s="9">
        <v>20</v>
      </c>
      <c r="G73" s="9">
        <v>20</v>
      </c>
      <c r="H73" s="9">
        <v>20</v>
      </c>
      <c r="I73" s="9">
        <v>20</v>
      </c>
      <c r="J73" s="9">
        <v>20</v>
      </c>
      <c r="K73" s="9">
        <v>20</v>
      </c>
      <c r="L73" s="9">
        <v>20</v>
      </c>
      <c r="M73" s="9">
        <v>20</v>
      </c>
      <c r="N73" s="9">
        <v>20</v>
      </c>
      <c r="O73" s="9">
        <v>20</v>
      </c>
      <c r="P73" s="9">
        <v>20</v>
      </c>
      <c r="Q73" s="9">
        <v>20</v>
      </c>
      <c r="R73" s="9">
        <v>20</v>
      </c>
      <c r="S73" s="9">
        <v>20</v>
      </c>
      <c r="T73" s="9">
        <v>20</v>
      </c>
      <c r="U73" s="9">
        <v>20</v>
      </c>
      <c r="V73" s="9">
        <v>20</v>
      </c>
      <c r="W73" s="9">
        <v>20</v>
      </c>
      <c r="X73" s="9">
        <v>20</v>
      </c>
      <c r="Y73" s="9"/>
      <c r="Z73" s="9"/>
      <c r="AA73" s="9"/>
      <c r="AB73" s="9"/>
      <c r="AC73" s="10"/>
      <c r="AD73" s="535"/>
      <c r="AE73" s="6">
        <f t="shared" si="4"/>
        <v>20</v>
      </c>
      <c r="AF73" s="6" t="str">
        <f>IF($AE73=17,_xlfn.XLOOKUP($A73&amp;" ",CostDB!B:B,CostDB!A:A,"",,),IF($AE73=15,_xlfn.XLOOKUP($A73&amp;"   ",CostDB!B:B,CostDB!A:A,"",,),""))</f>
        <v/>
      </c>
      <c r="AG73" s="6" t="str">
        <f t="shared" si="6"/>
        <v/>
      </c>
      <c r="AH73" s="6" t="str">
        <f t="shared" si="5"/>
        <v/>
      </c>
      <c r="AI73" s="6" t="str">
        <f>IF($AF73="","",IF(LEFT(A73,5)="17500","タンク",IF(LEFT(A73,5)="17510","タンク",IF(COUNTIF(WeDB!$D$174:$D$183,$AF73)&gt;0,"吊掛けのみ",IF(COUNTIF(WeDB!$M$3:$M$169,$AF73)&gt;0,"アルミ",IF(COUNTIF(WeDB!D$3:D$169,$AF73),"WE適用","適用無し"))))))</f>
        <v/>
      </c>
      <c r="AJ73" s="6" t="str">
        <f>IF(AND(AI73="WE適用",COUNTIF(Planning!$AS$10:$AS$896,$AF73&amp;"_"&amp;$AH73)&gt;0),"計画ok",IF(AND(AI73="WE適用",COUNTIF(Planning!$AS$10:$AS$896,$AF73&amp;"_"&amp;$AH73)=0),"未反映NG",""))</f>
        <v/>
      </c>
      <c r="AK73" s="6" t="str">
        <f t="shared" si="7"/>
        <v>_</v>
      </c>
      <c r="AL73" s="6" t="str">
        <f>IF(B73="","",_xlfn.XLOOKUP(AF73,CostDB!A:A,CostDB!G:G))</f>
        <v/>
      </c>
    </row>
    <row r="74" spans="1:38" x14ac:dyDescent="0.35">
      <c r="A74" s="8" t="s">
        <v>2422</v>
      </c>
      <c r="B74" s="9" t="s">
        <v>189</v>
      </c>
      <c r="C74" s="9" t="s">
        <v>2423</v>
      </c>
      <c r="D74" s="10" t="s">
        <v>126</v>
      </c>
      <c r="E74" s="9">
        <v>0</v>
      </c>
      <c r="F74" s="9">
        <v>0</v>
      </c>
      <c r="G74" s="9">
        <v>0</v>
      </c>
      <c r="H74" s="9">
        <v>0</v>
      </c>
      <c r="I74" s="9">
        <v>0</v>
      </c>
      <c r="J74" s="9">
        <v>0</v>
      </c>
      <c r="K74" s="9">
        <v>0</v>
      </c>
      <c r="L74" s="9">
        <v>0</v>
      </c>
      <c r="M74" s="9">
        <v>0</v>
      </c>
      <c r="N74" s="9">
        <v>0</v>
      </c>
      <c r="O74" s="9">
        <v>0</v>
      </c>
      <c r="P74" s="9">
        <v>0</v>
      </c>
      <c r="Q74" s="9">
        <v>0</v>
      </c>
      <c r="R74" s="9">
        <v>0</v>
      </c>
      <c r="S74" s="9">
        <v>0</v>
      </c>
      <c r="T74" s="9">
        <v>0</v>
      </c>
      <c r="U74" s="9">
        <v>20</v>
      </c>
      <c r="V74" s="9">
        <v>0</v>
      </c>
      <c r="W74" s="9">
        <v>0</v>
      </c>
      <c r="X74" s="9">
        <v>0</v>
      </c>
      <c r="Y74" s="9"/>
      <c r="Z74" s="9"/>
      <c r="AA74" s="9"/>
      <c r="AB74" s="9"/>
      <c r="AC74" s="10"/>
      <c r="AD74" s="535"/>
      <c r="AE74" s="6">
        <f t="shared" si="4"/>
        <v>17</v>
      </c>
      <c r="AF74" s="6" t="str">
        <f>IF($AE74=17,_xlfn.XLOOKUP($A74&amp;" ",CostDB!B:B,CostDB!A:A,"",,),IF($AE74=15,_xlfn.XLOOKUP($A74&amp;"   ",CostDB!B:B,CostDB!A:A,"",,),""))</f>
        <v>50100MJH Y400XA</v>
      </c>
      <c r="AG74" s="6" t="str">
        <f t="shared" si="6"/>
        <v>MULTI</v>
      </c>
      <c r="AH74" s="6" t="str">
        <f t="shared" si="5"/>
        <v>CBU</v>
      </c>
      <c r="AI74" s="6" t="str">
        <f>IF($AF74="","",IF(LEFT(A74,5)="17500","タンク",IF(LEFT(A74,5)="17510","タンク",IF(COUNTIF(WeDB!$D$174:$D$183,$AF74)&gt;0,"吊掛けのみ",IF(COUNTIF(WeDB!$M$3:$M$169,$AF74)&gt;0,"アルミ",IF(COUNTIF(WeDB!D$3:D$169,$AF74),"WE適用","適用無し"))))))</f>
        <v>WE適用</v>
      </c>
      <c r="AJ74" s="6" t="str">
        <f>IF(AND(AI74="WE適用",COUNTIF(Planning!$AS$10:$AS$896,$AF74&amp;"_"&amp;$AH74)&gt;0),"計画ok",IF(AND(AI74="WE適用",COUNTIF(Planning!$AS$10:$AS$896,$AF74&amp;"_"&amp;$AH74)=0),"未反映NG",""))</f>
        <v>計画ok</v>
      </c>
      <c r="AK74" s="6" t="str">
        <f t="shared" si="7"/>
        <v>50100MJH Y400XA_CBU</v>
      </c>
      <c r="AL74" s="6" t="str">
        <f>IF(B74="","",_xlfn.XLOOKUP(AF74,CostDB!A:A,CostDB!G:G))</f>
        <v>1245WE</v>
      </c>
    </row>
    <row r="75" spans="1:38" x14ac:dyDescent="0.35">
      <c r="A75" s="8" t="s">
        <v>2424</v>
      </c>
      <c r="B75" s="9"/>
      <c r="C75" s="9"/>
      <c r="D75" s="10"/>
      <c r="E75" s="9">
        <v>0</v>
      </c>
      <c r="F75" s="9">
        <v>0</v>
      </c>
      <c r="G75" s="9">
        <v>0</v>
      </c>
      <c r="H75" s="9">
        <v>0</v>
      </c>
      <c r="I75" s="9">
        <v>0</v>
      </c>
      <c r="J75" s="9">
        <v>0</v>
      </c>
      <c r="K75" s="9">
        <v>0</v>
      </c>
      <c r="L75" s="9">
        <v>0</v>
      </c>
      <c r="M75" s="9">
        <v>0</v>
      </c>
      <c r="N75" s="9">
        <v>0</v>
      </c>
      <c r="O75" s="9">
        <v>0</v>
      </c>
      <c r="P75" s="9">
        <v>0</v>
      </c>
      <c r="Q75" s="9">
        <v>0</v>
      </c>
      <c r="R75" s="9">
        <v>0</v>
      </c>
      <c r="S75" s="9">
        <v>0</v>
      </c>
      <c r="T75" s="9">
        <v>0</v>
      </c>
      <c r="U75" s="9">
        <v>20</v>
      </c>
      <c r="V75" s="9">
        <v>0</v>
      </c>
      <c r="W75" s="9">
        <v>0</v>
      </c>
      <c r="X75" s="9">
        <v>0</v>
      </c>
      <c r="Y75" s="9"/>
      <c r="Z75" s="9"/>
      <c r="AA75" s="9"/>
      <c r="AB75" s="9"/>
      <c r="AC75" s="10"/>
      <c r="AD75" s="535"/>
      <c r="AE75" s="6">
        <f t="shared" si="4"/>
        <v>20</v>
      </c>
      <c r="AF75" s="6" t="str">
        <f>IF($AE75=17,_xlfn.XLOOKUP($A75&amp;" ",CostDB!B:B,CostDB!A:A,"",,),IF($AE75=15,_xlfn.XLOOKUP($A75&amp;"   ",CostDB!B:B,CostDB!A:A,"",,),""))</f>
        <v/>
      </c>
      <c r="AG75" s="6" t="str">
        <f t="shared" si="6"/>
        <v/>
      </c>
      <c r="AH75" s="6" t="str">
        <f t="shared" si="5"/>
        <v/>
      </c>
      <c r="AI75" s="6" t="str">
        <f>IF($AF75="","",IF(LEFT(A75,5)="17500","タンク",IF(LEFT(A75,5)="17510","タンク",IF(COUNTIF(WeDB!$D$174:$D$183,$AF75)&gt;0,"吊掛けのみ",IF(COUNTIF(WeDB!$M$3:$M$169,$AF75)&gt;0,"アルミ",IF(COUNTIF(WeDB!D$3:D$169,$AF75),"WE適用","適用無し"))))))</f>
        <v/>
      </c>
      <c r="AJ75" s="6" t="str">
        <f>IF(AND(AI75="WE適用",COUNTIF(Planning!$AS$10:$AS$896,$AF75&amp;"_"&amp;$AH75)&gt;0),"計画ok",IF(AND(AI75="WE適用",COUNTIF(Planning!$AS$10:$AS$896,$AF75&amp;"_"&amp;$AH75)=0),"未反映NG",""))</f>
        <v/>
      </c>
      <c r="AK75" s="6" t="str">
        <f t="shared" si="7"/>
        <v>_</v>
      </c>
      <c r="AL75" s="6" t="str">
        <f>IF(B75="","",_xlfn.XLOOKUP(AF75,CostDB!A:A,CostDB!G:G))</f>
        <v/>
      </c>
    </row>
    <row r="76" spans="1:38" x14ac:dyDescent="0.35">
      <c r="A76" s="8" t="s">
        <v>2425</v>
      </c>
      <c r="B76" s="9" t="s">
        <v>189</v>
      </c>
      <c r="C76" s="9" t="s">
        <v>2423</v>
      </c>
      <c r="D76" s="10" t="s">
        <v>128</v>
      </c>
      <c r="E76" s="9">
        <v>0</v>
      </c>
      <c r="F76" s="9">
        <v>0</v>
      </c>
      <c r="G76" s="9">
        <v>0</v>
      </c>
      <c r="H76" s="9">
        <v>0</v>
      </c>
      <c r="I76" s="9">
        <v>0</v>
      </c>
      <c r="J76" s="9">
        <v>0</v>
      </c>
      <c r="K76" s="9">
        <v>0</v>
      </c>
      <c r="L76" s="9">
        <v>0</v>
      </c>
      <c r="M76" s="9">
        <v>60</v>
      </c>
      <c r="N76" s="9">
        <v>0</v>
      </c>
      <c r="O76" s="9">
        <v>0</v>
      </c>
      <c r="P76" s="9">
        <v>0</v>
      </c>
      <c r="Q76" s="9">
        <v>0</v>
      </c>
      <c r="R76" s="9">
        <v>0</v>
      </c>
      <c r="S76" s="9">
        <v>0</v>
      </c>
      <c r="T76" s="9">
        <v>0</v>
      </c>
      <c r="U76" s="9">
        <v>0</v>
      </c>
      <c r="V76" s="9">
        <v>0</v>
      </c>
      <c r="W76" s="9">
        <v>0</v>
      </c>
      <c r="X76" s="9">
        <v>0</v>
      </c>
      <c r="Y76" s="9"/>
      <c r="Z76" s="9"/>
      <c r="AA76" s="9"/>
      <c r="AB76" s="9"/>
      <c r="AC76" s="10"/>
      <c r="AD76" s="535"/>
      <c r="AE76" s="6">
        <f t="shared" si="4"/>
        <v>17</v>
      </c>
      <c r="AF76" s="6" t="str">
        <f>IF($AE76=17,_xlfn.XLOOKUP($A76&amp;" ",CostDB!B:B,CostDB!A:A,"",,),IF($AE76=15,_xlfn.XLOOKUP($A76&amp;"   ",CostDB!B:B,CostDB!A:A,"",,),""))</f>
        <v>50100MKT D700XA</v>
      </c>
      <c r="AG76" s="6" t="str">
        <f t="shared" si="6"/>
        <v>MULTI</v>
      </c>
      <c r="AH76" s="6" t="str">
        <f t="shared" si="5"/>
        <v>CBU</v>
      </c>
      <c r="AI76" s="6" t="str">
        <f>IF($AF76="","",IF(LEFT(A76,5)="17500","タンク",IF(LEFT(A76,5)="17510","タンク",IF(COUNTIF(WeDB!$D$174:$D$183,$AF76)&gt;0,"吊掛けのみ",IF(COUNTIF(WeDB!$M$3:$M$169,$AF76)&gt;0,"アルミ",IF(COUNTIF(WeDB!D$3:D$169,$AF76),"WE適用","適用無し"))))))</f>
        <v>WE適用</v>
      </c>
      <c r="AJ76" s="6" t="str">
        <f>IF(AND(AI76="WE適用",COUNTIF(Planning!$AS$10:$AS$896,$AF76&amp;"_"&amp;$AH76)&gt;0),"計画ok",IF(AND(AI76="WE適用",COUNTIF(Planning!$AS$10:$AS$896,$AF76&amp;"_"&amp;$AH76)=0),"未反映NG",""))</f>
        <v>計画ok</v>
      </c>
      <c r="AK76" s="6" t="str">
        <f t="shared" si="7"/>
        <v>50100MKT D700XA_CBU</v>
      </c>
      <c r="AL76" s="6" t="str">
        <f>IF(B76="","",_xlfn.XLOOKUP(AF76,CostDB!A:A,CostDB!G:G))</f>
        <v>1245WE</v>
      </c>
    </row>
    <row r="77" spans="1:38" x14ac:dyDescent="0.35">
      <c r="A77" s="8" t="s">
        <v>2425</v>
      </c>
      <c r="B77" s="9" t="s">
        <v>189</v>
      </c>
      <c r="C77" s="9" t="s">
        <v>2423</v>
      </c>
      <c r="D77" s="10" t="s">
        <v>2426</v>
      </c>
      <c r="E77" s="9">
        <v>0</v>
      </c>
      <c r="F77" s="9">
        <v>0</v>
      </c>
      <c r="G77" s="9">
        <v>0</v>
      </c>
      <c r="H77" s="9">
        <v>0</v>
      </c>
      <c r="I77" s="9">
        <v>0</v>
      </c>
      <c r="J77" s="9">
        <v>0</v>
      </c>
      <c r="K77" s="9">
        <v>0</v>
      </c>
      <c r="L77" s="9">
        <v>0</v>
      </c>
      <c r="M77" s="9">
        <v>0</v>
      </c>
      <c r="N77" s="9">
        <v>0</v>
      </c>
      <c r="O77" s="9">
        <v>0</v>
      </c>
      <c r="P77" s="9">
        <v>0</v>
      </c>
      <c r="Q77" s="9">
        <v>0</v>
      </c>
      <c r="R77" s="9">
        <v>0</v>
      </c>
      <c r="S77" s="9">
        <v>0</v>
      </c>
      <c r="T77" s="9">
        <v>0</v>
      </c>
      <c r="U77" s="9">
        <v>0</v>
      </c>
      <c r="V77" s="9">
        <v>30</v>
      </c>
      <c r="W77" s="9">
        <v>0</v>
      </c>
      <c r="X77" s="9">
        <v>0</v>
      </c>
      <c r="Y77" s="9"/>
      <c r="Z77" s="9"/>
      <c r="AA77" s="9"/>
      <c r="AB77" s="9"/>
      <c r="AC77" s="10"/>
      <c r="AD77" s="535"/>
      <c r="AE77" s="6">
        <f t="shared" si="4"/>
        <v>17</v>
      </c>
      <c r="AF77" s="6" t="str">
        <f>IF($AE77=17,_xlfn.XLOOKUP($A77&amp;" ",CostDB!B:B,CostDB!A:A,"",,),IF($AE77=15,_xlfn.XLOOKUP($A77&amp;"   ",CostDB!B:B,CostDB!A:A,"",,),""))</f>
        <v>50100MKT D700XA</v>
      </c>
      <c r="AG77" s="6" t="str">
        <f t="shared" si="6"/>
        <v>MULTI</v>
      </c>
      <c r="AH77" s="6" t="str">
        <f t="shared" si="5"/>
        <v>CBU</v>
      </c>
      <c r="AI77" s="6" t="str">
        <f>IF($AF77="","",IF(LEFT(A77,5)="17500","タンク",IF(LEFT(A77,5)="17510","タンク",IF(COUNTIF(WeDB!$D$174:$D$183,$AF77)&gt;0,"吊掛けのみ",IF(COUNTIF(WeDB!$M$3:$M$169,$AF77)&gt;0,"アルミ",IF(COUNTIF(WeDB!D$3:D$169,$AF77),"WE適用","適用無し"))))))</f>
        <v>WE適用</v>
      </c>
      <c r="AJ77" s="6" t="str">
        <f>IF(AND(AI77="WE適用",COUNTIF(Planning!$AS$10:$AS$896,$AF77&amp;"_"&amp;$AH77)&gt;0),"計画ok",IF(AND(AI77="WE適用",COUNTIF(Planning!$AS$10:$AS$896,$AF77&amp;"_"&amp;$AH77)=0),"未反映NG",""))</f>
        <v>計画ok</v>
      </c>
      <c r="AK77" s="6" t="str">
        <f t="shared" si="7"/>
        <v>50100MKT D700XA_CBU</v>
      </c>
      <c r="AL77" s="6" t="str">
        <f>IF(B77="","",_xlfn.XLOOKUP(AF77,CostDB!A:A,CostDB!G:G))</f>
        <v>1245WE</v>
      </c>
    </row>
    <row r="78" spans="1:38" x14ac:dyDescent="0.35">
      <c r="A78" s="8" t="s">
        <v>2425</v>
      </c>
      <c r="B78" s="9" t="s">
        <v>189</v>
      </c>
      <c r="C78" s="9" t="s">
        <v>2423</v>
      </c>
      <c r="D78" s="10" t="s">
        <v>2426</v>
      </c>
      <c r="E78" s="9">
        <v>0</v>
      </c>
      <c r="F78" s="9">
        <v>0</v>
      </c>
      <c r="G78" s="9">
        <v>0</v>
      </c>
      <c r="H78" s="9">
        <v>0</v>
      </c>
      <c r="I78" s="9">
        <v>0</v>
      </c>
      <c r="J78" s="9">
        <v>0</v>
      </c>
      <c r="K78" s="9">
        <v>0</v>
      </c>
      <c r="L78" s="9">
        <v>0</v>
      </c>
      <c r="M78" s="9">
        <v>20</v>
      </c>
      <c r="N78" s="9">
        <v>0</v>
      </c>
      <c r="O78" s="9">
        <v>0</v>
      </c>
      <c r="P78" s="9">
        <v>0</v>
      </c>
      <c r="Q78" s="9">
        <v>0</v>
      </c>
      <c r="R78" s="9">
        <v>0</v>
      </c>
      <c r="S78" s="9">
        <v>0</v>
      </c>
      <c r="T78" s="9">
        <v>0</v>
      </c>
      <c r="U78" s="9">
        <v>0</v>
      </c>
      <c r="V78" s="9">
        <v>0</v>
      </c>
      <c r="W78" s="9">
        <v>0</v>
      </c>
      <c r="X78" s="9">
        <v>0</v>
      </c>
      <c r="Y78" s="9"/>
      <c r="Z78" s="9"/>
      <c r="AA78" s="9"/>
      <c r="AB78" s="9"/>
      <c r="AC78" s="10"/>
      <c r="AD78" s="535"/>
      <c r="AE78" s="6">
        <f t="shared" si="4"/>
        <v>17</v>
      </c>
      <c r="AF78" s="6" t="str">
        <f>IF($AE78=17,_xlfn.XLOOKUP($A78&amp;" ",CostDB!B:B,CostDB!A:A,"",,),IF($AE78=15,_xlfn.XLOOKUP($A78&amp;"   ",CostDB!B:B,CostDB!A:A,"",,),""))</f>
        <v>50100MKT D700XA</v>
      </c>
      <c r="AG78" s="6" t="str">
        <f t="shared" si="6"/>
        <v>MULTI</v>
      </c>
      <c r="AH78" s="6" t="str">
        <f t="shared" si="5"/>
        <v>CBU</v>
      </c>
      <c r="AI78" s="6" t="str">
        <f>IF($AF78="","",IF(LEFT(A78,5)="17500","タンク",IF(LEFT(A78,5)="17510","タンク",IF(COUNTIF(WeDB!$D$174:$D$183,$AF78)&gt;0,"吊掛けのみ",IF(COUNTIF(WeDB!$M$3:$M$169,$AF78)&gt;0,"アルミ",IF(COUNTIF(WeDB!D$3:D$169,$AF78),"WE適用","適用無し"))))))</f>
        <v>WE適用</v>
      </c>
      <c r="AJ78" s="6" t="str">
        <f>IF(AND(AI78="WE適用",COUNTIF(Planning!$AS$10:$AS$896,$AF78&amp;"_"&amp;$AH78)&gt;0),"計画ok",IF(AND(AI78="WE適用",COUNTIF(Planning!$AS$10:$AS$896,$AF78&amp;"_"&amp;$AH78)=0),"未反映NG",""))</f>
        <v>計画ok</v>
      </c>
      <c r="AK78" s="6" t="str">
        <f t="shared" si="7"/>
        <v>50100MKT D700XA_CBU</v>
      </c>
      <c r="AL78" s="6" t="str">
        <f>IF(B78="","",_xlfn.XLOOKUP(AF78,CostDB!A:A,CostDB!G:G))</f>
        <v>1245WE</v>
      </c>
    </row>
    <row r="79" spans="1:38" x14ac:dyDescent="0.35">
      <c r="A79" s="8" t="s">
        <v>2425</v>
      </c>
      <c r="B79" s="9" t="s">
        <v>189</v>
      </c>
      <c r="C79" s="9" t="s">
        <v>2423</v>
      </c>
      <c r="D79" s="10" t="s">
        <v>2426</v>
      </c>
      <c r="E79" s="9">
        <v>0</v>
      </c>
      <c r="F79" s="9">
        <v>0</v>
      </c>
      <c r="G79" s="9">
        <v>0</v>
      </c>
      <c r="H79" s="9">
        <v>0</v>
      </c>
      <c r="I79" s="9">
        <v>0</v>
      </c>
      <c r="J79" s="9">
        <v>4</v>
      </c>
      <c r="K79" s="9">
        <v>0</v>
      </c>
      <c r="L79" s="9">
        <v>0</v>
      </c>
      <c r="M79" s="9">
        <v>0</v>
      </c>
      <c r="N79" s="9">
        <v>0</v>
      </c>
      <c r="O79" s="9">
        <v>0</v>
      </c>
      <c r="P79" s="9">
        <v>0</v>
      </c>
      <c r="Q79" s="9">
        <v>0</v>
      </c>
      <c r="R79" s="9">
        <v>0</v>
      </c>
      <c r="S79" s="9">
        <v>0</v>
      </c>
      <c r="T79" s="9">
        <v>0</v>
      </c>
      <c r="U79" s="9">
        <v>0</v>
      </c>
      <c r="V79" s="9">
        <v>0</v>
      </c>
      <c r="W79" s="9">
        <v>0</v>
      </c>
      <c r="X79" s="9">
        <v>0</v>
      </c>
      <c r="Y79" s="9"/>
      <c r="Z79" s="9"/>
      <c r="AA79" s="9"/>
      <c r="AB79" s="9"/>
      <c r="AC79" s="10"/>
      <c r="AD79" s="535"/>
      <c r="AE79" s="6">
        <f t="shared" si="4"/>
        <v>17</v>
      </c>
      <c r="AF79" s="6" t="str">
        <f>IF($AE79=17,_xlfn.XLOOKUP($A79&amp;" ",CostDB!B:B,CostDB!A:A,"",,),IF($AE79=15,_xlfn.XLOOKUP($A79&amp;"   ",CostDB!B:B,CostDB!A:A,"",,),""))</f>
        <v>50100MKT D700XA</v>
      </c>
      <c r="AG79" s="6" t="str">
        <f t="shared" si="6"/>
        <v>MULTI</v>
      </c>
      <c r="AH79" s="6" t="str">
        <f t="shared" si="5"/>
        <v>CBU</v>
      </c>
      <c r="AI79" s="6" t="str">
        <f>IF($AF79="","",IF(LEFT(A79,5)="17500","タンク",IF(LEFT(A79,5)="17510","タンク",IF(COUNTIF(WeDB!$D$174:$D$183,$AF79)&gt;0,"吊掛けのみ",IF(COUNTIF(WeDB!$M$3:$M$169,$AF79)&gt;0,"アルミ",IF(COUNTIF(WeDB!D$3:D$169,$AF79),"WE適用","適用無し"))))))</f>
        <v>WE適用</v>
      </c>
      <c r="AJ79" s="6" t="str">
        <f>IF(AND(AI79="WE適用",COUNTIF(Planning!$AS$10:$AS$896,$AF79&amp;"_"&amp;$AH79)&gt;0),"計画ok",IF(AND(AI79="WE適用",COUNTIF(Planning!$AS$10:$AS$896,$AF79&amp;"_"&amp;$AH79)=0),"未反映NG",""))</f>
        <v>計画ok</v>
      </c>
      <c r="AK79" s="6" t="str">
        <f t="shared" si="7"/>
        <v>50100MKT D700XA_CBU</v>
      </c>
      <c r="AL79" s="6" t="str">
        <f>IF(B79="","",_xlfn.XLOOKUP(AF79,CostDB!A:A,CostDB!G:G))</f>
        <v>1245WE</v>
      </c>
    </row>
    <row r="80" spans="1:38" x14ac:dyDescent="0.35">
      <c r="A80" s="8" t="s">
        <v>2425</v>
      </c>
      <c r="B80" s="9" t="s">
        <v>189</v>
      </c>
      <c r="C80" s="9" t="s">
        <v>2423</v>
      </c>
      <c r="D80" s="10" t="s">
        <v>2426</v>
      </c>
      <c r="E80" s="9">
        <v>0</v>
      </c>
      <c r="F80" s="9">
        <v>0</v>
      </c>
      <c r="G80" s="9">
        <v>0</v>
      </c>
      <c r="H80" s="9">
        <v>0</v>
      </c>
      <c r="I80" s="9">
        <v>0</v>
      </c>
      <c r="J80" s="9">
        <v>0</v>
      </c>
      <c r="K80" s="9">
        <v>0</v>
      </c>
      <c r="L80" s="9">
        <v>0</v>
      </c>
      <c r="M80" s="9">
        <v>0</v>
      </c>
      <c r="N80" s="9">
        <v>0</v>
      </c>
      <c r="O80" s="9">
        <v>0</v>
      </c>
      <c r="P80" s="9">
        <v>0</v>
      </c>
      <c r="Q80" s="9">
        <v>30</v>
      </c>
      <c r="R80" s="9">
        <v>21</v>
      </c>
      <c r="S80" s="9">
        <v>0</v>
      </c>
      <c r="T80" s="9">
        <v>0</v>
      </c>
      <c r="U80" s="9">
        <v>0</v>
      </c>
      <c r="V80" s="9">
        <v>0</v>
      </c>
      <c r="W80" s="9">
        <v>0</v>
      </c>
      <c r="X80" s="9">
        <v>0</v>
      </c>
      <c r="Y80" s="9"/>
      <c r="Z80" s="9"/>
      <c r="AA80" s="9"/>
      <c r="AB80" s="9"/>
      <c r="AC80" s="10"/>
      <c r="AD80" s="535"/>
      <c r="AE80" s="6">
        <f t="shared" si="4"/>
        <v>17</v>
      </c>
      <c r="AF80" s="6" t="str">
        <f>IF($AE80=17,_xlfn.XLOOKUP($A80&amp;" ",CostDB!B:B,CostDB!A:A,"",,),IF($AE80=15,_xlfn.XLOOKUP($A80&amp;"   ",CostDB!B:B,CostDB!A:A,"",,),""))</f>
        <v>50100MKT D700XA</v>
      </c>
      <c r="AG80" s="6" t="str">
        <f t="shared" si="6"/>
        <v>MULTI</v>
      </c>
      <c r="AH80" s="6" t="str">
        <f t="shared" si="5"/>
        <v>CBU</v>
      </c>
      <c r="AI80" s="6" t="str">
        <f>IF($AF80="","",IF(LEFT(A80,5)="17500","タンク",IF(LEFT(A80,5)="17510","タンク",IF(COUNTIF(WeDB!$D$174:$D$183,$AF80)&gt;0,"吊掛けのみ",IF(COUNTIF(WeDB!$M$3:$M$169,$AF80)&gt;0,"アルミ",IF(COUNTIF(WeDB!D$3:D$169,$AF80),"WE適用","適用無し"))))))</f>
        <v>WE適用</v>
      </c>
      <c r="AJ80" s="6" t="str">
        <f>IF(AND(AI80="WE適用",COUNTIF(Planning!$AS$10:$AS$896,$AF80&amp;"_"&amp;$AH80)&gt;0),"計画ok",IF(AND(AI80="WE適用",COUNTIF(Planning!$AS$10:$AS$896,$AF80&amp;"_"&amp;$AH80)=0),"未反映NG",""))</f>
        <v>計画ok</v>
      </c>
      <c r="AK80" s="6" t="str">
        <f t="shared" si="7"/>
        <v>50100MKT D700XA_CBU</v>
      </c>
      <c r="AL80" s="6" t="str">
        <f>IF(B80="","",_xlfn.XLOOKUP(AF80,CostDB!A:A,CostDB!G:G))</f>
        <v>1245WE</v>
      </c>
    </row>
    <row r="81" spans="1:38" x14ac:dyDescent="0.35">
      <c r="A81" s="8" t="s">
        <v>2425</v>
      </c>
      <c r="B81" s="9" t="s">
        <v>189</v>
      </c>
      <c r="C81" s="9" t="s">
        <v>2423</v>
      </c>
      <c r="D81" s="10" t="s">
        <v>2426</v>
      </c>
      <c r="E81" s="9">
        <v>75</v>
      </c>
      <c r="F81" s="9">
        <v>75</v>
      </c>
      <c r="G81" s="9">
        <v>75</v>
      </c>
      <c r="H81" s="9">
        <v>75</v>
      </c>
      <c r="I81" s="9">
        <v>55</v>
      </c>
      <c r="J81" s="9">
        <v>76</v>
      </c>
      <c r="K81" s="9">
        <v>60</v>
      </c>
      <c r="L81" s="9">
        <v>60</v>
      </c>
      <c r="M81" s="9">
        <v>0</v>
      </c>
      <c r="N81" s="9">
        <v>80</v>
      </c>
      <c r="O81" s="9">
        <v>32</v>
      </c>
      <c r="P81" s="9">
        <v>0</v>
      </c>
      <c r="Q81" s="9">
        <v>0</v>
      </c>
      <c r="R81" s="9">
        <v>0</v>
      </c>
      <c r="S81" s="9">
        <v>25</v>
      </c>
      <c r="T81" s="9">
        <v>0</v>
      </c>
      <c r="U81" s="9">
        <v>0</v>
      </c>
      <c r="V81" s="9">
        <v>0</v>
      </c>
      <c r="W81" s="9">
        <v>40</v>
      </c>
      <c r="X81" s="9">
        <v>60</v>
      </c>
      <c r="Y81" s="9"/>
      <c r="Z81" s="9"/>
      <c r="AA81" s="9"/>
      <c r="AB81" s="9"/>
      <c r="AC81" s="10"/>
      <c r="AD81" s="535"/>
      <c r="AE81" s="6">
        <f t="shared" si="4"/>
        <v>17</v>
      </c>
      <c r="AF81" s="6" t="str">
        <f>IF($AE81=17,_xlfn.XLOOKUP($A81&amp;" ",CostDB!B:B,CostDB!A:A,"",,),IF($AE81=15,_xlfn.XLOOKUP($A81&amp;"   ",CostDB!B:B,CostDB!A:A,"",,),""))</f>
        <v>50100MKT D700XA</v>
      </c>
      <c r="AG81" s="6" t="str">
        <f t="shared" si="6"/>
        <v>MULTI</v>
      </c>
      <c r="AH81" s="6" t="str">
        <f t="shared" si="5"/>
        <v>CBU</v>
      </c>
      <c r="AI81" s="6" t="str">
        <f>IF($AF81="","",IF(LEFT(A81,5)="17500","タンク",IF(LEFT(A81,5)="17510","タンク",IF(COUNTIF(WeDB!$D$174:$D$183,$AF81)&gt;0,"吊掛けのみ",IF(COUNTIF(WeDB!$M$3:$M$169,$AF81)&gt;0,"アルミ",IF(COUNTIF(WeDB!D$3:D$169,$AF81),"WE適用","適用無し"))))))</f>
        <v>WE適用</v>
      </c>
      <c r="AJ81" s="6" t="str">
        <f>IF(AND(AI81="WE適用",COUNTIF(Planning!$AS$10:$AS$896,$AF81&amp;"_"&amp;$AH81)&gt;0),"計画ok",IF(AND(AI81="WE適用",COUNTIF(Planning!$AS$10:$AS$896,$AF81&amp;"_"&amp;$AH81)=0),"未反映NG",""))</f>
        <v>計画ok</v>
      </c>
      <c r="AK81" s="6" t="str">
        <f t="shared" si="7"/>
        <v>50100MKT D700XA_CBU</v>
      </c>
      <c r="AL81" s="6" t="str">
        <f>IF(B81="","",_xlfn.XLOOKUP(AF81,CostDB!A:A,CostDB!G:G))</f>
        <v>1245WE</v>
      </c>
    </row>
    <row r="82" spans="1:38" x14ac:dyDescent="0.35">
      <c r="A82" s="8" t="s">
        <v>2425</v>
      </c>
      <c r="B82" s="9" t="s">
        <v>189</v>
      </c>
      <c r="C82" s="9" t="s">
        <v>2423</v>
      </c>
      <c r="D82" s="10" t="s">
        <v>128</v>
      </c>
      <c r="E82" s="9">
        <v>0</v>
      </c>
      <c r="F82" s="9">
        <v>0</v>
      </c>
      <c r="G82" s="9">
        <v>0</v>
      </c>
      <c r="H82" s="9">
        <v>0</v>
      </c>
      <c r="I82" s="9">
        <v>0</v>
      </c>
      <c r="J82" s="9">
        <v>0</v>
      </c>
      <c r="K82" s="9">
        <v>0</v>
      </c>
      <c r="L82" s="9">
        <v>0</v>
      </c>
      <c r="M82" s="9">
        <v>0</v>
      </c>
      <c r="N82" s="9">
        <v>0</v>
      </c>
      <c r="O82" s="9">
        <v>0</v>
      </c>
      <c r="P82" s="9">
        <v>0</v>
      </c>
      <c r="Q82" s="9">
        <v>0</v>
      </c>
      <c r="R82" s="9">
        <v>90</v>
      </c>
      <c r="S82" s="9">
        <v>0</v>
      </c>
      <c r="T82" s="9">
        <v>0</v>
      </c>
      <c r="U82" s="9">
        <v>0</v>
      </c>
      <c r="V82" s="9">
        <v>0</v>
      </c>
      <c r="W82" s="9">
        <v>0</v>
      </c>
      <c r="X82" s="9">
        <v>0</v>
      </c>
      <c r="Y82" s="9"/>
      <c r="Z82" s="9"/>
      <c r="AA82" s="9"/>
      <c r="AB82" s="9"/>
      <c r="AC82" s="10"/>
      <c r="AD82" s="535"/>
      <c r="AE82" s="6">
        <f t="shared" si="4"/>
        <v>17</v>
      </c>
      <c r="AF82" s="6" t="str">
        <f>IF($AE82=17,_xlfn.XLOOKUP($A82&amp;" ",CostDB!B:B,CostDB!A:A,"",,),IF($AE82=15,_xlfn.XLOOKUP($A82&amp;"   ",CostDB!B:B,CostDB!A:A,"",,),""))</f>
        <v>50100MKT D700XA</v>
      </c>
      <c r="AG82" s="6" t="str">
        <f t="shared" si="6"/>
        <v>MULTI</v>
      </c>
      <c r="AH82" s="6" t="str">
        <f t="shared" si="5"/>
        <v>CBU</v>
      </c>
      <c r="AI82" s="6" t="str">
        <f>IF($AF82="","",IF(LEFT(A82,5)="17500","タンク",IF(LEFT(A82,5)="17510","タンク",IF(COUNTIF(WeDB!$D$174:$D$183,$AF82)&gt;0,"吊掛けのみ",IF(COUNTIF(WeDB!$M$3:$M$169,$AF82)&gt;0,"アルミ",IF(COUNTIF(WeDB!D$3:D$169,$AF82),"WE適用","適用無し"))))))</f>
        <v>WE適用</v>
      </c>
      <c r="AJ82" s="6" t="str">
        <f>IF(AND(AI82="WE適用",COUNTIF(Planning!$AS$10:$AS$896,$AF82&amp;"_"&amp;$AH82)&gt;0),"計画ok",IF(AND(AI82="WE適用",COUNTIF(Planning!$AS$10:$AS$896,$AF82&amp;"_"&amp;$AH82)=0),"未反映NG",""))</f>
        <v>計画ok</v>
      </c>
      <c r="AK82" s="6" t="str">
        <f t="shared" si="7"/>
        <v>50100MKT D700XA_CBU</v>
      </c>
      <c r="AL82" s="6" t="str">
        <f>IF(B82="","",_xlfn.XLOOKUP(AF82,CostDB!A:A,CostDB!G:G))</f>
        <v>1245WE</v>
      </c>
    </row>
    <row r="83" spans="1:38" x14ac:dyDescent="0.35">
      <c r="A83" s="8" t="s">
        <v>2425</v>
      </c>
      <c r="B83" s="9" t="s">
        <v>189</v>
      </c>
      <c r="C83" s="9" t="s">
        <v>2423</v>
      </c>
      <c r="D83" s="10" t="s">
        <v>128</v>
      </c>
      <c r="E83" s="9">
        <v>0</v>
      </c>
      <c r="F83" s="9">
        <v>0</v>
      </c>
      <c r="G83" s="9">
        <v>0</v>
      </c>
      <c r="H83" s="9">
        <v>0</v>
      </c>
      <c r="I83" s="9">
        <v>0</v>
      </c>
      <c r="J83" s="9">
        <v>0</v>
      </c>
      <c r="K83" s="9">
        <v>0</v>
      </c>
      <c r="L83" s="9">
        <v>0</v>
      </c>
      <c r="M83" s="9">
        <v>0</v>
      </c>
      <c r="N83" s="9">
        <v>0</v>
      </c>
      <c r="O83" s="9">
        <v>0</v>
      </c>
      <c r="P83" s="9">
        <v>0</v>
      </c>
      <c r="Q83" s="9">
        <v>120</v>
      </c>
      <c r="R83" s="9">
        <v>0</v>
      </c>
      <c r="S83" s="9">
        <v>0</v>
      </c>
      <c r="T83" s="9">
        <v>0</v>
      </c>
      <c r="U83" s="9">
        <v>0</v>
      </c>
      <c r="V83" s="9">
        <v>0</v>
      </c>
      <c r="W83" s="9">
        <v>0</v>
      </c>
      <c r="X83" s="9">
        <v>0</v>
      </c>
      <c r="Y83" s="9"/>
      <c r="Z83" s="9"/>
      <c r="AA83" s="9"/>
      <c r="AB83" s="9"/>
      <c r="AC83" s="10"/>
      <c r="AD83" s="535"/>
      <c r="AE83" s="6">
        <f t="shared" si="4"/>
        <v>17</v>
      </c>
      <c r="AF83" s="6" t="str">
        <f>IF($AE83=17,_xlfn.XLOOKUP($A83&amp;" ",CostDB!B:B,CostDB!A:A,"",,),IF($AE83=15,_xlfn.XLOOKUP($A83&amp;"   ",CostDB!B:B,CostDB!A:A,"",,),""))</f>
        <v>50100MKT D700XA</v>
      </c>
      <c r="AG83" s="6" t="str">
        <f t="shared" si="6"/>
        <v>MULTI</v>
      </c>
      <c r="AH83" s="6" t="str">
        <f t="shared" si="5"/>
        <v>CBU</v>
      </c>
      <c r="AI83" s="6" t="str">
        <f>IF($AF83="","",IF(LEFT(A83,5)="17500","タンク",IF(LEFT(A83,5)="17510","タンク",IF(COUNTIF(WeDB!$D$174:$D$183,$AF83)&gt;0,"吊掛けのみ",IF(COUNTIF(WeDB!$M$3:$M$169,$AF83)&gt;0,"アルミ",IF(COUNTIF(WeDB!D$3:D$169,$AF83),"WE適用","適用無し"))))))</f>
        <v>WE適用</v>
      </c>
      <c r="AJ83" s="6" t="str">
        <f>IF(AND(AI83="WE適用",COUNTIF(Planning!$AS$10:$AS$896,$AF83&amp;"_"&amp;$AH83)&gt;0),"計画ok",IF(AND(AI83="WE適用",COUNTIF(Planning!$AS$10:$AS$896,$AF83&amp;"_"&amp;$AH83)=0),"未反映NG",""))</f>
        <v>計画ok</v>
      </c>
      <c r="AK83" s="6" t="str">
        <f t="shared" si="7"/>
        <v>50100MKT D700XA_CBU</v>
      </c>
      <c r="AL83" s="6" t="str">
        <f>IF(B83="","",_xlfn.XLOOKUP(AF83,CostDB!A:A,CostDB!G:G))</f>
        <v>1245WE</v>
      </c>
    </row>
    <row r="84" spans="1:38" x14ac:dyDescent="0.35">
      <c r="A84" s="8" t="s">
        <v>2425</v>
      </c>
      <c r="B84" s="9" t="s">
        <v>189</v>
      </c>
      <c r="C84" s="9" t="s">
        <v>2423</v>
      </c>
      <c r="D84" s="10" t="s">
        <v>128</v>
      </c>
      <c r="E84" s="9">
        <v>0</v>
      </c>
      <c r="F84" s="9">
        <v>0</v>
      </c>
      <c r="G84" s="9">
        <v>0</v>
      </c>
      <c r="H84" s="9">
        <v>0</v>
      </c>
      <c r="I84" s="9">
        <v>0</v>
      </c>
      <c r="J84" s="9">
        <v>0</v>
      </c>
      <c r="K84" s="9">
        <v>0</v>
      </c>
      <c r="L84" s="9">
        <v>1</v>
      </c>
      <c r="M84" s="9">
        <v>0</v>
      </c>
      <c r="N84" s="9">
        <v>0</v>
      </c>
      <c r="O84" s="9">
        <v>0</v>
      </c>
      <c r="P84" s="9">
        <v>0</v>
      </c>
      <c r="Q84" s="9">
        <v>0</v>
      </c>
      <c r="R84" s="9">
        <v>0</v>
      </c>
      <c r="S84" s="9">
        <v>0</v>
      </c>
      <c r="T84" s="9">
        <v>0</v>
      </c>
      <c r="U84" s="9">
        <v>0</v>
      </c>
      <c r="V84" s="9">
        <v>0</v>
      </c>
      <c r="W84" s="9">
        <v>0</v>
      </c>
      <c r="X84" s="9">
        <v>0</v>
      </c>
      <c r="Y84" s="9"/>
      <c r="Z84" s="9"/>
      <c r="AA84" s="9"/>
      <c r="AB84" s="9"/>
      <c r="AC84" s="10"/>
      <c r="AD84" s="535"/>
      <c r="AE84" s="6">
        <f t="shared" ref="AE84:AE147" si="8">LEN(A84)</f>
        <v>17</v>
      </c>
      <c r="AF84" s="6" t="str">
        <f>IF($AE84=17,_xlfn.XLOOKUP($A84&amp;" ",CostDB!B:B,CostDB!A:A,"",,),IF($AE84=15,_xlfn.XLOOKUP($A84&amp;"   ",CostDB!B:B,CostDB!A:A,"",,),""))</f>
        <v>50100MKT D700XA</v>
      </c>
      <c r="AG84" s="6" t="str">
        <f t="shared" si="6"/>
        <v>MULTI</v>
      </c>
      <c r="AH84" s="6" t="str">
        <f t="shared" si="5"/>
        <v>CBU</v>
      </c>
      <c r="AI84" s="6" t="str">
        <f>IF($AF84="","",IF(LEFT(A84,5)="17500","タンク",IF(LEFT(A84,5)="17510","タンク",IF(COUNTIF(WeDB!$D$174:$D$183,$AF84)&gt;0,"吊掛けのみ",IF(COUNTIF(WeDB!$M$3:$M$169,$AF84)&gt;0,"アルミ",IF(COUNTIF(WeDB!D$3:D$169,$AF84),"WE適用","適用無し"))))))</f>
        <v>WE適用</v>
      </c>
      <c r="AJ84" s="6" t="str">
        <f>IF(AND(AI84="WE適用",COUNTIF(Planning!$AS$10:$AS$896,$AF84&amp;"_"&amp;$AH84)&gt;0),"計画ok",IF(AND(AI84="WE適用",COUNTIF(Planning!$AS$10:$AS$896,$AF84&amp;"_"&amp;$AH84)=0),"未反映NG",""))</f>
        <v>計画ok</v>
      </c>
      <c r="AK84" s="6" t="str">
        <f t="shared" si="7"/>
        <v>50100MKT D700XA_CBU</v>
      </c>
      <c r="AL84" s="6" t="str">
        <f>IF(B84="","",_xlfn.XLOOKUP(AF84,CostDB!A:A,CostDB!G:G))</f>
        <v>1245WE</v>
      </c>
    </row>
    <row r="85" spans="1:38" x14ac:dyDescent="0.35">
      <c r="A85" s="8" t="s">
        <v>2425</v>
      </c>
      <c r="B85" s="9" t="s">
        <v>189</v>
      </c>
      <c r="C85" s="9" t="s">
        <v>2423</v>
      </c>
      <c r="D85" s="10" t="s">
        <v>128</v>
      </c>
      <c r="E85" s="9">
        <v>0</v>
      </c>
      <c r="F85" s="9">
        <v>0</v>
      </c>
      <c r="G85" s="9">
        <v>0</v>
      </c>
      <c r="H85" s="9">
        <v>0</v>
      </c>
      <c r="I85" s="9">
        <v>0</v>
      </c>
      <c r="J85" s="9">
        <v>0</v>
      </c>
      <c r="K85" s="9">
        <v>0</v>
      </c>
      <c r="L85" s="9">
        <v>0</v>
      </c>
      <c r="M85" s="9">
        <v>0</v>
      </c>
      <c r="N85" s="9">
        <v>0</v>
      </c>
      <c r="O85" s="9">
        <v>10</v>
      </c>
      <c r="P85" s="9">
        <v>0</v>
      </c>
      <c r="Q85" s="9">
        <v>0</v>
      </c>
      <c r="R85" s="9">
        <v>0</v>
      </c>
      <c r="S85" s="9">
        <v>0</v>
      </c>
      <c r="T85" s="9">
        <v>0</v>
      </c>
      <c r="U85" s="9">
        <v>0</v>
      </c>
      <c r="V85" s="9">
        <v>0</v>
      </c>
      <c r="W85" s="9">
        <v>0</v>
      </c>
      <c r="X85" s="9">
        <v>0</v>
      </c>
      <c r="Y85" s="9"/>
      <c r="Z85" s="9"/>
      <c r="AA85" s="9"/>
      <c r="AB85" s="9"/>
      <c r="AC85" s="10"/>
      <c r="AD85" s="535"/>
      <c r="AE85" s="6">
        <f t="shared" si="8"/>
        <v>17</v>
      </c>
      <c r="AF85" s="6" t="str">
        <f>IF($AE85=17,_xlfn.XLOOKUP($A85&amp;" ",CostDB!B:B,CostDB!A:A,"",,),IF($AE85=15,_xlfn.XLOOKUP($A85&amp;"   ",CostDB!B:B,CostDB!A:A,"",,),""))</f>
        <v>50100MKT D700XA</v>
      </c>
      <c r="AG85" s="6" t="str">
        <f t="shared" si="6"/>
        <v>MULTI</v>
      </c>
      <c r="AH85" s="6" t="str">
        <f t="shared" si="5"/>
        <v>CBU</v>
      </c>
      <c r="AI85" s="6" t="str">
        <f>IF($AF85="","",IF(LEFT(A85,5)="17500","タンク",IF(LEFT(A85,5)="17510","タンク",IF(COUNTIF(WeDB!$D$174:$D$183,$AF85)&gt;0,"吊掛けのみ",IF(COUNTIF(WeDB!$M$3:$M$169,$AF85)&gt;0,"アルミ",IF(COUNTIF(WeDB!D$3:D$169,$AF85),"WE適用","適用無し"))))))</f>
        <v>WE適用</v>
      </c>
      <c r="AJ85" s="6" t="str">
        <f>IF(AND(AI85="WE適用",COUNTIF(Planning!$AS$10:$AS$896,$AF85&amp;"_"&amp;$AH85)&gt;0),"計画ok",IF(AND(AI85="WE適用",COUNTIF(Planning!$AS$10:$AS$896,$AF85&amp;"_"&amp;$AH85)=0),"未反映NG",""))</f>
        <v>計画ok</v>
      </c>
      <c r="AK85" s="6" t="str">
        <f t="shared" si="7"/>
        <v>50100MKT D700XA_CBU</v>
      </c>
      <c r="AL85" s="6" t="str">
        <f>IF(B85="","",_xlfn.XLOOKUP(AF85,CostDB!A:A,CostDB!G:G))</f>
        <v>1245WE</v>
      </c>
    </row>
    <row r="86" spans="1:38" x14ac:dyDescent="0.35">
      <c r="A86" s="8" t="s">
        <v>2425</v>
      </c>
      <c r="B86" s="9" t="s">
        <v>189</v>
      </c>
      <c r="C86" s="9" t="s">
        <v>2423</v>
      </c>
      <c r="D86" s="10" t="s">
        <v>128</v>
      </c>
      <c r="E86" s="9">
        <v>0</v>
      </c>
      <c r="F86" s="9">
        <v>0</v>
      </c>
      <c r="G86" s="9">
        <v>0</v>
      </c>
      <c r="H86" s="9">
        <v>0</v>
      </c>
      <c r="I86" s="9">
        <v>0</v>
      </c>
      <c r="J86" s="9">
        <v>0</v>
      </c>
      <c r="K86" s="9">
        <v>0</v>
      </c>
      <c r="L86" s="9">
        <v>0</v>
      </c>
      <c r="M86" s="9">
        <v>0</v>
      </c>
      <c r="N86" s="9">
        <v>57</v>
      </c>
      <c r="O86" s="9">
        <v>0</v>
      </c>
      <c r="P86" s="9">
        <v>0</v>
      </c>
      <c r="Q86" s="9">
        <v>0</v>
      </c>
      <c r="R86" s="9">
        <v>0</v>
      </c>
      <c r="S86" s="9">
        <v>0</v>
      </c>
      <c r="T86" s="9">
        <v>0</v>
      </c>
      <c r="U86" s="9">
        <v>0</v>
      </c>
      <c r="V86" s="9">
        <v>0</v>
      </c>
      <c r="W86" s="9">
        <v>0</v>
      </c>
      <c r="X86" s="9">
        <v>0</v>
      </c>
      <c r="Y86" s="9"/>
      <c r="Z86" s="9"/>
      <c r="AA86" s="9"/>
      <c r="AB86" s="9"/>
      <c r="AC86" s="10"/>
      <c r="AD86" s="535"/>
      <c r="AE86" s="6">
        <f t="shared" si="8"/>
        <v>17</v>
      </c>
      <c r="AF86" s="6" t="str">
        <f>IF($AE86=17,_xlfn.XLOOKUP($A86&amp;" ",CostDB!B:B,CostDB!A:A,"",,),IF($AE86=15,_xlfn.XLOOKUP($A86&amp;"   ",CostDB!B:B,CostDB!A:A,"",,),""))</f>
        <v>50100MKT D700XA</v>
      </c>
      <c r="AG86" s="6" t="str">
        <f t="shared" si="6"/>
        <v>MULTI</v>
      </c>
      <c r="AH86" s="6" t="str">
        <f t="shared" si="5"/>
        <v>CBU</v>
      </c>
      <c r="AI86" s="6" t="str">
        <f>IF($AF86="","",IF(LEFT(A86,5)="17500","タンク",IF(LEFT(A86,5)="17510","タンク",IF(COUNTIF(WeDB!$D$174:$D$183,$AF86)&gt;0,"吊掛けのみ",IF(COUNTIF(WeDB!$M$3:$M$169,$AF86)&gt;0,"アルミ",IF(COUNTIF(WeDB!D$3:D$169,$AF86),"WE適用","適用無し"))))))</f>
        <v>WE適用</v>
      </c>
      <c r="AJ86" s="6" t="str">
        <f>IF(AND(AI86="WE適用",COUNTIF(Planning!$AS$10:$AS$896,$AF86&amp;"_"&amp;$AH86)&gt;0),"計画ok",IF(AND(AI86="WE適用",COUNTIF(Planning!$AS$10:$AS$896,$AF86&amp;"_"&amp;$AH86)=0),"未反映NG",""))</f>
        <v>計画ok</v>
      </c>
      <c r="AK86" s="6" t="str">
        <f t="shared" si="7"/>
        <v>50100MKT D700XA_CBU</v>
      </c>
      <c r="AL86" s="6" t="str">
        <f>IF(B86="","",_xlfn.XLOOKUP(AF86,CostDB!A:A,CostDB!G:G))</f>
        <v>1245WE</v>
      </c>
    </row>
    <row r="87" spans="1:38" x14ac:dyDescent="0.35">
      <c r="A87" s="8" t="s">
        <v>2425</v>
      </c>
      <c r="B87" s="9" t="s">
        <v>189</v>
      </c>
      <c r="C87" s="9" t="s">
        <v>2423</v>
      </c>
      <c r="D87" s="10" t="s">
        <v>128</v>
      </c>
      <c r="E87" s="9">
        <v>0</v>
      </c>
      <c r="F87" s="9">
        <v>0</v>
      </c>
      <c r="G87" s="9">
        <v>0</v>
      </c>
      <c r="H87" s="9">
        <v>0</v>
      </c>
      <c r="I87" s="9">
        <v>0</v>
      </c>
      <c r="J87" s="9">
        <v>0</v>
      </c>
      <c r="K87" s="9">
        <v>0</v>
      </c>
      <c r="L87" s="9">
        <v>0</v>
      </c>
      <c r="M87" s="9">
        <v>0</v>
      </c>
      <c r="N87" s="9">
        <v>0</v>
      </c>
      <c r="O87" s="9">
        <v>0</v>
      </c>
      <c r="P87" s="9">
        <v>0</v>
      </c>
      <c r="Q87" s="9">
        <v>0</v>
      </c>
      <c r="R87" s="9">
        <v>0</v>
      </c>
      <c r="S87" s="9">
        <v>4</v>
      </c>
      <c r="T87" s="9">
        <v>0</v>
      </c>
      <c r="U87" s="9">
        <v>0</v>
      </c>
      <c r="V87" s="9">
        <v>0</v>
      </c>
      <c r="W87" s="9">
        <v>0</v>
      </c>
      <c r="X87" s="9">
        <v>0</v>
      </c>
      <c r="Y87" s="9"/>
      <c r="Z87" s="9"/>
      <c r="AA87" s="9"/>
      <c r="AB87" s="9"/>
      <c r="AC87" s="10"/>
      <c r="AD87" s="535"/>
      <c r="AE87" s="6">
        <f t="shared" si="8"/>
        <v>17</v>
      </c>
      <c r="AF87" s="6" t="str">
        <f>IF($AE87=17,_xlfn.XLOOKUP($A87&amp;" ",CostDB!B:B,CostDB!A:A,"",,),IF($AE87=15,_xlfn.XLOOKUP($A87&amp;"   ",CostDB!B:B,CostDB!A:A,"",,),""))</f>
        <v>50100MKT D700XA</v>
      </c>
      <c r="AG87" s="6" t="str">
        <f t="shared" si="6"/>
        <v>MULTI</v>
      </c>
      <c r="AH87" s="6" t="str">
        <f t="shared" si="5"/>
        <v>CBU</v>
      </c>
      <c r="AI87" s="6" t="str">
        <f>IF($AF87="","",IF(LEFT(A87,5)="17500","タンク",IF(LEFT(A87,5)="17510","タンク",IF(COUNTIF(WeDB!$D$174:$D$183,$AF87)&gt;0,"吊掛けのみ",IF(COUNTIF(WeDB!$M$3:$M$169,$AF87)&gt;0,"アルミ",IF(COUNTIF(WeDB!D$3:D$169,$AF87),"WE適用","適用無し"))))))</f>
        <v>WE適用</v>
      </c>
      <c r="AJ87" s="6" t="str">
        <f>IF(AND(AI87="WE適用",COUNTIF(Planning!$AS$10:$AS$896,$AF87&amp;"_"&amp;$AH87)&gt;0),"計画ok",IF(AND(AI87="WE適用",COUNTIF(Planning!$AS$10:$AS$896,$AF87&amp;"_"&amp;$AH87)=0),"未反映NG",""))</f>
        <v>計画ok</v>
      </c>
      <c r="AK87" s="6" t="str">
        <f t="shared" si="7"/>
        <v>50100MKT D700XA_CBU</v>
      </c>
      <c r="AL87" s="6" t="str">
        <f>IF(B87="","",_xlfn.XLOOKUP(AF87,CostDB!A:A,CostDB!G:G))</f>
        <v>1245WE</v>
      </c>
    </row>
    <row r="88" spans="1:38" x14ac:dyDescent="0.35">
      <c r="A88" s="8" t="s">
        <v>2425</v>
      </c>
      <c r="B88" s="9" t="s">
        <v>189</v>
      </c>
      <c r="C88" s="9" t="s">
        <v>2423</v>
      </c>
      <c r="D88" s="10" t="s">
        <v>128</v>
      </c>
      <c r="E88" s="9">
        <v>0</v>
      </c>
      <c r="F88" s="9">
        <v>0</v>
      </c>
      <c r="G88" s="9">
        <v>0</v>
      </c>
      <c r="H88" s="9">
        <v>0</v>
      </c>
      <c r="I88" s="9">
        <v>0</v>
      </c>
      <c r="J88" s="9">
        <v>0</v>
      </c>
      <c r="K88" s="9">
        <v>0</v>
      </c>
      <c r="L88" s="9">
        <v>0</v>
      </c>
      <c r="M88" s="9">
        <v>0</v>
      </c>
      <c r="N88" s="9">
        <v>0</v>
      </c>
      <c r="O88" s="9">
        <v>0</v>
      </c>
      <c r="P88" s="9">
        <v>0</v>
      </c>
      <c r="Q88" s="9">
        <v>0</v>
      </c>
      <c r="R88" s="9">
        <v>0</v>
      </c>
      <c r="S88" s="9">
        <v>0</v>
      </c>
      <c r="T88" s="9">
        <v>11</v>
      </c>
      <c r="U88" s="9">
        <v>0</v>
      </c>
      <c r="V88" s="9">
        <v>0</v>
      </c>
      <c r="W88" s="9">
        <v>0</v>
      </c>
      <c r="X88" s="9">
        <v>0</v>
      </c>
      <c r="Y88" s="9"/>
      <c r="Z88" s="9"/>
      <c r="AA88" s="9"/>
      <c r="AB88" s="9"/>
      <c r="AC88" s="10"/>
      <c r="AD88" s="535"/>
      <c r="AE88" s="6">
        <f t="shared" si="8"/>
        <v>17</v>
      </c>
      <c r="AF88" s="6" t="str">
        <f>IF($AE88=17,_xlfn.XLOOKUP($A88&amp;" ",CostDB!B:B,CostDB!A:A,"",,),IF($AE88=15,_xlfn.XLOOKUP($A88&amp;"   ",CostDB!B:B,CostDB!A:A,"",,),""))</f>
        <v>50100MKT D700XA</v>
      </c>
      <c r="AG88" s="6" t="str">
        <f t="shared" si="6"/>
        <v>MULTI</v>
      </c>
      <c r="AH88" s="6" t="str">
        <f t="shared" si="5"/>
        <v>CBU</v>
      </c>
      <c r="AI88" s="6" t="str">
        <f>IF($AF88="","",IF(LEFT(A88,5)="17500","タンク",IF(LEFT(A88,5)="17510","タンク",IF(COUNTIF(WeDB!$D$174:$D$183,$AF88)&gt;0,"吊掛けのみ",IF(COUNTIF(WeDB!$M$3:$M$169,$AF88)&gt;0,"アルミ",IF(COUNTIF(WeDB!D$3:D$169,$AF88),"WE適用","適用無し"))))))</f>
        <v>WE適用</v>
      </c>
      <c r="AJ88" s="6" t="str">
        <f>IF(AND(AI88="WE適用",COUNTIF(Planning!$AS$10:$AS$896,$AF88&amp;"_"&amp;$AH88)&gt;0),"計画ok",IF(AND(AI88="WE適用",COUNTIF(Planning!$AS$10:$AS$896,$AF88&amp;"_"&amp;$AH88)=0),"未反映NG",""))</f>
        <v>計画ok</v>
      </c>
      <c r="AK88" s="6" t="str">
        <f t="shared" si="7"/>
        <v>50100MKT D700XA_CBU</v>
      </c>
      <c r="AL88" s="6" t="str">
        <f>IF(B88="","",_xlfn.XLOOKUP(AF88,CostDB!A:A,CostDB!G:G))</f>
        <v>1245WE</v>
      </c>
    </row>
    <row r="89" spans="1:38" x14ac:dyDescent="0.35">
      <c r="A89" s="8" t="s">
        <v>2425</v>
      </c>
      <c r="B89" s="9" t="s">
        <v>189</v>
      </c>
      <c r="C89" s="9" t="s">
        <v>2423</v>
      </c>
      <c r="D89" s="10" t="s">
        <v>128</v>
      </c>
      <c r="E89" s="9">
        <v>0</v>
      </c>
      <c r="F89" s="9">
        <v>0</v>
      </c>
      <c r="G89" s="9">
        <v>0</v>
      </c>
      <c r="H89" s="9">
        <v>0</v>
      </c>
      <c r="I89" s="9">
        <v>0</v>
      </c>
      <c r="J89" s="9">
        <v>0</v>
      </c>
      <c r="K89" s="9">
        <v>0</v>
      </c>
      <c r="L89" s="9">
        <v>0</v>
      </c>
      <c r="M89" s="9">
        <v>0</v>
      </c>
      <c r="N89" s="9">
        <v>0</v>
      </c>
      <c r="O89" s="9">
        <v>0</v>
      </c>
      <c r="P89" s="9">
        <v>0</v>
      </c>
      <c r="Q89" s="9">
        <v>0</v>
      </c>
      <c r="R89" s="9">
        <v>0</v>
      </c>
      <c r="S89" s="9">
        <v>0</v>
      </c>
      <c r="T89" s="9">
        <v>4</v>
      </c>
      <c r="U89" s="9">
        <v>0</v>
      </c>
      <c r="V89" s="9">
        <v>0</v>
      </c>
      <c r="W89" s="9">
        <v>0</v>
      </c>
      <c r="X89" s="9">
        <v>0</v>
      </c>
      <c r="Y89" s="9"/>
      <c r="Z89" s="9"/>
      <c r="AA89" s="9"/>
      <c r="AB89" s="9"/>
      <c r="AC89" s="10"/>
      <c r="AD89" s="535"/>
      <c r="AE89" s="6">
        <f t="shared" si="8"/>
        <v>17</v>
      </c>
      <c r="AF89" s="6" t="str">
        <f>IF($AE89=17,_xlfn.XLOOKUP($A89&amp;" ",CostDB!B:B,CostDB!A:A,"",,),IF($AE89=15,_xlfn.XLOOKUP($A89&amp;"   ",CostDB!B:B,CostDB!A:A,"",,),""))</f>
        <v>50100MKT D700XA</v>
      </c>
      <c r="AG89" s="6" t="str">
        <f t="shared" si="6"/>
        <v>MULTI</v>
      </c>
      <c r="AH89" s="6" t="str">
        <f t="shared" si="5"/>
        <v>CBU</v>
      </c>
      <c r="AI89" s="6" t="str">
        <f>IF($AF89="","",IF(LEFT(A89,5)="17500","タンク",IF(LEFT(A89,5)="17510","タンク",IF(COUNTIF(WeDB!$D$174:$D$183,$AF89)&gt;0,"吊掛けのみ",IF(COUNTIF(WeDB!$M$3:$M$169,$AF89)&gt;0,"アルミ",IF(COUNTIF(WeDB!D$3:D$169,$AF89),"WE適用","適用無し"))))))</f>
        <v>WE適用</v>
      </c>
      <c r="AJ89" s="6" t="str">
        <f>IF(AND(AI89="WE適用",COUNTIF(Planning!$AS$10:$AS$896,$AF89&amp;"_"&amp;$AH89)&gt;0),"計画ok",IF(AND(AI89="WE適用",COUNTIF(Planning!$AS$10:$AS$896,$AF89&amp;"_"&amp;$AH89)=0),"未反映NG",""))</f>
        <v>計画ok</v>
      </c>
      <c r="AK89" s="6" t="str">
        <f t="shared" si="7"/>
        <v>50100MKT D700XA_CBU</v>
      </c>
      <c r="AL89" s="6" t="str">
        <f>IF(B89="","",_xlfn.XLOOKUP(AF89,CostDB!A:A,CostDB!G:G))</f>
        <v>1245WE</v>
      </c>
    </row>
    <row r="90" spans="1:38" x14ac:dyDescent="0.35">
      <c r="A90" s="8" t="s">
        <v>2425</v>
      </c>
      <c r="B90" s="9" t="s">
        <v>189</v>
      </c>
      <c r="C90" s="9" t="s">
        <v>2423</v>
      </c>
      <c r="D90" s="10" t="s">
        <v>128</v>
      </c>
      <c r="E90" s="9">
        <v>120</v>
      </c>
      <c r="F90" s="9">
        <v>120</v>
      </c>
      <c r="G90" s="9">
        <v>120</v>
      </c>
      <c r="H90" s="9">
        <v>120</v>
      </c>
      <c r="I90" s="9">
        <v>120</v>
      </c>
      <c r="J90" s="9">
        <v>117</v>
      </c>
      <c r="K90" s="9">
        <v>0</v>
      </c>
      <c r="L90" s="9">
        <v>0</v>
      </c>
      <c r="M90" s="9">
        <v>0</v>
      </c>
      <c r="N90" s="9">
        <v>0</v>
      </c>
      <c r="O90" s="9">
        <v>0</v>
      </c>
      <c r="P90" s="9">
        <v>0</v>
      </c>
      <c r="Q90" s="9">
        <v>0</v>
      </c>
      <c r="R90" s="9">
        <v>30</v>
      </c>
      <c r="S90" s="9">
        <v>0</v>
      </c>
      <c r="T90" s="9">
        <v>50</v>
      </c>
      <c r="U90" s="9">
        <v>48</v>
      </c>
      <c r="V90" s="9">
        <v>17</v>
      </c>
      <c r="W90" s="9">
        <v>10</v>
      </c>
      <c r="X90" s="9">
        <v>120</v>
      </c>
      <c r="Y90" s="9"/>
      <c r="Z90" s="9"/>
      <c r="AA90" s="9"/>
      <c r="AB90" s="9"/>
      <c r="AC90" s="10"/>
      <c r="AD90" s="535"/>
      <c r="AE90" s="6">
        <f t="shared" si="8"/>
        <v>17</v>
      </c>
      <c r="AF90" s="6" t="str">
        <f>IF($AE90=17,_xlfn.XLOOKUP($A90&amp;" ",CostDB!B:B,CostDB!A:A,"",,),IF($AE90=15,_xlfn.XLOOKUP($A90&amp;"   ",CostDB!B:B,CostDB!A:A,"",,),""))</f>
        <v>50100MKT D700XA</v>
      </c>
      <c r="AG90" s="6" t="str">
        <f t="shared" si="6"/>
        <v>MULTI</v>
      </c>
      <c r="AH90" s="6" t="str">
        <f t="shared" si="5"/>
        <v>CBU</v>
      </c>
      <c r="AI90" s="6" t="str">
        <f>IF($AF90="","",IF(LEFT(A90,5)="17500","タンク",IF(LEFT(A90,5)="17510","タンク",IF(COUNTIF(WeDB!$D$174:$D$183,$AF90)&gt;0,"吊掛けのみ",IF(COUNTIF(WeDB!$M$3:$M$169,$AF90)&gt;0,"アルミ",IF(COUNTIF(WeDB!D$3:D$169,$AF90),"WE適用","適用無し"))))))</f>
        <v>WE適用</v>
      </c>
      <c r="AJ90" s="6" t="str">
        <f>IF(AND(AI90="WE適用",COUNTIF(Planning!$AS$10:$AS$896,$AF90&amp;"_"&amp;$AH90)&gt;0),"計画ok",IF(AND(AI90="WE適用",COUNTIF(Planning!$AS$10:$AS$896,$AF90&amp;"_"&amp;$AH90)=0),"未反映NG",""))</f>
        <v>計画ok</v>
      </c>
      <c r="AK90" s="6" t="str">
        <f t="shared" si="7"/>
        <v>50100MKT D700XA_CBU</v>
      </c>
      <c r="AL90" s="6" t="str">
        <f>IF(B90="","",_xlfn.XLOOKUP(AF90,CostDB!A:A,CostDB!G:G))</f>
        <v>1245WE</v>
      </c>
    </row>
    <row r="91" spans="1:38" x14ac:dyDescent="0.35">
      <c r="A91" s="8" t="s">
        <v>2425</v>
      </c>
      <c r="B91" s="9" t="s">
        <v>189</v>
      </c>
      <c r="C91" s="9" t="s">
        <v>2423</v>
      </c>
      <c r="D91" s="10" t="s">
        <v>128</v>
      </c>
      <c r="E91" s="9">
        <v>0</v>
      </c>
      <c r="F91" s="9">
        <v>0</v>
      </c>
      <c r="G91" s="9">
        <v>0</v>
      </c>
      <c r="H91" s="9">
        <v>0</v>
      </c>
      <c r="I91" s="9">
        <v>0</v>
      </c>
      <c r="J91" s="9">
        <v>0</v>
      </c>
      <c r="K91" s="9">
        <v>0</v>
      </c>
      <c r="L91" s="9">
        <v>1</v>
      </c>
      <c r="M91" s="9">
        <v>0</v>
      </c>
      <c r="N91" s="9">
        <v>0</v>
      </c>
      <c r="O91" s="9">
        <v>0</v>
      </c>
      <c r="P91" s="9">
        <v>0</v>
      </c>
      <c r="Q91" s="9">
        <v>0</v>
      </c>
      <c r="R91" s="9">
        <v>0</v>
      </c>
      <c r="S91" s="9">
        <v>0</v>
      </c>
      <c r="T91" s="9">
        <v>0</v>
      </c>
      <c r="U91" s="9">
        <v>0</v>
      </c>
      <c r="V91" s="9">
        <v>0</v>
      </c>
      <c r="W91" s="9">
        <v>0</v>
      </c>
      <c r="X91" s="9">
        <v>0</v>
      </c>
      <c r="Y91" s="9"/>
      <c r="Z91" s="9"/>
      <c r="AA91" s="9"/>
      <c r="AB91" s="9"/>
      <c r="AC91" s="10"/>
      <c r="AD91" s="535"/>
      <c r="AE91" s="6">
        <f t="shared" si="8"/>
        <v>17</v>
      </c>
      <c r="AF91" s="6" t="str">
        <f>IF($AE91=17,_xlfn.XLOOKUP($A91&amp;" ",CostDB!B:B,CostDB!A:A,"",,),IF($AE91=15,_xlfn.XLOOKUP($A91&amp;"   ",CostDB!B:B,CostDB!A:A,"",,),""))</f>
        <v>50100MKT D700XA</v>
      </c>
      <c r="AG91" s="6" t="str">
        <f t="shared" si="6"/>
        <v>MULTI</v>
      </c>
      <c r="AH91" s="6" t="str">
        <f t="shared" si="5"/>
        <v>CBU</v>
      </c>
      <c r="AI91" s="6" t="str">
        <f>IF($AF91="","",IF(LEFT(A91,5)="17500","タンク",IF(LEFT(A91,5)="17510","タンク",IF(COUNTIF(WeDB!$D$174:$D$183,$AF91)&gt;0,"吊掛けのみ",IF(COUNTIF(WeDB!$M$3:$M$169,$AF91)&gt;0,"アルミ",IF(COUNTIF(WeDB!D$3:D$169,$AF91),"WE適用","適用無し"))))))</f>
        <v>WE適用</v>
      </c>
      <c r="AJ91" s="6" t="str">
        <f>IF(AND(AI91="WE適用",COUNTIF(Planning!$AS$10:$AS$896,$AF91&amp;"_"&amp;$AH91)&gt;0),"計画ok",IF(AND(AI91="WE適用",COUNTIF(Planning!$AS$10:$AS$896,$AF91&amp;"_"&amp;$AH91)=0),"未反映NG",""))</f>
        <v>計画ok</v>
      </c>
      <c r="AK91" s="6" t="str">
        <f t="shared" si="7"/>
        <v>50100MKT D700XA_CBU</v>
      </c>
      <c r="AL91" s="6" t="str">
        <f>IF(B91="","",_xlfn.XLOOKUP(AF91,CostDB!A:A,CostDB!G:G))</f>
        <v>1245WE</v>
      </c>
    </row>
    <row r="92" spans="1:38" x14ac:dyDescent="0.35">
      <c r="A92" s="8" t="s">
        <v>2425</v>
      </c>
      <c r="B92" s="9" t="s">
        <v>189</v>
      </c>
      <c r="C92" s="9" t="s">
        <v>2423</v>
      </c>
      <c r="D92" s="10" t="s">
        <v>2426</v>
      </c>
      <c r="E92" s="9">
        <v>0</v>
      </c>
      <c r="F92" s="9">
        <v>0</v>
      </c>
      <c r="G92" s="9">
        <v>0</v>
      </c>
      <c r="H92" s="9">
        <v>0</v>
      </c>
      <c r="I92" s="9">
        <v>0</v>
      </c>
      <c r="J92" s="9">
        <v>0</v>
      </c>
      <c r="K92" s="9">
        <v>0</v>
      </c>
      <c r="L92" s="9">
        <v>0</v>
      </c>
      <c r="M92" s="9">
        <v>38</v>
      </c>
      <c r="N92" s="9">
        <v>0</v>
      </c>
      <c r="O92" s="9">
        <v>0</v>
      </c>
      <c r="P92" s="9">
        <v>22</v>
      </c>
      <c r="Q92" s="9">
        <v>0</v>
      </c>
      <c r="R92" s="9">
        <v>0</v>
      </c>
      <c r="S92" s="9">
        <v>0</v>
      </c>
      <c r="T92" s="9">
        <v>0</v>
      </c>
      <c r="U92" s="9">
        <v>35</v>
      </c>
      <c r="V92" s="9">
        <v>35</v>
      </c>
      <c r="W92" s="9">
        <v>0</v>
      </c>
      <c r="X92" s="9">
        <v>0</v>
      </c>
      <c r="Y92" s="9"/>
      <c r="Z92" s="9"/>
      <c r="AA92" s="9"/>
      <c r="AB92" s="9"/>
      <c r="AC92" s="10"/>
      <c r="AD92" s="535"/>
      <c r="AE92" s="6">
        <f t="shared" si="8"/>
        <v>17</v>
      </c>
      <c r="AF92" s="6" t="str">
        <f>IF($AE92=17,_xlfn.XLOOKUP($A92&amp;" ",CostDB!B:B,CostDB!A:A,"",,),IF($AE92=15,_xlfn.XLOOKUP($A92&amp;"   ",CostDB!B:B,CostDB!A:A,"",,),""))</f>
        <v>50100MKT D700XA</v>
      </c>
      <c r="AG92" s="6" t="str">
        <f t="shared" si="6"/>
        <v>MULTI</v>
      </c>
      <c r="AH92" s="6" t="str">
        <f t="shared" si="5"/>
        <v>CBU</v>
      </c>
      <c r="AI92" s="6" t="str">
        <f>IF($AF92="","",IF(LEFT(A92,5)="17500","タンク",IF(LEFT(A92,5)="17510","タンク",IF(COUNTIF(WeDB!$D$174:$D$183,$AF92)&gt;0,"吊掛けのみ",IF(COUNTIF(WeDB!$M$3:$M$169,$AF92)&gt;0,"アルミ",IF(COUNTIF(WeDB!D$3:D$169,$AF92),"WE適用","適用無し"))))))</f>
        <v>WE適用</v>
      </c>
      <c r="AJ92" s="6" t="str">
        <f>IF(AND(AI92="WE適用",COUNTIF(Planning!$AS$10:$AS$896,$AF92&amp;"_"&amp;$AH92)&gt;0),"計画ok",IF(AND(AI92="WE適用",COUNTIF(Planning!$AS$10:$AS$896,$AF92&amp;"_"&amp;$AH92)=0),"未反映NG",""))</f>
        <v>計画ok</v>
      </c>
      <c r="AK92" s="6" t="str">
        <f t="shared" si="7"/>
        <v>50100MKT D700XA_CBU</v>
      </c>
      <c r="AL92" s="6" t="str">
        <f>IF(B92="","",_xlfn.XLOOKUP(AF92,CostDB!A:A,CostDB!G:G))</f>
        <v>1245WE</v>
      </c>
    </row>
    <row r="93" spans="1:38" x14ac:dyDescent="0.35">
      <c r="A93" s="8" t="s">
        <v>2425</v>
      </c>
      <c r="B93" s="9" t="s">
        <v>189</v>
      </c>
      <c r="C93" s="9" t="s">
        <v>2423</v>
      </c>
      <c r="D93" s="10" t="s">
        <v>128</v>
      </c>
      <c r="E93" s="9">
        <v>0</v>
      </c>
      <c r="F93" s="9">
        <v>0</v>
      </c>
      <c r="G93" s="9">
        <v>0</v>
      </c>
      <c r="H93" s="9">
        <v>0</v>
      </c>
      <c r="I93" s="9">
        <v>0</v>
      </c>
      <c r="J93" s="9">
        <v>3</v>
      </c>
      <c r="K93" s="9">
        <v>0</v>
      </c>
      <c r="L93" s="9">
        <v>0</v>
      </c>
      <c r="M93" s="9">
        <v>0</v>
      </c>
      <c r="N93" s="9">
        <v>0</v>
      </c>
      <c r="O93" s="9">
        <v>0</v>
      </c>
      <c r="P93" s="9">
        <v>0</v>
      </c>
      <c r="Q93" s="9">
        <v>0</v>
      </c>
      <c r="R93" s="9">
        <v>0</v>
      </c>
      <c r="S93" s="9">
        <v>0</v>
      </c>
      <c r="T93" s="9">
        <v>0</v>
      </c>
      <c r="U93" s="9">
        <v>0</v>
      </c>
      <c r="V93" s="9">
        <v>0</v>
      </c>
      <c r="W93" s="9">
        <v>45</v>
      </c>
      <c r="X93" s="9">
        <v>0</v>
      </c>
      <c r="Y93" s="9"/>
      <c r="Z93" s="9"/>
      <c r="AA93" s="9"/>
      <c r="AB93" s="9"/>
      <c r="AC93" s="10"/>
      <c r="AD93" s="535"/>
      <c r="AE93" s="6">
        <f t="shared" si="8"/>
        <v>17</v>
      </c>
      <c r="AF93" s="6" t="str">
        <f>IF($AE93=17,_xlfn.XLOOKUP($A93&amp;" ",CostDB!B:B,CostDB!A:A,"",,),IF($AE93=15,_xlfn.XLOOKUP($A93&amp;"   ",CostDB!B:B,CostDB!A:A,"",,),""))</f>
        <v>50100MKT D700XA</v>
      </c>
      <c r="AG93" s="6" t="str">
        <f t="shared" si="6"/>
        <v>MULTI</v>
      </c>
      <c r="AH93" s="6" t="str">
        <f t="shared" si="5"/>
        <v>CBU</v>
      </c>
      <c r="AI93" s="6" t="str">
        <f>IF($AF93="","",IF(LEFT(A93,5)="17500","タンク",IF(LEFT(A93,5)="17510","タンク",IF(COUNTIF(WeDB!$D$174:$D$183,$AF93)&gt;0,"吊掛けのみ",IF(COUNTIF(WeDB!$M$3:$M$169,$AF93)&gt;0,"アルミ",IF(COUNTIF(WeDB!D$3:D$169,$AF93),"WE適用","適用無し"))))))</f>
        <v>WE適用</v>
      </c>
      <c r="AJ93" s="6" t="str">
        <f>IF(AND(AI93="WE適用",COUNTIF(Planning!$AS$10:$AS$896,$AF93&amp;"_"&amp;$AH93)&gt;0),"計画ok",IF(AND(AI93="WE適用",COUNTIF(Planning!$AS$10:$AS$896,$AF93&amp;"_"&amp;$AH93)=0),"未反映NG",""))</f>
        <v>計画ok</v>
      </c>
      <c r="AK93" s="6" t="str">
        <f t="shared" si="7"/>
        <v>50100MKT D700XA_CBU</v>
      </c>
      <c r="AL93" s="6" t="str">
        <f>IF(B93="","",_xlfn.XLOOKUP(AF93,CostDB!A:A,CostDB!G:G))</f>
        <v>1245WE</v>
      </c>
    </row>
    <row r="94" spans="1:38" x14ac:dyDescent="0.35">
      <c r="A94" s="8" t="s">
        <v>2425</v>
      </c>
      <c r="B94" s="9" t="s">
        <v>189</v>
      </c>
      <c r="C94" s="9" t="s">
        <v>2423</v>
      </c>
      <c r="D94" s="10" t="s">
        <v>128</v>
      </c>
      <c r="E94" s="9">
        <v>0</v>
      </c>
      <c r="F94" s="9">
        <v>0</v>
      </c>
      <c r="G94" s="9">
        <v>0</v>
      </c>
      <c r="H94" s="9">
        <v>0</v>
      </c>
      <c r="I94" s="9">
        <v>0</v>
      </c>
      <c r="J94" s="9">
        <v>0</v>
      </c>
      <c r="K94" s="9">
        <v>0</v>
      </c>
      <c r="L94" s="9">
        <v>0</v>
      </c>
      <c r="M94" s="9">
        <v>0</v>
      </c>
      <c r="N94" s="9">
        <v>0</v>
      </c>
      <c r="O94" s="9">
        <v>0</v>
      </c>
      <c r="P94" s="9">
        <v>20</v>
      </c>
      <c r="Q94" s="9">
        <v>0</v>
      </c>
      <c r="R94" s="9">
        <v>0</v>
      </c>
      <c r="S94" s="9">
        <v>0</v>
      </c>
      <c r="T94" s="9">
        <v>0</v>
      </c>
      <c r="U94" s="9">
        <v>0</v>
      </c>
      <c r="V94" s="9">
        <v>0</v>
      </c>
      <c r="W94" s="9">
        <v>0</v>
      </c>
      <c r="X94" s="9">
        <v>0</v>
      </c>
      <c r="Y94" s="9"/>
      <c r="Z94" s="9"/>
      <c r="AA94" s="9"/>
      <c r="AB94" s="9"/>
      <c r="AC94" s="10"/>
      <c r="AD94" s="535"/>
      <c r="AE94" s="6">
        <f t="shared" si="8"/>
        <v>17</v>
      </c>
      <c r="AF94" s="6" t="str">
        <f>IF($AE94=17,_xlfn.XLOOKUP($A94&amp;" ",CostDB!B:B,CostDB!A:A,"",,),IF($AE94=15,_xlfn.XLOOKUP($A94&amp;"   ",CostDB!B:B,CostDB!A:A,"",,),""))</f>
        <v>50100MKT D700XA</v>
      </c>
      <c r="AG94" s="6" t="str">
        <f t="shared" si="6"/>
        <v>MULTI</v>
      </c>
      <c r="AH94" s="6" t="str">
        <f t="shared" si="5"/>
        <v>CBU</v>
      </c>
      <c r="AI94" s="6" t="str">
        <f>IF($AF94="","",IF(LEFT(A94,5)="17500","タンク",IF(LEFT(A94,5)="17510","タンク",IF(COUNTIF(WeDB!$D$174:$D$183,$AF94)&gt;0,"吊掛けのみ",IF(COUNTIF(WeDB!$M$3:$M$169,$AF94)&gt;0,"アルミ",IF(COUNTIF(WeDB!D$3:D$169,$AF94),"WE適用","適用無し"))))))</f>
        <v>WE適用</v>
      </c>
      <c r="AJ94" s="6" t="str">
        <f>IF(AND(AI94="WE適用",COUNTIF(Planning!$AS$10:$AS$896,$AF94&amp;"_"&amp;$AH94)&gt;0),"計画ok",IF(AND(AI94="WE適用",COUNTIF(Planning!$AS$10:$AS$896,$AF94&amp;"_"&amp;$AH94)=0),"未反映NG",""))</f>
        <v>計画ok</v>
      </c>
      <c r="AK94" s="6" t="str">
        <f t="shared" si="7"/>
        <v>50100MKT D700XA_CBU</v>
      </c>
      <c r="AL94" s="6" t="str">
        <f>IF(B94="","",_xlfn.XLOOKUP(AF94,CostDB!A:A,CostDB!G:G))</f>
        <v>1245WE</v>
      </c>
    </row>
    <row r="95" spans="1:38" x14ac:dyDescent="0.35">
      <c r="A95" s="8" t="s">
        <v>2425</v>
      </c>
      <c r="B95" s="9" t="s">
        <v>189</v>
      </c>
      <c r="C95" s="9" t="s">
        <v>2423</v>
      </c>
      <c r="D95" s="10" t="s">
        <v>128</v>
      </c>
      <c r="E95" s="9">
        <v>0</v>
      </c>
      <c r="F95" s="9">
        <v>0</v>
      </c>
      <c r="G95" s="9">
        <v>0</v>
      </c>
      <c r="H95" s="9">
        <v>0</v>
      </c>
      <c r="I95" s="9">
        <v>0</v>
      </c>
      <c r="J95" s="9">
        <v>0</v>
      </c>
      <c r="K95" s="9">
        <v>0</v>
      </c>
      <c r="L95" s="9">
        <v>0</v>
      </c>
      <c r="M95" s="9">
        <v>0</v>
      </c>
      <c r="N95" s="9">
        <v>0</v>
      </c>
      <c r="O95" s="9">
        <v>0</v>
      </c>
      <c r="P95" s="9">
        <v>0</v>
      </c>
      <c r="Q95" s="9">
        <v>0</v>
      </c>
      <c r="R95" s="9">
        <v>0</v>
      </c>
      <c r="S95" s="9">
        <v>0</v>
      </c>
      <c r="T95" s="9">
        <v>0</v>
      </c>
      <c r="U95" s="9">
        <v>0</v>
      </c>
      <c r="V95" s="9">
        <v>60</v>
      </c>
      <c r="W95" s="9">
        <v>0</v>
      </c>
      <c r="X95" s="9">
        <v>0</v>
      </c>
      <c r="Y95" s="9"/>
      <c r="Z95" s="9"/>
      <c r="AA95" s="9"/>
      <c r="AB95" s="9"/>
      <c r="AC95" s="10"/>
      <c r="AD95" s="535"/>
      <c r="AE95" s="6">
        <f t="shared" si="8"/>
        <v>17</v>
      </c>
      <c r="AF95" s="6" t="str">
        <f>IF($AE95=17,_xlfn.XLOOKUP($A95&amp;" ",CostDB!B:B,CostDB!A:A,"",,),IF($AE95=15,_xlfn.XLOOKUP($A95&amp;"   ",CostDB!B:B,CostDB!A:A,"",,),""))</f>
        <v>50100MKT D700XA</v>
      </c>
      <c r="AG95" s="6" t="str">
        <f t="shared" si="6"/>
        <v>MULTI</v>
      </c>
      <c r="AH95" s="6" t="str">
        <f t="shared" si="5"/>
        <v>CBU</v>
      </c>
      <c r="AI95" s="6" t="str">
        <f>IF($AF95="","",IF(LEFT(A95,5)="17500","タンク",IF(LEFT(A95,5)="17510","タンク",IF(COUNTIF(WeDB!$D$174:$D$183,$AF95)&gt;0,"吊掛けのみ",IF(COUNTIF(WeDB!$M$3:$M$169,$AF95)&gt;0,"アルミ",IF(COUNTIF(WeDB!D$3:D$169,$AF95),"WE適用","適用無し"))))))</f>
        <v>WE適用</v>
      </c>
      <c r="AJ95" s="6" t="str">
        <f>IF(AND(AI95="WE適用",COUNTIF(Planning!$AS$10:$AS$896,$AF95&amp;"_"&amp;$AH95)&gt;0),"計画ok",IF(AND(AI95="WE適用",COUNTIF(Planning!$AS$10:$AS$896,$AF95&amp;"_"&amp;$AH95)=0),"未反映NG",""))</f>
        <v>計画ok</v>
      </c>
      <c r="AK95" s="6" t="str">
        <f t="shared" si="7"/>
        <v>50100MKT D700XA_CBU</v>
      </c>
      <c r="AL95" s="6" t="str">
        <f>IF(B95="","",_xlfn.XLOOKUP(AF95,CostDB!A:A,CostDB!G:G))</f>
        <v>1245WE</v>
      </c>
    </row>
    <row r="96" spans="1:38" x14ac:dyDescent="0.35">
      <c r="A96" s="8" t="s">
        <v>2425</v>
      </c>
      <c r="B96" s="9" t="s">
        <v>189</v>
      </c>
      <c r="C96" s="9" t="s">
        <v>2423</v>
      </c>
      <c r="D96" s="10" t="s">
        <v>128</v>
      </c>
      <c r="E96" s="9">
        <v>0</v>
      </c>
      <c r="F96" s="9">
        <v>0</v>
      </c>
      <c r="G96" s="9">
        <v>0</v>
      </c>
      <c r="H96" s="9">
        <v>0</v>
      </c>
      <c r="I96" s="9">
        <v>0</v>
      </c>
      <c r="J96" s="9">
        <v>0</v>
      </c>
      <c r="K96" s="9">
        <v>0</v>
      </c>
      <c r="L96" s="9">
        <v>0</v>
      </c>
      <c r="M96" s="9">
        <v>0</v>
      </c>
      <c r="N96" s="9">
        <v>0</v>
      </c>
      <c r="O96" s="9">
        <v>0</v>
      </c>
      <c r="P96" s="9">
        <v>0</v>
      </c>
      <c r="Q96" s="9">
        <v>0</v>
      </c>
      <c r="R96" s="9">
        <v>0</v>
      </c>
      <c r="S96" s="9">
        <v>0</v>
      </c>
      <c r="T96" s="9">
        <v>0</v>
      </c>
      <c r="U96" s="9">
        <v>72</v>
      </c>
      <c r="V96" s="9">
        <v>18</v>
      </c>
      <c r="W96" s="9">
        <v>0</v>
      </c>
      <c r="X96" s="9">
        <v>0</v>
      </c>
      <c r="Y96" s="9"/>
      <c r="Z96" s="9"/>
      <c r="AA96" s="9"/>
      <c r="AB96" s="9"/>
      <c r="AC96" s="10"/>
      <c r="AD96" s="535"/>
      <c r="AE96" s="6">
        <f t="shared" si="8"/>
        <v>17</v>
      </c>
      <c r="AF96" s="6" t="str">
        <f>IF($AE96=17,_xlfn.XLOOKUP($A96&amp;" ",CostDB!B:B,CostDB!A:A,"",,),IF($AE96=15,_xlfn.XLOOKUP($A96&amp;"   ",CostDB!B:B,CostDB!A:A,"",,),""))</f>
        <v>50100MKT D700XA</v>
      </c>
      <c r="AG96" s="6" t="str">
        <f t="shared" si="6"/>
        <v>MULTI</v>
      </c>
      <c r="AH96" s="6" t="str">
        <f t="shared" si="5"/>
        <v>CBU</v>
      </c>
      <c r="AI96" s="6" t="str">
        <f>IF($AF96="","",IF(LEFT(A96,5)="17500","タンク",IF(LEFT(A96,5)="17510","タンク",IF(COUNTIF(WeDB!$D$174:$D$183,$AF96)&gt;0,"吊掛けのみ",IF(COUNTIF(WeDB!$M$3:$M$169,$AF96)&gt;0,"アルミ",IF(COUNTIF(WeDB!D$3:D$169,$AF96),"WE適用","適用無し"))))))</f>
        <v>WE適用</v>
      </c>
      <c r="AJ96" s="6" t="str">
        <f>IF(AND(AI96="WE適用",COUNTIF(Planning!$AS$10:$AS$896,$AF96&amp;"_"&amp;$AH96)&gt;0),"計画ok",IF(AND(AI96="WE適用",COUNTIF(Planning!$AS$10:$AS$896,$AF96&amp;"_"&amp;$AH96)=0),"未反映NG",""))</f>
        <v>計画ok</v>
      </c>
      <c r="AK96" s="6" t="str">
        <f t="shared" si="7"/>
        <v>50100MKT D700XA_CBU</v>
      </c>
      <c r="AL96" s="6" t="str">
        <f>IF(B96="","",_xlfn.XLOOKUP(AF96,CostDB!A:A,CostDB!G:G))</f>
        <v>1245WE</v>
      </c>
    </row>
    <row r="97" spans="1:38" x14ac:dyDescent="0.35">
      <c r="A97" s="8" t="s">
        <v>2425</v>
      </c>
      <c r="B97" s="9" t="s">
        <v>189</v>
      </c>
      <c r="C97" s="9" t="s">
        <v>2423</v>
      </c>
      <c r="D97" s="10" t="s">
        <v>128</v>
      </c>
      <c r="E97" s="9">
        <v>0</v>
      </c>
      <c r="F97" s="9">
        <v>0</v>
      </c>
      <c r="G97" s="9">
        <v>0</v>
      </c>
      <c r="H97" s="9">
        <v>0</v>
      </c>
      <c r="I97" s="9">
        <v>0</v>
      </c>
      <c r="J97" s="9">
        <v>0</v>
      </c>
      <c r="K97" s="9">
        <v>15</v>
      </c>
      <c r="L97" s="9">
        <v>0</v>
      </c>
      <c r="M97" s="9">
        <v>0</v>
      </c>
      <c r="N97" s="9">
        <v>0</v>
      </c>
      <c r="O97" s="9">
        <v>0</v>
      </c>
      <c r="P97" s="9">
        <v>0</v>
      </c>
      <c r="Q97" s="9">
        <v>0</v>
      </c>
      <c r="R97" s="9">
        <v>0</v>
      </c>
      <c r="S97" s="9">
        <v>0</v>
      </c>
      <c r="T97" s="9">
        <v>0</v>
      </c>
      <c r="U97" s="9">
        <v>0</v>
      </c>
      <c r="V97" s="9">
        <v>0</v>
      </c>
      <c r="W97" s="9">
        <v>0</v>
      </c>
      <c r="X97" s="9">
        <v>0</v>
      </c>
      <c r="Y97" s="9"/>
      <c r="Z97" s="9"/>
      <c r="AA97" s="9"/>
      <c r="AB97" s="9"/>
      <c r="AC97" s="10"/>
      <c r="AD97" s="535"/>
      <c r="AE97" s="6">
        <f t="shared" si="8"/>
        <v>17</v>
      </c>
      <c r="AF97" s="6" t="str">
        <f>IF($AE97=17,_xlfn.XLOOKUP($A97&amp;" ",CostDB!B:B,CostDB!A:A,"",,),IF($AE97=15,_xlfn.XLOOKUP($A97&amp;"   ",CostDB!B:B,CostDB!A:A,"",,),""))</f>
        <v>50100MKT D700XA</v>
      </c>
      <c r="AG97" s="6" t="str">
        <f t="shared" si="6"/>
        <v>MULTI</v>
      </c>
      <c r="AH97" s="6" t="str">
        <f t="shared" si="5"/>
        <v>CBU</v>
      </c>
      <c r="AI97" s="6" t="str">
        <f>IF($AF97="","",IF(LEFT(A97,5)="17500","タンク",IF(LEFT(A97,5)="17510","タンク",IF(COUNTIF(WeDB!$D$174:$D$183,$AF97)&gt;0,"吊掛けのみ",IF(COUNTIF(WeDB!$M$3:$M$169,$AF97)&gt;0,"アルミ",IF(COUNTIF(WeDB!D$3:D$169,$AF97),"WE適用","適用無し"))))))</f>
        <v>WE適用</v>
      </c>
      <c r="AJ97" s="6" t="str">
        <f>IF(AND(AI97="WE適用",COUNTIF(Planning!$AS$10:$AS$896,$AF97&amp;"_"&amp;$AH97)&gt;0),"計画ok",IF(AND(AI97="WE適用",COUNTIF(Planning!$AS$10:$AS$896,$AF97&amp;"_"&amp;$AH97)=0),"未反映NG",""))</f>
        <v>計画ok</v>
      </c>
      <c r="AK97" s="6" t="str">
        <f t="shared" si="7"/>
        <v>50100MKT D700XA_CBU</v>
      </c>
      <c r="AL97" s="6" t="str">
        <f>IF(B97="","",_xlfn.XLOOKUP(AF97,CostDB!A:A,CostDB!G:G))</f>
        <v>1245WE</v>
      </c>
    </row>
    <row r="98" spans="1:38" x14ac:dyDescent="0.35">
      <c r="A98" s="8" t="s">
        <v>2425</v>
      </c>
      <c r="B98" s="9" t="s">
        <v>189</v>
      </c>
      <c r="C98" s="9" t="s">
        <v>2423</v>
      </c>
      <c r="D98" s="10" t="s">
        <v>128</v>
      </c>
      <c r="E98" s="9">
        <v>0</v>
      </c>
      <c r="F98" s="9">
        <v>0</v>
      </c>
      <c r="G98" s="9">
        <v>0</v>
      </c>
      <c r="H98" s="9">
        <v>0</v>
      </c>
      <c r="I98" s="9">
        <v>0</v>
      </c>
      <c r="J98" s="9">
        <v>0</v>
      </c>
      <c r="K98" s="9">
        <v>0</v>
      </c>
      <c r="L98" s="9">
        <v>0</v>
      </c>
      <c r="M98" s="9">
        <v>0</v>
      </c>
      <c r="N98" s="9">
        <v>0</v>
      </c>
      <c r="O98" s="9">
        <v>0</v>
      </c>
      <c r="P98" s="9">
        <v>10</v>
      </c>
      <c r="Q98" s="9">
        <v>0</v>
      </c>
      <c r="R98" s="9">
        <v>0</v>
      </c>
      <c r="S98" s="9">
        <v>0</v>
      </c>
      <c r="T98" s="9">
        <v>0</v>
      </c>
      <c r="U98" s="9">
        <v>0</v>
      </c>
      <c r="V98" s="9">
        <v>0</v>
      </c>
      <c r="W98" s="9">
        <v>0</v>
      </c>
      <c r="X98" s="9">
        <v>0</v>
      </c>
      <c r="Y98" s="9"/>
      <c r="Z98" s="9"/>
      <c r="AA98" s="9"/>
      <c r="AB98" s="9"/>
      <c r="AC98" s="10"/>
      <c r="AD98" s="535"/>
      <c r="AE98" s="6">
        <f t="shared" si="8"/>
        <v>17</v>
      </c>
      <c r="AF98" s="6" t="str">
        <f>IF($AE98=17,_xlfn.XLOOKUP($A98&amp;" ",CostDB!B:B,CostDB!A:A,"",,),IF($AE98=15,_xlfn.XLOOKUP($A98&amp;"   ",CostDB!B:B,CostDB!A:A,"",,),""))</f>
        <v>50100MKT D700XA</v>
      </c>
      <c r="AG98" s="6" t="str">
        <f t="shared" si="6"/>
        <v>MULTI</v>
      </c>
      <c r="AH98" s="6" t="str">
        <f t="shared" si="5"/>
        <v>CBU</v>
      </c>
      <c r="AI98" s="6" t="str">
        <f>IF($AF98="","",IF(LEFT(A98,5)="17500","タンク",IF(LEFT(A98,5)="17510","タンク",IF(COUNTIF(WeDB!$D$174:$D$183,$AF98)&gt;0,"吊掛けのみ",IF(COUNTIF(WeDB!$M$3:$M$169,$AF98)&gt;0,"アルミ",IF(COUNTIF(WeDB!D$3:D$169,$AF98),"WE適用","適用無し"))))))</f>
        <v>WE適用</v>
      </c>
      <c r="AJ98" s="6" t="str">
        <f>IF(AND(AI98="WE適用",COUNTIF(Planning!$AS$10:$AS$896,$AF98&amp;"_"&amp;$AH98)&gt;0),"計画ok",IF(AND(AI98="WE適用",COUNTIF(Planning!$AS$10:$AS$896,$AF98&amp;"_"&amp;$AH98)=0),"未反映NG",""))</f>
        <v>計画ok</v>
      </c>
      <c r="AK98" s="6" t="str">
        <f t="shared" si="7"/>
        <v>50100MKT D700XA_CBU</v>
      </c>
      <c r="AL98" s="6" t="str">
        <f>IF(B98="","",_xlfn.XLOOKUP(AF98,CostDB!A:A,CostDB!G:G))</f>
        <v>1245WE</v>
      </c>
    </row>
    <row r="99" spans="1:38" x14ac:dyDescent="0.35">
      <c r="A99" s="8" t="s">
        <v>2425</v>
      </c>
      <c r="B99" s="9" t="s">
        <v>189</v>
      </c>
      <c r="C99" s="9" t="s">
        <v>2423</v>
      </c>
      <c r="D99" s="10" t="s">
        <v>128</v>
      </c>
      <c r="E99" s="9">
        <v>0</v>
      </c>
      <c r="F99" s="9">
        <v>0</v>
      </c>
      <c r="G99" s="9">
        <v>0</v>
      </c>
      <c r="H99" s="9">
        <v>0</v>
      </c>
      <c r="I99" s="9">
        <v>0</v>
      </c>
      <c r="J99" s="9">
        <v>0</v>
      </c>
      <c r="K99" s="9">
        <v>105</v>
      </c>
      <c r="L99" s="9">
        <v>118</v>
      </c>
      <c r="M99" s="9">
        <v>60</v>
      </c>
      <c r="N99" s="9">
        <v>63</v>
      </c>
      <c r="O99" s="9">
        <v>110</v>
      </c>
      <c r="P99" s="9">
        <v>90</v>
      </c>
      <c r="Q99" s="9">
        <v>0</v>
      </c>
      <c r="R99" s="9">
        <v>0</v>
      </c>
      <c r="S99" s="9">
        <v>116</v>
      </c>
      <c r="T99" s="9">
        <v>55</v>
      </c>
      <c r="U99" s="9">
        <v>0</v>
      </c>
      <c r="V99" s="9">
        <v>25</v>
      </c>
      <c r="W99" s="9">
        <v>65</v>
      </c>
      <c r="X99" s="9">
        <v>0</v>
      </c>
      <c r="Y99" s="9"/>
      <c r="Z99" s="9"/>
      <c r="AA99" s="9"/>
      <c r="AB99" s="9"/>
      <c r="AC99" s="10"/>
      <c r="AD99" s="535"/>
      <c r="AE99" s="6">
        <f t="shared" si="8"/>
        <v>17</v>
      </c>
      <c r="AF99" s="6" t="str">
        <f>IF($AE99=17,_xlfn.XLOOKUP($A99&amp;" ",CostDB!B:B,CostDB!A:A,"",,),IF($AE99=15,_xlfn.XLOOKUP($A99&amp;"   ",CostDB!B:B,CostDB!A:A,"",,),""))</f>
        <v>50100MKT D700XA</v>
      </c>
      <c r="AG99" s="6" t="str">
        <f t="shared" si="6"/>
        <v>MULTI</v>
      </c>
      <c r="AH99" s="6" t="str">
        <f t="shared" si="5"/>
        <v>CBU</v>
      </c>
      <c r="AI99" s="6" t="str">
        <f>IF($AF99="","",IF(LEFT(A99,5)="17500","タンク",IF(LEFT(A99,5)="17510","タンク",IF(COUNTIF(WeDB!$D$174:$D$183,$AF99)&gt;0,"吊掛けのみ",IF(COUNTIF(WeDB!$M$3:$M$169,$AF99)&gt;0,"アルミ",IF(COUNTIF(WeDB!D$3:D$169,$AF99),"WE適用","適用無し"))))))</f>
        <v>WE適用</v>
      </c>
      <c r="AJ99" s="6" t="str">
        <f>IF(AND(AI99="WE適用",COUNTIF(Planning!$AS$10:$AS$896,$AF99&amp;"_"&amp;$AH99)&gt;0),"計画ok",IF(AND(AI99="WE適用",COUNTIF(Planning!$AS$10:$AS$896,$AF99&amp;"_"&amp;$AH99)=0),"未反映NG",""))</f>
        <v>計画ok</v>
      </c>
      <c r="AK99" s="6" t="str">
        <f t="shared" si="7"/>
        <v>50100MKT D700XA_CBU</v>
      </c>
      <c r="AL99" s="6" t="str">
        <f>IF(B99="","",_xlfn.XLOOKUP(AF99,CostDB!A:A,CostDB!G:G))</f>
        <v>1245WE</v>
      </c>
    </row>
    <row r="100" spans="1:38" x14ac:dyDescent="0.35">
      <c r="A100" s="8" t="s">
        <v>2427</v>
      </c>
      <c r="B100" s="9"/>
      <c r="C100" s="9"/>
      <c r="D100" s="10"/>
      <c r="E100" s="9">
        <v>195</v>
      </c>
      <c r="F100" s="9">
        <v>195</v>
      </c>
      <c r="G100" s="9">
        <v>195</v>
      </c>
      <c r="H100" s="9">
        <v>195</v>
      </c>
      <c r="I100" s="9">
        <v>175</v>
      </c>
      <c r="J100" s="9">
        <v>200</v>
      </c>
      <c r="K100" s="9">
        <v>180</v>
      </c>
      <c r="L100" s="9">
        <v>180</v>
      </c>
      <c r="M100" s="9">
        <v>178</v>
      </c>
      <c r="N100" s="9">
        <v>200</v>
      </c>
      <c r="O100" s="9">
        <v>152</v>
      </c>
      <c r="P100" s="9">
        <v>142</v>
      </c>
      <c r="Q100" s="9">
        <v>150</v>
      </c>
      <c r="R100" s="9">
        <v>141</v>
      </c>
      <c r="S100" s="9">
        <v>145</v>
      </c>
      <c r="T100" s="9">
        <v>120</v>
      </c>
      <c r="U100" s="9">
        <v>155</v>
      </c>
      <c r="V100" s="9">
        <v>185</v>
      </c>
      <c r="W100" s="9">
        <v>160</v>
      </c>
      <c r="X100" s="9">
        <v>180</v>
      </c>
      <c r="Y100" s="9"/>
      <c r="Z100" s="9"/>
      <c r="AA100" s="9"/>
      <c r="AB100" s="9"/>
      <c r="AC100" s="10"/>
      <c r="AD100" s="535"/>
      <c r="AE100" s="6">
        <f t="shared" si="8"/>
        <v>20</v>
      </c>
      <c r="AF100" s="6" t="str">
        <f>IF($AE100=17,_xlfn.XLOOKUP($A100&amp;" ",CostDB!B:B,CostDB!A:A,"",,),IF($AE100=15,_xlfn.XLOOKUP($A100&amp;"   ",CostDB!B:B,CostDB!A:A,"",,),""))</f>
        <v/>
      </c>
      <c r="AG100" s="6" t="str">
        <f t="shared" si="6"/>
        <v/>
      </c>
      <c r="AH100" s="6" t="str">
        <f t="shared" si="5"/>
        <v/>
      </c>
      <c r="AI100" s="6" t="str">
        <f>IF($AF100="","",IF(LEFT(A100,5)="17500","タンク",IF(LEFT(A100,5)="17510","タンク",IF(COUNTIF(WeDB!$D$174:$D$183,$AF100)&gt;0,"吊掛けのみ",IF(COUNTIF(WeDB!$M$3:$M$169,$AF100)&gt;0,"アルミ",IF(COUNTIF(WeDB!D$3:D$169,$AF100),"WE適用","適用無し"))))))</f>
        <v/>
      </c>
      <c r="AJ100" s="6" t="str">
        <f>IF(AND(AI100="WE適用",COUNTIF(Planning!$AS$10:$AS$896,$AF100&amp;"_"&amp;$AH100)&gt;0),"計画ok",IF(AND(AI100="WE適用",COUNTIF(Planning!$AS$10:$AS$896,$AF100&amp;"_"&amp;$AH100)=0),"未反映NG",""))</f>
        <v/>
      </c>
      <c r="AK100" s="6" t="str">
        <f t="shared" si="7"/>
        <v>_</v>
      </c>
      <c r="AL100" s="6" t="str">
        <f>IF(B100="","",_xlfn.XLOOKUP(AF100,CostDB!A:A,CostDB!G:G))</f>
        <v/>
      </c>
    </row>
    <row r="101" spans="1:38" x14ac:dyDescent="0.35">
      <c r="A101" s="8" t="s">
        <v>2428</v>
      </c>
      <c r="B101" s="9" t="s">
        <v>189</v>
      </c>
      <c r="C101" s="9" t="s">
        <v>2423</v>
      </c>
      <c r="D101" s="10" t="s">
        <v>129</v>
      </c>
      <c r="E101" s="9">
        <v>0</v>
      </c>
      <c r="F101" s="9">
        <v>0</v>
      </c>
      <c r="G101" s="9">
        <v>0</v>
      </c>
      <c r="H101" s="9">
        <v>0</v>
      </c>
      <c r="I101" s="9">
        <v>0</v>
      </c>
      <c r="J101" s="9">
        <v>0</v>
      </c>
      <c r="K101" s="9">
        <v>0</v>
      </c>
      <c r="L101" s="9">
        <v>0</v>
      </c>
      <c r="M101" s="9">
        <v>0</v>
      </c>
      <c r="N101" s="9">
        <v>0</v>
      </c>
      <c r="O101" s="9">
        <v>0</v>
      </c>
      <c r="P101" s="9">
        <v>0</v>
      </c>
      <c r="Q101" s="9">
        <v>0</v>
      </c>
      <c r="R101" s="9">
        <v>0</v>
      </c>
      <c r="S101" s="9">
        <v>0</v>
      </c>
      <c r="T101" s="9">
        <v>0</v>
      </c>
      <c r="U101" s="9">
        <v>0</v>
      </c>
      <c r="V101" s="9">
        <v>0</v>
      </c>
      <c r="W101" s="9">
        <v>21</v>
      </c>
      <c r="X101" s="9">
        <v>45</v>
      </c>
      <c r="Y101" s="9"/>
      <c r="Z101" s="9"/>
      <c r="AA101" s="9"/>
      <c r="AB101" s="9"/>
      <c r="AC101" s="10"/>
      <c r="AD101" s="535"/>
      <c r="AE101" s="6">
        <f t="shared" si="8"/>
        <v>15</v>
      </c>
      <c r="AF101" s="6" t="str">
        <f>IF($AE101=17,_xlfn.XLOOKUP($A101&amp;" ",CostDB!B:B,CostDB!A:A,"",,),IF($AE101=15,_xlfn.XLOOKUP($A101&amp;"   ",CostDB!B:B,CostDB!A:A,"",,),""))</f>
        <v>50100MKW D700XA</v>
      </c>
      <c r="AG101" s="6" t="str">
        <f t="shared" si="6"/>
        <v>MULTI</v>
      </c>
      <c r="AH101" s="6" t="str">
        <f t="shared" si="5"/>
        <v>CBU</v>
      </c>
      <c r="AI101" s="6" t="str">
        <f>IF($AF101="","",IF(LEFT(A101,5)="17500","タンク",IF(LEFT(A101,5)="17510","タンク",IF(COUNTIF(WeDB!$D$174:$D$183,$AF101)&gt;0,"吊掛けのみ",IF(COUNTIF(WeDB!$M$3:$M$169,$AF101)&gt;0,"アルミ",IF(COUNTIF(WeDB!D$3:D$169,$AF101),"WE適用","適用無し"))))))</f>
        <v>WE適用</v>
      </c>
      <c r="AJ101" s="6" t="str">
        <f>IF(AND(AI101="WE適用",COUNTIF(Planning!$AS$10:$AS$896,$AF101&amp;"_"&amp;$AH101)&gt;0),"計画ok",IF(AND(AI101="WE適用",COUNTIF(Planning!$AS$10:$AS$896,$AF101&amp;"_"&amp;$AH101)=0),"未反映NG",""))</f>
        <v>計画ok</v>
      </c>
      <c r="AK101" s="6" t="str">
        <f t="shared" si="7"/>
        <v>50100MKW D700XA_CBU</v>
      </c>
      <c r="AL101" s="6" t="str">
        <f>IF(B101="","",_xlfn.XLOOKUP(AF101,CostDB!A:A,CostDB!G:G))</f>
        <v>1245WE</v>
      </c>
    </row>
    <row r="102" spans="1:38" x14ac:dyDescent="0.35">
      <c r="A102" s="8" t="s">
        <v>2428</v>
      </c>
      <c r="B102" s="9" t="s">
        <v>189</v>
      </c>
      <c r="C102" s="9" t="s">
        <v>2423</v>
      </c>
      <c r="D102" s="10" t="s">
        <v>129</v>
      </c>
      <c r="E102" s="9">
        <v>0</v>
      </c>
      <c r="F102" s="9">
        <v>0</v>
      </c>
      <c r="G102" s="9">
        <v>0</v>
      </c>
      <c r="H102" s="9">
        <v>0</v>
      </c>
      <c r="I102" s="9">
        <v>0</v>
      </c>
      <c r="J102" s="9">
        <v>0</v>
      </c>
      <c r="K102" s="9">
        <v>5</v>
      </c>
      <c r="L102" s="9">
        <v>0</v>
      </c>
      <c r="M102" s="9">
        <v>0</v>
      </c>
      <c r="N102" s="9">
        <v>0</v>
      </c>
      <c r="O102" s="9">
        <v>0</v>
      </c>
      <c r="P102" s="9">
        <v>0</v>
      </c>
      <c r="Q102" s="9">
        <v>0</v>
      </c>
      <c r="R102" s="9">
        <v>0</v>
      </c>
      <c r="S102" s="9">
        <v>0</v>
      </c>
      <c r="T102" s="9">
        <v>0</v>
      </c>
      <c r="U102" s="9">
        <v>0</v>
      </c>
      <c r="V102" s="9">
        <v>0</v>
      </c>
      <c r="W102" s="9">
        <v>0</v>
      </c>
      <c r="X102" s="9">
        <v>0</v>
      </c>
      <c r="Y102" s="9"/>
      <c r="Z102" s="9"/>
      <c r="AA102" s="9"/>
      <c r="AB102" s="9"/>
      <c r="AC102" s="10"/>
      <c r="AD102" s="535"/>
      <c r="AE102" s="6">
        <f t="shared" si="8"/>
        <v>15</v>
      </c>
      <c r="AF102" s="6" t="str">
        <f>IF($AE102=17,_xlfn.XLOOKUP($A102&amp;" ",CostDB!B:B,CostDB!A:A,"",,),IF($AE102=15,_xlfn.XLOOKUP($A102&amp;"   ",CostDB!B:B,CostDB!A:A,"",,),""))</f>
        <v>50100MKW D700XA</v>
      </c>
      <c r="AG102" s="6" t="str">
        <f t="shared" si="6"/>
        <v>MULTI</v>
      </c>
      <c r="AH102" s="6" t="str">
        <f t="shared" si="5"/>
        <v>CBU</v>
      </c>
      <c r="AI102" s="6" t="str">
        <f>IF($AF102="","",IF(LEFT(A102,5)="17500","タンク",IF(LEFT(A102,5)="17510","タンク",IF(COUNTIF(WeDB!$D$174:$D$183,$AF102)&gt;0,"吊掛けのみ",IF(COUNTIF(WeDB!$M$3:$M$169,$AF102)&gt;0,"アルミ",IF(COUNTIF(WeDB!D$3:D$169,$AF102),"WE適用","適用無し"))))))</f>
        <v>WE適用</v>
      </c>
      <c r="AJ102" s="6" t="str">
        <f>IF(AND(AI102="WE適用",COUNTIF(Planning!$AS$10:$AS$896,$AF102&amp;"_"&amp;$AH102)&gt;0),"計画ok",IF(AND(AI102="WE適用",COUNTIF(Planning!$AS$10:$AS$896,$AF102&amp;"_"&amp;$AH102)=0),"未反映NG",""))</f>
        <v>計画ok</v>
      </c>
      <c r="AK102" s="6" t="str">
        <f t="shared" si="7"/>
        <v>50100MKW D700XA_CBU</v>
      </c>
      <c r="AL102" s="6" t="str">
        <f>IF(B102="","",_xlfn.XLOOKUP(AF102,CostDB!A:A,CostDB!G:G))</f>
        <v>1245WE</v>
      </c>
    </row>
    <row r="103" spans="1:38" x14ac:dyDescent="0.35">
      <c r="A103" s="8" t="s">
        <v>2428</v>
      </c>
      <c r="B103" s="9" t="s">
        <v>189</v>
      </c>
      <c r="C103" s="9" t="s">
        <v>2423</v>
      </c>
      <c r="D103" s="10" t="s">
        <v>129</v>
      </c>
      <c r="E103" s="9">
        <v>0</v>
      </c>
      <c r="F103" s="9">
        <v>0</v>
      </c>
      <c r="G103" s="9">
        <v>0</v>
      </c>
      <c r="H103" s="9">
        <v>1</v>
      </c>
      <c r="I103" s="9">
        <v>0</v>
      </c>
      <c r="J103" s="9">
        <v>0</v>
      </c>
      <c r="K103" s="9">
        <v>0</v>
      </c>
      <c r="L103" s="9">
        <v>0</v>
      </c>
      <c r="M103" s="9">
        <v>0</v>
      </c>
      <c r="N103" s="9">
        <v>0</v>
      </c>
      <c r="O103" s="9">
        <v>0</v>
      </c>
      <c r="P103" s="9">
        <v>0</v>
      </c>
      <c r="Q103" s="9">
        <v>0</v>
      </c>
      <c r="R103" s="9">
        <v>0</v>
      </c>
      <c r="S103" s="9">
        <v>0</v>
      </c>
      <c r="T103" s="9">
        <v>0</v>
      </c>
      <c r="U103" s="9">
        <v>0</v>
      </c>
      <c r="V103" s="9">
        <v>0</v>
      </c>
      <c r="W103" s="9">
        <v>1</v>
      </c>
      <c r="X103" s="9">
        <v>0</v>
      </c>
      <c r="Y103" s="9"/>
      <c r="Z103" s="9"/>
      <c r="AA103" s="9"/>
      <c r="AB103" s="9"/>
      <c r="AC103" s="10"/>
      <c r="AD103" s="535"/>
      <c r="AE103" s="6">
        <f t="shared" si="8"/>
        <v>15</v>
      </c>
      <c r="AF103" s="6" t="str">
        <f>IF($AE103=17,_xlfn.XLOOKUP($A103&amp;" ",CostDB!B:B,CostDB!A:A,"",,),IF($AE103=15,_xlfn.XLOOKUP($A103&amp;"   ",CostDB!B:B,CostDB!A:A,"",,),""))</f>
        <v>50100MKW D700XA</v>
      </c>
      <c r="AG103" s="6" t="str">
        <f t="shared" si="6"/>
        <v>MULTI</v>
      </c>
      <c r="AH103" s="6" t="str">
        <f t="shared" si="5"/>
        <v>CBU</v>
      </c>
      <c r="AI103" s="6" t="str">
        <f>IF($AF103="","",IF(LEFT(A103,5)="17500","タンク",IF(LEFT(A103,5)="17510","タンク",IF(COUNTIF(WeDB!$D$174:$D$183,$AF103)&gt;0,"吊掛けのみ",IF(COUNTIF(WeDB!$M$3:$M$169,$AF103)&gt;0,"アルミ",IF(COUNTIF(WeDB!D$3:D$169,$AF103),"WE適用","適用無し"))))))</f>
        <v>WE適用</v>
      </c>
      <c r="AJ103" s="6" t="str">
        <f>IF(AND(AI103="WE適用",COUNTIF(Planning!$AS$10:$AS$896,$AF103&amp;"_"&amp;$AH103)&gt;0),"計画ok",IF(AND(AI103="WE適用",COUNTIF(Planning!$AS$10:$AS$896,$AF103&amp;"_"&amp;$AH103)=0),"未反映NG",""))</f>
        <v>計画ok</v>
      </c>
      <c r="AK103" s="6" t="str">
        <f t="shared" si="7"/>
        <v>50100MKW D700XA_CBU</v>
      </c>
      <c r="AL103" s="6" t="str">
        <f>IF(B103="","",_xlfn.XLOOKUP(AF103,CostDB!A:A,CostDB!G:G))</f>
        <v>1245WE</v>
      </c>
    </row>
    <row r="104" spans="1:38" x14ac:dyDescent="0.35">
      <c r="A104" s="8" t="s">
        <v>2428</v>
      </c>
      <c r="B104" s="9" t="s">
        <v>189</v>
      </c>
      <c r="C104" s="9" t="s">
        <v>2423</v>
      </c>
      <c r="D104" s="10" t="s">
        <v>129</v>
      </c>
      <c r="E104" s="9">
        <v>0</v>
      </c>
      <c r="F104" s="9">
        <v>0</v>
      </c>
      <c r="G104" s="9">
        <v>0</v>
      </c>
      <c r="H104" s="9">
        <v>0</v>
      </c>
      <c r="I104" s="9">
        <v>0</v>
      </c>
      <c r="J104" s="9">
        <v>0</v>
      </c>
      <c r="K104" s="9">
        <v>0</v>
      </c>
      <c r="L104" s="9">
        <v>0</v>
      </c>
      <c r="M104" s="9">
        <v>0</v>
      </c>
      <c r="N104" s="9">
        <v>0</v>
      </c>
      <c r="O104" s="9">
        <v>0</v>
      </c>
      <c r="P104" s="9">
        <v>0</v>
      </c>
      <c r="Q104" s="9">
        <v>0</v>
      </c>
      <c r="R104" s="9">
        <v>0</v>
      </c>
      <c r="S104" s="9">
        <v>0</v>
      </c>
      <c r="T104" s="9">
        <v>0</v>
      </c>
      <c r="U104" s="9">
        <v>0</v>
      </c>
      <c r="V104" s="9">
        <v>0</v>
      </c>
      <c r="W104" s="9">
        <v>0</v>
      </c>
      <c r="X104" s="9">
        <v>28</v>
      </c>
      <c r="Y104" s="9"/>
      <c r="Z104" s="9"/>
      <c r="AA104" s="9"/>
      <c r="AB104" s="9"/>
      <c r="AC104" s="10"/>
      <c r="AD104" s="535"/>
      <c r="AE104" s="6">
        <f t="shared" si="8"/>
        <v>15</v>
      </c>
      <c r="AF104" s="6" t="str">
        <f>IF($AE104=17,_xlfn.XLOOKUP($A104&amp;" ",CostDB!B:B,CostDB!A:A,"",,),IF($AE104=15,_xlfn.XLOOKUP($A104&amp;"   ",CostDB!B:B,CostDB!A:A,"",,),""))</f>
        <v>50100MKW D700XA</v>
      </c>
      <c r="AG104" s="6" t="str">
        <f t="shared" si="6"/>
        <v>MULTI</v>
      </c>
      <c r="AH104" s="6" t="str">
        <f t="shared" si="5"/>
        <v>CBU</v>
      </c>
      <c r="AI104" s="6" t="str">
        <f>IF($AF104="","",IF(LEFT(A104,5)="17500","タンク",IF(LEFT(A104,5)="17510","タンク",IF(COUNTIF(WeDB!$D$174:$D$183,$AF104)&gt;0,"吊掛けのみ",IF(COUNTIF(WeDB!$M$3:$M$169,$AF104)&gt;0,"アルミ",IF(COUNTIF(WeDB!D$3:D$169,$AF104),"WE適用","適用無し"))))))</f>
        <v>WE適用</v>
      </c>
      <c r="AJ104" s="6" t="str">
        <f>IF(AND(AI104="WE適用",COUNTIF(Planning!$AS$10:$AS$896,$AF104&amp;"_"&amp;$AH104)&gt;0),"計画ok",IF(AND(AI104="WE適用",COUNTIF(Planning!$AS$10:$AS$896,$AF104&amp;"_"&amp;$AH104)=0),"未反映NG",""))</f>
        <v>計画ok</v>
      </c>
      <c r="AK104" s="6" t="str">
        <f t="shared" si="7"/>
        <v>50100MKW D700XA_CBU</v>
      </c>
      <c r="AL104" s="6" t="str">
        <f>IF(B104="","",_xlfn.XLOOKUP(AF104,CostDB!A:A,CostDB!G:G))</f>
        <v>1245WE</v>
      </c>
    </row>
    <row r="105" spans="1:38" x14ac:dyDescent="0.35">
      <c r="A105" s="8" t="s">
        <v>2428</v>
      </c>
      <c r="B105" s="9" t="s">
        <v>189</v>
      </c>
      <c r="C105" s="9" t="s">
        <v>2423</v>
      </c>
      <c r="D105" s="10" t="s">
        <v>129</v>
      </c>
      <c r="E105" s="9">
        <v>0</v>
      </c>
      <c r="F105" s="9">
        <v>0</v>
      </c>
      <c r="G105" s="9">
        <v>0</v>
      </c>
      <c r="H105" s="9">
        <v>0</v>
      </c>
      <c r="I105" s="9">
        <v>0</v>
      </c>
      <c r="J105" s="9">
        <v>0</v>
      </c>
      <c r="K105" s="9">
        <v>3</v>
      </c>
      <c r="L105" s="9">
        <v>0</v>
      </c>
      <c r="M105" s="9">
        <v>0</v>
      </c>
      <c r="N105" s="9">
        <v>0</v>
      </c>
      <c r="O105" s="9">
        <v>0</v>
      </c>
      <c r="P105" s="9">
        <v>0</v>
      </c>
      <c r="Q105" s="9">
        <v>0</v>
      </c>
      <c r="R105" s="9">
        <v>0</v>
      </c>
      <c r="S105" s="9">
        <v>0</v>
      </c>
      <c r="T105" s="9">
        <v>0</v>
      </c>
      <c r="U105" s="9">
        <v>0</v>
      </c>
      <c r="V105" s="9">
        <v>0</v>
      </c>
      <c r="W105" s="9">
        <v>0</v>
      </c>
      <c r="X105" s="9">
        <v>0</v>
      </c>
      <c r="Y105" s="9"/>
      <c r="Z105" s="9"/>
      <c r="AA105" s="9"/>
      <c r="AB105" s="9"/>
      <c r="AC105" s="10"/>
      <c r="AD105" s="535"/>
      <c r="AE105" s="6">
        <f t="shared" si="8"/>
        <v>15</v>
      </c>
      <c r="AF105" s="6" t="str">
        <f>IF($AE105=17,_xlfn.XLOOKUP($A105&amp;" ",CostDB!B:B,CostDB!A:A,"",,),IF($AE105=15,_xlfn.XLOOKUP($A105&amp;"   ",CostDB!B:B,CostDB!A:A,"",,),""))</f>
        <v>50100MKW D700XA</v>
      </c>
      <c r="AG105" s="6" t="str">
        <f t="shared" si="6"/>
        <v>MULTI</v>
      </c>
      <c r="AH105" s="6" t="str">
        <f t="shared" si="5"/>
        <v>CBU</v>
      </c>
      <c r="AI105" s="6" t="str">
        <f>IF($AF105="","",IF(LEFT(A105,5)="17500","タンク",IF(LEFT(A105,5)="17510","タンク",IF(COUNTIF(WeDB!$D$174:$D$183,$AF105)&gt;0,"吊掛けのみ",IF(COUNTIF(WeDB!$M$3:$M$169,$AF105)&gt;0,"アルミ",IF(COUNTIF(WeDB!D$3:D$169,$AF105),"WE適用","適用無し"))))))</f>
        <v>WE適用</v>
      </c>
      <c r="AJ105" s="6" t="str">
        <f>IF(AND(AI105="WE適用",COUNTIF(Planning!$AS$10:$AS$896,$AF105&amp;"_"&amp;$AH105)&gt;0),"計画ok",IF(AND(AI105="WE適用",COUNTIF(Planning!$AS$10:$AS$896,$AF105&amp;"_"&amp;$AH105)=0),"未反映NG",""))</f>
        <v>計画ok</v>
      </c>
      <c r="AK105" s="6" t="str">
        <f t="shared" si="7"/>
        <v>50100MKW D700XA_CBU</v>
      </c>
      <c r="AL105" s="6" t="str">
        <f>IF(B105="","",_xlfn.XLOOKUP(AF105,CostDB!A:A,CostDB!G:G))</f>
        <v>1245WE</v>
      </c>
    </row>
    <row r="106" spans="1:38" x14ac:dyDescent="0.35">
      <c r="A106" s="8" t="s">
        <v>2428</v>
      </c>
      <c r="B106" s="9" t="s">
        <v>189</v>
      </c>
      <c r="C106" s="9" t="s">
        <v>2423</v>
      </c>
      <c r="D106" s="10" t="s">
        <v>129</v>
      </c>
      <c r="E106" s="9">
        <v>0</v>
      </c>
      <c r="F106" s="9">
        <v>0</v>
      </c>
      <c r="G106" s="9">
        <v>0</v>
      </c>
      <c r="H106" s="9">
        <v>0</v>
      </c>
      <c r="I106" s="9">
        <v>0</v>
      </c>
      <c r="J106" s="9">
        <v>0</v>
      </c>
      <c r="K106" s="9">
        <v>2</v>
      </c>
      <c r="L106" s="9">
        <v>0</v>
      </c>
      <c r="M106" s="9">
        <v>0</v>
      </c>
      <c r="N106" s="9">
        <v>0</v>
      </c>
      <c r="O106" s="9">
        <v>0</v>
      </c>
      <c r="P106" s="9">
        <v>0</v>
      </c>
      <c r="Q106" s="9">
        <v>0</v>
      </c>
      <c r="R106" s="9">
        <v>0</v>
      </c>
      <c r="S106" s="9">
        <v>0</v>
      </c>
      <c r="T106" s="9">
        <v>0</v>
      </c>
      <c r="U106" s="9">
        <v>0</v>
      </c>
      <c r="V106" s="9">
        <v>0</v>
      </c>
      <c r="W106" s="9">
        <v>0</v>
      </c>
      <c r="X106" s="9">
        <v>0</v>
      </c>
      <c r="Y106" s="9"/>
      <c r="Z106" s="9"/>
      <c r="AA106" s="9"/>
      <c r="AB106" s="9"/>
      <c r="AC106" s="10"/>
      <c r="AD106" s="535"/>
      <c r="AE106" s="6">
        <f t="shared" si="8"/>
        <v>15</v>
      </c>
      <c r="AF106" s="6" t="str">
        <f>IF($AE106=17,_xlfn.XLOOKUP($A106&amp;" ",CostDB!B:B,CostDB!A:A,"",,),IF($AE106=15,_xlfn.XLOOKUP($A106&amp;"   ",CostDB!B:B,CostDB!A:A,"",,),""))</f>
        <v>50100MKW D700XA</v>
      </c>
      <c r="AG106" s="6" t="str">
        <f t="shared" si="6"/>
        <v>MULTI</v>
      </c>
      <c r="AH106" s="6" t="str">
        <f t="shared" si="5"/>
        <v>CBU</v>
      </c>
      <c r="AI106" s="6" t="str">
        <f>IF($AF106="","",IF(LEFT(A106,5)="17500","タンク",IF(LEFT(A106,5)="17510","タンク",IF(COUNTIF(WeDB!$D$174:$D$183,$AF106)&gt;0,"吊掛けのみ",IF(COUNTIF(WeDB!$M$3:$M$169,$AF106)&gt;0,"アルミ",IF(COUNTIF(WeDB!D$3:D$169,$AF106),"WE適用","適用無し"))))))</f>
        <v>WE適用</v>
      </c>
      <c r="AJ106" s="6" t="str">
        <f>IF(AND(AI106="WE適用",COUNTIF(Planning!$AS$10:$AS$896,$AF106&amp;"_"&amp;$AH106)&gt;0),"計画ok",IF(AND(AI106="WE適用",COUNTIF(Planning!$AS$10:$AS$896,$AF106&amp;"_"&amp;$AH106)=0),"未反映NG",""))</f>
        <v>計画ok</v>
      </c>
      <c r="AK106" s="6" t="str">
        <f t="shared" si="7"/>
        <v>50100MKW D700XA_CBU</v>
      </c>
      <c r="AL106" s="6" t="str">
        <f>IF(B106="","",_xlfn.XLOOKUP(AF106,CostDB!A:A,CostDB!G:G))</f>
        <v>1245WE</v>
      </c>
    </row>
    <row r="107" spans="1:38" x14ac:dyDescent="0.35">
      <c r="A107" s="8" t="s">
        <v>2428</v>
      </c>
      <c r="B107" s="9" t="s">
        <v>189</v>
      </c>
      <c r="C107" s="9" t="s">
        <v>2423</v>
      </c>
      <c r="D107" s="10" t="s">
        <v>129</v>
      </c>
      <c r="E107" s="9">
        <v>0</v>
      </c>
      <c r="F107" s="9">
        <v>0</v>
      </c>
      <c r="G107" s="9">
        <v>0</v>
      </c>
      <c r="H107" s="9">
        <v>0</v>
      </c>
      <c r="I107" s="9">
        <v>0</v>
      </c>
      <c r="J107" s="9">
        <v>0</v>
      </c>
      <c r="K107" s="9">
        <v>0</v>
      </c>
      <c r="L107" s="9">
        <v>0</v>
      </c>
      <c r="M107" s="9">
        <v>0</v>
      </c>
      <c r="N107" s="9">
        <v>0</v>
      </c>
      <c r="O107" s="9">
        <v>0</v>
      </c>
      <c r="P107" s="9">
        <v>0</v>
      </c>
      <c r="Q107" s="9">
        <v>0</v>
      </c>
      <c r="R107" s="9">
        <v>0</v>
      </c>
      <c r="S107" s="9">
        <v>0</v>
      </c>
      <c r="T107" s="9">
        <v>0</v>
      </c>
      <c r="U107" s="9">
        <v>2</v>
      </c>
      <c r="V107" s="9">
        <v>0</v>
      </c>
      <c r="W107" s="9">
        <v>0</v>
      </c>
      <c r="X107" s="9">
        <v>0</v>
      </c>
      <c r="Y107" s="9"/>
      <c r="Z107" s="9"/>
      <c r="AA107" s="9"/>
      <c r="AB107" s="9"/>
      <c r="AC107" s="10"/>
      <c r="AD107" s="535"/>
      <c r="AE107" s="6">
        <f t="shared" si="8"/>
        <v>15</v>
      </c>
      <c r="AF107" s="6" t="str">
        <f>IF($AE107=17,_xlfn.XLOOKUP($A107&amp;" ",CostDB!B:B,CostDB!A:A,"",,),IF($AE107=15,_xlfn.XLOOKUP($A107&amp;"   ",CostDB!B:B,CostDB!A:A,"",,),""))</f>
        <v>50100MKW D700XA</v>
      </c>
      <c r="AG107" s="6" t="str">
        <f t="shared" si="6"/>
        <v>MULTI</v>
      </c>
      <c r="AH107" s="6" t="str">
        <f t="shared" si="5"/>
        <v>CBU</v>
      </c>
      <c r="AI107" s="6" t="str">
        <f>IF($AF107="","",IF(LEFT(A107,5)="17500","タンク",IF(LEFT(A107,5)="17510","タンク",IF(COUNTIF(WeDB!$D$174:$D$183,$AF107)&gt;0,"吊掛けのみ",IF(COUNTIF(WeDB!$M$3:$M$169,$AF107)&gt;0,"アルミ",IF(COUNTIF(WeDB!D$3:D$169,$AF107),"WE適用","適用無し"))))))</f>
        <v>WE適用</v>
      </c>
      <c r="AJ107" s="6" t="str">
        <f>IF(AND(AI107="WE適用",COUNTIF(Planning!$AS$10:$AS$896,$AF107&amp;"_"&amp;$AH107)&gt;0),"計画ok",IF(AND(AI107="WE適用",COUNTIF(Planning!$AS$10:$AS$896,$AF107&amp;"_"&amp;$AH107)=0),"未反映NG",""))</f>
        <v>計画ok</v>
      </c>
      <c r="AK107" s="6" t="str">
        <f t="shared" si="7"/>
        <v>50100MKW D700XA_CBU</v>
      </c>
      <c r="AL107" s="6" t="str">
        <f>IF(B107="","",_xlfn.XLOOKUP(AF107,CostDB!A:A,CostDB!G:G))</f>
        <v>1245WE</v>
      </c>
    </row>
    <row r="108" spans="1:38" x14ac:dyDescent="0.35">
      <c r="A108" s="8" t="s">
        <v>2428</v>
      </c>
      <c r="B108" s="9" t="s">
        <v>189</v>
      </c>
      <c r="C108" s="9" t="s">
        <v>2423</v>
      </c>
      <c r="D108" s="10" t="s">
        <v>129</v>
      </c>
      <c r="E108" s="9">
        <v>0</v>
      </c>
      <c r="F108" s="9">
        <v>0</v>
      </c>
      <c r="G108" s="9">
        <v>0</v>
      </c>
      <c r="H108" s="9">
        <v>0</v>
      </c>
      <c r="I108" s="9">
        <v>0</v>
      </c>
      <c r="J108" s="9">
        <v>0</v>
      </c>
      <c r="K108" s="9">
        <v>0</v>
      </c>
      <c r="L108" s="9">
        <v>0</v>
      </c>
      <c r="M108" s="9">
        <v>0</v>
      </c>
      <c r="N108" s="9">
        <v>0</v>
      </c>
      <c r="O108" s="9">
        <v>0</v>
      </c>
      <c r="P108" s="9">
        <v>0</v>
      </c>
      <c r="Q108" s="9">
        <v>0</v>
      </c>
      <c r="R108" s="9">
        <v>0</v>
      </c>
      <c r="S108" s="9">
        <v>0</v>
      </c>
      <c r="T108" s="9">
        <v>0</v>
      </c>
      <c r="U108" s="9">
        <v>1</v>
      </c>
      <c r="V108" s="9">
        <v>0</v>
      </c>
      <c r="W108" s="9">
        <v>0</v>
      </c>
      <c r="X108" s="9">
        <v>0</v>
      </c>
      <c r="Y108" s="9"/>
      <c r="Z108" s="9"/>
      <c r="AA108" s="9"/>
      <c r="AB108" s="9"/>
      <c r="AC108" s="10"/>
      <c r="AD108" s="535"/>
      <c r="AE108" s="6">
        <f t="shared" si="8"/>
        <v>15</v>
      </c>
      <c r="AF108" s="6" t="str">
        <f>IF($AE108=17,_xlfn.XLOOKUP($A108&amp;" ",CostDB!B:B,CostDB!A:A,"",,),IF($AE108=15,_xlfn.XLOOKUP($A108&amp;"   ",CostDB!B:B,CostDB!A:A,"",,),""))</f>
        <v>50100MKW D700XA</v>
      </c>
      <c r="AG108" s="6" t="str">
        <f t="shared" si="6"/>
        <v>MULTI</v>
      </c>
      <c r="AH108" s="6" t="str">
        <f t="shared" si="5"/>
        <v>CBU</v>
      </c>
      <c r="AI108" s="6" t="str">
        <f>IF($AF108="","",IF(LEFT(A108,5)="17500","タンク",IF(LEFT(A108,5)="17510","タンク",IF(COUNTIF(WeDB!$D$174:$D$183,$AF108)&gt;0,"吊掛けのみ",IF(COUNTIF(WeDB!$M$3:$M$169,$AF108)&gt;0,"アルミ",IF(COUNTIF(WeDB!D$3:D$169,$AF108),"WE適用","適用無し"))))))</f>
        <v>WE適用</v>
      </c>
      <c r="AJ108" s="6" t="str">
        <f>IF(AND(AI108="WE適用",COUNTIF(Planning!$AS$10:$AS$896,$AF108&amp;"_"&amp;$AH108)&gt;0),"計画ok",IF(AND(AI108="WE適用",COUNTIF(Planning!$AS$10:$AS$896,$AF108&amp;"_"&amp;$AH108)=0),"未反映NG",""))</f>
        <v>計画ok</v>
      </c>
      <c r="AK108" s="6" t="str">
        <f t="shared" si="7"/>
        <v>50100MKW D700XA_CBU</v>
      </c>
      <c r="AL108" s="6" t="str">
        <f>IF(B108="","",_xlfn.XLOOKUP(AF108,CostDB!A:A,CostDB!G:G))</f>
        <v>1245WE</v>
      </c>
    </row>
    <row r="109" spans="1:38" x14ac:dyDescent="0.35">
      <c r="A109" s="8" t="s">
        <v>2428</v>
      </c>
      <c r="B109" s="9" t="s">
        <v>189</v>
      </c>
      <c r="C109" s="9" t="s">
        <v>2423</v>
      </c>
      <c r="D109" s="10" t="s">
        <v>129</v>
      </c>
      <c r="E109" s="9">
        <v>0</v>
      </c>
      <c r="F109" s="9">
        <v>0</v>
      </c>
      <c r="G109" s="9">
        <v>0</v>
      </c>
      <c r="H109" s="9">
        <v>0</v>
      </c>
      <c r="I109" s="9">
        <v>0</v>
      </c>
      <c r="J109" s="9">
        <v>0</v>
      </c>
      <c r="K109" s="9">
        <v>0</v>
      </c>
      <c r="L109" s="9">
        <v>0</v>
      </c>
      <c r="M109" s="9">
        <v>14</v>
      </c>
      <c r="N109" s="9">
        <v>0</v>
      </c>
      <c r="O109" s="9">
        <v>0</v>
      </c>
      <c r="P109" s="9">
        <v>0</v>
      </c>
      <c r="Q109" s="9">
        <v>0</v>
      </c>
      <c r="R109" s="9">
        <v>0</v>
      </c>
      <c r="S109" s="9">
        <v>0</v>
      </c>
      <c r="T109" s="9">
        <v>0</v>
      </c>
      <c r="U109" s="9">
        <v>0</v>
      </c>
      <c r="V109" s="9">
        <v>0</v>
      </c>
      <c r="W109" s="9">
        <v>0</v>
      </c>
      <c r="X109" s="9">
        <v>0</v>
      </c>
      <c r="Y109" s="9"/>
      <c r="Z109" s="9"/>
      <c r="AA109" s="9"/>
      <c r="AB109" s="9"/>
      <c r="AC109" s="10"/>
      <c r="AD109" s="535"/>
      <c r="AE109" s="6">
        <f t="shared" si="8"/>
        <v>15</v>
      </c>
      <c r="AF109" s="6" t="str">
        <f>IF($AE109=17,_xlfn.XLOOKUP($A109&amp;" ",CostDB!B:B,CostDB!A:A,"",,),IF($AE109=15,_xlfn.XLOOKUP($A109&amp;"   ",CostDB!B:B,CostDB!A:A,"",,),""))</f>
        <v>50100MKW D700XA</v>
      </c>
      <c r="AG109" s="6" t="str">
        <f t="shared" si="6"/>
        <v>MULTI</v>
      </c>
      <c r="AH109" s="6" t="str">
        <f t="shared" si="5"/>
        <v>CBU</v>
      </c>
      <c r="AI109" s="6" t="str">
        <f>IF($AF109="","",IF(LEFT(A109,5)="17500","タンク",IF(LEFT(A109,5)="17510","タンク",IF(COUNTIF(WeDB!$D$174:$D$183,$AF109)&gt;0,"吊掛けのみ",IF(COUNTIF(WeDB!$M$3:$M$169,$AF109)&gt;0,"アルミ",IF(COUNTIF(WeDB!D$3:D$169,$AF109),"WE適用","適用無し"))))))</f>
        <v>WE適用</v>
      </c>
      <c r="AJ109" s="6" t="str">
        <f>IF(AND(AI109="WE適用",COUNTIF(Planning!$AS$10:$AS$896,$AF109&amp;"_"&amp;$AH109)&gt;0),"計画ok",IF(AND(AI109="WE適用",COUNTIF(Planning!$AS$10:$AS$896,$AF109&amp;"_"&amp;$AH109)=0),"未反映NG",""))</f>
        <v>計画ok</v>
      </c>
      <c r="AK109" s="6" t="str">
        <f t="shared" si="7"/>
        <v>50100MKW D700XA_CBU</v>
      </c>
      <c r="AL109" s="6" t="str">
        <f>IF(B109="","",_xlfn.XLOOKUP(AF109,CostDB!A:A,CostDB!G:G))</f>
        <v>1245WE</v>
      </c>
    </row>
    <row r="110" spans="1:38" x14ac:dyDescent="0.35">
      <c r="A110" s="8" t="s">
        <v>2428</v>
      </c>
      <c r="B110" s="9" t="s">
        <v>189</v>
      </c>
      <c r="C110" s="9" t="s">
        <v>2423</v>
      </c>
      <c r="D110" s="10" t="s">
        <v>129</v>
      </c>
      <c r="E110" s="9">
        <v>0</v>
      </c>
      <c r="F110" s="9">
        <v>0</v>
      </c>
      <c r="G110" s="9">
        <v>0</v>
      </c>
      <c r="H110" s="9">
        <v>0</v>
      </c>
      <c r="I110" s="9">
        <v>0</v>
      </c>
      <c r="J110" s="9">
        <v>0</v>
      </c>
      <c r="K110" s="9">
        <v>0</v>
      </c>
      <c r="L110" s="9">
        <v>0</v>
      </c>
      <c r="M110" s="9">
        <v>13</v>
      </c>
      <c r="N110" s="9">
        <v>0</v>
      </c>
      <c r="O110" s="9">
        <v>0</v>
      </c>
      <c r="P110" s="9">
        <v>0</v>
      </c>
      <c r="Q110" s="9">
        <v>0</v>
      </c>
      <c r="R110" s="9">
        <v>0</v>
      </c>
      <c r="S110" s="9">
        <v>0</v>
      </c>
      <c r="T110" s="9">
        <v>0</v>
      </c>
      <c r="U110" s="9">
        <v>0</v>
      </c>
      <c r="V110" s="9">
        <v>0</v>
      </c>
      <c r="W110" s="9">
        <v>0</v>
      </c>
      <c r="X110" s="9">
        <v>0</v>
      </c>
      <c r="Y110" s="9"/>
      <c r="Z110" s="9"/>
      <c r="AA110" s="9"/>
      <c r="AB110" s="9"/>
      <c r="AC110" s="10"/>
      <c r="AD110" s="535"/>
      <c r="AE110" s="6">
        <f t="shared" si="8"/>
        <v>15</v>
      </c>
      <c r="AF110" s="6" t="str">
        <f>IF($AE110=17,_xlfn.XLOOKUP($A110&amp;" ",CostDB!B:B,CostDB!A:A,"",,),IF($AE110=15,_xlfn.XLOOKUP($A110&amp;"   ",CostDB!B:B,CostDB!A:A,"",,),""))</f>
        <v>50100MKW D700XA</v>
      </c>
      <c r="AG110" s="6" t="str">
        <f t="shared" si="6"/>
        <v>MULTI</v>
      </c>
      <c r="AH110" s="6" t="str">
        <f t="shared" si="5"/>
        <v>CBU</v>
      </c>
      <c r="AI110" s="6" t="str">
        <f>IF($AF110="","",IF(LEFT(A110,5)="17500","タンク",IF(LEFT(A110,5)="17510","タンク",IF(COUNTIF(WeDB!$D$174:$D$183,$AF110)&gt;0,"吊掛けのみ",IF(COUNTIF(WeDB!$M$3:$M$169,$AF110)&gt;0,"アルミ",IF(COUNTIF(WeDB!D$3:D$169,$AF110),"WE適用","適用無し"))))))</f>
        <v>WE適用</v>
      </c>
      <c r="AJ110" s="6" t="str">
        <f>IF(AND(AI110="WE適用",COUNTIF(Planning!$AS$10:$AS$896,$AF110&amp;"_"&amp;$AH110)&gt;0),"計画ok",IF(AND(AI110="WE適用",COUNTIF(Planning!$AS$10:$AS$896,$AF110&amp;"_"&amp;$AH110)=0),"未反映NG",""))</f>
        <v>計画ok</v>
      </c>
      <c r="AK110" s="6" t="str">
        <f t="shared" si="7"/>
        <v>50100MKW D700XA_CBU</v>
      </c>
      <c r="AL110" s="6" t="str">
        <f>IF(B110="","",_xlfn.XLOOKUP(AF110,CostDB!A:A,CostDB!G:G))</f>
        <v>1245WE</v>
      </c>
    </row>
    <row r="111" spans="1:38" x14ac:dyDescent="0.35">
      <c r="A111" s="8" t="s">
        <v>2428</v>
      </c>
      <c r="B111" s="9" t="s">
        <v>189</v>
      </c>
      <c r="C111" s="9" t="s">
        <v>2423</v>
      </c>
      <c r="D111" s="10" t="s">
        <v>129</v>
      </c>
      <c r="E111" s="9">
        <v>0</v>
      </c>
      <c r="F111" s="9">
        <v>0</v>
      </c>
      <c r="G111" s="9">
        <v>0</v>
      </c>
      <c r="H111" s="9">
        <v>0</v>
      </c>
      <c r="I111" s="9">
        <v>0</v>
      </c>
      <c r="J111" s="9">
        <v>0</v>
      </c>
      <c r="K111" s="9">
        <v>0</v>
      </c>
      <c r="L111" s="9">
        <v>0</v>
      </c>
      <c r="M111" s="9">
        <v>0</v>
      </c>
      <c r="N111" s="9">
        <v>0</v>
      </c>
      <c r="O111" s="9">
        <v>0</v>
      </c>
      <c r="P111" s="9">
        <v>0</v>
      </c>
      <c r="Q111" s="9">
        <v>0</v>
      </c>
      <c r="R111" s="9">
        <v>0</v>
      </c>
      <c r="S111" s="9">
        <v>0</v>
      </c>
      <c r="T111" s="9">
        <v>0</v>
      </c>
      <c r="U111" s="9">
        <v>0</v>
      </c>
      <c r="V111" s="9">
        <v>0</v>
      </c>
      <c r="W111" s="9">
        <v>30</v>
      </c>
      <c r="X111" s="9">
        <v>0</v>
      </c>
      <c r="Y111" s="9"/>
      <c r="Z111" s="9"/>
      <c r="AA111" s="9"/>
      <c r="AB111" s="9"/>
      <c r="AC111" s="10"/>
      <c r="AD111" s="535"/>
      <c r="AE111" s="6">
        <f t="shared" si="8"/>
        <v>15</v>
      </c>
      <c r="AF111" s="6" t="str">
        <f>IF($AE111=17,_xlfn.XLOOKUP($A111&amp;" ",CostDB!B:B,CostDB!A:A,"",,),IF($AE111=15,_xlfn.XLOOKUP($A111&amp;"   ",CostDB!B:B,CostDB!A:A,"",,),""))</f>
        <v>50100MKW D700XA</v>
      </c>
      <c r="AG111" s="6" t="str">
        <f t="shared" si="6"/>
        <v>MULTI</v>
      </c>
      <c r="AH111" s="6" t="str">
        <f t="shared" si="5"/>
        <v>CBU</v>
      </c>
      <c r="AI111" s="6" t="str">
        <f>IF($AF111="","",IF(LEFT(A111,5)="17500","タンク",IF(LEFT(A111,5)="17510","タンク",IF(COUNTIF(WeDB!$D$174:$D$183,$AF111)&gt;0,"吊掛けのみ",IF(COUNTIF(WeDB!$M$3:$M$169,$AF111)&gt;0,"アルミ",IF(COUNTIF(WeDB!D$3:D$169,$AF111),"WE適用","適用無し"))))))</f>
        <v>WE適用</v>
      </c>
      <c r="AJ111" s="6" t="str">
        <f>IF(AND(AI111="WE適用",COUNTIF(Planning!$AS$10:$AS$896,$AF111&amp;"_"&amp;$AH111)&gt;0),"計画ok",IF(AND(AI111="WE適用",COUNTIF(Planning!$AS$10:$AS$896,$AF111&amp;"_"&amp;$AH111)=0),"未反映NG",""))</f>
        <v>計画ok</v>
      </c>
      <c r="AK111" s="6" t="str">
        <f t="shared" si="7"/>
        <v>50100MKW D700XA_CBU</v>
      </c>
      <c r="AL111" s="6" t="str">
        <f>IF(B111="","",_xlfn.XLOOKUP(AF111,CostDB!A:A,CostDB!G:G))</f>
        <v>1245WE</v>
      </c>
    </row>
    <row r="112" spans="1:38" x14ac:dyDescent="0.35">
      <c r="A112" s="8" t="s">
        <v>2428</v>
      </c>
      <c r="B112" s="9" t="s">
        <v>189</v>
      </c>
      <c r="C112" s="9" t="s">
        <v>2423</v>
      </c>
      <c r="D112" s="10" t="s">
        <v>129</v>
      </c>
      <c r="E112" s="9">
        <v>0</v>
      </c>
      <c r="F112" s="9">
        <v>0</v>
      </c>
      <c r="G112" s="9">
        <v>0</v>
      </c>
      <c r="H112" s="9">
        <v>0</v>
      </c>
      <c r="I112" s="9">
        <v>0</v>
      </c>
      <c r="J112" s="9">
        <v>0</v>
      </c>
      <c r="K112" s="9">
        <v>0</v>
      </c>
      <c r="L112" s="9">
        <v>0</v>
      </c>
      <c r="M112" s="9">
        <v>0</v>
      </c>
      <c r="N112" s="9">
        <v>0</v>
      </c>
      <c r="O112" s="9">
        <v>0</v>
      </c>
      <c r="P112" s="9">
        <v>0</v>
      </c>
      <c r="Q112" s="9">
        <v>0</v>
      </c>
      <c r="R112" s="9">
        <v>0</v>
      </c>
      <c r="S112" s="9">
        <v>10</v>
      </c>
      <c r="T112" s="9">
        <v>0</v>
      </c>
      <c r="U112" s="9">
        <v>0</v>
      </c>
      <c r="V112" s="9">
        <v>0</v>
      </c>
      <c r="W112" s="9">
        <v>0</v>
      </c>
      <c r="X112" s="9">
        <v>0</v>
      </c>
      <c r="Y112" s="9"/>
      <c r="Z112" s="9"/>
      <c r="AA112" s="9"/>
      <c r="AB112" s="9"/>
      <c r="AC112" s="10"/>
      <c r="AD112" s="535"/>
      <c r="AE112" s="6">
        <f t="shared" si="8"/>
        <v>15</v>
      </c>
      <c r="AF112" s="6" t="str">
        <f>IF($AE112=17,_xlfn.XLOOKUP($A112&amp;" ",CostDB!B:B,CostDB!A:A,"",,),IF($AE112=15,_xlfn.XLOOKUP($A112&amp;"   ",CostDB!B:B,CostDB!A:A,"",,),""))</f>
        <v>50100MKW D700XA</v>
      </c>
      <c r="AG112" s="6" t="str">
        <f t="shared" si="6"/>
        <v>MULTI</v>
      </c>
      <c r="AH112" s="6" t="str">
        <f t="shared" si="5"/>
        <v>CBU</v>
      </c>
      <c r="AI112" s="6" t="str">
        <f>IF($AF112="","",IF(LEFT(A112,5)="17500","タンク",IF(LEFT(A112,5)="17510","タンク",IF(COUNTIF(WeDB!$D$174:$D$183,$AF112)&gt;0,"吊掛けのみ",IF(COUNTIF(WeDB!$M$3:$M$169,$AF112)&gt;0,"アルミ",IF(COUNTIF(WeDB!D$3:D$169,$AF112),"WE適用","適用無し"))))))</f>
        <v>WE適用</v>
      </c>
      <c r="AJ112" s="6" t="str">
        <f>IF(AND(AI112="WE適用",COUNTIF(Planning!$AS$10:$AS$896,$AF112&amp;"_"&amp;$AH112)&gt;0),"計画ok",IF(AND(AI112="WE適用",COUNTIF(Planning!$AS$10:$AS$896,$AF112&amp;"_"&amp;$AH112)=0),"未反映NG",""))</f>
        <v>計画ok</v>
      </c>
      <c r="AK112" s="6" t="str">
        <f t="shared" si="7"/>
        <v>50100MKW D700XA_CBU</v>
      </c>
      <c r="AL112" s="6" t="str">
        <f>IF(B112="","",_xlfn.XLOOKUP(AF112,CostDB!A:A,CostDB!G:G))</f>
        <v>1245WE</v>
      </c>
    </row>
    <row r="113" spans="1:38" x14ac:dyDescent="0.35">
      <c r="A113" s="8" t="s">
        <v>2428</v>
      </c>
      <c r="B113" s="9" t="s">
        <v>189</v>
      </c>
      <c r="C113" s="9" t="s">
        <v>2423</v>
      </c>
      <c r="D113" s="10" t="s">
        <v>129</v>
      </c>
      <c r="E113" s="9">
        <v>0</v>
      </c>
      <c r="F113" s="9">
        <v>0</v>
      </c>
      <c r="G113" s="9">
        <v>0</v>
      </c>
      <c r="H113" s="9">
        <v>2</v>
      </c>
      <c r="I113" s="9">
        <v>0</v>
      </c>
      <c r="J113" s="9">
        <v>0</v>
      </c>
      <c r="K113" s="9">
        <v>0</v>
      </c>
      <c r="L113" s="9">
        <v>0</v>
      </c>
      <c r="M113" s="9">
        <v>0</v>
      </c>
      <c r="N113" s="9">
        <v>0</v>
      </c>
      <c r="O113" s="9">
        <v>0</v>
      </c>
      <c r="P113" s="9">
        <v>0</v>
      </c>
      <c r="Q113" s="9">
        <v>0</v>
      </c>
      <c r="R113" s="9">
        <v>0</v>
      </c>
      <c r="S113" s="9">
        <v>0</v>
      </c>
      <c r="T113" s="9">
        <v>0</v>
      </c>
      <c r="U113" s="9">
        <v>0</v>
      </c>
      <c r="V113" s="9">
        <v>0</v>
      </c>
      <c r="W113" s="9">
        <v>24</v>
      </c>
      <c r="X113" s="9">
        <v>0</v>
      </c>
      <c r="Y113" s="9"/>
      <c r="Z113" s="9"/>
      <c r="AA113" s="9"/>
      <c r="AB113" s="9"/>
      <c r="AC113" s="10"/>
      <c r="AD113" s="535"/>
      <c r="AE113" s="6">
        <f t="shared" si="8"/>
        <v>15</v>
      </c>
      <c r="AF113" s="6" t="str">
        <f>IF($AE113=17,_xlfn.XLOOKUP($A113&amp;" ",CostDB!B:B,CostDB!A:A,"",,),IF($AE113=15,_xlfn.XLOOKUP($A113&amp;"   ",CostDB!B:B,CostDB!A:A,"",,),""))</f>
        <v>50100MKW D700XA</v>
      </c>
      <c r="AG113" s="6" t="str">
        <f t="shared" si="6"/>
        <v>MULTI</v>
      </c>
      <c r="AH113" s="6" t="str">
        <f t="shared" si="5"/>
        <v>CBU</v>
      </c>
      <c r="AI113" s="6" t="str">
        <f>IF($AF113="","",IF(LEFT(A113,5)="17500","タンク",IF(LEFT(A113,5)="17510","タンク",IF(COUNTIF(WeDB!$D$174:$D$183,$AF113)&gt;0,"吊掛けのみ",IF(COUNTIF(WeDB!$M$3:$M$169,$AF113)&gt;0,"アルミ",IF(COUNTIF(WeDB!D$3:D$169,$AF113),"WE適用","適用無し"))))))</f>
        <v>WE適用</v>
      </c>
      <c r="AJ113" s="6" t="str">
        <f>IF(AND(AI113="WE適用",COUNTIF(Planning!$AS$10:$AS$896,$AF113&amp;"_"&amp;$AH113)&gt;0),"計画ok",IF(AND(AI113="WE適用",COUNTIF(Planning!$AS$10:$AS$896,$AF113&amp;"_"&amp;$AH113)=0),"未反映NG",""))</f>
        <v>計画ok</v>
      </c>
      <c r="AK113" s="6" t="str">
        <f t="shared" si="7"/>
        <v>50100MKW D700XA_CBU</v>
      </c>
      <c r="AL113" s="6" t="str">
        <f>IF(B113="","",_xlfn.XLOOKUP(AF113,CostDB!A:A,CostDB!G:G))</f>
        <v>1245WE</v>
      </c>
    </row>
    <row r="114" spans="1:38" x14ac:dyDescent="0.35">
      <c r="A114" s="8" t="s">
        <v>2428</v>
      </c>
      <c r="B114" s="9" t="s">
        <v>189</v>
      </c>
      <c r="C114" s="9" t="s">
        <v>2423</v>
      </c>
      <c r="D114" s="10" t="s">
        <v>129</v>
      </c>
      <c r="E114" s="9">
        <v>0</v>
      </c>
      <c r="F114" s="9">
        <v>0</v>
      </c>
      <c r="G114" s="9">
        <v>0</v>
      </c>
      <c r="H114" s="9">
        <v>0</v>
      </c>
      <c r="I114" s="9">
        <v>0</v>
      </c>
      <c r="J114" s="9">
        <v>0</v>
      </c>
      <c r="K114" s="9">
        <v>0</v>
      </c>
      <c r="L114" s="9">
        <v>0</v>
      </c>
      <c r="M114" s="9">
        <v>0</v>
      </c>
      <c r="N114" s="9">
        <v>0</v>
      </c>
      <c r="O114" s="9">
        <v>0</v>
      </c>
      <c r="P114" s="9">
        <v>0</v>
      </c>
      <c r="Q114" s="9">
        <v>0</v>
      </c>
      <c r="R114" s="9">
        <v>0</v>
      </c>
      <c r="S114" s="9">
        <v>0</v>
      </c>
      <c r="T114" s="9">
        <v>28</v>
      </c>
      <c r="U114" s="9">
        <v>0</v>
      </c>
      <c r="V114" s="9">
        <v>30</v>
      </c>
      <c r="W114" s="9">
        <v>0</v>
      </c>
      <c r="X114" s="9">
        <v>0</v>
      </c>
      <c r="Y114" s="9"/>
      <c r="Z114" s="9"/>
      <c r="AA114" s="9"/>
      <c r="AB114" s="9"/>
      <c r="AC114" s="10"/>
      <c r="AD114" s="535"/>
      <c r="AE114" s="6">
        <f t="shared" si="8"/>
        <v>15</v>
      </c>
      <c r="AF114" s="6" t="str">
        <f>IF($AE114=17,_xlfn.XLOOKUP($A114&amp;" ",CostDB!B:B,CostDB!A:A,"",,),IF($AE114=15,_xlfn.XLOOKUP($A114&amp;"   ",CostDB!B:B,CostDB!A:A,"",,),""))</f>
        <v>50100MKW D700XA</v>
      </c>
      <c r="AG114" s="6" t="str">
        <f t="shared" si="6"/>
        <v>MULTI</v>
      </c>
      <c r="AH114" s="6" t="str">
        <f t="shared" si="5"/>
        <v>CBU</v>
      </c>
      <c r="AI114" s="6" t="str">
        <f>IF($AF114="","",IF(LEFT(A114,5)="17500","タンク",IF(LEFT(A114,5)="17510","タンク",IF(COUNTIF(WeDB!$D$174:$D$183,$AF114)&gt;0,"吊掛けのみ",IF(COUNTIF(WeDB!$M$3:$M$169,$AF114)&gt;0,"アルミ",IF(COUNTIF(WeDB!D$3:D$169,$AF114),"WE適用","適用無し"))))))</f>
        <v>WE適用</v>
      </c>
      <c r="AJ114" s="6" t="str">
        <f>IF(AND(AI114="WE適用",COUNTIF(Planning!$AS$10:$AS$896,$AF114&amp;"_"&amp;$AH114)&gt;0),"計画ok",IF(AND(AI114="WE適用",COUNTIF(Planning!$AS$10:$AS$896,$AF114&amp;"_"&amp;$AH114)=0),"未反映NG",""))</f>
        <v>計画ok</v>
      </c>
      <c r="AK114" s="6" t="str">
        <f t="shared" si="7"/>
        <v>50100MKW D700XA_CBU</v>
      </c>
      <c r="AL114" s="6" t="str">
        <f>IF(B114="","",_xlfn.XLOOKUP(AF114,CostDB!A:A,CostDB!G:G))</f>
        <v>1245WE</v>
      </c>
    </row>
    <row r="115" spans="1:38" x14ac:dyDescent="0.35">
      <c r="A115" s="8" t="s">
        <v>2428</v>
      </c>
      <c r="B115" s="9" t="s">
        <v>189</v>
      </c>
      <c r="C115" s="9" t="s">
        <v>2423</v>
      </c>
      <c r="D115" s="10" t="s">
        <v>129</v>
      </c>
      <c r="E115" s="9">
        <v>0</v>
      </c>
      <c r="F115" s="9">
        <v>0</v>
      </c>
      <c r="G115" s="9">
        <v>0</v>
      </c>
      <c r="H115" s="9">
        <v>0</v>
      </c>
      <c r="I115" s="9">
        <v>0</v>
      </c>
      <c r="J115" s="9">
        <v>0</v>
      </c>
      <c r="K115" s="9">
        <v>0</v>
      </c>
      <c r="L115" s="9">
        <v>0</v>
      </c>
      <c r="M115" s="9">
        <v>0</v>
      </c>
      <c r="N115" s="9">
        <v>0</v>
      </c>
      <c r="O115" s="9">
        <v>0</v>
      </c>
      <c r="P115" s="9">
        <v>0</v>
      </c>
      <c r="Q115" s="9">
        <v>0</v>
      </c>
      <c r="R115" s="9">
        <v>0</v>
      </c>
      <c r="S115" s="9">
        <v>0</v>
      </c>
      <c r="T115" s="9">
        <v>2</v>
      </c>
      <c r="U115" s="9">
        <v>0</v>
      </c>
      <c r="V115" s="9">
        <v>0</v>
      </c>
      <c r="W115" s="9">
        <v>0</v>
      </c>
      <c r="X115" s="9">
        <v>0</v>
      </c>
      <c r="Y115" s="9"/>
      <c r="Z115" s="9"/>
      <c r="AA115" s="9"/>
      <c r="AB115" s="9"/>
      <c r="AC115" s="10"/>
      <c r="AD115" s="535"/>
      <c r="AE115" s="6">
        <f t="shared" si="8"/>
        <v>15</v>
      </c>
      <c r="AF115" s="6" t="str">
        <f>IF($AE115=17,_xlfn.XLOOKUP($A115&amp;" ",CostDB!B:B,CostDB!A:A,"",,),IF($AE115=15,_xlfn.XLOOKUP($A115&amp;"   ",CostDB!B:B,CostDB!A:A,"",,),""))</f>
        <v>50100MKW D700XA</v>
      </c>
      <c r="AG115" s="6" t="str">
        <f t="shared" si="6"/>
        <v>MULTI</v>
      </c>
      <c r="AH115" s="6" t="str">
        <f t="shared" si="5"/>
        <v>CBU</v>
      </c>
      <c r="AI115" s="6" t="str">
        <f>IF($AF115="","",IF(LEFT(A115,5)="17500","タンク",IF(LEFT(A115,5)="17510","タンク",IF(COUNTIF(WeDB!$D$174:$D$183,$AF115)&gt;0,"吊掛けのみ",IF(COUNTIF(WeDB!$M$3:$M$169,$AF115)&gt;0,"アルミ",IF(COUNTIF(WeDB!D$3:D$169,$AF115),"WE適用","適用無し"))))))</f>
        <v>WE適用</v>
      </c>
      <c r="AJ115" s="6" t="str">
        <f>IF(AND(AI115="WE適用",COUNTIF(Planning!$AS$10:$AS$896,$AF115&amp;"_"&amp;$AH115)&gt;0),"計画ok",IF(AND(AI115="WE適用",COUNTIF(Planning!$AS$10:$AS$896,$AF115&amp;"_"&amp;$AH115)=0),"未反映NG",""))</f>
        <v>計画ok</v>
      </c>
      <c r="AK115" s="6" t="str">
        <f t="shared" si="7"/>
        <v>50100MKW D700XA_CBU</v>
      </c>
      <c r="AL115" s="6" t="str">
        <f>IF(B115="","",_xlfn.XLOOKUP(AF115,CostDB!A:A,CostDB!G:G))</f>
        <v>1245WE</v>
      </c>
    </row>
    <row r="116" spans="1:38" x14ac:dyDescent="0.35">
      <c r="A116" s="8" t="s">
        <v>2428</v>
      </c>
      <c r="B116" s="9" t="s">
        <v>189</v>
      </c>
      <c r="C116" s="9" t="s">
        <v>2423</v>
      </c>
      <c r="D116" s="10" t="s">
        <v>129</v>
      </c>
      <c r="E116" s="9">
        <v>15</v>
      </c>
      <c r="F116" s="9">
        <v>0</v>
      </c>
      <c r="G116" s="9">
        <v>0</v>
      </c>
      <c r="H116" s="9">
        <v>0</v>
      </c>
      <c r="I116" s="9">
        <v>0</v>
      </c>
      <c r="J116" s="9">
        <v>0</v>
      </c>
      <c r="K116" s="9">
        <v>0</v>
      </c>
      <c r="L116" s="9">
        <v>0</v>
      </c>
      <c r="M116" s="9">
        <v>0</v>
      </c>
      <c r="N116" s="9">
        <v>0</v>
      </c>
      <c r="O116" s="9">
        <v>0</v>
      </c>
      <c r="P116" s="9">
        <v>0</v>
      </c>
      <c r="Q116" s="9">
        <v>0</v>
      </c>
      <c r="R116" s="9">
        <v>0</v>
      </c>
      <c r="S116" s="9">
        <v>0</v>
      </c>
      <c r="T116" s="9">
        <v>0</v>
      </c>
      <c r="U116" s="9">
        <v>0</v>
      </c>
      <c r="V116" s="9">
        <v>0</v>
      </c>
      <c r="W116" s="9">
        <v>0</v>
      </c>
      <c r="X116" s="9">
        <v>0</v>
      </c>
      <c r="Y116" s="9"/>
      <c r="Z116" s="9"/>
      <c r="AA116" s="9"/>
      <c r="AB116" s="9"/>
      <c r="AC116" s="10"/>
      <c r="AD116" s="535"/>
      <c r="AE116" s="6">
        <f t="shared" si="8"/>
        <v>15</v>
      </c>
      <c r="AF116" s="6" t="str">
        <f>IF($AE116=17,_xlfn.XLOOKUP($A116&amp;" ",CostDB!B:B,CostDB!A:A,"",,),IF($AE116=15,_xlfn.XLOOKUP($A116&amp;"   ",CostDB!B:B,CostDB!A:A,"",,),""))</f>
        <v>50100MKW D700XA</v>
      </c>
      <c r="AG116" s="6" t="str">
        <f t="shared" si="6"/>
        <v>MULTI</v>
      </c>
      <c r="AH116" s="6" t="str">
        <f t="shared" si="5"/>
        <v>CBU</v>
      </c>
      <c r="AI116" s="6" t="str">
        <f>IF($AF116="","",IF(LEFT(A116,5)="17500","タンク",IF(LEFT(A116,5)="17510","タンク",IF(COUNTIF(WeDB!$D$174:$D$183,$AF116)&gt;0,"吊掛けのみ",IF(COUNTIF(WeDB!$M$3:$M$169,$AF116)&gt;0,"アルミ",IF(COUNTIF(WeDB!D$3:D$169,$AF116),"WE適用","適用無し"))))))</f>
        <v>WE適用</v>
      </c>
      <c r="AJ116" s="6" t="str">
        <f>IF(AND(AI116="WE適用",COUNTIF(Planning!$AS$10:$AS$896,$AF116&amp;"_"&amp;$AH116)&gt;0),"計画ok",IF(AND(AI116="WE適用",COUNTIF(Planning!$AS$10:$AS$896,$AF116&amp;"_"&amp;$AH116)=0),"未反映NG",""))</f>
        <v>計画ok</v>
      </c>
      <c r="AK116" s="6" t="str">
        <f t="shared" si="7"/>
        <v>50100MKW D700XA_CBU</v>
      </c>
      <c r="AL116" s="6" t="str">
        <f>IF(B116="","",_xlfn.XLOOKUP(AF116,CostDB!A:A,CostDB!G:G))</f>
        <v>1245WE</v>
      </c>
    </row>
    <row r="117" spans="1:38" x14ac:dyDescent="0.35">
      <c r="A117" s="8" t="s">
        <v>2428</v>
      </c>
      <c r="B117" s="9" t="s">
        <v>189</v>
      </c>
      <c r="C117" s="9" t="s">
        <v>2423</v>
      </c>
      <c r="D117" s="10" t="s">
        <v>129</v>
      </c>
      <c r="E117" s="9">
        <v>60</v>
      </c>
      <c r="F117" s="9">
        <v>120</v>
      </c>
      <c r="G117" s="9">
        <v>120</v>
      </c>
      <c r="H117" s="9">
        <v>117</v>
      </c>
      <c r="I117" s="9">
        <v>40</v>
      </c>
      <c r="J117" s="9">
        <v>0</v>
      </c>
      <c r="K117" s="9">
        <v>25</v>
      </c>
      <c r="L117" s="9">
        <v>20</v>
      </c>
      <c r="M117" s="9">
        <v>0</v>
      </c>
      <c r="N117" s="9">
        <v>0</v>
      </c>
      <c r="O117" s="9">
        <v>0</v>
      </c>
      <c r="P117" s="9">
        <v>0</v>
      </c>
      <c r="Q117" s="9">
        <v>0</v>
      </c>
      <c r="R117" s="9">
        <v>0</v>
      </c>
      <c r="S117" s="9">
        <v>0</v>
      </c>
      <c r="T117" s="9">
        <v>0</v>
      </c>
      <c r="U117" s="9">
        <v>0</v>
      </c>
      <c r="V117" s="9">
        <v>0</v>
      </c>
      <c r="W117" s="9">
        <v>0</v>
      </c>
      <c r="X117" s="9">
        <v>0</v>
      </c>
      <c r="Y117" s="9"/>
      <c r="Z117" s="9"/>
      <c r="AA117" s="9"/>
      <c r="AB117" s="9"/>
      <c r="AC117" s="10"/>
      <c r="AD117" s="535"/>
      <c r="AE117" s="6">
        <f t="shared" si="8"/>
        <v>15</v>
      </c>
      <c r="AF117" s="6" t="str">
        <f>IF($AE117=17,_xlfn.XLOOKUP($A117&amp;" ",CostDB!B:B,CostDB!A:A,"",,),IF($AE117=15,_xlfn.XLOOKUP($A117&amp;"   ",CostDB!B:B,CostDB!A:A,"",,),""))</f>
        <v>50100MKW D700XA</v>
      </c>
      <c r="AG117" s="6" t="str">
        <f t="shared" si="6"/>
        <v>MULTI</v>
      </c>
      <c r="AH117" s="6" t="str">
        <f t="shared" si="5"/>
        <v>CBU</v>
      </c>
      <c r="AI117" s="6" t="str">
        <f>IF($AF117="","",IF(LEFT(A117,5)="17500","タンク",IF(LEFT(A117,5)="17510","タンク",IF(COUNTIF(WeDB!$D$174:$D$183,$AF117)&gt;0,"吊掛けのみ",IF(COUNTIF(WeDB!$M$3:$M$169,$AF117)&gt;0,"アルミ",IF(COUNTIF(WeDB!D$3:D$169,$AF117),"WE適用","適用無し"))))))</f>
        <v>WE適用</v>
      </c>
      <c r="AJ117" s="6" t="str">
        <f>IF(AND(AI117="WE適用",COUNTIF(Planning!$AS$10:$AS$896,$AF117&amp;"_"&amp;$AH117)&gt;0),"計画ok",IF(AND(AI117="WE適用",COUNTIF(Planning!$AS$10:$AS$896,$AF117&amp;"_"&amp;$AH117)=0),"未反映NG",""))</f>
        <v>計画ok</v>
      </c>
      <c r="AK117" s="6" t="str">
        <f t="shared" si="7"/>
        <v>50100MKW D700XA_CBU</v>
      </c>
      <c r="AL117" s="6" t="str">
        <f>IF(B117="","",_xlfn.XLOOKUP(AF117,CostDB!A:A,CostDB!G:G))</f>
        <v>1245WE</v>
      </c>
    </row>
    <row r="118" spans="1:38" x14ac:dyDescent="0.35">
      <c r="A118" s="8" t="s">
        <v>2428</v>
      </c>
      <c r="B118" s="9" t="s">
        <v>189</v>
      </c>
      <c r="C118" s="9" t="s">
        <v>2423</v>
      </c>
      <c r="D118" s="10" t="s">
        <v>129</v>
      </c>
      <c r="E118" s="9">
        <v>0</v>
      </c>
      <c r="F118" s="9">
        <v>0</v>
      </c>
      <c r="G118" s="9">
        <v>0</v>
      </c>
      <c r="H118" s="9">
        <v>0</v>
      </c>
      <c r="I118" s="9">
        <v>0</v>
      </c>
      <c r="J118" s="9">
        <v>0</v>
      </c>
      <c r="K118" s="9">
        <v>0</v>
      </c>
      <c r="L118" s="9">
        <v>0</v>
      </c>
      <c r="M118" s="9">
        <v>0</v>
      </c>
      <c r="N118" s="9">
        <v>0</v>
      </c>
      <c r="O118" s="9">
        <v>0</v>
      </c>
      <c r="P118" s="9">
        <v>0</v>
      </c>
      <c r="Q118" s="9">
        <v>0</v>
      </c>
      <c r="R118" s="9">
        <v>0</v>
      </c>
      <c r="S118" s="9">
        <v>0</v>
      </c>
      <c r="T118" s="9">
        <v>77</v>
      </c>
      <c r="U118" s="9">
        <v>0</v>
      </c>
      <c r="V118" s="9">
        <v>33</v>
      </c>
      <c r="W118" s="9">
        <v>0</v>
      </c>
      <c r="X118" s="9">
        <v>0</v>
      </c>
      <c r="Y118" s="9"/>
      <c r="Z118" s="9"/>
      <c r="AA118" s="9"/>
      <c r="AB118" s="9"/>
      <c r="AC118" s="10"/>
      <c r="AD118" s="535"/>
      <c r="AE118" s="6">
        <f t="shared" si="8"/>
        <v>15</v>
      </c>
      <c r="AF118" s="6" t="str">
        <f>IF($AE118=17,_xlfn.XLOOKUP($A118&amp;" ",CostDB!B:B,CostDB!A:A,"",,),IF($AE118=15,_xlfn.XLOOKUP($A118&amp;"   ",CostDB!B:B,CostDB!A:A,"",,),""))</f>
        <v>50100MKW D700XA</v>
      </c>
      <c r="AG118" s="6" t="str">
        <f t="shared" si="6"/>
        <v>MULTI</v>
      </c>
      <c r="AH118" s="6" t="str">
        <f t="shared" si="5"/>
        <v>CBU</v>
      </c>
      <c r="AI118" s="6" t="str">
        <f>IF($AF118="","",IF(LEFT(A118,5)="17500","タンク",IF(LEFT(A118,5)="17510","タンク",IF(COUNTIF(WeDB!$D$174:$D$183,$AF118)&gt;0,"吊掛けのみ",IF(COUNTIF(WeDB!$M$3:$M$169,$AF118)&gt;0,"アルミ",IF(COUNTIF(WeDB!D$3:D$169,$AF118),"WE適用","適用無し"))))))</f>
        <v>WE適用</v>
      </c>
      <c r="AJ118" s="6" t="str">
        <f>IF(AND(AI118="WE適用",COUNTIF(Planning!$AS$10:$AS$896,$AF118&amp;"_"&amp;$AH118)&gt;0),"計画ok",IF(AND(AI118="WE適用",COUNTIF(Planning!$AS$10:$AS$896,$AF118&amp;"_"&amp;$AH118)=0),"未反映NG",""))</f>
        <v>計画ok</v>
      </c>
      <c r="AK118" s="6" t="str">
        <f t="shared" si="7"/>
        <v>50100MKW D700XA_CBU</v>
      </c>
      <c r="AL118" s="6" t="str">
        <f>IF(B118="","",_xlfn.XLOOKUP(AF118,CostDB!A:A,CostDB!G:G))</f>
        <v>1245WE</v>
      </c>
    </row>
    <row r="119" spans="1:38" x14ac:dyDescent="0.35">
      <c r="A119" s="8" t="s">
        <v>2428</v>
      </c>
      <c r="B119" s="9" t="s">
        <v>189</v>
      </c>
      <c r="C119" s="9" t="s">
        <v>2423</v>
      </c>
      <c r="D119" s="10" t="s">
        <v>129</v>
      </c>
      <c r="E119" s="9">
        <v>0</v>
      </c>
      <c r="F119" s="9">
        <v>0</v>
      </c>
      <c r="G119" s="9">
        <v>0</v>
      </c>
      <c r="H119" s="9">
        <v>0</v>
      </c>
      <c r="I119" s="9">
        <v>0</v>
      </c>
      <c r="J119" s="9">
        <v>84</v>
      </c>
      <c r="K119" s="9">
        <v>61</v>
      </c>
      <c r="L119" s="9">
        <v>76</v>
      </c>
      <c r="M119" s="9">
        <v>69</v>
      </c>
      <c r="N119" s="9">
        <v>120</v>
      </c>
      <c r="O119" s="9">
        <v>86</v>
      </c>
      <c r="P119" s="9">
        <v>47</v>
      </c>
      <c r="Q119" s="9">
        <v>36</v>
      </c>
      <c r="R119" s="9">
        <v>36</v>
      </c>
      <c r="S119" s="9">
        <v>27</v>
      </c>
      <c r="T119" s="9">
        <v>0</v>
      </c>
      <c r="U119" s="9">
        <v>0</v>
      </c>
      <c r="V119" s="9">
        <v>0</v>
      </c>
      <c r="W119" s="9">
        <v>0</v>
      </c>
      <c r="X119" s="9">
        <v>0</v>
      </c>
      <c r="Y119" s="9"/>
      <c r="Z119" s="9"/>
      <c r="AA119" s="9"/>
      <c r="AB119" s="9"/>
      <c r="AC119" s="10"/>
      <c r="AD119" s="535"/>
      <c r="AE119" s="6">
        <f t="shared" si="8"/>
        <v>15</v>
      </c>
      <c r="AF119" s="6" t="str">
        <f>IF($AE119=17,_xlfn.XLOOKUP($A119&amp;" ",CostDB!B:B,CostDB!A:A,"",,),IF($AE119=15,_xlfn.XLOOKUP($A119&amp;"   ",CostDB!B:B,CostDB!A:A,"",,),""))</f>
        <v>50100MKW D700XA</v>
      </c>
      <c r="AG119" s="6" t="str">
        <f t="shared" si="6"/>
        <v>MULTI</v>
      </c>
      <c r="AH119" s="6" t="str">
        <f t="shared" si="5"/>
        <v>CBU</v>
      </c>
      <c r="AI119" s="6" t="str">
        <f>IF($AF119="","",IF(LEFT(A119,5)="17500","タンク",IF(LEFT(A119,5)="17510","タンク",IF(COUNTIF(WeDB!$D$174:$D$183,$AF119)&gt;0,"吊掛けのみ",IF(COUNTIF(WeDB!$M$3:$M$169,$AF119)&gt;0,"アルミ",IF(COUNTIF(WeDB!D$3:D$169,$AF119),"WE適用","適用無し"))))))</f>
        <v>WE適用</v>
      </c>
      <c r="AJ119" s="6" t="str">
        <f>IF(AND(AI119="WE適用",COUNTIF(Planning!$AS$10:$AS$896,$AF119&amp;"_"&amp;$AH119)&gt;0),"計画ok",IF(AND(AI119="WE適用",COUNTIF(Planning!$AS$10:$AS$896,$AF119&amp;"_"&amp;$AH119)=0),"未反映NG",""))</f>
        <v>計画ok</v>
      </c>
      <c r="AK119" s="6" t="str">
        <f t="shared" si="7"/>
        <v>50100MKW D700XA_CBU</v>
      </c>
      <c r="AL119" s="6" t="str">
        <f>IF(B119="","",_xlfn.XLOOKUP(AF119,CostDB!A:A,CostDB!G:G))</f>
        <v>1245WE</v>
      </c>
    </row>
    <row r="120" spans="1:38" x14ac:dyDescent="0.35">
      <c r="A120" s="8" t="s">
        <v>2428</v>
      </c>
      <c r="B120" s="9" t="s">
        <v>189</v>
      </c>
      <c r="C120" s="9" t="s">
        <v>2423</v>
      </c>
      <c r="D120" s="10" t="s">
        <v>129</v>
      </c>
      <c r="E120" s="9">
        <v>0</v>
      </c>
      <c r="F120" s="9">
        <v>0</v>
      </c>
      <c r="G120" s="9">
        <v>0</v>
      </c>
      <c r="H120" s="9">
        <v>0</v>
      </c>
      <c r="I120" s="9">
        <v>25</v>
      </c>
      <c r="J120" s="9">
        <v>0</v>
      </c>
      <c r="K120" s="9">
        <v>0</v>
      </c>
      <c r="L120" s="9">
        <v>0</v>
      </c>
      <c r="M120" s="9">
        <v>0</v>
      </c>
      <c r="N120" s="9">
        <v>0</v>
      </c>
      <c r="O120" s="9">
        <v>0</v>
      </c>
      <c r="P120" s="9">
        <v>0</v>
      </c>
      <c r="Q120" s="9">
        <v>0</v>
      </c>
      <c r="R120" s="9">
        <v>0</v>
      </c>
      <c r="S120" s="9">
        <v>0</v>
      </c>
      <c r="T120" s="9">
        <v>0</v>
      </c>
      <c r="U120" s="9">
        <v>0</v>
      </c>
      <c r="V120" s="9">
        <v>0</v>
      </c>
      <c r="W120" s="9">
        <v>0</v>
      </c>
      <c r="X120" s="9">
        <v>0</v>
      </c>
      <c r="Y120" s="9"/>
      <c r="Z120" s="9"/>
      <c r="AA120" s="9"/>
      <c r="AB120" s="9"/>
      <c r="AC120" s="10"/>
      <c r="AD120" s="535"/>
      <c r="AE120" s="6">
        <f t="shared" si="8"/>
        <v>15</v>
      </c>
      <c r="AF120" s="6" t="str">
        <f>IF($AE120=17,_xlfn.XLOOKUP($A120&amp;" ",CostDB!B:B,CostDB!A:A,"",,),IF($AE120=15,_xlfn.XLOOKUP($A120&amp;"   ",CostDB!B:B,CostDB!A:A,"",,),""))</f>
        <v>50100MKW D700XA</v>
      </c>
      <c r="AG120" s="6" t="str">
        <f t="shared" si="6"/>
        <v>MULTI</v>
      </c>
      <c r="AH120" s="6" t="str">
        <f t="shared" si="5"/>
        <v>CBU</v>
      </c>
      <c r="AI120" s="6" t="str">
        <f>IF($AF120="","",IF(LEFT(A120,5)="17500","タンク",IF(LEFT(A120,5)="17510","タンク",IF(COUNTIF(WeDB!$D$174:$D$183,$AF120)&gt;0,"吊掛けのみ",IF(COUNTIF(WeDB!$M$3:$M$169,$AF120)&gt;0,"アルミ",IF(COUNTIF(WeDB!D$3:D$169,$AF120),"WE適用","適用無し"))))))</f>
        <v>WE適用</v>
      </c>
      <c r="AJ120" s="6" t="str">
        <f>IF(AND(AI120="WE適用",COUNTIF(Planning!$AS$10:$AS$896,$AF120&amp;"_"&amp;$AH120)&gt;0),"計画ok",IF(AND(AI120="WE適用",COUNTIF(Planning!$AS$10:$AS$896,$AF120&amp;"_"&amp;$AH120)=0),"未反映NG",""))</f>
        <v>計画ok</v>
      </c>
      <c r="AK120" s="6" t="str">
        <f t="shared" si="7"/>
        <v>50100MKW D700XA_CBU</v>
      </c>
      <c r="AL120" s="6" t="str">
        <f>IF(B120="","",_xlfn.XLOOKUP(AF120,CostDB!A:A,CostDB!G:G))</f>
        <v>1245WE</v>
      </c>
    </row>
    <row r="121" spans="1:38" x14ac:dyDescent="0.35">
      <c r="A121" s="8" t="s">
        <v>2428</v>
      </c>
      <c r="B121" s="9" t="s">
        <v>189</v>
      </c>
      <c r="C121" s="9" t="s">
        <v>2423</v>
      </c>
      <c r="D121" s="10" t="s">
        <v>129</v>
      </c>
      <c r="E121" s="9">
        <v>0</v>
      </c>
      <c r="F121" s="9">
        <v>0</v>
      </c>
      <c r="G121" s="9">
        <v>0</v>
      </c>
      <c r="H121" s="9">
        <v>0</v>
      </c>
      <c r="I121" s="9">
        <v>0</v>
      </c>
      <c r="J121" s="9">
        <v>0</v>
      </c>
      <c r="K121" s="9">
        <v>0</v>
      </c>
      <c r="L121" s="9">
        <v>0</v>
      </c>
      <c r="M121" s="9">
        <v>0</v>
      </c>
      <c r="N121" s="9">
        <v>0</v>
      </c>
      <c r="O121" s="9">
        <v>0</v>
      </c>
      <c r="P121" s="9">
        <v>0</v>
      </c>
      <c r="Q121" s="9">
        <v>0</v>
      </c>
      <c r="R121" s="9">
        <v>0</v>
      </c>
      <c r="S121" s="9">
        <v>0</v>
      </c>
      <c r="T121" s="9">
        <v>0</v>
      </c>
      <c r="U121" s="9">
        <v>55</v>
      </c>
      <c r="V121" s="9">
        <v>0</v>
      </c>
      <c r="W121" s="9">
        <v>0</v>
      </c>
      <c r="X121" s="9">
        <v>0</v>
      </c>
      <c r="Y121" s="9"/>
      <c r="Z121" s="9"/>
      <c r="AA121" s="9"/>
      <c r="AB121" s="9"/>
      <c r="AC121" s="10"/>
      <c r="AD121" s="535"/>
      <c r="AE121" s="6">
        <f t="shared" si="8"/>
        <v>15</v>
      </c>
      <c r="AF121" s="6" t="str">
        <f>IF($AE121=17,_xlfn.XLOOKUP($A121&amp;" ",CostDB!B:B,CostDB!A:A,"",,),IF($AE121=15,_xlfn.XLOOKUP($A121&amp;"   ",CostDB!B:B,CostDB!A:A,"",,),""))</f>
        <v>50100MKW D700XA</v>
      </c>
      <c r="AG121" s="6" t="str">
        <f t="shared" si="6"/>
        <v>MULTI</v>
      </c>
      <c r="AH121" s="6" t="str">
        <f t="shared" si="5"/>
        <v>CBU</v>
      </c>
      <c r="AI121" s="6" t="str">
        <f>IF($AF121="","",IF(LEFT(A121,5)="17500","タンク",IF(LEFT(A121,5)="17510","タンク",IF(COUNTIF(WeDB!$D$174:$D$183,$AF121)&gt;0,"吊掛けのみ",IF(COUNTIF(WeDB!$M$3:$M$169,$AF121)&gt;0,"アルミ",IF(COUNTIF(WeDB!D$3:D$169,$AF121),"WE適用","適用無し"))))))</f>
        <v>WE適用</v>
      </c>
      <c r="AJ121" s="6" t="str">
        <f>IF(AND(AI121="WE適用",COUNTIF(Planning!$AS$10:$AS$896,$AF121&amp;"_"&amp;$AH121)&gt;0),"計画ok",IF(AND(AI121="WE適用",COUNTIF(Planning!$AS$10:$AS$896,$AF121&amp;"_"&amp;$AH121)=0),"未反映NG",""))</f>
        <v>計画ok</v>
      </c>
      <c r="AK121" s="6" t="str">
        <f t="shared" si="7"/>
        <v>50100MKW D700XA_CBU</v>
      </c>
      <c r="AL121" s="6" t="str">
        <f>IF(B121="","",_xlfn.XLOOKUP(AF121,CostDB!A:A,CostDB!G:G))</f>
        <v>1245WE</v>
      </c>
    </row>
    <row r="122" spans="1:38" x14ac:dyDescent="0.35">
      <c r="A122" s="8" t="s">
        <v>2428</v>
      </c>
      <c r="B122" s="9" t="s">
        <v>189</v>
      </c>
      <c r="C122" s="9" t="s">
        <v>2423</v>
      </c>
      <c r="D122" s="10" t="s">
        <v>129</v>
      </c>
      <c r="E122" s="9">
        <v>0</v>
      </c>
      <c r="F122" s="9">
        <v>0</v>
      </c>
      <c r="G122" s="9">
        <v>0</v>
      </c>
      <c r="H122" s="9">
        <v>0</v>
      </c>
      <c r="I122" s="9">
        <v>45</v>
      </c>
      <c r="J122" s="9">
        <v>0</v>
      </c>
      <c r="K122" s="9">
        <v>0</v>
      </c>
      <c r="L122" s="9">
        <v>0</v>
      </c>
      <c r="M122" s="9">
        <v>0</v>
      </c>
      <c r="N122" s="9">
        <v>0</v>
      </c>
      <c r="O122" s="9">
        <v>0</v>
      </c>
      <c r="P122" s="9">
        <v>0</v>
      </c>
      <c r="Q122" s="9">
        <v>0</v>
      </c>
      <c r="R122" s="9">
        <v>0</v>
      </c>
      <c r="S122" s="9">
        <v>0</v>
      </c>
      <c r="T122" s="9">
        <v>0</v>
      </c>
      <c r="U122" s="9">
        <v>0</v>
      </c>
      <c r="V122" s="9">
        <v>0</v>
      </c>
      <c r="W122" s="9">
        <v>0</v>
      </c>
      <c r="X122" s="9">
        <v>0</v>
      </c>
      <c r="Y122" s="9"/>
      <c r="Z122" s="9"/>
      <c r="AA122" s="9"/>
      <c r="AB122" s="9"/>
      <c r="AC122" s="10"/>
      <c r="AD122" s="535"/>
      <c r="AE122" s="6">
        <f t="shared" si="8"/>
        <v>15</v>
      </c>
      <c r="AF122" s="6" t="str">
        <f>IF($AE122=17,_xlfn.XLOOKUP($A122&amp;" ",CostDB!B:B,CostDB!A:A,"",,),IF($AE122=15,_xlfn.XLOOKUP($A122&amp;"   ",CostDB!B:B,CostDB!A:A,"",,),""))</f>
        <v>50100MKW D700XA</v>
      </c>
      <c r="AG122" s="6" t="str">
        <f t="shared" si="6"/>
        <v>MULTI</v>
      </c>
      <c r="AH122" s="6" t="str">
        <f t="shared" si="5"/>
        <v>CBU</v>
      </c>
      <c r="AI122" s="6" t="str">
        <f>IF($AF122="","",IF(LEFT(A122,5)="17500","タンク",IF(LEFT(A122,5)="17510","タンク",IF(COUNTIF(WeDB!$D$174:$D$183,$AF122)&gt;0,"吊掛けのみ",IF(COUNTIF(WeDB!$M$3:$M$169,$AF122)&gt;0,"アルミ",IF(COUNTIF(WeDB!D$3:D$169,$AF122),"WE適用","適用無し"))))))</f>
        <v>WE適用</v>
      </c>
      <c r="AJ122" s="6" t="str">
        <f>IF(AND(AI122="WE適用",COUNTIF(Planning!$AS$10:$AS$896,$AF122&amp;"_"&amp;$AH122)&gt;0),"計画ok",IF(AND(AI122="WE適用",COUNTIF(Planning!$AS$10:$AS$896,$AF122&amp;"_"&amp;$AH122)=0),"未反映NG",""))</f>
        <v>計画ok</v>
      </c>
      <c r="AK122" s="6" t="str">
        <f t="shared" si="7"/>
        <v>50100MKW D700XA_CBU</v>
      </c>
      <c r="AL122" s="6" t="str">
        <f>IF(B122="","",_xlfn.XLOOKUP(AF122,CostDB!A:A,CostDB!G:G))</f>
        <v>1245WE</v>
      </c>
    </row>
    <row r="123" spans="1:38" x14ac:dyDescent="0.35">
      <c r="A123" s="8" t="s">
        <v>2428</v>
      </c>
      <c r="B123" s="9" t="s">
        <v>189</v>
      </c>
      <c r="C123" s="9" t="s">
        <v>2423</v>
      </c>
      <c r="D123" s="10" t="s">
        <v>129</v>
      </c>
      <c r="E123" s="9">
        <v>0</v>
      </c>
      <c r="F123" s="9">
        <v>0</v>
      </c>
      <c r="G123" s="9">
        <v>0</v>
      </c>
      <c r="H123" s="9">
        <v>0</v>
      </c>
      <c r="I123" s="9">
        <v>0</v>
      </c>
      <c r="J123" s="9">
        <v>35</v>
      </c>
      <c r="K123" s="9">
        <v>0</v>
      </c>
      <c r="L123" s="9">
        <v>0</v>
      </c>
      <c r="M123" s="9">
        <v>0</v>
      </c>
      <c r="N123" s="9">
        <v>0</v>
      </c>
      <c r="O123" s="9">
        <v>0</v>
      </c>
      <c r="P123" s="9">
        <v>0</v>
      </c>
      <c r="Q123" s="9">
        <v>0</v>
      </c>
      <c r="R123" s="9">
        <v>0</v>
      </c>
      <c r="S123" s="9">
        <v>0</v>
      </c>
      <c r="T123" s="9">
        <v>0</v>
      </c>
      <c r="U123" s="9">
        <v>0</v>
      </c>
      <c r="V123" s="9">
        <v>0</v>
      </c>
      <c r="W123" s="9">
        <v>0</v>
      </c>
      <c r="X123" s="9">
        <v>0</v>
      </c>
      <c r="Y123" s="9"/>
      <c r="Z123" s="9"/>
      <c r="AA123" s="9"/>
      <c r="AB123" s="9"/>
      <c r="AC123" s="10"/>
      <c r="AD123" s="535"/>
      <c r="AE123" s="6">
        <f t="shared" si="8"/>
        <v>15</v>
      </c>
      <c r="AF123" s="6" t="str">
        <f>IF($AE123=17,_xlfn.XLOOKUP($A123&amp;" ",CostDB!B:B,CostDB!A:A,"",,),IF($AE123=15,_xlfn.XLOOKUP($A123&amp;"   ",CostDB!B:B,CostDB!A:A,"",,),""))</f>
        <v>50100MKW D700XA</v>
      </c>
      <c r="AG123" s="6" t="str">
        <f t="shared" si="6"/>
        <v>MULTI</v>
      </c>
      <c r="AH123" s="6" t="str">
        <f t="shared" si="5"/>
        <v>CBU</v>
      </c>
      <c r="AI123" s="6" t="str">
        <f>IF($AF123="","",IF(LEFT(A123,5)="17500","タンク",IF(LEFT(A123,5)="17510","タンク",IF(COUNTIF(WeDB!$D$174:$D$183,$AF123)&gt;0,"吊掛けのみ",IF(COUNTIF(WeDB!$M$3:$M$169,$AF123)&gt;0,"アルミ",IF(COUNTIF(WeDB!D$3:D$169,$AF123),"WE適用","適用無し"))))))</f>
        <v>WE適用</v>
      </c>
      <c r="AJ123" s="6" t="str">
        <f>IF(AND(AI123="WE適用",COUNTIF(Planning!$AS$10:$AS$896,$AF123&amp;"_"&amp;$AH123)&gt;0),"計画ok",IF(AND(AI123="WE適用",COUNTIF(Planning!$AS$10:$AS$896,$AF123&amp;"_"&amp;$AH123)=0),"未反映NG",""))</f>
        <v>計画ok</v>
      </c>
      <c r="AK123" s="6" t="str">
        <f t="shared" si="7"/>
        <v>50100MKW D700XA_CBU</v>
      </c>
      <c r="AL123" s="6" t="str">
        <f>IF(B123="","",_xlfn.XLOOKUP(AF123,CostDB!A:A,CostDB!G:G))</f>
        <v>1245WE</v>
      </c>
    </row>
    <row r="124" spans="1:38" x14ac:dyDescent="0.35">
      <c r="A124" s="8" t="s">
        <v>2429</v>
      </c>
      <c r="B124" s="9"/>
      <c r="C124" s="9"/>
      <c r="D124" s="10"/>
      <c r="E124" s="9">
        <v>75</v>
      </c>
      <c r="F124" s="9">
        <v>120</v>
      </c>
      <c r="G124" s="9">
        <v>120</v>
      </c>
      <c r="H124" s="9">
        <v>120</v>
      </c>
      <c r="I124" s="9">
        <v>110</v>
      </c>
      <c r="J124" s="9">
        <v>119</v>
      </c>
      <c r="K124" s="9">
        <v>96</v>
      </c>
      <c r="L124" s="9">
        <v>96</v>
      </c>
      <c r="M124" s="9">
        <v>96</v>
      </c>
      <c r="N124" s="9">
        <v>120</v>
      </c>
      <c r="O124" s="9">
        <v>86</v>
      </c>
      <c r="P124" s="9">
        <v>47</v>
      </c>
      <c r="Q124" s="9">
        <v>36</v>
      </c>
      <c r="R124" s="9">
        <v>36</v>
      </c>
      <c r="S124" s="9">
        <v>37</v>
      </c>
      <c r="T124" s="9">
        <v>107</v>
      </c>
      <c r="U124" s="9">
        <v>58</v>
      </c>
      <c r="V124" s="9">
        <v>63</v>
      </c>
      <c r="W124" s="9">
        <v>76</v>
      </c>
      <c r="X124" s="9">
        <v>73</v>
      </c>
      <c r="Y124" s="9"/>
      <c r="Z124" s="9"/>
      <c r="AA124" s="9"/>
      <c r="AB124" s="9"/>
      <c r="AC124" s="10"/>
      <c r="AD124" s="535"/>
      <c r="AE124" s="6">
        <f t="shared" si="8"/>
        <v>18</v>
      </c>
      <c r="AF124" s="6" t="str">
        <f>IF($AE124=17,_xlfn.XLOOKUP($A124&amp;" ",CostDB!B:B,CostDB!A:A,"",,),IF($AE124=15,_xlfn.XLOOKUP($A124&amp;"   ",CostDB!B:B,CostDB!A:A,"",,),""))</f>
        <v/>
      </c>
      <c r="AG124" s="6" t="str">
        <f t="shared" si="6"/>
        <v/>
      </c>
      <c r="AH124" s="6" t="str">
        <f t="shared" si="5"/>
        <v/>
      </c>
      <c r="AI124" s="6" t="str">
        <f>IF($AF124="","",IF(LEFT(A124,5)="17500","タンク",IF(LEFT(A124,5)="17510","タンク",IF(COUNTIF(WeDB!$D$174:$D$183,$AF124)&gt;0,"吊掛けのみ",IF(COUNTIF(WeDB!$M$3:$M$169,$AF124)&gt;0,"アルミ",IF(COUNTIF(WeDB!D$3:D$169,$AF124),"WE適用","適用無し"))))))</f>
        <v/>
      </c>
      <c r="AJ124" s="6" t="str">
        <f>IF(AND(AI124="WE適用",COUNTIF(Planning!$AS$10:$AS$896,$AF124&amp;"_"&amp;$AH124)&gt;0),"計画ok",IF(AND(AI124="WE適用",COUNTIF(Planning!$AS$10:$AS$896,$AF124&amp;"_"&amp;$AH124)=0),"未反映NG",""))</f>
        <v/>
      </c>
      <c r="AK124" s="6" t="str">
        <f t="shared" si="7"/>
        <v>_</v>
      </c>
      <c r="AL124" s="6" t="str">
        <f>IF(B124="","",_xlfn.XLOOKUP(AF124,CostDB!A:A,CostDB!G:G))</f>
        <v/>
      </c>
    </row>
    <row r="125" spans="1:38" x14ac:dyDescent="0.35">
      <c r="A125" s="8" t="s">
        <v>2430</v>
      </c>
      <c r="B125" s="9" t="s">
        <v>189</v>
      </c>
      <c r="C125" s="9" t="s">
        <v>2389</v>
      </c>
      <c r="D125" s="10" t="s">
        <v>131</v>
      </c>
      <c r="E125" s="9">
        <v>0</v>
      </c>
      <c r="F125" s="9">
        <v>0</v>
      </c>
      <c r="G125" s="9">
        <v>0</v>
      </c>
      <c r="H125" s="9">
        <v>0</v>
      </c>
      <c r="I125" s="9">
        <v>0</v>
      </c>
      <c r="J125" s="9">
        <v>0</v>
      </c>
      <c r="K125" s="9">
        <v>0</v>
      </c>
      <c r="L125" s="9">
        <v>0</v>
      </c>
      <c r="M125" s="9">
        <v>0</v>
      </c>
      <c r="N125" s="9">
        <v>0</v>
      </c>
      <c r="O125" s="9">
        <v>3</v>
      </c>
      <c r="P125" s="9">
        <v>0</v>
      </c>
      <c r="Q125" s="9">
        <v>0</v>
      </c>
      <c r="R125" s="9">
        <v>0</v>
      </c>
      <c r="S125" s="9">
        <v>0</v>
      </c>
      <c r="T125" s="9">
        <v>0</v>
      </c>
      <c r="U125" s="9">
        <v>0</v>
      </c>
      <c r="V125" s="9">
        <v>0</v>
      </c>
      <c r="W125" s="9">
        <v>0</v>
      </c>
      <c r="X125" s="9">
        <v>0</v>
      </c>
      <c r="Y125" s="9"/>
      <c r="Z125" s="9"/>
      <c r="AA125" s="9"/>
      <c r="AB125" s="9"/>
      <c r="AC125" s="10"/>
      <c r="AD125" s="535"/>
      <c r="AE125" s="6">
        <f t="shared" si="8"/>
        <v>17</v>
      </c>
      <c r="AF125" s="6" t="str">
        <f>IF($AE125=17,_xlfn.XLOOKUP($A125&amp;" ",CostDB!B:B,CostDB!A:A,"",,),IF($AE125=15,_xlfn.XLOOKUP($A125&amp;"   ",CostDB!B:B,CostDB!A:A,"",,),""))</f>
        <v>50100MLC D300XA</v>
      </c>
      <c r="AG125" s="6" t="str">
        <f t="shared" si="6"/>
        <v>MULTI</v>
      </c>
      <c r="AH125" s="6" t="str">
        <f t="shared" si="5"/>
        <v>CBU</v>
      </c>
      <c r="AI125" s="6" t="str">
        <f>IF($AF125="","",IF(LEFT(A125,5)="17500","タンク",IF(LEFT(A125,5)="17510","タンク",IF(COUNTIF(WeDB!$D$174:$D$183,$AF125)&gt;0,"吊掛けのみ",IF(COUNTIF(WeDB!$M$3:$M$169,$AF125)&gt;0,"アルミ",IF(COUNTIF(WeDB!D$3:D$169,$AF125),"WE適用","適用無し"))))))</f>
        <v>WE適用</v>
      </c>
      <c r="AJ125" s="6" t="str">
        <f>IF(AND(AI125="WE適用",COUNTIF(Planning!$AS$10:$AS$896,$AF125&amp;"_"&amp;$AH125)&gt;0),"計画ok",IF(AND(AI125="WE適用",COUNTIF(Planning!$AS$10:$AS$896,$AF125&amp;"_"&amp;$AH125)=0),"未反映NG",""))</f>
        <v>計画ok</v>
      </c>
      <c r="AK125" s="6" t="str">
        <f t="shared" si="7"/>
        <v>50100MLC D300XA_CBU</v>
      </c>
      <c r="AL125" s="6" t="str">
        <f>IF(B125="","",_xlfn.XLOOKUP(AF125,CostDB!A:A,CostDB!G:G))</f>
        <v>1245WE</v>
      </c>
    </row>
    <row r="126" spans="1:38" x14ac:dyDescent="0.35">
      <c r="A126" s="8" t="s">
        <v>2430</v>
      </c>
      <c r="B126" s="9" t="s">
        <v>189</v>
      </c>
      <c r="C126" s="9" t="s">
        <v>2389</v>
      </c>
      <c r="D126" s="10" t="s">
        <v>131</v>
      </c>
      <c r="E126" s="9">
        <v>0</v>
      </c>
      <c r="F126" s="9">
        <v>0</v>
      </c>
      <c r="G126" s="9">
        <v>0</v>
      </c>
      <c r="H126" s="9">
        <v>0</v>
      </c>
      <c r="I126" s="9">
        <v>0</v>
      </c>
      <c r="J126" s="9">
        <v>0</v>
      </c>
      <c r="K126" s="9">
        <v>0</v>
      </c>
      <c r="L126" s="9">
        <v>0</v>
      </c>
      <c r="M126" s="9">
        <v>0</v>
      </c>
      <c r="N126" s="9">
        <v>0</v>
      </c>
      <c r="O126" s="9">
        <v>5</v>
      </c>
      <c r="P126" s="9">
        <v>0</v>
      </c>
      <c r="Q126" s="9">
        <v>0</v>
      </c>
      <c r="R126" s="9">
        <v>0</v>
      </c>
      <c r="S126" s="9">
        <v>0</v>
      </c>
      <c r="T126" s="9">
        <v>0</v>
      </c>
      <c r="U126" s="9">
        <v>0</v>
      </c>
      <c r="V126" s="9">
        <v>0</v>
      </c>
      <c r="W126" s="9">
        <v>0</v>
      </c>
      <c r="X126" s="9">
        <v>0</v>
      </c>
      <c r="Y126" s="9"/>
      <c r="Z126" s="9"/>
      <c r="AA126" s="9"/>
      <c r="AB126" s="9"/>
      <c r="AC126" s="10"/>
      <c r="AD126" s="535"/>
      <c r="AE126" s="6">
        <f t="shared" si="8"/>
        <v>17</v>
      </c>
      <c r="AF126" s="6" t="str">
        <f>IF($AE126=17,_xlfn.XLOOKUP($A126&amp;" ",CostDB!B:B,CostDB!A:A,"",,),IF($AE126=15,_xlfn.XLOOKUP($A126&amp;"   ",CostDB!B:B,CostDB!A:A,"",,),""))</f>
        <v>50100MLC D300XA</v>
      </c>
      <c r="AG126" s="6" t="str">
        <f t="shared" si="6"/>
        <v>MULTI</v>
      </c>
      <c r="AH126" s="6" t="str">
        <f t="shared" si="5"/>
        <v>CBU</v>
      </c>
      <c r="AI126" s="6" t="str">
        <f>IF($AF126="","",IF(LEFT(A126,5)="17500","タンク",IF(LEFT(A126,5)="17510","タンク",IF(COUNTIF(WeDB!$D$174:$D$183,$AF126)&gt;0,"吊掛けのみ",IF(COUNTIF(WeDB!$M$3:$M$169,$AF126)&gt;0,"アルミ",IF(COUNTIF(WeDB!D$3:D$169,$AF126),"WE適用","適用無し"))))))</f>
        <v>WE適用</v>
      </c>
      <c r="AJ126" s="6" t="str">
        <f>IF(AND(AI126="WE適用",COUNTIF(Planning!$AS$10:$AS$896,$AF126&amp;"_"&amp;$AH126)&gt;0),"計画ok",IF(AND(AI126="WE適用",COUNTIF(Planning!$AS$10:$AS$896,$AF126&amp;"_"&amp;$AH126)=0),"未反映NG",""))</f>
        <v>計画ok</v>
      </c>
      <c r="AK126" s="6" t="str">
        <f t="shared" si="7"/>
        <v>50100MLC D300XA_CBU</v>
      </c>
      <c r="AL126" s="6" t="str">
        <f>IF(B126="","",_xlfn.XLOOKUP(AF126,CostDB!A:A,CostDB!G:G))</f>
        <v>1245WE</v>
      </c>
    </row>
    <row r="127" spans="1:38" x14ac:dyDescent="0.35">
      <c r="A127" s="8" t="s">
        <v>2430</v>
      </c>
      <c r="B127" s="9" t="s">
        <v>189</v>
      </c>
      <c r="C127" s="9" t="s">
        <v>2389</v>
      </c>
      <c r="D127" s="10" t="s">
        <v>131</v>
      </c>
      <c r="E127" s="9">
        <v>0</v>
      </c>
      <c r="F127" s="9">
        <v>0</v>
      </c>
      <c r="G127" s="9">
        <v>0</v>
      </c>
      <c r="H127" s="9">
        <v>0</v>
      </c>
      <c r="I127" s="9">
        <v>0</v>
      </c>
      <c r="J127" s="9">
        <v>0</v>
      </c>
      <c r="K127" s="9">
        <v>0</v>
      </c>
      <c r="L127" s="9">
        <v>0</v>
      </c>
      <c r="M127" s="9">
        <v>0</v>
      </c>
      <c r="N127" s="9">
        <v>0</v>
      </c>
      <c r="O127" s="9">
        <v>0</v>
      </c>
      <c r="P127" s="9">
        <v>10</v>
      </c>
      <c r="Q127" s="9">
        <v>0</v>
      </c>
      <c r="R127" s="9">
        <v>0</v>
      </c>
      <c r="S127" s="9">
        <v>0</v>
      </c>
      <c r="T127" s="9">
        <v>0</v>
      </c>
      <c r="U127" s="9">
        <v>0</v>
      </c>
      <c r="V127" s="9">
        <v>0</v>
      </c>
      <c r="W127" s="9">
        <v>0</v>
      </c>
      <c r="X127" s="9">
        <v>0</v>
      </c>
      <c r="Y127" s="9"/>
      <c r="Z127" s="9"/>
      <c r="AA127" s="9"/>
      <c r="AB127" s="9"/>
      <c r="AC127" s="10"/>
      <c r="AD127" s="535"/>
      <c r="AE127" s="6">
        <f t="shared" si="8"/>
        <v>17</v>
      </c>
      <c r="AF127" s="6" t="str">
        <f>IF($AE127=17,_xlfn.XLOOKUP($A127&amp;" ",CostDB!B:B,CostDB!A:A,"",,),IF($AE127=15,_xlfn.XLOOKUP($A127&amp;"   ",CostDB!B:B,CostDB!A:A,"",,),""))</f>
        <v>50100MLC D300XA</v>
      </c>
      <c r="AG127" s="6" t="str">
        <f t="shared" si="6"/>
        <v>MULTI</v>
      </c>
      <c r="AH127" s="6" t="str">
        <f t="shared" si="5"/>
        <v>CBU</v>
      </c>
      <c r="AI127" s="6" t="str">
        <f>IF($AF127="","",IF(LEFT(A127,5)="17500","タンク",IF(LEFT(A127,5)="17510","タンク",IF(COUNTIF(WeDB!$D$174:$D$183,$AF127)&gt;0,"吊掛けのみ",IF(COUNTIF(WeDB!$M$3:$M$169,$AF127)&gt;0,"アルミ",IF(COUNTIF(WeDB!D$3:D$169,$AF127),"WE適用","適用無し"))))))</f>
        <v>WE適用</v>
      </c>
      <c r="AJ127" s="6" t="str">
        <f>IF(AND(AI127="WE適用",COUNTIF(Planning!$AS$10:$AS$896,$AF127&amp;"_"&amp;$AH127)&gt;0),"計画ok",IF(AND(AI127="WE適用",COUNTIF(Planning!$AS$10:$AS$896,$AF127&amp;"_"&amp;$AH127)=0),"未反映NG",""))</f>
        <v>計画ok</v>
      </c>
      <c r="AK127" s="6" t="str">
        <f t="shared" si="7"/>
        <v>50100MLC D300XA_CBU</v>
      </c>
      <c r="AL127" s="6" t="str">
        <f>IF(B127="","",_xlfn.XLOOKUP(AF127,CostDB!A:A,CostDB!G:G))</f>
        <v>1245WE</v>
      </c>
    </row>
    <row r="128" spans="1:38" x14ac:dyDescent="0.35">
      <c r="A128" s="8" t="s">
        <v>2430</v>
      </c>
      <c r="B128" s="9" t="s">
        <v>189</v>
      </c>
      <c r="C128" s="9" t="s">
        <v>2389</v>
      </c>
      <c r="D128" s="10" t="s">
        <v>131</v>
      </c>
      <c r="E128" s="9">
        <v>0</v>
      </c>
      <c r="F128" s="9">
        <v>0</v>
      </c>
      <c r="G128" s="9">
        <v>0</v>
      </c>
      <c r="H128" s="9">
        <v>0</v>
      </c>
      <c r="I128" s="9">
        <v>0</v>
      </c>
      <c r="J128" s="9">
        <v>0</v>
      </c>
      <c r="K128" s="9">
        <v>0</v>
      </c>
      <c r="L128" s="9">
        <v>0</v>
      </c>
      <c r="M128" s="9">
        <v>0</v>
      </c>
      <c r="N128" s="9">
        <v>0</v>
      </c>
      <c r="O128" s="9">
        <v>0</v>
      </c>
      <c r="P128" s="9">
        <v>6</v>
      </c>
      <c r="Q128" s="9">
        <v>0</v>
      </c>
      <c r="R128" s="9">
        <v>0</v>
      </c>
      <c r="S128" s="9">
        <v>0</v>
      </c>
      <c r="T128" s="9">
        <v>0</v>
      </c>
      <c r="U128" s="9">
        <v>0</v>
      </c>
      <c r="V128" s="9">
        <v>0</v>
      </c>
      <c r="W128" s="9">
        <v>0</v>
      </c>
      <c r="X128" s="9">
        <v>0</v>
      </c>
      <c r="Y128" s="9"/>
      <c r="Z128" s="9"/>
      <c r="AA128" s="9"/>
      <c r="AB128" s="9"/>
      <c r="AC128" s="10"/>
      <c r="AD128" s="535"/>
      <c r="AE128" s="6">
        <f t="shared" si="8"/>
        <v>17</v>
      </c>
      <c r="AF128" s="6" t="str">
        <f>IF($AE128=17,_xlfn.XLOOKUP($A128&amp;" ",CostDB!B:B,CostDB!A:A,"",,),IF($AE128=15,_xlfn.XLOOKUP($A128&amp;"   ",CostDB!B:B,CostDB!A:A,"",,),""))</f>
        <v>50100MLC D300XA</v>
      </c>
      <c r="AG128" s="6" t="str">
        <f t="shared" si="6"/>
        <v>MULTI</v>
      </c>
      <c r="AH128" s="6" t="str">
        <f t="shared" si="5"/>
        <v>CBU</v>
      </c>
      <c r="AI128" s="6" t="str">
        <f>IF($AF128="","",IF(LEFT(A128,5)="17500","タンク",IF(LEFT(A128,5)="17510","タンク",IF(COUNTIF(WeDB!$D$174:$D$183,$AF128)&gt;0,"吊掛けのみ",IF(COUNTIF(WeDB!$M$3:$M$169,$AF128)&gt;0,"アルミ",IF(COUNTIF(WeDB!D$3:D$169,$AF128),"WE適用","適用無し"))))))</f>
        <v>WE適用</v>
      </c>
      <c r="AJ128" s="6" t="str">
        <f>IF(AND(AI128="WE適用",COUNTIF(Planning!$AS$10:$AS$896,$AF128&amp;"_"&amp;$AH128)&gt;0),"計画ok",IF(AND(AI128="WE適用",COUNTIF(Planning!$AS$10:$AS$896,$AF128&amp;"_"&amp;$AH128)=0),"未反映NG",""))</f>
        <v>計画ok</v>
      </c>
      <c r="AK128" s="6" t="str">
        <f t="shared" si="7"/>
        <v>50100MLC D300XA_CBU</v>
      </c>
      <c r="AL128" s="6" t="str">
        <f>IF(B128="","",_xlfn.XLOOKUP(AF128,CostDB!A:A,CostDB!G:G))</f>
        <v>1245WE</v>
      </c>
    </row>
    <row r="129" spans="1:38" x14ac:dyDescent="0.35">
      <c r="A129" s="8" t="s">
        <v>2430</v>
      </c>
      <c r="B129" s="9" t="s">
        <v>189</v>
      </c>
      <c r="C129" s="9" t="s">
        <v>2389</v>
      </c>
      <c r="D129" s="10" t="s">
        <v>131</v>
      </c>
      <c r="E129" s="9">
        <v>0</v>
      </c>
      <c r="F129" s="9">
        <v>0</v>
      </c>
      <c r="G129" s="9">
        <v>0</v>
      </c>
      <c r="H129" s="9">
        <v>0</v>
      </c>
      <c r="I129" s="9">
        <v>0</v>
      </c>
      <c r="J129" s="9">
        <v>0</v>
      </c>
      <c r="K129" s="9">
        <v>0</v>
      </c>
      <c r="L129" s="9">
        <v>0</v>
      </c>
      <c r="M129" s="9">
        <v>0</v>
      </c>
      <c r="N129" s="9">
        <v>0</v>
      </c>
      <c r="O129" s="9">
        <v>0</v>
      </c>
      <c r="P129" s="9">
        <v>9</v>
      </c>
      <c r="Q129" s="9">
        <v>0</v>
      </c>
      <c r="R129" s="9">
        <v>0</v>
      </c>
      <c r="S129" s="9">
        <v>0</v>
      </c>
      <c r="T129" s="9">
        <v>0</v>
      </c>
      <c r="U129" s="9">
        <v>0</v>
      </c>
      <c r="V129" s="9">
        <v>0</v>
      </c>
      <c r="W129" s="9">
        <v>0</v>
      </c>
      <c r="X129" s="9">
        <v>0</v>
      </c>
      <c r="Y129" s="9"/>
      <c r="Z129" s="9"/>
      <c r="AA129" s="9"/>
      <c r="AB129" s="9"/>
      <c r="AC129" s="10"/>
      <c r="AD129" s="535"/>
      <c r="AE129" s="6">
        <f t="shared" si="8"/>
        <v>17</v>
      </c>
      <c r="AF129" s="6" t="str">
        <f>IF($AE129=17,_xlfn.XLOOKUP($A129&amp;" ",CostDB!B:B,CostDB!A:A,"",,),IF($AE129=15,_xlfn.XLOOKUP($A129&amp;"   ",CostDB!B:B,CostDB!A:A,"",,),""))</f>
        <v>50100MLC D300XA</v>
      </c>
      <c r="AG129" s="6" t="str">
        <f t="shared" si="6"/>
        <v>MULTI</v>
      </c>
      <c r="AH129" s="6" t="str">
        <f t="shared" si="5"/>
        <v>CBU</v>
      </c>
      <c r="AI129" s="6" t="str">
        <f>IF($AF129="","",IF(LEFT(A129,5)="17500","タンク",IF(LEFT(A129,5)="17510","タンク",IF(COUNTIF(WeDB!$D$174:$D$183,$AF129)&gt;0,"吊掛けのみ",IF(COUNTIF(WeDB!$M$3:$M$169,$AF129)&gt;0,"アルミ",IF(COUNTIF(WeDB!D$3:D$169,$AF129),"WE適用","適用無し"))))))</f>
        <v>WE適用</v>
      </c>
      <c r="AJ129" s="6" t="str">
        <f>IF(AND(AI129="WE適用",COUNTIF(Planning!$AS$10:$AS$896,$AF129&amp;"_"&amp;$AH129)&gt;0),"計画ok",IF(AND(AI129="WE適用",COUNTIF(Planning!$AS$10:$AS$896,$AF129&amp;"_"&amp;$AH129)=0),"未反映NG",""))</f>
        <v>計画ok</v>
      </c>
      <c r="AK129" s="6" t="str">
        <f t="shared" si="7"/>
        <v>50100MLC D300XA_CBU</v>
      </c>
      <c r="AL129" s="6" t="str">
        <f>IF(B129="","",_xlfn.XLOOKUP(AF129,CostDB!A:A,CostDB!G:G))</f>
        <v>1245WE</v>
      </c>
    </row>
    <row r="130" spans="1:38" x14ac:dyDescent="0.35">
      <c r="A130" s="8" t="s">
        <v>2430</v>
      </c>
      <c r="B130" s="9" t="s">
        <v>189</v>
      </c>
      <c r="C130" s="9" t="s">
        <v>2389</v>
      </c>
      <c r="D130" s="10" t="s">
        <v>131</v>
      </c>
      <c r="E130" s="9">
        <v>0</v>
      </c>
      <c r="F130" s="9">
        <v>0</v>
      </c>
      <c r="G130" s="9">
        <v>0</v>
      </c>
      <c r="H130" s="9">
        <v>0</v>
      </c>
      <c r="I130" s="9">
        <v>0</v>
      </c>
      <c r="J130" s="9">
        <v>0</v>
      </c>
      <c r="K130" s="9">
        <v>0</v>
      </c>
      <c r="L130" s="9">
        <v>0</v>
      </c>
      <c r="M130" s="9">
        <v>0</v>
      </c>
      <c r="N130" s="9">
        <v>0</v>
      </c>
      <c r="O130" s="9">
        <v>0</v>
      </c>
      <c r="P130" s="9">
        <v>0</v>
      </c>
      <c r="Q130" s="9">
        <v>0</v>
      </c>
      <c r="R130" s="9">
        <v>7</v>
      </c>
      <c r="S130" s="9">
        <v>0</v>
      </c>
      <c r="T130" s="9">
        <v>0</v>
      </c>
      <c r="U130" s="9">
        <v>0</v>
      </c>
      <c r="V130" s="9">
        <v>0</v>
      </c>
      <c r="W130" s="9">
        <v>0</v>
      </c>
      <c r="X130" s="9">
        <v>0</v>
      </c>
      <c r="Y130" s="9"/>
      <c r="Z130" s="9"/>
      <c r="AA130" s="9"/>
      <c r="AB130" s="9"/>
      <c r="AC130" s="10"/>
      <c r="AD130" s="535"/>
      <c r="AE130" s="6">
        <f t="shared" si="8"/>
        <v>17</v>
      </c>
      <c r="AF130" s="6" t="str">
        <f>IF($AE130=17,_xlfn.XLOOKUP($A130&amp;" ",CostDB!B:B,CostDB!A:A,"",,),IF($AE130=15,_xlfn.XLOOKUP($A130&amp;"   ",CostDB!B:B,CostDB!A:A,"",,),""))</f>
        <v>50100MLC D300XA</v>
      </c>
      <c r="AG130" s="6" t="str">
        <f t="shared" si="6"/>
        <v>MULTI</v>
      </c>
      <c r="AH130" s="6" t="str">
        <f t="shared" si="5"/>
        <v>CBU</v>
      </c>
      <c r="AI130" s="6" t="str">
        <f>IF($AF130="","",IF(LEFT(A130,5)="17500","タンク",IF(LEFT(A130,5)="17510","タンク",IF(COUNTIF(WeDB!$D$174:$D$183,$AF130)&gt;0,"吊掛けのみ",IF(COUNTIF(WeDB!$M$3:$M$169,$AF130)&gt;0,"アルミ",IF(COUNTIF(WeDB!D$3:D$169,$AF130),"WE適用","適用無し"))))))</f>
        <v>WE適用</v>
      </c>
      <c r="AJ130" s="6" t="str">
        <f>IF(AND(AI130="WE適用",COUNTIF(Planning!$AS$10:$AS$896,$AF130&amp;"_"&amp;$AH130)&gt;0),"計画ok",IF(AND(AI130="WE適用",COUNTIF(Planning!$AS$10:$AS$896,$AF130&amp;"_"&amp;$AH130)=0),"未反映NG",""))</f>
        <v>計画ok</v>
      </c>
      <c r="AK130" s="6" t="str">
        <f t="shared" si="7"/>
        <v>50100MLC D300XA_CBU</v>
      </c>
      <c r="AL130" s="6" t="str">
        <f>IF(B130="","",_xlfn.XLOOKUP(AF130,CostDB!A:A,CostDB!G:G))</f>
        <v>1245WE</v>
      </c>
    </row>
    <row r="131" spans="1:38" x14ac:dyDescent="0.35">
      <c r="A131" s="8" t="s">
        <v>2430</v>
      </c>
      <c r="B131" s="9" t="s">
        <v>189</v>
      </c>
      <c r="C131" s="9" t="s">
        <v>2389</v>
      </c>
      <c r="D131" s="10" t="s">
        <v>131</v>
      </c>
      <c r="E131" s="9">
        <v>0</v>
      </c>
      <c r="F131" s="9">
        <v>0</v>
      </c>
      <c r="G131" s="9">
        <v>0</v>
      </c>
      <c r="H131" s="9">
        <v>0</v>
      </c>
      <c r="I131" s="9">
        <v>0</v>
      </c>
      <c r="J131" s="9">
        <v>0</v>
      </c>
      <c r="K131" s="9">
        <v>0</v>
      </c>
      <c r="L131" s="9">
        <v>0</v>
      </c>
      <c r="M131" s="9">
        <v>0</v>
      </c>
      <c r="N131" s="9">
        <v>0</v>
      </c>
      <c r="O131" s="9">
        <v>0</v>
      </c>
      <c r="P131" s="9">
        <v>0</v>
      </c>
      <c r="Q131" s="9">
        <v>0</v>
      </c>
      <c r="R131" s="9">
        <v>3</v>
      </c>
      <c r="S131" s="9">
        <v>0</v>
      </c>
      <c r="T131" s="9">
        <v>0</v>
      </c>
      <c r="U131" s="9">
        <v>0</v>
      </c>
      <c r="V131" s="9">
        <v>0</v>
      </c>
      <c r="W131" s="9">
        <v>0</v>
      </c>
      <c r="X131" s="9">
        <v>0</v>
      </c>
      <c r="Y131" s="9"/>
      <c r="Z131" s="9"/>
      <c r="AA131" s="9"/>
      <c r="AB131" s="9"/>
      <c r="AC131" s="10"/>
      <c r="AD131" s="535"/>
      <c r="AE131" s="6">
        <f t="shared" si="8"/>
        <v>17</v>
      </c>
      <c r="AF131" s="6" t="str">
        <f>IF($AE131=17,_xlfn.XLOOKUP($A131&amp;" ",CostDB!B:B,CostDB!A:A,"",,),IF($AE131=15,_xlfn.XLOOKUP($A131&amp;"   ",CostDB!B:B,CostDB!A:A,"",,),""))</f>
        <v>50100MLC D300XA</v>
      </c>
      <c r="AG131" s="6" t="str">
        <f t="shared" si="6"/>
        <v>MULTI</v>
      </c>
      <c r="AH131" s="6" t="str">
        <f t="shared" si="5"/>
        <v>CBU</v>
      </c>
      <c r="AI131" s="6" t="str">
        <f>IF($AF131="","",IF(LEFT(A131,5)="17500","タンク",IF(LEFT(A131,5)="17510","タンク",IF(COUNTIF(WeDB!$D$174:$D$183,$AF131)&gt;0,"吊掛けのみ",IF(COUNTIF(WeDB!$M$3:$M$169,$AF131)&gt;0,"アルミ",IF(COUNTIF(WeDB!D$3:D$169,$AF131),"WE適用","適用無し"))))))</f>
        <v>WE適用</v>
      </c>
      <c r="AJ131" s="6" t="str">
        <f>IF(AND(AI131="WE適用",COUNTIF(Planning!$AS$10:$AS$896,$AF131&amp;"_"&amp;$AH131)&gt;0),"計画ok",IF(AND(AI131="WE適用",COUNTIF(Planning!$AS$10:$AS$896,$AF131&amp;"_"&amp;$AH131)=0),"未反映NG",""))</f>
        <v>計画ok</v>
      </c>
      <c r="AK131" s="6" t="str">
        <f t="shared" si="7"/>
        <v>50100MLC D300XA_CBU</v>
      </c>
      <c r="AL131" s="6" t="str">
        <f>IF(B131="","",_xlfn.XLOOKUP(AF131,CostDB!A:A,CostDB!G:G))</f>
        <v>1245WE</v>
      </c>
    </row>
    <row r="132" spans="1:38" x14ac:dyDescent="0.35">
      <c r="A132" s="8" t="s">
        <v>2431</v>
      </c>
      <c r="B132" s="9"/>
      <c r="C132" s="9"/>
      <c r="D132" s="10"/>
      <c r="E132" s="9">
        <v>0</v>
      </c>
      <c r="F132" s="9">
        <v>0</v>
      </c>
      <c r="G132" s="9">
        <v>0</v>
      </c>
      <c r="H132" s="9">
        <v>0</v>
      </c>
      <c r="I132" s="9">
        <v>0</v>
      </c>
      <c r="J132" s="9">
        <v>0</v>
      </c>
      <c r="K132" s="9">
        <v>0</v>
      </c>
      <c r="L132" s="9">
        <v>0</v>
      </c>
      <c r="M132" s="9">
        <v>0</v>
      </c>
      <c r="N132" s="9">
        <v>0</v>
      </c>
      <c r="O132" s="9">
        <v>8</v>
      </c>
      <c r="P132" s="9">
        <v>25</v>
      </c>
      <c r="Q132" s="9">
        <v>0</v>
      </c>
      <c r="R132" s="9">
        <v>10</v>
      </c>
      <c r="S132" s="9">
        <v>0</v>
      </c>
      <c r="T132" s="9">
        <v>0</v>
      </c>
      <c r="U132" s="9">
        <v>0</v>
      </c>
      <c r="V132" s="9">
        <v>0</v>
      </c>
      <c r="W132" s="9">
        <v>0</v>
      </c>
      <c r="X132" s="9">
        <v>0</v>
      </c>
      <c r="Y132" s="9"/>
      <c r="Z132" s="9"/>
      <c r="AA132" s="9"/>
      <c r="AB132" s="9"/>
      <c r="AC132" s="10"/>
      <c r="AD132" s="535"/>
      <c r="AE132" s="6">
        <f t="shared" si="8"/>
        <v>20</v>
      </c>
      <c r="AF132" s="6" t="str">
        <f>IF($AE132=17,_xlfn.XLOOKUP($A132&amp;" ",CostDB!B:B,CostDB!A:A,"",,),IF($AE132=15,_xlfn.XLOOKUP($A132&amp;"   ",CostDB!B:B,CostDB!A:A,"",,),""))</f>
        <v/>
      </c>
      <c r="AG132" s="6" t="str">
        <f t="shared" si="6"/>
        <v/>
      </c>
      <c r="AH132" s="6" t="str">
        <f t="shared" si="5"/>
        <v/>
      </c>
      <c r="AI132" s="6" t="str">
        <f>IF($AF132="","",IF(LEFT(A132,5)="17500","タンク",IF(LEFT(A132,5)="17510","タンク",IF(COUNTIF(WeDB!$D$174:$D$183,$AF132)&gt;0,"吊掛けのみ",IF(COUNTIF(WeDB!$M$3:$M$169,$AF132)&gt;0,"アルミ",IF(COUNTIF(WeDB!D$3:D$169,$AF132),"WE適用","適用無し"))))))</f>
        <v/>
      </c>
      <c r="AJ132" s="6" t="str">
        <f>IF(AND(AI132="WE適用",COUNTIF(Planning!$AS$10:$AS$896,$AF132&amp;"_"&amp;$AH132)&gt;0),"計画ok",IF(AND(AI132="WE適用",COUNTIF(Planning!$AS$10:$AS$896,$AF132&amp;"_"&amp;$AH132)=0),"未反映NG",""))</f>
        <v/>
      </c>
      <c r="AK132" s="6" t="str">
        <f t="shared" si="7"/>
        <v>_</v>
      </c>
      <c r="AL132" s="6" t="str">
        <f>IF(B132="","",_xlfn.XLOOKUP(AF132,CostDB!A:A,CostDB!G:G))</f>
        <v/>
      </c>
    </row>
    <row r="133" spans="1:38" x14ac:dyDescent="0.35">
      <c r="A133" s="8" t="s">
        <v>2432</v>
      </c>
      <c r="B133" s="9" t="s">
        <v>189</v>
      </c>
      <c r="C133" s="9" t="s">
        <v>2389</v>
      </c>
      <c r="D133" s="10" t="s">
        <v>131</v>
      </c>
      <c r="E133" s="9">
        <v>0</v>
      </c>
      <c r="F133" s="9">
        <v>0</v>
      </c>
      <c r="G133" s="9">
        <v>0</v>
      </c>
      <c r="H133" s="9">
        <v>0</v>
      </c>
      <c r="I133" s="9">
        <v>0</v>
      </c>
      <c r="J133" s="9">
        <v>0</v>
      </c>
      <c r="K133" s="9">
        <v>0</v>
      </c>
      <c r="L133" s="9">
        <v>0</v>
      </c>
      <c r="M133" s="9">
        <v>0</v>
      </c>
      <c r="N133" s="9">
        <v>0</v>
      </c>
      <c r="O133" s="9">
        <v>50</v>
      </c>
      <c r="P133" s="9">
        <v>80</v>
      </c>
      <c r="Q133" s="9">
        <v>82</v>
      </c>
      <c r="R133" s="9">
        <v>0</v>
      </c>
      <c r="S133" s="9">
        <v>0</v>
      </c>
      <c r="T133" s="9">
        <v>0</v>
      </c>
      <c r="U133" s="9">
        <v>0</v>
      </c>
      <c r="V133" s="9">
        <v>0</v>
      </c>
      <c r="W133" s="9">
        <v>0</v>
      </c>
      <c r="X133" s="9">
        <v>0</v>
      </c>
      <c r="Y133" s="9"/>
      <c r="Z133" s="9"/>
      <c r="AA133" s="9"/>
      <c r="AB133" s="9"/>
      <c r="AC133" s="10"/>
      <c r="AD133" s="535"/>
      <c r="AE133" s="6">
        <f t="shared" si="8"/>
        <v>17</v>
      </c>
      <c r="AF133" s="6" t="str">
        <f>IF($AE133=17,_xlfn.XLOOKUP($A133&amp;" ",CostDB!B:B,CostDB!A:A,"",,),IF($AE133=15,_xlfn.XLOOKUP($A133&amp;"   ",CostDB!B:B,CostDB!A:A,"",,),""))</f>
        <v>50100MLC D600XA</v>
      </c>
      <c r="AG133" s="6" t="str">
        <f t="shared" si="6"/>
        <v>MULTI</v>
      </c>
      <c r="AH133" s="6" t="str">
        <f t="shared" ref="AH133:AH196" si="9">IF($AG133="","",IF($AG133="COM","CBU",IF($AG133="MULTI","CBU",IF($AG133="FUN","CBU",IF($AG133="CELL","CBU",IF($AG133="CKD","CKD"))))))</f>
        <v>CBU</v>
      </c>
      <c r="AI133" s="6" t="str">
        <f>IF($AF133="","",IF(LEFT(A133,5)="17500","タンク",IF(LEFT(A133,5)="17510","タンク",IF(COUNTIF(WeDB!$D$174:$D$183,$AF133)&gt;0,"吊掛けのみ",IF(COUNTIF(WeDB!$M$3:$M$169,$AF133)&gt;0,"アルミ",IF(COUNTIF(WeDB!D$3:D$169,$AF133),"WE適用","適用無し"))))))</f>
        <v>WE適用</v>
      </c>
      <c r="AJ133" s="6" t="str">
        <f>IF(AND(AI133="WE適用",COUNTIF(Planning!$AS$10:$AS$896,$AF133&amp;"_"&amp;$AH133)&gt;0),"計画ok",IF(AND(AI133="WE適用",COUNTIF(Planning!$AS$10:$AS$896,$AF133&amp;"_"&amp;$AH133)=0),"未反映NG",""))</f>
        <v>計画ok</v>
      </c>
      <c r="AK133" s="6" t="str">
        <f t="shared" si="7"/>
        <v>50100MLC D600XA_CBU</v>
      </c>
      <c r="AL133" s="6" t="str">
        <f>IF(B133="","",_xlfn.XLOOKUP(AF133,CostDB!A:A,CostDB!G:G))</f>
        <v>1245WE</v>
      </c>
    </row>
    <row r="134" spans="1:38" x14ac:dyDescent="0.35">
      <c r="A134" s="8" t="s">
        <v>2432</v>
      </c>
      <c r="B134" s="9" t="s">
        <v>189</v>
      </c>
      <c r="C134" s="9" t="s">
        <v>2389</v>
      </c>
      <c r="D134" s="10" t="s">
        <v>131</v>
      </c>
      <c r="E134" s="9">
        <v>0</v>
      </c>
      <c r="F134" s="9">
        <v>0</v>
      </c>
      <c r="G134" s="9">
        <v>0</v>
      </c>
      <c r="H134" s="9">
        <v>0</v>
      </c>
      <c r="I134" s="9">
        <v>3</v>
      </c>
      <c r="J134" s="9">
        <v>0</v>
      </c>
      <c r="K134" s="9">
        <v>0</v>
      </c>
      <c r="L134" s="9">
        <v>0</v>
      </c>
      <c r="M134" s="9">
        <v>0</v>
      </c>
      <c r="N134" s="9">
        <v>0</v>
      </c>
      <c r="O134" s="9">
        <v>0</v>
      </c>
      <c r="P134" s="9">
        <v>0</v>
      </c>
      <c r="Q134" s="9">
        <v>28</v>
      </c>
      <c r="R134" s="9">
        <v>112</v>
      </c>
      <c r="S134" s="9">
        <v>120</v>
      </c>
      <c r="T134" s="9">
        <v>55</v>
      </c>
      <c r="U134" s="9">
        <v>22</v>
      </c>
      <c r="V134" s="9">
        <v>0</v>
      </c>
      <c r="W134" s="9">
        <v>0</v>
      </c>
      <c r="X134" s="9">
        <v>0</v>
      </c>
      <c r="Y134" s="9"/>
      <c r="Z134" s="9"/>
      <c r="AA134" s="9"/>
      <c r="AB134" s="9"/>
      <c r="AC134" s="10"/>
      <c r="AD134" s="535"/>
      <c r="AE134" s="6">
        <f t="shared" si="8"/>
        <v>17</v>
      </c>
      <c r="AF134" s="6" t="str">
        <f>IF($AE134=17,_xlfn.XLOOKUP($A134&amp;" ",CostDB!B:B,CostDB!A:A,"",,),IF($AE134=15,_xlfn.XLOOKUP($A134&amp;"   ",CostDB!B:B,CostDB!A:A,"",,),""))</f>
        <v>50100MLC D600XA</v>
      </c>
      <c r="AG134" s="6" t="str">
        <f t="shared" ref="AG134:AG197" si="10">IF($B134="K2AF02","COM",IF($B134="K2AF04","MULTI",IF($B134="K2AFC3","FUN",IF($B134="K2AFC4","CELL",IF($B134="K2KD32","CKD","")))))</f>
        <v>MULTI</v>
      </c>
      <c r="AH134" s="6" t="str">
        <f t="shared" si="9"/>
        <v>CBU</v>
      </c>
      <c r="AI134" s="6" t="str">
        <f>IF($AF134="","",IF(LEFT(A134,5)="17500","タンク",IF(LEFT(A134,5)="17510","タンク",IF(COUNTIF(WeDB!$D$174:$D$183,$AF134)&gt;0,"吊掛けのみ",IF(COUNTIF(WeDB!$M$3:$M$169,$AF134)&gt;0,"アルミ",IF(COUNTIF(WeDB!D$3:D$169,$AF134),"WE適用","適用無し"))))))</f>
        <v>WE適用</v>
      </c>
      <c r="AJ134" s="6" t="str">
        <f>IF(AND(AI134="WE適用",COUNTIF(Planning!$AS$10:$AS$896,$AF134&amp;"_"&amp;$AH134)&gt;0),"計画ok",IF(AND(AI134="WE適用",COUNTIF(Planning!$AS$10:$AS$896,$AF134&amp;"_"&amp;$AH134)=0),"未反映NG",""))</f>
        <v>計画ok</v>
      </c>
      <c r="AK134" s="6" t="str">
        <f t="shared" ref="AK134:AK197" si="11">AF134&amp;"_"&amp;AH134</f>
        <v>50100MLC D600XA_CBU</v>
      </c>
      <c r="AL134" s="6" t="str">
        <f>IF(B134="","",_xlfn.XLOOKUP(AF134,CostDB!A:A,CostDB!G:G))</f>
        <v>1245WE</v>
      </c>
    </row>
    <row r="135" spans="1:38" x14ac:dyDescent="0.35">
      <c r="A135" s="8" t="s">
        <v>2432</v>
      </c>
      <c r="B135" s="9" t="s">
        <v>189</v>
      </c>
      <c r="C135" s="9" t="s">
        <v>2389</v>
      </c>
      <c r="D135" s="10" t="s">
        <v>131</v>
      </c>
      <c r="E135" s="9">
        <v>0</v>
      </c>
      <c r="F135" s="9">
        <v>0</v>
      </c>
      <c r="G135" s="9">
        <v>0</v>
      </c>
      <c r="H135" s="9">
        <v>0</v>
      </c>
      <c r="I135" s="9">
        <v>5</v>
      </c>
      <c r="J135" s="9">
        <v>0</v>
      </c>
      <c r="K135" s="9">
        <v>0</v>
      </c>
      <c r="L135" s="9">
        <v>0</v>
      </c>
      <c r="M135" s="9">
        <v>0</v>
      </c>
      <c r="N135" s="9">
        <v>0</v>
      </c>
      <c r="O135" s="9">
        <v>0</v>
      </c>
      <c r="P135" s="9">
        <v>0</v>
      </c>
      <c r="Q135" s="9">
        <v>0</v>
      </c>
      <c r="R135" s="9">
        <v>0</v>
      </c>
      <c r="S135" s="9">
        <v>0</v>
      </c>
      <c r="T135" s="9">
        <v>23</v>
      </c>
      <c r="U135" s="9">
        <v>40</v>
      </c>
      <c r="V135" s="9">
        <v>30</v>
      </c>
      <c r="W135" s="9">
        <v>0</v>
      </c>
      <c r="X135" s="9">
        <v>0</v>
      </c>
      <c r="Y135" s="9"/>
      <c r="Z135" s="9"/>
      <c r="AA135" s="9"/>
      <c r="AB135" s="9"/>
      <c r="AC135" s="10"/>
      <c r="AD135" s="535"/>
      <c r="AE135" s="6">
        <f t="shared" si="8"/>
        <v>17</v>
      </c>
      <c r="AF135" s="6" t="str">
        <f>IF($AE135=17,_xlfn.XLOOKUP($A135&amp;" ",CostDB!B:B,CostDB!A:A,"",,),IF($AE135=15,_xlfn.XLOOKUP($A135&amp;"   ",CostDB!B:B,CostDB!A:A,"",,),""))</f>
        <v>50100MLC D600XA</v>
      </c>
      <c r="AG135" s="6" t="str">
        <f t="shared" si="10"/>
        <v>MULTI</v>
      </c>
      <c r="AH135" s="6" t="str">
        <f t="shared" si="9"/>
        <v>CBU</v>
      </c>
      <c r="AI135" s="6" t="str">
        <f>IF($AF135="","",IF(LEFT(A135,5)="17500","タンク",IF(LEFT(A135,5)="17510","タンク",IF(COUNTIF(WeDB!$D$174:$D$183,$AF135)&gt;0,"吊掛けのみ",IF(COUNTIF(WeDB!$M$3:$M$169,$AF135)&gt;0,"アルミ",IF(COUNTIF(WeDB!D$3:D$169,$AF135),"WE適用","適用無し"))))))</f>
        <v>WE適用</v>
      </c>
      <c r="AJ135" s="6" t="str">
        <f>IF(AND(AI135="WE適用",COUNTIF(Planning!$AS$10:$AS$896,$AF135&amp;"_"&amp;$AH135)&gt;0),"計画ok",IF(AND(AI135="WE適用",COUNTIF(Planning!$AS$10:$AS$896,$AF135&amp;"_"&amp;$AH135)=0),"未反映NG",""))</f>
        <v>計画ok</v>
      </c>
      <c r="AK135" s="6" t="str">
        <f t="shared" si="11"/>
        <v>50100MLC D600XA_CBU</v>
      </c>
      <c r="AL135" s="6" t="str">
        <f>IF(B135="","",_xlfn.XLOOKUP(AF135,CostDB!A:A,CostDB!G:G))</f>
        <v>1245WE</v>
      </c>
    </row>
    <row r="136" spans="1:38" x14ac:dyDescent="0.35">
      <c r="A136" s="8" t="s">
        <v>2432</v>
      </c>
      <c r="B136" s="9" t="s">
        <v>189</v>
      </c>
      <c r="C136" s="9" t="s">
        <v>2389</v>
      </c>
      <c r="D136" s="10" t="s">
        <v>131</v>
      </c>
      <c r="E136" s="9">
        <v>0</v>
      </c>
      <c r="F136" s="9">
        <v>0</v>
      </c>
      <c r="G136" s="9">
        <v>0</v>
      </c>
      <c r="H136" s="9">
        <v>0</v>
      </c>
      <c r="I136" s="9">
        <v>10</v>
      </c>
      <c r="J136" s="9">
        <v>0</v>
      </c>
      <c r="K136" s="9">
        <v>0</v>
      </c>
      <c r="L136" s="9">
        <v>0</v>
      </c>
      <c r="M136" s="9">
        <v>0</v>
      </c>
      <c r="N136" s="9">
        <v>0</v>
      </c>
      <c r="O136" s="9">
        <v>0</v>
      </c>
      <c r="P136" s="9">
        <v>0</v>
      </c>
      <c r="Q136" s="9">
        <v>0</v>
      </c>
      <c r="R136" s="9">
        <v>0</v>
      </c>
      <c r="S136" s="9">
        <v>0</v>
      </c>
      <c r="T136" s="9">
        <v>0</v>
      </c>
      <c r="U136" s="9">
        <v>0</v>
      </c>
      <c r="V136" s="9">
        <v>20</v>
      </c>
      <c r="W136" s="9">
        <v>60</v>
      </c>
      <c r="X136" s="9">
        <v>50</v>
      </c>
      <c r="Y136" s="9"/>
      <c r="Z136" s="9"/>
      <c r="AA136" s="9"/>
      <c r="AB136" s="9"/>
      <c r="AC136" s="10"/>
      <c r="AD136" s="535"/>
      <c r="AE136" s="6">
        <f t="shared" si="8"/>
        <v>17</v>
      </c>
      <c r="AF136" s="6" t="str">
        <f>IF($AE136=17,_xlfn.XLOOKUP($A136&amp;" ",CostDB!B:B,CostDB!A:A,"",,),IF($AE136=15,_xlfn.XLOOKUP($A136&amp;"   ",CostDB!B:B,CostDB!A:A,"",,),""))</f>
        <v>50100MLC D600XA</v>
      </c>
      <c r="AG136" s="6" t="str">
        <f t="shared" si="10"/>
        <v>MULTI</v>
      </c>
      <c r="AH136" s="6" t="str">
        <f t="shared" si="9"/>
        <v>CBU</v>
      </c>
      <c r="AI136" s="6" t="str">
        <f>IF($AF136="","",IF(LEFT(A136,5)="17500","タンク",IF(LEFT(A136,5)="17510","タンク",IF(COUNTIF(WeDB!$D$174:$D$183,$AF136)&gt;0,"吊掛けのみ",IF(COUNTIF(WeDB!$M$3:$M$169,$AF136)&gt;0,"アルミ",IF(COUNTIF(WeDB!D$3:D$169,$AF136),"WE適用","適用無し"))))))</f>
        <v>WE適用</v>
      </c>
      <c r="AJ136" s="6" t="str">
        <f>IF(AND(AI136="WE適用",COUNTIF(Planning!$AS$10:$AS$896,$AF136&amp;"_"&amp;$AH136)&gt;0),"計画ok",IF(AND(AI136="WE適用",COUNTIF(Planning!$AS$10:$AS$896,$AF136&amp;"_"&amp;$AH136)=0),"未反映NG",""))</f>
        <v>計画ok</v>
      </c>
      <c r="AK136" s="6" t="str">
        <f t="shared" si="11"/>
        <v>50100MLC D600XA_CBU</v>
      </c>
      <c r="AL136" s="6" t="str">
        <f>IF(B136="","",_xlfn.XLOOKUP(AF136,CostDB!A:A,CostDB!G:G))</f>
        <v>1245WE</v>
      </c>
    </row>
    <row r="137" spans="1:38" x14ac:dyDescent="0.35">
      <c r="A137" s="8" t="s">
        <v>2433</v>
      </c>
      <c r="B137" s="9"/>
      <c r="C137" s="9"/>
      <c r="D137" s="10"/>
      <c r="E137" s="9">
        <v>0</v>
      </c>
      <c r="F137" s="9">
        <v>0</v>
      </c>
      <c r="G137" s="9">
        <v>0</v>
      </c>
      <c r="H137" s="9">
        <v>0</v>
      </c>
      <c r="I137" s="9">
        <v>18</v>
      </c>
      <c r="J137" s="9">
        <v>0</v>
      </c>
      <c r="K137" s="9">
        <v>0</v>
      </c>
      <c r="L137" s="9">
        <v>0</v>
      </c>
      <c r="M137" s="9">
        <v>0</v>
      </c>
      <c r="N137" s="9">
        <v>0</v>
      </c>
      <c r="O137" s="9">
        <v>50</v>
      </c>
      <c r="P137" s="9">
        <v>80</v>
      </c>
      <c r="Q137" s="9">
        <v>110</v>
      </c>
      <c r="R137" s="9">
        <v>112</v>
      </c>
      <c r="S137" s="9">
        <v>120</v>
      </c>
      <c r="T137" s="9">
        <v>78</v>
      </c>
      <c r="U137" s="9">
        <v>62</v>
      </c>
      <c r="V137" s="9">
        <v>50</v>
      </c>
      <c r="W137" s="9">
        <v>60</v>
      </c>
      <c r="X137" s="9">
        <v>50</v>
      </c>
      <c r="Y137" s="9"/>
      <c r="Z137" s="9"/>
      <c r="AA137" s="9"/>
      <c r="AB137" s="9"/>
      <c r="AC137" s="10"/>
      <c r="AD137" s="535"/>
      <c r="AE137" s="6">
        <f t="shared" si="8"/>
        <v>20</v>
      </c>
      <c r="AF137" s="6" t="str">
        <f>IF($AE137=17,_xlfn.XLOOKUP($A137&amp;" ",CostDB!B:B,CostDB!A:A,"",,),IF($AE137=15,_xlfn.XLOOKUP($A137&amp;"   ",CostDB!B:B,CostDB!A:A,"",,),""))</f>
        <v/>
      </c>
      <c r="AG137" s="6" t="str">
        <f t="shared" si="10"/>
        <v/>
      </c>
      <c r="AH137" s="6" t="str">
        <f t="shared" si="9"/>
        <v/>
      </c>
      <c r="AI137" s="6" t="str">
        <f>IF($AF137="","",IF(LEFT(A137,5)="17500","タンク",IF(LEFT(A137,5)="17510","タンク",IF(COUNTIF(WeDB!$D$174:$D$183,$AF137)&gt;0,"吊掛けのみ",IF(COUNTIF(WeDB!$M$3:$M$169,$AF137)&gt;0,"アルミ",IF(COUNTIF(WeDB!D$3:D$169,$AF137),"WE適用","適用無し"))))))</f>
        <v/>
      </c>
      <c r="AJ137" s="6" t="str">
        <f>IF(AND(AI137="WE適用",COUNTIF(Planning!$AS$10:$AS$896,$AF137&amp;"_"&amp;$AH137)&gt;0),"計画ok",IF(AND(AI137="WE適用",COUNTIF(Planning!$AS$10:$AS$896,$AF137&amp;"_"&amp;$AH137)=0),"未反映NG",""))</f>
        <v/>
      </c>
      <c r="AK137" s="6" t="str">
        <f t="shared" si="11"/>
        <v>_</v>
      </c>
      <c r="AL137" s="6" t="str">
        <f>IF(B137="","",_xlfn.XLOOKUP(AF137,CostDB!A:A,CostDB!G:G))</f>
        <v/>
      </c>
    </row>
    <row r="138" spans="1:38" x14ac:dyDescent="0.35">
      <c r="A138" s="8" t="s">
        <v>2434</v>
      </c>
      <c r="B138" s="9" t="s">
        <v>189</v>
      </c>
      <c r="C138" s="9" t="s">
        <v>2389</v>
      </c>
      <c r="D138" s="10" t="s">
        <v>130</v>
      </c>
      <c r="E138" s="9">
        <v>0</v>
      </c>
      <c r="F138" s="9">
        <v>0</v>
      </c>
      <c r="G138" s="9">
        <v>0</v>
      </c>
      <c r="H138" s="9">
        <v>0</v>
      </c>
      <c r="I138" s="9">
        <v>0</v>
      </c>
      <c r="J138" s="9">
        <v>0</v>
      </c>
      <c r="K138" s="9">
        <v>0</v>
      </c>
      <c r="L138" s="9">
        <v>20</v>
      </c>
      <c r="M138" s="9">
        <v>20</v>
      </c>
      <c r="N138" s="9">
        <v>0</v>
      </c>
      <c r="O138" s="9">
        <v>0</v>
      </c>
      <c r="P138" s="9">
        <v>0</v>
      </c>
      <c r="Q138" s="9">
        <v>0</v>
      </c>
      <c r="R138" s="9">
        <v>0</v>
      </c>
      <c r="S138" s="9">
        <v>0</v>
      </c>
      <c r="T138" s="9">
        <v>0</v>
      </c>
      <c r="U138" s="9">
        <v>0</v>
      </c>
      <c r="V138" s="9">
        <v>0</v>
      </c>
      <c r="W138" s="9">
        <v>0</v>
      </c>
      <c r="X138" s="9">
        <v>0</v>
      </c>
      <c r="Y138" s="9"/>
      <c r="Z138" s="9"/>
      <c r="AA138" s="9"/>
      <c r="AB138" s="9"/>
      <c r="AC138" s="10"/>
      <c r="AD138" s="535"/>
      <c r="AE138" s="6">
        <f t="shared" si="8"/>
        <v>17</v>
      </c>
      <c r="AF138" s="6" t="str">
        <f>IF($AE138=17,_xlfn.XLOOKUP($A138&amp;" ",CostDB!B:B,CostDB!A:A,"",,),IF($AE138=15,_xlfn.XLOOKUP($A138&amp;"   ",CostDB!B:B,CostDB!A:A,"",,),""))</f>
        <v xml:space="preserve">5010KK64 NB00  </v>
      </c>
      <c r="AG138" s="6" t="str">
        <f t="shared" si="10"/>
        <v>MULTI</v>
      </c>
      <c r="AH138" s="6" t="str">
        <f t="shared" si="9"/>
        <v>CBU</v>
      </c>
      <c r="AI138" s="6" t="str">
        <f>IF($AF138="","",IF(LEFT(A138,5)="17500","タンク",IF(LEFT(A138,5)="17510","タンク",IF(COUNTIF(WeDB!$D$174:$D$183,$AF138)&gt;0,"吊掛けのみ",IF(COUNTIF(WeDB!$M$3:$M$169,$AF138)&gt;0,"アルミ",IF(COUNTIF(WeDB!D$3:D$169,$AF138),"WE適用","適用無し"))))))</f>
        <v>吊掛けのみ</v>
      </c>
      <c r="AJ138" s="6" t="str">
        <f>IF(AND(AI138="WE適用",COUNTIF(Planning!$AS$10:$AS$896,$AF138&amp;"_"&amp;$AH138)&gt;0),"計画ok",IF(AND(AI138="WE適用",COUNTIF(Planning!$AS$10:$AS$896,$AF138&amp;"_"&amp;$AH138)=0),"未反映NG",""))</f>
        <v/>
      </c>
      <c r="AK138" s="6" t="str">
        <f t="shared" si="11"/>
        <v>5010KK64 NB00  _CBU</v>
      </c>
      <c r="AL138" s="6" t="str">
        <f>IF(B138="","",_xlfn.XLOOKUP(AF138,CostDB!A:A,CostDB!G:G))</f>
        <v>1245WE</v>
      </c>
    </row>
    <row r="139" spans="1:38" x14ac:dyDescent="0.35">
      <c r="A139" s="8" t="s">
        <v>2434</v>
      </c>
      <c r="B139" s="9" t="s">
        <v>189</v>
      </c>
      <c r="C139" s="9" t="s">
        <v>2389</v>
      </c>
      <c r="D139" s="10" t="s">
        <v>130</v>
      </c>
      <c r="E139" s="9">
        <v>0</v>
      </c>
      <c r="F139" s="9">
        <v>0</v>
      </c>
      <c r="G139" s="9">
        <v>0</v>
      </c>
      <c r="H139" s="9">
        <v>0</v>
      </c>
      <c r="I139" s="9">
        <v>0</v>
      </c>
      <c r="J139" s="9">
        <v>0</v>
      </c>
      <c r="K139" s="9">
        <v>20</v>
      </c>
      <c r="L139" s="9">
        <v>0</v>
      </c>
      <c r="M139" s="9">
        <v>0</v>
      </c>
      <c r="N139" s="9">
        <v>0</v>
      </c>
      <c r="O139" s="9">
        <v>0</v>
      </c>
      <c r="P139" s="9">
        <v>0</v>
      </c>
      <c r="Q139" s="9">
        <v>0</v>
      </c>
      <c r="R139" s="9">
        <v>0</v>
      </c>
      <c r="S139" s="9">
        <v>0</v>
      </c>
      <c r="T139" s="9">
        <v>0</v>
      </c>
      <c r="U139" s="9">
        <v>0</v>
      </c>
      <c r="V139" s="9">
        <v>0</v>
      </c>
      <c r="W139" s="9">
        <v>0</v>
      </c>
      <c r="X139" s="9">
        <v>0</v>
      </c>
      <c r="Y139" s="9"/>
      <c r="Z139" s="9"/>
      <c r="AA139" s="9"/>
      <c r="AB139" s="9"/>
      <c r="AC139" s="10"/>
      <c r="AD139" s="535"/>
      <c r="AE139" s="6">
        <f t="shared" si="8"/>
        <v>17</v>
      </c>
      <c r="AF139" s="6" t="str">
        <f>IF($AE139=17,_xlfn.XLOOKUP($A139&amp;" ",CostDB!B:B,CostDB!A:A,"",,),IF($AE139=15,_xlfn.XLOOKUP($A139&amp;"   ",CostDB!B:B,CostDB!A:A,"",,),""))</f>
        <v xml:space="preserve">5010KK64 NB00  </v>
      </c>
      <c r="AG139" s="6" t="str">
        <f t="shared" si="10"/>
        <v>MULTI</v>
      </c>
      <c r="AH139" s="6" t="str">
        <f t="shared" si="9"/>
        <v>CBU</v>
      </c>
      <c r="AI139" s="6" t="str">
        <f>IF($AF139="","",IF(LEFT(A139,5)="17500","タンク",IF(LEFT(A139,5)="17510","タンク",IF(COUNTIF(WeDB!$D$174:$D$183,$AF139)&gt;0,"吊掛けのみ",IF(COUNTIF(WeDB!$M$3:$M$169,$AF139)&gt;0,"アルミ",IF(COUNTIF(WeDB!D$3:D$169,$AF139),"WE適用","適用無し"))))))</f>
        <v>吊掛けのみ</v>
      </c>
      <c r="AJ139" s="6" t="str">
        <f>IF(AND(AI139="WE適用",COUNTIF(Planning!$AS$10:$AS$896,$AF139&amp;"_"&amp;$AH139)&gt;0),"計画ok",IF(AND(AI139="WE適用",COUNTIF(Planning!$AS$10:$AS$896,$AF139&amp;"_"&amp;$AH139)=0),"未反映NG",""))</f>
        <v/>
      </c>
      <c r="AK139" s="6" t="str">
        <f t="shared" si="11"/>
        <v>5010KK64 NB00  _CBU</v>
      </c>
      <c r="AL139" s="6" t="str">
        <f>IF(B139="","",_xlfn.XLOOKUP(AF139,CostDB!A:A,CostDB!G:G))</f>
        <v>1245WE</v>
      </c>
    </row>
    <row r="140" spans="1:38" x14ac:dyDescent="0.35">
      <c r="A140" s="8" t="s">
        <v>2434</v>
      </c>
      <c r="B140" s="9" t="s">
        <v>189</v>
      </c>
      <c r="C140" s="9" t="s">
        <v>2389</v>
      </c>
      <c r="D140" s="10" t="s">
        <v>130</v>
      </c>
      <c r="E140" s="9">
        <v>0</v>
      </c>
      <c r="F140" s="9">
        <v>0</v>
      </c>
      <c r="G140" s="9">
        <v>0</v>
      </c>
      <c r="H140" s="9">
        <v>0</v>
      </c>
      <c r="I140" s="9">
        <v>0</v>
      </c>
      <c r="J140" s="9">
        <v>0</v>
      </c>
      <c r="K140" s="9">
        <v>20</v>
      </c>
      <c r="L140" s="9">
        <v>20</v>
      </c>
      <c r="M140" s="9">
        <v>20</v>
      </c>
      <c r="N140" s="9">
        <v>0</v>
      </c>
      <c r="O140" s="9">
        <v>0</v>
      </c>
      <c r="P140" s="9">
        <v>0</v>
      </c>
      <c r="Q140" s="9">
        <v>0</v>
      </c>
      <c r="R140" s="9">
        <v>0</v>
      </c>
      <c r="S140" s="9">
        <v>0</v>
      </c>
      <c r="T140" s="9">
        <v>0</v>
      </c>
      <c r="U140" s="9">
        <v>0</v>
      </c>
      <c r="V140" s="9">
        <v>0</v>
      </c>
      <c r="W140" s="9">
        <v>0</v>
      </c>
      <c r="X140" s="9">
        <v>0</v>
      </c>
      <c r="Y140" s="9"/>
      <c r="Z140" s="9"/>
      <c r="AA140" s="9"/>
      <c r="AB140" s="9"/>
      <c r="AC140" s="10"/>
      <c r="AD140" s="535"/>
      <c r="AE140" s="6">
        <f t="shared" si="8"/>
        <v>17</v>
      </c>
      <c r="AF140" s="6" t="str">
        <f>IF($AE140=17,_xlfn.XLOOKUP($A140&amp;" ",CostDB!B:B,CostDB!A:A,"",,),IF($AE140=15,_xlfn.XLOOKUP($A140&amp;"   ",CostDB!B:B,CostDB!A:A,"",,),""))</f>
        <v xml:space="preserve">5010KK64 NB00  </v>
      </c>
      <c r="AG140" s="6" t="str">
        <f t="shared" si="10"/>
        <v>MULTI</v>
      </c>
      <c r="AH140" s="6" t="str">
        <f t="shared" si="9"/>
        <v>CBU</v>
      </c>
      <c r="AI140" s="6" t="str">
        <f>IF($AF140="","",IF(LEFT(A140,5)="17500","タンク",IF(LEFT(A140,5)="17510","タンク",IF(COUNTIF(WeDB!$D$174:$D$183,$AF140)&gt;0,"吊掛けのみ",IF(COUNTIF(WeDB!$M$3:$M$169,$AF140)&gt;0,"アルミ",IF(COUNTIF(WeDB!D$3:D$169,$AF140),"WE適用","適用無し"))))))</f>
        <v>吊掛けのみ</v>
      </c>
      <c r="AJ140" s="6" t="str">
        <f>IF(AND(AI140="WE適用",COUNTIF(Planning!$AS$10:$AS$896,$AF140&amp;"_"&amp;$AH140)&gt;0),"計画ok",IF(AND(AI140="WE適用",COUNTIF(Planning!$AS$10:$AS$896,$AF140&amp;"_"&amp;$AH140)=0),"未反映NG",""))</f>
        <v/>
      </c>
      <c r="AK140" s="6" t="str">
        <f t="shared" si="11"/>
        <v>5010KK64 NB00  _CBU</v>
      </c>
      <c r="AL140" s="6" t="str">
        <f>IF(B140="","",_xlfn.XLOOKUP(AF140,CostDB!A:A,CostDB!G:G))</f>
        <v>1245WE</v>
      </c>
    </row>
    <row r="141" spans="1:38" x14ac:dyDescent="0.35">
      <c r="A141" s="8" t="s">
        <v>2435</v>
      </c>
      <c r="B141" s="9"/>
      <c r="C141" s="9"/>
      <c r="D141" s="10"/>
      <c r="E141" s="9">
        <v>0</v>
      </c>
      <c r="F141" s="9">
        <v>0</v>
      </c>
      <c r="G141" s="9">
        <v>0</v>
      </c>
      <c r="H141" s="9">
        <v>0</v>
      </c>
      <c r="I141" s="9">
        <v>0</v>
      </c>
      <c r="J141" s="9">
        <v>0</v>
      </c>
      <c r="K141" s="9">
        <v>40</v>
      </c>
      <c r="L141" s="9">
        <v>40</v>
      </c>
      <c r="M141" s="9">
        <v>40</v>
      </c>
      <c r="N141" s="9">
        <v>0</v>
      </c>
      <c r="O141" s="9">
        <v>0</v>
      </c>
      <c r="P141" s="9">
        <v>0</v>
      </c>
      <c r="Q141" s="9">
        <v>0</v>
      </c>
      <c r="R141" s="9">
        <v>0</v>
      </c>
      <c r="S141" s="9">
        <v>0</v>
      </c>
      <c r="T141" s="9">
        <v>0</v>
      </c>
      <c r="U141" s="9">
        <v>0</v>
      </c>
      <c r="V141" s="9">
        <v>0</v>
      </c>
      <c r="W141" s="9">
        <v>0</v>
      </c>
      <c r="X141" s="9">
        <v>0</v>
      </c>
      <c r="Y141" s="9"/>
      <c r="Z141" s="9"/>
      <c r="AA141" s="9"/>
      <c r="AB141" s="9"/>
      <c r="AC141" s="10"/>
      <c r="AD141" s="535"/>
      <c r="AE141" s="6">
        <f t="shared" si="8"/>
        <v>20</v>
      </c>
      <c r="AF141" s="6" t="str">
        <f>IF($AE141=17,_xlfn.XLOOKUP($A141&amp;" ",CostDB!B:B,CostDB!A:A,"",,),IF($AE141=15,_xlfn.XLOOKUP($A141&amp;"   ",CostDB!B:B,CostDB!A:A,"",,),""))</f>
        <v/>
      </c>
      <c r="AG141" s="6" t="str">
        <f t="shared" si="10"/>
        <v/>
      </c>
      <c r="AH141" s="6" t="str">
        <f t="shared" si="9"/>
        <v/>
      </c>
      <c r="AI141" s="6" t="str">
        <f>IF($AF141="","",IF(LEFT(A141,5)="17500","タンク",IF(LEFT(A141,5)="17510","タンク",IF(COUNTIF(WeDB!$D$174:$D$183,$AF141)&gt;0,"吊掛けのみ",IF(COUNTIF(WeDB!$M$3:$M$169,$AF141)&gt;0,"アルミ",IF(COUNTIF(WeDB!D$3:D$169,$AF141),"WE適用","適用無し"))))))</f>
        <v/>
      </c>
      <c r="AJ141" s="6" t="str">
        <f>IF(AND(AI141="WE適用",COUNTIF(Planning!$AS$10:$AS$896,$AF141&amp;"_"&amp;$AH141)&gt;0),"計画ok",IF(AND(AI141="WE適用",COUNTIF(Planning!$AS$10:$AS$896,$AF141&amp;"_"&amp;$AH141)=0),"未反映NG",""))</f>
        <v/>
      </c>
      <c r="AK141" s="6" t="str">
        <f t="shared" si="11"/>
        <v>_</v>
      </c>
      <c r="AL141" s="6" t="str">
        <f>IF(B141="","",_xlfn.XLOOKUP(AF141,CostDB!A:A,CostDB!G:G))</f>
        <v/>
      </c>
    </row>
    <row r="142" spans="1:38" x14ac:dyDescent="0.35">
      <c r="A142" s="8" t="s">
        <v>2436</v>
      </c>
      <c r="B142" s="9" t="s">
        <v>189</v>
      </c>
      <c r="C142" s="9" t="s">
        <v>2419</v>
      </c>
      <c r="D142" s="10" t="s">
        <v>2420</v>
      </c>
      <c r="E142" s="9">
        <v>20</v>
      </c>
      <c r="F142" s="9">
        <v>20</v>
      </c>
      <c r="G142" s="9">
        <v>20</v>
      </c>
      <c r="H142" s="9">
        <v>20</v>
      </c>
      <c r="I142" s="9">
        <v>20</v>
      </c>
      <c r="J142" s="9">
        <v>20</v>
      </c>
      <c r="K142" s="9">
        <v>20</v>
      </c>
      <c r="L142" s="9">
        <v>20</v>
      </c>
      <c r="M142" s="9">
        <v>20</v>
      </c>
      <c r="N142" s="9">
        <v>20</v>
      </c>
      <c r="O142" s="9">
        <v>20</v>
      </c>
      <c r="P142" s="9">
        <v>20</v>
      </c>
      <c r="Q142" s="9">
        <v>20</v>
      </c>
      <c r="R142" s="9">
        <v>20</v>
      </c>
      <c r="S142" s="9">
        <v>20</v>
      </c>
      <c r="T142" s="9">
        <v>20</v>
      </c>
      <c r="U142" s="9">
        <v>20</v>
      </c>
      <c r="V142" s="9">
        <v>20</v>
      </c>
      <c r="W142" s="9">
        <v>20</v>
      </c>
      <c r="X142" s="9">
        <v>20</v>
      </c>
      <c r="Y142" s="9"/>
      <c r="Z142" s="9"/>
      <c r="AA142" s="9"/>
      <c r="AB142" s="9"/>
      <c r="AC142" s="10"/>
      <c r="AD142" s="535"/>
      <c r="AE142" s="6">
        <f t="shared" si="8"/>
        <v>17</v>
      </c>
      <c r="AF142" s="6" t="str">
        <f>IF($AE142=17,_xlfn.XLOOKUP($A142&amp;" ",CostDB!B:B,CostDB!A:A,"",,),IF($AE142=15,_xlfn.XLOOKUP($A142&amp;"   ",CostDB!B:B,CostDB!A:A,"",,),""))</f>
        <v>80210GJH J000XA</v>
      </c>
      <c r="AG142" s="6" t="str">
        <f t="shared" si="10"/>
        <v>MULTI</v>
      </c>
      <c r="AH142" s="6" t="str">
        <f t="shared" si="9"/>
        <v>CBU</v>
      </c>
      <c r="AI142" s="6" t="str">
        <f>IF($AF142="","",IF(LEFT(A142,5)="17500","タンク",IF(LEFT(A142,5)="17510","タンク",IF(COUNTIF(WeDB!$D$174:$D$183,$AF142)&gt;0,"吊掛けのみ",IF(COUNTIF(WeDB!$M$3:$M$169,$AF142)&gt;0,"アルミ",IF(COUNTIF(WeDB!D$3:D$169,$AF142),"WE適用","適用無し"))))))</f>
        <v>WE適用</v>
      </c>
      <c r="AJ142" s="6" t="str">
        <f>IF(AND(AI142="WE適用",COUNTIF(Planning!$AS$10:$AS$896,$AF142&amp;"_"&amp;$AH142)&gt;0),"計画ok",IF(AND(AI142="WE適用",COUNTIF(Planning!$AS$10:$AS$896,$AF142&amp;"_"&amp;$AH142)=0),"未反映NG",""))</f>
        <v>計画ok</v>
      </c>
      <c r="AK142" s="6" t="str">
        <f t="shared" si="11"/>
        <v>80210GJH J000XA_CBU</v>
      </c>
      <c r="AL142" s="6" t="str">
        <f>IF(B142="","",_xlfn.XLOOKUP(AF142,CostDB!A:A,CostDB!G:G))</f>
        <v>1245WE</v>
      </c>
    </row>
    <row r="143" spans="1:38" x14ac:dyDescent="0.35">
      <c r="A143" s="8" t="s">
        <v>2437</v>
      </c>
      <c r="B143" s="9"/>
      <c r="C143" s="9"/>
      <c r="D143" s="10"/>
      <c r="E143" s="9">
        <v>20</v>
      </c>
      <c r="F143" s="9">
        <v>20</v>
      </c>
      <c r="G143" s="9">
        <v>20</v>
      </c>
      <c r="H143" s="9">
        <v>20</v>
      </c>
      <c r="I143" s="9">
        <v>20</v>
      </c>
      <c r="J143" s="9">
        <v>20</v>
      </c>
      <c r="K143" s="9">
        <v>20</v>
      </c>
      <c r="L143" s="9">
        <v>20</v>
      </c>
      <c r="M143" s="9">
        <v>20</v>
      </c>
      <c r="N143" s="9">
        <v>20</v>
      </c>
      <c r="O143" s="9">
        <v>20</v>
      </c>
      <c r="P143" s="9">
        <v>20</v>
      </c>
      <c r="Q143" s="9">
        <v>20</v>
      </c>
      <c r="R143" s="9">
        <v>20</v>
      </c>
      <c r="S143" s="9">
        <v>20</v>
      </c>
      <c r="T143" s="9">
        <v>20</v>
      </c>
      <c r="U143" s="9">
        <v>20</v>
      </c>
      <c r="V143" s="9">
        <v>20</v>
      </c>
      <c r="W143" s="9">
        <v>20</v>
      </c>
      <c r="X143" s="9">
        <v>20</v>
      </c>
      <c r="Y143" s="9"/>
      <c r="Z143" s="9"/>
      <c r="AA143" s="9"/>
      <c r="AB143" s="9"/>
      <c r="AC143" s="10"/>
      <c r="AD143" s="535"/>
      <c r="AE143" s="6">
        <f t="shared" si="8"/>
        <v>20</v>
      </c>
      <c r="AF143" s="6" t="str">
        <f>IF($AE143=17,_xlfn.XLOOKUP($A143&amp;" ",CostDB!B:B,CostDB!A:A,"",,),IF($AE143=15,_xlfn.XLOOKUP($A143&amp;"   ",CostDB!B:B,CostDB!A:A,"",,),""))</f>
        <v/>
      </c>
      <c r="AG143" s="6" t="str">
        <f t="shared" si="10"/>
        <v/>
      </c>
      <c r="AH143" s="6" t="str">
        <f t="shared" si="9"/>
        <v/>
      </c>
      <c r="AI143" s="6" t="str">
        <f>IF($AF143="","",IF(LEFT(A143,5)="17500","タンク",IF(LEFT(A143,5)="17510","タンク",IF(COUNTIF(WeDB!$D$174:$D$183,$AF143)&gt;0,"吊掛けのみ",IF(COUNTIF(WeDB!$M$3:$M$169,$AF143)&gt;0,"アルミ",IF(COUNTIF(WeDB!D$3:D$169,$AF143),"WE適用","適用無し"))))))</f>
        <v/>
      </c>
      <c r="AJ143" s="6" t="str">
        <f>IF(AND(AI143="WE適用",COUNTIF(Planning!$AS$10:$AS$896,$AF143&amp;"_"&amp;$AH143)&gt;0),"計画ok",IF(AND(AI143="WE適用",COUNTIF(Planning!$AS$10:$AS$896,$AF143&amp;"_"&amp;$AH143)=0),"未反映NG",""))</f>
        <v/>
      </c>
      <c r="AK143" s="6" t="str">
        <f t="shared" si="11"/>
        <v>_</v>
      </c>
      <c r="AL143" s="6" t="str">
        <f>IF(B143="","",_xlfn.XLOOKUP(AF143,CostDB!A:A,CostDB!G:G))</f>
        <v/>
      </c>
    </row>
    <row r="144" spans="1:38" x14ac:dyDescent="0.35">
      <c r="A144" s="8" t="s">
        <v>2438</v>
      </c>
      <c r="B144" s="9" t="s">
        <v>191</v>
      </c>
      <c r="C144" s="9" t="s">
        <v>2389</v>
      </c>
      <c r="D144" s="10" t="s">
        <v>2439</v>
      </c>
      <c r="E144" s="9">
        <v>0</v>
      </c>
      <c r="F144" s="9">
        <v>0</v>
      </c>
      <c r="G144" s="9">
        <v>0</v>
      </c>
      <c r="H144" s="9">
        <v>0</v>
      </c>
      <c r="I144" s="9">
        <v>0</v>
      </c>
      <c r="J144" s="9">
        <v>0</v>
      </c>
      <c r="K144" s="9">
        <v>0</v>
      </c>
      <c r="L144" s="9">
        <v>0</v>
      </c>
      <c r="M144" s="9">
        <v>0</v>
      </c>
      <c r="N144" s="9">
        <v>0</v>
      </c>
      <c r="O144" s="9">
        <v>30</v>
      </c>
      <c r="P144" s="9">
        <v>25</v>
      </c>
      <c r="Q144" s="9">
        <v>25</v>
      </c>
      <c r="R144" s="9">
        <v>30</v>
      </c>
      <c r="S144" s="9">
        <v>30</v>
      </c>
      <c r="T144" s="9">
        <v>30</v>
      </c>
      <c r="U144" s="9">
        <v>35</v>
      </c>
      <c r="V144" s="9">
        <v>0</v>
      </c>
      <c r="W144" s="9">
        <v>0</v>
      </c>
      <c r="X144" s="9">
        <v>0</v>
      </c>
      <c r="Y144" s="9"/>
      <c r="Z144" s="9"/>
      <c r="AA144" s="9"/>
      <c r="AB144" s="9"/>
      <c r="AC144" s="10"/>
      <c r="AD144" s="535"/>
      <c r="AE144" s="6">
        <f t="shared" si="8"/>
        <v>17</v>
      </c>
      <c r="AF144" s="6" t="str">
        <f>IF($AE144=17,_xlfn.XLOOKUP($A144&amp;" ",CostDB!B:B,CostDB!A:A,"",,),IF($AE144=15,_xlfn.XLOOKUP($A144&amp;"   ",CostDB!B:B,CostDB!A:A,"",,),""))</f>
        <v xml:space="preserve">17510MFJ D000  </v>
      </c>
      <c r="AG144" s="6" t="str">
        <f t="shared" si="10"/>
        <v>FUN</v>
      </c>
      <c r="AH144" s="6" t="str">
        <f t="shared" si="9"/>
        <v>CBU</v>
      </c>
      <c r="AI144" s="6" t="str">
        <f>IF($AF144="","",IF(LEFT(A144,5)="17500","タンク",IF(LEFT(A144,5)="17510","タンク",IF(COUNTIF(WeDB!$D$174:$D$183,$AF144)&gt;0,"吊掛けのみ",IF(COUNTIF(WeDB!$M$3:$M$169,$AF144)&gt;0,"アルミ",IF(COUNTIF(WeDB!D$3:D$169,$AF144),"WE適用","適用無し"))))))</f>
        <v>タンク</v>
      </c>
      <c r="AJ144" s="6" t="str">
        <f>IF(AND(AI144="WE適用",COUNTIF(Planning!$AS$10:$AS$896,$AF144&amp;"_"&amp;$AH144)&gt;0),"計画ok",IF(AND(AI144="WE適用",COUNTIF(Planning!$AS$10:$AS$896,$AF144&amp;"_"&amp;$AH144)=0),"未反映NG",""))</f>
        <v/>
      </c>
      <c r="AK144" s="6" t="str">
        <f t="shared" si="11"/>
        <v>17510MFJ D000  _CBU</v>
      </c>
      <c r="AL144" s="6" t="str">
        <f>IF(B144="","",_xlfn.XLOOKUP(AF144,CostDB!A:A,CostDB!G:G))</f>
        <v>1265WE</v>
      </c>
    </row>
    <row r="145" spans="1:38" x14ac:dyDescent="0.35">
      <c r="A145" s="8" t="s">
        <v>2438</v>
      </c>
      <c r="B145" s="9" t="s">
        <v>191</v>
      </c>
      <c r="C145" s="9" t="s">
        <v>2389</v>
      </c>
      <c r="D145" s="10" t="s">
        <v>2439</v>
      </c>
      <c r="E145" s="9">
        <v>0</v>
      </c>
      <c r="F145" s="9">
        <v>0</v>
      </c>
      <c r="G145" s="9">
        <v>0</v>
      </c>
      <c r="H145" s="9">
        <v>0</v>
      </c>
      <c r="I145" s="9">
        <v>0</v>
      </c>
      <c r="J145" s="9">
        <v>0</v>
      </c>
      <c r="K145" s="9">
        <v>0</v>
      </c>
      <c r="L145" s="9">
        <v>0</v>
      </c>
      <c r="M145" s="9">
        <v>0</v>
      </c>
      <c r="N145" s="9">
        <v>0</v>
      </c>
      <c r="O145" s="9">
        <v>0</v>
      </c>
      <c r="P145" s="9">
        <v>5</v>
      </c>
      <c r="Q145" s="9">
        <v>5</v>
      </c>
      <c r="R145" s="9">
        <v>0</v>
      </c>
      <c r="S145" s="9">
        <v>0</v>
      </c>
      <c r="T145" s="9">
        <v>0</v>
      </c>
      <c r="U145" s="9">
        <v>0</v>
      </c>
      <c r="V145" s="9">
        <v>0</v>
      </c>
      <c r="W145" s="9">
        <v>0</v>
      </c>
      <c r="X145" s="9">
        <v>0</v>
      </c>
      <c r="Y145" s="9"/>
      <c r="Z145" s="9"/>
      <c r="AA145" s="9"/>
      <c r="AB145" s="9"/>
      <c r="AC145" s="10"/>
      <c r="AD145" s="535"/>
      <c r="AE145" s="6">
        <f t="shared" si="8"/>
        <v>17</v>
      </c>
      <c r="AF145" s="6" t="str">
        <f>IF($AE145=17,_xlfn.XLOOKUP($A145&amp;" ",CostDB!B:B,CostDB!A:A,"",,),IF($AE145=15,_xlfn.XLOOKUP($A145&amp;"   ",CostDB!B:B,CostDB!A:A,"",,),""))</f>
        <v xml:space="preserve">17510MFJ D000  </v>
      </c>
      <c r="AG145" s="6" t="str">
        <f t="shared" si="10"/>
        <v>FUN</v>
      </c>
      <c r="AH145" s="6" t="str">
        <f t="shared" si="9"/>
        <v>CBU</v>
      </c>
      <c r="AI145" s="6" t="str">
        <f>IF($AF145="","",IF(LEFT(A145,5)="17500","タンク",IF(LEFT(A145,5)="17510","タンク",IF(COUNTIF(WeDB!$D$174:$D$183,$AF145)&gt;0,"吊掛けのみ",IF(COUNTIF(WeDB!$M$3:$M$169,$AF145)&gt;0,"アルミ",IF(COUNTIF(WeDB!D$3:D$169,$AF145),"WE適用","適用無し"))))))</f>
        <v>タンク</v>
      </c>
      <c r="AJ145" s="6" t="str">
        <f>IF(AND(AI145="WE適用",COUNTIF(Planning!$AS$10:$AS$896,$AF145&amp;"_"&amp;$AH145)&gt;0),"計画ok",IF(AND(AI145="WE適用",COUNTIF(Planning!$AS$10:$AS$896,$AF145&amp;"_"&amp;$AH145)=0),"未反映NG",""))</f>
        <v/>
      </c>
      <c r="AK145" s="6" t="str">
        <f t="shared" si="11"/>
        <v>17510MFJ D000  _CBU</v>
      </c>
      <c r="AL145" s="6" t="str">
        <f>IF(B145="","",_xlfn.XLOOKUP(AF145,CostDB!A:A,CostDB!G:G))</f>
        <v>1265WE</v>
      </c>
    </row>
    <row r="146" spans="1:38" x14ac:dyDescent="0.35">
      <c r="A146" s="8" t="s">
        <v>2440</v>
      </c>
      <c r="B146" s="9"/>
      <c r="C146" s="9"/>
      <c r="D146" s="10"/>
      <c r="E146" s="9">
        <v>0</v>
      </c>
      <c r="F146" s="9">
        <v>0</v>
      </c>
      <c r="G146" s="9">
        <v>0</v>
      </c>
      <c r="H146" s="9">
        <v>0</v>
      </c>
      <c r="I146" s="9">
        <v>0</v>
      </c>
      <c r="J146" s="9">
        <v>0</v>
      </c>
      <c r="K146" s="9">
        <v>0</v>
      </c>
      <c r="L146" s="9">
        <v>0</v>
      </c>
      <c r="M146" s="9">
        <v>0</v>
      </c>
      <c r="N146" s="9">
        <v>0</v>
      </c>
      <c r="O146" s="9">
        <v>30</v>
      </c>
      <c r="P146" s="9">
        <v>30</v>
      </c>
      <c r="Q146" s="9">
        <v>30</v>
      </c>
      <c r="R146" s="9">
        <v>30</v>
      </c>
      <c r="S146" s="9">
        <v>30</v>
      </c>
      <c r="T146" s="9">
        <v>30</v>
      </c>
      <c r="U146" s="9">
        <v>35</v>
      </c>
      <c r="V146" s="9">
        <v>0</v>
      </c>
      <c r="W146" s="9">
        <v>0</v>
      </c>
      <c r="X146" s="9">
        <v>0</v>
      </c>
      <c r="Y146" s="9"/>
      <c r="Z146" s="9"/>
      <c r="AA146" s="9"/>
      <c r="AB146" s="9"/>
      <c r="AC146" s="10"/>
      <c r="AD146" s="535"/>
      <c r="AE146" s="6">
        <f t="shared" si="8"/>
        <v>20</v>
      </c>
      <c r="AF146" s="6" t="str">
        <f>IF($AE146=17,_xlfn.XLOOKUP($A146&amp;" ",CostDB!B:B,CostDB!A:A,"",,),IF($AE146=15,_xlfn.XLOOKUP($A146&amp;"   ",CostDB!B:B,CostDB!A:A,"",,),""))</f>
        <v/>
      </c>
      <c r="AG146" s="6" t="str">
        <f t="shared" si="10"/>
        <v/>
      </c>
      <c r="AH146" s="6" t="str">
        <f t="shared" si="9"/>
        <v/>
      </c>
      <c r="AI146" s="6" t="str">
        <f>IF($AF146="","",IF(LEFT(A146,5)="17500","タンク",IF(LEFT(A146,5)="17510","タンク",IF(COUNTIF(WeDB!$D$174:$D$183,$AF146)&gt;0,"吊掛けのみ",IF(COUNTIF(WeDB!$M$3:$M$169,$AF146)&gt;0,"アルミ",IF(COUNTIF(WeDB!D$3:D$169,$AF146),"WE適用","適用無し"))))))</f>
        <v/>
      </c>
      <c r="AJ146" s="6" t="str">
        <f>IF(AND(AI146="WE適用",COUNTIF(Planning!$AS$10:$AS$896,$AF146&amp;"_"&amp;$AH146)&gt;0),"計画ok",IF(AND(AI146="WE適用",COUNTIF(Planning!$AS$10:$AS$896,$AF146&amp;"_"&amp;$AH146)=0),"未反映NG",""))</f>
        <v/>
      </c>
      <c r="AK146" s="6" t="str">
        <f t="shared" si="11"/>
        <v>_</v>
      </c>
      <c r="AL146" s="6" t="str">
        <f>IF(B146="","",_xlfn.XLOOKUP(AF146,CostDB!A:A,CostDB!G:G))</f>
        <v/>
      </c>
    </row>
    <row r="147" spans="1:38" x14ac:dyDescent="0.35">
      <c r="A147" s="8" t="s">
        <v>2441</v>
      </c>
      <c r="B147" s="9" t="s">
        <v>191</v>
      </c>
      <c r="C147" s="9" t="s">
        <v>2389</v>
      </c>
      <c r="D147" s="10" t="s">
        <v>192</v>
      </c>
      <c r="E147" s="9">
        <v>0</v>
      </c>
      <c r="F147" s="9">
        <v>0</v>
      </c>
      <c r="G147" s="9">
        <v>0</v>
      </c>
      <c r="H147" s="9">
        <v>0</v>
      </c>
      <c r="I147" s="9">
        <v>0</v>
      </c>
      <c r="J147" s="9">
        <v>5</v>
      </c>
      <c r="K147" s="9">
        <v>5</v>
      </c>
      <c r="L147" s="9">
        <v>6</v>
      </c>
      <c r="M147" s="9">
        <v>6</v>
      </c>
      <c r="N147" s="9">
        <v>6</v>
      </c>
      <c r="O147" s="9">
        <v>0</v>
      </c>
      <c r="P147" s="9">
        <v>0</v>
      </c>
      <c r="Q147" s="9">
        <v>0</v>
      </c>
      <c r="R147" s="9">
        <v>0</v>
      </c>
      <c r="S147" s="9">
        <v>5</v>
      </c>
      <c r="T147" s="9">
        <v>6</v>
      </c>
      <c r="U147" s="9">
        <v>5</v>
      </c>
      <c r="V147" s="9">
        <v>6</v>
      </c>
      <c r="W147" s="9">
        <v>0</v>
      </c>
      <c r="X147" s="9">
        <v>0</v>
      </c>
      <c r="Y147" s="9"/>
      <c r="Z147" s="9"/>
      <c r="AA147" s="9"/>
      <c r="AB147" s="9"/>
      <c r="AC147" s="10"/>
      <c r="AD147" s="535"/>
      <c r="AE147" s="6">
        <f t="shared" si="8"/>
        <v>17</v>
      </c>
      <c r="AF147" s="6" t="str">
        <f>IF($AE147=17,_xlfn.XLOOKUP($A147&amp;" ",CostDB!B:B,CostDB!A:A,"",,),IF($AE147=15,_xlfn.XLOOKUP($A147&amp;"   ",CostDB!B:B,CostDB!A:A,"",,),""))</f>
        <v>17510MKF D400XA</v>
      </c>
      <c r="AG147" s="6" t="str">
        <f t="shared" si="10"/>
        <v>FUN</v>
      </c>
      <c r="AH147" s="6" t="str">
        <f t="shared" si="9"/>
        <v>CBU</v>
      </c>
      <c r="AI147" s="6" t="str">
        <f>IF($AF147="","",IF(LEFT(A147,5)="17500","タンク",IF(LEFT(A147,5)="17510","タンク",IF(COUNTIF(WeDB!$D$174:$D$183,$AF147)&gt;0,"吊掛けのみ",IF(COUNTIF(WeDB!$M$3:$M$169,$AF147)&gt;0,"アルミ",IF(COUNTIF(WeDB!D$3:D$169,$AF147),"WE適用","適用無し"))))))</f>
        <v>タンク</v>
      </c>
      <c r="AJ147" s="6" t="str">
        <f>IF(AND(AI147="WE適用",COUNTIF(Planning!$AS$10:$AS$896,$AF147&amp;"_"&amp;$AH147)&gt;0),"計画ok",IF(AND(AI147="WE適用",COUNTIF(Planning!$AS$10:$AS$896,$AF147&amp;"_"&amp;$AH147)=0),"未反映NG",""))</f>
        <v/>
      </c>
      <c r="AK147" s="6" t="str">
        <f t="shared" si="11"/>
        <v>17510MKF D400XA_CBU</v>
      </c>
      <c r="AL147" s="6" t="str">
        <f>IF(B147="","",_xlfn.XLOOKUP(AF147,CostDB!A:A,CostDB!G:G))</f>
        <v>1265WE</v>
      </c>
    </row>
    <row r="148" spans="1:38" x14ac:dyDescent="0.35">
      <c r="A148" s="8" t="s">
        <v>2441</v>
      </c>
      <c r="B148" s="9" t="s">
        <v>191</v>
      </c>
      <c r="C148" s="9" t="s">
        <v>2389</v>
      </c>
      <c r="D148" s="10" t="s">
        <v>192</v>
      </c>
      <c r="E148" s="9">
        <v>0</v>
      </c>
      <c r="F148" s="9">
        <v>0</v>
      </c>
      <c r="G148" s="9">
        <v>0</v>
      </c>
      <c r="H148" s="9">
        <v>0</v>
      </c>
      <c r="I148" s="9">
        <v>0</v>
      </c>
      <c r="J148" s="9">
        <v>10</v>
      </c>
      <c r="K148" s="9">
        <v>10</v>
      </c>
      <c r="L148" s="9">
        <v>14</v>
      </c>
      <c r="M148" s="9">
        <v>14</v>
      </c>
      <c r="N148" s="9">
        <v>14</v>
      </c>
      <c r="O148" s="9">
        <v>0</v>
      </c>
      <c r="P148" s="9">
        <v>0</v>
      </c>
      <c r="Q148" s="9">
        <v>0</v>
      </c>
      <c r="R148" s="9">
        <v>0</v>
      </c>
      <c r="S148" s="9">
        <v>13</v>
      </c>
      <c r="T148" s="9">
        <v>25</v>
      </c>
      <c r="U148" s="9">
        <v>25</v>
      </c>
      <c r="V148" s="9">
        <v>25</v>
      </c>
      <c r="W148" s="9">
        <v>0</v>
      </c>
      <c r="X148" s="9">
        <v>0</v>
      </c>
      <c r="Y148" s="9"/>
      <c r="Z148" s="9"/>
      <c r="AA148" s="9"/>
      <c r="AB148" s="9"/>
      <c r="AC148" s="10"/>
      <c r="AD148" s="535"/>
      <c r="AE148" s="6">
        <f t="shared" ref="AE148:AE211" si="12">LEN(A148)</f>
        <v>17</v>
      </c>
      <c r="AF148" s="6" t="str">
        <f>IF($AE148=17,_xlfn.XLOOKUP($A148&amp;" ",CostDB!B:B,CostDB!A:A,"",,),IF($AE148=15,_xlfn.XLOOKUP($A148&amp;"   ",CostDB!B:B,CostDB!A:A,"",,),""))</f>
        <v>17510MKF D400XA</v>
      </c>
      <c r="AG148" s="6" t="str">
        <f t="shared" si="10"/>
        <v>FUN</v>
      </c>
      <c r="AH148" s="6" t="str">
        <f t="shared" si="9"/>
        <v>CBU</v>
      </c>
      <c r="AI148" s="6" t="str">
        <f>IF($AF148="","",IF(LEFT(A148,5)="17500","タンク",IF(LEFT(A148,5)="17510","タンク",IF(COUNTIF(WeDB!$D$174:$D$183,$AF148)&gt;0,"吊掛けのみ",IF(COUNTIF(WeDB!$M$3:$M$169,$AF148)&gt;0,"アルミ",IF(COUNTIF(WeDB!D$3:D$169,$AF148),"WE適用","適用無し"))))))</f>
        <v>タンク</v>
      </c>
      <c r="AJ148" s="6" t="str">
        <f>IF(AND(AI148="WE適用",COUNTIF(Planning!$AS$10:$AS$896,$AF148&amp;"_"&amp;$AH148)&gt;0),"計画ok",IF(AND(AI148="WE適用",COUNTIF(Planning!$AS$10:$AS$896,$AF148&amp;"_"&amp;$AH148)=0),"未反映NG",""))</f>
        <v/>
      </c>
      <c r="AK148" s="6" t="str">
        <f t="shared" si="11"/>
        <v>17510MKF D400XA_CBU</v>
      </c>
      <c r="AL148" s="6" t="str">
        <f>IF(B148="","",_xlfn.XLOOKUP(AF148,CostDB!A:A,CostDB!G:G))</f>
        <v>1265WE</v>
      </c>
    </row>
    <row r="149" spans="1:38" x14ac:dyDescent="0.35">
      <c r="A149" s="8" t="s">
        <v>2442</v>
      </c>
      <c r="B149" s="9"/>
      <c r="C149" s="9"/>
      <c r="D149" s="10"/>
      <c r="E149" s="9">
        <v>0</v>
      </c>
      <c r="F149" s="9">
        <v>0</v>
      </c>
      <c r="G149" s="9">
        <v>0</v>
      </c>
      <c r="H149" s="9">
        <v>0</v>
      </c>
      <c r="I149" s="9">
        <v>0</v>
      </c>
      <c r="J149" s="9">
        <v>15</v>
      </c>
      <c r="K149" s="9">
        <v>15</v>
      </c>
      <c r="L149" s="9">
        <v>20</v>
      </c>
      <c r="M149" s="9">
        <v>20</v>
      </c>
      <c r="N149" s="9">
        <v>20</v>
      </c>
      <c r="O149" s="9">
        <v>0</v>
      </c>
      <c r="P149" s="9">
        <v>0</v>
      </c>
      <c r="Q149" s="9">
        <v>0</v>
      </c>
      <c r="R149" s="9">
        <v>0</v>
      </c>
      <c r="S149" s="9">
        <v>18</v>
      </c>
      <c r="T149" s="9">
        <v>31</v>
      </c>
      <c r="U149" s="9">
        <v>30</v>
      </c>
      <c r="V149" s="9">
        <v>31</v>
      </c>
      <c r="W149" s="9">
        <v>0</v>
      </c>
      <c r="X149" s="9">
        <v>0</v>
      </c>
      <c r="Y149" s="9"/>
      <c r="Z149" s="9"/>
      <c r="AA149" s="9"/>
      <c r="AB149" s="9"/>
      <c r="AC149" s="10"/>
      <c r="AD149" s="535"/>
      <c r="AE149" s="6">
        <f t="shared" si="12"/>
        <v>20</v>
      </c>
      <c r="AF149" s="6" t="str">
        <f>IF($AE149=17,_xlfn.XLOOKUP($A149&amp;" ",CostDB!B:B,CostDB!A:A,"",,),IF($AE149=15,_xlfn.XLOOKUP($A149&amp;"   ",CostDB!B:B,CostDB!A:A,"",,),""))</f>
        <v/>
      </c>
      <c r="AG149" s="6" t="str">
        <f t="shared" si="10"/>
        <v/>
      </c>
      <c r="AH149" s="6" t="str">
        <f t="shared" si="9"/>
        <v/>
      </c>
      <c r="AI149" s="6" t="str">
        <f>IF($AF149="","",IF(LEFT(A149,5)="17500","タンク",IF(LEFT(A149,5)="17510","タンク",IF(COUNTIF(WeDB!$D$174:$D$183,$AF149)&gt;0,"吊掛けのみ",IF(COUNTIF(WeDB!$M$3:$M$169,$AF149)&gt;0,"アルミ",IF(COUNTIF(WeDB!D$3:D$169,$AF149),"WE適用","適用無し"))))))</f>
        <v/>
      </c>
      <c r="AJ149" s="6" t="str">
        <f>IF(AND(AI149="WE適用",COUNTIF(Planning!$AS$10:$AS$896,$AF149&amp;"_"&amp;$AH149)&gt;0),"計画ok",IF(AND(AI149="WE適用",COUNTIF(Planning!$AS$10:$AS$896,$AF149&amp;"_"&amp;$AH149)=0),"未反映NG",""))</f>
        <v/>
      </c>
      <c r="AK149" s="6" t="str">
        <f t="shared" si="11"/>
        <v>_</v>
      </c>
      <c r="AL149" s="6" t="str">
        <f>IF(B149="","",_xlfn.XLOOKUP(AF149,CostDB!A:A,CostDB!G:G))</f>
        <v/>
      </c>
    </row>
    <row r="150" spans="1:38" x14ac:dyDescent="0.35">
      <c r="A150" s="8" t="s">
        <v>2443</v>
      </c>
      <c r="B150" s="9" t="s">
        <v>191</v>
      </c>
      <c r="C150" s="9" t="s">
        <v>2444</v>
      </c>
      <c r="D150" s="10" t="s">
        <v>2445</v>
      </c>
      <c r="E150" s="9">
        <v>0</v>
      </c>
      <c r="F150" s="9">
        <v>0</v>
      </c>
      <c r="G150" s="9">
        <v>0</v>
      </c>
      <c r="H150" s="9">
        <v>0</v>
      </c>
      <c r="I150" s="9">
        <v>5</v>
      </c>
      <c r="J150" s="9">
        <v>0</v>
      </c>
      <c r="K150" s="9">
        <v>0</v>
      </c>
      <c r="L150" s="9">
        <v>0</v>
      </c>
      <c r="M150" s="9">
        <v>0</v>
      </c>
      <c r="N150" s="9">
        <v>0</v>
      </c>
      <c r="O150" s="9">
        <v>0</v>
      </c>
      <c r="P150" s="9">
        <v>0</v>
      </c>
      <c r="Q150" s="9">
        <v>0</v>
      </c>
      <c r="R150" s="9">
        <v>0</v>
      </c>
      <c r="S150" s="9">
        <v>0</v>
      </c>
      <c r="T150" s="9">
        <v>0</v>
      </c>
      <c r="U150" s="9">
        <v>0</v>
      </c>
      <c r="V150" s="9">
        <v>0</v>
      </c>
      <c r="W150" s="9">
        <v>0</v>
      </c>
      <c r="X150" s="9">
        <v>0</v>
      </c>
      <c r="Y150" s="9"/>
      <c r="Z150" s="9"/>
      <c r="AA150" s="9"/>
      <c r="AB150" s="9"/>
      <c r="AC150" s="10"/>
      <c r="AD150" s="535"/>
      <c r="AE150" s="6">
        <f t="shared" si="12"/>
        <v>17</v>
      </c>
      <c r="AF150" s="6" t="str">
        <f>IF($AE150=17,_xlfn.XLOOKUP($A150&amp;" ",CostDB!B:B,CostDB!A:A,"",,),IF($AE150=15,_xlfn.XLOOKUP($A150&amp;"   ",CostDB!B:B,CostDB!A:A,"",,),""))</f>
        <v>17510MKS E000XA</v>
      </c>
      <c r="AG150" s="6" t="str">
        <f t="shared" si="10"/>
        <v>FUN</v>
      </c>
      <c r="AH150" s="6" t="str">
        <f t="shared" si="9"/>
        <v>CBU</v>
      </c>
      <c r="AI150" s="6" t="str">
        <f>IF($AF150="","",IF(LEFT(A150,5)="17500","タンク",IF(LEFT(A150,5)="17510","タンク",IF(COUNTIF(WeDB!$D$174:$D$183,$AF150)&gt;0,"吊掛けのみ",IF(COUNTIF(WeDB!$M$3:$M$169,$AF150)&gt;0,"アルミ",IF(COUNTIF(WeDB!D$3:D$169,$AF150),"WE適用","適用無し"))))))</f>
        <v>タンク</v>
      </c>
      <c r="AJ150" s="6" t="str">
        <f>IF(AND(AI150="WE適用",COUNTIF(Planning!$AS$10:$AS$896,$AF150&amp;"_"&amp;$AH150)&gt;0),"計画ok",IF(AND(AI150="WE適用",COUNTIF(Planning!$AS$10:$AS$896,$AF150&amp;"_"&amp;$AH150)=0),"未反映NG",""))</f>
        <v/>
      </c>
      <c r="AK150" s="6" t="str">
        <f t="shared" si="11"/>
        <v>17510MKS E000XA_CBU</v>
      </c>
      <c r="AL150" s="6" t="str">
        <f>IF(B150="","",_xlfn.XLOOKUP(AF150,CostDB!A:A,CostDB!G:G))</f>
        <v>1265WE</v>
      </c>
    </row>
    <row r="151" spans="1:38" x14ac:dyDescent="0.35">
      <c r="A151" s="8" t="s">
        <v>2443</v>
      </c>
      <c r="B151" s="9" t="s">
        <v>191</v>
      </c>
      <c r="C151" s="9" t="s">
        <v>2444</v>
      </c>
      <c r="D151" s="10" t="s">
        <v>2445</v>
      </c>
      <c r="E151" s="9">
        <v>0</v>
      </c>
      <c r="F151" s="9">
        <v>0</v>
      </c>
      <c r="G151" s="9">
        <v>0</v>
      </c>
      <c r="H151" s="9">
        <v>0</v>
      </c>
      <c r="I151" s="9">
        <v>0</v>
      </c>
      <c r="J151" s="9">
        <v>3</v>
      </c>
      <c r="K151" s="9">
        <v>0</v>
      </c>
      <c r="L151" s="9">
        <v>0</v>
      </c>
      <c r="M151" s="9">
        <v>0</v>
      </c>
      <c r="N151" s="9">
        <v>0</v>
      </c>
      <c r="O151" s="9">
        <v>0</v>
      </c>
      <c r="P151" s="9">
        <v>0</v>
      </c>
      <c r="Q151" s="9">
        <v>0</v>
      </c>
      <c r="R151" s="9">
        <v>0</v>
      </c>
      <c r="S151" s="9">
        <v>0</v>
      </c>
      <c r="T151" s="9">
        <v>0</v>
      </c>
      <c r="U151" s="9">
        <v>0</v>
      </c>
      <c r="V151" s="9">
        <v>0</v>
      </c>
      <c r="W151" s="9">
        <v>0</v>
      </c>
      <c r="X151" s="9">
        <v>0</v>
      </c>
      <c r="Y151" s="9"/>
      <c r="Z151" s="9"/>
      <c r="AA151" s="9"/>
      <c r="AB151" s="9"/>
      <c r="AC151" s="10"/>
      <c r="AD151" s="535"/>
      <c r="AE151" s="6">
        <f t="shared" si="12"/>
        <v>17</v>
      </c>
      <c r="AF151" s="6" t="str">
        <f>IF($AE151=17,_xlfn.XLOOKUP($A151&amp;" ",CostDB!B:B,CostDB!A:A,"",,),IF($AE151=15,_xlfn.XLOOKUP($A151&amp;"   ",CostDB!B:B,CostDB!A:A,"",,),""))</f>
        <v>17510MKS E000XA</v>
      </c>
      <c r="AG151" s="6" t="str">
        <f t="shared" si="10"/>
        <v>FUN</v>
      </c>
      <c r="AH151" s="6" t="str">
        <f t="shared" si="9"/>
        <v>CBU</v>
      </c>
      <c r="AI151" s="6" t="str">
        <f>IF($AF151="","",IF(LEFT(A151,5)="17500","タンク",IF(LEFT(A151,5)="17510","タンク",IF(COUNTIF(WeDB!$D$174:$D$183,$AF151)&gt;0,"吊掛けのみ",IF(COUNTIF(WeDB!$M$3:$M$169,$AF151)&gt;0,"アルミ",IF(COUNTIF(WeDB!D$3:D$169,$AF151),"WE適用","適用無し"))))))</f>
        <v>タンク</v>
      </c>
      <c r="AJ151" s="6" t="str">
        <f>IF(AND(AI151="WE適用",COUNTIF(Planning!$AS$10:$AS$896,$AF151&amp;"_"&amp;$AH151)&gt;0),"計画ok",IF(AND(AI151="WE適用",COUNTIF(Planning!$AS$10:$AS$896,$AF151&amp;"_"&amp;$AH151)=0),"未反映NG",""))</f>
        <v/>
      </c>
      <c r="AK151" s="6" t="str">
        <f t="shared" si="11"/>
        <v>17510MKS E000XA_CBU</v>
      </c>
      <c r="AL151" s="6" t="str">
        <f>IF(B151="","",_xlfn.XLOOKUP(AF151,CostDB!A:A,CostDB!G:G))</f>
        <v>1265WE</v>
      </c>
    </row>
    <row r="152" spans="1:38" x14ac:dyDescent="0.35">
      <c r="A152" s="8" t="s">
        <v>2443</v>
      </c>
      <c r="B152" s="9" t="s">
        <v>191</v>
      </c>
      <c r="C152" s="9" t="s">
        <v>2444</v>
      </c>
      <c r="D152" s="10" t="s">
        <v>2445</v>
      </c>
      <c r="E152" s="9">
        <v>0</v>
      </c>
      <c r="F152" s="9">
        <v>0</v>
      </c>
      <c r="G152" s="9">
        <v>0</v>
      </c>
      <c r="H152" s="9">
        <v>0</v>
      </c>
      <c r="I152" s="9">
        <v>2</v>
      </c>
      <c r="J152" s="9">
        <v>0</v>
      </c>
      <c r="K152" s="9">
        <v>0</v>
      </c>
      <c r="L152" s="9">
        <v>0</v>
      </c>
      <c r="M152" s="9">
        <v>0</v>
      </c>
      <c r="N152" s="9">
        <v>0</v>
      </c>
      <c r="O152" s="9">
        <v>0</v>
      </c>
      <c r="P152" s="9">
        <v>0</v>
      </c>
      <c r="Q152" s="9">
        <v>0</v>
      </c>
      <c r="R152" s="9">
        <v>0</v>
      </c>
      <c r="S152" s="9">
        <v>0</v>
      </c>
      <c r="T152" s="9">
        <v>0</v>
      </c>
      <c r="U152" s="9">
        <v>0</v>
      </c>
      <c r="V152" s="9">
        <v>0</v>
      </c>
      <c r="W152" s="9">
        <v>0</v>
      </c>
      <c r="X152" s="9">
        <v>0</v>
      </c>
      <c r="Y152" s="9"/>
      <c r="Z152" s="9"/>
      <c r="AA152" s="9"/>
      <c r="AB152" s="9"/>
      <c r="AC152" s="10"/>
      <c r="AD152" s="535"/>
      <c r="AE152" s="6">
        <f t="shared" si="12"/>
        <v>17</v>
      </c>
      <c r="AF152" s="6" t="str">
        <f>IF($AE152=17,_xlfn.XLOOKUP($A152&amp;" ",CostDB!B:B,CostDB!A:A,"",,),IF($AE152=15,_xlfn.XLOOKUP($A152&amp;"   ",CostDB!B:B,CostDB!A:A,"",,),""))</f>
        <v>17510MKS E000XA</v>
      </c>
      <c r="AG152" s="6" t="str">
        <f t="shared" si="10"/>
        <v>FUN</v>
      </c>
      <c r="AH152" s="6" t="str">
        <f t="shared" si="9"/>
        <v>CBU</v>
      </c>
      <c r="AI152" s="6" t="str">
        <f>IF($AF152="","",IF(LEFT(A152,5)="17500","タンク",IF(LEFT(A152,5)="17510","タンク",IF(COUNTIF(WeDB!$D$174:$D$183,$AF152)&gt;0,"吊掛けのみ",IF(COUNTIF(WeDB!$M$3:$M$169,$AF152)&gt;0,"アルミ",IF(COUNTIF(WeDB!D$3:D$169,$AF152),"WE適用","適用無し"))))))</f>
        <v>タンク</v>
      </c>
      <c r="AJ152" s="6" t="str">
        <f>IF(AND(AI152="WE適用",COUNTIF(Planning!$AS$10:$AS$896,$AF152&amp;"_"&amp;$AH152)&gt;0),"計画ok",IF(AND(AI152="WE適用",COUNTIF(Planning!$AS$10:$AS$896,$AF152&amp;"_"&amp;$AH152)=0),"未反映NG",""))</f>
        <v/>
      </c>
      <c r="AK152" s="6" t="str">
        <f t="shared" si="11"/>
        <v>17510MKS E000XA_CBU</v>
      </c>
      <c r="AL152" s="6" t="str">
        <f>IF(B152="","",_xlfn.XLOOKUP(AF152,CostDB!A:A,CostDB!G:G))</f>
        <v>1265WE</v>
      </c>
    </row>
    <row r="153" spans="1:38" x14ac:dyDescent="0.35">
      <c r="A153" s="8" t="s">
        <v>2443</v>
      </c>
      <c r="B153" s="9" t="s">
        <v>191</v>
      </c>
      <c r="C153" s="9" t="s">
        <v>2444</v>
      </c>
      <c r="D153" s="10" t="s">
        <v>2445</v>
      </c>
      <c r="E153" s="9">
        <v>0</v>
      </c>
      <c r="F153" s="9">
        <v>0</v>
      </c>
      <c r="G153" s="9">
        <v>0</v>
      </c>
      <c r="H153" s="9">
        <v>0</v>
      </c>
      <c r="I153" s="9">
        <v>0</v>
      </c>
      <c r="J153" s="9">
        <v>3</v>
      </c>
      <c r="K153" s="9">
        <v>0</v>
      </c>
      <c r="L153" s="9">
        <v>0</v>
      </c>
      <c r="M153" s="9">
        <v>0</v>
      </c>
      <c r="N153" s="9">
        <v>0</v>
      </c>
      <c r="O153" s="9">
        <v>0</v>
      </c>
      <c r="P153" s="9">
        <v>0</v>
      </c>
      <c r="Q153" s="9">
        <v>0</v>
      </c>
      <c r="R153" s="9">
        <v>0</v>
      </c>
      <c r="S153" s="9">
        <v>0</v>
      </c>
      <c r="T153" s="9">
        <v>0</v>
      </c>
      <c r="U153" s="9">
        <v>0</v>
      </c>
      <c r="V153" s="9">
        <v>0</v>
      </c>
      <c r="W153" s="9">
        <v>0</v>
      </c>
      <c r="X153" s="9">
        <v>0</v>
      </c>
      <c r="Y153" s="9"/>
      <c r="Z153" s="9"/>
      <c r="AA153" s="9"/>
      <c r="AB153" s="9"/>
      <c r="AC153" s="10"/>
      <c r="AD153" s="535"/>
      <c r="AE153" s="6">
        <f t="shared" si="12"/>
        <v>17</v>
      </c>
      <c r="AF153" s="6" t="str">
        <f>IF($AE153=17,_xlfn.XLOOKUP($A153&amp;" ",CostDB!B:B,CostDB!A:A,"",,),IF($AE153=15,_xlfn.XLOOKUP($A153&amp;"   ",CostDB!B:B,CostDB!A:A,"",,),""))</f>
        <v>17510MKS E000XA</v>
      </c>
      <c r="AG153" s="6" t="str">
        <f t="shared" si="10"/>
        <v>FUN</v>
      </c>
      <c r="AH153" s="6" t="str">
        <f t="shared" si="9"/>
        <v>CBU</v>
      </c>
      <c r="AI153" s="6" t="str">
        <f>IF($AF153="","",IF(LEFT(A153,5)="17500","タンク",IF(LEFT(A153,5)="17510","タンク",IF(COUNTIF(WeDB!$D$174:$D$183,$AF153)&gt;0,"吊掛けのみ",IF(COUNTIF(WeDB!$M$3:$M$169,$AF153)&gt;0,"アルミ",IF(COUNTIF(WeDB!D$3:D$169,$AF153),"WE適用","適用無し"))))))</f>
        <v>タンク</v>
      </c>
      <c r="AJ153" s="6" t="str">
        <f>IF(AND(AI153="WE適用",COUNTIF(Planning!$AS$10:$AS$896,$AF153&amp;"_"&amp;$AH153)&gt;0),"計画ok",IF(AND(AI153="WE適用",COUNTIF(Planning!$AS$10:$AS$896,$AF153&amp;"_"&amp;$AH153)=0),"未反映NG",""))</f>
        <v/>
      </c>
      <c r="AK153" s="6" t="str">
        <f t="shared" si="11"/>
        <v>17510MKS E000XA_CBU</v>
      </c>
      <c r="AL153" s="6" t="str">
        <f>IF(B153="","",_xlfn.XLOOKUP(AF153,CostDB!A:A,CostDB!G:G))</f>
        <v>1265WE</v>
      </c>
    </row>
    <row r="154" spans="1:38" x14ac:dyDescent="0.35">
      <c r="A154" s="8" t="s">
        <v>2443</v>
      </c>
      <c r="B154" s="9" t="s">
        <v>191</v>
      </c>
      <c r="C154" s="9" t="s">
        <v>2444</v>
      </c>
      <c r="D154" s="10" t="s">
        <v>2445</v>
      </c>
      <c r="E154" s="9">
        <v>0</v>
      </c>
      <c r="F154" s="9">
        <v>0</v>
      </c>
      <c r="G154" s="9">
        <v>0</v>
      </c>
      <c r="H154" s="9">
        <v>0</v>
      </c>
      <c r="I154" s="9">
        <v>0</v>
      </c>
      <c r="J154" s="9">
        <v>0</v>
      </c>
      <c r="K154" s="9">
        <v>0</v>
      </c>
      <c r="L154" s="9">
        <v>0</v>
      </c>
      <c r="M154" s="9">
        <v>0</v>
      </c>
      <c r="N154" s="9">
        <v>0</v>
      </c>
      <c r="O154" s="9">
        <v>0</v>
      </c>
      <c r="P154" s="9">
        <v>0</v>
      </c>
      <c r="Q154" s="9">
        <v>0</v>
      </c>
      <c r="R154" s="9">
        <v>0</v>
      </c>
      <c r="S154" s="9">
        <v>5</v>
      </c>
      <c r="T154" s="9">
        <v>0</v>
      </c>
      <c r="U154" s="9">
        <v>0</v>
      </c>
      <c r="V154" s="9">
        <v>0</v>
      </c>
      <c r="W154" s="9">
        <v>0</v>
      </c>
      <c r="X154" s="9">
        <v>0</v>
      </c>
      <c r="Y154" s="9"/>
      <c r="Z154" s="9"/>
      <c r="AA154" s="9"/>
      <c r="AB154" s="9"/>
      <c r="AC154" s="10"/>
      <c r="AD154" s="535"/>
      <c r="AE154" s="6">
        <f t="shared" si="12"/>
        <v>17</v>
      </c>
      <c r="AF154" s="6" t="str">
        <f>IF($AE154=17,_xlfn.XLOOKUP($A154&amp;" ",CostDB!B:B,CostDB!A:A,"",,),IF($AE154=15,_xlfn.XLOOKUP($A154&amp;"   ",CostDB!B:B,CostDB!A:A,"",,),""))</f>
        <v>17510MKS E000XA</v>
      </c>
      <c r="AG154" s="6" t="str">
        <f t="shared" si="10"/>
        <v>FUN</v>
      </c>
      <c r="AH154" s="6" t="str">
        <f t="shared" si="9"/>
        <v>CBU</v>
      </c>
      <c r="AI154" s="6" t="str">
        <f>IF($AF154="","",IF(LEFT(A154,5)="17500","タンク",IF(LEFT(A154,5)="17510","タンク",IF(COUNTIF(WeDB!$D$174:$D$183,$AF154)&gt;0,"吊掛けのみ",IF(COUNTIF(WeDB!$M$3:$M$169,$AF154)&gt;0,"アルミ",IF(COUNTIF(WeDB!D$3:D$169,$AF154),"WE適用","適用無し"))))))</f>
        <v>タンク</v>
      </c>
      <c r="AJ154" s="6" t="str">
        <f>IF(AND(AI154="WE適用",COUNTIF(Planning!$AS$10:$AS$896,$AF154&amp;"_"&amp;$AH154)&gt;0),"計画ok",IF(AND(AI154="WE適用",COUNTIF(Planning!$AS$10:$AS$896,$AF154&amp;"_"&amp;$AH154)=0),"未反映NG",""))</f>
        <v/>
      </c>
      <c r="AK154" s="6" t="str">
        <f t="shared" si="11"/>
        <v>17510MKS E000XA_CBU</v>
      </c>
      <c r="AL154" s="6" t="str">
        <f>IF(B154="","",_xlfn.XLOOKUP(AF154,CostDB!A:A,CostDB!G:G))</f>
        <v>1265WE</v>
      </c>
    </row>
    <row r="155" spans="1:38" x14ac:dyDescent="0.35">
      <c r="A155" s="8" t="s">
        <v>2443</v>
      </c>
      <c r="B155" s="9" t="s">
        <v>191</v>
      </c>
      <c r="C155" s="9" t="s">
        <v>2444</v>
      </c>
      <c r="D155" s="10" t="s">
        <v>2445</v>
      </c>
      <c r="E155" s="9">
        <v>0</v>
      </c>
      <c r="F155" s="9">
        <v>0</v>
      </c>
      <c r="G155" s="9">
        <v>0</v>
      </c>
      <c r="H155" s="9">
        <v>0</v>
      </c>
      <c r="I155" s="9">
        <v>0</v>
      </c>
      <c r="J155" s="9">
        <v>0</v>
      </c>
      <c r="K155" s="9">
        <v>0</v>
      </c>
      <c r="L155" s="9">
        <v>0</v>
      </c>
      <c r="M155" s="9">
        <v>0</v>
      </c>
      <c r="N155" s="9">
        <v>0</v>
      </c>
      <c r="O155" s="9">
        <v>0</v>
      </c>
      <c r="P155" s="9">
        <v>0</v>
      </c>
      <c r="Q155" s="9">
        <v>0</v>
      </c>
      <c r="R155" s="9">
        <v>0</v>
      </c>
      <c r="S155" s="9">
        <v>0</v>
      </c>
      <c r="T155" s="9">
        <v>0</v>
      </c>
      <c r="U155" s="9">
        <v>0</v>
      </c>
      <c r="V155" s="9">
        <v>0</v>
      </c>
      <c r="W155" s="9">
        <v>49</v>
      </c>
      <c r="X155" s="9">
        <v>0</v>
      </c>
      <c r="Y155" s="9"/>
      <c r="Z155" s="9"/>
      <c r="AA155" s="9"/>
      <c r="AB155" s="9"/>
      <c r="AC155" s="10"/>
      <c r="AD155" s="535"/>
      <c r="AE155" s="6">
        <f t="shared" si="12"/>
        <v>17</v>
      </c>
      <c r="AF155" s="6" t="str">
        <f>IF($AE155=17,_xlfn.XLOOKUP($A155&amp;" ",CostDB!B:B,CostDB!A:A,"",,),IF($AE155=15,_xlfn.XLOOKUP($A155&amp;"   ",CostDB!B:B,CostDB!A:A,"",,),""))</f>
        <v>17510MKS E000XA</v>
      </c>
      <c r="AG155" s="6" t="str">
        <f t="shared" si="10"/>
        <v>FUN</v>
      </c>
      <c r="AH155" s="6" t="str">
        <f t="shared" si="9"/>
        <v>CBU</v>
      </c>
      <c r="AI155" s="6" t="str">
        <f>IF($AF155="","",IF(LEFT(A155,5)="17500","タンク",IF(LEFT(A155,5)="17510","タンク",IF(COUNTIF(WeDB!$D$174:$D$183,$AF155)&gt;0,"吊掛けのみ",IF(COUNTIF(WeDB!$M$3:$M$169,$AF155)&gt;0,"アルミ",IF(COUNTIF(WeDB!D$3:D$169,$AF155),"WE適用","適用無し"))))))</f>
        <v>タンク</v>
      </c>
      <c r="AJ155" s="6" t="str">
        <f>IF(AND(AI155="WE適用",COUNTIF(Planning!$AS$10:$AS$896,$AF155&amp;"_"&amp;$AH155)&gt;0),"計画ok",IF(AND(AI155="WE適用",COUNTIF(Planning!$AS$10:$AS$896,$AF155&amp;"_"&amp;$AH155)=0),"未反映NG",""))</f>
        <v/>
      </c>
      <c r="AK155" s="6" t="str">
        <f t="shared" si="11"/>
        <v>17510MKS E000XA_CBU</v>
      </c>
      <c r="AL155" s="6" t="str">
        <f>IF(B155="","",_xlfn.XLOOKUP(AF155,CostDB!A:A,CostDB!G:G))</f>
        <v>1265WE</v>
      </c>
    </row>
    <row r="156" spans="1:38" x14ac:dyDescent="0.35">
      <c r="A156" s="8" t="s">
        <v>2443</v>
      </c>
      <c r="B156" s="9" t="s">
        <v>191</v>
      </c>
      <c r="C156" s="9" t="s">
        <v>2444</v>
      </c>
      <c r="D156" s="10" t="s">
        <v>2445</v>
      </c>
      <c r="E156" s="9">
        <v>0</v>
      </c>
      <c r="F156" s="9">
        <v>0</v>
      </c>
      <c r="G156" s="9">
        <v>0</v>
      </c>
      <c r="H156" s="9">
        <v>0</v>
      </c>
      <c r="I156" s="9">
        <v>0</v>
      </c>
      <c r="J156" s="9">
        <v>0</v>
      </c>
      <c r="K156" s="9">
        <v>0</v>
      </c>
      <c r="L156" s="9">
        <v>0</v>
      </c>
      <c r="M156" s="9">
        <v>0</v>
      </c>
      <c r="N156" s="9">
        <v>0</v>
      </c>
      <c r="O156" s="9">
        <v>0</v>
      </c>
      <c r="P156" s="9">
        <v>0</v>
      </c>
      <c r="Q156" s="9">
        <v>19</v>
      </c>
      <c r="R156" s="9">
        <v>35</v>
      </c>
      <c r="S156" s="9">
        <v>0</v>
      </c>
      <c r="T156" s="9">
        <v>0</v>
      </c>
      <c r="U156" s="9">
        <v>0</v>
      </c>
      <c r="V156" s="9">
        <v>0</v>
      </c>
      <c r="W156" s="9">
        <v>0</v>
      </c>
      <c r="X156" s="9">
        <v>0</v>
      </c>
      <c r="Y156" s="9"/>
      <c r="Z156" s="9"/>
      <c r="AA156" s="9"/>
      <c r="AB156" s="9"/>
      <c r="AC156" s="10"/>
      <c r="AD156" s="535"/>
      <c r="AE156" s="6">
        <f t="shared" si="12"/>
        <v>17</v>
      </c>
      <c r="AF156" s="6" t="str">
        <f>IF($AE156=17,_xlfn.XLOOKUP($A156&amp;" ",CostDB!B:B,CostDB!A:A,"",,),IF($AE156=15,_xlfn.XLOOKUP($A156&amp;"   ",CostDB!B:B,CostDB!A:A,"",,),""))</f>
        <v>17510MKS E000XA</v>
      </c>
      <c r="AG156" s="6" t="str">
        <f t="shared" si="10"/>
        <v>FUN</v>
      </c>
      <c r="AH156" s="6" t="str">
        <f t="shared" si="9"/>
        <v>CBU</v>
      </c>
      <c r="AI156" s="6" t="str">
        <f>IF($AF156="","",IF(LEFT(A156,5)="17500","タンク",IF(LEFT(A156,5)="17510","タンク",IF(COUNTIF(WeDB!$D$174:$D$183,$AF156)&gt;0,"吊掛けのみ",IF(COUNTIF(WeDB!$M$3:$M$169,$AF156)&gt;0,"アルミ",IF(COUNTIF(WeDB!D$3:D$169,$AF156),"WE適用","適用無し"))))))</f>
        <v>タンク</v>
      </c>
      <c r="AJ156" s="6" t="str">
        <f>IF(AND(AI156="WE適用",COUNTIF(Planning!$AS$10:$AS$896,$AF156&amp;"_"&amp;$AH156)&gt;0),"計画ok",IF(AND(AI156="WE適用",COUNTIF(Planning!$AS$10:$AS$896,$AF156&amp;"_"&amp;$AH156)=0),"未反映NG",""))</f>
        <v/>
      </c>
      <c r="AK156" s="6" t="str">
        <f t="shared" si="11"/>
        <v>17510MKS E000XA_CBU</v>
      </c>
      <c r="AL156" s="6" t="str">
        <f>IF(B156="","",_xlfn.XLOOKUP(AF156,CostDB!A:A,CostDB!G:G))</f>
        <v>1265WE</v>
      </c>
    </row>
    <row r="157" spans="1:38" x14ac:dyDescent="0.35">
      <c r="A157" s="8" t="s">
        <v>2443</v>
      </c>
      <c r="B157" s="9" t="s">
        <v>191</v>
      </c>
      <c r="C157" s="9" t="s">
        <v>2444</v>
      </c>
      <c r="D157" s="10" t="s">
        <v>2445</v>
      </c>
      <c r="E157" s="9">
        <v>0</v>
      </c>
      <c r="F157" s="9">
        <v>0</v>
      </c>
      <c r="G157" s="9">
        <v>0</v>
      </c>
      <c r="H157" s="9">
        <v>0</v>
      </c>
      <c r="I157" s="9">
        <v>0</v>
      </c>
      <c r="J157" s="9">
        <v>0</v>
      </c>
      <c r="K157" s="9">
        <v>0</v>
      </c>
      <c r="L157" s="9">
        <v>0</v>
      </c>
      <c r="M157" s="9">
        <v>0</v>
      </c>
      <c r="N157" s="9">
        <v>0</v>
      </c>
      <c r="O157" s="9">
        <v>0</v>
      </c>
      <c r="P157" s="9">
        <v>20</v>
      </c>
      <c r="Q157" s="9">
        <v>0</v>
      </c>
      <c r="R157" s="9">
        <v>0</v>
      </c>
      <c r="S157" s="9">
        <v>0</v>
      </c>
      <c r="T157" s="9">
        <v>0</v>
      </c>
      <c r="U157" s="9">
        <v>0</v>
      </c>
      <c r="V157" s="9">
        <v>16</v>
      </c>
      <c r="W157" s="9">
        <v>0</v>
      </c>
      <c r="X157" s="9">
        <v>0</v>
      </c>
      <c r="Y157" s="9"/>
      <c r="Z157" s="9"/>
      <c r="AA157" s="9"/>
      <c r="AB157" s="9"/>
      <c r="AC157" s="10"/>
      <c r="AD157" s="535"/>
      <c r="AE157" s="6">
        <f t="shared" si="12"/>
        <v>17</v>
      </c>
      <c r="AF157" s="6" t="str">
        <f>IF($AE157=17,_xlfn.XLOOKUP($A157&amp;" ",CostDB!B:B,CostDB!A:A,"",,),IF($AE157=15,_xlfn.XLOOKUP($A157&amp;"   ",CostDB!B:B,CostDB!A:A,"",,),""))</f>
        <v>17510MKS E000XA</v>
      </c>
      <c r="AG157" s="6" t="str">
        <f t="shared" si="10"/>
        <v>FUN</v>
      </c>
      <c r="AH157" s="6" t="str">
        <f t="shared" si="9"/>
        <v>CBU</v>
      </c>
      <c r="AI157" s="6" t="str">
        <f>IF($AF157="","",IF(LEFT(A157,5)="17500","タンク",IF(LEFT(A157,5)="17510","タンク",IF(COUNTIF(WeDB!$D$174:$D$183,$AF157)&gt;0,"吊掛けのみ",IF(COUNTIF(WeDB!$M$3:$M$169,$AF157)&gt;0,"アルミ",IF(COUNTIF(WeDB!D$3:D$169,$AF157),"WE適用","適用無し"))))))</f>
        <v>タンク</v>
      </c>
      <c r="AJ157" s="6" t="str">
        <f>IF(AND(AI157="WE適用",COUNTIF(Planning!$AS$10:$AS$896,$AF157&amp;"_"&amp;$AH157)&gt;0),"計画ok",IF(AND(AI157="WE適用",COUNTIF(Planning!$AS$10:$AS$896,$AF157&amp;"_"&amp;$AH157)=0),"未反映NG",""))</f>
        <v/>
      </c>
      <c r="AK157" s="6" t="str">
        <f t="shared" si="11"/>
        <v>17510MKS E000XA_CBU</v>
      </c>
      <c r="AL157" s="6" t="str">
        <f>IF(B157="","",_xlfn.XLOOKUP(AF157,CostDB!A:A,CostDB!G:G))</f>
        <v>1265WE</v>
      </c>
    </row>
    <row r="158" spans="1:38" x14ac:dyDescent="0.35">
      <c r="A158" s="8" t="s">
        <v>2443</v>
      </c>
      <c r="B158" s="9" t="s">
        <v>191</v>
      </c>
      <c r="C158" s="9" t="s">
        <v>2444</v>
      </c>
      <c r="D158" s="10" t="s">
        <v>2445</v>
      </c>
      <c r="E158" s="9">
        <v>0</v>
      </c>
      <c r="F158" s="9">
        <v>0</v>
      </c>
      <c r="G158" s="9">
        <v>0</v>
      </c>
      <c r="H158" s="9">
        <v>0</v>
      </c>
      <c r="I158" s="9">
        <v>0</v>
      </c>
      <c r="J158" s="9">
        <v>0</v>
      </c>
      <c r="K158" s="9">
        <v>0</v>
      </c>
      <c r="L158" s="9">
        <v>0</v>
      </c>
      <c r="M158" s="9">
        <v>0</v>
      </c>
      <c r="N158" s="9">
        <v>0</v>
      </c>
      <c r="O158" s="9">
        <v>0</v>
      </c>
      <c r="P158" s="9">
        <v>0</v>
      </c>
      <c r="Q158" s="9">
        <v>0</v>
      </c>
      <c r="R158" s="9">
        <v>0</v>
      </c>
      <c r="S158" s="9">
        <v>0</v>
      </c>
      <c r="T158" s="9">
        <v>0</v>
      </c>
      <c r="U158" s="9">
        <v>0</v>
      </c>
      <c r="V158" s="9">
        <v>0</v>
      </c>
      <c r="W158" s="9">
        <v>0</v>
      </c>
      <c r="X158" s="9">
        <v>41</v>
      </c>
      <c r="Y158" s="9"/>
      <c r="Z158" s="9"/>
      <c r="AA158" s="9"/>
      <c r="AB158" s="9"/>
      <c r="AC158" s="10"/>
      <c r="AD158" s="535"/>
      <c r="AE158" s="6">
        <f t="shared" si="12"/>
        <v>17</v>
      </c>
      <c r="AF158" s="6" t="str">
        <f>IF($AE158=17,_xlfn.XLOOKUP($A158&amp;" ",CostDB!B:B,CostDB!A:A,"",,),IF($AE158=15,_xlfn.XLOOKUP($A158&amp;"   ",CostDB!B:B,CostDB!A:A,"",,),""))</f>
        <v>17510MKS E000XA</v>
      </c>
      <c r="AG158" s="6" t="str">
        <f t="shared" si="10"/>
        <v>FUN</v>
      </c>
      <c r="AH158" s="6" t="str">
        <f t="shared" si="9"/>
        <v>CBU</v>
      </c>
      <c r="AI158" s="6" t="str">
        <f>IF($AF158="","",IF(LEFT(A158,5)="17500","タンク",IF(LEFT(A158,5)="17510","タンク",IF(COUNTIF(WeDB!$D$174:$D$183,$AF158)&gt;0,"吊掛けのみ",IF(COUNTIF(WeDB!$M$3:$M$169,$AF158)&gt;0,"アルミ",IF(COUNTIF(WeDB!D$3:D$169,$AF158),"WE適用","適用無し"))))))</f>
        <v>タンク</v>
      </c>
      <c r="AJ158" s="6" t="str">
        <f>IF(AND(AI158="WE適用",COUNTIF(Planning!$AS$10:$AS$896,$AF158&amp;"_"&amp;$AH158)&gt;0),"計画ok",IF(AND(AI158="WE適用",COUNTIF(Planning!$AS$10:$AS$896,$AF158&amp;"_"&amp;$AH158)=0),"未反映NG",""))</f>
        <v/>
      </c>
      <c r="AK158" s="6" t="str">
        <f t="shared" si="11"/>
        <v>17510MKS E000XA_CBU</v>
      </c>
      <c r="AL158" s="6" t="str">
        <f>IF(B158="","",_xlfn.XLOOKUP(AF158,CostDB!A:A,CostDB!G:G))</f>
        <v>1265WE</v>
      </c>
    </row>
    <row r="159" spans="1:38" x14ac:dyDescent="0.35">
      <c r="A159" s="8" t="s">
        <v>2443</v>
      </c>
      <c r="B159" s="9" t="s">
        <v>191</v>
      </c>
      <c r="C159" s="9" t="s">
        <v>2444</v>
      </c>
      <c r="D159" s="10" t="s">
        <v>2445</v>
      </c>
      <c r="E159" s="9">
        <v>0</v>
      </c>
      <c r="F159" s="9">
        <v>0</v>
      </c>
      <c r="G159" s="9">
        <v>0</v>
      </c>
      <c r="H159" s="9">
        <v>0</v>
      </c>
      <c r="I159" s="9">
        <v>0</v>
      </c>
      <c r="J159" s="9">
        <v>0</v>
      </c>
      <c r="K159" s="9">
        <v>0</v>
      </c>
      <c r="L159" s="9">
        <v>0</v>
      </c>
      <c r="M159" s="9">
        <v>0</v>
      </c>
      <c r="N159" s="9">
        <v>0</v>
      </c>
      <c r="O159" s="9">
        <v>0</v>
      </c>
      <c r="P159" s="9">
        <v>0</v>
      </c>
      <c r="Q159" s="9">
        <v>0</v>
      </c>
      <c r="R159" s="9">
        <v>18</v>
      </c>
      <c r="S159" s="9">
        <v>16</v>
      </c>
      <c r="T159" s="9">
        <v>0</v>
      </c>
      <c r="U159" s="9">
        <v>0</v>
      </c>
      <c r="V159" s="9">
        <v>0</v>
      </c>
      <c r="W159" s="9">
        <v>0</v>
      </c>
      <c r="X159" s="9">
        <v>0</v>
      </c>
      <c r="Y159" s="9"/>
      <c r="Z159" s="9"/>
      <c r="AA159" s="9"/>
      <c r="AB159" s="9"/>
      <c r="AC159" s="10"/>
      <c r="AD159" s="535"/>
      <c r="AE159" s="6">
        <f t="shared" si="12"/>
        <v>17</v>
      </c>
      <c r="AF159" s="6" t="str">
        <f>IF($AE159=17,_xlfn.XLOOKUP($A159&amp;" ",CostDB!B:B,CostDB!A:A,"",,),IF($AE159=15,_xlfn.XLOOKUP($A159&amp;"   ",CostDB!B:B,CostDB!A:A,"",,),""))</f>
        <v>17510MKS E000XA</v>
      </c>
      <c r="AG159" s="6" t="str">
        <f t="shared" si="10"/>
        <v>FUN</v>
      </c>
      <c r="AH159" s="6" t="str">
        <f t="shared" si="9"/>
        <v>CBU</v>
      </c>
      <c r="AI159" s="6" t="str">
        <f>IF($AF159="","",IF(LEFT(A159,5)="17500","タンク",IF(LEFT(A159,5)="17510","タンク",IF(COUNTIF(WeDB!$D$174:$D$183,$AF159)&gt;0,"吊掛けのみ",IF(COUNTIF(WeDB!$M$3:$M$169,$AF159)&gt;0,"アルミ",IF(COUNTIF(WeDB!D$3:D$169,$AF159),"WE適用","適用無し"))))))</f>
        <v>タンク</v>
      </c>
      <c r="AJ159" s="6" t="str">
        <f>IF(AND(AI159="WE適用",COUNTIF(Planning!$AS$10:$AS$896,$AF159&amp;"_"&amp;$AH159)&gt;0),"計画ok",IF(AND(AI159="WE適用",COUNTIF(Planning!$AS$10:$AS$896,$AF159&amp;"_"&amp;$AH159)=0),"未反映NG",""))</f>
        <v/>
      </c>
      <c r="AK159" s="6" t="str">
        <f t="shared" si="11"/>
        <v>17510MKS E000XA_CBU</v>
      </c>
      <c r="AL159" s="6" t="str">
        <f>IF(B159="","",_xlfn.XLOOKUP(AF159,CostDB!A:A,CostDB!G:G))</f>
        <v>1265WE</v>
      </c>
    </row>
    <row r="160" spans="1:38" x14ac:dyDescent="0.35">
      <c r="A160" s="8" t="s">
        <v>2443</v>
      </c>
      <c r="B160" s="9" t="s">
        <v>191</v>
      </c>
      <c r="C160" s="9" t="s">
        <v>2444</v>
      </c>
      <c r="D160" s="10" t="s">
        <v>2445</v>
      </c>
      <c r="E160" s="9">
        <v>10</v>
      </c>
      <c r="F160" s="9">
        <v>53</v>
      </c>
      <c r="G160" s="9">
        <v>21</v>
      </c>
      <c r="H160" s="9">
        <v>23</v>
      </c>
      <c r="I160" s="9">
        <v>25</v>
      </c>
      <c r="J160" s="9">
        <v>0</v>
      </c>
      <c r="K160" s="9">
        <v>0</v>
      </c>
      <c r="L160" s="9">
        <v>0</v>
      </c>
      <c r="M160" s="9">
        <v>0</v>
      </c>
      <c r="N160" s="9">
        <v>0</v>
      </c>
      <c r="O160" s="9">
        <v>0</v>
      </c>
      <c r="P160" s="9">
        <v>0</v>
      </c>
      <c r="Q160" s="9">
        <v>0</v>
      </c>
      <c r="R160" s="9">
        <v>0</v>
      </c>
      <c r="S160" s="9">
        <v>0</v>
      </c>
      <c r="T160" s="9">
        <v>0</v>
      </c>
      <c r="U160" s="9">
        <v>0</v>
      </c>
      <c r="V160" s="9">
        <v>0</v>
      </c>
      <c r="W160" s="9">
        <v>0</v>
      </c>
      <c r="X160" s="9">
        <v>0</v>
      </c>
      <c r="Y160" s="9"/>
      <c r="Z160" s="9"/>
      <c r="AA160" s="9"/>
      <c r="AB160" s="9"/>
      <c r="AC160" s="10"/>
      <c r="AD160" s="535"/>
      <c r="AE160" s="6">
        <f t="shared" si="12"/>
        <v>17</v>
      </c>
      <c r="AF160" s="6" t="str">
        <f>IF($AE160=17,_xlfn.XLOOKUP($A160&amp;" ",CostDB!B:B,CostDB!A:A,"",,),IF($AE160=15,_xlfn.XLOOKUP($A160&amp;"   ",CostDB!B:B,CostDB!A:A,"",,),""))</f>
        <v>17510MKS E000XA</v>
      </c>
      <c r="AG160" s="6" t="str">
        <f t="shared" si="10"/>
        <v>FUN</v>
      </c>
      <c r="AH160" s="6" t="str">
        <f t="shared" si="9"/>
        <v>CBU</v>
      </c>
      <c r="AI160" s="6" t="str">
        <f>IF($AF160="","",IF(LEFT(A160,5)="17500","タンク",IF(LEFT(A160,5)="17510","タンク",IF(COUNTIF(WeDB!$D$174:$D$183,$AF160)&gt;0,"吊掛けのみ",IF(COUNTIF(WeDB!$M$3:$M$169,$AF160)&gt;0,"アルミ",IF(COUNTIF(WeDB!D$3:D$169,$AF160),"WE適用","適用無し"))))))</f>
        <v>タンク</v>
      </c>
      <c r="AJ160" s="6" t="str">
        <f>IF(AND(AI160="WE適用",COUNTIF(Planning!$AS$10:$AS$896,$AF160&amp;"_"&amp;$AH160)&gt;0),"計画ok",IF(AND(AI160="WE適用",COUNTIF(Planning!$AS$10:$AS$896,$AF160&amp;"_"&amp;$AH160)=0),"未反映NG",""))</f>
        <v/>
      </c>
      <c r="AK160" s="6" t="str">
        <f t="shared" si="11"/>
        <v>17510MKS E000XA_CBU</v>
      </c>
      <c r="AL160" s="6" t="str">
        <f>IF(B160="","",_xlfn.XLOOKUP(AF160,CostDB!A:A,CostDB!G:G))</f>
        <v>1265WE</v>
      </c>
    </row>
    <row r="161" spans="1:38" x14ac:dyDescent="0.35">
      <c r="A161" s="8" t="s">
        <v>2443</v>
      </c>
      <c r="B161" s="9" t="s">
        <v>191</v>
      </c>
      <c r="C161" s="9" t="s">
        <v>2444</v>
      </c>
      <c r="D161" s="10" t="s">
        <v>2445</v>
      </c>
      <c r="E161" s="9">
        <v>0</v>
      </c>
      <c r="F161" s="9">
        <v>0</v>
      </c>
      <c r="G161" s="9">
        <v>0</v>
      </c>
      <c r="H161" s="9">
        <v>0</v>
      </c>
      <c r="I161" s="9">
        <v>0</v>
      </c>
      <c r="J161" s="9">
        <v>0</v>
      </c>
      <c r="K161" s="9">
        <v>0</v>
      </c>
      <c r="L161" s="9">
        <v>0</v>
      </c>
      <c r="M161" s="9">
        <v>27</v>
      </c>
      <c r="N161" s="9">
        <v>50</v>
      </c>
      <c r="O161" s="9">
        <v>50</v>
      </c>
      <c r="P161" s="9">
        <v>0</v>
      </c>
      <c r="Q161" s="9">
        <v>0</v>
      </c>
      <c r="R161" s="9">
        <v>0</v>
      </c>
      <c r="S161" s="9">
        <v>0</v>
      </c>
      <c r="T161" s="9">
        <v>0</v>
      </c>
      <c r="U161" s="9">
        <v>0</v>
      </c>
      <c r="V161" s="9">
        <v>0</v>
      </c>
      <c r="W161" s="9">
        <v>0</v>
      </c>
      <c r="X161" s="9">
        <v>0</v>
      </c>
      <c r="Y161" s="9"/>
      <c r="Z161" s="9"/>
      <c r="AA161" s="9"/>
      <c r="AB161" s="9"/>
      <c r="AC161" s="10"/>
      <c r="AD161" s="535"/>
      <c r="AE161" s="6">
        <f t="shared" si="12"/>
        <v>17</v>
      </c>
      <c r="AF161" s="6" t="str">
        <f>IF($AE161=17,_xlfn.XLOOKUP($A161&amp;" ",CostDB!B:B,CostDB!A:A,"",,),IF($AE161=15,_xlfn.XLOOKUP($A161&amp;"   ",CostDB!B:B,CostDB!A:A,"",,),""))</f>
        <v>17510MKS E000XA</v>
      </c>
      <c r="AG161" s="6" t="str">
        <f t="shared" si="10"/>
        <v>FUN</v>
      </c>
      <c r="AH161" s="6" t="str">
        <f t="shared" si="9"/>
        <v>CBU</v>
      </c>
      <c r="AI161" s="6" t="str">
        <f>IF($AF161="","",IF(LEFT(A161,5)="17500","タンク",IF(LEFT(A161,5)="17510","タンク",IF(COUNTIF(WeDB!$D$174:$D$183,$AF161)&gt;0,"吊掛けのみ",IF(COUNTIF(WeDB!$M$3:$M$169,$AF161)&gt;0,"アルミ",IF(COUNTIF(WeDB!D$3:D$169,$AF161),"WE適用","適用無し"))))))</f>
        <v>タンク</v>
      </c>
      <c r="AJ161" s="6" t="str">
        <f>IF(AND(AI161="WE適用",COUNTIF(Planning!$AS$10:$AS$896,$AF161&amp;"_"&amp;$AH161)&gt;0),"計画ok",IF(AND(AI161="WE適用",COUNTIF(Planning!$AS$10:$AS$896,$AF161&amp;"_"&amp;$AH161)=0),"未反映NG",""))</f>
        <v/>
      </c>
      <c r="AK161" s="6" t="str">
        <f t="shared" si="11"/>
        <v>17510MKS E000XA_CBU</v>
      </c>
      <c r="AL161" s="6" t="str">
        <f>IF(B161="","",_xlfn.XLOOKUP(AF161,CostDB!A:A,CostDB!G:G))</f>
        <v>1265WE</v>
      </c>
    </row>
    <row r="162" spans="1:38" x14ac:dyDescent="0.35">
      <c r="A162" s="8" t="s">
        <v>2443</v>
      </c>
      <c r="B162" s="9" t="s">
        <v>191</v>
      </c>
      <c r="C162" s="9" t="s">
        <v>2444</v>
      </c>
      <c r="D162" s="10" t="s">
        <v>2445</v>
      </c>
      <c r="E162" s="9">
        <v>0</v>
      </c>
      <c r="F162" s="9">
        <v>0</v>
      </c>
      <c r="G162" s="9">
        <v>0</v>
      </c>
      <c r="H162" s="9">
        <v>0</v>
      </c>
      <c r="I162" s="9">
        <v>0</v>
      </c>
      <c r="J162" s="9">
        <v>0</v>
      </c>
      <c r="K162" s="9">
        <v>0</v>
      </c>
      <c r="L162" s="9">
        <v>0</v>
      </c>
      <c r="M162" s="9">
        <v>0</v>
      </c>
      <c r="N162" s="9">
        <v>0</v>
      </c>
      <c r="O162" s="9">
        <v>0</v>
      </c>
      <c r="P162" s="9">
        <v>0</v>
      </c>
      <c r="Q162" s="9">
        <v>0</v>
      </c>
      <c r="R162" s="9">
        <v>0</v>
      </c>
      <c r="S162" s="9">
        <v>19</v>
      </c>
      <c r="T162" s="9">
        <v>0</v>
      </c>
      <c r="U162" s="9">
        <v>0</v>
      </c>
      <c r="V162" s="9">
        <v>0</v>
      </c>
      <c r="W162" s="9">
        <v>0</v>
      </c>
      <c r="X162" s="9">
        <v>0</v>
      </c>
      <c r="Y162" s="9"/>
      <c r="Z162" s="9"/>
      <c r="AA162" s="9"/>
      <c r="AB162" s="9"/>
      <c r="AC162" s="10"/>
      <c r="AD162" s="535"/>
      <c r="AE162" s="6">
        <f t="shared" si="12"/>
        <v>17</v>
      </c>
      <c r="AF162" s="6" t="str">
        <f>IF($AE162=17,_xlfn.XLOOKUP($A162&amp;" ",CostDB!B:B,CostDB!A:A,"",,),IF($AE162=15,_xlfn.XLOOKUP($A162&amp;"   ",CostDB!B:B,CostDB!A:A,"",,),""))</f>
        <v>17510MKS E000XA</v>
      </c>
      <c r="AG162" s="6" t="str">
        <f t="shared" si="10"/>
        <v>FUN</v>
      </c>
      <c r="AH162" s="6" t="str">
        <f t="shared" si="9"/>
        <v>CBU</v>
      </c>
      <c r="AI162" s="6" t="str">
        <f>IF($AF162="","",IF(LEFT(A162,5)="17500","タンク",IF(LEFT(A162,5)="17510","タンク",IF(COUNTIF(WeDB!$D$174:$D$183,$AF162)&gt;0,"吊掛けのみ",IF(COUNTIF(WeDB!$M$3:$M$169,$AF162)&gt;0,"アルミ",IF(COUNTIF(WeDB!D$3:D$169,$AF162),"WE適用","適用無し"))))))</f>
        <v>タンク</v>
      </c>
      <c r="AJ162" s="6" t="str">
        <f>IF(AND(AI162="WE適用",COUNTIF(Planning!$AS$10:$AS$896,$AF162&amp;"_"&amp;$AH162)&gt;0),"計画ok",IF(AND(AI162="WE適用",COUNTIF(Planning!$AS$10:$AS$896,$AF162&amp;"_"&amp;$AH162)=0),"未反映NG",""))</f>
        <v/>
      </c>
      <c r="AK162" s="6" t="str">
        <f t="shared" si="11"/>
        <v>17510MKS E000XA_CBU</v>
      </c>
      <c r="AL162" s="6" t="str">
        <f>IF(B162="","",_xlfn.XLOOKUP(AF162,CostDB!A:A,CostDB!G:G))</f>
        <v>1265WE</v>
      </c>
    </row>
    <row r="163" spans="1:38" x14ac:dyDescent="0.35">
      <c r="A163" s="8" t="s">
        <v>2443</v>
      </c>
      <c r="B163" s="9" t="s">
        <v>191</v>
      </c>
      <c r="C163" s="9" t="s">
        <v>2444</v>
      </c>
      <c r="D163" s="10" t="s">
        <v>2445</v>
      </c>
      <c r="E163" s="9">
        <v>0</v>
      </c>
      <c r="F163" s="9">
        <v>0</v>
      </c>
      <c r="G163" s="9">
        <v>0</v>
      </c>
      <c r="H163" s="9">
        <v>0</v>
      </c>
      <c r="I163" s="9">
        <v>0</v>
      </c>
      <c r="J163" s="9">
        <v>0</v>
      </c>
      <c r="K163" s="9">
        <v>0</v>
      </c>
      <c r="L163" s="9">
        <v>0</v>
      </c>
      <c r="M163" s="9">
        <v>0</v>
      </c>
      <c r="N163" s="9">
        <v>0</v>
      </c>
      <c r="O163" s="9">
        <v>0</v>
      </c>
      <c r="P163" s="9">
        <v>0</v>
      </c>
      <c r="Q163" s="9">
        <v>0</v>
      </c>
      <c r="R163" s="9">
        <v>0</v>
      </c>
      <c r="S163" s="9">
        <v>0</v>
      </c>
      <c r="T163" s="9">
        <v>8</v>
      </c>
      <c r="U163" s="9">
        <v>17</v>
      </c>
      <c r="V163" s="9">
        <v>0</v>
      </c>
      <c r="W163" s="9">
        <v>0</v>
      </c>
      <c r="X163" s="9">
        <v>0</v>
      </c>
      <c r="Y163" s="9"/>
      <c r="Z163" s="9"/>
      <c r="AA163" s="9"/>
      <c r="AB163" s="9"/>
      <c r="AC163" s="10"/>
      <c r="AD163" s="535"/>
      <c r="AE163" s="6">
        <f t="shared" si="12"/>
        <v>17</v>
      </c>
      <c r="AF163" s="6" t="str">
        <f>IF($AE163=17,_xlfn.XLOOKUP($A163&amp;" ",CostDB!B:B,CostDB!A:A,"",,),IF($AE163=15,_xlfn.XLOOKUP($A163&amp;"   ",CostDB!B:B,CostDB!A:A,"",,),""))</f>
        <v>17510MKS E000XA</v>
      </c>
      <c r="AG163" s="6" t="str">
        <f t="shared" si="10"/>
        <v>FUN</v>
      </c>
      <c r="AH163" s="6" t="str">
        <f t="shared" si="9"/>
        <v>CBU</v>
      </c>
      <c r="AI163" s="6" t="str">
        <f>IF($AF163="","",IF(LEFT(A163,5)="17500","タンク",IF(LEFT(A163,5)="17510","タンク",IF(COUNTIF(WeDB!$D$174:$D$183,$AF163)&gt;0,"吊掛けのみ",IF(COUNTIF(WeDB!$M$3:$M$169,$AF163)&gt;0,"アルミ",IF(COUNTIF(WeDB!D$3:D$169,$AF163),"WE適用","適用無し"))))))</f>
        <v>タンク</v>
      </c>
      <c r="AJ163" s="6" t="str">
        <f>IF(AND(AI163="WE適用",COUNTIF(Planning!$AS$10:$AS$896,$AF163&amp;"_"&amp;$AH163)&gt;0),"計画ok",IF(AND(AI163="WE適用",COUNTIF(Planning!$AS$10:$AS$896,$AF163&amp;"_"&amp;$AH163)=0),"未反映NG",""))</f>
        <v/>
      </c>
      <c r="AK163" s="6" t="str">
        <f t="shared" si="11"/>
        <v>17510MKS E000XA_CBU</v>
      </c>
      <c r="AL163" s="6" t="str">
        <f>IF(B163="","",_xlfn.XLOOKUP(AF163,CostDB!A:A,CostDB!G:G))</f>
        <v>1265WE</v>
      </c>
    </row>
    <row r="164" spans="1:38" x14ac:dyDescent="0.35">
      <c r="A164" s="8" t="s">
        <v>2443</v>
      </c>
      <c r="B164" s="9" t="s">
        <v>191</v>
      </c>
      <c r="C164" s="9" t="s">
        <v>2444</v>
      </c>
      <c r="D164" s="10" t="s">
        <v>2445</v>
      </c>
      <c r="E164" s="9">
        <v>0</v>
      </c>
      <c r="F164" s="9">
        <v>0</v>
      </c>
      <c r="G164" s="9">
        <v>0</v>
      </c>
      <c r="H164" s="9">
        <v>0</v>
      </c>
      <c r="I164" s="9">
        <v>0</v>
      </c>
      <c r="J164" s="9">
        <v>0</v>
      </c>
      <c r="K164" s="9">
        <v>0</v>
      </c>
      <c r="L164" s="9">
        <v>0</v>
      </c>
      <c r="M164" s="9">
        <v>0</v>
      </c>
      <c r="N164" s="9">
        <v>0</v>
      </c>
      <c r="O164" s="9">
        <v>0</v>
      </c>
      <c r="P164" s="9">
        <v>12</v>
      </c>
      <c r="Q164" s="9">
        <v>23</v>
      </c>
      <c r="R164" s="9">
        <v>0</v>
      </c>
      <c r="S164" s="9">
        <v>0</v>
      </c>
      <c r="T164" s="9">
        <v>0</v>
      </c>
      <c r="U164" s="9">
        <v>0</v>
      </c>
      <c r="V164" s="9">
        <v>0</v>
      </c>
      <c r="W164" s="9">
        <v>0</v>
      </c>
      <c r="X164" s="9">
        <v>0</v>
      </c>
      <c r="Y164" s="9"/>
      <c r="Z164" s="9"/>
      <c r="AA164" s="9"/>
      <c r="AB164" s="9"/>
      <c r="AC164" s="10"/>
      <c r="AD164" s="535"/>
      <c r="AE164" s="6">
        <f t="shared" si="12"/>
        <v>17</v>
      </c>
      <c r="AF164" s="6" t="str">
        <f>IF($AE164=17,_xlfn.XLOOKUP($A164&amp;" ",CostDB!B:B,CostDB!A:A,"",,),IF($AE164=15,_xlfn.XLOOKUP($A164&amp;"   ",CostDB!B:B,CostDB!A:A,"",,),""))</f>
        <v>17510MKS E000XA</v>
      </c>
      <c r="AG164" s="6" t="str">
        <f t="shared" si="10"/>
        <v>FUN</v>
      </c>
      <c r="AH164" s="6" t="str">
        <f t="shared" si="9"/>
        <v>CBU</v>
      </c>
      <c r="AI164" s="6" t="str">
        <f>IF($AF164="","",IF(LEFT(A164,5)="17500","タンク",IF(LEFT(A164,5)="17510","タンク",IF(COUNTIF(WeDB!$D$174:$D$183,$AF164)&gt;0,"吊掛けのみ",IF(COUNTIF(WeDB!$M$3:$M$169,$AF164)&gt;0,"アルミ",IF(COUNTIF(WeDB!D$3:D$169,$AF164),"WE適用","適用無し"))))))</f>
        <v>タンク</v>
      </c>
      <c r="AJ164" s="6" t="str">
        <f>IF(AND(AI164="WE適用",COUNTIF(Planning!$AS$10:$AS$896,$AF164&amp;"_"&amp;$AH164)&gt;0),"計画ok",IF(AND(AI164="WE適用",COUNTIF(Planning!$AS$10:$AS$896,$AF164&amp;"_"&amp;$AH164)=0),"未反映NG",""))</f>
        <v/>
      </c>
      <c r="AK164" s="6" t="str">
        <f t="shared" si="11"/>
        <v>17510MKS E000XA_CBU</v>
      </c>
      <c r="AL164" s="6" t="str">
        <f>IF(B164="","",_xlfn.XLOOKUP(AF164,CostDB!A:A,CostDB!G:G))</f>
        <v>1265WE</v>
      </c>
    </row>
    <row r="165" spans="1:38" x14ac:dyDescent="0.35">
      <c r="A165" s="8" t="s">
        <v>2443</v>
      </c>
      <c r="B165" s="9" t="s">
        <v>191</v>
      </c>
      <c r="C165" s="9" t="s">
        <v>2444</v>
      </c>
      <c r="D165" s="10" t="s">
        <v>2445</v>
      </c>
      <c r="E165" s="9">
        <v>0</v>
      </c>
      <c r="F165" s="9">
        <v>0</v>
      </c>
      <c r="G165" s="9">
        <v>0</v>
      </c>
      <c r="H165" s="9">
        <v>0</v>
      </c>
      <c r="I165" s="9">
        <v>0</v>
      </c>
      <c r="J165" s="9">
        <v>0</v>
      </c>
      <c r="K165" s="9">
        <v>0</v>
      </c>
      <c r="L165" s="9">
        <v>0</v>
      </c>
      <c r="M165" s="9">
        <v>0</v>
      </c>
      <c r="N165" s="9">
        <v>0</v>
      </c>
      <c r="O165" s="9">
        <v>0</v>
      </c>
      <c r="P165" s="9">
        <v>0</v>
      </c>
      <c r="Q165" s="9">
        <v>0</v>
      </c>
      <c r="R165" s="9">
        <v>0</v>
      </c>
      <c r="S165" s="9">
        <v>0</v>
      </c>
      <c r="T165" s="9">
        <v>22</v>
      </c>
      <c r="U165" s="9">
        <v>0</v>
      </c>
      <c r="V165" s="9">
        <v>0</v>
      </c>
      <c r="W165" s="9">
        <v>0</v>
      </c>
      <c r="X165" s="9">
        <v>0</v>
      </c>
      <c r="Y165" s="9"/>
      <c r="Z165" s="9"/>
      <c r="AA165" s="9"/>
      <c r="AB165" s="9"/>
      <c r="AC165" s="10"/>
      <c r="AD165" s="535"/>
      <c r="AE165" s="6">
        <f t="shared" si="12"/>
        <v>17</v>
      </c>
      <c r="AF165" s="6" t="str">
        <f>IF($AE165=17,_xlfn.XLOOKUP($A165&amp;" ",CostDB!B:B,CostDB!A:A,"",,),IF($AE165=15,_xlfn.XLOOKUP($A165&amp;"   ",CostDB!B:B,CostDB!A:A,"",,),""))</f>
        <v>17510MKS E000XA</v>
      </c>
      <c r="AG165" s="6" t="str">
        <f t="shared" si="10"/>
        <v>FUN</v>
      </c>
      <c r="AH165" s="6" t="str">
        <f t="shared" si="9"/>
        <v>CBU</v>
      </c>
      <c r="AI165" s="6" t="str">
        <f>IF($AF165="","",IF(LEFT(A165,5)="17500","タンク",IF(LEFT(A165,5)="17510","タンク",IF(COUNTIF(WeDB!$D$174:$D$183,$AF165)&gt;0,"吊掛けのみ",IF(COUNTIF(WeDB!$M$3:$M$169,$AF165)&gt;0,"アルミ",IF(COUNTIF(WeDB!D$3:D$169,$AF165),"WE適用","適用無し"))))))</f>
        <v>タンク</v>
      </c>
      <c r="AJ165" s="6" t="str">
        <f>IF(AND(AI165="WE適用",COUNTIF(Planning!$AS$10:$AS$896,$AF165&amp;"_"&amp;$AH165)&gt;0),"計画ok",IF(AND(AI165="WE適用",COUNTIF(Planning!$AS$10:$AS$896,$AF165&amp;"_"&amp;$AH165)=0),"未反映NG",""))</f>
        <v/>
      </c>
      <c r="AK165" s="6" t="str">
        <f t="shared" si="11"/>
        <v>17510MKS E000XA_CBU</v>
      </c>
      <c r="AL165" s="6" t="str">
        <f>IF(B165="","",_xlfn.XLOOKUP(AF165,CostDB!A:A,CostDB!G:G))</f>
        <v>1265WE</v>
      </c>
    </row>
    <row r="166" spans="1:38" x14ac:dyDescent="0.35">
      <c r="A166" s="8" t="s">
        <v>2443</v>
      </c>
      <c r="B166" s="9" t="s">
        <v>191</v>
      </c>
      <c r="C166" s="9" t="s">
        <v>2444</v>
      </c>
      <c r="D166" s="10" t="s">
        <v>2445</v>
      </c>
      <c r="E166" s="9">
        <v>0</v>
      </c>
      <c r="F166" s="9">
        <v>0</v>
      </c>
      <c r="G166" s="9">
        <v>0</v>
      </c>
      <c r="H166" s="9">
        <v>0</v>
      </c>
      <c r="I166" s="9">
        <v>0</v>
      </c>
      <c r="J166" s="9">
        <v>0</v>
      </c>
      <c r="K166" s="9">
        <v>0</v>
      </c>
      <c r="L166" s="9">
        <v>0</v>
      </c>
      <c r="M166" s="9">
        <v>0</v>
      </c>
      <c r="N166" s="9">
        <v>0</v>
      </c>
      <c r="O166" s="9">
        <v>0</v>
      </c>
      <c r="P166" s="9">
        <v>0</v>
      </c>
      <c r="Q166" s="9">
        <v>0</v>
      </c>
      <c r="R166" s="9">
        <v>0</v>
      </c>
      <c r="S166" s="9">
        <v>2</v>
      </c>
      <c r="T166" s="9">
        <v>0</v>
      </c>
      <c r="U166" s="9">
        <v>0</v>
      </c>
      <c r="V166" s="9">
        <v>0</v>
      </c>
      <c r="W166" s="9">
        <v>0</v>
      </c>
      <c r="X166" s="9">
        <v>0</v>
      </c>
      <c r="Y166" s="9"/>
      <c r="Z166" s="9"/>
      <c r="AA166" s="9"/>
      <c r="AB166" s="9"/>
      <c r="AC166" s="10"/>
      <c r="AD166" s="535"/>
      <c r="AE166" s="6">
        <f t="shared" si="12"/>
        <v>17</v>
      </c>
      <c r="AF166" s="6" t="str">
        <f>IF($AE166=17,_xlfn.XLOOKUP($A166&amp;" ",CostDB!B:B,CostDB!A:A,"",,),IF($AE166=15,_xlfn.XLOOKUP($A166&amp;"   ",CostDB!B:B,CostDB!A:A,"",,),""))</f>
        <v>17510MKS E000XA</v>
      </c>
      <c r="AG166" s="6" t="str">
        <f t="shared" si="10"/>
        <v>FUN</v>
      </c>
      <c r="AH166" s="6" t="str">
        <f t="shared" si="9"/>
        <v>CBU</v>
      </c>
      <c r="AI166" s="6" t="str">
        <f>IF($AF166="","",IF(LEFT(A166,5)="17500","タンク",IF(LEFT(A166,5)="17510","タンク",IF(COUNTIF(WeDB!$D$174:$D$183,$AF166)&gt;0,"吊掛けのみ",IF(COUNTIF(WeDB!$M$3:$M$169,$AF166)&gt;0,"アルミ",IF(COUNTIF(WeDB!D$3:D$169,$AF166),"WE適用","適用無し"))))))</f>
        <v>タンク</v>
      </c>
      <c r="AJ166" s="6" t="str">
        <f>IF(AND(AI166="WE適用",COUNTIF(Planning!$AS$10:$AS$896,$AF166&amp;"_"&amp;$AH166)&gt;0),"計画ok",IF(AND(AI166="WE適用",COUNTIF(Planning!$AS$10:$AS$896,$AF166&amp;"_"&amp;$AH166)=0),"未反映NG",""))</f>
        <v/>
      </c>
      <c r="AK166" s="6" t="str">
        <f t="shared" si="11"/>
        <v>17510MKS E000XA_CBU</v>
      </c>
      <c r="AL166" s="6" t="str">
        <f>IF(B166="","",_xlfn.XLOOKUP(AF166,CostDB!A:A,CostDB!G:G))</f>
        <v>1265WE</v>
      </c>
    </row>
    <row r="167" spans="1:38" x14ac:dyDescent="0.35">
      <c r="A167" s="8" t="s">
        <v>2443</v>
      </c>
      <c r="B167" s="9" t="s">
        <v>191</v>
      </c>
      <c r="C167" s="9" t="s">
        <v>2444</v>
      </c>
      <c r="D167" s="10" t="s">
        <v>2445</v>
      </c>
      <c r="E167" s="9">
        <v>0</v>
      </c>
      <c r="F167" s="9">
        <v>0</v>
      </c>
      <c r="G167" s="9">
        <v>0</v>
      </c>
      <c r="H167" s="9">
        <v>0</v>
      </c>
      <c r="I167" s="9">
        <v>0</v>
      </c>
      <c r="J167" s="9">
        <v>0</v>
      </c>
      <c r="K167" s="9">
        <v>0</v>
      </c>
      <c r="L167" s="9">
        <v>0</v>
      </c>
      <c r="M167" s="9">
        <v>0</v>
      </c>
      <c r="N167" s="9">
        <v>0</v>
      </c>
      <c r="O167" s="9">
        <v>0</v>
      </c>
      <c r="P167" s="9">
        <v>0</v>
      </c>
      <c r="Q167" s="9">
        <v>0</v>
      </c>
      <c r="R167" s="9">
        <v>0</v>
      </c>
      <c r="S167" s="9">
        <v>0</v>
      </c>
      <c r="T167" s="9">
        <v>0</v>
      </c>
      <c r="U167" s="9">
        <v>22</v>
      </c>
      <c r="V167" s="9">
        <v>0</v>
      </c>
      <c r="W167" s="9">
        <v>0</v>
      </c>
      <c r="X167" s="9">
        <v>0</v>
      </c>
      <c r="Y167" s="9"/>
      <c r="Z167" s="9"/>
      <c r="AA167" s="9"/>
      <c r="AB167" s="9"/>
      <c r="AC167" s="10"/>
      <c r="AD167" s="535"/>
      <c r="AE167" s="6">
        <f t="shared" si="12"/>
        <v>17</v>
      </c>
      <c r="AF167" s="6" t="str">
        <f>IF($AE167=17,_xlfn.XLOOKUP($A167&amp;" ",CostDB!B:B,CostDB!A:A,"",,),IF($AE167=15,_xlfn.XLOOKUP($A167&amp;"   ",CostDB!B:B,CostDB!A:A,"",,),""))</f>
        <v>17510MKS E000XA</v>
      </c>
      <c r="AG167" s="6" t="str">
        <f t="shared" si="10"/>
        <v>FUN</v>
      </c>
      <c r="AH167" s="6" t="str">
        <f t="shared" si="9"/>
        <v>CBU</v>
      </c>
      <c r="AI167" s="6" t="str">
        <f>IF($AF167="","",IF(LEFT(A167,5)="17500","タンク",IF(LEFT(A167,5)="17510","タンク",IF(COUNTIF(WeDB!$D$174:$D$183,$AF167)&gt;0,"吊掛けのみ",IF(COUNTIF(WeDB!$M$3:$M$169,$AF167)&gt;0,"アルミ",IF(COUNTIF(WeDB!D$3:D$169,$AF167),"WE適用","適用無し"))))))</f>
        <v>タンク</v>
      </c>
      <c r="AJ167" s="6" t="str">
        <f>IF(AND(AI167="WE適用",COUNTIF(Planning!$AS$10:$AS$896,$AF167&amp;"_"&amp;$AH167)&gt;0),"計画ok",IF(AND(AI167="WE適用",COUNTIF(Planning!$AS$10:$AS$896,$AF167&amp;"_"&amp;$AH167)=0),"未反映NG",""))</f>
        <v/>
      </c>
      <c r="AK167" s="6" t="str">
        <f t="shared" si="11"/>
        <v>17510MKS E000XA_CBU</v>
      </c>
      <c r="AL167" s="6" t="str">
        <f>IF(B167="","",_xlfn.XLOOKUP(AF167,CostDB!A:A,CostDB!G:G))</f>
        <v>1265WE</v>
      </c>
    </row>
    <row r="168" spans="1:38" x14ac:dyDescent="0.35">
      <c r="A168" s="8" t="s">
        <v>2443</v>
      </c>
      <c r="B168" s="9" t="s">
        <v>191</v>
      </c>
      <c r="C168" s="9" t="s">
        <v>2444</v>
      </c>
      <c r="D168" s="10" t="s">
        <v>2445</v>
      </c>
      <c r="E168" s="9">
        <v>0</v>
      </c>
      <c r="F168" s="9">
        <v>0</v>
      </c>
      <c r="G168" s="9">
        <v>7</v>
      </c>
      <c r="H168" s="9">
        <v>0</v>
      </c>
      <c r="I168" s="9">
        <v>0</v>
      </c>
      <c r="J168" s="9">
        <v>0</v>
      </c>
      <c r="K168" s="9">
        <v>0</v>
      </c>
      <c r="L168" s="9">
        <v>0</v>
      </c>
      <c r="M168" s="9">
        <v>0</v>
      </c>
      <c r="N168" s="9">
        <v>0</v>
      </c>
      <c r="O168" s="9">
        <v>0</v>
      </c>
      <c r="P168" s="9">
        <v>0</v>
      </c>
      <c r="Q168" s="9">
        <v>0</v>
      </c>
      <c r="R168" s="9">
        <v>0</v>
      </c>
      <c r="S168" s="9">
        <v>0</v>
      </c>
      <c r="T168" s="9">
        <v>0</v>
      </c>
      <c r="U168" s="9">
        <v>0</v>
      </c>
      <c r="V168" s="9">
        <v>0</v>
      </c>
      <c r="W168" s="9">
        <v>0</v>
      </c>
      <c r="X168" s="9">
        <v>0</v>
      </c>
      <c r="Y168" s="9"/>
      <c r="Z168" s="9"/>
      <c r="AA168" s="9"/>
      <c r="AB168" s="9"/>
      <c r="AC168" s="10"/>
      <c r="AD168" s="535"/>
      <c r="AE168" s="6">
        <f t="shared" si="12"/>
        <v>17</v>
      </c>
      <c r="AF168" s="6" t="str">
        <f>IF($AE168=17,_xlfn.XLOOKUP($A168&amp;" ",CostDB!B:B,CostDB!A:A,"",,),IF($AE168=15,_xlfn.XLOOKUP($A168&amp;"   ",CostDB!B:B,CostDB!A:A,"",,),""))</f>
        <v>17510MKS E000XA</v>
      </c>
      <c r="AG168" s="6" t="str">
        <f t="shared" si="10"/>
        <v>FUN</v>
      </c>
      <c r="AH168" s="6" t="str">
        <f t="shared" si="9"/>
        <v>CBU</v>
      </c>
      <c r="AI168" s="6" t="str">
        <f>IF($AF168="","",IF(LEFT(A168,5)="17500","タンク",IF(LEFT(A168,5)="17510","タンク",IF(COUNTIF(WeDB!$D$174:$D$183,$AF168)&gt;0,"吊掛けのみ",IF(COUNTIF(WeDB!$M$3:$M$169,$AF168)&gt;0,"アルミ",IF(COUNTIF(WeDB!D$3:D$169,$AF168),"WE適用","適用無し"))))))</f>
        <v>タンク</v>
      </c>
      <c r="AJ168" s="6" t="str">
        <f>IF(AND(AI168="WE適用",COUNTIF(Planning!$AS$10:$AS$896,$AF168&amp;"_"&amp;$AH168)&gt;0),"計画ok",IF(AND(AI168="WE適用",COUNTIF(Planning!$AS$10:$AS$896,$AF168&amp;"_"&amp;$AH168)=0),"未反映NG",""))</f>
        <v/>
      </c>
      <c r="AK168" s="6" t="str">
        <f t="shared" si="11"/>
        <v>17510MKS E000XA_CBU</v>
      </c>
      <c r="AL168" s="6" t="str">
        <f>IF(B168="","",_xlfn.XLOOKUP(AF168,CostDB!A:A,CostDB!G:G))</f>
        <v>1265WE</v>
      </c>
    </row>
    <row r="169" spans="1:38" x14ac:dyDescent="0.35">
      <c r="A169" s="8" t="s">
        <v>2443</v>
      </c>
      <c r="B169" s="9" t="s">
        <v>191</v>
      </c>
      <c r="C169" s="9" t="s">
        <v>2444</v>
      </c>
      <c r="D169" s="10" t="s">
        <v>2445</v>
      </c>
      <c r="E169" s="9">
        <v>0</v>
      </c>
      <c r="F169" s="9">
        <v>0</v>
      </c>
      <c r="G169" s="9">
        <v>0</v>
      </c>
      <c r="H169" s="9">
        <v>0</v>
      </c>
      <c r="I169" s="9">
        <v>0</v>
      </c>
      <c r="J169" s="9">
        <v>0</v>
      </c>
      <c r="K169" s="9">
        <v>12</v>
      </c>
      <c r="L169" s="9">
        <v>0</v>
      </c>
      <c r="M169" s="9">
        <v>0</v>
      </c>
      <c r="N169" s="9">
        <v>0</v>
      </c>
      <c r="O169" s="9">
        <v>0</v>
      </c>
      <c r="P169" s="9">
        <v>0</v>
      </c>
      <c r="Q169" s="9">
        <v>0</v>
      </c>
      <c r="R169" s="9">
        <v>0</v>
      </c>
      <c r="S169" s="9">
        <v>0</v>
      </c>
      <c r="T169" s="9">
        <v>0</v>
      </c>
      <c r="U169" s="9">
        <v>0</v>
      </c>
      <c r="V169" s="9">
        <v>0</v>
      </c>
      <c r="W169" s="9">
        <v>0</v>
      </c>
      <c r="X169" s="9">
        <v>0</v>
      </c>
      <c r="Y169" s="9"/>
      <c r="Z169" s="9"/>
      <c r="AA169" s="9"/>
      <c r="AB169" s="9"/>
      <c r="AC169" s="10"/>
      <c r="AD169" s="535"/>
      <c r="AE169" s="6">
        <f t="shared" si="12"/>
        <v>17</v>
      </c>
      <c r="AF169" s="6" t="str">
        <f>IF($AE169=17,_xlfn.XLOOKUP($A169&amp;" ",CostDB!B:B,CostDB!A:A,"",,),IF($AE169=15,_xlfn.XLOOKUP($A169&amp;"   ",CostDB!B:B,CostDB!A:A,"",,),""))</f>
        <v>17510MKS E000XA</v>
      </c>
      <c r="AG169" s="6" t="str">
        <f t="shared" si="10"/>
        <v>FUN</v>
      </c>
      <c r="AH169" s="6" t="str">
        <f t="shared" si="9"/>
        <v>CBU</v>
      </c>
      <c r="AI169" s="6" t="str">
        <f>IF($AF169="","",IF(LEFT(A169,5)="17500","タンク",IF(LEFT(A169,5)="17510","タンク",IF(COUNTIF(WeDB!$D$174:$D$183,$AF169)&gt;0,"吊掛けのみ",IF(COUNTIF(WeDB!$M$3:$M$169,$AF169)&gt;0,"アルミ",IF(COUNTIF(WeDB!D$3:D$169,$AF169),"WE適用","適用無し"))))))</f>
        <v>タンク</v>
      </c>
      <c r="AJ169" s="6" t="str">
        <f>IF(AND(AI169="WE適用",COUNTIF(Planning!$AS$10:$AS$896,$AF169&amp;"_"&amp;$AH169)&gt;0),"計画ok",IF(AND(AI169="WE適用",COUNTIF(Planning!$AS$10:$AS$896,$AF169&amp;"_"&amp;$AH169)=0),"未反映NG",""))</f>
        <v/>
      </c>
      <c r="AK169" s="6" t="str">
        <f t="shared" si="11"/>
        <v>17510MKS E000XA_CBU</v>
      </c>
      <c r="AL169" s="6" t="str">
        <f>IF(B169="","",_xlfn.XLOOKUP(AF169,CostDB!A:A,CostDB!G:G))</f>
        <v>1265WE</v>
      </c>
    </row>
    <row r="170" spans="1:38" x14ac:dyDescent="0.35">
      <c r="A170" s="8" t="s">
        <v>2443</v>
      </c>
      <c r="B170" s="9" t="s">
        <v>191</v>
      </c>
      <c r="C170" s="9" t="s">
        <v>2444</v>
      </c>
      <c r="D170" s="10" t="s">
        <v>2445</v>
      </c>
      <c r="E170" s="9">
        <v>0</v>
      </c>
      <c r="F170" s="9">
        <v>0</v>
      </c>
      <c r="G170" s="9">
        <v>3</v>
      </c>
      <c r="H170" s="9">
        <v>0</v>
      </c>
      <c r="I170" s="9">
        <v>0</v>
      </c>
      <c r="J170" s="9">
        <v>0</v>
      </c>
      <c r="K170" s="9">
        <v>0</v>
      </c>
      <c r="L170" s="9">
        <v>0</v>
      </c>
      <c r="M170" s="9">
        <v>0</v>
      </c>
      <c r="N170" s="9">
        <v>0</v>
      </c>
      <c r="O170" s="9">
        <v>0</v>
      </c>
      <c r="P170" s="9">
        <v>0</v>
      </c>
      <c r="Q170" s="9">
        <v>0</v>
      </c>
      <c r="R170" s="9">
        <v>0</v>
      </c>
      <c r="S170" s="9">
        <v>0</v>
      </c>
      <c r="T170" s="9">
        <v>0</v>
      </c>
      <c r="U170" s="9">
        <v>0</v>
      </c>
      <c r="V170" s="9">
        <v>0</v>
      </c>
      <c r="W170" s="9">
        <v>0</v>
      </c>
      <c r="X170" s="9">
        <v>0</v>
      </c>
      <c r="Y170" s="9"/>
      <c r="Z170" s="9"/>
      <c r="AA170" s="9"/>
      <c r="AB170" s="9"/>
      <c r="AC170" s="10"/>
      <c r="AD170" s="535"/>
      <c r="AE170" s="6">
        <f t="shared" si="12"/>
        <v>17</v>
      </c>
      <c r="AF170" s="6" t="str">
        <f>IF($AE170=17,_xlfn.XLOOKUP($A170&amp;" ",CostDB!B:B,CostDB!A:A,"",,),IF($AE170=15,_xlfn.XLOOKUP($A170&amp;"   ",CostDB!B:B,CostDB!A:A,"",,),""))</f>
        <v>17510MKS E000XA</v>
      </c>
      <c r="AG170" s="6" t="str">
        <f t="shared" si="10"/>
        <v>FUN</v>
      </c>
      <c r="AH170" s="6" t="str">
        <f t="shared" si="9"/>
        <v>CBU</v>
      </c>
      <c r="AI170" s="6" t="str">
        <f>IF($AF170="","",IF(LEFT(A170,5)="17500","タンク",IF(LEFT(A170,5)="17510","タンク",IF(COUNTIF(WeDB!$D$174:$D$183,$AF170)&gt;0,"吊掛けのみ",IF(COUNTIF(WeDB!$M$3:$M$169,$AF170)&gt;0,"アルミ",IF(COUNTIF(WeDB!D$3:D$169,$AF170),"WE適用","適用無し"))))))</f>
        <v>タンク</v>
      </c>
      <c r="AJ170" s="6" t="str">
        <f>IF(AND(AI170="WE適用",COUNTIF(Planning!$AS$10:$AS$896,$AF170&amp;"_"&amp;$AH170)&gt;0),"計画ok",IF(AND(AI170="WE適用",COUNTIF(Planning!$AS$10:$AS$896,$AF170&amp;"_"&amp;$AH170)=0),"未反映NG",""))</f>
        <v/>
      </c>
      <c r="AK170" s="6" t="str">
        <f t="shared" si="11"/>
        <v>17510MKS E000XA_CBU</v>
      </c>
      <c r="AL170" s="6" t="str">
        <f>IF(B170="","",_xlfn.XLOOKUP(AF170,CostDB!A:A,CostDB!G:G))</f>
        <v>1265WE</v>
      </c>
    </row>
    <row r="171" spans="1:38" x14ac:dyDescent="0.35">
      <c r="A171" s="8" t="s">
        <v>2443</v>
      </c>
      <c r="B171" s="9" t="s">
        <v>191</v>
      </c>
      <c r="C171" s="9" t="s">
        <v>2444</v>
      </c>
      <c r="D171" s="10" t="s">
        <v>2445</v>
      </c>
      <c r="E171" s="9">
        <v>0</v>
      </c>
      <c r="F171" s="9">
        <v>0</v>
      </c>
      <c r="G171" s="9">
        <v>2</v>
      </c>
      <c r="H171" s="9">
        <v>0</v>
      </c>
      <c r="I171" s="9">
        <v>0</v>
      </c>
      <c r="J171" s="9">
        <v>0</v>
      </c>
      <c r="K171" s="9">
        <v>0</v>
      </c>
      <c r="L171" s="9">
        <v>0</v>
      </c>
      <c r="M171" s="9">
        <v>0</v>
      </c>
      <c r="N171" s="9">
        <v>0</v>
      </c>
      <c r="O171" s="9">
        <v>0</v>
      </c>
      <c r="P171" s="9">
        <v>0</v>
      </c>
      <c r="Q171" s="9">
        <v>0</v>
      </c>
      <c r="R171" s="9">
        <v>0</v>
      </c>
      <c r="S171" s="9">
        <v>0</v>
      </c>
      <c r="T171" s="9">
        <v>0</v>
      </c>
      <c r="U171" s="9">
        <v>0</v>
      </c>
      <c r="V171" s="9">
        <v>0</v>
      </c>
      <c r="W171" s="9">
        <v>0</v>
      </c>
      <c r="X171" s="9">
        <v>0</v>
      </c>
      <c r="Y171" s="9"/>
      <c r="Z171" s="9"/>
      <c r="AA171" s="9"/>
      <c r="AB171" s="9"/>
      <c r="AC171" s="10"/>
      <c r="AD171" s="535"/>
      <c r="AE171" s="6">
        <f t="shared" si="12"/>
        <v>17</v>
      </c>
      <c r="AF171" s="6" t="str">
        <f>IF($AE171=17,_xlfn.XLOOKUP($A171&amp;" ",CostDB!B:B,CostDB!A:A,"",,),IF($AE171=15,_xlfn.XLOOKUP($A171&amp;"   ",CostDB!B:B,CostDB!A:A,"",,),""))</f>
        <v>17510MKS E000XA</v>
      </c>
      <c r="AG171" s="6" t="str">
        <f t="shared" si="10"/>
        <v>FUN</v>
      </c>
      <c r="AH171" s="6" t="str">
        <f t="shared" si="9"/>
        <v>CBU</v>
      </c>
      <c r="AI171" s="6" t="str">
        <f>IF($AF171="","",IF(LEFT(A171,5)="17500","タンク",IF(LEFT(A171,5)="17510","タンク",IF(COUNTIF(WeDB!$D$174:$D$183,$AF171)&gt;0,"吊掛けのみ",IF(COUNTIF(WeDB!$M$3:$M$169,$AF171)&gt;0,"アルミ",IF(COUNTIF(WeDB!D$3:D$169,$AF171),"WE適用","適用無し"))))))</f>
        <v>タンク</v>
      </c>
      <c r="AJ171" s="6" t="str">
        <f>IF(AND(AI171="WE適用",COUNTIF(Planning!$AS$10:$AS$896,$AF171&amp;"_"&amp;$AH171)&gt;0),"計画ok",IF(AND(AI171="WE適用",COUNTIF(Planning!$AS$10:$AS$896,$AF171&amp;"_"&amp;$AH171)=0),"未反映NG",""))</f>
        <v/>
      </c>
      <c r="AK171" s="6" t="str">
        <f t="shared" si="11"/>
        <v>17510MKS E000XA_CBU</v>
      </c>
      <c r="AL171" s="6" t="str">
        <f>IF(B171="","",_xlfn.XLOOKUP(AF171,CostDB!A:A,CostDB!G:G))</f>
        <v>1265WE</v>
      </c>
    </row>
    <row r="172" spans="1:38" x14ac:dyDescent="0.35">
      <c r="A172" s="8" t="s">
        <v>2443</v>
      </c>
      <c r="B172" s="9" t="s">
        <v>191</v>
      </c>
      <c r="C172" s="9" t="s">
        <v>2444</v>
      </c>
      <c r="D172" s="10" t="s">
        <v>2445</v>
      </c>
      <c r="E172" s="9">
        <v>0</v>
      </c>
      <c r="F172" s="9">
        <v>0</v>
      </c>
      <c r="G172" s="9">
        <v>0</v>
      </c>
      <c r="H172" s="9">
        <v>0</v>
      </c>
      <c r="I172" s="9">
        <v>0</v>
      </c>
      <c r="J172" s="9">
        <v>0</v>
      </c>
      <c r="K172" s="9">
        <v>0</v>
      </c>
      <c r="L172" s="9">
        <v>0</v>
      </c>
      <c r="M172" s="9">
        <v>0</v>
      </c>
      <c r="N172" s="9">
        <v>0</v>
      </c>
      <c r="O172" s="9">
        <v>0</v>
      </c>
      <c r="P172" s="9">
        <v>25</v>
      </c>
      <c r="Q172" s="9">
        <v>0</v>
      </c>
      <c r="R172" s="9">
        <v>0</v>
      </c>
      <c r="S172" s="9">
        <v>0</v>
      </c>
      <c r="T172" s="9">
        <v>0</v>
      </c>
      <c r="U172" s="9">
        <v>0</v>
      </c>
      <c r="V172" s="9">
        <v>0</v>
      </c>
      <c r="W172" s="9">
        <v>0</v>
      </c>
      <c r="X172" s="9">
        <v>0</v>
      </c>
      <c r="Y172" s="9"/>
      <c r="Z172" s="9"/>
      <c r="AA172" s="9"/>
      <c r="AB172" s="9"/>
      <c r="AC172" s="10"/>
      <c r="AD172" s="535"/>
      <c r="AE172" s="6">
        <f t="shared" si="12"/>
        <v>17</v>
      </c>
      <c r="AF172" s="6" t="str">
        <f>IF($AE172=17,_xlfn.XLOOKUP($A172&amp;" ",CostDB!B:B,CostDB!A:A,"",,),IF($AE172=15,_xlfn.XLOOKUP($A172&amp;"   ",CostDB!B:B,CostDB!A:A,"",,),""))</f>
        <v>17510MKS E000XA</v>
      </c>
      <c r="AG172" s="6" t="str">
        <f t="shared" si="10"/>
        <v>FUN</v>
      </c>
      <c r="AH172" s="6" t="str">
        <f t="shared" si="9"/>
        <v>CBU</v>
      </c>
      <c r="AI172" s="6" t="str">
        <f>IF($AF172="","",IF(LEFT(A172,5)="17500","タンク",IF(LEFT(A172,5)="17510","タンク",IF(COUNTIF(WeDB!$D$174:$D$183,$AF172)&gt;0,"吊掛けのみ",IF(COUNTIF(WeDB!$M$3:$M$169,$AF172)&gt;0,"アルミ",IF(COUNTIF(WeDB!D$3:D$169,$AF172),"WE適用","適用無し"))))))</f>
        <v>タンク</v>
      </c>
      <c r="AJ172" s="6" t="str">
        <f>IF(AND(AI172="WE適用",COUNTIF(Planning!$AS$10:$AS$896,$AF172&amp;"_"&amp;$AH172)&gt;0),"計画ok",IF(AND(AI172="WE適用",COUNTIF(Planning!$AS$10:$AS$896,$AF172&amp;"_"&amp;$AH172)=0),"未反映NG",""))</f>
        <v/>
      </c>
      <c r="AK172" s="6" t="str">
        <f t="shared" si="11"/>
        <v>17510MKS E000XA_CBU</v>
      </c>
      <c r="AL172" s="6" t="str">
        <f>IF(B172="","",_xlfn.XLOOKUP(AF172,CostDB!A:A,CostDB!G:G))</f>
        <v>1265WE</v>
      </c>
    </row>
    <row r="173" spans="1:38" x14ac:dyDescent="0.35">
      <c r="A173" s="8" t="s">
        <v>2443</v>
      </c>
      <c r="B173" s="9" t="s">
        <v>191</v>
      </c>
      <c r="C173" s="9" t="s">
        <v>2444</v>
      </c>
      <c r="D173" s="10" t="s">
        <v>2445</v>
      </c>
      <c r="E173" s="9">
        <v>0</v>
      </c>
      <c r="F173" s="9">
        <v>0</v>
      </c>
      <c r="G173" s="9">
        <v>0</v>
      </c>
      <c r="H173" s="9">
        <v>10</v>
      </c>
      <c r="I173" s="9">
        <v>0</v>
      </c>
      <c r="J173" s="9">
        <v>0</v>
      </c>
      <c r="K173" s="9">
        <v>0</v>
      </c>
      <c r="L173" s="9">
        <v>0</v>
      </c>
      <c r="M173" s="9">
        <v>0</v>
      </c>
      <c r="N173" s="9">
        <v>0</v>
      </c>
      <c r="O173" s="9">
        <v>0</v>
      </c>
      <c r="P173" s="9">
        <v>0</v>
      </c>
      <c r="Q173" s="9">
        <v>0</v>
      </c>
      <c r="R173" s="9">
        <v>0</v>
      </c>
      <c r="S173" s="9">
        <v>0</v>
      </c>
      <c r="T173" s="9">
        <v>0</v>
      </c>
      <c r="U173" s="9">
        <v>0</v>
      </c>
      <c r="V173" s="9">
        <v>0</v>
      </c>
      <c r="W173" s="9">
        <v>0</v>
      </c>
      <c r="X173" s="9">
        <v>0</v>
      </c>
      <c r="Y173" s="9"/>
      <c r="Z173" s="9"/>
      <c r="AA173" s="9"/>
      <c r="AB173" s="9"/>
      <c r="AC173" s="10"/>
      <c r="AD173" s="535"/>
      <c r="AE173" s="6">
        <f t="shared" si="12"/>
        <v>17</v>
      </c>
      <c r="AF173" s="6" t="str">
        <f>IF($AE173=17,_xlfn.XLOOKUP($A173&amp;" ",CostDB!B:B,CostDB!A:A,"",,),IF($AE173=15,_xlfn.XLOOKUP($A173&amp;"   ",CostDB!B:B,CostDB!A:A,"",,),""))</f>
        <v>17510MKS E000XA</v>
      </c>
      <c r="AG173" s="6" t="str">
        <f t="shared" si="10"/>
        <v>FUN</v>
      </c>
      <c r="AH173" s="6" t="str">
        <f t="shared" si="9"/>
        <v>CBU</v>
      </c>
      <c r="AI173" s="6" t="str">
        <f>IF($AF173="","",IF(LEFT(A173,5)="17500","タンク",IF(LEFT(A173,5)="17510","タンク",IF(COUNTIF(WeDB!$D$174:$D$183,$AF173)&gt;0,"吊掛けのみ",IF(COUNTIF(WeDB!$M$3:$M$169,$AF173)&gt;0,"アルミ",IF(COUNTIF(WeDB!D$3:D$169,$AF173),"WE適用","適用無し"))))))</f>
        <v>タンク</v>
      </c>
      <c r="AJ173" s="6" t="str">
        <f>IF(AND(AI173="WE適用",COUNTIF(Planning!$AS$10:$AS$896,$AF173&amp;"_"&amp;$AH173)&gt;0),"計画ok",IF(AND(AI173="WE適用",COUNTIF(Planning!$AS$10:$AS$896,$AF173&amp;"_"&amp;$AH173)=0),"未反映NG",""))</f>
        <v/>
      </c>
      <c r="AK173" s="6" t="str">
        <f t="shared" si="11"/>
        <v>17510MKS E000XA_CBU</v>
      </c>
      <c r="AL173" s="6" t="str">
        <f>IF(B173="","",_xlfn.XLOOKUP(AF173,CostDB!A:A,CostDB!G:G))</f>
        <v>1265WE</v>
      </c>
    </row>
    <row r="174" spans="1:38" x14ac:dyDescent="0.35">
      <c r="A174" s="8" t="s">
        <v>2443</v>
      </c>
      <c r="B174" s="9" t="s">
        <v>191</v>
      </c>
      <c r="C174" s="9" t="s">
        <v>2444</v>
      </c>
      <c r="D174" s="10" t="s">
        <v>2445</v>
      </c>
      <c r="E174" s="9">
        <v>0</v>
      </c>
      <c r="F174" s="9">
        <v>0</v>
      </c>
      <c r="G174" s="9">
        <v>0</v>
      </c>
      <c r="H174" s="9">
        <v>0</v>
      </c>
      <c r="I174" s="9">
        <v>0</v>
      </c>
      <c r="J174" s="9">
        <v>40</v>
      </c>
      <c r="K174" s="9">
        <v>30</v>
      </c>
      <c r="L174" s="9">
        <v>42</v>
      </c>
      <c r="M174" s="9">
        <v>5</v>
      </c>
      <c r="N174" s="9">
        <v>0</v>
      </c>
      <c r="O174" s="9">
        <v>0</v>
      </c>
      <c r="P174" s="9">
        <v>0</v>
      </c>
      <c r="Q174" s="9">
        <v>0</v>
      </c>
      <c r="R174" s="9">
        <v>0</v>
      </c>
      <c r="S174" s="9">
        <v>0</v>
      </c>
      <c r="T174" s="9">
        <v>0</v>
      </c>
      <c r="U174" s="9">
        <v>0</v>
      </c>
      <c r="V174" s="9">
        <v>0</v>
      </c>
      <c r="W174" s="9">
        <v>0</v>
      </c>
      <c r="X174" s="9">
        <v>0</v>
      </c>
      <c r="Y174" s="9"/>
      <c r="Z174" s="9"/>
      <c r="AA174" s="9"/>
      <c r="AB174" s="9"/>
      <c r="AC174" s="10"/>
      <c r="AD174" s="535"/>
      <c r="AE174" s="6">
        <f t="shared" si="12"/>
        <v>17</v>
      </c>
      <c r="AF174" s="6" t="str">
        <f>IF($AE174=17,_xlfn.XLOOKUP($A174&amp;" ",CostDB!B:B,CostDB!A:A,"",,),IF($AE174=15,_xlfn.XLOOKUP($A174&amp;"   ",CostDB!B:B,CostDB!A:A,"",,),""))</f>
        <v>17510MKS E000XA</v>
      </c>
      <c r="AG174" s="6" t="str">
        <f t="shared" si="10"/>
        <v>FUN</v>
      </c>
      <c r="AH174" s="6" t="str">
        <f t="shared" si="9"/>
        <v>CBU</v>
      </c>
      <c r="AI174" s="6" t="str">
        <f>IF($AF174="","",IF(LEFT(A174,5)="17500","タンク",IF(LEFT(A174,5)="17510","タンク",IF(COUNTIF(WeDB!$D$174:$D$183,$AF174)&gt;0,"吊掛けのみ",IF(COUNTIF(WeDB!$M$3:$M$169,$AF174)&gt;0,"アルミ",IF(COUNTIF(WeDB!D$3:D$169,$AF174),"WE適用","適用無し"))))))</f>
        <v>タンク</v>
      </c>
      <c r="AJ174" s="6" t="str">
        <f>IF(AND(AI174="WE適用",COUNTIF(Planning!$AS$10:$AS$896,$AF174&amp;"_"&amp;$AH174)&gt;0),"計画ok",IF(AND(AI174="WE適用",COUNTIF(Planning!$AS$10:$AS$896,$AF174&amp;"_"&amp;$AH174)=0),"未反映NG",""))</f>
        <v/>
      </c>
      <c r="AK174" s="6" t="str">
        <f t="shared" si="11"/>
        <v>17510MKS E000XA_CBU</v>
      </c>
      <c r="AL174" s="6" t="str">
        <f>IF(B174="","",_xlfn.XLOOKUP(AF174,CostDB!A:A,CostDB!G:G))</f>
        <v>1265WE</v>
      </c>
    </row>
    <row r="175" spans="1:38" x14ac:dyDescent="0.35">
      <c r="A175" s="8" t="s">
        <v>2446</v>
      </c>
      <c r="B175" s="9"/>
      <c r="C175" s="9"/>
      <c r="D175" s="10"/>
      <c r="E175" s="9">
        <v>10</v>
      </c>
      <c r="F175" s="9">
        <v>53</v>
      </c>
      <c r="G175" s="9">
        <v>33</v>
      </c>
      <c r="H175" s="9">
        <v>33</v>
      </c>
      <c r="I175" s="9">
        <v>32</v>
      </c>
      <c r="J175" s="9">
        <v>46</v>
      </c>
      <c r="K175" s="9">
        <v>42</v>
      </c>
      <c r="L175" s="9">
        <v>42</v>
      </c>
      <c r="M175" s="9">
        <v>32</v>
      </c>
      <c r="N175" s="9">
        <v>50</v>
      </c>
      <c r="O175" s="9">
        <v>50</v>
      </c>
      <c r="P175" s="9">
        <v>57</v>
      </c>
      <c r="Q175" s="9">
        <v>42</v>
      </c>
      <c r="R175" s="9">
        <v>53</v>
      </c>
      <c r="S175" s="9">
        <v>42</v>
      </c>
      <c r="T175" s="9">
        <v>30</v>
      </c>
      <c r="U175" s="9">
        <v>39</v>
      </c>
      <c r="V175" s="9">
        <v>16</v>
      </c>
      <c r="W175" s="9">
        <v>49</v>
      </c>
      <c r="X175" s="9">
        <v>41</v>
      </c>
      <c r="Y175" s="9"/>
      <c r="Z175" s="9"/>
      <c r="AA175" s="9"/>
      <c r="AB175" s="9"/>
      <c r="AC175" s="10"/>
      <c r="AD175" s="535"/>
      <c r="AE175" s="6">
        <f t="shared" si="12"/>
        <v>20</v>
      </c>
      <c r="AF175" s="6" t="str">
        <f>IF($AE175=17,_xlfn.XLOOKUP($A175&amp;" ",CostDB!B:B,CostDB!A:A,"",,),IF($AE175=15,_xlfn.XLOOKUP($A175&amp;"   ",CostDB!B:B,CostDB!A:A,"",,),""))</f>
        <v/>
      </c>
      <c r="AG175" s="6" t="str">
        <f t="shared" si="10"/>
        <v/>
      </c>
      <c r="AH175" s="6" t="str">
        <f t="shared" si="9"/>
        <v/>
      </c>
      <c r="AI175" s="6" t="str">
        <f>IF($AF175="","",IF(LEFT(A175,5)="17500","タンク",IF(LEFT(A175,5)="17510","タンク",IF(COUNTIF(WeDB!$D$174:$D$183,$AF175)&gt;0,"吊掛けのみ",IF(COUNTIF(WeDB!$M$3:$M$169,$AF175)&gt;0,"アルミ",IF(COUNTIF(WeDB!D$3:D$169,$AF175),"WE適用","適用無し"))))))</f>
        <v/>
      </c>
      <c r="AJ175" s="6" t="str">
        <f>IF(AND(AI175="WE適用",COUNTIF(Planning!$AS$10:$AS$896,$AF175&amp;"_"&amp;$AH175)&gt;0),"計画ok",IF(AND(AI175="WE適用",COUNTIF(Planning!$AS$10:$AS$896,$AF175&amp;"_"&amp;$AH175)=0),"未反映NG",""))</f>
        <v/>
      </c>
      <c r="AK175" s="6" t="str">
        <f t="shared" si="11"/>
        <v>_</v>
      </c>
      <c r="AL175" s="6" t="str">
        <f>IF(B175="","",_xlfn.XLOOKUP(AF175,CostDB!A:A,CostDB!G:G))</f>
        <v/>
      </c>
    </row>
    <row r="176" spans="1:38" x14ac:dyDescent="0.35">
      <c r="A176" s="8" t="s">
        <v>2447</v>
      </c>
      <c r="B176" s="9" t="s">
        <v>191</v>
      </c>
      <c r="C176" s="9" t="s">
        <v>2444</v>
      </c>
      <c r="D176" s="10" t="s">
        <v>2445</v>
      </c>
      <c r="E176" s="9">
        <v>0</v>
      </c>
      <c r="F176" s="9">
        <v>0</v>
      </c>
      <c r="G176" s="9">
        <v>0</v>
      </c>
      <c r="H176" s="9">
        <v>0</v>
      </c>
      <c r="I176" s="9">
        <v>0</v>
      </c>
      <c r="J176" s="9">
        <v>0</v>
      </c>
      <c r="K176" s="9">
        <v>0</v>
      </c>
      <c r="L176" s="9">
        <v>1</v>
      </c>
      <c r="M176" s="9">
        <v>0</v>
      </c>
      <c r="N176" s="9">
        <v>0</v>
      </c>
      <c r="O176" s="9">
        <v>0</v>
      </c>
      <c r="P176" s="9">
        <v>0</v>
      </c>
      <c r="Q176" s="9">
        <v>0</v>
      </c>
      <c r="R176" s="9">
        <v>0</v>
      </c>
      <c r="S176" s="9">
        <v>0</v>
      </c>
      <c r="T176" s="9">
        <v>0</v>
      </c>
      <c r="U176" s="9">
        <v>0</v>
      </c>
      <c r="V176" s="9">
        <v>0</v>
      </c>
      <c r="W176" s="9">
        <v>0</v>
      </c>
      <c r="X176" s="9">
        <v>0</v>
      </c>
      <c r="Y176" s="9"/>
      <c r="Z176" s="9"/>
      <c r="AA176" s="9"/>
      <c r="AB176" s="9"/>
      <c r="AC176" s="10"/>
      <c r="AD176" s="535"/>
      <c r="AE176" s="6">
        <f t="shared" si="12"/>
        <v>17</v>
      </c>
      <c r="AF176" s="6" t="str">
        <f>IF($AE176=17,_xlfn.XLOOKUP($A176&amp;" ",CostDB!B:B,CostDB!A:A,"",,),IF($AE176=15,_xlfn.XLOOKUP($A176&amp;"   ",CostDB!B:B,CostDB!A:A,"",,),""))</f>
        <v>17510MKS E200XA</v>
      </c>
      <c r="AG176" s="6" t="str">
        <f t="shared" si="10"/>
        <v>FUN</v>
      </c>
      <c r="AH176" s="6" t="str">
        <f t="shared" si="9"/>
        <v>CBU</v>
      </c>
      <c r="AI176" s="6" t="str">
        <f>IF($AF176="","",IF(LEFT(A176,5)="17500","タンク",IF(LEFT(A176,5)="17510","タンク",IF(COUNTIF(WeDB!$D$174:$D$183,$AF176)&gt;0,"吊掛けのみ",IF(COUNTIF(WeDB!$M$3:$M$169,$AF176)&gt;0,"アルミ",IF(COUNTIF(WeDB!D$3:D$169,$AF176),"WE適用","適用無し"))))))</f>
        <v>タンク</v>
      </c>
      <c r="AJ176" s="6" t="str">
        <f>IF(AND(AI176="WE適用",COUNTIF(Planning!$AS$10:$AS$896,$AF176&amp;"_"&amp;$AH176)&gt;0),"計画ok",IF(AND(AI176="WE適用",COUNTIF(Planning!$AS$10:$AS$896,$AF176&amp;"_"&amp;$AH176)=0),"未反映NG",""))</f>
        <v/>
      </c>
      <c r="AK176" s="6" t="str">
        <f t="shared" si="11"/>
        <v>17510MKS E200XA_CBU</v>
      </c>
      <c r="AL176" s="6" t="str">
        <f>IF(B176="","",_xlfn.XLOOKUP(AF176,CostDB!A:A,CostDB!G:G))</f>
        <v>1265WE</v>
      </c>
    </row>
    <row r="177" spans="1:38" x14ac:dyDescent="0.35">
      <c r="A177" s="8" t="s">
        <v>2447</v>
      </c>
      <c r="B177" s="9" t="s">
        <v>191</v>
      </c>
      <c r="C177" s="9" t="s">
        <v>2444</v>
      </c>
      <c r="D177" s="10" t="s">
        <v>2445</v>
      </c>
      <c r="E177" s="9">
        <v>0</v>
      </c>
      <c r="F177" s="9">
        <v>0</v>
      </c>
      <c r="G177" s="9">
        <v>0</v>
      </c>
      <c r="H177" s="9">
        <v>30</v>
      </c>
      <c r="I177" s="9">
        <v>0</v>
      </c>
      <c r="J177" s="9">
        <v>0</v>
      </c>
      <c r="K177" s="9">
        <v>0</v>
      </c>
      <c r="L177" s="9">
        <v>0</v>
      </c>
      <c r="M177" s="9">
        <v>0</v>
      </c>
      <c r="N177" s="9">
        <v>0</v>
      </c>
      <c r="O177" s="9">
        <v>0</v>
      </c>
      <c r="P177" s="9">
        <v>0</v>
      </c>
      <c r="Q177" s="9">
        <v>0</v>
      </c>
      <c r="R177" s="9">
        <v>0</v>
      </c>
      <c r="S177" s="9">
        <v>0</v>
      </c>
      <c r="T177" s="9">
        <v>0</v>
      </c>
      <c r="U177" s="9">
        <v>0</v>
      </c>
      <c r="V177" s="9">
        <v>0</v>
      </c>
      <c r="W177" s="9">
        <v>0</v>
      </c>
      <c r="X177" s="9">
        <v>0</v>
      </c>
      <c r="Y177" s="9"/>
      <c r="Z177" s="9"/>
      <c r="AA177" s="9"/>
      <c r="AB177" s="9"/>
      <c r="AC177" s="10"/>
      <c r="AD177" s="535"/>
      <c r="AE177" s="6">
        <f t="shared" si="12"/>
        <v>17</v>
      </c>
      <c r="AF177" s="6" t="str">
        <f>IF($AE177=17,_xlfn.XLOOKUP($A177&amp;" ",CostDB!B:B,CostDB!A:A,"",,),IF($AE177=15,_xlfn.XLOOKUP($A177&amp;"   ",CostDB!B:B,CostDB!A:A,"",,),""))</f>
        <v>17510MKS E200XA</v>
      </c>
      <c r="AG177" s="6" t="str">
        <f t="shared" si="10"/>
        <v>FUN</v>
      </c>
      <c r="AH177" s="6" t="str">
        <f t="shared" si="9"/>
        <v>CBU</v>
      </c>
      <c r="AI177" s="6" t="str">
        <f>IF($AF177="","",IF(LEFT(A177,5)="17500","タンク",IF(LEFT(A177,5)="17510","タンク",IF(COUNTIF(WeDB!$D$174:$D$183,$AF177)&gt;0,"吊掛けのみ",IF(COUNTIF(WeDB!$M$3:$M$169,$AF177)&gt;0,"アルミ",IF(COUNTIF(WeDB!D$3:D$169,$AF177),"WE適用","適用無し"))))))</f>
        <v>タンク</v>
      </c>
      <c r="AJ177" s="6" t="str">
        <f>IF(AND(AI177="WE適用",COUNTIF(Planning!$AS$10:$AS$896,$AF177&amp;"_"&amp;$AH177)&gt;0),"計画ok",IF(AND(AI177="WE適用",COUNTIF(Planning!$AS$10:$AS$896,$AF177&amp;"_"&amp;$AH177)=0),"未反映NG",""))</f>
        <v/>
      </c>
      <c r="AK177" s="6" t="str">
        <f t="shared" si="11"/>
        <v>17510MKS E200XA_CBU</v>
      </c>
      <c r="AL177" s="6" t="str">
        <f>IF(B177="","",_xlfn.XLOOKUP(AF177,CostDB!A:A,CostDB!G:G))</f>
        <v>1265WE</v>
      </c>
    </row>
    <row r="178" spans="1:38" x14ac:dyDescent="0.35">
      <c r="A178" s="8" t="s">
        <v>2447</v>
      </c>
      <c r="B178" s="9" t="s">
        <v>191</v>
      </c>
      <c r="C178" s="9" t="s">
        <v>2444</v>
      </c>
      <c r="D178" s="10" t="s">
        <v>2445</v>
      </c>
      <c r="E178" s="9">
        <v>0</v>
      </c>
      <c r="F178" s="9">
        <v>0</v>
      </c>
      <c r="G178" s="9">
        <v>0</v>
      </c>
      <c r="H178" s="9">
        <v>0</v>
      </c>
      <c r="I178" s="9">
        <v>0</v>
      </c>
      <c r="J178" s="9">
        <v>0</v>
      </c>
      <c r="K178" s="9">
        <v>0</v>
      </c>
      <c r="L178" s="9">
        <v>0</v>
      </c>
      <c r="M178" s="9">
        <v>0</v>
      </c>
      <c r="N178" s="9">
        <v>0</v>
      </c>
      <c r="O178" s="9">
        <v>6</v>
      </c>
      <c r="P178" s="9">
        <v>0</v>
      </c>
      <c r="Q178" s="9">
        <v>0</v>
      </c>
      <c r="R178" s="9">
        <v>0</v>
      </c>
      <c r="S178" s="9">
        <v>0</v>
      </c>
      <c r="T178" s="9">
        <v>0</v>
      </c>
      <c r="U178" s="9">
        <v>0</v>
      </c>
      <c r="V178" s="9">
        <v>0</v>
      </c>
      <c r="W178" s="9">
        <v>0</v>
      </c>
      <c r="X178" s="9">
        <v>0</v>
      </c>
      <c r="Y178" s="9"/>
      <c r="Z178" s="9"/>
      <c r="AA178" s="9"/>
      <c r="AB178" s="9"/>
      <c r="AC178" s="10"/>
      <c r="AD178" s="535"/>
      <c r="AE178" s="6">
        <f t="shared" si="12"/>
        <v>17</v>
      </c>
      <c r="AF178" s="6" t="str">
        <f>IF($AE178=17,_xlfn.XLOOKUP($A178&amp;" ",CostDB!B:B,CostDB!A:A,"",,),IF($AE178=15,_xlfn.XLOOKUP($A178&amp;"   ",CostDB!B:B,CostDB!A:A,"",,),""))</f>
        <v>17510MKS E200XA</v>
      </c>
      <c r="AG178" s="6" t="str">
        <f t="shared" si="10"/>
        <v>FUN</v>
      </c>
      <c r="AH178" s="6" t="str">
        <f t="shared" si="9"/>
        <v>CBU</v>
      </c>
      <c r="AI178" s="6" t="str">
        <f>IF($AF178="","",IF(LEFT(A178,5)="17500","タンク",IF(LEFT(A178,5)="17510","タンク",IF(COUNTIF(WeDB!$D$174:$D$183,$AF178)&gt;0,"吊掛けのみ",IF(COUNTIF(WeDB!$M$3:$M$169,$AF178)&gt;0,"アルミ",IF(COUNTIF(WeDB!D$3:D$169,$AF178),"WE適用","適用無し"))))))</f>
        <v>タンク</v>
      </c>
      <c r="AJ178" s="6" t="str">
        <f>IF(AND(AI178="WE適用",COUNTIF(Planning!$AS$10:$AS$896,$AF178&amp;"_"&amp;$AH178)&gt;0),"計画ok",IF(AND(AI178="WE適用",COUNTIF(Planning!$AS$10:$AS$896,$AF178&amp;"_"&amp;$AH178)=0),"未反映NG",""))</f>
        <v/>
      </c>
      <c r="AK178" s="6" t="str">
        <f t="shared" si="11"/>
        <v>17510MKS E200XA_CBU</v>
      </c>
      <c r="AL178" s="6" t="str">
        <f>IF(B178="","",_xlfn.XLOOKUP(AF178,CostDB!A:A,CostDB!G:G))</f>
        <v>1265WE</v>
      </c>
    </row>
    <row r="179" spans="1:38" x14ac:dyDescent="0.35">
      <c r="A179" s="8" t="s">
        <v>2447</v>
      </c>
      <c r="B179" s="9" t="s">
        <v>191</v>
      </c>
      <c r="C179" s="9" t="s">
        <v>2444</v>
      </c>
      <c r="D179" s="10" t="s">
        <v>2445</v>
      </c>
      <c r="E179" s="9">
        <v>0</v>
      </c>
      <c r="F179" s="9">
        <v>0</v>
      </c>
      <c r="G179" s="9">
        <v>0</v>
      </c>
      <c r="H179" s="9">
        <v>0</v>
      </c>
      <c r="I179" s="9">
        <v>0</v>
      </c>
      <c r="J179" s="9">
        <v>0</v>
      </c>
      <c r="K179" s="9">
        <v>20</v>
      </c>
      <c r="L179" s="9">
        <v>20</v>
      </c>
      <c r="M179" s="9">
        <v>20</v>
      </c>
      <c r="N179" s="9">
        <v>20</v>
      </c>
      <c r="O179" s="9">
        <v>20</v>
      </c>
      <c r="P179" s="9">
        <v>0</v>
      </c>
      <c r="Q179" s="9">
        <v>20</v>
      </c>
      <c r="R179" s="9">
        <v>20</v>
      </c>
      <c r="S179" s="9">
        <v>20</v>
      </c>
      <c r="T179" s="9">
        <v>21</v>
      </c>
      <c r="U179" s="9">
        <v>11</v>
      </c>
      <c r="V179" s="9">
        <v>20</v>
      </c>
      <c r="W179" s="9">
        <v>0</v>
      </c>
      <c r="X179" s="9">
        <v>0</v>
      </c>
      <c r="Y179" s="9"/>
      <c r="Z179" s="9"/>
      <c r="AA179" s="9"/>
      <c r="AB179" s="9"/>
      <c r="AC179" s="10"/>
      <c r="AD179" s="535"/>
      <c r="AE179" s="6">
        <f t="shared" si="12"/>
        <v>17</v>
      </c>
      <c r="AF179" s="6" t="str">
        <f>IF($AE179=17,_xlfn.XLOOKUP($A179&amp;" ",CostDB!B:B,CostDB!A:A,"",,),IF($AE179=15,_xlfn.XLOOKUP($A179&amp;"   ",CostDB!B:B,CostDB!A:A,"",,),""))</f>
        <v>17510MKS E200XA</v>
      </c>
      <c r="AG179" s="6" t="str">
        <f t="shared" si="10"/>
        <v>FUN</v>
      </c>
      <c r="AH179" s="6" t="str">
        <f t="shared" si="9"/>
        <v>CBU</v>
      </c>
      <c r="AI179" s="6" t="str">
        <f>IF($AF179="","",IF(LEFT(A179,5)="17500","タンク",IF(LEFT(A179,5)="17510","タンク",IF(COUNTIF(WeDB!$D$174:$D$183,$AF179)&gt;0,"吊掛けのみ",IF(COUNTIF(WeDB!$M$3:$M$169,$AF179)&gt;0,"アルミ",IF(COUNTIF(WeDB!D$3:D$169,$AF179),"WE適用","適用無し"))))))</f>
        <v>タンク</v>
      </c>
      <c r="AJ179" s="6" t="str">
        <f>IF(AND(AI179="WE適用",COUNTIF(Planning!$AS$10:$AS$896,$AF179&amp;"_"&amp;$AH179)&gt;0),"計画ok",IF(AND(AI179="WE適用",COUNTIF(Planning!$AS$10:$AS$896,$AF179&amp;"_"&amp;$AH179)=0),"未反映NG",""))</f>
        <v/>
      </c>
      <c r="AK179" s="6" t="str">
        <f t="shared" si="11"/>
        <v>17510MKS E200XA_CBU</v>
      </c>
      <c r="AL179" s="6" t="str">
        <f>IF(B179="","",_xlfn.XLOOKUP(AF179,CostDB!A:A,CostDB!G:G))</f>
        <v>1265WE</v>
      </c>
    </row>
    <row r="180" spans="1:38" x14ac:dyDescent="0.35">
      <c r="A180" s="8" t="s">
        <v>2447</v>
      </c>
      <c r="B180" s="9" t="s">
        <v>191</v>
      </c>
      <c r="C180" s="9" t="s">
        <v>2444</v>
      </c>
      <c r="D180" s="10" t="s">
        <v>2445</v>
      </c>
      <c r="E180" s="9">
        <v>0</v>
      </c>
      <c r="F180" s="9">
        <v>0</v>
      </c>
      <c r="G180" s="9">
        <v>0</v>
      </c>
      <c r="H180" s="9">
        <v>0</v>
      </c>
      <c r="I180" s="9">
        <v>0</v>
      </c>
      <c r="J180" s="9">
        <v>3</v>
      </c>
      <c r="K180" s="9">
        <v>0</v>
      </c>
      <c r="L180" s="9">
        <v>0</v>
      </c>
      <c r="M180" s="9">
        <v>0</v>
      </c>
      <c r="N180" s="9">
        <v>0</v>
      </c>
      <c r="O180" s="9">
        <v>0</v>
      </c>
      <c r="P180" s="9">
        <v>0</v>
      </c>
      <c r="Q180" s="9">
        <v>0</v>
      </c>
      <c r="R180" s="9">
        <v>0</v>
      </c>
      <c r="S180" s="9">
        <v>0</v>
      </c>
      <c r="T180" s="9">
        <v>0</v>
      </c>
      <c r="U180" s="9">
        <v>0</v>
      </c>
      <c r="V180" s="9">
        <v>0</v>
      </c>
      <c r="W180" s="9">
        <v>0</v>
      </c>
      <c r="X180" s="9">
        <v>0</v>
      </c>
      <c r="Y180" s="9"/>
      <c r="Z180" s="9"/>
      <c r="AA180" s="9"/>
      <c r="AB180" s="9"/>
      <c r="AC180" s="10"/>
      <c r="AD180" s="535"/>
      <c r="AE180" s="6">
        <f t="shared" si="12"/>
        <v>17</v>
      </c>
      <c r="AF180" s="6" t="str">
        <f>IF($AE180=17,_xlfn.XLOOKUP($A180&amp;" ",CostDB!B:B,CostDB!A:A,"",,),IF($AE180=15,_xlfn.XLOOKUP($A180&amp;"   ",CostDB!B:B,CostDB!A:A,"",,),""))</f>
        <v>17510MKS E200XA</v>
      </c>
      <c r="AG180" s="6" t="str">
        <f t="shared" si="10"/>
        <v>FUN</v>
      </c>
      <c r="AH180" s="6" t="str">
        <f t="shared" si="9"/>
        <v>CBU</v>
      </c>
      <c r="AI180" s="6" t="str">
        <f>IF($AF180="","",IF(LEFT(A180,5)="17500","タンク",IF(LEFT(A180,5)="17510","タンク",IF(COUNTIF(WeDB!$D$174:$D$183,$AF180)&gt;0,"吊掛けのみ",IF(COUNTIF(WeDB!$M$3:$M$169,$AF180)&gt;0,"アルミ",IF(COUNTIF(WeDB!D$3:D$169,$AF180),"WE適用","適用無し"))))))</f>
        <v>タンク</v>
      </c>
      <c r="AJ180" s="6" t="str">
        <f>IF(AND(AI180="WE適用",COUNTIF(Planning!$AS$10:$AS$896,$AF180&amp;"_"&amp;$AH180)&gt;0),"計画ok",IF(AND(AI180="WE適用",COUNTIF(Planning!$AS$10:$AS$896,$AF180&amp;"_"&amp;$AH180)=0),"未反映NG",""))</f>
        <v/>
      </c>
      <c r="AK180" s="6" t="str">
        <f t="shared" si="11"/>
        <v>17510MKS E200XA_CBU</v>
      </c>
      <c r="AL180" s="6" t="str">
        <f>IF(B180="","",_xlfn.XLOOKUP(AF180,CostDB!A:A,CostDB!G:G))</f>
        <v>1265WE</v>
      </c>
    </row>
    <row r="181" spans="1:38" x14ac:dyDescent="0.35">
      <c r="A181" s="8" t="s">
        <v>2447</v>
      </c>
      <c r="B181" s="9" t="s">
        <v>191</v>
      </c>
      <c r="C181" s="9" t="s">
        <v>2444</v>
      </c>
      <c r="D181" s="10" t="s">
        <v>2445</v>
      </c>
      <c r="E181" s="9">
        <v>0</v>
      </c>
      <c r="F181" s="9">
        <v>0</v>
      </c>
      <c r="G181" s="9">
        <v>0</v>
      </c>
      <c r="H181" s="9">
        <v>0</v>
      </c>
      <c r="I181" s="9">
        <v>0</v>
      </c>
      <c r="J181" s="9">
        <v>0</v>
      </c>
      <c r="K181" s="9">
        <v>0</v>
      </c>
      <c r="L181" s="9">
        <v>0</v>
      </c>
      <c r="M181" s="9">
        <v>0</v>
      </c>
      <c r="N181" s="9">
        <v>0</v>
      </c>
      <c r="O181" s="9">
        <v>0</v>
      </c>
      <c r="P181" s="9">
        <v>5</v>
      </c>
      <c r="Q181" s="9">
        <v>0</v>
      </c>
      <c r="R181" s="9">
        <v>0</v>
      </c>
      <c r="S181" s="9">
        <v>0</v>
      </c>
      <c r="T181" s="9">
        <v>0</v>
      </c>
      <c r="U181" s="9">
        <v>0</v>
      </c>
      <c r="V181" s="9">
        <v>0</v>
      </c>
      <c r="W181" s="9">
        <v>0</v>
      </c>
      <c r="X181" s="9">
        <v>0</v>
      </c>
      <c r="Y181" s="9"/>
      <c r="Z181" s="9"/>
      <c r="AA181" s="9"/>
      <c r="AB181" s="9"/>
      <c r="AC181" s="10"/>
      <c r="AD181" s="535"/>
      <c r="AE181" s="6">
        <f t="shared" si="12"/>
        <v>17</v>
      </c>
      <c r="AF181" s="6" t="str">
        <f>IF($AE181=17,_xlfn.XLOOKUP($A181&amp;" ",CostDB!B:B,CostDB!A:A,"",,),IF($AE181=15,_xlfn.XLOOKUP($A181&amp;"   ",CostDB!B:B,CostDB!A:A,"",,),""))</f>
        <v>17510MKS E200XA</v>
      </c>
      <c r="AG181" s="6" t="str">
        <f t="shared" si="10"/>
        <v>FUN</v>
      </c>
      <c r="AH181" s="6" t="str">
        <f t="shared" si="9"/>
        <v>CBU</v>
      </c>
      <c r="AI181" s="6" t="str">
        <f>IF($AF181="","",IF(LEFT(A181,5)="17500","タンク",IF(LEFT(A181,5)="17510","タンク",IF(COUNTIF(WeDB!$D$174:$D$183,$AF181)&gt;0,"吊掛けのみ",IF(COUNTIF(WeDB!$M$3:$M$169,$AF181)&gt;0,"アルミ",IF(COUNTIF(WeDB!D$3:D$169,$AF181),"WE適用","適用無し"))))))</f>
        <v>タンク</v>
      </c>
      <c r="AJ181" s="6" t="str">
        <f>IF(AND(AI181="WE適用",COUNTIF(Planning!$AS$10:$AS$896,$AF181&amp;"_"&amp;$AH181)&gt;0),"計画ok",IF(AND(AI181="WE適用",COUNTIF(Planning!$AS$10:$AS$896,$AF181&amp;"_"&amp;$AH181)=0),"未反映NG",""))</f>
        <v/>
      </c>
      <c r="AK181" s="6" t="str">
        <f t="shared" si="11"/>
        <v>17510MKS E200XA_CBU</v>
      </c>
      <c r="AL181" s="6" t="str">
        <f>IF(B181="","",_xlfn.XLOOKUP(AF181,CostDB!A:A,CostDB!G:G))</f>
        <v>1265WE</v>
      </c>
    </row>
    <row r="182" spans="1:38" x14ac:dyDescent="0.35">
      <c r="A182" s="8" t="s">
        <v>2447</v>
      </c>
      <c r="B182" s="9" t="s">
        <v>191</v>
      </c>
      <c r="C182" s="9" t="s">
        <v>2444</v>
      </c>
      <c r="D182" s="10" t="s">
        <v>2445</v>
      </c>
      <c r="E182" s="9">
        <v>80</v>
      </c>
      <c r="F182" s="9">
        <v>0</v>
      </c>
      <c r="G182" s="9">
        <v>0</v>
      </c>
      <c r="H182" s="9">
        <v>0</v>
      </c>
      <c r="I182" s="9">
        <v>0</v>
      </c>
      <c r="J182" s="9">
        <v>0</v>
      </c>
      <c r="K182" s="9">
        <v>0</v>
      </c>
      <c r="L182" s="9">
        <v>0</v>
      </c>
      <c r="M182" s="9">
        <v>0</v>
      </c>
      <c r="N182" s="9">
        <v>0</v>
      </c>
      <c r="O182" s="9">
        <v>0</v>
      </c>
      <c r="P182" s="9">
        <v>0</v>
      </c>
      <c r="Q182" s="9">
        <v>0</v>
      </c>
      <c r="R182" s="9">
        <v>0</v>
      </c>
      <c r="S182" s="9">
        <v>0</v>
      </c>
      <c r="T182" s="9">
        <v>0</v>
      </c>
      <c r="U182" s="9">
        <v>0</v>
      </c>
      <c r="V182" s="9">
        <v>0</v>
      </c>
      <c r="W182" s="9">
        <v>0</v>
      </c>
      <c r="X182" s="9">
        <v>0</v>
      </c>
      <c r="Y182" s="9"/>
      <c r="Z182" s="9"/>
      <c r="AA182" s="9"/>
      <c r="AB182" s="9"/>
      <c r="AC182" s="10"/>
      <c r="AD182" s="535"/>
      <c r="AE182" s="6">
        <f t="shared" si="12"/>
        <v>17</v>
      </c>
      <c r="AF182" s="6" t="str">
        <f>IF($AE182=17,_xlfn.XLOOKUP($A182&amp;" ",CostDB!B:B,CostDB!A:A,"",,),IF($AE182=15,_xlfn.XLOOKUP($A182&amp;"   ",CostDB!B:B,CostDB!A:A,"",,),""))</f>
        <v>17510MKS E200XA</v>
      </c>
      <c r="AG182" s="6" t="str">
        <f t="shared" si="10"/>
        <v>FUN</v>
      </c>
      <c r="AH182" s="6" t="str">
        <f t="shared" si="9"/>
        <v>CBU</v>
      </c>
      <c r="AI182" s="6" t="str">
        <f>IF($AF182="","",IF(LEFT(A182,5)="17500","タンク",IF(LEFT(A182,5)="17510","タンク",IF(COUNTIF(WeDB!$D$174:$D$183,$AF182)&gt;0,"吊掛けのみ",IF(COUNTIF(WeDB!$M$3:$M$169,$AF182)&gt;0,"アルミ",IF(COUNTIF(WeDB!D$3:D$169,$AF182),"WE適用","適用無し"))))))</f>
        <v>タンク</v>
      </c>
      <c r="AJ182" s="6" t="str">
        <f>IF(AND(AI182="WE適用",COUNTIF(Planning!$AS$10:$AS$896,$AF182&amp;"_"&amp;$AH182)&gt;0),"計画ok",IF(AND(AI182="WE適用",COUNTIF(Planning!$AS$10:$AS$896,$AF182&amp;"_"&amp;$AH182)=0),"未反映NG",""))</f>
        <v/>
      </c>
      <c r="AK182" s="6" t="str">
        <f t="shared" si="11"/>
        <v>17510MKS E200XA_CBU</v>
      </c>
      <c r="AL182" s="6" t="str">
        <f>IF(B182="","",_xlfn.XLOOKUP(AF182,CostDB!A:A,CostDB!G:G))</f>
        <v>1265WE</v>
      </c>
    </row>
    <row r="183" spans="1:38" x14ac:dyDescent="0.35">
      <c r="A183" s="8" t="s">
        <v>2447</v>
      </c>
      <c r="B183" s="9" t="s">
        <v>191</v>
      </c>
      <c r="C183" s="9" t="s">
        <v>2444</v>
      </c>
      <c r="D183" s="10" t="s">
        <v>2445</v>
      </c>
      <c r="E183" s="9">
        <v>0</v>
      </c>
      <c r="F183" s="9">
        <v>0</v>
      </c>
      <c r="G183" s="9">
        <v>0</v>
      </c>
      <c r="H183" s="9">
        <v>0</v>
      </c>
      <c r="I183" s="9">
        <v>0</v>
      </c>
      <c r="J183" s="9">
        <v>0</v>
      </c>
      <c r="K183" s="9">
        <v>0</v>
      </c>
      <c r="L183" s="9">
        <v>0</v>
      </c>
      <c r="M183" s="9">
        <v>0</v>
      </c>
      <c r="N183" s="9">
        <v>0</v>
      </c>
      <c r="O183" s="9">
        <v>0</v>
      </c>
      <c r="P183" s="9">
        <v>0</v>
      </c>
      <c r="Q183" s="9">
        <v>0</v>
      </c>
      <c r="R183" s="9">
        <v>0</v>
      </c>
      <c r="S183" s="9">
        <v>0</v>
      </c>
      <c r="T183" s="9">
        <v>0</v>
      </c>
      <c r="U183" s="9">
        <v>15</v>
      </c>
      <c r="V183" s="9">
        <v>63</v>
      </c>
      <c r="W183" s="9">
        <v>50</v>
      </c>
      <c r="X183" s="9">
        <v>59</v>
      </c>
      <c r="Y183" s="9"/>
      <c r="Z183" s="9"/>
      <c r="AA183" s="9"/>
      <c r="AB183" s="9"/>
      <c r="AC183" s="10"/>
      <c r="AD183" s="535"/>
      <c r="AE183" s="6">
        <f t="shared" si="12"/>
        <v>17</v>
      </c>
      <c r="AF183" s="6" t="str">
        <f>IF($AE183=17,_xlfn.XLOOKUP($A183&amp;" ",CostDB!B:B,CostDB!A:A,"",,),IF($AE183=15,_xlfn.XLOOKUP($A183&amp;"   ",CostDB!B:B,CostDB!A:A,"",,),""))</f>
        <v>17510MKS E200XA</v>
      </c>
      <c r="AG183" s="6" t="str">
        <f t="shared" si="10"/>
        <v>FUN</v>
      </c>
      <c r="AH183" s="6" t="str">
        <f t="shared" si="9"/>
        <v>CBU</v>
      </c>
      <c r="AI183" s="6" t="str">
        <f>IF($AF183="","",IF(LEFT(A183,5)="17500","タンク",IF(LEFT(A183,5)="17510","タンク",IF(COUNTIF(WeDB!$D$174:$D$183,$AF183)&gt;0,"吊掛けのみ",IF(COUNTIF(WeDB!$M$3:$M$169,$AF183)&gt;0,"アルミ",IF(COUNTIF(WeDB!D$3:D$169,$AF183),"WE適用","適用無し"))))))</f>
        <v>タンク</v>
      </c>
      <c r="AJ183" s="6" t="str">
        <f>IF(AND(AI183="WE適用",COUNTIF(Planning!$AS$10:$AS$896,$AF183&amp;"_"&amp;$AH183)&gt;0),"計画ok",IF(AND(AI183="WE適用",COUNTIF(Planning!$AS$10:$AS$896,$AF183&amp;"_"&amp;$AH183)=0),"未反映NG",""))</f>
        <v/>
      </c>
      <c r="AK183" s="6" t="str">
        <f t="shared" si="11"/>
        <v>17510MKS E200XA_CBU</v>
      </c>
      <c r="AL183" s="6" t="str">
        <f>IF(B183="","",_xlfn.XLOOKUP(AF183,CostDB!A:A,CostDB!G:G))</f>
        <v>1265WE</v>
      </c>
    </row>
    <row r="184" spans="1:38" x14ac:dyDescent="0.35">
      <c r="A184" s="8" t="s">
        <v>2447</v>
      </c>
      <c r="B184" s="9" t="s">
        <v>191</v>
      </c>
      <c r="C184" s="9" t="s">
        <v>2444</v>
      </c>
      <c r="D184" s="10" t="s">
        <v>2445</v>
      </c>
      <c r="E184" s="9">
        <v>0</v>
      </c>
      <c r="F184" s="9">
        <v>0</v>
      </c>
      <c r="G184" s="9">
        <v>9</v>
      </c>
      <c r="H184" s="9">
        <v>27</v>
      </c>
      <c r="I184" s="9">
        <v>42</v>
      </c>
      <c r="J184" s="9">
        <v>53</v>
      </c>
      <c r="K184" s="9">
        <v>18</v>
      </c>
      <c r="L184" s="9">
        <v>0</v>
      </c>
      <c r="M184" s="9">
        <v>0</v>
      </c>
      <c r="N184" s="9">
        <v>0</v>
      </c>
      <c r="O184" s="9">
        <v>0</v>
      </c>
      <c r="P184" s="9">
        <v>0</v>
      </c>
      <c r="Q184" s="9">
        <v>0</v>
      </c>
      <c r="R184" s="9">
        <v>0</v>
      </c>
      <c r="S184" s="9">
        <v>0</v>
      </c>
      <c r="T184" s="9">
        <v>0</v>
      </c>
      <c r="U184" s="9">
        <v>0</v>
      </c>
      <c r="V184" s="9">
        <v>0</v>
      </c>
      <c r="W184" s="9">
        <v>0</v>
      </c>
      <c r="X184" s="9">
        <v>0</v>
      </c>
      <c r="Y184" s="9"/>
      <c r="Z184" s="9"/>
      <c r="AA184" s="9"/>
      <c r="AB184" s="9"/>
      <c r="AC184" s="10"/>
      <c r="AD184" s="535"/>
      <c r="AE184" s="6">
        <f t="shared" si="12"/>
        <v>17</v>
      </c>
      <c r="AF184" s="6" t="str">
        <f>IF($AE184=17,_xlfn.XLOOKUP($A184&amp;" ",CostDB!B:B,CostDB!A:A,"",,),IF($AE184=15,_xlfn.XLOOKUP($A184&amp;"   ",CostDB!B:B,CostDB!A:A,"",,),""))</f>
        <v>17510MKS E200XA</v>
      </c>
      <c r="AG184" s="6" t="str">
        <f t="shared" si="10"/>
        <v>FUN</v>
      </c>
      <c r="AH184" s="6" t="str">
        <f t="shared" si="9"/>
        <v>CBU</v>
      </c>
      <c r="AI184" s="6" t="str">
        <f>IF($AF184="","",IF(LEFT(A184,5)="17500","タンク",IF(LEFT(A184,5)="17510","タンク",IF(COUNTIF(WeDB!$D$174:$D$183,$AF184)&gt;0,"吊掛けのみ",IF(COUNTIF(WeDB!$M$3:$M$169,$AF184)&gt;0,"アルミ",IF(COUNTIF(WeDB!D$3:D$169,$AF184),"WE適用","適用無し"))))))</f>
        <v>タンク</v>
      </c>
      <c r="AJ184" s="6" t="str">
        <f>IF(AND(AI184="WE適用",COUNTIF(Planning!$AS$10:$AS$896,$AF184&amp;"_"&amp;$AH184)&gt;0),"計画ok",IF(AND(AI184="WE適用",COUNTIF(Planning!$AS$10:$AS$896,$AF184&amp;"_"&amp;$AH184)=0),"未反映NG",""))</f>
        <v/>
      </c>
      <c r="AK184" s="6" t="str">
        <f t="shared" si="11"/>
        <v>17510MKS E200XA_CBU</v>
      </c>
      <c r="AL184" s="6" t="str">
        <f>IF(B184="","",_xlfn.XLOOKUP(AF184,CostDB!A:A,CostDB!G:G))</f>
        <v>1265WE</v>
      </c>
    </row>
    <row r="185" spans="1:38" x14ac:dyDescent="0.35">
      <c r="A185" s="8" t="s">
        <v>2447</v>
      </c>
      <c r="B185" s="9" t="s">
        <v>191</v>
      </c>
      <c r="C185" s="9" t="s">
        <v>2444</v>
      </c>
      <c r="D185" s="10" t="s">
        <v>2445</v>
      </c>
      <c r="E185" s="9">
        <v>0</v>
      </c>
      <c r="F185" s="9">
        <v>0</v>
      </c>
      <c r="G185" s="9">
        <v>0</v>
      </c>
      <c r="H185" s="9">
        <v>0</v>
      </c>
      <c r="I185" s="9">
        <v>0</v>
      </c>
      <c r="J185" s="9">
        <v>0</v>
      </c>
      <c r="K185" s="9">
        <v>0</v>
      </c>
      <c r="L185" s="9">
        <v>0</v>
      </c>
      <c r="M185" s="9">
        <v>6</v>
      </c>
      <c r="N185" s="9">
        <v>0</v>
      </c>
      <c r="O185" s="9">
        <v>0</v>
      </c>
      <c r="P185" s="9">
        <v>0</v>
      </c>
      <c r="Q185" s="9">
        <v>0</v>
      </c>
      <c r="R185" s="9">
        <v>0</v>
      </c>
      <c r="S185" s="9">
        <v>0</v>
      </c>
      <c r="T185" s="9">
        <v>0</v>
      </c>
      <c r="U185" s="9">
        <v>0</v>
      </c>
      <c r="V185" s="9">
        <v>0</v>
      </c>
      <c r="W185" s="9">
        <v>0</v>
      </c>
      <c r="X185" s="9">
        <v>0</v>
      </c>
      <c r="Y185" s="9"/>
      <c r="Z185" s="9"/>
      <c r="AA185" s="9"/>
      <c r="AB185" s="9"/>
      <c r="AC185" s="10"/>
      <c r="AD185" s="535"/>
      <c r="AE185" s="6">
        <f t="shared" si="12"/>
        <v>17</v>
      </c>
      <c r="AF185" s="6" t="str">
        <f>IF($AE185=17,_xlfn.XLOOKUP($A185&amp;" ",CostDB!B:B,CostDB!A:A,"",,),IF($AE185=15,_xlfn.XLOOKUP($A185&amp;"   ",CostDB!B:B,CostDB!A:A,"",,),""))</f>
        <v>17510MKS E200XA</v>
      </c>
      <c r="AG185" s="6" t="str">
        <f t="shared" si="10"/>
        <v>FUN</v>
      </c>
      <c r="AH185" s="6" t="str">
        <f t="shared" si="9"/>
        <v>CBU</v>
      </c>
      <c r="AI185" s="6" t="str">
        <f>IF($AF185="","",IF(LEFT(A185,5)="17500","タンク",IF(LEFT(A185,5)="17510","タンク",IF(COUNTIF(WeDB!$D$174:$D$183,$AF185)&gt;0,"吊掛けのみ",IF(COUNTIF(WeDB!$M$3:$M$169,$AF185)&gt;0,"アルミ",IF(COUNTIF(WeDB!D$3:D$169,$AF185),"WE適用","適用無し"))))))</f>
        <v>タンク</v>
      </c>
      <c r="AJ185" s="6" t="str">
        <f>IF(AND(AI185="WE適用",COUNTIF(Planning!$AS$10:$AS$896,$AF185&amp;"_"&amp;$AH185)&gt;0),"計画ok",IF(AND(AI185="WE適用",COUNTIF(Planning!$AS$10:$AS$896,$AF185&amp;"_"&amp;$AH185)=0),"未反映NG",""))</f>
        <v/>
      </c>
      <c r="AK185" s="6" t="str">
        <f t="shared" si="11"/>
        <v>17510MKS E200XA_CBU</v>
      </c>
      <c r="AL185" s="6" t="str">
        <f>IF(B185="","",_xlfn.XLOOKUP(AF185,CostDB!A:A,CostDB!G:G))</f>
        <v>1265WE</v>
      </c>
    </row>
    <row r="186" spans="1:38" x14ac:dyDescent="0.35">
      <c r="A186" s="8" t="s">
        <v>2447</v>
      </c>
      <c r="B186" s="9" t="s">
        <v>191</v>
      </c>
      <c r="C186" s="9" t="s">
        <v>2444</v>
      </c>
      <c r="D186" s="10" t="s">
        <v>2445</v>
      </c>
      <c r="E186" s="9">
        <v>0</v>
      </c>
      <c r="F186" s="9">
        <v>5</v>
      </c>
      <c r="G186" s="9">
        <v>0</v>
      </c>
      <c r="H186" s="9">
        <v>0</v>
      </c>
      <c r="I186" s="9">
        <v>0</v>
      </c>
      <c r="J186" s="9">
        <v>0</v>
      </c>
      <c r="K186" s="9">
        <v>0</v>
      </c>
      <c r="L186" s="9">
        <v>0</v>
      </c>
      <c r="M186" s="9">
        <v>0</v>
      </c>
      <c r="N186" s="9">
        <v>0</v>
      </c>
      <c r="O186" s="9">
        <v>0</v>
      </c>
      <c r="P186" s="9">
        <v>0</v>
      </c>
      <c r="Q186" s="9">
        <v>0</v>
      </c>
      <c r="R186" s="9">
        <v>0</v>
      </c>
      <c r="S186" s="9">
        <v>0</v>
      </c>
      <c r="T186" s="9">
        <v>13</v>
      </c>
      <c r="U186" s="9">
        <v>0</v>
      </c>
      <c r="V186" s="9">
        <v>0</v>
      </c>
      <c r="W186" s="9">
        <v>0</v>
      </c>
      <c r="X186" s="9">
        <v>0</v>
      </c>
      <c r="Y186" s="9"/>
      <c r="Z186" s="9"/>
      <c r="AA186" s="9"/>
      <c r="AB186" s="9"/>
      <c r="AC186" s="10"/>
      <c r="AD186" s="535"/>
      <c r="AE186" s="6">
        <f t="shared" si="12"/>
        <v>17</v>
      </c>
      <c r="AF186" s="6" t="str">
        <f>IF($AE186=17,_xlfn.XLOOKUP($A186&amp;" ",CostDB!B:B,CostDB!A:A,"",,),IF($AE186=15,_xlfn.XLOOKUP($A186&amp;"   ",CostDB!B:B,CostDB!A:A,"",,),""))</f>
        <v>17510MKS E200XA</v>
      </c>
      <c r="AG186" s="6" t="str">
        <f t="shared" si="10"/>
        <v>FUN</v>
      </c>
      <c r="AH186" s="6" t="str">
        <f t="shared" si="9"/>
        <v>CBU</v>
      </c>
      <c r="AI186" s="6" t="str">
        <f>IF($AF186="","",IF(LEFT(A186,5)="17500","タンク",IF(LEFT(A186,5)="17510","タンク",IF(COUNTIF(WeDB!$D$174:$D$183,$AF186)&gt;0,"吊掛けのみ",IF(COUNTIF(WeDB!$M$3:$M$169,$AF186)&gt;0,"アルミ",IF(COUNTIF(WeDB!D$3:D$169,$AF186),"WE適用","適用無し"))))))</f>
        <v>タンク</v>
      </c>
      <c r="AJ186" s="6" t="str">
        <f>IF(AND(AI186="WE適用",COUNTIF(Planning!$AS$10:$AS$896,$AF186&amp;"_"&amp;$AH186)&gt;0),"計画ok",IF(AND(AI186="WE適用",COUNTIF(Planning!$AS$10:$AS$896,$AF186&amp;"_"&amp;$AH186)=0),"未反映NG",""))</f>
        <v/>
      </c>
      <c r="AK186" s="6" t="str">
        <f t="shared" si="11"/>
        <v>17510MKS E200XA_CBU</v>
      </c>
      <c r="AL186" s="6" t="str">
        <f>IF(B186="","",_xlfn.XLOOKUP(AF186,CostDB!A:A,CostDB!G:G))</f>
        <v>1265WE</v>
      </c>
    </row>
    <row r="187" spans="1:38" x14ac:dyDescent="0.35">
      <c r="A187" s="8" t="s">
        <v>2447</v>
      </c>
      <c r="B187" s="9" t="s">
        <v>191</v>
      </c>
      <c r="C187" s="9" t="s">
        <v>2444</v>
      </c>
      <c r="D187" s="10" t="s">
        <v>2445</v>
      </c>
      <c r="E187" s="9">
        <v>0</v>
      </c>
      <c r="F187" s="9">
        <v>0</v>
      </c>
      <c r="G187" s="9">
        <v>0</v>
      </c>
      <c r="H187" s="9">
        <v>0</v>
      </c>
      <c r="I187" s="9">
        <v>0</v>
      </c>
      <c r="J187" s="9">
        <v>0</v>
      </c>
      <c r="K187" s="9">
        <v>0</v>
      </c>
      <c r="L187" s="9">
        <v>1</v>
      </c>
      <c r="M187" s="9">
        <v>0</v>
      </c>
      <c r="N187" s="9">
        <v>0</v>
      </c>
      <c r="O187" s="9">
        <v>0</v>
      </c>
      <c r="P187" s="9">
        <v>0</v>
      </c>
      <c r="Q187" s="9">
        <v>0</v>
      </c>
      <c r="R187" s="9">
        <v>0</v>
      </c>
      <c r="S187" s="9">
        <v>0</v>
      </c>
      <c r="T187" s="9">
        <v>0</v>
      </c>
      <c r="U187" s="9">
        <v>0</v>
      </c>
      <c r="V187" s="9">
        <v>0</v>
      </c>
      <c r="W187" s="9">
        <v>0</v>
      </c>
      <c r="X187" s="9">
        <v>0</v>
      </c>
      <c r="Y187" s="9"/>
      <c r="Z187" s="9"/>
      <c r="AA187" s="9"/>
      <c r="AB187" s="9"/>
      <c r="AC187" s="10"/>
      <c r="AD187" s="535"/>
      <c r="AE187" s="6">
        <f t="shared" si="12"/>
        <v>17</v>
      </c>
      <c r="AF187" s="6" t="str">
        <f>IF($AE187=17,_xlfn.XLOOKUP($A187&amp;" ",CostDB!B:B,CostDB!A:A,"",,),IF($AE187=15,_xlfn.XLOOKUP($A187&amp;"   ",CostDB!B:B,CostDB!A:A,"",,),""))</f>
        <v>17510MKS E200XA</v>
      </c>
      <c r="AG187" s="6" t="str">
        <f t="shared" si="10"/>
        <v>FUN</v>
      </c>
      <c r="AH187" s="6" t="str">
        <f t="shared" si="9"/>
        <v>CBU</v>
      </c>
      <c r="AI187" s="6" t="str">
        <f>IF($AF187="","",IF(LEFT(A187,5)="17500","タンク",IF(LEFT(A187,5)="17510","タンク",IF(COUNTIF(WeDB!$D$174:$D$183,$AF187)&gt;0,"吊掛けのみ",IF(COUNTIF(WeDB!$M$3:$M$169,$AF187)&gt;0,"アルミ",IF(COUNTIF(WeDB!D$3:D$169,$AF187),"WE適用","適用無し"))))))</f>
        <v>タンク</v>
      </c>
      <c r="AJ187" s="6" t="str">
        <f>IF(AND(AI187="WE適用",COUNTIF(Planning!$AS$10:$AS$896,$AF187&amp;"_"&amp;$AH187)&gt;0),"計画ok",IF(AND(AI187="WE適用",COUNTIF(Planning!$AS$10:$AS$896,$AF187&amp;"_"&amp;$AH187)=0),"未反映NG",""))</f>
        <v/>
      </c>
      <c r="AK187" s="6" t="str">
        <f t="shared" si="11"/>
        <v>17510MKS E200XA_CBU</v>
      </c>
      <c r="AL187" s="6" t="str">
        <f>IF(B187="","",_xlfn.XLOOKUP(AF187,CostDB!A:A,CostDB!G:G))</f>
        <v>1265WE</v>
      </c>
    </row>
    <row r="188" spans="1:38" x14ac:dyDescent="0.35">
      <c r="A188" s="8" t="s">
        <v>2447</v>
      </c>
      <c r="B188" s="9" t="s">
        <v>191</v>
      </c>
      <c r="C188" s="9" t="s">
        <v>2444</v>
      </c>
      <c r="D188" s="10" t="s">
        <v>2445</v>
      </c>
      <c r="E188" s="9">
        <v>0</v>
      </c>
      <c r="F188" s="9">
        <v>0</v>
      </c>
      <c r="G188" s="9">
        <v>0</v>
      </c>
      <c r="H188" s="9">
        <v>0</v>
      </c>
      <c r="I188" s="9">
        <v>0</v>
      </c>
      <c r="J188" s="9">
        <v>0</v>
      </c>
      <c r="K188" s="9">
        <v>19</v>
      </c>
      <c r="L188" s="9">
        <v>35</v>
      </c>
      <c r="M188" s="9">
        <v>41</v>
      </c>
      <c r="N188" s="9">
        <v>30</v>
      </c>
      <c r="O188" s="9">
        <v>23</v>
      </c>
      <c r="P188" s="9">
        <v>37</v>
      </c>
      <c r="Q188" s="9">
        <v>36</v>
      </c>
      <c r="R188" s="9">
        <v>26</v>
      </c>
      <c r="S188" s="9">
        <v>37</v>
      </c>
      <c r="T188" s="9">
        <v>35</v>
      </c>
      <c r="U188" s="9">
        <v>33</v>
      </c>
      <c r="V188" s="9">
        <v>0</v>
      </c>
      <c r="W188" s="9">
        <v>0</v>
      </c>
      <c r="X188" s="9">
        <v>0</v>
      </c>
      <c r="Y188" s="9"/>
      <c r="Z188" s="9"/>
      <c r="AA188" s="9"/>
      <c r="AB188" s="9"/>
      <c r="AC188" s="10"/>
      <c r="AD188" s="535"/>
      <c r="AE188" s="6">
        <f t="shared" si="12"/>
        <v>17</v>
      </c>
      <c r="AF188" s="6" t="str">
        <f>IF($AE188=17,_xlfn.XLOOKUP($A188&amp;" ",CostDB!B:B,CostDB!A:A,"",,),IF($AE188=15,_xlfn.XLOOKUP($A188&amp;"   ",CostDB!B:B,CostDB!A:A,"",,),""))</f>
        <v>17510MKS E200XA</v>
      </c>
      <c r="AG188" s="6" t="str">
        <f t="shared" si="10"/>
        <v>FUN</v>
      </c>
      <c r="AH188" s="6" t="str">
        <f t="shared" si="9"/>
        <v>CBU</v>
      </c>
      <c r="AI188" s="6" t="str">
        <f>IF($AF188="","",IF(LEFT(A188,5)="17500","タンク",IF(LEFT(A188,5)="17510","タンク",IF(COUNTIF(WeDB!$D$174:$D$183,$AF188)&gt;0,"吊掛けのみ",IF(COUNTIF(WeDB!$M$3:$M$169,$AF188)&gt;0,"アルミ",IF(COUNTIF(WeDB!D$3:D$169,$AF188),"WE適用","適用無し"))))))</f>
        <v>タンク</v>
      </c>
      <c r="AJ188" s="6" t="str">
        <f>IF(AND(AI188="WE適用",COUNTIF(Planning!$AS$10:$AS$896,$AF188&amp;"_"&amp;$AH188)&gt;0),"計画ok",IF(AND(AI188="WE適用",COUNTIF(Planning!$AS$10:$AS$896,$AF188&amp;"_"&amp;$AH188)=0),"未反映NG",""))</f>
        <v/>
      </c>
      <c r="AK188" s="6" t="str">
        <f t="shared" si="11"/>
        <v>17510MKS E200XA_CBU</v>
      </c>
      <c r="AL188" s="6" t="str">
        <f>IF(B188="","",_xlfn.XLOOKUP(AF188,CostDB!A:A,CostDB!G:G))</f>
        <v>1265WE</v>
      </c>
    </row>
    <row r="189" spans="1:38" x14ac:dyDescent="0.35">
      <c r="A189" s="8" t="s">
        <v>2447</v>
      </c>
      <c r="B189" s="9" t="s">
        <v>191</v>
      </c>
      <c r="C189" s="9" t="s">
        <v>2444</v>
      </c>
      <c r="D189" s="10" t="s">
        <v>2445</v>
      </c>
      <c r="E189" s="9">
        <v>0</v>
      </c>
      <c r="F189" s="9">
        <v>0</v>
      </c>
      <c r="G189" s="9">
        <v>0</v>
      </c>
      <c r="H189" s="9">
        <v>0</v>
      </c>
      <c r="I189" s="9">
        <v>16</v>
      </c>
      <c r="J189" s="9">
        <v>0</v>
      </c>
      <c r="K189" s="9">
        <v>0</v>
      </c>
      <c r="L189" s="9">
        <v>0</v>
      </c>
      <c r="M189" s="9">
        <v>0</v>
      </c>
      <c r="N189" s="9">
        <v>0</v>
      </c>
      <c r="O189" s="9">
        <v>0</v>
      </c>
      <c r="P189" s="9">
        <v>0</v>
      </c>
      <c r="Q189" s="9">
        <v>0</v>
      </c>
      <c r="R189" s="9">
        <v>0</v>
      </c>
      <c r="S189" s="9">
        <v>0</v>
      </c>
      <c r="T189" s="9">
        <v>0</v>
      </c>
      <c r="U189" s="9">
        <v>0</v>
      </c>
      <c r="V189" s="9">
        <v>0</v>
      </c>
      <c r="W189" s="9">
        <v>0</v>
      </c>
      <c r="X189" s="9">
        <v>0</v>
      </c>
      <c r="Y189" s="9"/>
      <c r="Z189" s="9"/>
      <c r="AA189" s="9"/>
      <c r="AB189" s="9"/>
      <c r="AC189" s="10"/>
      <c r="AD189" s="535"/>
      <c r="AE189" s="6">
        <f t="shared" si="12"/>
        <v>17</v>
      </c>
      <c r="AF189" s="6" t="str">
        <f>IF($AE189=17,_xlfn.XLOOKUP($A189&amp;" ",CostDB!B:B,CostDB!A:A,"",,),IF($AE189=15,_xlfn.XLOOKUP($A189&amp;"   ",CostDB!B:B,CostDB!A:A,"",,),""))</f>
        <v>17510MKS E200XA</v>
      </c>
      <c r="AG189" s="6" t="str">
        <f t="shared" si="10"/>
        <v>FUN</v>
      </c>
      <c r="AH189" s="6" t="str">
        <f t="shared" si="9"/>
        <v>CBU</v>
      </c>
      <c r="AI189" s="6" t="str">
        <f>IF($AF189="","",IF(LEFT(A189,5)="17500","タンク",IF(LEFT(A189,5)="17510","タンク",IF(COUNTIF(WeDB!$D$174:$D$183,$AF189)&gt;0,"吊掛けのみ",IF(COUNTIF(WeDB!$M$3:$M$169,$AF189)&gt;0,"アルミ",IF(COUNTIF(WeDB!D$3:D$169,$AF189),"WE適用","適用無し"))))))</f>
        <v>タンク</v>
      </c>
      <c r="AJ189" s="6" t="str">
        <f>IF(AND(AI189="WE適用",COUNTIF(Planning!$AS$10:$AS$896,$AF189&amp;"_"&amp;$AH189)&gt;0),"計画ok",IF(AND(AI189="WE適用",COUNTIF(Planning!$AS$10:$AS$896,$AF189&amp;"_"&amp;$AH189)=0),"未反映NG",""))</f>
        <v/>
      </c>
      <c r="AK189" s="6" t="str">
        <f t="shared" si="11"/>
        <v>17510MKS E200XA_CBU</v>
      </c>
      <c r="AL189" s="6" t="str">
        <f>IF(B189="","",_xlfn.XLOOKUP(AF189,CostDB!A:A,CostDB!G:G))</f>
        <v>1265WE</v>
      </c>
    </row>
    <row r="190" spans="1:38" x14ac:dyDescent="0.35">
      <c r="A190" s="8" t="s">
        <v>2447</v>
      </c>
      <c r="B190" s="9" t="s">
        <v>191</v>
      </c>
      <c r="C190" s="9" t="s">
        <v>2444</v>
      </c>
      <c r="D190" s="10" t="s">
        <v>2445</v>
      </c>
      <c r="E190" s="9">
        <v>0</v>
      </c>
      <c r="F190" s="9">
        <v>32</v>
      </c>
      <c r="G190" s="9">
        <v>38</v>
      </c>
      <c r="H190" s="9">
        <v>0</v>
      </c>
      <c r="I190" s="9">
        <v>0</v>
      </c>
      <c r="J190" s="9">
        <v>0</v>
      </c>
      <c r="K190" s="9">
        <v>0</v>
      </c>
      <c r="L190" s="9">
        <v>0</v>
      </c>
      <c r="M190" s="9">
        <v>0</v>
      </c>
      <c r="N190" s="9">
        <v>0</v>
      </c>
      <c r="O190" s="9">
        <v>0</v>
      </c>
      <c r="P190" s="9">
        <v>0</v>
      </c>
      <c r="Q190" s="9">
        <v>0</v>
      </c>
      <c r="R190" s="9">
        <v>0</v>
      </c>
      <c r="S190" s="9">
        <v>0</v>
      </c>
      <c r="T190" s="9">
        <v>0</v>
      </c>
      <c r="U190" s="9">
        <v>0</v>
      </c>
      <c r="V190" s="9">
        <v>0</v>
      </c>
      <c r="W190" s="9">
        <v>0</v>
      </c>
      <c r="X190" s="9">
        <v>0</v>
      </c>
      <c r="Y190" s="9"/>
      <c r="Z190" s="9"/>
      <c r="AA190" s="9"/>
      <c r="AB190" s="9"/>
      <c r="AC190" s="10"/>
      <c r="AD190" s="535"/>
      <c r="AE190" s="6">
        <f t="shared" si="12"/>
        <v>17</v>
      </c>
      <c r="AF190" s="6" t="str">
        <f>IF($AE190=17,_xlfn.XLOOKUP($A190&amp;" ",CostDB!B:B,CostDB!A:A,"",,),IF($AE190=15,_xlfn.XLOOKUP($A190&amp;"   ",CostDB!B:B,CostDB!A:A,"",,),""))</f>
        <v>17510MKS E200XA</v>
      </c>
      <c r="AG190" s="6" t="str">
        <f t="shared" si="10"/>
        <v>FUN</v>
      </c>
      <c r="AH190" s="6" t="str">
        <f t="shared" si="9"/>
        <v>CBU</v>
      </c>
      <c r="AI190" s="6" t="str">
        <f>IF($AF190="","",IF(LEFT(A190,5)="17500","タンク",IF(LEFT(A190,5)="17510","タンク",IF(COUNTIF(WeDB!$D$174:$D$183,$AF190)&gt;0,"吊掛けのみ",IF(COUNTIF(WeDB!$M$3:$M$169,$AF190)&gt;0,"アルミ",IF(COUNTIF(WeDB!D$3:D$169,$AF190),"WE適用","適用無し"))))))</f>
        <v>タンク</v>
      </c>
      <c r="AJ190" s="6" t="str">
        <f>IF(AND(AI190="WE適用",COUNTIF(Planning!$AS$10:$AS$896,$AF190&amp;"_"&amp;$AH190)&gt;0),"計画ok",IF(AND(AI190="WE適用",COUNTIF(Planning!$AS$10:$AS$896,$AF190&amp;"_"&amp;$AH190)=0),"未反映NG",""))</f>
        <v/>
      </c>
      <c r="AK190" s="6" t="str">
        <f t="shared" si="11"/>
        <v>17510MKS E200XA_CBU</v>
      </c>
      <c r="AL190" s="6" t="str">
        <f>IF(B190="","",_xlfn.XLOOKUP(AF190,CostDB!A:A,CostDB!G:G))</f>
        <v>1265WE</v>
      </c>
    </row>
    <row r="191" spans="1:38" x14ac:dyDescent="0.35">
      <c r="A191" s="8" t="s">
        <v>2447</v>
      </c>
      <c r="B191" s="9" t="s">
        <v>191</v>
      </c>
      <c r="C191" s="9" t="s">
        <v>2444</v>
      </c>
      <c r="D191" s="10" t="s">
        <v>2445</v>
      </c>
      <c r="E191" s="9">
        <v>0</v>
      </c>
      <c r="F191" s="9">
        <v>0</v>
      </c>
      <c r="G191" s="9">
        <v>10</v>
      </c>
      <c r="H191" s="9">
        <v>0</v>
      </c>
      <c r="I191" s="9">
        <v>0</v>
      </c>
      <c r="J191" s="9">
        <v>0</v>
      </c>
      <c r="K191" s="9">
        <v>0</v>
      </c>
      <c r="L191" s="9">
        <v>0</v>
      </c>
      <c r="M191" s="9">
        <v>0</v>
      </c>
      <c r="N191" s="9">
        <v>0</v>
      </c>
      <c r="O191" s="9">
        <v>0</v>
      </c>
      <c r="P191" s="9">
        <v>0</v>
      </c>
      <c r="Q191" s="9">
        <v>0</v>
      </c>
      <c r="R191" s="9">
        <v>0</v>
      </c>
      <c r="S191" s="9">
        <v>0</v>
      </c>
      <c r="T191" s="9">
        <v>0</v>
      </c>
      <c r="U191" s="9">
        <v>0</v>
      </c>
      <c r="V191" s="9">
        <v>0</v>
      </c>
      <c r="W191" s="9">
        <v>0</v>
      </c>
      <c r="X191" s="9">
        <v>0</v>
      </c>
      <c r="Y191" s="9"/>
      <c r="Z191" s="9"/>
      <c r="AA191" s="9"/>
      <c r="AB191" s="9"/>
      <c r="AC191" s="10"/>
      <c r="AD191" s="535"/>
      <c r="AE191" s="6">
        <f t="shared" si="12"/>
        <v>17</v>
      </c>
      <c r="AF191" s="6" t="str">
        <f>IF($AE191=17,_xlfn.XLOOKUP($A191&amp;" ",CostDB!B:B,CostDB!A:A,"",,),IF($AE191=15,_xlfn.XLOOKUP($A191&amp;"   ",CostDB!B:B,CostDB!A:A,"",,),""))</f>
        <v>17510MKS E200XA</v>
      </c>
      <c r="AG191" s="6" t="str">
        <f t="shared" si="10"/>
        <v>FUN</v>
      </c>
      <c r="AH191" s="6" t="str">
        <f t="shared" si="9"/>
        <v>CBU</v>
      </c>
      <c r="AI191" s="6" t="str">
        <f>IF($AF191="","",IF(LEFT(A191,5)="17500","タンク",IF(LEFT(A191,5)="17510","タンク",IF(COUNTIF(WeDB!$D$174:$D$183,$AF191)&gt;0,"吊掛けのみ",IF(COUNTIF(WeDB!$M$3:$M$169,$AF191)&gt;0,"アルミ",IF(COUNTIF(WeDB!D$3:D$169,$AF191),"WE適用","適用無し"))))))</f>
        <v>タンク</v>
      </c>
      <c r="AJ191" s="6" t="str">
        <f>IF(AND(AI191="WE適用",COUNTIF(Planning!$AS$10:$AS$896,$AF191&amp;"_"&amp;$AH191)&gt;0),"計画ok",IF(AND(AI191="WE適用",COUNTIF(Planning!$AS$10:$AS$896,$AF191&amp;"_"&amp;$AH191)=0),"未反映NG",""))</f>
        <v/>
      </c>
      <c r="AK191" s="6" t="str">
        <f t="shared" si="11"/>
        <v>17510MKS E200XA_CBU</v>
      </c>
      <c r="AL191" s="6" t="str">
        <f>IF(B191="","",_xlfn.XLOOKUP(AF191,CostDB!A:A,CostDB!G:G))</f>
        <v>1265WE</v>
      </c>
    </row>
    <row r="192" spans="1:38" x14ac:dyDescent="0.35">
      <c r="A192" s="8" t="s">
        <v>2448</v>
      </c>
      <c r="B192" s="9"/>
      <c r="C192" s="9"/>
      <c r="D192" s="10"/>
      <c r="E192" s="9">
        <v>80</v>
      </c>
      <c r="F192" s="9">
        <v>37</v>
      </c>
      <c r="G192" s="9">
        <v>57</v>
      </c>
      <c r="H192" s="9">
        <v>57</v>
      </c>
      <c r="I192" s="9">
        <v>58</v>
      </c>
      <c r="J192" s="9">
        <v>56</v>
      </c>
      <c r="K192" s="9">
        <v>57</v>
      </c>
      <c r="L192" s="9">
        <v>57</v>
      </c>
      <c r="M192" s="9">
        <v>67</v>
      </c>
      <c r="N192" s="9">
        <v>50</v>
      </c>
      <c r="O192" s="9">
        <v>49</v>
      </c>
      <c r="P192" s="9">
        <v>42</v>
      </c>
      <c r="Q192" s="9">
        <v>56</v>
      </c>
      <c r="R192" s="9">
        <v>46</v>
      </c>
      <c r="S192" s="9">
        <v>57</v>
      </c>
      <c r="T192" s="9">
        <v>69</v>
      </c>
      <c r="U192" s="9">
        <v>59</v>
      </c>
      <c r="V192" s="9">
        <v>83</v>
      </c>
      <c r="W192" s="9">
        <v>50</v>
      </c>
      <c r="X192" s="9">
        <v>59</v>
      </c>
      <c r="Y192" s="9"/>
      <c r="Z192" s="9"/>
      <c r="AA192" s="9"/>
      <c r="AB192" s="9"/>
      <c r="AC192" s="10"/>
      <c r="AD192" s="535"/>
      <c r="AE192" s="6">
        <f t="shared" si="12"/>
        <v>20</v>
      </c>
      <c r="AF192" s="6" t="str">
        <f>IF($AE192=17,_xlfn.XLOOKUP($A192&amp;" ",CostDB!B:B,CostDB!A:A,"",,),IF($AE192=15,_xlfn.XLOOKUP($A192&amp;"   ",CostDB!B:B,CostDB!A:A,"",,),""))</f>
        <v/>
      </c>
      <c r="AG192" s="6" t="str">
        <f t="shared" si="10"/>
        <v/>
      </c>
      <c r="AH192" s="6" t="str">
        <f t="shared" si="9"/>
        <v/>
      </c>
      <c r="AI192" s="6" t="str">
        <f>IF($AF192="","",IF(LEFT(A192,5)="17500","タンク",IF(LEFT(A192,5)="17510","タンク",IF(COUNTIF(WeDB!$D$174:$D$183,$AF192)&gt;0,"吊掛けのみ",IF(COUNTIF(WeDB!$M$3:$M$169,$AF192)&gt;0,"アルミ",IF(COUNTIF(WeDB!D$3:D$169,$AF192),"WE適用","適用無し"))))))</f>
        <v/>
      </c>
      <c r="AJ192" s="6" t="str">
        <f>IF(AND(AI192="WE適用",COUNTIF(Planning!$AS$10:$AS$896,$AF192&amp;"_"&amp;$AH192)&gt;0),"計画ok",IF(AND(AI192="WE適用",COUNTIF(Planning!$AS$10:$AS$896,$AF192&amp;"_"&amp;$AH192)=0),"未反映NG",""))</f>
        <v/>
      </c>
      <c r="AK192" s="6" t="str">
        <f t="shared" si="11"/>
        <v>_</v>
      </c>
      <c r="AL192" s="6" t="str">
        <f>IF(B192="","",_xlfn.XLOOKUP(AF192,CostDB!A:A,CostDB!G:G))</f>
        <v/>
      </c>
    </row>
    <row r="193" spans="1:38" x14ac:dyDescent="0.35">
      <c r="A193" s="8" t="s">
        <v>2449</v>
      </c>
      <c r="B193" s="9" t="s">
        <v>191</v>
      </c>
      <c r="C193" s="9" t="s">
        <v>2389</v>
      </c>
      <c r="D193" s="10" t="s">
        <v>116</v>
      </c>
      <c r="E193" s="9">
        <v>0</v>
      </c>
      <c r="F193" s="9">
        <v>0</v>
      </c>
      <c r="G193" s="9">
        <v>0</v>
      </c>
      <c r="H193" s="9">
        <v>0</v>
      </c>
      <c r="I193" s="9">
        <v>0</v>
      </c>
      <c r="J193" s="9">
        <v>0</v>
      </c>
      <c r="K193" s="9">
        <v>0</v>
      </c>
      <c r="L193" s="9">
        <v>0</v>
      </c>
      <c r="M193" s="9">
        <v>0</v>
      </c>
      <c r="N193" s="9">
        <v>0</v>
      </c>
      <c r="O193" s="9">
        <v>0</v>
      </c>
      <c r="P193" s="9">
        <v>0</v>
      </c>
      <c r="Q193" s="9">
        <v>0</v>
      </c>
      <c r="R193" s="9">
        <v>0</v>
      </c>
      <c r="S193" s="9">
        <v>10</v>
      </c>
      <c r="T193" s="9">
        <v>10</v>
      </c>
      <c r="U193" s="9">
        <v>15</v>
      </c>
      <c r="V193" s="9">
        <v>15</v>
      </c>
      <c r="W193" s="9">
        <v>0</v>
      </c>
      <c r="X193" s="9">
        <v>0</v>
      </c>
      <c r="Y193" s="9"/>
      <c r="Z193" s="9"/>
      <c r="AA193" s="9"/>
      <c r="AB193" s="9"/>
      <c r="AC193" s="10"/>
      <c r="AD193" s="535"/>
      <c r="AE193" s="6">
        <f t="shared" si="12"/>
        <v>17</v>
      </c>
      <c r="AF193" s="6" t="str">
        <f>IF($AE193=17,_xlfn.XLOOKUP($A193&amp;" ",CostDB!B:B,CostDB!A:A,"",,),IF($AE193=15,_xlfn.XLOOKUP($A193&amp;"   ",CostDB!B:B,CostDB!A:A,"",,),""))</f>
        <v>17510MLA A000XA</v>
      </c>
      <c r="AG193" s="6" t="str">
        <f t="shared" si="10"/>
        <v>FUN</v>
      </c>
      <c r="AH193" s="6" t="str">
        <f t="shared" si="9"/>
        <v>CBU</v>
      </c>
      <c r="AI193" s="6" t="str">
        <f>IF($AF193="","",IF(LEFT(A193,5)="17500","タンク",IF(LEFT(A193,5)="17510","タンク",IF(COUNTIF(WeDB!$D$174:$D$183,$AF193)&gt;0,"吊掛けのみ",IF(COUNTIF(WeDB!$M$3:$M$169,$AF193)&gt;0,"アルミ",IF(COUNTIF(WeDB!D$3:D$169,$AF193),"WE適用","適用無し"))))))</f>
        <v>タンク</v>
      </c>
      <c r="AJ193" s="6" t="str">
        <f>IF(AND(AI193="WE適用",COUNTIF(Planning!$AS$10:$AS$896,$AF193&amp;"_"&amp;$AH193)&gt;0),"計画ok",IF(AND(AI193="WE適用",COUNTIF(Planning!$AS$10:$AS$896,$AF193&amp;"_"&amp;$AH193)=0),"未反映NG",""))</f>
        <v/>
      </c>
      <c r="AK193" s="6" t="str">
        <f t="shared" si="11"/>
        <v>17510MLA A000XA_CBU</v>
      </c>
      <c r="AL193" s="6" t="str">
        <f>IF(B193="","",_xlfn.XLOOKUP(AF193,CostDB!A:A,CostDB!G:G))</f>
        <v>1265WE</v>
      </c>
    </row>
    <row r="194" spans="1:38" x14ac:dyDescent="0.35">
      <c r="A194" s="8" t="s">
        <v>2449</v>
      </c>
      <c r="B194" s="9" t="s">
        <v>191</v>
      </c>
      <c r="C194" s="9" t="s">
        <v>2389</v>
      </c>
      <c r="D194" s="10" t="s">
        <v>116</v>
      </c>
      <c r="E194" s="9">
        <v>0</v>
      </c>
      <c r="F194" s="9">
        <v>0</v>
      </c>
      <c r="G194" s="9">
        <v>0</v>
      </c>
      <c r="H194" s="9">
        <v>29</v>
      </c>
      <c r="I194" s="9">
        <v>50</v>
      </c>
      <c r="J194" s="9">
        <v>14</v>
      </c>
      <c r="K194" s="9">
        <v>0</v>
      </c>
      <c r="L194" s="9">
        <v>0</v>
      </c>
      <c r="M194" s="9">
        <v>0</v>
      </c>
      <c r="N194" s="9">
        <v>0</v>
      </c>
      <c r="O194" s="9">
        <v>0</v>
      </c>
      <c r="P194" s="9">
        <v>0</v>
      </c>
      <c r="Q194" s="9">
        <v>0</v>
      </c>
      <c r="R194" s="9">
        <v>0</v>
      </c>
      <c r="S194" s="9">
        <v>0</v>
      </c>
      <c r="T194" s="9">
        <v>0</v>
      </c>
      <c r="U194" s="9">
        <v>0</v>
      </c>
      <c r="V194" s="9">
        <v>0</v>
      </c>
      <c r="W194" s="9">
        <v>0</v>
      </c>
      <c r="X194" s="9">
        <v>0</v>
      </c>
      <c r="Y194" s="9"/>
      <c r="Z194" s="9"/>
      <c r="AA194" s="9"/>
      <c r="AB194" s="9"/>
      <c r="AC194" s="10"/>
      <c r="AD194" s="535"/>
      <c r="AE194" s="6">
        <f t="shared" si="12"/>
        <v>17</v>
      </c>
      <c r="AF194" s="6" t="str">
        <f>IF($AE194=17,_xlfn.XLOOKUP($A194&amp;" ",CostDB!B:B,CostDB!A:A,"",,),IF($AE194=15,_xlfn.XLOOKUP($A194&amp;"   ",CostDB!B:B,CostDB!A:A,"",,),""))</f>
        <v>17510MLA A000XA</v>
      </c>
      <c r="AG194" s="6" t="str">
        <f t="shared" si="10"/>
        <v>FUN</v>
      </c>
      <c r="AH194" s="6" t="str">
        <f t="shared" si="9"/>
        <v>CBU</v>
      </c>
      <c r="AI194" s="6" t="str">
        <f>IF($AF194="","",IF(LEFT(A194,5)="17500","タンク",IF(LEFT(A194,5)="17510","タンク",IF(COUNTIF(WeDB!$D$174:$D$183,$AF194)&gt;0,"吊掛けのみ",IF(COUNTIF(WeDB!$M$3:$M$169,$AF194)&gt;0,"アルミ",IF(COUNTIF(WeDB!D$3:D$169,$AF194),"WE適用","適用無し"))))))</f>
        <v>タンク</v>
      </c>
      <c r="AJ194" s="6" t="str">
        <f>IF(AND(AI194="WE適用",COUNTIF(Planning!$AS$10:$AS$896,$AF194&amp;"_"&amp;$AH194)&gt;0),"計画ok",IF(AND(AI194="WE適用",COUNTIF(Planning!$AS$10:$AS$896,$AF194&amp;"_"&amp;$AH194)=0),"未反映NG",""))</f>
        <v/>
      </c>
      <c r="AK194" s="6" t="str">
        <f t="shared" si="11"/>
        <v>17510MLA A000XA_CBU</v>
      </c>
      <c r="AL194" s="6" t="str">
        <f>IF(B194="","",_xlfn.XLOOKUP(AF194,CostDB!A:A,CostDB!G:G))</f>
        <v>1265WE</v>
      </c>
    </row>
    <row r="195" spans="1:38" x14ac:dyDescent="0.35">
      <c r="A195" s="8" t="s">
        <v>2449</v>
      </c>
      <c r="B195" s="9" t="s">
        <v>191</v>
      </c>
      <c r="C195" s="9" t="s">
        <v>2389</v>
      </c>
      <c r="D195" s="10" t="s">
        <v>116</v>
      </c>
      <c r="E195" s="9">
        <v>0</v>
      </c>
      <c r="F195" s="9">
        <v>0</v>
      </c>
      <c r="G195" s="9">
        <v>0</v>
      </c>
      <c r="H195" s="9">
        <v>0</v>
      </c>
      <c r="I195" s="9">
        <v>0</v>
      </c>
      <c r="J195" s="9">
        <v>0</v>
      </c>
      <c r="K195" s="9">
        <v>0</v>
      </c>
      <c r="L195" s="9">
        <v>0</v>
      </c>
      <c r="M195" s="9">
        <v>0</v>
      </c>
      <c r="N195" s="9">
        <v>0</v>
      </c>
      <c r="O195" s="9">
        <v>34</v>
      </c>
      <c r="P195" s="9">
        <v>30</v>
      </c>
      <c r="Q195" s="9">
        <v>11</v>
      </c>
      <c r="R195" s="9">
        <v>0</v>
      </c>
      <c r="S195" s="9">
        <v>0</v>
      </c>
      <c r="T195" s="9">
        <v>0</v>
      </c>
      <c r="U195" s="9">
        <v>0</v>
      </c>
      <c r="V195" s="9">
        <v>0</v>
      </c>
      <c r="W195" s="9">
        <v>0</v>
      </c>
      <c r="X195" s="9">
        <v>0</v>
      </c>
      <c r="Y195" s="9"/>
      <c r="Z195" s="9"/>
      <c r="AA195" s="9"/>
      <c r="AB195" s="9"/>
      <c r="AC195" s="10"/>
      <c r="AD195" s="535"/>
      <c r="AE195" s="6">
        <f t="shared" si="12"/>
        <v>17</v>
      </c>
      <c r="AF195" s="6" t="str">
        <f>IF($AE195=17,_xlfn.XLOOKUP($A195&amp;" ",CostDB!B:B,CostDB!A:A,"",,),IF($AE195=15,_xlfn.XLOOKUP($A195&amp;"   ",CostDB!B:B,CostDB!A:A,"",,),""))</f>
        <v>17510MLA A000XA</v>
      </c>
      <c r="AG195" s="6" t="str">
        <f t="shared" si="10"/>
        <v>FUN</v>
      </c>
      <c r="AH195" s="6" t="str">
        <f t="shared" si="9"/>
        <v>CBU</v>
      </c>
      <c r="AI195" s="6" t="str">
        <f>IF($AF195="","",IF(LEFT(A195,5)="17500","タンク",IF(LEFT(A195,5)="17510","タンク",IF(COUNTIF(WeDB!$D$174:$D$183,$AF195)&gt;0,"吊掛けのみ",IF(COUNTIF(WeDB!$M$3:$M$169,$AF195)&gt;0,"アルミ",IF(COUNTIF(WeDB!D$3:D$169,$AF195),"WE適用","適用無し"))))))</f>
        <v>タンク</v>
      </c>
      <c r="AJ195" s="6" t="str">
        <f>IF(AND(AI195="WE適用",COUNTIF(Planning!$AS$10:$AS$896,$AF195&amp;"_"&amp;$AH195)&gt;0),"計画ok",IF(AND(AI195="WE適用",COUNTIF(Planning!$AS$10:$AS$896,$AF195&amp;"_"&amp;$AH195)=0),"未反映NG",""))</f>
        <v/>
      </c>
      <c r="AK195" s="6" t="str">
        <f t="shared" si="11"/>
        <v>17510MLA A000XA_CBU</v>
      </c>
      <c r="AL195" s="6" t="str">
        <f>IF(B195="","",_xlfn.XLOOKUP(AF195,CostDB!A:A,CostDB!G:G))</f>
        <v>1265WE</v>
      </c>
    </row>
    <row r="196" spans="1:38" x14ac:dyDescent="0.35">
      <c r="A196" s="8" t="s">
        <v>2449</v>
      </c>
      <c r="B196" s="9" t="s">
        <v>191</v>
      </c>
      <c r="C196" s="9" t="s">
        <v>2389</v>
      </c>
      <c r="D196" s="10" t="s">
        <v>116</v>
      </c>
      <c r="E196" s="9">
        <v>0</v>
      </c>
      <c r="F196" s="9">
        <v>0</v>
      </c>
      <c r="G196" s="9">
        <v>0</v>
      </c>
      <c r="H196" s="9">
        <v>0</v>
      </c>
      <c r="I196" s="9">
        <v>0</v>
      </c>
      <c r="J196" s="9">
        <v>10</v>
      </c>
      <c r="K196" s="9">
        <v>10</v>
      </c>
      <c r="L196" s="9">
        <v>10</v>
      </c>
      <c r="M196" s="9">
        <v>9</v>
      </c>
      <c r="N196" s="9">
        <v>0</v>
      </c>
      <c r="O196" s="9">
        <v>0</v>
      </c>
      <c r="P196" s="9">
        <v>0</v>
      </c>
      <c r="Q196" s="9">
        <v>0</v>
      </c>
      <c r="R196" s="9">
        <v>0</v>
      </c>
      <c r="S196" s="9">
        <v>0</v>
      </c>
      <c r="T196" s="9">
        <v>0</v>
      </c>
      <c r="U196" s="9">
        <v>0</v>
      </c>
      <c r="V196" s="9">
        <v>0</v>
      </c>
      <c r="W196" s="9">
        <v>0</v>
      </c>
      <c r="X196" s="9">
        <v>0</v>
      </c>
      <c r="Y196" s="9"/>
      <c r="Z196" s="9"/>
      <c r="AA196" s="9"/>
      <c r="AB196" s="9"/>
      <c r="AC196" s="10"/>
      <c r="AD196" s="535"/>
      <c r="AE196" s="6">
        <f t="shared" si="12"/>
        <v>17</v>
      </c>
      <c r="AF196" s="6" t="str">
        <f>IF($AE196=17,_xlfn.XLOOKUP($A196&amp;" ",CostDB!B:B,CostDB!A:A,"",,),IF($AE196=15,_xlfn.XLOOKUP($A196&amp;"   ",CostDB!B:B,CostDB!A:A,"",,),""))</f>
        <v>17510MLA A000XA</v>
      </c>
      <c r="AG196" s="6" t="str">
        <f t="shared" si="10"/>
        <v>FUN</v>
      </c>
      <c r="AH196" s="6" t="str">
        <f t="shared" si="9"/>
        <v>CBU</v>
      </c>
      <c r="AI196" s="6" t="str">
        <f>IF($AF196="","",IF(LEFT(A196,5)="17500","タンク",IF(LEFT(A196,5)="17510","タンク",IF(COUNTIF(WeDB!$D$174:$D$183,$AF196)&gt;0,"吊掛けのみ",IF(COUNTIF(WeDB!$M$3:$M$169,$AF196)&gt;0,"アルミ",IF(COUNTIF(WeDB!D$3:D$169,$AF196),"WE適用","適用無し"))))))</f>
        <v>タンク</v>
      </c>
      <c r="AJ196" s="6" t="str">
        <f>IF(AND(AI196="WE適用",COUNTIF(Planning!$AS$10:$AS$896,$AF196&amp;"_"&amp;$AH196)&gt;0),"計画ok",IF(AND(AI196="WE適用",COUNTIF(Planning!$AS$10:$AS$896,$AF196&amp;"_"&amp;$AH196)=0),"未反映NG",""))</f>
        <v/>
      </c>
      <c r="AK196" s="6" t="str">
        <f t="shared" si="11"/>
        <v>17510MLA A000XA_CBU</v>
      </c>
      <c r="AL196" s="6" t="str">
        <f>IF(B196="","",_xlfn.XLOOKUP(AF196,CostDB!A:A,CostDB!G:G))</f>
        <v>1265WE</v>
      </c>
    </row>
    <row r="197" spans="1:38" x14ac:dyDescent="0.35">
      <c r="A197" s="8" t="s">
        <v>2449</v>
      </c>
      <c r="B197" s="9" t="s">
        <v>191</v>
      </c>
      <c r="C197" s="9" t="s">
        <v>2389</v>
      </c>
      <c r="D197" s="10" t="s">
        <v>116</v>
      </c>
      <c r="E197" s="9">
        <v>0</v>
      </c>
      <c r="F197" s="9">
        <v>0</v>
      </c>
      <c r="G197" s="9">
        <v>0</v>
      </c>
      <c r="H197" s="9">
        <v>0</v>
      </c>
      <c r="I197" s="9">
        <v>0</v>
      </c>
      <c r="J197" s="9">
        <v>0</v>
      </c>
      <c r="K197" s="9">
        <v>0</v>
      </c>
      <c r="L197" s="9">
        <v>0</v>
      </c>
      <c r="M197" s="9">
        <v>0</v>
      </c>
      <c r="N197" s="9">
        <v>0</v>
      </c>
      <c r="O197" s="9">
        <v>0</v>
      </c>
      <c r="P197" s="9">
        <v>0</v>
      </c>
      <c r="Q197" s="9">
        <v>0</v>
      </c>
      <c r="R197" s="9">
        <v>5</v>
      </c>
      <c r="S197" s="9">
        <v>0</v>
      </c>
      <c r="T197" s="9">
        <v>0</v>
      </c>
      <c r="U197" s="9">
        <v>0</v>
      </c>
      <c r="V197" s="9">
        <v>0</v>
      </c>
      <c r="W197" s="9">
        <v>0</v>
      </c>
      <c r="X197" s="9">
        <v>0</v>
      </c>
      <c r="Y197" s="9"/>
      <c r="Z197" s="9"/>
      <c r="AA197" s="9"/>
      <c r="AB197" s="9"/>
      <c r="AC197" s="10"/>
      <c r="AD197" s="535"/>
      <c r="AE197" s="6">
        <f t="shared" si="12"/>
        <v>17</v>
      </c>
      <c r="AF197" s="6" t="str">
        <f>IF($AE197=17,_xlfn.XLOOKUP($A197&amp;" ",CostDB!B:B,CostDB!A:A,"",,),IF($AE197=15,_xlfn.XLOOKUP($A197&amp;"   ",CostDB!B:B,CostDB!A:A,"",,),""))</f>
        <v>17510MLA A000XA</v>
      </c>
      <c r="AG197" s="6" t="str">
        <f t="shared" si="10"/>
        <v>FUN</v>
      </c>
      <c r="AH197" s="6" t="str">
        <f t="shared" ref="AH197:AH260" si="13">IF($AG197="","",IF($AG197="COM","CBU",IF($AG197="MULTI","CBU",IF($AG197="FUN","CBU",IF($AG197="CELL","CBU",IF($AG197="CKD","CKD"))))))</f>
        <v>CBU</v>
      </c>
      <c r="AI197" s="6" t="str">
        <f>IF($AF197="","",IF(LEFT(A197,5)="17500","タンク",IF(LEFT(A197,5)="17510","タンク",IF(COUNTIF(WeDB!$D$174:$D$183,$AF197)&gt;0,"吊掛けのみ",IF(COUNTIF(WeDB!$M$3:$M$169,$AF197)&gt;0,"アルミ",IF(COUNTIF(WeDB!D$3:D$169,$AF197),"WE適用","適用無し"))))))</f>
        <v>タンク</v>
      </c>
      <c r="AJ197" s="6" t="str">
        <f>IF(AND(AI197="WE適用",COUNTIF(Planning!$AS$10:$AS$896,$AF197&amp;"_"&amp;$AH197)&gt;0),"計画ok",IF(AND(AI197="WE適用",COUNTIF(Planning!$AS$10:$AS$896,$AF197&amp;"_"&amp;$AH197)=0),"未反映NG",""))</f>
        <v/>
      </c>
      <c r="AK197" s="6" t="str">
        <f t="shared" si="11"/>
        <v>17510MLA A000XA_CBU</v>
      </c>
      <c r="AL197" s="6" t="str">
        <f>IF(B197="","",_xlfn.XLOOKUP(AF197,CostDB!A:A,CostDB!G:G))</f>
        <v>1265WE</v>
      </c>
    </row>
    <row r="198" spans="1:38" x14ac:dyDescent="0.35">
      <c r="A198" s="8" t="s">
        <v>2449</v>
      </c>
      <c r="B198" s="9" t="s">
        <v>191</v>
      </c>
      <c r="C198" s="9" t="s">
        <v>2389</v>
      </c>
      <c r="D198" s="10" t="s">
        <v>116</v>
      </c>
      <c r="E198" s="9">
        <v>0</v>
      </c>
      <c r="F198" s="9">
        <v>0</v>
      </c>
      <c r="G198" s="9">
        <v>0</v>
      </c>
      <c r="H198" s="9">
        <v>0</v>
      </c>
      <c r="I198" s="9">
        <v>0</v>
      </c>
      <c r="J198" s="9">
        <v>0</v>
      </c>
      <c r="K198" s="9">
        <v>0</v>
      </c>
      <c r="L198" s="9">
        <v>0</v>
      </c>
      <c r="M198" s="9">
        <v>0</v>
      </c>
      <c r="N198" s="9">
        <v>0</v>
      </c>
      <c r="O198" s="9">
        <v>0</v>
      </c>
      <c r="P198" s="9">
        <v>0</v>
      </c>
      <c r="Q198" s="9">
        <v>15</v>
      </c>
      <c r="R198" s="9">
        <v>0</v>
      </c>
      <c r="S198" s="9">
        <v>0</v>
      </c>
      <c r="T198" s="9">
        <v>0</v>
      </c>
      <c r="U198" s="9">
        <v>0</v>
      </c>
      <c r="V198" s="9">
        <v>0</v>
      </c>
      <c r="W198" s="9">
        <v>0</v>
      </c>
      <c r="X198" s="9">
        <v>0</v>
      </c>
      <c r="Y198" s="9"/>
      <c r="Z198" s="9"/>
      <c r="AA198" s="9"/>
      <c r="AB198" s="9"/>
      <c r="AC198" s="10"/>
      <c r="AD198" s="535"/>
      <c r="AE198" s="6">
        <f t="shared" si="12"/>
        <v>17</v>
      </c>
      <c r="AF198" s="6" t="str">
        <f>IF($AE198=17,_xlfn.XLOOKUP($A198&amp;" ",CostDB!B:B,CostDB!A:A,"",,),IF($AE198=15,_xlfn.XLOOKUP($A198&amp;"   ",CostDB!B:B,CostDB!A:A,"",,),""))</f>
        <v>17510MLA A000XA</v>
      </c>
      <c r="AG198" s="6" t="str">
        <f t="shared" ref="AG198:AG261" si="14">IF($B198="K2AF02","COM",IF($B198="K2AF04","MULTI",IF($B198="K2AFC3","FUN",IF($B198="K2AFC4","CELL",IF($B198="K2KD32","CKD","")))))</f>
        <v>FUN</v>
      </c>
      <c r="AH198" s="6" t="str">
        <f t="shared" si="13"/>
        <v>CBU</v>
      </c>
      <c r="AI198" s="6" t="str">
        <f>IF($AF198="","",IF(LEFT(A198,5)="17500","タンク",IF(LEFT(A198,5)="17510","タンク",IF(COUNTIF(WeDB!$D$174:$D$183,$AF198)&gt;0,"吊掛けのみ",IF(COUNTIF(WeDB!$M$3:$M$169,$AF198)&gt;0,"アルミ",IF(COUNTIF(WeDB!D$3:D$169,$AF198),"WE適用","適用無し"))))))</f>
        <v>タンク</v>
      </c>
      <c r="AJ198" s="6" t="str">
        <f>IF(AND(AI198="WE適用",COUNTIF(Planning!$AS$10:$AS$896,$AF198&amp;"_"&amp;$AH198)&gt;0),"計画ok",IF(AND(AI198="WE適用",COUNTIF(Planning!$AS$10:$AS$896,$AF198&amp;"_"&amp;$AH198)=0),"未反映NG",""))</f>
        <v/>
      </c>
      <c r="AK198" s="6" t="str">
        <f t="shared" ref="AK198:AK261" si="15">AF198&amp;"_"&amp;AH198</f>
        <v>17510MLA A000XA_CBU</v>
      </c>
      <c r="AL198" s="6" t="str">
        <f>IF(B198="","",_xlfn.XLOOKUP(AF198,CostDB!A:A,CostDB!G:G))</f>
        <v>1265WE</v>
      </c>
    </row>
    <row r="199" spans="1:38" x14ac:dyDescent="0.35">
      <c r="A199" s="8" t="s">
        <v>2449</v>
      </c>
      <c r="B199" s="9" t="s">
        <v>191</v>
      </c>
      <c r="C199" s="9" t="s">
        <v>2389</v>
      </c>
      <c r="D199" s="10" t="s">
        <v>116</v>
      </c>
      <c r="E199" s="9">
        <v>0</v>
      </c>
      <c r="F199" s="9">
        <v>0</v>
      </c>
      <c r="G199" s="9">
        <v>0</v>
      </c>
      <c r="H199" s="9">
        <v>0</v>
      </c>
      <c r="I199" s="9">
        <v>0</v>
      </c>
      <c r="J199" s="9">
        <v>0</v>
      </c>
      <c r="K199" s="9">
        <v>0</v>
      </c>
      <c r="L199" s="9">
        <v>0</v>
      </c>
      <c r="M199" s="9">
        <v>0</v>
      </c>
      <c r="N199" s="9">
        <v>0</v>
      </c>
      <c r="O199" s="9">
        <v>0</v>
      </c>
      <c r="P199" s="9">
        <v>0</v>
      </c>
      <c r="Q199" s="9">
        <v>0</v>
      </c>
      <c r="R199" s="9">
        <v>5</v>
      </c>
      <c r="S199" s="9">
        <v>0</v>
      </c>
      <c r="T199" s="9">
        <v>0</v>
      </c>
      <c r="U199" s="9">
        <v>0</v>
      </c>
      <c r="V199" s="9">
        <v>0</v>
      </c>
      <c r="W199" s="9">
        <v>0</v>
      </c>
      <c r="X199" s="9">
        <v>0</v>
      </c>
      <c r="Y199" s="9"/>
      <c r="Z199" s="9"/>
      <c r="AA199" s="9"/>
      <c r="AB199" s="9"/>
      <c r="AC199" s="10"/>
      <c r="AD199" s="535"/>
      <c r="AE199" s="6">
        <f t="shared" si="12"/>
        <v>17</v>
      </c>
      <c r="AF199" s="6" t="str">
        <f>IF($AE199=17,_xlfn.XLOOKUP($A199&amp;" ",CostDB!B:B,CostDB!A:A,"",,),IF($AE199=15,_xlfn.XLOOKUP($A199&amp;"   ",CostDB!B:B,CostDB!A:A,"",,),""))</f>
        <v>17510MLA A000XA</v>
      </c>
      <c r="AG199" s="6" t="str">
        <f t="shared" si="14"/>
        <v>FUN</v>
      </c>
      <c r="AH199" s="6" t="str">
        <f t="shared" si="13"/>
        <v>CBU</v>
      </c>
      <c r="AI199" s="6" t="str">
        <f>IF($AF199="","",IF(LEFT(A199,5)="17500","タンク",IF(LEFT(A199,5)="17510","タンク",IF(COUNTIF(WeDB!$D$174:$D$183,$AF199)&gt;0,"吊掛けのみ",IF(COUNTIF(WeDB!$M$3:$M$169,$AF199)&gt;0,"アルミ",IF(COUNTIF(WeDB!D$3:D$169,$AF199),"WE適用","適用無し"))))))</f>
        <v>タンク</v>
      </c>
      <c r="AJ199" s="6" t="str">
        <f>IF(AND(AI199="WE適用",COUNTIF(Planning!$AS$10:$AS$896,$AF199&amp;"_"&amp;$AH199)&gt;0),"計画ok",IF(AND(AI199="WE適用",COUNTIF(Planning!$AS$10:$AS$896,$AF199&amp;"_"&amp;$AH199)=0),"未反映NG",""))</f>
        <v/>
      </c>
      <c r="AK199" s="6" t="str">
        <f t="shared" si="15"/>
        <v>17510MLA A000XA_CBU</v>
      </c>
      <c r="AL199" s="6" t="str">
        <f>IF(B199="","",_xlfn.XLOOKUP(AF199,CostDB!A:A,CostDB!G:G))</f>
        <v>1265WE</v>
      </c>
    </row>
    <row r="200" spans="1:38" x14ac:dyDescent="0.35">
      <c r="A200" s="8" t="s">
        <v>2449</v>
      </c>
      <c r="B200" s="9" t="s">
        <v>191</v>
      </c>
      <c r="C200" s="9" t="s">
        <v>2389</v>
      </c>
      <c r="D200" s="10" t="s">
        <v>116</v>
      </c>
      <c r="E200" s="9">
        <v>0</v>
      </c>
      <c r="F200" s="9">
        <v>0</v>
      </c>
      <c r="G200" s="9">
        <v>0</v>
      </c>
      <c r="H200" s="9">
        <v>2</v>
      </c>
      <c r="I200" s="9">
        <v>0</v>
      </c>
      <c r="J200" s="9">
        <v>0</v>
      </c>
      <c r="K200" s="9">
        <v>0</v>
      </c>
      <c r="L200" s="9">
        <v>0</v>
      </c>
      <c r="M200" s="9">
        <v>0</v>
      </c>
      <c r="N200" s="9">
        <v>0</v>
      </c>
      <c r="O200" s="9">
        <v>0</v>
      </c>
      <c r="P200" s="9">
        <v>0</v>
      </c>
      <c r="Q200" s="9">
        <v>0</v>
      </c>
      <c r="R200" s="9">
        <v>0</v>
      </c>
      <c r="S200" s="9">
        <v>0</v>
      </c>
      <c r="T200" s="9">
        <v>0</v>
      </c>
      <c r="U200" s="9">
        <v>0</v>
      </c>
      <c r="V200" s="9">
        <v>0</v>
      </c>
      <c r="W200" s="9">
        <v>0</v>
      </c>
      <c r="X200" s="9">
        <v>0</v>
      </c>
      <c r="Y200" s="9"/>
      <c r="Z200" s="9"/>
      <c r="AA200" s="9"/>
      <c r="AB200" s="9"/>
      <c r="AC200" s="10"/>
      <c r="AD200" s="535"/>
      <c r="AE200" s="6">
        <f t="shared" si="12"/>
        <v>17</v>
      </c>
      <c r="AF200" s="6" t="str">
        <f>IF($AE200=17,_xlfn.XLOOKUP($A200&amp;" ",CostDB!B:B,CostDB!A:A,"",,),IF($AE200=15,_xlfn.XLOOKUP($A200&amp;"   ",CostDB!B:B,CostDB!A:A,"",,),""))</f>
        <v>17510MLA A000XA</v>
      </c>
      <c r="AG200" s="6" t="str">
        <f t="shared" si="14"/>
        <v>FUN</v>
      </c>
      <c r="AH200" s="6" t="str">
        <f t="shared" si="13"/>
        <v>CBU</v>
      </c>
      <c r="AI200" s="6" t="str">
        <f>IF($AF200="","",IF(LEFT(A200,5)="17500","タンク",IF(LEFT(A200,5)="17510","タンク",IF(COUNTIF(WeDB!$D$174:$D$183,$AF200)&gt;0,"吊掛けのみ",IF(COUNTIF(WeDB!$M$3:$M$169,$AF200)&gt;0,"アルミ",IF(COUNTIF(WeDB!D$3:D$169,$AF200),"WE適用","適用無し"))))))</f>
        <v>タンク</v>
      </c>
      <c r="AJ200" s="6" t="str">
        <f>IF(AND(AI200="WE適用",COUNTIF(Planning!$AS$10:$AS$896,$AF200&amp;"_"&amp;$AH200)&gt;0),"計画ok",IF(AND(AI200="WE適用",COUNTIF(Planning!$AS$10:$AS$896,$AF200&amp;"_"&amp;$AH200)=0),"未反映NG",""))</f>
        <v/>
      </c>
      <c r="AK200" s="6" t="str">
        <f t="shared" si="15"/>
        <v>17510MLA A000XA_CBU</v>
      </c>
      <c r="AL200" s="6" t="str">
        <f>IF(B200="","",_xlfn.XLOOKUP(AF200,CostDB!A:A,CostDB!G:G))</f>
        <v>1265WE</v>
      </c>
    </row>
    <row r="201" spans="1:38" x14ac:dyDescent="0.35">
      <c r="A201" s="8" t="s">
        <v>2449</v>
      </c>
      <c r="B201" s="9" t="s">
        <v>191</v>
      </c>
      <c r="C201" s="9" t="s">
        <v>2389</v>
      </c>
      <c r="D201" s="10" t="s">
        <v>116</v>
      </c>
      <c r="E201" s="9">
        <v>0</v>
      </c>
      <c r="F201" s="9">
        <v>0</v>
      </c>
      <c r="G201" s="9">
        <v>0</v>
      </c>
      <c r="H201" s="9">
        <v>0</v>
      </c>
      <c r="I201" s="9">
        <v>0</v>
      </c>
      <c r="J201" s="9">
        <v>0</v>
      </c>
      <c r="K201" s="9">
        <v>0</v>
      </c>
      <c r="L201" s="9">
        <v>0</v>
      </c>
      <c r="M201" s="9">
        <v>26</v>
      </c>
      <c r="N201" s="9">
        <v>22</v>
      </c>
      <c r="O201" s="9">
        <v>0</v>
      </c>
      <c r="P201" s="9">
        <v>0</v>
      </c>
      <c r="Q201" s="9">
        <v>0</v>
      </c>
      <c r="R201" s="9">
        <v>20</v>
      </c>
      <c r="S201" s="9">
        <v>25</v>
      </c>
      <c r="T201" s="9">
        <v>0</v>
      </c>
      <c r="U201" s="9">
        <v>14</v>
      </c>
      <c r="V201" s="9">
        <v>0</v>
      </c>
      <c r="W201" s="9">
        <v>32</v>
      </c>
      <c r="X201" s="9">
        <v>50</v>
      </c>
      <c r="Y201" s="9"/>
      <c r="Z201" s="9"/>
      <c r="AA201" s="9"/>
      <c r="AB201" s="9"/>
      <c r="AC201" s="10"/>
      <c r="AD201" s="535"/>
      <c r="AE201" s="6">
        <f t="shared" si="12"/>
        <v>17</v>
      </c>
      <c r="AF201" s="6" t="str">
        <f>IF($AE201=17,_xlfn.XLOOKUP($A201&amp;" ",CostDB!B:B,CostDB!A:A,"",,),IF($AE201=15,_xlfn.XLOOKUP($A201&amp;"   ",CostDB!B:B,CostDB!A:A,"",,),""))</f>
        <v>17510MLA A000XA</v>
      </c>
      <c r="AG201" s="6" t="str">
        <f t="shared" si="14"/>
        <v>FUN</v>
      </c>
      <c r="AH201" s="6" t="str">
        <f t="shared" si="13"/>
        <v>CBU</v>
      </c>
      <c r="AI201" s="6" t="str">
        <f>IF($AF201="","",IF(LEFT(A201,5)="17500","タンク",IF(LEFT(A201,5)="17510","タンク",IF(COUNTIF(WeDB!$D$174:$D$183,$AF201)&gt;0,"吊掛けのみ",IF(COUNTIF(WeDB!$M$3:$M$169,$AF201)&gt;0,"アルミ",IF(COUNTIF(WeDB!D$3:D$169,$AF201),"WE適用","適用無し"))))))</f>
        <v>タンク</v>
      </c>
      <c r="AJ201" s="6" t="str">
        <f>IF(AND(AI201="WE適用",COUNTIF(Planning!$AS$10:$AS$896,$AF201&amp;"_"&amp;$AH201)&gt;0),"計画ok",IF(AND(AI201="WE適用",COUNTIF(Planning!$AS$10:$AS$896,$AF201&amp;"_"&amp;$AH201)=0),"未反映NG",""))</f>
        <v/>
      </c>
      <c r="AK201" s="6" t="str">
        <f t="shared" si="15"/>
        <v>17510MLA A000XA_CBU</v>
      </c>
      <c r="AL201" s="6" t="str">
        <f>IF(B201="","",_xlfn.XLOOKUP(AF201,CostDB!A:A,CostDB!G:G))</f>
        <v>1265WE</v>
      </c>
    </row>
    <row r="202" spans="1:38" x14ac:dyDescent="0.35">
      <c r="A202" s="8" t="s">
        <v>2449</v>
      </c>
      <c r="B202" s="9" t="s">
        <v>191</v>
      </c>
      <c r="C202" s="9" t="s">
        <v>2389</v>
      </c>
      <c r="D202" s="10" t="s">
        <v>116</v>
      </c>
      <c r="E202" s="9">
        <v>0</v>
      </c>
      <c r="F202" s="9">
        <v>0</v>
      </c>
      <c r="G202" s="9">
        <v>0</v>
      </c>
      <c r="H202" s="9">
        <v>0</v>
      </c>
      <c r="I202" s="9">
        <v>0</v>
      </c>
      <c r="J202" s="9">
        <v>0</v>
      </c>
      <c r="K202" s="9">
        <v>0</v>
      </c>
      <c r="L202" s="9">
        <v>0</v>
      </c>
      <c r="M202" s="9">
        <v>0</v>
      </c>
      <c r="N202" s="9">
        <v>0</v>
      </c>
      <c r="O202" s="9">
        <v>9</v>
      </c>
      <c r="P202" s="9">
        <v>10</v>
      </c>
      <c r="Q202" s="9">
        <v>10</v>
      </c>
      <c r="R202" s="9">
        <v>6</v>
      </c>
      <c r="S202" s="9">
        <v>0</v>
      </c>
      <c r="T202" s="9">
        <v>0</v>
      </c>
      <c r="U202" s="9">
        <v>0</v>
      </c>
      <c r="V202" s="9">
        <v>0</v>
      </c>
      <c r="W202" s="9">
        <v>10</v>
      </c>
      <c r="X202" s="9">
        <v>10</v>
      </c>
      <c r="Y202" s="9"/>
      <c r="Z202" s="9"/>
      <c r="AA202" s="9"/>
      <c r="AB202" s="9"/>
      <c r="AC202" s="10"/>
      <c r="AD202" s="535"/>
      <c r="AE202" s="6">
        <f t="shared" si="12"/>
        <v>17</v>
      </c>
      <c r="AF202" s="6" t="str">
        <f>IF($AE202=17,_xlfn.XLOOKUP($A202&amp;" ",CostDB!B:B,CostDB!A:A,"",,),IF($AE202=15,_xlfn.XLOOKUP($A202&amp;"   ",CostDB!B:B,CostDB!A:A,"",,),""))</f>
        <v>17510MLA A000XA</v>
      </c>
      <c r="AG202" s="6" t="str">
        <f t="shared" si="14"/>
        <v>FUN</v>
      </c>
      <c r="AH202" s="6" t="str">
        <f t="shared" si="13"/>
        <v>CBU</v>
      </c>
      <c r="AI202" s="6" t="str">
        <f>IF($AF202="","",IF(LEFT(A202,5)="17500","タンク",IF(LEFT(A202,5)="17510","タンク",IF(COUNTIF(WeDB!$D$174:$D$183,$AF202)&gt;0,"吊掛けのみ",IF(COUNTIF(WeDB!$M$3:$M$169,$AF202)&gt;0,"アルミ",IF(COUNTIF(WeDB!D$3:D$169,$AF202),"WE適用","適用無し"))))))</f>
        <v>タンク</v>
      </c>
      <c r="AJ202" s="6" t="str">
        <f>IF(AND(AI202="WE適用",COUNTIF(Planning!$AS$10:$AS$896,$AF202&amp;"_"&amp;$AH202)&gt;0),"計画ok",IF(AND(AI202="WE適用",COUNTIF(Planning!$AS$10:$AS$896,$AF202&amp;"_"&amp;$AH202)=0),"未反映NG",""))</f>
        <v/>
      </c>
      <c r="AK202" s="6" t="str">
        <f t="shared" si="15"/>
        <v>17510MLA A000XA_CBU</v>
      </c>
      <c r="AL202" s="6" t="str">
        <f>IF(B202="","",_xlfn.XLOOKUP(AF202,CostDB!A:A,CostDB!G:G))</f>
        <v>1265WE</v>
      </c>
    </row>
    <row r="203" spans="1:38" x14ac:dyDescent="0.35">
      <c r="A203" s="8" t="s">
        <v>2449</v>
      </c>
      <c r="B203" s="9" t="s">
        <v>191</v>
      </c>
      <c r="C203" s="9" t="s">
        <v>2389</v>
      </c>
      <c r="D203" s="10" t="s">
        <v>116</v>
      </c>
      <c r="E203" s="9">
        <v>0</v>
      </c>
      <c r="F203" s="9">
        <v>0</v>
      </c>
      <c r="G203" s="9">
        <v>0</v>
      </c>
      <c r="H203" s="9">
        <v>0</v>
      </c>
      <c r="I203" s="9">
        <v>0</v>
      </c>
      <c r="J203" s="9">
        <v>0</v>
      </c>
      <c r="K203" s="9">
        <v>0</v>
      </c>
      <c r="L203" s="9">
        <v>0</v>
      </c>
      <c r="M203" s="9">
        <v>0</v>
      </c>
      <c r="N203" s="9">
        <v>0</v>
      </c>
      <c r="O203" s="9">
        <v>22</v>
      </c>
      <c r="P203" s="9">
        <v>25</v>
      </c>
      <c r="Q203" s="9">
        <v>28</v>
      </c>
      <c r="R203" s="9">
        <v>0</v>
      </c>
      <c r="S203" s="9">
        <v>0</v>
      </c>
      <c r="T203" s="9">
        <v>0</v>
      </c>
      <c r="U203" s="9">
        <v>0</v>
      </c>
      <c r="V203" s="9">
        <v>0</v>
      </c>
      <c r="W203" s="9">
        <v>0</v>
      </c>
      <c r="X203" s="9">
        <v>0</v>
      </c>
      <c r="Y203" s="9"/>
      <c r="Z203" s="9"/>
      <c r="AA203" s="9"/>
      <c r="AB203" s="9"/>
      <c r="AC203" s="10"/>
      <c r="AD203" s="535"/>
      <c r="AE203" s="6">
        <f t="shared" si="12"/>
        <v>17</v>
      </c>
      <c r="AF203" s="6" t="str">
        <f>IF($AE203=17,_xlfn.XLOOKUP($A203&amp;" ",CostDB!B:B,CostDB!A:A,"",,),IF($AE203=15,_xlfn.XLOOKUP($A203&amp;"   ",CostDB!B:B,CostDB!A:A,"",,),""))</f>
        <v>17510MLA A000XA</v>
      </c>
      <c r="AG203" s="6" t="str">
        <f t="shared" si="14"/>
        <v>FUN</v>
      </c>
      <c r="AH203" s="6" t="str">
        <f t="shared" si="13"/>
        <v>CBU</v>
      </c>
      <c r="AI203" s="6" t="str">
        <f>IF($AF203="","",IF(LEFT(A203,5)="17500","タンク",IF(LEFT(A203,5)="17510","タンク",IF(COUNTIF(WeDB!$D$174:$D$183,$AF203)&gt;0,"吊掛けのみ",IF(COUNTIF(WeDB!$M$3:$M$169,$AF203)&gt;0,"アルミ",IF(COUNTIF(WeDB!D$3:D$169,$AF203),"WE適用","適用無し"))))))</f>
        <v>タンク</v>
      </c>
      <c r="AJ203" s="6" t="str">
        <f>IF(AND(AI203="WE適用",COUNTIF(Planning!$AS$10:$AS$896,$AF203&amp;"_"&amp;$AH203)&gt;0),"計画ok",IF(AND(AI203="WE適用",COUNTIF(Planning!$AS$10:$AS$896,$AF203&amp;"_"&amp;$AH203)=0),"未反映NG",""))</f>
        <v/>
      </c>
      <c r="AK203" s="6" t="str">
        <f t="shared" si="15"/>
        <v>17510MLA A000XA_CBU</v>
      </c>
      <c r="AL203" s="6" t="str">
        <f>IF(B203="","",_xlfn.XLOOKUP(AF203,CostDB!A:A,CostDB!G:G))</f>
        <v>1265WE</v>
      </c>
    </row>
    <row r="204" spans="1:38" x14ac:dyDescent="0.35">
      <c r="A204" s="8" t="s">
        <v>2449</v>
      </c>
      <c r="B204" s="9" t="s">
        <v>191</v>
      </c>
      <c r="C204" s="9" t="s">
        <v>2389</v>
      </c>
      <c r="D204" s="10" t="s">
        <v>116</v>
      </c>
      <c r="E204" s="9">
        <v>0</v>
      </c>
      <c r="F204" s="9">
        <v>0</v>
      </c>
      <c r="G204" s="9">
        <v>0</v>
      </c>
      <c r="H204" s="9">
        <v>0</v>
      </c>
      <c r="I204" s="9">
        <v>0</v>
      </c>
      <c r="J204" s="9">
        <v>17</v>
      </c>
      <c r="K204" s="9">
        <v>30</v>
      </c>
      <c r="L204" s="9">
        <v>23</v>
      </c>
      <c r="M204" s="9">
        <v>0</v>
      </c>
      <c r="N204" s="9">
        <v>0</v>
      </c>
      <c r="O204" s="9">
        <v>0</v>
      </c>
      <c r="P204" s="9">
        <v>0</v>
      </c>
      <c r="Q204" s="9">
        <v>0</v>
      </c>
      <c r="R204" s="9">
        <v>0</v>
      </c>
      <c r="S204" s="9">
        <v>0</v>
      </c>
      <c r="T204" s="9">
        <v>0</v>
      </c>
      <c r="U204" s="9">
        <v>0</v>
      </c>
      <c r="V204" s="9">
        <v>0</v>
      </c>
      <c r="W204" s="9">
        <v>0</v>
      </c>
      <c r="X204" s="9">
        <v>0</v>
      </c>
      <c r="Y204" s="9"/>
      <c r="Z204" s="9"/>
      <c r="AA204" s="9"/>
      <c r="AB204" s="9"/>
      <c r="AC204" s="10"/>
      <c r="AD204" s="535"/>
      <c r="AE204" s="6">
        <f t="shared" si="12"/>
        <v>17</v>
      </c>
      <c r="AF204" s="6" t="str">
        <f>IF($AE204=17,_xlfn.XLOOKUP($A204&amp;" ",CostDB!B:B,CostDB!A:A,"",,),IF($AE204=15,_xlfn.XLOOKUP($A204&amp;"   ",CostDB!B:B,CostDB!A:A,"",,),""))</f>
        <v>17510MLA A000XA</v>
      </c>
      <c r="AG204" s="6" t="str">
        <f t="shared" si="14"/>
        <v>FUN</v>
      </c>
      <c r="AH204" s="6" t="str">
        <f t="shared" si="13"/>
        <v>CBU</v>
      </c>
      <c r="AI204" s="6" t="str">
        <f>IF($AF204="","",IF(LEFT(A204,5)="17500","タンク",IF(LEFT(A204,5)="17510","タンク",IF(COUNTIF(WeDB!$D$174:$D$183,$AF204)&gt;0,"吊掛けのみ",IF(COUNTIF(WeDB!$M$3:$M$169,$AF204)&gt;0,"アルミ",IF(COUNTIF(WeDB!D$3:D$169,$AF204),"WE適用","適用無し"))))))</f>
        <v>タンク</v>
      </c>
      <c r="AJ204" s="6" t="str">
        <f>IF(AND(AI204="WE適用",COUNTIF(Planning!$AS$10:$AS$896,$AF204&amp;"_"&amp;$AH204)&gt;0),"計画ok",IF(AND(AI204="WE適用",COUNTIF(Planning!$AS$10:$AS$896,$AF204&amp;"_"&amp;$AH204)=0),"未反映NG",""))</f>
        <v/>
      </c>
      <c r="AK204" s="6" t="str">
        <f t="shared" si="15"/>
        <v>17510MLA A000XA_CBU</v>
      </c>
      <c r="AL204" s="6" t="str">
        <f>IF(B204="","",_xlfn.XLOOKUP(AF204,CostDB!A:A,CostDB!G:G))</f>
        <v>1265WE</v>
      </c>
    </row>
    <row r="205" spans="1:38" x14ac:dyDescent="0.35">
      <c r="A205" s="8" t="s">
        <v>2449</v>
      </c>
      <c r="B205" s="9" t="s">
        <v>191</v>
      </c>
      <c r="C205" s="9" t="s">
        <v>2389</v>
      </c>
      <c r="D205" s="10" t="s">
        <v>116</v>
      </c>
      <c r="E205" s="9">
        <v>0</v>
      </c>
      <c r="F205" s="9">
        <v>0</v>
      </c>
      <c r="G205" s="9">
        <v>0</v>
      </c>
      <c r="H205" s="9">
        <v>0</v>
      </c>
      <c r="I205" s="9">
        <v>0</v>
      </c>
      <c r="J205" s="9">
        <v>0</v>
      </c>
      <c r="K205" s="9">
        <v>0</v>
      </c>
      <c r="L205" s="9">
        <v>0</v>
      </c>
      <c r="M205" s="9">
        <v>0</v>
      </c>
      <c r="N205" s="9">
        <v>0</v>
      </c>
      <c r="O205" s="9">
        <v>0</v>
      </c>
      <c r="P205" s="9">
        <v>0</v>
      </c>
      <c r="Q205" s="9">
        <v>0</v>
      </c>
      <c r="R205" s="9">
        <v>0</v>
      </c>
      <c r="S205" s="9">
        <v>0</v>
      </c>
      <c r="T205" s="9">
        <v>15</v>
      </c>
      <c r="U205" s="9">
        <v>0</v>
      </c>
      <c r="V205" s="9">
        <v>0</v>
      </c>
      <c r="W205" s="9">
        <v>0</v>
      </c>
      <c r="X205" s="9">
        <v>0</v>
      </c>
      <c r="Y205" s="9"/>
      <c r="Z205" s="9"/>
      <c r="AA205" s="9"/>
      <c r="AB205" s="9"/>
      <c r="AC205" s="10"/>
      <c r="AD205" s="535"/>
      <c r="AE205" s="6">
        <f t="shared" si="12"/>
        <v>17</v>
      </c>
      <c r="AF205" s="6" t="str">
        <f>IF($AE205=17,_xlfn.XLOOKUP($A205&amp;" ",CostDB!B:B,CostDB!A:A,"",,),IF($AE205=15,_xlfn.XLOOKUP($A205&amp;"   ",CostDB!B:B,CostDB!A:A,"",,),""))</f>
        <v>17510MLA A000XA</v>
      </c>
      <c r="AG205" s="6" t="str">
        <f t="shared" si="14"/>
        <v>FUN</v>
      </c>
      <c r="AH205" s="6" t="str">
        <f t="shared" si="13"/>
        <v>CBU</v>
      </c>
      <c r="AI205" s="6" t="str">
        <f>IF($AF205="","",IF(LEFT(A205,5)="17500","タンク",IF(LEFT(A205,5)="17510","タンク",IF(COUNTIF(WeDB!$D$174:$D$183,$AF205)&gt;0,"吊掛けのみ",IF(COUNTIF(WeDB!$M$3:$M$169,$AF205)&gt;0,"アルミ",IF(COUNTIF(WeDB!D$3:D$169,$AF205),"WE適用","適用無し"))))))</f>
        <v>タンク</v>
      </c>
      <c r="AJ205" s="6" t="str">
        <f>IF(AND(AI205="WE適用",COUNTIF(Planning!$AS$10:$AS$896,$AF205&amp;"_"&amp;$AH205)&gt;0),"計画ok",IF(AND(AI205="WE適用",COUNTIF(Planning!$AS$10:$AS$896,$AF205&amp;"_"&amp;$AH205)=0),"未反映NG",""))</f>
        <v/>
      </c>
      <c r="AK205" s="6" t="str">
        <f t="shared" si="15"/>
        <v>17510MLA A000XA_CBU</v>
      </c>
      <c r="AL205" s="6" t="str">
        <f>IF(B205="","",_xlfn.XLOOKUP(AF205,CostDB!A:A,CostDB!G:G))</f>
        <v>1265WE</v>
      </c>
    </row>
    <row r="206" spans="1:38" x14ac:dyDescent="0.35">
      <c r="A206" s="8" t="s">
        <v>2449</v>
      </c>
      <c r="B206" s="9" t="s">
        <v>191</v>
      </c>
      <c r="C206" s="9" t="s">
        <v>2389</v>
      </c>
      <c r="D206" s="10" t="s">
        <v>116</v>
      </c>
      <c r="E206" s="9">
        <v>0</v>
      </c>
      <c r="F206" s="9">
        <v>12</v>
      </c>
      <c r="G206" s="9">
        <v>13</v>
      </c>
      <c r="H206" s="9">
        <v>15</v>
      </c>
      <c r="I206" s="9">
        <v>15</v>
      </c>
      <c r="J206" s="9">
        <v>0</v>
      </c>
      <c r="K206" s="9">
        <v>0</v>
      </c>
      <c r="L206" s="9">
        <v>0</v>
      </c>
      <c r="M206" s="9">
        <v>0</v>
      </c>
      <c r="N206" s="9">
        <v>0</v>
      </c>
      <c r="O206" s="9">
        <v>0</v>
      </c>
      <c r="P206" s="9">
        <v>0</v>
      </c>
      <c r="Q206" s="9">
        <v>0</v>
      </c>
      <c r="R206" s="9">
        <v>0</v>
      </c>
      <c r="S206" s="9">
        <v>0</v>
      </c>
      <c r="T206" s="9">
        <v>0</v>
      </c>
      <c r="U206" s="9">
        <v>0</v>
      </c>
      <c r="V206" s="9">
        <v>0</v>
      </c>
      <c r="W206" s="9">
        <v>0</v>
      </c>
      <c r="X206" s="9">
        <v>0</v>
      </c>
      <c r="Y206" s="9"/>
      <c r="Z206" s="9"/>
      <c r="AA206" s="9"/>
      <c r="AB206" s="9"/>
      <c r="AC206" s="10"/>
      <c r="AD206" s="535"/>
      <c r="AE206" s="6">
        <f t="shared" si="12"/>
        <v>17</v>
      </c>
      <c r="AF206" s="6" t="str">
        <f>IF($AE206=17,_xlfn.XLOOKUP($A206&amp;" ",CostDB!B:B,CostDB!A:A,"",,),IF($AE206=15,_xlfn.XLOOKUP($A206&amp;"   ",CostDB!B:B,CostDB!A:A,"",,),""))</f>
        <v>17510MLA A000XA</v>
      </c>
      <c r="AG206" s="6" t="str">
        <f t="shared" si="14"/>
        <v>FUN</v>
      </c>
      <c r="AH206" s="6" t="str">
        <f t="shared" si="13"/>
        <v>CBU</v>
      </c>
      <c r="AI206" s="6" t="str">
        <f>IF($AF206="","",IF(LEFT(A206,5)="17500","タンク",IF(LEFT(A206,5)="17510","タンク",IF(COUNTIF(WeDB!$D$174:$D$183,$AF206)&gt;0,"吊掛けのみ",IF(COUNTIF(WeDB!$M$3:$M$169,$AF206)&gt;0,"アルミ",IF(COUNTIF(WeDB!D$3:D$169,$AF206),"WE適用","適用無し"))))))</f>
        <v>タンク</v>
      </c>
      <c r="AJ206" s="6" t="str">
        <f>IF(AND(AI206="WE適用",COUNTIF(Planning!$AS$10:$AS$896,$AF206&amp;"_"&amp;$AH206)&gt;0),"計画ok",IF(AND(AI206="WE適用",COUNTIF(Planning!$AS$10:$AS$896,$AF206&amp;"_"&amp;$AH206)=0),"未反映NG",""))</f>
        <v/>
      </c>
      <c r="AK206" s="6" t="str">
        <f t="shared" si="15"/>
        <v>17510MLA A000XA_CBU</v>
      </c>
      <c r="AL206" s="6" t="str">
        <f>IF(B206="","",_xlfn.XLOOKUP(AF206,CostDB!A:A,CostDB!G:G))</f>
        <v>1265WE</v>
      </c>
    </row>
    <row r="207" spans="1:38" x14ac:dyDescent="0.35">
      <c r="A207" s="8" t="s">
        <v>2449</v>
      </c>
      <c r="B207" s="9" t="s">
        <v>191</v>
      </c>
      <c r="C207" s="9" t="s">
        <v>2389</v>
      </c>
      <c r="D207" s="10" t="s">
        <v>116</v>
      </c>
      <c r="E207" s="9">
        <v>0</v>
      </c>
      <c r="F207" s="9">
        <v>55</v>
      </c>
      <c r="G207" s="9">
        <v>54</v>
      </c>
      <c r="H207" s="9">
        <v>21</v>
      </c>
      <c r="I207" s="9">
        <v>0</v>
      </c>
      <c r="J207" s="9">
        <v>0</v>
      </c>
      <c r="K207" s="9">
        <v>0</v>
      </c>
      <c r="L207" s="9">
        <v>0</v>
      </c>
      <c r="M207" s="9">
        <v>0</v>
      </c>
      <c r="N207" s="9">
        <v>0</v>
      </c>
      <c r="O207" s="9">
        <v>0</v>
      </c>
      <c r="P207" s="9">
        <v>0</v>
      </c>
      <c r="Q207" s="9">
        <v>0</v>
      </c>
      <c r="R207" s="9">
        <v>0</v>
      </c>
      <c r="S207" s="9">
        <v>0</v>
      </c>
      <c r="T207" s="9">
        <v>0</v>
      </c>
      <c r="U207" s="9">
        <v>0</v>
      </c>
      <c r="V207" s="9">
        <v>0</v>
      </c>
      <c r="W207" s="9">
        <v>0</v>
      </c>
      <c r="X207" s="9">
        <v>0</v>
      </c>
      <c r="Y207" s="9"/>
      <c r="Z207" s="9"/>
      <c r="AA207" s="9"/>
      <c r="AB207" s="9"/>
      <c r="AC207" s="10"/>
      <c r="AD207" s="535"/>
      <c r="AE207" s="6">
        <f t="shared" si="12"/>
        <v>17</v>
      </c>
      <c r="AF207" s="6" t="str">
        <f>IF($AE207=17,_xlfn.XLOOKUP($A207&amp;" ",CostDB!B:B,CostDB!A:A,"",,),IF($AE207=15,_xlfn.XLOOKUP($A207&amp;"   ",CostDB!B:B,CostDB!A:A,"",,),""))</f>
        <v>17510MLA A000XA</v>
      </c>
      <c r="AG207" s="6" t="str">
        <f t="shared" si="14"/>
        <v>FUN</v>
      </c>
      <c r="AH207" s="6" t="str">
        <f t="shared" si="13"/>
        <v>CBU</v>
      </c>
      <c r="AI207" s="6" t="str">
        <f>IF($AF207="","",IF(LEFT(A207,5)="17500","タンク",IF(LEFT(A207,5)="17510","タンク",IF(COUNTIF(WeDB!$D$174:$D$183,$AF207)&gt;0,"吊掛けのみ",IF(COUNTIF(WeDB!$M$3:$M$169,$AF207)&gt;0,"アルミ",IF(COUNTIF(WeDB!D$3:D$169,$AF207),"WE適用","適用無し"))))))</f>
        <v>タンク</v>
      </c>
      <c r="AJ207" s="6" t="str">
        <f>IF(AND(AI207="WE適用",COUNTIF(Planning!$AS$10:$AS$896,$AF207&amp;"_"&amp;$AH207)&gt;0),"計画ok",IF(AND(AI207="WE適用",COUNTIF(Planning!$AS$10:$AS$896,$AF207&amp;"_"&amp;$AH207)=0),"未反映NG",""))</f>
        <v/>
      </c>
      <c r="AK207" s="6" t="str">
        <f t="shared" si="15"/>
        <v>17510MLA A000XA_CBU</v>
      </c>
      <c r="AL207" s="6" t="str">
        <f>IF(B207="","",_xlfn.XLOOKUP(AF207,CostDB!A:A,CostDB!G:G))</f>
        <v>1265WE</v>
      </c>
    </row>
    <row r="208" spans="1:38" x14ac:dyDescent="0.35">
      <c r="A208" s="8" t="s">
        <v>2449</v>
      </c>
      <c r="B208" s="9" t="s">
        <v>191</v>
      </c>
      <c r="C208" s="9" t="s">
        <v>2389</v>
      </c>
      <c r="D208" s="10" t="s">
        <v>116</v>
      </c>
      <c r="E208" s="9">
        <v>0</v>
      </c>
      <c r="F208" s="9">
        <v>0</v>
      </c>
      <c r="G208" s="9">
        <v>0</v>
      </c>
      <c r="H208" s="9">
        <v>0</v>
      </c>
      <c r="I208" s="9">
        <v>0</v>
      </c>
      <c r="J208" s="9">
        <v>0</v>
      </c>
      <c r="K208" s="9">
        <v>0</v>
      </c>
      <c r="L208" s="9">
        <v>0</v>
      </c>
      <c r="M208" s="9">
        <v>0</v>
      </c>
      <c r="N208" s="9">
        <v>0</v>
      </c>
      <c r="O208" s="9">
        <v>0</v>
      </c>
      <c r="P208" s="9">
        <v>0</v>
      </c>
      <c r="Q208" s="9">
        <v>0</v>
      </c>
      <c r="R208" s="9">
        <v>30</v>
      </c>
      <c r="S208" s="9">
        <v>0</v>
      </c>
      <c r="T208" s="9">
        <v>0</v>
      </c>
      <c r="U208" s="9">
        <v>0</v>
      </c>
      <c r="V208" s="9">
        <v>0</v>
      </c>
      <c r="W208" s="9">
        <v>0</v>
      </c>
      <c r="X208" s="9">
        <v>0</v>
      </c>
      <c r="Y208" s="9"/>
      <c r="Z208" s="9"/>
      <c r="AA208" s="9"/>
      <c r="AB208" s="9"/>
      <c r="AC208" s="10"/>
      <c r="AD208" s="535"/>
      <c r="AE208" s="6">
        <f t="shared" si="12"/>
        <v>17</v>
      </c>
      <c r="AF208" s="6" t="str">
        <f>IF($AE208=17,_xlfn.XLOOKUP($A208&amp;" ",CostDB!B:B,CostDB!A:A,"",,),IF($AE208=15,_xlfn.XLOOKUP($A208&amp;"   ",CostDB!B:B,CostDB!A:A,"",,),""))</f>
        <v>17510MLA A000XA</v>
      </c>
      <c r="AG208" s="6" t="str">
        <f t="shared" si="14"/>
        <v>FUN</v>
      </c>
      <c r="AH208" s="6" t="str">
        <f t="shared" si="13"/>
        <v>CBU</v>
      </c>
      <c r="AI208" s="6" t="str">
        <f>IF($AF208="","",IF(LEFT(A208,5)="17500","タンク",IF(LEFT(A208,5)="17510","タンク",IF(COUNTIF(WeDB!$D$174:$D$183,$AF208)&gt;0,"吊掛けのみ",IF(COUNTIF(WeDB!$M$3:$M$169,$AF208)&gt;0,"アルミ",IF(COUNTIF(WeDB!D$3:D$169,$AF208),"WE適用","適用無し"))))))</f>
        <v>タンク</v>
      </c>
      <c r="AJ208" s="6" t="str">
        <f>IF(AND(AI208="WE適用",COUNTIF(Planning!$AS$10:$AS$896,$AF208&amp;"_"&amp;$AH208)&gt;0),"計画ok",IF(AND(AI208="WE適用",COUNTIF(Planning!$AS$10:$AS$896,$AF208&amp;"_"&amp;$AH208)=0),"未反映NG",""))</f>
        <v/>
      </c>
      <c r="AK208" s="6" t="str">
        <f t="shared" si="15"/>
        <v>17510MLA A000XA_CBU</v>
      </c>
      <c r="AL208" s="6" t="str">
        <f>IF(B208="","",_xlfn.XLOOKUP(AF208,CostDB!A:A,CostDB!G:G))</f>
        <v>1265WE</v>
      </c>
    </row>
    <row r="209" spans="1:38" x14ac:dyDescent="0.35">
      <c r="A209" s="8" t="s">
        <v>2449</v>
      </c>
      <c r="B209" s="9" t="s">
        <v>191</v>
      </c>
      <c r="C209" s="9" t="s">
        <v>2389</v>
      </c>
      <c r="D209" s="10" t="s">
        <v>116</v>
      </c>
      <c r="E209" s="9">
        <v>0</v>
      </c>
      <c r="F209" s="9">
        <v>0</v>
      </c>
      <c r="G209" s="9">
        <v>0</v>
      </c>
      <c r="H209" s="9">
        <v>0</v>
      </c>
      <c r="I209" s="9">
        <v>0</v>
      </c>
      <c r="J209" s="9">
        <v>0</v>
      </c>
      <c r="K209" s="9">
        <v>0</v>
      </c>
      <c r="L209" s="9">
        <v>0</v>
      </c>
      <c r="M209" s="9">
        <v>0</v>
      </c>
      <c r="N209" s="9">
        <v>2</v>
      </c>
      <c r="O209" s="9">
        <v>0</v>
      </c>
      <c r="P209" s="9">
        <v>0</v>
      </c>
      <c r="Q209" s="9">
        <v>0</v>
      </c>
      <c r="R209" s="9">
        <v>0</v>
      </c>
      <c r="S209" s="9">
        <v>0</v>
      </c>
      <c r="T209" s="9">
        <v>0</v>
      </c>
      <c r="U209" s="9">
        <v>0</v>
      </c>
      <c r="V209" s="9">
        <v>0</v>
      </c>
      <c r="W209" s="9">
        <v>0</v>
      </c>
      <c r="X209" s="9">
        <v>0</v>
      </c>
      <c r="Y209" s="9"/>
      <c r="Z209" s="9"/>
      <c r="AA209" s="9"/>
      <c r="AB209" s="9"/>
      <c r="AC209" s="10"/>
      <c r="AD209" s="535"/>
      <c r="AE209" s="6">
        <f t="shared" si="12"/>
        <v>17</v>
      </c>
      <c r="AF209" s="6" t="str">
        <f>IF($AE209=17,_xlfn.XLOOKUP($A209&amp;" ",CostDB!B:B,CostDB!A:A,"",,),IF($AE209=15,_xlfn.XLOOKUP($A209&amp;"   ",CostDB!B:B,CostDB!A:A,"",,),""))</f>
        <v>17510MLA A000XA</v>
      </c>
      <c r="AG209" s="6" t="str">
        <f t="shared" si="14"/>
        <v>FUN</v>
      </c>
      <c r="AH209" s="6" t="str">
        <f t="shared" si="13"/>
        <v>CBU</v>
      </c>
      <c r="AI209" s="6" t="str">
        <f>IF($AF209="","",IF(LEFT(A209,5)="17500","タンク",IF(LEFT(A209,5)="17510","タンク",IF(COUNTIF(WeDB!$D$174:$D$183,$AF209)&gt;0,"吊掛けのみ",IF(COUNTIF(WeDB!$M$3:$M$169,$AF209)&gt;0,"アルミ",IF(COUNTIF(WeDB!D$3:D$169,$AF209),"WE適用","適用無し"))))))</f>
        <v>タンク</v>
      </c>
      <c r="AJ209" s="6" t="str">
        <f>IF(AND(AI209="WE適用",COUNTIF(Planning!$AS$10:$AS$896,$AF209&amp;"_"&amp;$AH209)&gt;0),"計画ok",IF(AND(AI209="WE適用",COUNTIF(Planning!$AS$10:$AS$896,$AF209&amp;"_"&amp;$AH209)=0),"未反映NG",""))</f>
        <v/>
      </c>
      <c r="AK209" s="6" t="str">
        <f t="shared" si="15"/>
        <v>17510MLA A000XA_CBU</v>
      </c>
      <c r="AL209" s="6" t="str">
        <f>IF(B209="","",_xlfn.XLOOKUP(AF209,CostDB!A:A,CostDB!G:G))</f>
        <v>1265WE</v>
      </c>
    </row>
    <row r="210" spans="1:38" x14ac:dyDescent="0.35">
      <c r="A210" s="8" t="s">
        <v>2449</v>
      </c>
      <c r="B210" s="9" t="s">
        <v>191</v>
      </c>
      <c r="C210" s="9" t="s">
        <v>2389</v>
      </c>
      <c r="D210" s="10" t="s">
        <v>116</v>
      </c>
      <c r="E210" s="9">
        <v>0</v>
      </c>
      <c r="F210" s="9">
        <v>2</v>
      </c>
      <c r="G210" s="9">
        <v>0</v>
      </c>
      <c r="H210" s="9">
        <v>0</v>
      </c>
      <c r="I210" s="9">
        <v>0</v>
      </c>
      <c r="J210" s="9">
        <v>0</v>
      </c>
      <c r="K210" s="9">
        <v>0</v>
      </c>
      <c r="L210" s="9">
        <v>0</v>
      </c>
      <c r="M210" s="9">
        <v>0</v>
      </c>
      <c r="N210" s="9">
        <v>0</v>
      </c>
      <c r="O210" s="9">
        <v>0</v>
      </c>
      <c r="P210" s="9">
        <v>0</v>
      </c>
      <c r="Q210" s="9">
        <v>0</v>
      </c>
      <c r="R210" s="9">
        <v>0</v>
      </c>
      <c r="S210" s="9">
        <v>0</v>
      </c>
      <c r="T210" s="9">
        <v>0</v>
      </c>
      <c r="U210" s="9">
        <v>0</v>
      </c>
      <c r="V210" s="9">
        <v>0</v>
      </c>
      <c r="W210" s="9">
        <v>16</v>
      </c>
      <c r="X210" s="9">
        <v>0</v>
      </c>
      <c r="Y210" s="9"/>
      <c r="Z210" s="9"/>
      <c r="AA210" s="9"/>
      <c r="AB210" s="9"/>
      <c r="AC210" s="10"/>
      <c r="AD210" s="535"/>
      <c r="AE210" s="6">
        <f t="shared" si="12"/>
        <v>17</v>
      </c>
      <c r="AF210" s="6" t="str">
        <f>IF($AE210=17,_xlfn.XLOOKUP($A210&amp;" ",CostDB!B:B,CostDB!A:A,"",,),IF($AE210=15,_xlfn.XLOOKUP($A210&amp;"   ",CostDB!B:B,CostDB!A:A,"",,),""))</f>
        <v>17510MLA A000XA</v>
      </c>
      <c r="AG210" s="6" t="str">
        <f t="shared" si="14"/>
        <v>FUN</v>
      </c>
      <c r="AH210" s="6" t="str">
        <f t="shared" si="13"/>
        <v>CBU</v>
      </c>
      <c r="AI210" s="6" t="str">
        <f>IF($AF210="","",IF(LEFT(A210,5)="17500","タンク",IF(LEFT(A210,5)="17510","タンク",IF(COUNTIF(WeDB!$D$174:$D$183,$AF210)&gt;0,"吊掛けのみ",IF(COUNTIF(WeDB!$M$3:$M$169,$AF210)&gt;0,"アルミ",IF(COUNTIF(WeDB!D$3:D$169,$AF210),"WE適用","適用無し"))))))</f>
        <v>タンク</v>
      </c>
      <c r="AJ210" s="6" t="str">
        <f>IF(AND(AI210="WE適用",COUNTIF(Planning!$AS$10:$AS$896,$AF210&amp;"_"&amp;$AH210)&gt;0),"計画ok",IF(AND(AI210="WE適用",COUNTIF(Planning!$AS$10:$AS$896,$AF210&amp;"_"&amp;$AH210)=0),"未反映NG",""))</f>
        <v/>
      </c>
      <c r="AK210" s="6" t="str">
        <f t="shared" si="15"/>
        <v>17510MLA A000XA_CBU</v>
      </c>
      <c r="AL210" s="6" t="str">
        <f>IF(B210="","",_xlfn.XLOOKUP(AF210,CostDB!A:A,CostDB!G:G))</f>
        <v>1265WE</v>
      </c>
    </row>
    <row r="211" spans="1:38" x14ac:dyDescent="0.35">
      <c r="A211" s="8" t="s">
        <v>2449</v>
      </c>
      <c r="B211" s="9" t="s">
        <v>191</v>
      </c>
      <c r="C211" s="9" t="s">
        <v>2389</v>
      </c>
      <c r="D211" s="10" t="s">
        <v>116</v>
      </c>
      <c r="E211" s="9">
        <v>0</v>
      </c>
      <c r="F211" s="9">
        <v>0</v>
      </c>
      <c r="G211" s="9">
        <v>0</v>
      </c>
      <c r="H211" s="9">
        <v>0</v>
      </c>
      <c r="I211" s="9">
        <v>0</v>
      </c>
      <c r="J211" s="9">
        <v>0</v>
      </c>
      <c r="K211" s="9">
        <v>0</v>
      </c>
      <c r="L211" s="9">
        <v>0</v>
      </c>
      <c r="M211" s="9">
        <v>0</v>
      </c>
      <c r="N211" s="9">
        <v>9</v>
      </c>
      <c r="O211" s="9">
        <v>0</v>
      </c>
      <c r="P211" s="9">
        <v>0</v>
      </c>
      <c r="Q211" s="9">
        <v>0</v>
      </c>
      <c r="R211" s="9">
        <v>0</v>
      </c>
      <c r="S211" s="9">
        <v>0</v>
      </c>
      <c r="T211" s="9">
        <v>0</v>
      </c>
      <c r="U211" s="9">
        <v>0</v>
      </c>
      <c r="V211" s="9">
        <v>0</v>
      </c>
      <c r="W211" s="9">
        <v>0</v>
      </c>
      <c r="X211" s="9">
        <v>0</v>
      </c>
      <c r="Y211" s="9"/>
      <c r="Z211" s="9"/>
      <c r="AA211" s="9"/>
      <c r="AB211" s="9"/>
      <c r="AC211" s="10"/>
      <c r="AD211" s="535"/>
      <c r="AE211" s="6">
        <f t="shared" si="12"/>
        <v>17</v>
      </c>
      <c r="AF211" s="6" t="str">
        <f>IF($AE211=17,_xlfn.XLOOKUP($A211&amp;" ",CostDB!B:B,CostDB!A:A,"",,),IF($AE211=15,_xlfn.XLOOKUP($A211&amp;"   ",CostDB!B:B,CostDB!A:A,"",,),""))</f>
        <v>17510MLA A000XA</v>
      </c>
      <c r="AG211" s="6" t="str">
        <f t="shared" si="14"/>
        <v>FUN</v>
      </c>
      <c r="AH211" s="6" t="str">
        <f t="shared" si="13"/>
        <v>CBU</v>
      </c>
      <c r="AI211" s="6" t="str">
        <f>IF($AF211="","",IF(LEFT(A211,5)="17500","タンク",IF(LEFT(A211,5)="17510","タンク",IF(COUNTIF(WeDB!$D$174:$D$183,$AF211)&gt;0,"吊掛けのみ",IF(COUNTIF(WeDB!$M$3:$M$169,$AF211)&gt;0,"アルミ",IF(COUNTIF(WeDB!D$3:D$169,$AF211),"WE適用","適用無し"))))))</f>
        <v>タンク</v>
      </c>
      <c r="AJ211" s="6" t="str">
        <f>IF(AND(AI211="WE適用",COUNTIF(Planning!$AS$10:$AS$896,$AF211&amp;"_"&amp;$AH211)&gt;0),"計画ok",IF(AND(AI211="WE適用",COUNTIF(Planning!$AS$10:$AS$896,$AF211&amp;"_"&amp;$AH211)=0),"未反映NG",""))</f>
        <v/>
      </c>
      <c r="AK211" s="6" t="str">
        <f t="shared" si="15"/>
        <v>17510MLA A000XA_CBU</v>
      </c>
      <c r="AL211" s="6" t="str">
        <f>IF(B211="","",_xlfn.XLOOKUP(AF211,CostDB!A:A,CostDB!G:G))</f>
        <v>1265WE</v>
      </c>
    </row>
    <row r="212" spans="1:38" x14ac:dyDescent="0.35">
      <c r="A212" s="8" t="s">
        <v>2450</v>
      </c>
      <c r="B212" s="9"/>
      <c r="C212" s="9"/>
      <c r="D212" s="10"/>
      <c r="E212" s="9">
        <v>0</v>
      </c>
      <c r="F212" s="9">
        <v>69</v>
      </c>
      <c r="G212" s="9">
        <v>67</v>
      </c>
      <c r="H212" s="9">
        <v>67</v>
      </c>
      <c r="I212" s="9">
        <v>65</v>
      </c>
      <c r="J212" s="9">
        <v>41</v>
      </c>
      <c r="K212" s="9">
        <v>40</v>
      </c>
      <c r="L212" s="9">
        <v>33</v>
      </c>
      <c r="M212" s="9">
        <v>35</v>
      </c>
      <c r="N212" s="9">
        <v>33</v>
      </c>
      <c r="O212" s="9">
        <v>65</v>
      </c>
      <c r="P212" s="9">
        <v>65</v>
      </c>
      <c r="Q212" s="9">
        <v>64</v>
      </c>
      <c r="R212" s="9">
        <v>66</v>
      </c>
      <c r="S212" s="9">
        <v>35</v>
      </c>
      <c r="T212" s="9">
        <v>25</v>
      </c>
      <c r="U212" s="9">
        <v>29</v>
      </c>
      <c r="V212" s="9">
        <v>15</v>
      </c>
      <c r="W212" s="9">
        <v>58</v>
      </c>
      <c r="X212" s="9">
        <v>60</v>
      </c>
      <c r="Y212" s="9"/>
      <c r="Z212" s="9"/>
      <c r="AA212" s="9"/>
      <c r="AB212" s="9"/>
      <c r="AC212" s="10"/>
      <c r="AD212" s="535"/>
      <c r="AE212" s="6">
        <f t="shared" ref="AE212:AE275" si="16">LEN(A212)</f>
        <v>20</v>
      </c>
      <c r="AF212" s="6" t="str">
        <f>IF($AE212=17,_xlfn.XLOOKUP($A212&amp;" ",CostDB!B:B,CostDB!A:A,"",,),IF($AE212=15,_xlfn.XLOOKUP($A212&amp;"   ",CostDB!B:B,CostDB!A:A,"",,),""))</f>
        <v/>
      </c>
      <c r="AG212" s="6" t="str">
        <f t="shared" si="14"/>
        <v/>
      </c>
      <c r="AH212" s="6" t="str">
        <f t="shared" si="13"/>
        <v/>
      </c>
      <c r="AI212" s="6" t="str">
        <f>IF($AF212="","",IF(LEFT(A212,5)="17500","タンク",IF(LEFT(A212,5)="17510","タンク",IF(COUNTIF(WeDB!$D$174:$D$183,$AF212)&gt;0,"吊掛けのみ",IF(COUNTIF(WeDB!$M$3:$M$169,$AF212)&gt;0,"アルミ",IF(COUNTIF(WeDB!D$3:D$169,$AF212),"WE適用","適用無し"))))))</f>
        <v/>
      </c>
      <c r="AJ212" s="6" t="str">
        <f>IF(AND(AI212="WE適用",COUNTIF(Planning!$AS$10:$AS$896,$AF212&amp;"_"&amp;$AH212)&gt;0),"計画ok",IF(AND(AI212="WE適用",COUNTIF(Planning!$AS$10:$AS$896,$AF212&amp;"_"&amp;$AH212)=0),"未反映NG",""))</f>
        <v/>
      </c>
      <c r="AK212" s="6" t="str">
        <f t="shared" si="15"/>
        <v>_</v>
      </c>
      <c r="AL212" s="6" t="str">
        <f>IF(B212="","",_xlfn.XLOOKUP(AF212,CostDB!A:A,CostDB!G:G))</f>
        <v/>
      </c>
    </row>
    <row r="213" spans="1:38" x14ac:dyDescent="0.35">
      <c r="A213" s="8" t="s">
        <v>2451</v>
      </c>
      <c r="B213" s="9" t="s">
        <v>191</v>
      </c>
      <c r="C213" s="9" t="s">
        <v>2444</v>
      </c>
      <c r="D213" s="10" t="s">
        <v>153</v>
      </c>
      <c r="E213" s="9">
        <v>0</v>
      </c>
      <c r="F213" s="9">
        <v>0</v>
      </c>
      <c r="G213" s="9">
        <v>0</v>
      </c>
      <c r="H213" s="9">
        <v>0</v>
      </c>
      <c r="I213" s="9">
        <v>0</v>
      </c>
      <c r="J213" s="9">
        <v>0</v>
      </c>
      <c r="K213" s="9">
        <v>10</v>
      </c>
      <c r="L213" s="9">
        <v>0</v>
      </c>
      <c r="M213" s="9">
        <v>0</v>
      </c>
      <c r="N213" s="9">
        <v>0</v>
      </c>
      <c r="O213" s="9">
        <v>0</v>
      </c>
      <c r="P213" s="9">
        <v>0</v>
      </c>
      <c r="Q213" s="9">
        <v>0</v>
      </c>
      <c r="R213" s="9">
        <v>0</v>
      </c>
      <c r="S213" s="9">
        <v>0</v>
      </c>
      <c r="T213" s="9">
        <v>0</v>
      </c>
      <c r="U213" s="9">
        <v>0</v>
      </c>
      <c r="V213" s="9">
        <v>0</v>
      </c>
      <c r="W213" s="9">
        <v>0</v>
      </c>
      <c r="X213" s="9">
        <v>0</v>
      </c>
      <c r="Y213" s="9"/>
      <c r="Z213" s="9"/>
      <c r="AA213" s="9"/>
      <c r="AB213" s="9"/>
      <c r="AC213" s="10"/>
      <c r="AD213" s="535"/>
      <c r="AE213" s="6">
        <f t="shared" si="16"/>
        <v>17</v>
      </c>
      <c r="AF213" s="6" t="str">
        <f>IF($AE213=17,_xlfn.XLOOKUP($A213&amp;" ",CostDB!B:B,CostDB!A:A,"",,),IF($AE213=15,_xlfn.XLOOKUP($A213&amp;"   ",CostDB!B:B,CostDB!A:A,"",,),""))</f>
        <v>17510MLF E000XA</v>
      </c>
      <c r="AG213" s="6" t="str">
        <f t="shared" si="14"/>
        <v>FUN</v>
      </c>
      <c r="AH213" s="6" t="str">
        <f t="shared" si="13"/>
        <v>CBU</v>
      </c>
      <c r="AI213" s="6" t="str">
        <f>IF($AF213="","",IF(LEFT(A213,5)="17500","タンク",IF(LEFT(A213,5)="17510","タンク",IF(COUNTIF(WeDB!$D$174:$D$183,$AF213)&gt;0,"吊掛けのみ",IF(COUNTIF(WeDB!$M$3:$M$169,$AF213)&gt;0,"アルミ",IF(COUNTIF(WeDB!D$3:D$169,$AF213),"WE適用","適用無し"))))))</f>
        <v>タンク</v>
      </c>
      <c r="AJ213" s="6" t="str">
        <f>IF(AND(AI213="WE適用",COUNTIF(Planning!$AS$10:$AS$896,$AF213&amp;"_"&amp;$AH213)&gt;0),"計画ok",IF(AND(AI213="WE適用",COUNTIF(Planning!$AS$10:$AS$896,$AF213&amp;"_"&amp;$AH213)=0),"未反映NG",""))</f>
        <v/>
      </c>
      <c r="AK213" s="6" t="str">
        <f t="shared" si="15"/>
        <v>17510MLF E000XA_CBU</v>
      </c>
      <c r="AL213" s="6" t="str">
        <f>IF(B213="","",_xlfn.XLOOKUP(AF213,CostDB!A:A,CostDB!G:G))</f>
        <v>1265WE</v>
      </c>
    </row>
    <row r="214" spans="1:38" x14ac:dyDescent="0.35">
      <c r="A214" s="8" t="s">
        <v>2451</v>
      </c>
      <c r="B214" s="9" t="s">
        <v>191</v>
      </c>
      <c r="C214" s="9" t="s">
        <v>2444</v>
      </c>
      <c r="D214" s="10" t="s">
        <v>153</v>
      </c>
      <c r="E214" s="9">
        <v>0</v>
      </c>
      <c r="F214" s="9">
        <v>45</v>
      </c>
      <c r="G214" s="9">
        <v>55</v>
      </c>
      <c r="H214" s="9">
        <v>0</v>
      </c>
      <c r="I214" s="9">
        <v>0</v>
      </c>
      <c r="J214" s="9">
        <v>0</v>
      </c>
      <c r="K214" s="9">
        <v>0</v>
      </c>
      <c r="L214" s="9">
        <v>0</v>
      </c>
      <c r="M214" s="9">
        <v>0</v>
      </c>
      <c r="N214" s="9">
        <v>0</v>
      </c>
      <c r="O214" s="9">
        <v>0</v>
      </c>
      <c r="P214" s="9">
        <v>0</v>
      </c>
      <c r="Q214" s="9">
        <v>0</v>
      </c>
      <c r="R214" s="9">
        <v>0</v>
      </c>
      <c r="S214" s="9">
        <v>0</v>
      </c>
      <c r="T214" s="9">
        <v>0</v>
      </c>
      <c r="U214" s="9">
        <v>0</v>
      </c>
      <c r="V214" s="9">
        <v>0</v>
      </c>
      <c r="W214" s="9">
        <v>0</v>
      </c>
      <c r="X214" s="9">
        <v>0</v>
      </c>
      <c r="Y214" s="9"/>
      <c r="Z214" s="9"/>
      <c r="AA214" s="9"/>
      <c r="AB214" s="9"/>
      <c r="AC214" s="10"/>
      <c r="AD214" s="535"/>
      <c r="AE214" s="6">
        <f t="shared" si="16"/>
        <v>17</v>
      </c>
      <c r="AF214" s="6" t="str">
        <f>IF($AE214=17,_xlfn.XLOOKUP($A214&amp;" ",CostDB!B:B,CostDB!A:A,"",,),IF($AE214=15,_xlfn.XLOOKUP($A214&amp;"   ",CostDB!B:B,CostDB!A:A,"",,),""))</f>
        <v>17510MLF E000XA</v>
      </c>
      <c r="AG214" s="6" t="str">
        <f t="shared" si="14"/>
        <v>FUN</v>
      </c>
      <c r="AH214" s="6" t="str">
        <f t="shared" si="13"/>
        <v>CBU</v>
      </c>
      <c r="AI214" s="6" t="str">
        <f>IF($AF214="","",IF(LEFT(A214,5)="17500","タンク",IF(LEFT(A214,5)="17510","タンク",IF(COUNTIF(WeDB!$D$174:$D$183,$AF214)&gt;0,"吊掛けのみ",IF(COUNTIF(WeDB!$M$3:$M$169,$AF214)&gt;0,"アルミ",IF(COUNTIF(WeDB!D$3:D$169,$AF214),"WE適用","適用無し"))))))</f>
        <v>タンク</v>
      </c>
      <c r="AJ214" s="6" t="str">
        <f>IF(AND(AI214="WE適用",COUNTIF(Planning!$AS$10:$AS$896,$AF214&amp;"_"&amp;$AH214)&gt;0),"計画ok",IF(AND(AI214="WE適用",COUNTIF(Planning!$AS$10:$AS$896,$AF214&amp;"_"&amp;$AH214)=0),"未反映NG",""))</f>
        <v/>
      </c>
      <c r="AK214" s="6" t="str">
        <f t="shared" si="15"/>
        <v>17510MLF E000XA_CBU</v>
      </c>
      <c r="AL214" s="6" t="str">
        <f>IF(B214="","",_xlfn.XLOOKUP(AF214,CostDB!A:A,CostDB!G:G))</f>
        <v>1265WE</v>
      </c>
    </row>
    <row r="215" spans="1:38" x14ac:dyDescent="0.35">
      <c r="A215" s="8" t="s">
        <v>2451</v>
      </c>
      <c r="B215" s="9" t="s">
        <v>191</v>
      </c>
      <c r="C215" s="9" t="s">
        <v>2444</v>
      </c>
      <c r="D215" s="10" t="s">
        <v>153</v>
      </c>
      <c r="E215" s="9">
        <v>60</v>
      </c>
      <c r="F215" s="9">
        <v>15</v>
      </c>
      <c r="G215" s="9">
        <v>0</v>
      </c>
      <c r="H215" s="9">
        <v>0</v>
      </c>
      <c r="I215" s="9">
        <v>0</v>
      </c>
      <c r="J215" s="9">
        <v>0</v>
      </c>
      <c r="K215" s="9">
        <v>0</v>
      </c>
      <c r="L215" s="9">
        <v>0</v>
      </c>
      <c r="M215" s="9">
        <v>0</v>
      </c>
      <c r="N215" s="9">
        <v>0</v>
      </c>
      <c r="O215" s="9">
        <v>0</v>
      </c>
      <c r="P215" s="9">
        <v>0</v>
      </c>
      <c r="Q215" s="9">
        <v>0</v>
      </c>
      <c r="R215" s="9">
        <v>0</v>
      </c>
      <c r="S215" s="9">
        <v>0</v>
      </c>
      <c r="T215" s="9">
        <v>0</v>
      </c>
      <c r="U215" s="9">
        <v>0</v>
      </c>
      <c r="V215" s="9">
        <v>0</v>
      </c>
      <c r="W215" s="9">
        <v>0</v>
      </c>
      <c r="X215" s="9">
        <v>0</v>
      </c>
      <c r="Y215" s="9"/>
      <c r="Z215" s="9"/>
      <c r="AA215" s="9"/>
      <c r="AB215" s="9"/>
      <c r="AC215" s="10"/>
      <c r="AD215" s="535"/>
      <c r="AE215" s="6">
        <f t="shared" si="16"/>
        <v>17</v>
      </c>
      <c r="AF215" s="6" t="str">
        <f>IF($AE215=17,_xlfn.XLOOKUP($A215&amp;" ",CostDB!B:B,CostDB!A:A,"",,),IF($AE215=15,_xlfn.XLOOKUP($A215&amp;"   ",CostDB!B:B,CostDB!A:A,"",,),""))</f>
        <v>17510MLF E000XA</v>
      </c>
      <c r="AG215" s="6" t="str">
        <f t="shared" si="14"/>
        <v>FUN</v>
      </c>
      <c r="AH215" s="6" t="str">
        <f t="shared" si="13"/>
        <v>CBU</v>
      </c>
      <c r="AI215" s="6" t="str">
        <f>IF($AF215="","",IF(LEFT(A215,5)="17500","タンク",IF(LEFT(A215,5)="17510","タンク",IF(COUNTIF(WeDB!$D$174:$D$183,$AF215)&gt;0,"吊掛けのみ",IF(COUNTIF(WeDB!$M$3:$M$169,$AF215)&gt;0,"アルミ",IF(COUNTIF(WeDB!D$3:D$169,$AF215),"WE適用","適用無し"))))))</f>
        <v>タンク</v>
      </c>
      <c r="AJ215" s="6" t="str">
        <f>IF(AND(AI215="WE適用",COUNTIF(Planning!$AS$10:$AS$896,$AF215&amp;"_"&amp;$AH215)&gt;0),"計画ok",IF(AND(AI215="WE適用",COUNTIF(Planning!$AS$10:$AS$896,$AF215&amp;"_"&amp;$AH215)=0),"未反映NG",""))</f>
        <v/>
      </c>
      <c r="AK215" s="6" t="str">
        <f t="shared" si="15"/>
        <v>17510MLF E000XA_CBU</v>
      </c>
      <c r="AL215" s="6" t="str">
        <f>IF(B215="","",_xlfn.XLOOKUP(AF215,CostDB!A:A,CostDB!G:G))</f>
        <v>1265WE</v>
      </c>
    </row>
    <row r="216" spans="1:38" x14ac:dyDescent="0.35">
      <c r="A216" s="8" t="s">
        <v>2451</v>
      </c>
      <c r="B216" s="9" t="s">
        <v>191</v>
      </c>
      <c r="C216" s="9" t="s">
        <v>2444</v>
      </c>
      <c r="D216" s="10" t="s">
        <v>153</v>
      </c>
      <c r="E216" s="9">
        <v>0</v>
      </c>
      <c r="F216" s="9">
        <v>0</v>
      </c>
      <c r="G216" s="9">
        <v>0</v>
      </c>
      <c r="H216" s="9">
        <v>0</v>
      </c>
      <c r="I216" s="9">
        <v>0</v>
      </c>
      <c r="J216" s="9">
        <v>0</v>
      </c>
      <c r="K216" s="9">
        <v>0</v>
      </c>
      <c r="L216" s="9">
        <v>5</v>
      </c>
      <c r="M216" s="9">
        <v>0</v>
      </c>
      <c r="N216" s="9">
        <v>0</v>
      </c>
      <c r="O216" s="9">
        <v>0</v>
      </c>
      <c r="P216" s="9">
        <v>0</v>
      </c>
      <c r="Q216" s="9">
        <v>0</v>
      </c>
      <c r="R216" s="9">
        <v>0</v>
      </c>
      <c r="S216" s="9">
        <v>0</v>
      </c>
      <c r="T216" s="9">
        <v>0</v>
      </c>
      <c r="U216" s="9">
        <v>0</v>
      </c>
      <c r="V216" s="9">
        <v>0</v>
      </c>
      <c r="W216" s="9">
        <v>0</v>
      </c>
      <c r="X216" s="9">
        <v>0</v>
      </c>
      <c r="Y216" s="9"/>
      <c r="Z216" s="9"/>
      <c r="AA216" s="9"/>
      <c r="AB216" s="9"/>
      <c r="AC216" s="10"/>
      <c r="AD216" s="535"/>
      <c r="AE216" s="6">
        <f t="shared" si="16"/>
        <v>17</v>
      </c>
      <c r="AF216" s="6" t="str">
        <f>IF($AE216=17,_xlfn.XLOOKUP($A216&amp;" ",CostDB!B:B,CostDB!A:A,"",,),IF($AE216=15,_xlfn.XLOOKUP($A216&amp;"   ",CostDB!B:B,CostDB!A:A,"",,),""))</f>
        <v>17510MLF E000XA</v>
      </c>
      <c r="AG216" s="6" t="str">
        <f t="shared" si="14"/>
        <v>FUN</v>
      </c>
      <c r="AH216" s="6" t="str">
        <f t="shared" si="13"/>
        <v>CBU</v>
      </c>
      <c r="AI216" s="6" t="str">
        <f>IF($AF216="","",IF(LEFT(A216,5)="17500","タンク",IF(LEFT(A216,5)="17510","タンク",IF(COUNTIF(WeDB!$D$174:$D$183,$AF216)&gt;0,"吊掛けのみ",IF(COUNTIF(WeDB!$M$3:$M$169,$AF216)&gt;0,"アルミ",IF(COUNTIF(WeDB!D$3:D$169,$AF216),"WE適用","適用無し"))))))</f>
        <v>タンク</v>
      </c>
      <c r="AJ216" s="6" t="str">
        <f>IF(AND(AI216="WE適用",COUNTIF(Planning!$AS$10:$AS$896,$AF216&amp;"_"&amp;$AH216)&gt;0),"計画ok",IF(AND(AI216="WE適用",COUNTIF(Planning!$AS$10:$AS$896,$AF216&amp;"_"&amp;$AH216)=0),"未反映NG",""))</f>
        <v/>
      </c>
      <c r="AK216" s="6" t="str">
        <f t="shared" si="15"/>
        <v>17510MLF E000XA_CBU</v>
      </c>
      <c r="AL216" s="6" t="str">
        <f>IF(B216="","",_xlfn.XLOOKUP(AF216,CostDB!A:A,CostDB!G:G))</f>
        <v>1265WE</v>
      </c>
    </row>
    <row r="217" spans="1:38" x14ac:dyDescent="0.35">
      <c r="A217" s="8" t="s">
        <v>2451</v>
      </c>
      <c r="B217" s="9" t="s">
        <v>191</v>
      </c>
      <c r="C217" s="9" t="s">
        <v>2444</v>
      </c>
      <c r="D217" s="10" t="s">
        <v>153</v>
      </c>
      <c r="E217" s="9">
        <v>0</v>
      </c>
      <c r="F217" s="9">
        <v>0</v>
      </c>
      <c r="G217" s="9">
        <v>5</v>
      </c>
      <c r="H217" s="9">
        <v>39</v>
      </c>
      <c r="I217" s="9">
        <v>60</v>
      </c>
      <c r="J217" s="9">
        <v>47</v>
      </c>
      <c r="K217" s="9">
        <v>33</v>
      </c>
      <c r="L217" s="9">
        <v>0</v>
      </c>
      <c r="M217" s="9">
        <v>0</v>
      </c>
      <c r="N217" s="9">
        <v>0</v>
      </c>
      <c r="O217" s="9">
        <v>0</v>
      </c>
      <c r="P217" s="9">
        <v>0</v>
      </c>
      <c r="Q217" s="9">
        <v>0</v>
      </c>
      <c r="R217" s="9">
        <v>0</v>
      </c>
      <c r="S217" s="9">
        <v>0</v>
      </c>
      <c r="T217" s="9">
        <v>0</v>
      </c>
      <c r="U217" s="9">
        <v>0</v>
      </c>
      <c r="V217" s="9">
        <v>0</v>
      </c>
      <c r="W217" s="9">
        <v>0</v>
      </c>
      <c r="X217" s="9">
        <v>0</v>
      </c>
      <c r="Y217" s="9"/>
      <c r="Z217" s="9"/>
      <c r="AA217" s="9"/>
      <c r="AB217" s="9"/>
      <c r="AC217" s="10"/>
      <c r="AD217" s="535"/>
      <c r="AE217" s="6">
        <f t="shared" si="16"/>
        <v>17</v>
      </c>
      <c r="AF217" s="6" t="str">
        <f>IF($AE217=17,_xlfn.XLOOKUP($A217&amp;" ",CostDB!B:B,CostDB!A:A,"",,),IF($AE217=15,_xlfn.XLOOKUP($A217&amp;"   ",CostDB!B:B,CostDB!A:A,"",,),""))</f>
        <v>17510MLF E000XA</v>
      </c>
      <c r="AG217" s="6" t="str">
        <f t="shared" si="14"/>
        <v>FUN</v>
      </c>
      <c r="AH217" s="6" t="str">
        <f t="shared" si="13"/>
        <v>CBU</v>
      </c>
      <c r="AI217" s="6" t="str">
        <f>IF($AF217="","",IF(LEFT(A217,5)="17500","タンク",IF(LEFT(A217,5)="17510","タンク",IF(COUNTIF(WeDB!$D$174:$D$183,$AF217)&gt;0,"吊掛けのみ",IF(COUNTIF(WeDB!$M$3:$M$169,$AF217)&gt;0,"アルミ",IF(COUNTIF(WeDB!D$3:D$169,$AF217),"WE適用","適用無し"))))))</f>
        <v>タンク</v>
      </c>
      <c r="AJ217" s="6" t="str">
        <f>IF(AND(AI217="WE適用",COUNTIF(Planning!$AS$10:$AS$896,$AF217&amp;"_"&amp;$AH217)&gt;0),"計画ok",IF(AND(AI217="WE適用",COUNTIF(Planning!$AS$10:$AS$896,$AF217&amp;"_"&amp;$AH217)=0),"未反映NG",""))</f>
        <v/>
      </c>
      <c r="AK217" s="6" t="str">
        <f t="shared" si="15"/>
        <v>17510MLF E000XA_CBU</v>
      </c>
      <c r="AL217" s="6" t="str">
        <f>IF(B217="","",_xlfn.XLOOKUP(AF217,CostDB!A:A,CostDB!G:G))</f>
        <v>1265WE</v>
      </c>
    </row>
    <row r="218" spans="1:38" x14ac:dyDescent="0.35">
      <c r="A218" s="8" t="s">
        <v>2451</v>
      </c>
      <c r="B218" s="9" t="s">
        <v>191</v>
      </c>
      <c r="C218" s="9" t="s">
        <v>2444</v>
      </c>
      <c r="D218" s="10" t="s">
        <v>153</v>
      </c>
      <c r="E218" s="9">
        <v>0</v>
      </c>
      <c r="F218" s="9">
        <v>0</v>
      </c>
      <c r="G218" s="9">
        <v>0</v>
      </c>
      <c r="H218" s="9">
        <v>21</v>
      </c>
      <c r="I218" s="9">
        <v>0</v>
      </c>
      <c r="J218" s="9">
        <v>0</v>
      </c>
      <c r="K218" s="9">
        <v>8</v>
      </c>
      <c r="L218" s="9">
        <v>46</v>
      </c>
      <c r="M218" s="9">
        <v>21</v>
      </c>
      <c r="N218" s="9">
        <v>0</v>
      </c>
      <c r="O218" s="9">
        <v>0</v>
      </c>
      <c r="P218" s="9">
        <v>0</v>
      </c>
      <c r="Q218" s="9">
        <v>0</v>
      </c>
      <c r="R218" s="9">
        <v>0</v>
      </c>
      <c r="S218" s="9">
        <v>0</v>
      </c>
      <c r="T218" s="9">
        <v>0</v>
      </c>
      <c r="U218" s="9">
        <v>0</v>
      </c>
      <c r="V218" s="9">
        <v>0</v>
      </c>
      <c r="W218" s="9">
        <v>0</v>
      </c>
      <c r="X218" s="9">
        <v>0</v>
      </c>
      <c r="Y218" s="9"/>
      <c r="Z218" s="9"/>
      <c r="AA218" s="9"/>
      <c r="AB218" s="9"/>
      <c r="AC218" s="10"/>
      <c r="AD218" s="535"/>
      <c r="AE218" s="6">
        <f t="shared" si="16"/>
        <v>17</v>
      </c>
      <c r="AF218" s="6" t="str">
        <f>IF($AE218=17,_xlfn.XLOOKUP($A218&amp;" ",CostDB!B:B,CostDB!A:A,"",,),IF($AE218=15,_xlfn.XLOOKUP($A218&amp;"   ",CostDB!B:B,CostDB!A:A,"",,),""))</f>
        <v>17510MLF E000XA</v>
      </c>
      <c r="AG218" s="6" t="str">
        <f t="shared" si="14"/>
        <v>FUN</v>
      </c>
      <c r="AH218" s="6" t="str">
        <f t="shared" si="13"/>
        <v>CBU</v>
      </c>
      <c r="AI218" s="6" t="str">
        <f>IF($AF218="","",IF(LEFT(A218,5)="17500","タンク",IF(LEFT(A218,5)="17510","タンク",IF(COUNTIF(WeDB!$D$174:$D$183,$AF218)&gt;0,"吊掛けのみ",IF(COUNTIF(WeDB!$M$3:$M$169,$AF218)&gt;0,"アルミ",IF(COUNTIF(WeDB!D$3:D$169,$AF218),"WE適用","適用無し"))))))</f>
        <v>タンク</v>
      </c>
      <c r="AJ218" s="6" t="str">
        <f>IF(AND(AI218="WE適用",COUNTIF(Planning!$AS$10:$AS$896,$AF218&amp;"_"&amp;$AH218)&gt;0),"計画ok",IF(AND(AI218="WE適用",COUNTIF(Planning!$AS$10:$AS$896,$AF218&amp;"_"&amp;$AH218)=0),"未反映NG",""))</f>
        <v/>
      </c>
      <c r="AK218" s="6" t="str">
        <f t="shared" si="15"/>
        <v>17510MLF E000XA_CBU</v>
      </c>
      <c r="AL218" s="6" t="str">
        <f>IF(B218="","",_xlfn.XLOOKUP(AF218,CostDB!A:A,CostDB!G:G))</f>
        <v>1265WE</v>
      </c>
    </row>
    <row r="219" spans="1:38" x14ac:dyDescent="0.35">
      <c r="A219" s="8" t="s">
        <v>2451</v>
      </c>
      <c r="B219" s="9" t="s">
        <v>191</v>
      </c>
      <c r="C219" s="9" t="s">
        <v>2444</v>
      </c>
      <c r="D219" s="10" t="s">
        <v>153</v>
      </c>
      <c r="E219" s="9">
        <v>0</v>
      </c>
      <c r="F219" s="9">
        <v>0</v>
      </c>
      <c r="G219" s="9">
        <v>0</v>
      </c>
      <c r="H219" s="9">
        <v>0</v>
      </c>
      <c r="I219" s="9">
        <v>0</v>
      </c>
      <c r="J219" s="9">
        <v>0</v>
      </c>
      <c r="K219" s="9">
        <v>0</v>
      </c>
      <c r="L219" s="9">
        <v>0</v>
      </c>
      <c r="M219" s="9">
        <v>30</v>
      </c>
      <c r="N219" s="9">
        <v>40</v>
      </c>
      <c r="O219" s="9">
        <v>51</v>
      </c>
      <c r="P219" s="9">
        <v>51</v>
      </c>
      <c r="Q219" s="9">
        <v>52</v>
      </c>
      <c r="R219" s="9">
        <v>51</v>
      </c>
      <c r="S219" s="9">
        <v>51</v>
      </c>
      <c r="T219" s="9">
        <v>51</v>
      </c>
      <c r="U219" s="9">
        <v>51</v>
      </c>
      <c r="V219" s="9">
        <v>51</v>
      </c>
      <c r="W219" s="9">
        <v>51</v>
      </c>
      <c r="X219" s="9">
        <v>50</v>
      </c>
      <c r="Y219" s="9"/>
      <c r="Z219" s="9"/>
      <c r="AA219" s="9"/>
      <c r="AB219" s="9"/>
      <c r="AC219" s="10"/>
      <c r="AD219" s="535"/>
      <c r="AE219" s="6">
        <f t="shared" si="16"/>
        <v>17</v>
      </c>
      <c r="AF219" s="6" t="str">
        <f>IF($AE219=17,_xlfn.XLOOKUP($A219&amp;" ",CostDB!B:B,CostDB!A:A,"",,),IF($AE219=15,_xlfn.XLOOKUP($A219&amp;"   ",CostDB!B:B,CostDB!A:A,"",,),""))</f>
        <v>17510MLF E000XA</v>
      </c>
      <c r="AG219" s="6" t="str">
        <f t="shared" si="14"/>
        <v>FUN</v>
      </c>
      <c r="AH219" s="6" t="str">
        <f t="shared" si="13"/>
        <v>CBU</v>
      </c>
      <c r="AI219" s="6" t="str">
        <f>IF($AF219="","",IF(LEFT(A219,5)="17500","タンク",IF(LEFT(A219,5)="17510","タンク",IF(COUNTIF(WeDB!$D$174:$D$183,$AF219)&gt;0,"吊掛けのみ",IF(COUNTIF(WeDB!$M$3:$M$169,$AF219)&gt;0,"アルミ",IF(COUNTIF(WeDB!D$3:D$169,$AF219),"WE適用","適用無し"))))))</f>
        <v>タンク</v>
      </c>
      <c r="AJ219" s="6" t="str">
        <f>IF(AND(AI219="WE適用",COUNTIF(Planning!$AS$10:$AS$896,$AF219&amp;"_"&amp;$AH219)&gt;0),"計画ok",IF(AND(AI219="WE適用",COUNTIF(Planning!$AS$10:$AS$896,$AF219&amp;"_"&amp;$AH219)=0),"未反映NG",""))</f>
        <v/>
      </c>
      <c r="AK219" s="6" t="str">
        <f t="shared" si="15"/>
        <v>17510MLF E000XA_CBU</v>
      </c>
      <c r="AL219" s="6" t="str">
        <f>IF(B219="","",_xlfn.XLOOKUP(AF219,CostDB!A:A,CostDB!G:G))</f>
        <v>1265WE</v>
      </c>
    </row>
    <row r="220" spans="1:38" x14ac:dyDescent="0.35">
      <c r="A220" s="8" t="s">
        <v>2451</v>
      </c>
      <c r="B220" s="9" t="s">
        <v>191</v>
      </c>
      <c r="C220" s="9" t="s">
        <v>2444</v>
      </c>
      <c r="D220" s="10" t="s">
        <v>153</v>
      </c>
      <c r="E220" s="9">
        <v>0</v>
      </c>
      <c r="F220" s="9">
        <v>0</v>
      </c>
      <c r="G220" s="9">
        <v>0</v>
      </c>
      <c r="H220" s="9">
        <v>0</v>
      </c>
      <c r="I220" s="9">
        <v>0</v>
      </c>
      <c r="J220" s="9">
        <v>0</v>
      </c>
      <c r="K220" s="9">
        <v>0</v>
      </c>
      <c r="L220" s="9">
        <v>0</v>
      </c>
      <c r="M220" s="9">
        <v>0</v>
      </c>
      <c r="N220" s="9">
        <v>10</v>
      </c>
      <c r="O220" s="9">
        <v>0</v>
      </c>
      <c r="P220" s="9">
        <v>0</v>
      </c>
      <c r="Q220" s="9">
        <v>0</v>
      </c>
      <c r="R220" s="9">
        <v>0</v>
      </c>
      <c r="S220" s="9">
        <v>0</v>
      </c>
      <c r="T220" s="9">
        <v>0</v>
      </c>
      <c r="U220" s="9">
        <v>0</v>
      </c>
      <c r="V220" s="9">
        <v>0</v>
      </c>
      <c r="W220" s="9">
        <v>0</v>
      </c>
      <c r="X220" s="9">
        <v>0</v>
      </c>
      <c r="Y220" s="9"/>
      <c r="Z220" s="9"/>
      <c r="AA220" s="9"/>
      <c r="AB220" s="9"/>
      <c r="AC220" s="10"/>
      <c r="AD220" s="535"/>
      <c r="AE220" s="6">
        <f t="shared" si="16"/>
        <v>17</v>
      </c>
      <c r="AF220" s="6" t="str">
        <f>IF($AE220=17,_xlfn.XLOOKUP($A220&amp;" ",CostDB!B:B,CostDB!A:A,"",,),IF($AE220=15,_xlfn.XLOOKUP($A220&amp;"   ",CostDB!B:B,CostDB!A:A,"",,),""))</f>
        <v>17510MLF E000XA</v>
      </c>
      <c r="AG220" s="6" t="str">
        <f t="shared" si="14"/>
        <v>FUN</v>
      </c>
      <c r="AH220" s="6" t="str">
        <f t="shared" si="13"/>
        <v>CBU</v>
      </c>
      <c r="AI220" s="6" t="str">
        <f>IF($AF220="","",IF(LEFT(A220,5)="17500","タンク",IF(LEFT(A220,5)="17510","タンク",IF(COUNTIF(WeDB!$D$174:$D$183,$AF220)&gt;0,"吊掛けのみ",IF(COUNTIF(WeDB!$M$3:$M$169,$AF220)&gt;0,"アルミ",IF(COUNTIF(WeDB!D$3:D$169,$AF220),"WE適用","適用無し"))))))</f>
        <v>タンク</v>
      </c>
      <c r="AJ220" s="6" t="str">
        <f>IF(AND(AI220="WE適用",COUNTIF(Planning!$AS$10:$AS$896,$AF220&amp;"_"&amp;$AH220)&gt;0),"計画ok",IF(AND(AI220="WE適用",COUNTIF(Planning!$AS$10:$AS$896,$AF220&amp;"_"&amp;$AH220)=0),"未反映NG",""))</f>
        <v/>
      </c>
      <c r="AK220" s="6" t="str">
        <f t="shared" si="15"/>
        <v>17510MLF E000XA_CBU</v>
      </c>
      <c r="AL220" s="6" t="str">
        <f>IF(B220="","",_xlfn.XLOOKUP(AF220,CostDB!A:A,CostDB!G:G))</f>
        <v>1265WE</v>
      </c>
    </row>
    <row r="221" spans="1:38" x14ac:dyDescent="0.35">
      <c r="A221" s="8" t="s">
        <v>2452</v>
      </c>
      <c r="B221" s="9"/>
      <c r="C221" s="9"/>
      <c r="D221" s="10"/>
      <c r="E221" s="9">
        <v>60</v>
      </c>
      <c r="F221" s="9">
        <v>60</v>
      </c>
      <c r="G221" s="9">
        <v>60</v>
      </c>
      <c r="H221" s="9">
        <v>60</v>
      </c>
      <c r="I221" s="9">
        <v>60</v>
      </c>
      <c r="J221" s="9">
        <v>47</v>
      </c>
      <c r="K221" s="9">
        <v>51</v>
      </c>
      <c r="L221" s="9">
        <v>51</v>
      </c>
      <c r="M221" s="9">
        <v>51</v>
      </c>
      <c r="N221" s="9">
        <v>50</v>
      </c>
      <c r="O221" s="9">
        <v>51</v>
      </c>
      <c r="P221" s="9">
        <v>51</v>
      </c>
      <c r="Q221" s="9">
        <v>52</v>
      </c>
      <c r="R221" s="9">
        <v>51</v>
      </c>
      <c r="S221" s="9">
        <v>51</v>
      </c>
      <c r="T221" s="9">
        <v>51</v>
      </c>
      <c r="U221" s="9">
        <v>51</v>
      </c>
      <c r="V221" s="9">
        <v>51</v>
      </c>
      <c r="W221" s="9">
        <v>51</v>
      </c>
      <c r="X221" s="9">
        <v>50</v>
      </c>
      <c r="Y221" s="9"/>
      <c r="Z221" s="9"/>
      <c r="AA221" s="9"/>
      <c r="AB221" s="9"/>
      <c r="AC221" s="10"/>
      <c r="AD221" s="535"/>
      <c r="AE221" s="6">
        <f t="shared" si="16"/>
        <v>20</v>
      </c>
      <c r="AF221" s="6" t="str">
        <f>IF($AE221=17,_xlfn.XLOOKUP($A221&amp;" ",CostDB!B:B,CostDB!A:A,"",,),IF($AE221=15,_xlfn.XLOOKUP($A221&amp;"   ",CostDB!B:B,CostDB!A:A,"",,),""))</f>
        <v/>
      </c>
      <c r="AG221" s="6" t="str">
        <f t="shared" si="14"/>
        <v/>
      </c>
      <c r="AH221" s="6" t="str">
        <f t="shared" si="13"/>
        <v/>
      </c>
      <c r="AI221" s="6" t="str">
        <f>IF($AF221="","",IF(LEFT(A221,5)="17500","タンク",IF(LEFT(A221,5)="17510","タンク",IF(COUNTIF(WeDB!$D$174:$D$183,$AF221)&gt;0,"吊掛けのみ",IF(COUNTIF(WeDB!$M$3:$M$169,$AF221)&gt;0,"アルミ",IF(COUNTIF(WeDB!D$3:D$169,$AF221),"WE適用","適用無し"))))))</f>
        <v/>
      </c>
      <c r="AJ221" s="6" t="str">
        <f>IF(AND(AI221="WE適用",COUNTIF(Planning!$AS$10:$AS$896,$AF221&amp;"_"&amp;$AH221)&gt;0),"計画ok",IF(AND(AI221="WE適用",COUNTIF(Planning!$AS$10:$AS$896,$AF221&amp;"_"&amp;$AH221)=0),"未反映NG",""))</f>
        <v/>
      </c>
      <c r="AK221" s="6" t="str">
        <f t="shared" si="15"/>
        <v>_</v>
      </c>
      <c r="AL221" s="6" t="str">
        <f>IF(B221="","",_xlfn.XLOOKUP(AF221,CostDB!A:A,CostDB!G:G))</f>
        <v/>
      </c>
    </row>
    <row r="222" spans="1:38" x14ac:dyDescent="0.35">
      <c r="A222" s="8" t="s">
        <v>2453</v>
      </c>
      <c r="B222" s="9" t="s">
        <v>191</v>
      </c>
      <c r="C222" s="9" t="s">
        <v>2389</v>
      </c>
      <c r="D222" s="10" t="s">
        <v>2439</v>
      </c>
      <c r="E222" s="9">
        <v>0</v>
      </c>
      <c r="F222" s="9">
        <v>0</v>
      </c>
      <c r="G222" s="9">
        <v>0</v>
      </c>
      <c r="H222" s="9">
        <v>0</v>
      </c>
      <c r="I222" s="9">
        <v>0</v>
      </c>
      <c r="J222" s="9">
        <v>0</v>
      </c>
      <c r="K222" s="9">
        <v>0</v>
      </c>
      <c r="L222" s="9">
        <v>0</v>
      </c>
      <c r="M222" s="9">
        <v>0</v>
      </c>
      <c r="N222" s="9">
        <v>0</v>
      </c>
      <c r="O222" s="9">
        <v>0</v>
      </c>
      <c r="P222" s="9">
        <v>5</v>
      </c>
      <c r="Q222" s="9">
        <v>5</v>
      </c>
      <c r="R222" s="9">
        <v>0</v>
      </c>
      <c r="S222" s="9">
        <v>0</v>
      </c>
      <c r="T222" s="9">
        <v>0</v>
      </c>
      <c r="U222" s="9">
        <v>0</v>
      </c>
      <c r="V222" s="9">
        <v>0</v>
      </c>
      <c r="W222" s="9">
        <v>0</v>
      </c>
      <c r="X222" s="9">
        <v>0</v>
      </c>
      <c r="Y222" s="9"/>
      <c r="Z222" s="9"/>
      <c r="AA222" s="9"/>
      <c r="AB222" s="9"/>
      <c r="AC222" s="10"/>
      <c r="AD222" s="535"/>
      <c r="AE222" s="6">
        <f t="shared" si="16"/>
        <v>17</v>
      </c>
      <c r="AF222" s="6" t="str">
        <f>IF($AE222=17,_xlfn.XLOOKUP($A222&amp;" ",CostDB!B:B,CostDB!A:A,"",,),IF($AE222=15,_xlfn.XLOOKUP($A222&amp;"   ",CostDB!B:B,CostDB!A:A,"",,),""))</f>
        <v xml:space="preserve">50100MFJ A400  </v>
      </c>
      <c r="AG222" s="6" t="str">
        <f t="shared" si="14"/>
        <v>FUN</v>
      </c>
      <c r="AH222" s="6" t="str">
        <f t="shared" si="13"/>
        <v>CBU</v>
      </c>
      <c r="AI222" s="6" t="str">
        <f>IF($AF222="","",IF(LEFT(A222,5)="17500","タンク",IF(LEFT(A222,5)="17510","タンク",IF(COUNTIF(WeDB!$D$174:$D$183,$AF222)&gt;0,"吊掛けのみ",IF(COUNTIF(WeDB!$M$3:$M$169,$AF222)&gt;0,"アルミ",IF(COUNTIF(WeDB!D$3:D$169,$AF222),"WE適用","適用無し"))))))</f>
        <v>アルミ</v>
      </c>
      <c r="AJ222" s="6" t="str">
        <f>IF(AND(AI222="WE適用",COUNTIF(Planning!$AS$10:$AS$896,$AF222&amp;"_"&amp;$AH222)&gt;0),"計画ok",IF(AND(AI222="WE適用",COUNTIF(Planning!$AS$10:$AS$896,$AF222&amp;"_"&amp;$AH222)=0),"未反映NG",""))</f>
        <v/>
      </c>
      <c r="AK222" s="6" t="str">
        <f t="shared" si="15"/>
        <v>50100MFJ A400  _CBU</v>
      </c>
      <c r="AL222" s="6" t="str">
        <f>IF(B222="","",_xlfn.XLOOKUP(AF222,CostDB!A:A,CostDB!G:G))</f>
        <v>1255WE</v>
      </c>
    </row>
    <row r="223" spans="1:38" x14ac:dyDescent="0.35">
      <c r="A223" s="8" t="s">
        <v>2453</v>
      </c>
      <c r="B223" s="9" t="s">
        <v>191</v>
      </c>
      <c r="C223" s="9" t="s">
        <v>2389</v>
      </c>
      <c r="D223" s="10" t="s">
        <v>2439</v>
      </c>
      <c r="E223" s="9">
        <v>0</v>
      </c>
      <c r="F223" s="9">
        <v>0</v>
      </c>
      <c r="G223" s="9">
        <v>0</v>
      </c>
      <c r="H223" s="9">
        <v>0</v>
      </c>
      <c r="I223" s="9">
        <v>0</v>
      </c>
      <c r="J223" s="9">
        <v>0</v>
      </c>
      <c r="K223" s="9">
        <v>0</v>
      </c>
      <c r="L223" s="9">
        <v>0</v>
      </c>
      <c r="M223" s="9">
        <v>0</v>
      </c>
      <c r="N223" s="9">
        <v>0</v>
      </c>
      <c r="O223" s="9">
        <v>30</v>
      </c>
      <c r="P223" s="9">
        <v>25</v>
      </c>
      <c r="Q223" s="9">
        <v>25</v>
      </c>
      <c r="R223" s="9">
        <v>30</v>
      </c>
      <c r="S223" s="9">
        <v>30</v>
      </c>
      <c r="T223" s="9">
        <v>30</v>
      </c>
      <c r="U223" s="9">
        <v>35</v>
      </c>
      <c r="V223" s="9">
        <v>0</v>
      </c>
      <c r="W223" s="9">
        <v>0</v>
      </c>
      <c r="X223" s="9">
        <v>0</v>
      </c>
      <c r="Y223" s="9"/>
      <c r="Z223" s="9"/>
      <c r="AA223" s="9"/>
      <c r="AB223" s="9"/>
      <c r="AC223" s="10"/>
      <c r="AD223" s="535"/>
      <c r="AE223" s="6">
        <f t="shared" si="16"/>
        <v>17</v>
      </c>
      <c r="AF223" s="6" t="str">
        <f>IF($AE223=17,_xlfn.XLOOKUP($A223&amp;" ",CostDB!B:B,CostDB!A:A,"",,),IF($AE223=15,_xlfn.XLOOKUP($A223&amp;"   ",CostDB!B:B,CostDB!A:A,"",,),""))</f>
        <v xml:space="preserve">50100MFJ A400  </v>
      </c>
      <c r="AG223" s="6" t="str">
        <f t="shared" si="14"/>
        <v>FUN</v>
      </c>
      <c r="AH223" s="6" t="str">
        <f t="shared" si="13"/>
        <v>CBU</v>
      </c>
      <c r="AI223" s="6" t="str">
        <f>IF($AF223="","",IF(LEFT(A223,5)="17500","タンク",IF(LEFT(A223,5)="17510","タンク",IF(COUNTIF(WeDB!$D$174:$D$183,$AF223)&gt;0,"吊掛けのみ",IF(COUNTIF(WeDB!$M$3:$M$169,$AF223)&gt;0,"アルミ",IF(COUNTIF(WeDB!D$3:D$169,$AF223),"WE適用","適用無し"))))))</f>
        <v>アルミ</v>
      </c>
      <c r="AJ223" s="6" t="str">
        <f>IF(AND(AI223="WE適用",COUNTIF(Planning!$AS$10:$AS$896,$AF223&amp;"_"&amp;$AH223)&gt;0),"計画ok",IF(AND(AI223="WE適用",COUNTIF(Planning!$AS$10:$AS$896,$AF223&amp;"_"&amp;$AH223)=0),"未反映NG",""))</f>
        <v/>
      </c>
      <c r="AK223" s="6" t="str">
        <f t="shared" si="15"/>
        <v>50100MFJ A400  _CBU</v>
      </c>
      <c r="AL223" s="6" t="str">
        <f>IF(B223="","",_xlfn.XLOOKUP(AF223,CostDB!A:A,CostDB!G:G))</f>
        <v>1255WE</v>
      </c>
    </row>
    <row r="224" spans="1:38" x14ac:dyDescent="0.35">
      <c r="A224" s="8" t="s">
        <v>2454</v>
      </c>
      <c r="B224" s="9"/>
      <c r="C224" s="9"/>
      <c r="D224" s="10"/>
      <c r="E224" s="9">
        <v>0</v>
      </c>
      <c r="F224" s="9">
        <v>0</v>
      </c>
      <c r="G224" s="9">
        <v>0</v>
      </c>
      <c r="H224" s="9">
        <v>0</v>
      </c>
      <c r="I224" s="9">
        <v>0</v>
      </c>
      <c r="J224" s="9">
        <v>0</v>
      </c>
      <c r="K224" s="9">
        <v>0</v>
      </c>
      <c r="L224" s="9">
        <v>0</v>
      </c>
      <c r="M224" s="9">
        <v>0</v>
      </c>
      <c r="N224" s="9">
        <v>0</v>
      </c>
      <c r="O224" s="9">
        <v>30</v>
      </c>
      <c r="P224" s="9">
        <v>30</v>
      </c>
      <c r="Q224" s="9">
        <v>30</v>
      </c>
      <c r="R224" s="9">
        <v>30</v>
      </c>
      <c r="S224" s="9">
        <v>30</v>
      </c>
      <c r="T224" s="9">
        <v>30</v>
      </c>
      <c r="U224" s="9">
        <v>35</v>
      </c>
      <c r="V224" s="9">
        <v>0</v>
      </c>
      <c r="W224" s="9">
        <v>0</v>
      </c>
      <c r="X224" s="9">
        <v>0</v>
      </c>
      <c r="Y224" s="9"/>
      <c r="Z224" s="9"/>
      <c r="AA224" s="9"/>
      <c r="AB224" s="9"/>
      <c r="AC224" s="10"/>
      <c r="AD224" s="535"/>
      <c r="AE224" s="6">
        <f t="shared" si="16"/>
        <v>20</v>
      </c>
      <c r="AF224" s="6" t="str">
        <f>IF($AE224=17,_xlfn.XLOOKUP($A224&amp;" ",CostDB!B:B,CostDB!A:A,"",,),IF($AE224=15,_xlfn.XLOOKUP($A224&amp;"   ",CostDB!B:B,CostDB!A:A,"",,),""))</f>
        <v/>
      </c>
      <c r="AG224" s="6" t="str">
        <f t="shared" si="14"/>
        <v/>
      </c>
      <c r="AH224" s="6" t="str">
        <f t="shared" si="13"/>
        <v/>
      </c>
      <c r="AI224" s="6" t="str">
        <f>IF($AF224="","",IF(LEFT(A224,5)="17500","タンク",IF(LEFT(A224,5)="17510","タンク",IF(COUNTIF(WeDB!$D$174:$D$183,$AF224)&gt;0,"吊掛けのみ",IF(COUNTIF(WeDB!$M$3:$M$169,$AF224)&gt;0,"アルミ",IF(COUNTIF(WeDB!D$3:D$169,$AF224),"WE適用","適用無し"))))))</f>
        <v/>
      </c>
      <c r="AJ224" s="6" t="str">
        <f>IF(AND(AI224="WE適用",COUNTIF(Planning!$AS$10:$AS$896,$AF224&amp;"_"&amp;$AH224)&gt;0),"計画ok",IF(AND(AI224="WE適用",COUNTIF(Planning!$AS$10:$AS$896,$AF224&amp;"_"&amp;$AH224)=0),"未反映NG",""))</f>
        <v/>
      </c>
      <c r="AK224" s="6" t="str">
        <f t="shared" si="15"/>
        <v>_</v>
      </c>
      <c r="AL224" s="6" t="str">
        <f>IF(B224="","",_xlfn.XLOOKUP(AF224,CostDB!A:A,CostDB!G:G))</f>
        <v/>
      </c>
    </row>
    <row r="225" spans="1:38" x14ac:dyDescent="0.35">
      <c r="A225" s="8" t="s">
        <v>2455</v>
      </c>
      <c r="B225" s="9" t="s">
        <v>191</v>
      </c>
      <c r="C225" s="9" t="s">
        <v>2456</v>
      </c>
      <c r="D225" s="10" t="s">
        <v>2457</v>
      </c>
      <c r="E225" s="9">
        <v>20</v>
      </c>
      <c r="F225" s="9">
        <v>2</v>
      </c>
      <c r="G225" s="9">
        <v>0</v>
      </c>
      <c r="H225" s="9">
        <v>0</v>
      </c>
      <c r="I225" s="9">
        <v>0</v>
      </c>
      <c r="J225" s="9">
        <v>0</v>
      </c>
      <c r="K225" s="9">
        <v>0</v>
      </c>
      <c r="L225" s="9">
        <v>0</v>
      </c>
      <c r="M225" s="9">
        <v>0</v>
      </c>
      <c r="N225" s="9">
        <v>0</v>
      </c>
      <c r="O225" s="9">
        <v>0</v>
      </c>
      <c r="P225" s="9">
        <v>0</v>
      </c>
      <c r="Q225" s="9">
        <v>0</v>
      </c>
      <c r="R225" s="9">
        <v>0</v>
      </c>
      <c r="S225" s="9">
        <v>0</v>
      </c>
      <c r="T225" s="9">
        <v>0</v>
      </c>
      <c r="U225" s="9">
        <v>0</v>
      </c>
      <c r="V225" s="9">
        <v>0</v>
      </c>
      <c r="W225" s="9">
        <v>0</v>
      </c>
      <c r="X225" s="9">
        <v>0</v>
      </c>
      <c r="Y225" s="9"/>
      <c r="Z225" s="9"/>
      <c r="AA225" s="9"/>
      <c r="AB225" s="9"/>
      <c r="AC225" s="10"/>
      <c r="AD225" s="535"/>
      <c r="AE225" s="6">
        <f t="shared" si="16"/>
        <v>17</v>
      </c>
      <c r="AF225" s="6" t="str">
        <f>IF($AE225=17,_xlfn.XLOOKUP($A225&amp;" ",CostDB!B:B,CostDB!A:A,"",,),IF($AE225=15,_xlfn.XLOOKUP($A225&amp;"   ",CostDB!B:B,CostDB!A:A,"",,),""))</f>
        <v xml:space="preserve">50100MKC A000  </v>
      </c>
      <c r="AG225" s="6" t="str">
        <f t="shared" si="14"/>
        <v>FUN</v>
      </c>
      <c r="AH225" s="6" t="str">
        <f t="shared" si="13"/>
        <v>CBU</v>
      </c>
      <c r="AI225" s="6" t="str">
        <f>IF($AF225="","",IF(LEFT(A225,5)="17500","タンク",IF(LEFT(A225,5)="17510","タンク",IF(COUNTIF(WeDB!$D$174:$D$183,$AF225)&gt;0,"吊掛けのみ",IF(COUNTIF(WeDB!$M$3:$M$169,$AF225)&gt;0,"アルミ",IF(COUNTIF(WeDB!D$3:D$169,$AF225),"WE適用","適用無し"))))))</f>
        <v>アルミ</v>
      </c>
      <c r="AJ225" s="6" t="str">
        <f>IF(AND(AI225="WE適用",COUNTIF(Planning!$AS$10:$AS$896,$AF225&amp;"_"&amp;$AH225)&gt;0),"計画ok",IF(AND(AI225="WE適用",COUNTIF(Planning!$AS$10:$AS$896,$AF225&amp;"_"&amp;$AH225)=0),"未反映NG",""))</f>
        <v/>
      </c>
      <c r="AK225" s="6" t="str">
        <f t="shared" si="15"/>
        <v>50100MKC A000  _CBU</v>
      </c>
      <c r="AL225" s="6" t="str">
        <f>IF(B225="","",_xlfn.XLOOKUP(AF225,CostDB!A:A,CostDB!G:G))</f>
        <v>1255WE</v>
      </c>
    </row>
    <row r="226" spans="1:38" x14ac:dyDescent="0.35">
      <c r="A226" s="8" t="s">
        <v>2455</v>
      </c>
      <c r="B226" s="9" t="s">
        <v>191</v>
      </c>
      <c r="C226" s="9" t="s">
        <v>2456</v>
      </c>
      <c r="D226" s="10" t="s">
        <v>2457</v>
      </c>
      <c r="E226" s="9">
        <v>8</v>
      </c>
      <c r="F226" s="9">
        <v>0</v>
      </c>
      <c r="G226" s="9">
        <v>0</v>
      </c>
      <c r="H226" s="9">
        <v>0</v>
      </c>
      <c r="I226" s="9">
        <v>0</v>
      </c>
      <c r="J226" s="9">
        <v>0</v>
      </c>
      <c r="K226" s="9">
        <v>0</v>
      </c>
      <c r="L226" s="9">
        <v>0</v>
      </c>
      <c r="M226" s="9">
        <v>0</v>
      </c>
      <c r="N226" s="9">
        <v>0</v>
      </c>
      <c r="O226" s="9">
        <v>0</v>
      </c>
      <c r="P226" s="9">
        <v>0</v>
      </c>
      <c r="Q226" s="9">
        <v>0</v>
      </c>
      <c r="R226" s="9">
        <v>0</v>
      </c>
      <c r="S226" s="9">
        <v>0</v>
      </c>
      <c r="T226" s="9">
        <v>0</v>
      </c>
      <c r="U226" s="9">
        <v>0</v>
      </c>
      <c r="V226" s="9">
        <v>0</v>
      </c>
      <c r="W226" s="9">
        <v>0</v>
      </c>
      <c r="X226" s="9">
        <v>0</v>
      </c>
      <c r="Y226" s="9"/>
      <c r="Z226" s="9"/>
      <c r="AA226" s="9"/>
      <c r="AB226" s="9"/>
      <c r="AC226" s="10"/>
      <c r="AD226" s="535"/>
      <c r="AE226" s="6">
        <f t="shared" si="16"/>
        <v>17</v>
      </c>
      <c r="AF226" s="6" t="str">
        <f>IF($AE226=17,_xlfn.XLOOKUP($A226&amp;" ",CostDB!B:B,CostDB!A:A,"",,),IF($AE226=15,_xlfn.XLOOKUP($A226&amp;"   ",CostDB!B:B,CostDB!A:A,"",,),""))</f>
        <v xml:space="preserve">50100MKC A000  </v>
      </c>
      <c r="AG226" s="6" t="str">
        <f t="shared" si="14"/>
        <v>FUN</v>
      </c>
      <c r="AH226" s="6" t="str">
        <f t="shared" si="13"/>
        <v>CBU</v>
      </c>
      <c r="AI226" s="6" t="str">
        <f>IF($AF226="","",IF(LEFT(A226,5)="17500","タンク",IF(LEFT(A226,5)="17510","タンク",IF(COUNTIF(WeDB!$D$174:$D$183,$AF226)&gt;0,"吊掛けのみ",IF(COUNTIF(WeDB!$M$3:$M$169,$AF226)&gt;0,"アルミ",IF(COUNTIF(WeDB!D$3:D$169,$AF226),"WE適用","適用無し"))))))</f>
        <v>アルミ</v>
      </c>
      <c r="AJ226" s="6" t="str">
        <f>IF(AND(AI226="WE適用",COUNTIF(Planning!$AS$10:$AS$896,$AF226&amp;"_"&amp;$AH226)&gt;0),"計画ok",IF(AND(AI226="WE適用",COUNTIF(Planning!$AS$10:$AS$896,$AF226&amp;"_"&amp;$AH226)=0),"未反映NG",""))</f>
        <v/>
      </c>
      <c r="AK226" s="6" t="str">
        <f t="shared" si="15"/>
        <v>50100MKC A000  _CBU</v>
      </c>
      <c r="AL226" s="6" t="str">
        <f>IF(B226="","",_xlfn.XLOOKUP(AF226,CostDB!A:A,CostDB!G:G))</f>
        <v>1255WE</v>
      </c>
    </row>
    <row r="227" spans="1:38" x14ac:dyDescent="0.35">
      <c r="A227" s="8" t="s">
        <v>2455</v>
      </c>
      <c r="B227" s="9" t="s">
        <v>191</v>
      </c>
      <c r="C227" s="9" t="s">
        <v>2456</v>
      </c>
      <c r="D227" s="10" t="s">
        <v>2457</v>
      </c>
      <c r="E227" s="9">
        <v>0</v>
      </c>
      <c r="F227" s="9">
        <v>3</v>
      </c>
      <c r="G227" s="9">
        <v>0</v>
      </c>
      <c r="H227" s="9">
        <v>0</v>
      </c>
      <c r="I227" s="9">
        <v>0</v>
      </c>
      <c r="J227" s="9">
        <v>0</v>
      </c>
      <c r="K227" s="9">
        <v>0</v>
      </c>
      <c r="L227" s="9">
        <v>0</v>
      </c>
      <c r="M227" s="9">
        <v>0</v>
      </c>
      <c r="N227" s="9">
        <v>0</v>
      </c>
      <c r="O227" s="9">
        <v>0</v>
      </c>
      <c r="P227" s="9">
        <v>0</v>
      </c>
      <c r="Q227" s="9">
        <v>0</v>
      </c>
      <c r="R227" s="9">
        <v>0</v>
      </c>
      <c r="S227" s="9">
        <v>0</v>
      </c>
      <c r="T227" s="9">
        <v>0</v>
      </c>
      <c r="U227" s="9">
        <v>0</v>
      </c>
      <c r="V227" s="9">
        <v>0</v>
      </c>
      <c r="W227" s="9">
        <v>0</v>
      </c>
      <c r="X227" s="9">
        <v>0</v>
      </c>
      <c r="Y227" s="9"/>
      <c r="Z227" s="9"/>
      <c r="AA227" s="9"/>
      <c r="AB227" s="9"/>
      <c r="AC227" s="10"/>
      <c r="AD227" s="535"/>
      <c r="AE227" s="6">
        <f t="shared" si="16"/>
        <v>17</v>
      </c>
      <c r="AF227" s="6" t="str">
        <f>IF($AE227=17,_xlfn.XLOOKUP($A227&amp;" ",CostDB!B:B,CostDB!A:A,"",,),IF($AE227=15,_xlfn.XLOOKUP($A227&amp;"   ",CostDB!B:B,CostDB!A:A,"",,),""))</f>
        <v xml:space="preserve">50100MKC A000  </v>
      </c>
      <c r="AG227" s="6" t="str">
        <f t="shared" si="14"/>
        <v>FUN</v>
      </c>
      <c r="AH227" s="6" t="str">
        <f t="shared" si="13"/>
        <v>CBU</v>
      </c>
      <c r="AI227" s="6" t="str">
        <f>IF($AF227="","",IF(LEFT(A227,5)="17500","タンク",IF(LEFT(A227,5)="17510","タンク",IF(COUNTIF(WeDB!$D$174:$D$183,$AF227)&gt;0,"吊掛けのみ",IF(COUNTIF(WeDB!$M$3:$M$169,$AF227)&gt;0,"アルミ",IF(COUNTIF(WeDB!D$3:D$169,$AF227),"WE適用","適用無し"))))))</f>
        <v>アルミ</v>
      </c>
      <c r="AJ227" s="6" t="str">
        <f>IF(AND(AI227="WE適用",COUNTIF(Planning!$AS$10:$AS$896,$AF227&amp;"_"&amp;$AH227)&gt;0),"計画ok",IF(AND(AI227="WE適用",COUNTIF(Planning!$AS$10:$AS$896,$AF227&amp;"_"&amp;$AH227)=0),"未反映NG",""))</f>
        <v/>
      </c>
      <c r="AK227" s="6" t="str">
        <f t="shared" si="15"/>
        <v>50100MKC A000  _CBU</v>
      </c>
      <c r="AL227" s="6" t="str">
        <f>IF(B227="","",_xlfn.XLOOKUP(AF227,CostDB!A:A,CostDB!G:G))</f>
        <v>1255WE</v>
      </c>
    </row>
    <row r="228" spans="1:38" x14ac:dyDescent="0.35">
      <c r="A228" s="8" t="s">
        <v>2455</v>
      </c>
      <c r="B228" s="9" t="s">
        <v>191</v>
      </c>
      <c r="C228" s="9" t="s">
        <v>2456</v>
      </c>
      <c r="D228" s="10" t="s">
        <v>2457</v>
      </c>
      <c r="E228" s="9">
        <v>0</v>
      </c>
      <c r="F228" s="9">
        <v>0</v>
      </c>
      <c r="G228" s="9">
        <v>0</v>
      </c>
      <c r="H228" s="9">
        <v>20</v>
      </c>
      <c r="I228" s="9">
        <v>15</v>
      </c>
      <c r="J228" s="9">
        <v>0</v>
      </c>
      <c r="K228" s="9">
        <v>0</v>
      </c>
      <c r="L228" s="9">
        <v>0</v>
      </c>
      <c r="M228" s="9">
        <v>0</v>
      </c>
      <c r="N228" s="9">
        <v>0</v>
      </c>
      <c r="O228" s="9">
        <v>0</v>
      </c>
      <c r="P228" s="9">
        <v>0</v>
      </c>
      <c r="Q228" s="9">
        <v>0</v>
      </c>
      <c r="R228" s="9">
        <v>0</v>
      </c>
      <c r="S228" s="9">
        <v>0</v>
      </c>
      <c r="T228" s="9">
        <v>0</v>
      </c>
      <c r="U228" s="9">
        <v>0</v>
      </c>
      <c r="V228" s="9">
        <v>0</v>
      </c>
      <c r="W228" s="9">
        <v>0</v>
      </c>
      <c r="X228" s="9">
        <v>0</v>
      </c>
      <c r="Y228" s="9"/>
      <c r="Z228" s="9"/>
      <c r="AA228" s="9"/>
      <c r="AB228" s="9"/>
      <c r="AC228" s="10"/>
      <c r="AD228" s="535"/>
      <c r="AE228" s="6">
        <f t="shared" si="16"/>
        <v>17</v>
      </c>
      <c r="AF228" s="6" t="str">
        <f>IF($AE228=17,_xlfn.XLOOKUP($A228&amp;" ",CostDB!B:B,CostDB!A:A,"",,),IF($AE228=15,_xlfn.XLOOKUP($A228&amp;"   ",CostDB!B:B,CostDB!A:A,"",,),""))</f>
        <v xml:space="preserve">50100MKC A000  </v>
      </c>
      <c r="AG228" s="6" t="str">
        <f t="shared" si="14"/>
        <v>FUN</v>
      </c>
      <c r="AH228" s="6" t="str">
        <f t="shared" si="13"/>
        <v>CBU</v>
      </c>
      <c r="AI228" s="6" t="str">
        <f>IF($AF228="","",IF(LEFT(A228,5)="17500","タンク",IF(LEFT(A228,5)="17510","タンク",IF(COUNTIF(WeDB!$D$174:$D$183,$AF228)&gt;0,"吊掛けのみ",IF(COUNTIF(WeDB!$M$3:$M$169,$AF228)&gt;0,"アルミ",IF(COUNTIF(WeDB!D$3:D$169,$AF228),"WE適用","適用無し"))))))</f>
        <v>アルミ</v>
      </c>
      <c r="AJ228" s="6" t="str">
        <f>IF(AND(AI228="WE適用",COUNTIF(Planning!$AS$10:$AS$896,$AF228&amp;"_"&amp;$AH228)&gt;0),"計画ok",IF(AND(AI228="WE適用",COUNTIF(Planning!$AS$10:$AS$896,$AF228&amp;"_"&amp;$AH228)=0),"未反映NG",""))</f>
        <v/>
      </c>
      <c r="AK228" s="6" t="str">
        <f t="shared" si="15"/>
        <v>50100MKC A000  _CBU</v>
      </c>
      <c r="AL228" s="6" t="str">
        <f>IF(B228="","",_xlfn.XLOOKUP(AF228,CostDB!A:A,CostDB!G:G))</f>
        <v>1255WE</v>
      </c>
    </row>
    <row r="229" spans="1:38" x14ac:dyDescent="0.35">
      <c r="A229" s="8" t="s">
        <v>2455</v>
      </c>
      <c r="B229" s="9" t="s">
        <v>191</v>
      </c>
      <c r="C229" s="9" t="s">
        <v>2456</v>
      </c>
      <c r="D229" s="10" t="s">
        <v>2457</v>
      </c>
      <c r="E229" s="9">
        <v>0</v>
      </c>
      <c r="F229" s="9">
        <v>0</v>
      </c>
      <c r="G229" s="9">
        <v>0</v>
      </c>
      <c r="H229" s="9">
        <v>0</v>
      </c>
      <c r="I229" s="9">
        <v>0</v>
      </c>
      <c r="J229" s="9">
        <v>0</v>
      </c>
      <c r="K229" s="9">
        <v>0</v>
      </c>
      <c r="L229" s="9">
        <v>0</v>
      </c>
      <c r="M229" s="9">
        <v>0</v>
      </c>
      <c r="N229" s="9">
        <v>0</v>
      </c>
      <c r="O229" s="9">
        <v>0</v>
      </c>
      <c r="P229" s="9">
        <v>0</v>
      </c>
      <c r="Q229" s="9">
        <v>0</v>
      </c>
      <c r="R229" s="9">
        <v>0</v>
      </c>
      <c r="S229" s="9">
        <v>0</v>
      </c>
      <c r="T229" s="9">
        <v>0</v>
      </c>
      <c r="U229" s="9">
        <v>0</v>
      </c>
      <c r="V229" s="9">
        <v>0</v>
      </c>
      <c r="W229" s="9">
        <v>16</v>
      </c>
      <c r="X229" s="9">
        <v>0</v>
      </c>
      <c r="Y229" s="9"/>
      <c r="Z229" s="9"/>
      <c r="AA229" s="9"/>
      <c r="AB229" s="9"/>
      <c r="AC229" s="10"/>
      <c r="AD229" s="535"/>
      <c r="AE229" s="6">
        <f t="shared" si="16"/>
        <v>17</v>
      </c>
      <c r="AF229" s="6" t="str">
        <f>IF($AE229=17,_xlfn.XLOOKUP($A229&amp;" ",CostDB!B:B,CostDB!A:A,"",,),IF($AE229=15,_xlfn.XLOOKUP($A229&amp;"   ",CostDB!B:B,CostDB!A:A,"",,),""))</f>
        <v xml:space="preserve">50100MKC A000  </v>
      </c>
      <c r="AG229" s="6" t="str">
        <f t="shared" si="14"/>
        <v>FUN</v>
      </c>
      <c r="AH229" s="6" t="str">
        <f t="shared" si="13"/>
        <v>CBU</v>
      </c>
      <c r="AI229" s="6" t="str">
        <f>IF($AF229="","",IF(LEFT(A229,5)="17500","タンク",IF(LEFT(A229,5)="17510","タンク",IF(COUNTIF(WeDB!$D$174:$D$183,$AF229)&gt;0,"吊掛けのみ",IF(COUNTIF(WeDB!$M$3:$M$169,$AF229)&gt;0,"アルミ",IF(COUNTIF(WeDB!D$3:D$169,$AF229),"WE適用","適用無し"))))))</f>
        <v>アルミ</v>
      </c>
      <c r="AJ229" s="6" t="str">
        <f>IF(AND(AI229="WE適用",COUNTIF(Planning!$AS$10:$AS$896,$AF229&amp;"_"&amp;$AH229)&gt;0),"計画ok",IF(AND(AI229="WE適用",COUNTIF(Planning!$AS$10:$AS$896,$AF229&amp;"_"&amp;$AH229)=0),"未反映NG",""))</f>
        <v/>
      </c>
      <c r="AK229" s="6" t="str">
        <f t="shared" si="15"/>
        <v>50100MKC A000  _CBU</v>
      </c>
      <c r="AL229" s="6" t="str">
        <f>IF(B229="","",_xlfn.XLOOKUP(AF229,CostDB!A:A,CostDB!G:G))</f>
        <v>1255WE</v>
      </c>
    </row>
    <row r="230" spans="1:38" x14ac:dyDescent="0.35">
      <c r="A230" s="8" t="s">
        <v>2455</v>
      </c>
      <c r="B230" s="9" t="s">
        <v>191</v>
      </c>
      <c r="C230" s="9" t="s">
        <v>2456</v>
      </c>
      <c r="D230" s="10" t="s">
        <v>2457</v>
      </c>
      <c r="E230" s="9">
        <v>0</v>
      </c>
      <c r="F230" s="9">
        <v>0</v>
      </c>
      <c r="G230" s="9">
        <v>0</v>
      </c>
      <c r="H230" s="9">
        <v>0</v>
      </c>
      <c r="I230" s="9">
        <v>0</v>
      </c>
      <c r="J230" s="9">
        <v>0</v>
      </c>
      <c r="K230" s="9">
        <v>0</v>
      </c>
      <c r="L230" s="9">
        <v>0</v>
      </c>
      <c r="M230" s="9">
        <v>22</v>
      </c>
      <c r="N230" s="9">
        <v>8</v>
      </c>
      <c r="O230" s="9">
        <v>0</v>
      </c>
      <c r="P230" s="9">
        <v>0</v>
      </c>
      <c r="Q230" s="9">
        <v>0</v>
      </c>
      <c r="R230" s="9">
        <v>0</v>
      </c>
      <c r="S230" s="9">
        <v>0</v>
      </c>
      <c r="T230" s="9">
        <v>0</v>
      </c>
      <c r="U230" s="9">
        <v>0</v>
      </c>
      <c r="V230" s="9">
        <v>0</v>
      </c>
      <c r="W230" s="9">
        <v>0</v>
      </c>
      <c r="X230" s="9">
        <v>0</v>
      </c>
      <c r="Y230" s="9"/>
      <c r="Z230" s="9"/>
      <c r="AA230" s="9"/>
      <c r="AB230" s="9"/>
      <c r="AC230" s="10"/>
      <c r="AD230" s="535"/>
      <c r="AE230" s="6">
        <f t="shared" si="16"/>
        <v>17</v>
      </c>
      <c r="AF230" s="6" t="str">
        <f>IF($AE230=17,_xlfn.XLOOKUP($A230&amp;" ",CostDB!B:B,CostDB!A:A,"",,),IF($AE230=15,_xlfn.XLOOKUP($A230&amp;"   ",CostDB!B:B,CostDB!A:A,"",,),""))</f>
        <v xml:space="preserve">50100MKC A000  </v>
      </c>
      <c r="AG230" s="6" t="str">
        <f t="shared" si="14"/>
        <v>FUN</v>
      </c>
      <c r="AH230" s="6" t="str">
        <f t="shared" si="13"/>
        <v>CBU</v>
      </c>
      <c r="AI230" s="6" t="str">
        <f>IF($AF230="","",IF(LEFT(A230,5)="17500","タンク",IF(LEFT(A230,5)="17510","タンク",IF(COUNTIF(WeDB!$D$174:$D$183,$AF230)&gt;0,"吊掛けのみ",IF(COUNTIF(WeDB!$M$3:$M$169,$AF230)&gt;0,"アルミ",IF(COUNTIF(WeDB!D$3:D$169,$AF230),"WE適用","適用無し"))))))</f>
        <v>アルミ</v>
      </c>
      <c r="AJ230" s="6" t="str">
        <f>IF(AND(AI230="WE適用",COUNTIF(Planning!$AS$10:$AS$896,$AF230&amp;"_"&amp;$AH230)&gt;0),"計画ok",IF(AND(AI230="WE適用",COUNTIF(Planning!$AS$10:$AS$896,$AF230&amp;"_"&amp;$AH230)=0),"未反映NG",""))</f>
        <v/>
      </c>
      <c r="AK230" s="6" t="str">
        <f t="shared" si="15"/>
        <v>50100MKC A000  _CBU</v>
      </c>
      <c r="AL230" s="6" t="str">
        <f>IF(B230="","",_xlfn.XLOOKUP(AF230,CostDB!A:A,CostDB!G:G))</f>
        <v>1255WE</v>
      </c>
    </row>
    <row r="231" spans="1:38" x14ac:dyDescent="0.35">
      <c r="A231" s="8" t="s">
        <v>2455</v>
      </c>
      <c r="B231" s="9" t="s">
        <v>191</v>
      </c>
      <c r="C231" s="9" t="s">
        <v>2456</v>
      </c>
      <c r="D231" s="10" t="s">
        <v>2457</v>
      </c>
      <c r="E231" s="9">
        <v>13</v>
      </c>
      <c r="F231" s="9">
        <v>22</v>
      </c>
      <c r="G231" s="9">
        <v>11</v>
      </c>
      <c r="H231" s="9">
        <v>0</v>
      </c>
      <c r="I231" s="9">
        <v>29</v>
      </c>
      <c r="J231" s="9">
        <v>10</v>
      </c>
      <c r="K231" s="9">
        <v>24</v>
      </c>
      <c r="L231" s="9">
        <v>10</v>
      </c>
      <c r="M231" s="9">
        <v>0</v>
      </c>
      <c r="N231" s="9">
        <v>0</v>
      </c>
      <c r="O231" s="9">
        <v>0</v>
      </c>
      <c r="P231" s="9">
        <v>0</v>
      </c>
      <c r="Q231" s="9">
        <v>0</v>
      </c>
      <c r="R231" s="9">
        <v>0</v>
      </c>
      <c r="S231" s="9">
        <v>0</v>
      </c>
      <c r="T231" s="9">
        <v>0</v>
      </c>
      <c r="U231" s="9">
        <v>0</v>
      </c>
      <c r="V231" s="9">
        <v>0</v>
      </c>
      <c r="W231" s="9">
        <v>0</v>
      </c>
      <c r="X231" s="9">
        <v>0</v>
      </c>
      <c r="Y231" s="9"/>
      <c r="Z231" s="9"/>
      <c r="AA231" s="9"/>
      <c r="AB231" s="9"/>
      <c r="AC231" s="10"/>
      <c r="AD231" s="535"/>
      <c r="AE231" s="6">
        <f t="shared" si="16"/>
        <v>17</v>
      </c>
      <c r="AF231" s="6" t="str">
        <f>IF($AE231=17,_xlfn.XLOOKUP($A231&amp;" ",CostDB!B:B,CostDB!A:A,"",,),IF($AE231=15,_xlfn.XLOOKUP($A231&amp;"   ",CostDB!B:B,CostDB!A:A,"",,),""))</f>
        <v xml:space="preserve">50100MKC A000  </v>
      </c>
      <c r="AG231" s="6" t="str">
        <f t="shared" si="14"/>
        <v>FUN</v>
      </c>
      <c r="AH231" s="6" t="str">
        <f t="shared" si="13"/>
        <v>CBU</v>
      </c>
      <c r="AI231" s="6" t="str">
        <f>IF($AF231="","",IF(LEFT(A231,5)="17500","タンク",IF(LEFT(A231,5)="17510","タンク",IF(COUNTIF(WeDB!$D$174:$D$183,$AF231)&gt;0,"吊掛けのみ",IF(COUNTIF(WeDB!$M$3:$M$169,$AF231)&gt;0,"アルミ",IF(COUNTIF(WeDB!D$3:D$169,$AF231),"WE適用","適用無し"))))))</f>
        <v>アルミ</v>
      </c>
      <c r="AJ231" s="6" t="str">
        <f>IF(AND(AI231="WE適用",COUNTIF(Planning!$AS$10:$AS$896,$AF231&amp;"_"&amp;$AH231)&gt;0),"計画ok",IF(AND(AI231="WE適用",COUNTIF(Planning!$AS$10:$AS$896,$AF231&amp;"_"&amp;$AH231)=0),"未反映NG",""))</f>
        <v/>
      </c>
      <c r="AK231" s="6" t="str">
        <f t="shared" si="15"/>
        <v>50100MKC A000  _CBU</v>
      </c>
      <c r="AL231" s="6" t="str">
        <f>IF(B231="","",_xlfn.XLOOKUP(AF231,CostDB!A:A,CostDB!G:G))</f>
        <v>1255WE</v>
      </c>
    </row>
    <row r="232" spans="1:38" x14ac:dyDescent="0.35">
      <c r="A232" s="8" t="s">
        <v>2455</v>
      </c>
      <c r="B232" s="9" t="s">
        <v>191</v>
      </c>
      <c r="C232" s="9" t="s">
        <v>2456</v>
      </c>
      <c r="D232" s="10" t="s">
        <v>2457</v>
      </c>
      <c r="E232" s="9">
        <v>0</v>
      </c>
      <c r="F232" s="9">
        <v>0</v>
      </c>
      <c r="G232" s="9">
        <v>0</v>
      </c>
      <c r="H232" s="9">
        <v>0</v>
      </c>
      <c r="I232" s="9">
        <v>0</v>
      </c>
      <c r="J232" s="9">
        <v>10</v>
      </c>
      <c r="K232" s="9">
        <v>0</v>
      </c>
      <c r="L232" s="9">
        <v>0</v>
      </c>
      <c r="M232" s="9">
        <v>0</v>
      </c>
      <c r="N232" s="9">
        <v>0</v>
      </c>
      <c r="O232" s="9">
        <v>0</v>
      </c>
      <c r="P232" s="9">
        <v>0</v>
      </c>
      <c r="Q232" s="9">
        <v>0</v>
      </c>
      <c r="R232" s="9">
        <v>0</v>
      </c>
      <c r="S232" s="9">
        <v>0</v>
      </c>
      <c r="T232" s="9">
        <v>0</v>
      </c>
      <c r="U232" s="9">
        <v>0</v>
      </c>
      <c r="V232" s="9">
        <v>0</v>
      </c>
      <c r="W232" s="9">
        <v>0</v>
      </c>
      <c r="X232" s="9">
        <v>0</v>
      </c>
      <c r="Y232" s="9"/>
      <c r="Z232" s="9"/>
      <c r="AA232" s="9"/>
      <c r="AB232" s="9"/>
      <c r="AC232" s="10"/>
      <c r="AD232" s="535"/>
      <c r="AE232" s="6">
        <f t="shared" si="16"/>
        <v>17</v>
      </c>
      <c r="AF232" s="6" t="str">
        <f>IF($AE232=17,_xlfn.XLOOKUP($A232&amp;" ",CostDB!B:B,CostDB!A:A,"",,),IF($AE232=15,_xlfn.XLOOKUP($A232&amp;"   ",CostDB!B:B,CostDB!A:A,"",,),""))</f>
        <v xml:space="preserve">50100MKC A000  </v>
      </c>
      <c r="AG232" s="6" t="str">
        <f t="shared" si="14"/>
        <v>FUN</v>
      </c>
      <c r="AH232" s="6" t="str">
        <f t="shared" si="13"/>
        <v>CBU</v>
      </c>
      <c r="AI232" s="6" t="str">
        <f>IF($AF232="","",IF(LEFT(A232,5)="17500","タンク",IF(LEFT(A232,5)="17510","タンク",IF(COUNTIF(WeDB!$D$174:$D$183,$AF232)&gt;0,"吊掛けのみ",IF(COUNTIF(WeDB!$M$3:$M$169,$AF232)&gt;0,"アルミ",IF(COUNTIF(WeDB!D$3:D$169,$AF232),"WE適用","適用無し"))))))</f>
        <v>アルミ</v>
      </c>
      <c r="AJ232" s="6" t="str">
        <f>IF(AND(AI232="WE適用",COUNTIF(Planning!$AS$10:$AS$896,$AF232&amp;"_"&amp;$AH232)&gt;0),"計画ok",IF(AND(AI232="WE適用",COUNTIF(Planning!$AS$10:$AS$896,$AF232&amp;"_"&amp;$AH232)=0),"未反映NG",""))</f>
        <v/>
      </c>
      <c r="AK232" s="6" t="str">
        <f t="shared" si="15"/>
        <v>50100MKC A000  _CBU</v>
      </c>
      <c r="AL232" s="6" t="str">
        <f>IF(B232="","",_xlfn.XLOOKUP(AF232,CostDB!A:A,CostDB!G:G))</f>
        <v>1255WE</v>
      </c>
    </row>
    <row r="233" spans="1:38" x14ac:dyDescent="0.35">
      <c r="A233" s="8" t="s">
        <v>2455</v>
      </c>
      <c r="B233" s="9" t="s">
        <v>191</v>
      </c>
      <c r="C233" s="9" t="s">
        <v>2456</v>
      </c>
      <c r="D233" s="10" t="s">
        <v>2457</v>
      </c>
      <c r="E233" s="9">
        <v>0</v>
      </c>
      <c r="F233" s="9">
        <v>0</v>
      </c>
      <c r="G233" s="9">
        <v>0</v>
      </c>
      <c r="H233" s="9">
        <v>0</v>
      </c>
      <c r="I233" s="9">
        <v>0</v>
      </c>
      <c r="J233" s="9">
        <v>19</v>
      </c>
      <c r="K233" s="9">
        <v>20</v>
      </c>
      <c r="L233" s="9">
        <v>20</v>
      </c>
      <c r="M233" s="9">
        <v>20</v>
      </c>
      <c r="N233" s="9">
        <v>20</v>
      </c>
      <c r="O233" s="9">
        <v>20</v>
      </c>
      <c r="P233" s="9">
        <v>16</v>
      </c>
      <c r="Q233" s="9">
        <v>0</v>
      </c>
      <c r="R233" s="9">
        <v>0</v>
      </c>
      <c r="S233" s="9">
        <v>0</v>
      </c>
      <c r="T233" s="9">
        <v>0</v>
      </c>
      <c r="U233" s="9">
        <v>0</v>
      </c>
      <c r="V233" s="9">
        <v>0</v>
      </c>
      <c r="W233" s="9">
        <v>0</v>
      </c>
      <c r="X233" s="9">
        <v>0</v>
      </c>
      <c r="Y233" s="9"/>
      <c r="Z233" s="9"/>
      <c r="AA233" s="9"/>
      <c r="AB233" s="9"/>
      <c r="AC233" s="10"/>
      <c r="AD233" s="535"/>
      <c r="AE233" s="6">
        <f t="shared" si="16"/>
        <v>17</v>
      </c>
      <c r="AF233" s="6" t="str">
        <f>IF($AE233=17,_xlfn.XLOOKUP($A233&amp;" ",CostDB!B:B,CostDB!A:A,"",,),IF($AE233=15,_xlfn.XLOOKUP($A233&amp;"   ",CostDB!B:B,CostDB!A:A,"",,),""))</f>
        <v xml:space="preserve">50100MKC A000  </v>
      </c>
      <c r="AG233" s="6" t="str">
        <f t="shared" si="14"/>
        <v>FUN</v>
      </c>
      <c r="AH233" s="6" t="str">
        <f t="shared" si="13"/>
        <v>CBU</v>
      </c>
      <c r="AI233" s="6" t="str">
        <f>IF($AF233="","",IF(LEFT(A233,5)="17500","タンク",IF(LEFT(A233,5)="17510","タンク",IF(COUNTIF(WeDB!$D$174:$D$183,$AF233)&gt;0,"吊掛けのみ",IF(COUNTIF(WeDB!$M$3:$M$169,$AF233)&gt;0,"アルミ",IF(COUNTIF(WeDB!D$3:D$169,$AF233),"WE適用","適用無し"))))))</f>
        <v>アルミ</v>
      </c>
      <c r="AJ233" s="6" t="str">
        <f>IF(AND(AI233="WE適用",COUNTIF(Planning!$AS$10:$AS$896,$AF233&amp;"_"&amp;$AH233)&gt;0),"計画ok",IF(AND(AI233="WE適用",COUNTIF(Planning!$AS$10:$AS$896,$AF233&amp;"_"&amp;$AH233)=0),"未反映NG",""))</f>
        <v/>
      </c>
      <c r="AK233" s="6" t="str">
        <f t="shared" si="15"/>
        <v>50100MKC A000  _CBU</v>
      </c>
      <c r="AL233" s="6" t="str">
        <f>IF(B233="","",_xlfn.XLOOKUP(AF233,CostDB!A:A,CostDB!G:G))</f>
        <v>1255WE</v>
      </c>
    </row>
    <row r="234" spans="1:38" x14ac:dyDescent="0.35">
      <c r="A234" s="8" t="s">
        <v>2455</v>
      </c>
      <c r="B234" s="9" t="s">
        <v>191</v>
      </c>
      <c r="C234" s="9" t="s">
        <v>2456</v>
      </c>
      <c r="D234" s="10" t="s">
        <v>2457</v>
      </c>
      <c r="E234" s="9">
        <v>0</v>
      </c>
      <c r="F234" s="9">
        <v>0</v>
      </c>
      <c r="G234" s="9">
        <v>0</v>
      </c>
      <c r="H234" s="9">
        <v>0</v>
      </c>
      <c r="I234" s="9">
        <v>0</v>
      </c>
      <c r="J234" s="9">
        <v>0</v>
      </c>
      <c r="K234" s="9">
        <v>0</v>
      </c>
      <c r="L234" s="9">
        <v>0</v>
      </c>
      <c r="M234" s="9">
        <v>0</v>
      </c>
      <c r="N234" s="9">
        <v>0</v>
      </c>
      <c r="O234" s="9">
        <v>0</v>
      </c>
      <c r="P234" s="9">
        <v>20</v>
      </c>
      <c r="Q234" s="9">
        <v>0</v>
      </c>
      <c r="R234" s="9">
        <v>0</v>
      </c>
      <c r="S234" s="9">
        <v>0</v>
      </c>
      <c r="T234" s="9">
        <v>0</v>
      </c>
      <c r="U234" s="9">
        <v>0</v>
      </c>
      <c r="V234" s="9">
        <v>0</v>
      </c>
      <c r="W234" s="9">
        <v>0</v>
      </c>
      <c r="X234" s="9">
        <v>0</v>
      </c>
      <c r="Y234" s="9"/>
      <c r="Z234" s="9"/>
      <c r="AA234" s="9"/>
      <c r="AB234" s="9"/>
      <c r="AC234" s="10"/>
      <c r="AD234" s="535"/>
      <c r="AE234" s="6">
        <f t="shared" si="16"/>
        <v>17</v>
      </c>
      <c r="AF234" s="6" t="str">
        <f>IF($AE234=17,_xlfn.XLOOKUP($A234&amp;" ",CostDB!B:B,CostDB!A:A,"",,),IF($AE234=15,_xlfn.XLOOKUP($A234&amp;"   ",CostDB!B:B,CostDB!A:A,"",,),""))</f>
        <v xml:space="preserve">50100MKC A000  </v>
      </c>
      <c r="AG234" s="6" t="str">
        <f t="shared" si="14"/>
        <v>FUN</v>
      </c>
      <c r="AH234" s="6" t="str">
        <f t="shared" si="13"/>
        <v>CBU</v>
      </c>
      <c r="AI234" s="6" t="str">
        <f>IF($AF234="","",IF(LEFT(A234,5)="17500","タンク",IF(LEFT(A234,5)="17510","タンク",IF(COUNTIF(WeDB!$D$174:$D$183,$AF234)&gt;0,"吊掛けのみ",IF(COUNTIF(WeDB!$M$3:$M$169,$AF234)&gt;0,"アルミ",IF(COUNTIF(WeDB!D$3:D$169,$AF234),"WE適用","適用無し"))))))</f>
        <v>アルミ</v>
      </c>
      <c r="AJ234" s="6" t="str">
        <f>IF(AND(AI234="WE適用",COUNTIF(Planning!$AS$10:$AS$896,$AF234&amp;"_"&amp;$AH234)&gt;0),"計画ok",IF(AND(AI234="WE適用",COUNTIF(Planning!$AS$10:$AS$896,$AF234&amp;"_"&amp;$AH234)=0),"未反映NG",""))</f>
        <v/>
      </c>
      <c r="AK234" s="6" t="str">
        <f t="shared" si="15"/>
        <v>50100MKC A000  _CBU</v>
      </c>
      <c r="AL234" s="6" t="str">
        <f>IF(B234="","",_xlfn.XLOOKUP(AF234,CostDB!A:A,CostDB!G:G))</f>
        <v>1255WE</v>
      </c>
    </row>
    <row r="235" spans="1:38" x14ac:dyDescent="0.35">
      <c r="A235" s="8" t="s">
        <v>2455</v>
      </c>
      <c r="B235" s="9" t="s">
        <v>191</v>
      </c>
      <c r="C235" s="9" t="s">
        <v>2456</v>
      </c>
      <c r="D235" s="10" t="s">
        <v>2457</v>
      </c>
      <c r="E235" s="9">
        <v>0</v>
      </c>
      <c r="F235" s="9">
        <v>0</v>
      </c>
      <c r="G235" s="9">
        <v>0</v>
      </c>
      <c r="H235" s="9">
        <v>0</v>
      </c>
      <c r="I235" s="9">
        <v>0</v>
      </c>
      <c r="J235" s="9">
        <v>0</v>
      </c>
      <c r="K235" s="9">
        <v>0</v>
      </c>
      <c r="L235" s="9">
        <v>0</v>
      </c>
      <c r="M235" s="9">
        <v>0</v>
      </c>
      <c r="N235" s="9">
        <v>0</v>
      </c>
      <c r="O235" s="9">
        <v>0</v>
      </c>
      <c r="P235" s="9">
        <v>0</v>
      </c>
      <c r="Q235" s="9">
        <v>20</v>
      </c>
      <c r="R235" s="9">
        <v>0</v>
      </c>
      <c r="S235" s="9">
        <v>0</v>
      </c>
      <c r="T235" s="9">
        <v>0</v>
      </c>
      <c r="U235" s="9">
        <v>0</v>
      </c>
      <c r="V235" s="9">
        <v>0</v>
      </c>
      <c r="W235" s="9">
        <v>0</v>
      </c>
      <c r="X235" s="9">
        <v>0</v>
      </c>
      <c r="Y235" s="9"/>
      <c r="Z235" s="9"/>
      <c r="AA235" s="9"/>
      <c r="AB235" s="9"/>
      <c r="AC235" s="10"/>
      <c r="AD235" s="535"/>
      <c r="AE235" s="6">
        <f t="shared" si="16"/>
        <v>17</v>
      </c>
      <c r="AF235" s="6" t="str">
        <f>IF($AE235=17,_xlfn.XLOOKUP($A235&amp;" ",CostDB!B:B,CostDB!A:A,"",,),IF($AE235=15,_xlfn.XLOOKUP($A235&amp;"   ",CostDB!B:B,CostDB!A:A,"",,),""))</f>
        <v xml:space="preserve">50100MKC A000  </v>
      </c>
      <c r="AG235" s="6" t="str">
        <f t="shared" si="14"/>
        <v>FUN</v>
      </c>
      <c r="AH235" s="6" t="str">
        <f t="shared" si="13"/>
        <v>CBU</v>
      </c>
      <c r="AI235" s="6" t="str">
        <f>IF($AF235="","",IF(LEFT(A235,5)="17500","タンク",IF(LEFT(A235,5)="17510","タンク",IF(COUNTIF(WeDB!$D$174:$D$183,$AF235)&gt;0,"吊掛けのみ",IF(COUNTIF(WeDB!$M$3:$M$169,$AF235)&gt;0,"アルミ",IF(COUNTIF(WeDB!D$3:D$169,$AF235),"WE適用","適用無し"))))))</f>
        <v>アルミ</v>
      </c>
      <c r="AJ235" s="6" t="str">
        <f>IF(AND(AI235="WE適用",COUNTIF(Planning!$AS$10:$AS$896,$AF235&amp;"_"&amp;$AH235)&gt;0),"計画ok",IF(AND(AI235="WE適用",COUNTIF(Planning!$AS$10:$AS$896,$AF235&amp;"_"&amp;$AH235)=0),"未反映NG",""))</f>
        <v/>
      </c>
      <c r="AK235" s="6" t="str">
        <f t="shared" si="15"/>
        <v>50100MKC A000  _CBU</v>
      </c>
      <c r="AL235" s="6" t="str">
        <f>IF(B235="","",_xlfn.XLOOKUP(AF235,CostDB!A:A,CostDB!G:G))</f>
        <v>1255WE</v>
      </c>
    </row>
    <row r="236" spans="1:38" x14ac:dyDescent="0.35">
      <c r="A236" s="8" t="s">
        <v>2455</v>
      </c>
      <c r="B236" s="9" t="s">
        <v>191</v>
      </c>
      <c r="C236" s="9" t="s">
        <v>2456</v>
      </c>
      <c r="D236" s="10" t="s">
        <v>2457</v>
      </c>
      <c r="E236" s="9">
        <v>0</v>
      </c>
      <c r="F236" s="9">
        <v>0</v>
      </c>
      <c r="G236" s="9">
        <v>0</v>
      </c>
      <c r="H236" s="9">
        <v>0</v>
      </c>
      <c r="I236" s="9">
        <v>0</v>
      </c>
      <c r="J236" s="9">
        <v>0</v>
      </c>
      <c r="K236" s="9">
        <v>0</v>
      </c>
      <c r="L236" s="9">
        <v>0</v>
      </c>
      <c r="M236" s="9">
        <v>0</v>
      </c>
      <c r="N236" s="9">
        <v>0</v>
      </c>
      <c r="O236" s="9">
        <v>0</v>
      </c>
      <c r="P236" s="9">
        <v>0</v>
      </c>
      <c r="Q236" s="9">
        <v>0</v>
      </c>
      <c r="R236" s="9">
        <v>0</v>
      </c>
      <c r="S236" s="9">
        <v>10</v>
      </c>
      <c r="T236" s="9">
        <v>0</v>
      </c>
      <c r="U236" s="9">
        <v>17</v>
      </c>
      <c r="V236" s="9">
        <v>30</v>
      </c>
      <c r="W236" s="9">
        <v>0</v>
      </c>
      <c r="X236" s="9">
        <v>0</v>
      </c>
      <c r="Y236" s="9"/>
      <c r="Z236" s="9"/>
      <c r="AA236" s="9"/>
      <c r="AB236" s="9"/>
      <c r="AC236" s="10"/>
      <c r="AD236" s="535"/>
      <c r="AE236" s="6">
        <f t="shared" si="16"/>
        <v>17</v>
      </c>
      <c r="AF236" s="6" t="str">
        <f>IF($AE236=17,_xlfn.XLOOKUP($A236&amp;" ",CostDB!B:B,CostDB!A:A,"",,),IF($AE236=15,_xlfn.XLOOKUP($A236&amp;"   ",CostDB!B:B,CostDB!A:A,"",,),""))</f>
        <v xml:space="preserve">50100MKC A000  </v>
      </c>
      <c r="AG236" s="6" t="str">
        <f t="shared" si="14"/>
        <v>FUN</v>
      </c>
      <c r="AH236" s="6" t="str">
        <f t="shared" si="13"/>
        <v>CBU</v>
      </c>
      <c r="AI236" s="6" t="str">
        <f>IF($AF236="","",IF(LEFT(A236,5)="17500","タンク",IF(LEFT(A236,5)="17510","タンク",IF(COUNTIF(WeDB!$D$174:$D$183,$AF236)&gt;0,"吊掛けのみ",IF(COUNTIF(WeDB!$M$3:$M$169,$AF236)&gt;0,"アルミ",IF(COUNTIF(WeDB!D$3:D$169,$AF236),"WE適用","適用無し"))))))</f>
        <v>アルミ</v>
      </c>
      <c r="AJ236" s="6" t="str">
        <f>IF(AND(AI236="WE適用",COUNTIF(Planning!$AS$10:$AS$896,$AF236&amp;"_"&amp;$AH236)&gt;0),"計画ok",IF(AND(AI236="WE適用",COUNTIF(Planning!$AS$10:$AS$896,$AF236&amp;"_"&amp;$AH236)=0),"未反映NG",""))</f>
        <v/>
      </c>
      <c r="AK236" s="6" t="str">
        <f t="shared" si="15"/>
        <v>50100MKC A000  _CBU</v>
      </c>
      <c r="AL236" s="6" t="str">
        <f>IF(B236="","",_xlfn.XLOOKUP(AF236,CostDB!A:A,CostDB!G:G))</f>
        <v>1255WE</v>
      </c>
    </row>
    <row r="237" spans="1:38" x14ac:dyDescent="0.35">
      <c r="A237" s="8" t="s">
        <v>2455</v>
      </c>
      <c r="B237" s="9" t="s">
        <v>191</v>
      </c>
      <c r="C237" s="9" t="s">
        <v>2456</v>
      </c>
      <c r="D237" s="10" t="s">
        <v>2457</v>
      </c>
      <c r="E237" s="9">
        <v>0</v>
      </c>
      <c r="F237" s="9">
        <v>0</v>
      </c>
      <c r="G237" s="9">
        <v>0</v>
      </c>
      <c r="H237" s="9">
        <v>0</v>
      </c>
      <c r="I237" s="9">
        <v>0</v>
      </c>
      <c r="J237" s="9">
        <v>0</v>
      </c>
      <c r="K237" s="9">
        <v>0</v>
      </c>
      <c r="L237" s="9">
        <v>0</v>
      </c>
      <c r="M237" s="9">
        <v>0</v>
      </c>
      <c r="N237" s="9">
        <v>0</v>
      </c>
      <c r="O237" s="9">
        <v>24</v>
      </c>
      <c r="P237" s="9">
        <v>8</v>
      </c>
      <c r="Q237" s="9">
        <v>5</v>
      </c>
      <c r="R237" s="9">
        <v>15</v>
      </c>
      <c r="S237" s="9">
        <v>13</v>
      </c>
      <c r="T237" s="9">
        <v>19</v>
      </c>
      <c r="U237" s="9">
        <v>0</v>
      </c>
      <c r="V237" s="9">
        <v>0</v>
      </c>
      <c r="W237" s="9">
        <v>0</v>
      </c>
      <c r="X237" s="9">
        <v>0</v>
      </c>
      <c r="Y237" s="9"/>
      <c r="Z237" s="9"/>
      <c r="AA237" s="9"/>
      <c r="AB237" s="9"/>
      <c r="AC237" s="10"/>
      <c r="AD237" s="535"/>
      <c r="AE237" s="6">
        <f t="shared" si="16"/>
        <v>17</v>
      </c>
      <c r="AF237" s="6" t="str">
        <f>IF($AE237=17,_xlfn.XLOOKUP($A237&amp;" ",CostDB!B:B,CostDB!A:A,"",,),IF($AE237=15,_xlfn.XLOOKUP($A237&amp;"   ",CostDB!B:B,CostDB!A:A,"",,),""))</f>
        <v xml:space="preserve">50100MKC A000  </v>
      </c>
      <c r="AG237" s="6" t="str">
        <f t="shared" si="14"/>
        <v>FUN</v>
      </c>
      <c r="AH237" s="6" t="str">
        <f t="shared" si="13"/>
        <v>CBU</v>
      </c>
      <c r="AI237" s="6" t="str">
        <f>IF($AF237="","",IF(LEFT(A237,5)="17500","タンク",IF(LEFT(A237,5)="17510","タンク",IF(COUNTIF(WeDB!$D$174:$D$183,$AF237)&gt;0,"吊掛けのみ",IF(COUNTIF(WeDB!$M$3:$M$169,$AF237)&gt;0,"アルミ",IF(COUNTIF(WeDB!D$3:D$169,$AF237),"WE適用","適用無し"))))))</f>
        <v>アルミ</v>
      </c>
      <c r="AJ237" s="6" t="str">
        <f>IF(AND(AI237="WE適用",COUNTIF(Planning!$AS$10:$AS$896,$AF237&amp;"_"&amp;$AH237)&gt;0),"計画ok",IF(AND(AI237="WE適用",COUNTIF(Planning!$AS$10:$AS$896,$AF237&amp;"_"&amp;$AH237)=0),"未反映NG",""))</f>
        <v/>
      </c>
      <c r="AK237" s="6" t="str">
        <f t="shared" si="15"/>
        <v>50100MKC A000  _CBU</v>
      </c>
      <c r="AL237" s="6" t="str">
        <f>IF(B237="","",_xlfn.XLOOKUP(AF237,CostDB!A:A,CostDB!G:G))</f>
        <v>1255WE</v>
      </c>
    </row>
    <row r="238" spans="1:38" x14ac:dyDescent="0.35">
      <c r="A238" s="8" t="s">
        <v>2455</v>
      </c>
      <c r="B238" s="9" t="s">
        <v>191</v>
      </c>
      <c r="C238" s="9" t="s">
        <v>2456</v>
      </c>
      <c r="D238" s="10" t="s">
        <v>2457</v>
      </c>
      <c r="E238" s="9">
        <v>0</v>
      </c>
      <c r="F238" s="9">
        <v>0</v>
      </c>
      <c r="G238" s="9">
        <v>0</v>
      </c>
      <c r="H238" s="9">
        <v>0</v>
      </c>
      <c r="I238" s="9">
        <v>0</v>
      </c>
      <c r="J238" s="9">
        <v>0</v>
      </c>
      <c r="K238" s="9">
        <v>0</v>
      </c>
      <c r="L238" s="9">
        <v>0</v>
      </c>
      <c r="M238" s="9">
        <v>0</v>
      </c>
      <c r="N238" s="9">
        <v>0</v>
      </c>
      <c r="O238" s="9">
        <v>0</v>
      </c>
      <c r="P238" s="9">
        <v>0</v>
      </c>
      <c r="Q238" s="9">
        <v>19</v>
      </c>
      <c r="R238" s="9">
        <v>19</v>
      </c>
      <c r="S238" s="9">
        <v>15</v>
      </c>
      <c r="T238" s="9">
        <v>14</v>
      </c>
      <c r="U238" s="9">
        <v>20</v>
      </c>
      <c r="V238" s="9">
        <v>0</v>
      </c>
      <c r="W238" s="9">
        <v>0</v>
      </c>
      <c r="X238" s="9">
        <v>0</v>
      </c>
      <c r="Y238" s="9"/>
      <c r="Z238" s="9"/>
      <c r="AA238" s="9"/>
      <c r="AB238" s="9"/>
      <c r="AC238" s="10"/>
      <c r="AD238" s="535"/>
      <c r="AE238" s="6">
        <f t="shared" si="16"/>
        <v>17</v>
      </c>
      <c r="AF238" s="6" t="str">
        <f>IF($AE238=17,_xlfn.XLOOKUP($A238&amp;" ",CostDB!B:B,CostDB!A:A,"",,),IF($AE238=15,_xlfn.XLOOKUP($A238&amp;"   ",CostDB!B:B,CostDB!A:A,"",,),""))</f>
        <v xml:space="preserve">50100MKC A000  </v>
      </c>
      <c r="AG238" s="6" t="str">
        <f t="shared" si="14"/>
        <v>FUN</v>
      </c>
      <c r="AH238" s="6" t="str">
        <f t="shared" si="13"/>
        <v>CBU</v>
      </c>
      <c r="AI238" s="6" t="str">
        <f>IF($AF238="","",IF(LEFT(A238,5)="17500","タンク",IF(LEFT(A238,5)="17510","タンク",IF(COUNTIF(WeDB!$D$174:$D$183,$AF238)&gt;0,"吊掛けのみ",IF(COUNTIF(WeDB!$M$3:$M$169,$AF238)&gt;0,"アルミ",IF(COUNTIF(WeDB!D$3:D$169,$AF238),"WE適用","適用無し"))))))</f>
        <v>アルミ</v>
      </c>
      <c r="AJ238" s="6" t="str">
        <f>IF(AND(AI238="WE適用",COUNTIF(Planning!$AS$10:$AS$896,$AF238&amp;"_"&amp;$AH238)&gt;0),"計画ok",IF(AND(AI238="WE適用",COUNTIF(Planning!$AS$10:$AS$896,$AF238&amp;"_"&amp;$AH238)=0),"未反映NG",""))</f>
        <v/>
      </c>
      <c r="AK238" s="6" t="str">
        <f t="shared" si="15"/>
        <v>50100MKC A000  _CBU</v>
      </c>
      <c r="AL238" s="6" t="str">
        <f>IF(B238="","",_xlfn.XLOOKUP(AF238,CostDB!A:A,CostDB!G:G))</f>
        <v>1255WE</v>
      </c>
    </row>
    <row r="239" spans="1:38" x14ac:dyDescent="0.35">
      <c r="A239" s="8" t="s">
        <v>2455</v>
      </c>
      <c r="B239" s="9" t="s">
        <v>191</v>
      </c>
      <c r="C239" s="9" t="s">
        <v>2456</v>
      </c>
      <c r="D239" s="10" t="s">
        <v>2457</v>
      </c>
      <c r="E239" s="9">
        <v>0</v>
      </c>
      <c r="F239" s="9">
        <v>0</v>
      </c>
      <c r="G239" s="9">
        <v>0</v>
      </c>
      <c r="H239" s="9">
        <v>22</v>
      </c>
      <c r="I239" s="9">
        <v>0</v>
      </c>
      <c r="J239" s="9">
        <v>0</v>
      </c>
      <c r="K239" s="9">
        <v>0</v>
      </c>
      <c r="L239" s="9">
        <v>0</v>
      </c>
      <c r="M239" s="9">
        <v>0</v>
      </c>
      <c r="N239" s="9">
        <v>16</v>
      </c>
      <c r="O239" s="9">
        <v>0</v>
      </c>
      <c r="P239" s="9">
        <v>0</v>
      </c>
      <c r="Q239" s="9">
        <v>0</v>
      </c>
      <c r="R239" s="9">
        <v>0</v>
      </c>
      <c r="S239" s="9">
        <v>0</v>
      </c>
      <c r="T239" s="9">
        <v>0</v>
      </c>
      <c r="U239" s="9">
        <v>0</v>
      </c>
      <c r="V239" s="9">
        <v>0</v>
      </c>
      <c r="W239" s="9">
        <v>24</v>
      </c>
      <c r="X239" s="9">
        <v>41</v>
      </c>
      <c r="Y239" s="9"/>
      <c r="Z239" s="9"/>
      <c r="AA239" s="9"/>
      <c r="AB239" s="9"/>
      <c r="AC239" s="10"/>
      <c r="AD239" s="535"/>
      <c r="AE239" s="6">
        <f t="shared" si="16"/>
        <v>17</v>
      </c>
      <c r="AF239" s="6" t="str">
        <f>IF($AE239=17,_xlfn.XLOOKUP($A239&amp;" ",CostDB!B:B,CostDB!A:A,"",,),IF($AE239=15,_xlfn.XLOOKUP($A239&amp;"   ",CostDB!B:B,CostDB!A:A,"",,),""))</f>
        <v xml:space="preserve">50100MKC A000  </v>
      </c>
      <c r="AG239" s="6" t="str">
        <f t="shared" si="14"/>
        <v>FUN</v>
      </c>
      <c r="AH239" s="6" t="str">
        <f t="shared" si="13"/>
        <v>CBU</v>
      </c>
      <c r="AI239" s="6" t="str">
        <f>IF($AF239="","",IF(LEFT(A239,5)="17500","タンク",IF(LEFT(A239,5)="17510","タンク",IF(COUNTIF(WeDB!$D$174:$D$183,$AF239)&gt;0,"吊掛けのみ",IF(COUNTIF(WeDB!$M$3:$M$169,$AF239)&gt;0,"アルミ",IF(COUNTIF(WeDB!D$3:D$169,$AF239),"WE適用","適用無し"))))))</f>
        <v>アルミ</v>
      </c>
      <c r="AJ239" s="6" t="str">
        <f>IF(AND(AI239="WE適用",COUNTIF(Planning!$AS$10:$AS$896,$AF239&amp;"_"&amp;$AH239)&gt;0),"計画ok",IF(AND(AI239="WE適用",COUNTIF(Planning!$AS$10:$AS$896,$AF239&amp;"_"&amp;$AH239)=0),"未反映NG",""))</f>
        <v/>
      </c>
      <c r="AK239" s="6" t="str">
        <f t="shared" si="15"/>
        <v>50100MKC A000  _CBU</v>
      </c>
      <c r="AL239" s="6" t="str">
        <f>IF(B239="","",_xlfn.XLOOKUP(AF239,CostDB!A:A,CostDB!G:G))</f>
        <v>1255WE</v>
      </c>
    </row>
    <row r="240" spans="1:38" x14ac:dyDescent="0.35">
      <c r="A240" s="8" t="s">
        <v>2455</v>
      </c>
      <c r="B240" s="9" t="s">
        <v>191</v>
      </c>
      <c r="C240" s="9" t="s">
        <v>2456</v>
      </c>
      <c r="D240" s="10" t="s">
        <v>2457</v>
      </c>
      <c r="E240" s="9">
        <v>0</v>
      </c>
      <c r="F240" s="9">
        <v>0</v>
      </c>
      <c r="G240" s="9">
        <v>0</v>
      </c>
      <c r="H240" s="9">
        <v>0</v>
      </c>
      <c r="I240" s="9">
        <v>0</v>
      </c>
      <c r="J240" s="9">
        <v>0</v>
      </c>
      <c r="K240" s="9">
        <v>0</v>
      </c>
      <c r="L240" s="9">
        <v>0</v>
      </c>
      <c r="M240" s="9">
        <v>0</v>
      </c>
      <c r="N240" s="9">
        <v>0</v>
      </c>
      <c r="O240" s="9">
        <v>0</v>
      </c>
      <c r="P240" s="9">
        <v>0</v>
      </c>
      <c r="Q240" s="9">
        <v>0</v>
      </c>
      <c r="R240" s="9">
        <v>0</v>
      </c>
      <c r="S240" s="9">
        <v>0</v>
      </c>
      <c r="T240" s="9">
        <v>0</v>
      </c>
      <c r="U240" s="9">
        <v>5</v>
      </c>
      <c r="V240" s="9">
        <v>0</v>
      </c>
      <c r="W240" s="9">
        <v>0</v>
      </c>
      <c r="X240" s="9">
        <v>0</v>
      </c>
      <c r="Y240" s="9"/>
      <c r="Z240" s="9"/>
      <c r="AA240" s="9"/>
      <c r="AB240" s="9"/>
      <c r="AC240" s="10"/>
      <c r="AD240" s="535"/>
      <c r="AE240" s="6">
        <f t="shared" si="16"/>
        <v>17</v>
      </c>
      <c r="AF240" s="6" t="str">
        <f>IF($AE240=17,_xlfn.XLOOKUP($A240&amp;" ",CostDB!B:B,CostDB!A:A,"",,),IF($AE240=15,_xlfn.XLOOKUP($A240&amp;"   ",CostDB!B:B,CostDB!A:A,"",,),""))</f>
        <v xml:space="preserve">50100MKC A000  </v>
      </c>
      <c r="AG240" s="6" t="str">
        <f t="shared" si="14"/>
        <v>FUN</v>
      </c>
      <c r="AH240" s="6" t="str">
        <f t="shared" si="13"/>
        <v>CBU</v>
      </c>
      <c r="AI240" s="6" t="str">
        <f>IF($AF240="","",IF(LEFT(A240,5)="17500","タンク",IF(LEFT(A240,5)="17510","タンク",IF(COUNTIF(WeDB!$D$174:$D$183,$AF240)&gt;0,"吊掛けのみ",IF(COUNTIF(WeDB!$M$3:$M$169,$AF240)&gt;0,"アルミ",IF(COUNTIF(WeDB!D$3:D$169,$AF240),"WE適用","適用無し"))))))</f>
        <v>アルミ</v>
      </c>
      <c r="AJ240" s="6" t="str">
        <f>IF(AND(AI240="WE適用",COUNTIF(Planning!$AS$10:$AS$896,$AF240&amp;"_"&amp;$AH240)&gt;0),"計画ok",IF(AND(AI240="WE適用",COUNTIF(Planning!$AS$10:$AS$896,$AF240&amp;"_"&amp;$AH240)=0),"未反映NG",""))</f>
        <v/>
      </c>
      <c r="AK240" s="6" t="str">
        <f t="shared" si="15"/>
        <v>50100MKC A000  _CBU</v>
      </c>
      <c r="AL240" s="6" t="str">
        <f>IF(B240="","",_xlfn.XLOOKUP(AF240,CostDB!A:A,CostDB!G:G))</f>
        <v>1255WE</v>
      </c>
    </row>
    <row r="241" spans="1:38" x14ac:dyDescent="0.35">
      <c r="A241" s="8" t="s">
        <v>2455</v>
      </c>
      <c r="B241" s="9" t="s">
        <v>191</v>
      </c>
      <c r="C241" s="9" t="s">
        <v>2456</v>
      </c>
      <c r="D241" s="10" t="s">
        <v>2457</v>
      </c>
      <c r="E241" s="9">
        <v>0</v>
      </c>
      <c r="F241" s="9">
        <v>0</v>
      </c>
      <c r="G241" s="9">
        <v>0</v>
      </c>
      <c r="H241" s="9">
        <v>0</v>
      </c>
      <c r="I241" s="9">
        <v>0</v>
      </c>
      <c r="J241" s="9">
        <v>0</v>
      </c>
      <c r="K241" s="9">
        <v>0</v>
      </c>
      <c r="L241" s="9">
        <v>0</v>
      </c>
      <c r="M241" s="9">
        <v>0</v>
      </c>
      <c r="N241" s="9">
        <v>0</v>
      </c>
      <c r="O241" s="9">
        <v>0</v>
      </c>
      <c r="P241" s="9">
        <v>0</v>
      </c>
      <c r="Q241" s="9">
        <v>0</v>
      </c>
      <c r="R241" s="9">
        <v>0</v>
      </c>
      <c r="S241" s="9">
        <v>0</v>
      </c>
      <c r="T241" s="9">
        <v>0</v>
      </c>
      <c r="U241" s="9">
        <v>2</v>
      </c>
      <c r="V241" s="9">
        <v>0</v>
      </c>
      <c r="W241" s="9">
        <v>0</v>
      </c>
      <c r="X241" s="9">
        <v>0</v>
      </c>
      <c r="Y241" s="9"/>
      <c r="Z241" s="9"/>
      <c r="AA241" s="9"/>
      <c r="AB241" s="9"/>
      <c r="AC241" s="10"/>
      <c r="AD241" s="535"/>
      <c r="AE241" s="6">
        <f t="shared" si="16"/>
        <v>17</v>
      </c>
      <c r="AF241" s="6" t="str">
        <f>IF($AE241=17,_xlfn.XLOOKUP($A241&amp;" ",CostDB!B:B,CostDB!A:A,"",,),IF($AE241=15,_xlfn.XLOOKUP($A241&amp;"   ",CostDB!B:B,CostDB!A:A,"",,),""))</f>
        <v xml:space="preserve">50100MKC A000  </v>
      </c>
      <c r="AG241" s="6" t="str">
        <f t="shared" si="14"/>
        <v>FUN</v>
      </c>
      <c r="AH241" s="6" t="str">
        <f t="shared" si="13"/>
        <v>CBU</v>
      </c>
      <c r="AI241" s="6" t="str">
        <f>IF($AF241="","",IF(LEFT(A241,5)="17500","タンク",IF(LEFT(A241,5)="17510","タンク",IF(COUNTIF(WeDB!$D$174:$D$183,$AF241)&gt;0,"吊掛けのみ",IF(COUNTIF(WeDB!$M$3:$M$169,$AF241)&gt;0,"アルミ",IF(COUNTIF(WeDB!D$3:D$169,$AF241),"WE適用","適用無し"))))))</f>
        <v>アルミ</v>
      </c>
      <c r="AJ241" s="6" t="str">
        <f>IF(AND(AI241="WE適用",COUNTIF(Planning!$AS$10:$AS$896,$AF241&amp;"_"&amp;$AH241)&gt;0),"計画ok",IF(AND(AI241="WE適用",COUNTIF(Planning!$AS$10:$AS$896,$AF241&amp;"_"&amp;$AH241)=0),"未反映NG",""))</f>
        <v/>
      </c>
      <c r="AK241" s="6" t="str">
        <f t="shared" si="15"/>
        <v>50100MKC A000  _CBU</v>
      </c>
      <c r="AL241" s="6" t="str">
        <f>IF(B241="","",_xlfn.XLOOKUP(AF241,CostDB!A:A,CostDB!G:G))</f>
        <v>1255WE</v>
      </c>
    </row>
    <row r="242" spans="1:38" x14ac:dyDescent="0.35">
      <c r="A242" s="8" t="s">
        <v>2455</v>
      </c>
      <c r="B242" s="9" t="s">
        <v>191</v>
      </c>
      <c r="C242" s="9" t="s">
        <v>2456</v>
      </c>
      <c r="D242" s="10" t="s">
        <v>2457</v>
      </c>
      <c r="E242" s="9">
        <v>0</v>
      </c>
      <c r="F242" s="9">
        <v>0</v>
      </c>
      <c r="G242" s="9">
        <v>0</v>
      </c>
      <c r="H242" s="9">
        <v>0</v>
      </c>
      <c r="I242" s="9">
        <v>0</v>
      </c>
      <c r="J242" s="9">
        <v>0</v>
      </c>
      <c r="K242" s="9">
        <v>0</v>
      </c>
      <c r="L242" s="9">
        <v>3</v>
      </c>
      <c r="M242" s="9">
        <v>0</v>
      </c>
      <c r="N242" s="9">
        <v>0</v>
      </c>
      <c r="O242" s="9">
        <v>0</v>
      </c>
      <c r="P242" s="9">
        <v>0</v>
      </c>
      <c r="Q242" s="9">
        <v>0</v>
      </c>
      <c r="R242" s="9">
        <v>0</v>
      </c>
      <c r="S242" s="9">
        <v>0</v>
      </c>
      <c r="T242" s="9">
        <v>0</v>
      </c>
      <c r="U242" s="9">
        <v>0</v>
      </c>
      <c r="V242" s="9">
        <v>0</v>
      </c>
      <c r="W242" s="9">
        <v>0</v>
      </c>
      <c r="X242" s="9">
        <v>0</v>
      </c>
      <c r="Y242" s="9"/>
      <c r="Z242" s="9"/>
      <c r="AA242" s="9"/>
      <c r="AB242" s="9"/>
      <c r="AC242" s="10"/>
      <c r="AD242" s="535"/>
      <c r="AE242" s="6">
        <f t="shared" si="16"/>
        <v>17</v>
      </c>
      <c r="AF242" s="6" t="str">
        <f>IF($AE242=17,_xlfn.XLOOKUP($A242&amp;" ",CostDB!B:B,CostDB!A:A,"",,),IF($AE242=15,_xlfn.XLOOKUP($A242&amp;"   ",CostDB!B:B,CostDB!A:A,"",,),""))</f>
        <v xml:space="preserve">50100MKC A000  </v>
      </c>
      <c r="AG242" s="6" t="str">
        <f t="shared" si="14"/>
        <v>FUN</v>
      </c>
      <c r="AH242" s="6" t="str">
        <f t="shared" si="13"/>
        <v>CBU</v>
      </c>
      <c r="AI242" s="6" t="str">
        <f>IF($AF242="","",IF(LEFT(A242,5)="17500","タンク",IF(LEFT(A242,5)="17510","タンク",IF(COUNTIF(WeDB!$D$174:$D$183,$AF242)&gt;0,"吊掛けのみ",IF(COUNTIF(WeDB!$M$3:$M$169,$AF242)&gt;0,"アルミ",IF(COUNTIF(WeDB!D$3:D$169,$AF242),"WE適用","適用無し"))))))</f>
        <v>アルミ</v>
      </c>
      <c r="AJ242" s="6" t="str">
        <f>IF(AND(AI242="WE適用",COUNTIF(Planning!$AS$10:$AS$896,$AF242&amp;"_"&amp;$AH242)&gt;0),"計画ok",IF(AND(AI242="WE適用",COUNTIF(Planning!$AS$10:$AS$896,$AF242&amp;"_"&amp;$AH242)=0),"未反映NG",""))</f>
        <v/>
      </c>
      <c r="AK242" s="6" t="str">
        <f t="shared" si="15"/>
        <v>50100MKC A000  _CBU</v>
      </c>
      <c r="AL242" s="6" t="str">
        <f>IF(B242="","",_xlfn.XLOOKUP(AF242,CostDB!A:A,CostDB!G:G))</f>
        <v>1255WE</v>
      </c>
    </row>
    <row r="243" spans="1:38" x14ac:dyDescent="0.35">
      <c r="A243" s="8" t="s">
        <v>2455</v>
      </c>
      <c r="B243" s="9" t="s">
        <v>191</v>
      </c>
      <c r="C243" s="9" t="s">
        <v>2456</v>
      </c>
      <c r="D243" s="10" t="s">
        <v>2457</v>
      </c>
      <c r="E243" s="9">
        <v>0</v>
      </c>
      <c r="F243" s="9">
        <v>0</v>
      </c>
      <c r="G243" s="9">
        <v>0</v>
      </c>
      <c r="H243" s="9">
        <v>0</v>
      </c>
      <c r="I243" s="9">
        <v>0</v>
      </c>
      <c r="J243" s="9">
        <v>5</v>
      </c>
      <c r="K243" s="9">
        <v>0</v>
      </c>
      <c r="L243" s="9">
        <v>0</v>
      </c>
      <c r="M243" s="9">
        <v>0</v>
      </c>
      <c r="N243" s="9">
        <v>0</v>
      </c>
      <c r="O243" s="9">
        <v>0</v>
      </c>
      <c r="P243" s="9">
        <v>0</v>
      </c>
      <c r="Q243" s="9">
        <v>0</v>
      </c>
      <c r="R243" s="9">
        <v>0</v>
      </c>
      <c r="S243" s="9">
        <v>0</v>
      </c>
      <c r="T243" s="9">
        <v>0</v>
      </c>
      <c r="U243" s="9">
        <v>0</v>
      </c>
      <c r="V243" s="9">
        <v>0</v>
      </c>
      <c r="W243" s="9">
        <v>0</v>
      </c>
      <c r="X243" s="9">
        <v>0</v>
      </c>
      <c r="Y243" s="9"/>
      <c r="Z243" s="9"/>
      <c r="AA243" s="9"/>
      <c r="AB243" s="9"/>
      <c r="AC243" s="10"/>
      <c r="AD243" s="535"/>
      <c r="AE243" s="6">
        <f t="shared" si="16"/>
        <v>17</v>
      </c>
      <c r="AF243" s="6" t="str">
        <f>IF($AE243=17,_xlfn.XLOOKUP($A243&amp;" ",CostDB!B:B,CostDB!A:A,"",,),IF($AE243=15,_xlfn.XLOOKUP($A243&amp;"   ",CostDB!B:B,CostDB!A:A,"",,),""))</f>
        <v xml:space="preserve">50100MKC A000  </v>
      </c>
      <c r="AG243" s="6" t="str">
        <f t="shared" si="14"/>
        <v>FUN</v>
      </c>
      <c r="AH243" s="6" t="str">
        <f t="shared" si="13"/>
        <v>CBU</v>
      </c>
      <c r="AI243" s="6" t="str">
        <f>IF($AF243="","",IF(LEFT(A243,5)="17500","タンク",IF(LEFT(A243,5)="17510","タンク",IF(COUNTIF(WeDB!$D$174:$D$183,$AF243)&gt;0,"吊掛けのみ",IF(COUNTIF(WeDB!$M$3:$M$169,$AF243)&gt;0,"アルミ",IF(COUNTIF(WeDB!D$3:D$169,$AF243),"WE適用","適用無し"))))))</f>
        <v>アルミ</v>
      </c>
      <c r="AJ243" s="6" t="str">
        <f>IF(AND(AI243="WE適用",COUNTIF(Planning!$AS$10:$AS$896,$AF243&amp;"_"&amp;$AH243)&gt;0),"計画ok",IF(AND(AI243="WE適用",COUNTIF(Planning!$AS$10:$AS$896,$AF243&amp;"_"&amp;$AH243)=0),"未反映NG",""))</f>
        <v/>
      </c>
      <c r="AK243" s="6" t="str">
        <f t="shared" si="15"/>
        <v>50100MKC A000  _CBU</v>
      </c>
      <c r="AL243" s="6" t="str">
        <f>IF(B243="","",_xlfn.XLOOKUP(AF243,CostDB!A:A,CostDB!G:G))</f>
        <v>1255WE</v>
      </c>
    </row>
    <row r="244" spans="1:38" x14ac:dyDescent="0.35">
      <c r="A244" s="8" t="s">
        <v>2455</v>
      </c>
      <c r="B244" s="9" t="s">
        <v>191</v>
      </c>
      <c r="C244" s="9" t="s">
        <v>2456</v>
      </c>
      <c r="D244" s="10" t="s">
        <v>2457</v>
      </c>
      <c r="E244" s="9">
        <v>0</v>
      </c>
      <c r="F244" s="9">
        <v>0</v>
      </c>
      <c r="G244" s="9">
        <v>0</v>
      </c>
      <c r="H244" s="9">
        <v>0</v>
      </c>
      <c r="I244" s="9">
        <v>0</v>
      </c>
      <c r="J244" s="9">
        <v>0</v>
      </c>
      <c r="K244" s="9">
        <v>0</v>
      </c>
      <c r="L244" s="9">
        <v>0</v>
      </c>
      <c r="M244" s="9">
        <v>0</v>
      </c>
      <c r="N244" s="9">
        <v>0</v>
      </c>
      <c r="O244" s="9">
        <v>0</v>
      </c>
      <c r="P244" s="9">
        <v>0</v>
      </c>
      <c r="Q244" s="9">
        <v>0</v>
      </c>
      <c r="R244" s="9">
        <v>0</v>
      </c>
      <c r="S244" s="9">
        <v>3</v>
      </c>
      <c r="T244" s="9">
        <v>0</v>
      </c>
      <c r="U244" s="9">
        <v>0</v>
      </c>
      <c r="V244" s="9">
        <v>0</v>
      </c>
      <c r="W244" s="9">
        <v>0</v>
      </c>
      <c r="X244" s="9">
        <v>0</v>
      </c>
      <c r="Y244" s="9"/>
      <c r="Z244" s="9"/>
      <c r="AA244" s="9"/>
      <c r="AB244" s="9"/>
      <c r="AC244" s="10"/>
      <c r="AD244" s="535"/>
      <c r="AE244" s="6">
        <f t="shared" si="16"/>
        <v>17</v>
      </c>
      <c r="AF244" s="6" t="str">
        <f>IF($AE244=17,_xlfn.XLOOKUP($A244&amp;" ",CostDB!B:B,CostDB!A:A,"",,),IF($AE244=15,_xlfn.XLOOKUP($A244&amp;"   ",CostDB!B:B,CostDB!A:A,"",,),""))</f>
        <v xml:space="preserve">50100MKC A000  </v>
      </c>
      <c r="AG244" s="6" t="str">
        <f t="shared" si="14"/>
        <v>FUN</v>
      </c>
      <c r="AH244" s="6" t="str">
        <f t="shared" si="13"/>
        <v>CBU</v>
      </c>
      <c r="AI244" s="6" t="str">
        <f>IF($AF244="","",IF(LEFT(A244,5)="17500","タンク",IF(LEFT(A244,5)="17510","タンク",IF(COUNTIF(WeDB!$D$174:$D$183,$AF244)&gt;0,"吊掛けのみ",IF(COUNTIF(WeDB!$M$3:$M$169,$AF244)&gt;0,"アルミ",IF(COUNTIF(WeDB!D$3:D$169,$AF244),"WE適用","適用無し"))))))</f>
        <v>アルミ</v>
      </c>
      <c r="AJ244" s="6" t="str">
        <f>IF(AND(AI244="WE適用",COUNTIF(Planning!$AS$10:$AS$896,$AF244&amp;"_"&amp;$AH244)&gt;0),"計画ok",IF(AND(AI244="WE適用",COUNTIF(Planning!$AS$10:$AS$896,$AF244&amp;"_"&amp;$AH244)=0),"未反映NG",""))</f>
        <v/>
      </c>
      <c r="AK244" s="6" t="str">
        <f t="shared" si="15"/>
        <v>50100MKC A000  _CBU</v>
      </c>
      <c r="AL244" s="6" t="str">
        <f>IF(B244="","",_xlfn.XLOOKUP(AF244,CostDB!A:A,CostDB!G:G))</f>
        <v>1255WE</v>
      </c>
    </row>
    <row r="245" spans="1:38" x14ac:dyDescent="0.35">
      <c r="A245" s="8" t="s">
        <v>2455</v>
      </c>
      <c r="B245" s="9" t="s">
        <v>191</v>
      </c>
      <c r="C245" s="9" t="s">
        <v>2456</v>
      </c>
      <c r="D245" s="10" t="s">
        <v>2457</v>
      </c>
      <c r="E245" s="9">
        <v>0</v>
      </c>
      <c r="F245" s="9">
        <v>0</v>
      </c>
      <c r="G245" s="9">
        <v>0</v>
      </c>
      <c r="H245" s="9">
        <v>0</v>
      </c>
      <c r="I245" s="9">
        <v>0</v>
      </c>
      <c r="J245" s="9">
        <v>0</v>
      </c>
      <c r="K245" s="9">
        <v>0</v>
      </c>
      <c r="L245" s="9">
        <v>0</v>
      </c>
      <c r="M245" s="9">
        <v>0</v>
      </c>
      <c r="N245" s="9">
        <v>0</v>
      </c>
      <c r="O245" s="9">
        <v>0</v>
      </c>
      <c r="P245" s="9">
        <v>0</v>
      </c>
      <c r="Q245" s="9">
        <v>0</v>
      </c>
      <c r="R245" s="9">
        <v>0</v>
      </c>
      <c r="S245" s="9">
        <v>2</v>
      </c>
      <c r="T245" s="9">
        <v>0</v>
      </c>
      <c r="U245" s="9">
        <v>0</v>
      </c>
      <c r="V245" s="9">
        <v>0</v>
      </c>
      <c r="W245" s="9">
        <v>0</v>
      </c>
      <c r="X245" s="9">
        <v>0</v>
      </c>
      <c r="Y245" s="9"/>
      <c r="Z245" s="9"/>
      <c r="AA245" s="9"/>
      <c r="AB245" s="9"/>
      <c r="AC245" s="10"/>
      <c r="AD245" s="535"/>
      <c r="AE245" s="6">
        <f t="shared" si="16"/>
        <v>17</v>
      </c>
      <c r="AF245" s="6" t="str">
        <f>IF($AE245=17,_xlfn.XLOOKUP($A245&amp;" ",CostDB!B:B,CostDB!A:A,"",,),IF($AE245=15,_xlfn.XLOOKUP($A245&amp;"   ",CostDB!B:B,CostDB!A:A,"",,),""))</f>
        <v xml:space="preserve">50100MKC A000  </v>
      </c>
      <c r="AG245" s="6" t="str">
        <f t="shared" si="14"/>
        <v>FUN</v>
      </c>
      <c r="AH245" s="6" t="str">
        <f t="shared" si="13"/>
        <v>CBU</v>
      </c>
      <c r="AI245" s="6" t="str">
        <f>IF($AF245="","",IF(LEFT(A245,5)="17500","タンク",IF(LEFT(A245,5)="17510","タンク",IF(COUNTIF(WeDB!$D$174:$D$183,$AF245)&gt;0,"吊掛けのみ",IF(COUNTIF(WeDB!$M$3:$M$169,$AF245)&gt;0,"アルミ",IF(COUNTIF(WeDB!D$3:D$169,$AF245),"WE適用","適用無し"))))))</f>
        <v>アルミ</v>
      </c>
      <c r="AJ245" s="6" t="str">
        <f>IF(AND(AI245="WE適用",COUNTIF(Planning!$AS$10:$AS$896,$AF245&amp;"_"&amp;$AH245)&gt;0),"計画ok",IF(AND(AI245="WE適用",COUNTIF(Planning!$AS$10:$AS$896,$AF245&amp;"_"&amp;$AH245)=0),"未反映NG",""))</f>
        <v/>
      </c>
      <c r="AK245" s="6" t="str">
        <f t="shared" si="15"/>
        <v>50100MKC A000  _CBU</v>
      </c>
      <c r="AL245" s="6" t="str">
        <f>IF(B245="","",_xlfn.XLOOKUP(AF245,CostDB!A:A,CostDB!G:G))</f>
        <v>1255WE</v>
      </c>
    </row>
    <row r="246" spans="1:38" x14ac:dyDescent="0.35">
      <c r="A246" s="8" t="s">
        <v>2455</v>
      </c>
      <c r="B246" s="9" t="s">
        <v>191</v>
      </c>
      <c r="C246" s="9" t="s">
        <v>2456</v>
      </c>
      <c r="D246" s="10" t="s">
        <v>2457</v>
      </c>
      <c r="E246" s="9">
        <v>3</v>
      </c>
      <c r="F246" s="9">
        <v>0</v>
      </c>
      <c r="G246" s="9">
        <v>0</v>
      </c>
      <c r="H246" s="9">
        <v>0</v>
      </c>
      <c r="I246" s="9">
        <v>0</v>
      </c>
      <c r="J246" s="9">
        <v>0</v>
      </c>
      <c r="K246" s="9">
        <v>0</v>
      </c>
      <c r="L246" s="9">
        <v>0</v>
      </c>
      <c r="M246" s="9">
        <v>0</v>
      </c>
      <c r="N246" s="9">
        <v>0</v>
      </c>
      <c r="O246" s="9">
        <v>0</v>
      </c>
      <c r="P246" s="9">
        <v>0</v>
      </c>
      <c r="Q246" s="9">
        <v>0</v>
      </c>
      <c r="R246" s="9">
        <v>0</v>
      </c>
      <c r="S246" s="9">
        <v>0</v>
      </c>
      <c r="T246" s="9">
        <v>0</v>
      </c>
      <c r="U246" s="9">
        <v>0</v>
      </c>
      <c r="V246" s="9">
        <v>0</v>
      </c>
      <c r="W246" s="9">
        <v>0</v>
      </c>
      <c r="X246" s="9">
        <v>0</v>
      </c>
      <c r="Y246" s="9"/>
      <c r="Z246" s="9"/>
      <c r="AA246" s="9"/>
      <c r="AB246" s="9"/>
      <c r="AC246" s="10"/>
      <c r="AD246" s="535"/>
      <c r="AE246" s="6">
        <f t="shared" si="16"/>
        <v>17</v>
      </c>
      <c r="AF246" s="6" t="str">
        <f>IF($AE246=17,_xlfn.XLOOKUP($A246&amp;" ",CostDB!B:B,CostDB!A:A,"",,),IF($AE246=15,_xlfn.XLOOKUP($A246&amp;"   ",CostDB!B:B,CostDB!A:A,"",,),""))</f>
        <v xml:space="preserve">50100MKC A000  </v>
      </c>
      <c r="AG246" s="6" t="str">
        <f t="shared" si="14"/>
        <v>FUN</v>
      </c>
      <c r="AH246" s="6" t="str">
        <f t="shared" si="13"/>
        <v>CBU</v>
      </c>
      <c r="AI246" s="6" t="str">
        <f>IF($AF246="","",IF(LEFT(A246,5)="17500","タンク",IF(LEFT(A246,5)="17510","タンク",IF(COUNTIF(WeDB!$D$174:$D$183,$AF246)&gt;0,"吊掛けのみ",IF(COUNTIF(WeDB!$M$3:$M$169,$AF246)&gt;0,"アルミ",IF(COUNTIF(WeDB!D$3:D$169,$AF246),"WE適用","適用無し"))))))</f>
        <v>アルミ</v>
      </c>
      <c r="AJ246" s="6" t="str">
        <f>IF(AND(AI246="WE適用",COUNTIF(Planning!$AS$10:$AS$896,$AF246&amp;"_"&amp;$AH246)&gt;0),"計画ok",IF(AND(AI246="WE適用",COUNTIF(Planning!$AS$10:$AS$896,$AF246&amp;"_"&amp;$AH246)=0),"未反映NG",""))</f>
        <v/>
      </c>
      <c r="AK246" s="6" t="str">
        <f t="shared" si="15"/>
        <v>50100MKC A000  _CBU</v>
      </c>
      <c r="AL246" s="6" t="str">
        <f>IF(B246="","",_xlfn.XLOOKUP(AF246,CostDB!A:A,CostDB!G:G))</f>
        <v>1255WE</v>
      </c>
    </row>
    <row r="247" spans="1:38" x14ac:dyDescent="0.35">
      <c r="A247" s="8" t="s">
        <v>2455</v>
      </c>
      <c r="B247" s="9" t="s">
        <v>191</v>
      </c>
      <c r="C247" s="9" t="s">
        <v>2456</v>
      </c>
      <c r="D247" s="10" t="s">
        <v>2457</v>
      </c>
      <c r="E247" s="9">
        <v>0</v>
      </c>
      <c r="F247" s="9">
        <v>0</v>
      </c>
      <c r="G247" s="9">
        <v>0</v>
      </c>
      <c r="H247" s="9">
        <v>0</v>
      </c>
      <c r="I247" s="9">
        <v>0</v>
      </c>
      <c r="J247" s="9">
        <v>0</v>
      </c>
      <c r="K247" s="9">
        <v>0</v>
      </c>
      <c r="L247" s="9">
        <v>0</v>
      </c>
      <c r="M247" s="9">
        <v>0</v>
      </c>
      <c r="N247" s="9">
        <v>0</v>
      </c>
      <c r="O247" s="9">
        <v>0</v>
      </c>
      <c r="P247" s="9">
        <v>0</v>
      </c>
      <c r="Q247" s="9">
        <v>0</v>
      </c>
      <c r="R247" s="9">
        <v>0</v>
      </c>
      <c r="S247" s="9">
        <v>0</v>
      </c>
      <c r="T247" s="9">
        <v>0</v>
      </c>
      <c r="U247" s="9">
        <v>0</v>
      </c>
      <c r="V247" s="9">
        <v>10</v>
      </c>
      <c r="W247" s="9">
        <v>0</v>
      </c>
      <c r="X247" s="9">
        <v>0</v>
      </c>
      <c r="Y247" s="9"/>
      <c r="Z247" s="9"/>
      <c r="AA247" s="9"/>
      <c r="AB247" s="9"/>
      <c r="AC247" s="10"/>
      <c r="AD247" s="535"/>
      <c r="AE247" s="6">
        <f t="shared" si="16"/>
        <v>17</v>
      </c>
      <c r="AF247" s="6" t="str">
        <f>IF($AE247=17,_xlfn.XLOOKUP($A247&amp;" ",CostDB!B:B,CostDB!A:A,"",,),IF($AE247=15,_xlfn.XLOOKUP($A247&amp;"   ",CostDB!B:B,CostDB!A:A,"",,),""))</f>
        <v xml:space="preserve">50100MKC A000  </v>
      </c>
      <c r="AG247" s="6" t="str">
        <f t="shared" si="14"/>
        <v>FUN</v>
      </c>
      <c r="AH247" s="6" t="str">
        <f t="shared" si="13"/>
        <v>CBU</v>
      </c>
      <c r="AI247" s="6" t="str">
        <f>IF($AF247="","",IF(LEFT(A247,5)="17500","タンク",IF(LEFT(A247,5)="17510","タンク",IF(COUNTIF(WeDB!$D$174:$D$183,$AF247)&gt;0,"吊掛けのみ",IF(COUNTIF(WeDB!$M$3:$M$169,$AF247)&gt;0,"アルミ",IF(COUNTIF(WeDB!D$3:D$169,$AF247),"WE適用","適用無し"))))))</f>
        <v>アルミ</v>
      </c>
      <c r="AJ247" s="6" t="str">
        <f>IF(AND(AI247="WE適用",COUNTIF(Planning!$AS$10:$AS$896,$AF247&amp;"_"&amp;$AH247)&gt;0),"計画ok",IF(AND(AI247="WE適用",COUNTIF(Planning!$AS$10:$AS$896,$AF247&amp;"_"&amp;$AH247)=0),"未反映NG",""))</f>
        <v/>
      </c>
      <c r="AK247" s="6" t="str">
        <f t="shared" si="15"/>
        <v>50100MKC A000  _CBU</v>
      </c>
      <c r="AL247" s="6" t="str">
        <f>IF(B247="","",_xlfn.XLOOKUP(AF247,CostDB!A:A,CostDB!G:G))</f>
        <v>1255WE</v>
      </c>
    </row>
    <row r="248" spans="1:38" x14ac:dyDescent="0.35">
      <c r="A248" s="8" t="s">
        <v>2455</v>
      </c>
      <c r="B248" s="9" t="s">
        <v>191</v>
      </c>
      <c r="C248" s="9" t="s">
        <v>2456</v>
      </c>
      <c r="D248" s="10" t="s">
        <v>2457</v>
      </c>
      <c r="E248" s="9">
        <v>0</v>
      </c>
      <c r="F248" s="9">
        <v>0</v>
      </c>
      <c r="G248" s="9">
        <v>0</v>
      </c>
      <c r="H248" s="9">
        <v>1</v>
      </c>
      <c r="I248" s="9">
        <v>0</v>
      </c>
      <c r="J248" s="9">
        <v>0</v>
      </c>
      <c r="K248" s="9">
        <v>0</v>
      </c>
      <c r="L248" s="9">
        <v>0</v>
      </c>
      <c r="M248" s="9">
        <v>0</v>
      </c>
      <c r="N248" s="9">
        <v>0</v>
      </c>
      <c r="O248" s="9">
        <v>0</v>
      </c>
      <c r="P248" s="9">
        <v>0</v>
      </c>
      <c r="Q248" s="9">
        <v>0</v>
      </c>
      <c r="R248" s="9">
        <v>0</v>
      </c>
      <c r="S248" s="9">
        <v>0</v>
      </c>
      <c r="T248" s="9">
        <v>0</v>
      </c>
      <c r="U248" s="9">
        <v>0</v>
      </c>
      <c r="V248" s="9">
        <v>0</v>
      </c>
      <c r="W248" s="9">
        <v>0</v>
      </c>
      <c r="X248" s="9">
        <v>0</v>
      </c>
      <c r="Y248" s="9"/>
      <c r="Z248" s="9"/>
      <c r="AA248" s="9"/>
      <c r="AB248" s="9"/>
      <c r="AC248" s="10"/>
      <c r="AD248" s="535"/>
      <c r="AE248" s="6">
        <f t="shared" si="16"/>
        <v>17</v>
      </c>
      <c r="AF248" s="6" t="str">
        <f>IF($AE248=17,_xlfn.XLOOKUP($A248&amp;" ",CostDB!B:B,CostDB!A:A,"",,),IF($AE248=15,_xlfn.XLOOKUP($A248&amp;"   ",CostDB!B:B,CostDB!A:A,"",,),""))</f>
        <v xml:space="preserve">50100MKC A000  </v>
      </c>
      <c r="AG248" s="6" t="str">
        <f t="shared" si="14"/>
        <v>FUN</v>
      </c>
      <c r="AH248" s="6" t="str">
        <f t="shared" si="13"/>
        <v>CBU</v>
      </c>
      <c r="AI248" s="6" t="str">
        <f>IF($AF248="","",IF(LEFT(A248,5)="17500","タンク",IF(LEFT(A248,5)="17510","タンク",IF(COUNTIF(WeDB!$D$174:$D$183,$AF248)&gt;0,"吊掛けのみ",IF(COUNTIF(WeDB!$M$3:$M$169,$AF248)&gt;0,"アルミ",IF(COUNTIF(WeDB!D$3:D$169,$AF248),"WE適用","適用無し"))))))</f>
        <v>アルミ</v>
      </c>
      <c r="AJ248" s="6" t="str">
        <f>IF(AND(AI248="WE適用",COUNTIF(Planning!$AS$10:$AS$896,$AF248&amp;"_"&amp;$AH248)&gt;0),"計画ok",IF(AND(AI248="WE適用",COUNTIF(Planning!$AS$10:$AS$896,$AF248&amp;"_"&amp;$AH248)=0),"未反映NG",""))</f>
        <v/>
      </c>
      <c r="AK248" s="6" t="str">
        <f t="shared" si="15"/>
        <v>50100MKC A000  _CBU</v>
      </c>
      <c r="AL248" s="6" t="str">
        <f>IF(B248="","",_xlfn.XLOOKUP(AF248,CostDB!A:A,CostDB!G:G))</f>
        <v>1255WE</v>
      </c>
    </row>
    <row r="249" spans="1:38" x14ac:dyDescent="0.35">
      <c r="A249" s="8" t="s">
        <v>2455</v>
      </c>
      <c r="B249" s="9" t="s">
        <v>191</v>
      </c>
      <c r="C249" s="9" t="s">
        <v>2456</v>
      </c>
      <c r="D249" s="10" t="s">
        <v>2457</v>
      </c>
      <c r="E249" s="9">
        <v>0</v>
      </c>
      <c r="F249" s="9">
        <v>0</v>
      </c>
      <c r="G249" s="9">
        <v>0</v>
      </c>
      <c r="H249" s="9">
        <v>0</v>
      </c>
      <c r="I249" s="9">
        <v>0</v>
      </c>
      <c r="J249" s="9">
        <v>0</v>
      </c>
      <c r="K249" s="9">
        <v>0</v>
      </c>
      <c r="L249" s="9">
        <v>0</v>
      </c>
      <c r="M249" s="9">
        <v>0</v>
      </c>
      <c r="N249" s="9">
        <v>0</v>
      </c>
      <c r="O249" s="9">
        <v>0</v>
      </c>
      <c r="P249" s="9">
        <v>0</v>
      </c>
      <c r="Q249" s="9">
        <v>0</v>
      </c>
      <c r="R249" s="9">
        <v>0</v>
      </c>
      <c r="S249" s="9">
        <v>0</v>
      </c>
      <c r="T249" s="9">
        <v>0</v>
      </c>
      <c r="U249" s="9">
        <v>0</v>
      </c>
      <c r="V249" s="9">
        <v>0</v>
      </c>
      <c r="W249" s="9">
        <v>0</v>
      </c>
      <c r="X249" s="9">
        <v>3</v>
      </c>
      <c r="Y249" s="9"/>
      <c r="Z249" s="9"/>
      <c r="AA249" s="9"/>
      <c r="AB249" s="9"/>
      <c r="AC249" s="10"/>
      <c r="AD249" s="535"/>
      <c r="AE249" s="6">
        <f t="shared" si="16"/>
        <v>17</v>
      </c>
      <c r="AF249" s="6" t="str">
        <f>IF($AE249=17,_xlfn.XLOOKUP($A249&amp;" ",CostDB!B:B,CostDB!A:A,"",,),IF($AE249=15,_xlfn.XLOOKUP($A249&amp;"   ",CostDB!B:B,CostDB!A:A,"",,),""))</f>
        <v xml:space="preserve">50100MKC A000  </v>
      </c>
      <c r="AG249" s="6" t="str">
        <f t="shared" si="14"/>
        <v>FUN</v>
      </c>
      <c r="AH249" s="6" t="str">
        <f t="shared" si="13"/>
        <v>CBU</v>
      </c>
      <c r="AI249" s="6" t="str">
        <f>IF($AF249="","",IF(LEFT(A249,5)="17500","タンク",IF(LEFT(A249,5)="17510","タンク",IF(COUNTIF(WeDB!$D$174:$D$183,$AF249)&gt;0,"吊掛けのみ",IF(COUNTIF(WeDB!$M$3:$M$169,$AF249)&gt;0,"アルミ",IF(COUNTIF(WeDB!D$3:D$169,$AF249),"WE適用","適用無し"))))))</f>
        <v>アルミ</v>
      </c>
      <c r="AJ249" s="6" t="str">
        <f>IF(AND(AI249="WE適用",COUNTIF(Planning!$AS$10:$AS$896,$AF249&amp;"_"&amp;$AH249)&gt;0),"計画ok",IF(AND(AI249="WE適用",COUNTIF(Planning!$AS$10:$AS$896,$AF249&amp;"_"&amp;$AH249)=0),"未反映NG",""))</f>
        <v/>
      </c>
      <c r="AK249" s="6" t="str">
        <f t="shared" si="15"/>
        <v>50100MKC A000  _CBU</v>
      </c>
      <c r="AL249" s="6" t="str">
        <f>IF(B249="","",_xlfn.XLOOKUP(AF249,CostDB!A:A,CostDB!G:G))</f>
        <v>1255WE</v>
      </c>
    </row>
    <row r="250" spans="1:38" x14ac:dyDescent="0.35">
      <c r="A250" s="8" t="s">
        <v>2455</v>
      </c>
      <c r="B250" s="9" t="s">
        <v>191</v>
      </c>
      <c r="C250" s="9" t="s">
        <v>2456</v>
      </c>
      <c r="D250" s="10" t="s">
        <v>2457</v>
      </c>
      <c r="E250" s="9">
        <v>0</v>
      </c>
      <c r="F250" s="9">
        <v>0</v>
      </c>
      <c r="G250" s="9">
        <v>22</v>
      </c>
      <c r="H250" s="9">
        <v>0</v>
      </c>
      <c r="I250" s="9">
        <v>0</v>
      </c>
      <c r="J250" s="9">
        <v>0</v>
      </c>
      <c r="K250" s="9">
        <v>0</v>
      </c>
      <c r="L250" s="9">
        <v>0</v>
      </c>
      <c r="M250" s="9">
        <v>0</v>
      </c>
      <c r="N250" s="9">
        <v>0</v>
      </c>
      <c r="O250" s="9">
        <v>0</v>
      </c>
      <c r="P250" s="9">
        <v>0</v>
      </c>
      <c r="Q250" s="9">
        <v>0</v>
      </c>
      <c r="R250" s="9">
        <v>0</v>
      </c>
      <c r="S250" s="9">
        <v>0</v>
      </c>
      <c r="T250" s="9">
        <v>0</v>
      </c>
      <c r="U250" s="9">
        <v>0</v>
      </c>
      <c r="V250" s="9">
        <v>0</v>
      </c>
      <c r="W250" s="9">
        <v>0</v>
      </c>
      <c r="X250" s="9">
        <v>0</v>
      </c>
      <c r="Y250" s="9"/>
      <c r="Z250" s="9"/>
      <c r="AA250" s="9"/>
      <c r="AB250" s="9"/>
      <c r="AC250" s="10"/>
      <c r="AD250" s="535"/>
      <c r="AE250" s="6">
        <f t="shared" si="16"/>
        <v>17</v>
      </c>
      <c r="AF250" s="6" t="str">
        <f>IF($AE250=17,_xlfn.XLOOKUP($A250&amp;" ",CostDB!B:B,CostDB!A:A,"",,),IF($AE250=15,_xlfn.XLOOKUP($A250&amp;"   ",CostDB!B:B,CostDB!A:A,"",,),""))</f>
        <v xml:space="preserve">50100MKC A000  </v>
      </c>
      <c r="AG250" s="6" t="str">
        <f t="shared" si="14"/>
        <v>FUN</v>
      </c>
      <c r="AH250" s="6" t="str">
        <f t="shared" si="13"/>
        <v>CBU</v>
      </c>
      <c r="AI250" s="6" t="str">
        <f>IF($AF250="","",IF(LEFT(A250,5)="17500","タンク",IF(LEFT(A250,5)="17510","タンク",IF(COUNTIF(WeDB!$D$174:$D$183,$AF250)&gt;0,"吊掛けのみ",IF(COUNTIF(WeDB!$M$3:$M$169,$AF250)&gt;0,"アルミ",IF(COUNTIF(WeDB!D$3:D$169,$AF250),"WE適用","適用無し"))))))</f>
        <v>アルミ</v>
      </c>
      <c r="AJ250" s="6" t="str">
        <f>IF(AND(AI250="WE適用",COUNTIF(Planning!$AS$10:$AS$896,$AF250&amp;"_"&amp;$AH250)&gt;0),"計画ok",IF(AND(AI250="WE適用",COUNTIF(Planning!$AS$10:$AS$896,$AF250&amp;"_"&amp;$AH250)=0),"未反映NG",""))</f>
        <v/>
      </c>
      <c r="AK250" s="6" t="str">
        <f t="shared" si="15"/>
        <v>50100MKC A000  _CBU</v>
      </c>
      <c r="AL250" s="6" t="str">
        <f>IF(B250="","",_xlfn.XLOOKUP(AF250,CostDB!A:A,CostDB!G:G))</f>
        <v>1255WE</v>
      </c>
    </row>
    <row r="251" spans="1:38" x14ac:dyDescent="0.35">
      <c r="A251" s="8" t="s">
        <v>2455</v>
      </c>
      <c r="B251" s="9" t="s">
        <v>191</v>
      </c>
      <c r="C251" s="9" t="s">
        <v>2456</v>
      </c>
      <c r="D251" s="10" t="s">
        <v>2457</v>
      </c>
      <c r="E251" s="9">
        <v>0</v>
      </c>
      <c r="F251" s="9">
        <v>0</v>
      </c>
      <c r="G251" s="9">
        <v>0</v>
      </c>
      <c r="H251" s="9">
        <v>0</v>
      </c>
      <c r="I251" s="9">
        <v>0</v>
      </c>
      <c r="J251" s="9">
        <v>0</v>
      </c>
      <c r="K251" s="9">
        <v>0</v>
      </c>
      <c r="L251" s="9">
        <v>0</v>
      </c>
      <c r="M251" s="9">
        <v>0</v>
      </c>
      <c r="N251" s="9">
        <v>0</v>
      </c>
      <c r="O251" s="9">
        <v>0</v>
      </c>
      <c r="P251" s="9">
        <v>0</v>
      </c>
      <c r="Q251" s="9">
        <v>0</v>
      </c>
      <c r="R251" s="9">
        <v>2</v>
      </c>
      <c r="S251" s="9">
        <v>0</v>
      </c>
      <c r="T251" s="9">
        <v>0</v>
      </c>
      <c r="U251" s="9">
        <v>0</v>
      </c>
      <c r="V251" s="9">
        <v>0</v>
      </c>
      <c r="W251" s="9">
        <v>0</v>
      </c>
      <c r="X251" s="9">
        <v>0</v>
      </c>
      <c r="Y251" s="9"/>
      <c r="Z251" s="9"/>
      <c r="AA251" s="9"/>
      <c r="AB251" s="9"/>
      <c r="AC251" s="10"/>
      <c r="AD251" s="535"/>
      <c r="AE251" s="6">
        <f t="shared" si="16"/>
        <v>17</v>
      </c>
      <c r="AF251" s="6" t="str">
        <f>IF($AE251=17,_xlfn.XLOOKUP($A251&amp;" ",CostDB!B:B,CostDB!A:A,"",,),IF($AE251=15,_xlfn.XLOOKUP($A251&amp;"   ",CostDB!B:B,CostDB!A:A,"",,),""))</f>
        <v xml:space="preserve">50100MKC A000  </v>
      </c>
      <c r="AG251" s="6" t="str">
        <f t="shared" si="14"/>
        <v>FUN</v>
      </c>
      <c r="AH251" s="6" t="str">
        <f t="shared" si="13"/>
        <v>CBU</v>
      </c>
      <c r="AI251" s="6" t="str">
        <f>IF($AF251="","",IF(LEFT(A251,5)="17500","タンク",IF(LEFT(A251,5)="17510","タンク",IF(COUNTIF(WeDB!$D$174:$D$183,$AF251)&gt;0,"吊掛けのみ",IF(COUNTIF(WeDB!$M$3:$M$169,$AF251)&gt;0,"アルミ",IF(COUNTIF(WeDB!D$3:D$169,$AF251),"WE適用","適用無し"))))))</f>
        <v>アルミ</v>
      </c>
      <c r="AJ251" s="6" t="str">
        <f>IF(AND(AI251="WE適用",COUNTIF(Planning!$AS$10:$AS$896,$AF251&amp;"_"&amp;$AH251)&gt;0),"計画ok",IF(AND(AI251="WE適用",COUNTIF(Planning!$AS$10:$AS$896,$AF251&amp;"_"&amp;$AH251)=0),"未反映NG",""))</f>
        <v/>
      </c>
      <c r="AK251" s="6" t="str">
        <f t="shared" si="15"/>
        <v>50100MKC A000  _CBU</v>
      </c>
      <c r="AL251" s="6" t="str">
        <f>IF(B251="","",_xlfn.XLOOKUP(AF251,CostDB!A:A,CostDB!G:G))</f>
        <v>1255WE</v>
      </c>
    </row>
    <row r="252" spans="1:38" x14ac:dyDescent="0.35">
      <c r="A252" s="8" t="s">
        <v>2455</v>
      </c>
      <c r="B252" s="9" t="s">
        <v>191</v>
      </c>
      <c r="C252" s="9" t="s">
        <v>2456</v>
      </c>
      <c r="D252" s="10" t="s">
        <v>2457</v>
      </c>
      <c r="E252" s="9">
        <v>0</v>
      </c>
      <c r="F252" s="9">
        <v>0</v>
      </c>
      <c r="G252" s="9">
        <v>0</v>
      </c>
      <c r="H252" s="9">
        <v>0</v>
      </c>
      <c r="I252" s="9">
        <v>0</v>
      </c>
      <c r="J252" s="9">
        <v>0</v>
      </c>
      <c r="K252" s="9">
        <v>0</v>
      </c>
      <c r="L252" s="9">
        <v>0</v>
      </c>
      <c r="M252" s="9">
        <v>0</v>
      </c>
      <c r="N252" s="9">
        <v>0</v>
      </c>
      <c r="O252" s="9">
        <v>0</v>
      </c>
      <c r="P252" s="9">
        <v>0</v>
      </c>
      <c r="Q252" s="9">
        <v>0</v>
      </c>
      <c r="R252" s="9">
        <v>1</v>
      </c>
      <c r="S252" s="9">
        <v>0</v>
      </c>
      <c r="T252" s="9">
        <v>0</v>
      </c>
      <c r="U252" s="9">
        <v>0</v>
      </c>
      <c r="V252" s="9">
        <v>0</v>
      </c>
      <c r="W252" s="9">
        <v>0</v>
      </c>
      <c r="X252" s="9">
        <v>0</v>
      </c>
      <c r="Y252" s="9"/>
      <c r="Z252" s="9"/>
      <c r="AA252" s="9"/>
      <c r="AB252" s="9"/>
      <c r="AC252" s="10"/>
      <c r="AD252" s="535"/>
      <c r="AE252" s="6">
        <f t="shared" si="16"/>
        <v>17</v>
      </c>
      <c r="AF252" s="6" t="str">
        <f>IF($AE252=17,_xlfn.XLOOKUP($A252&amp;" ",CostDB!B:B,CostDB!A:A,"",,),IF($AE252=15,_xlfn.XLOOKUP($A252&amp;"   ",CostDB!B:B,CostDB!A:A,"",,),""))</f>
        <v xml:space="preserve">50100MKC A000  </v>
      </c>
      <c r="AG252" s="6" t="str">
        <f t="shared" si="14"/>
        <v>FUN</v>
      </c>
      <c r="AH252" s="6" t="str">
        <f t="shared" si="13"/>
        <v>CBU</v>
      </c>
      <c r="AI252" s="6" t="str">
        <f>IF($AF252="","",IF(LEFT(A252,5)="17500","タンク",IF(LEFT(A252,5)="17510","タンク",IF(COUNTIF(WeDB!$D$174:$D$183,$AF252)&gt;0,"吊掛けのみ",IF(COUNTIF(WeDB!$M$3:$M$169,$AF252)&gt;0,"アルミ",IF(COUNTIF(WeDB!D$3:D$169,$AF252),"WE適用","適用無し"))))))</f>
        <v>アルミ</v>
      </c>
      <c r="AJ252" s="6" t="str">
        <f>IF(AND(AI252="WE適用",COUNTIF(Planning!$AS$10:$AS$896,$AF252&amp;"_"&amp;$AH252)&gt;0),"計画ok",IF(AND(AI252="WE適用",COUNTIF(Planning!$AS$10:$AS$896,$AF252&amp;"_"&amp;$AH252)=0),"未反映NG",""))</f>
        <v/>
      </c>
      <c r="AK252" s="6" t="str">
        <f t="shared" si="15"/>
        <v>50100MKC A000  _CBU</v>
      </c>
      <c r="AL252" s="6" t="str">
        <f>IF(B252="","",_xlfn.XLOOKUP(AF252,CostDB!A:A,CostDB!G:G))</f>
        <v>1255WE</v>
      </c>
    </row>
    <row r="253" spans="1:38" x14ac:dyDescent="0.35">
      <c r="A253" s="8" t="s">
        <v>2455</v>
      </c>
      <c r="B253" s="9" t="s">
        <v>191</v>
      </c>
      <c r="C253" s="9" t="s">
        <v>2456</v>
      </c>
      <c r="D253" s="10" t="s">
        <v>2457</v>
      </c>
      <c r="E253" s="9">
        <v>0</v>
      </c>
      <c r="F253" s="9">
        <v>0</v>
      </c>
      <c r="G253" s="9">
        <v>0</v>
      </c>
      <c r="H253" s="9">
        <v>0</v>
      </c>
      <c r="I253" s="9">
        <v>0</v>
      </c>
      <c r="J253" s="9">
        <v>0</v>
      </c>
      <c r="K253" s="9">
        <v>0</v>
      </c>
      <c r="L253" s="9">
        <v>0</v>
      </c>
      <c r="M253" s="9">
        <v>0</v>
      </c>
      <c r="N253" s="9">
        <v>0</v>
      </c>
      <c r="O253" s="9">
        <v>0</v>
      </c>
      <c r="P253" s="9">
        <v>0</v>
      </c>
      <c r="Q253" s="9">
        <v>0</v>
      </c>
      <c r="R253" s="9">
        <v>1</v>
      </c>
      <c r="S253" s="9">
        <v>0</v>
      </c>
      <c r="T253" s="9">
        <v>0</v>
      </c>
      <c r="U253" s="9">
        <v>0</v>
      </c>
      <c r="V253" s="9">
        <v>0</v>
      </c>
      <c r="W253" s="9">
        <v>0</v>
      </c>
      <c r="X253" s="9">
        <v>0</v>
      </c>
      <c r="Y253" s="9"/>
      <c r="Z253" s="9"/>
      <c r="AA253" s="9"/>
      <c r="AB253" s="9"/>
      <c r="AC253" s="10"/>
      <c r="AD253" s="535"/>
      <c r="AE253" s="6">
        <f t="shared" si="16"/>
        <v>17</v>
      </c>
      <c r="AF253" s="6" t="str">
        <f>IF($AE253=17,_xlfn.XLOOKUP($A253&amp;" ",CostDB!B:B,CostDB!A:A,"",,),IF($AE253=15,_xlfn.XLOOKUP($A253&amp;"   ",CostDB!B:B,CostDB!A:A,"",,),""))</f>
        <v xml:space="preserve">50100MKC A000  </v>
      </c>
      <c r="AG253" s="6" t="str">
        <f t="shared" si="14"/>
        <v>FUN</v>
      </c>
      <c r="AH253" s="6" t="str">
        <f t="shared" si="13"/>
        <v>CBU</v>
      </c>
      <c r="AI253" s="6" t="str">
        <f>IF($AF253="","",IF(LEFT(A253,5)="17500","タンク",IF(LEFT(A253,5)="17510","タンク",IF(COUNTIF(WeDB!$D$174:$D$183,$AF253)&gt;0,"吊掛けのみ",IF(COUNTIF(WeDB!$M$3:$M$169,$AF253)&gt;0,"アルミ",IF(COUNTIF(WeDB!D$3:D$169,$AF253),"WE適用","適用無し"))))))</f>
        <v>アルミ</v>
      </c>
      <c r="AJ253" s="6" t="str">
        <f>IF(AND(AI253="WE適用",COUNTIF(Planning!$AS$10:$AS$896,$AF253&amp;"_"&amp;$AH253)&gt;0),"計画ok",IF(AND(AI253="WE適用",COUNTIF(Planning!$AS$10:$AS$896,$AF253&amp;"_"&amp;$AH253)=0),"未反映NG",""))</f>
        <v/>
      </c>
      <c r="AK253" s="6" t="str">
        <f t="shared" si="15"/>
        <v>50100MKC A000  _CBU</v>
      </c>
      <c r="AL253" s="6" t="str">
        <f>IF(B253="","",_xlfn.XLOOKUP(AF253,CostDB!A:A,CostDB!G:G))</f>
        <v>1255WE</v>
      </c>
    </row>
    <row r="254" spans="1:38" x14ac:dyDescent="0.35">
      <c r="A254" s="8" t="s">
        <v>2455</v>
      </c>
      <c r="B254" s="9" t="s">
        <v>191</v>
      </c>
      <c r="C254" s="9" t="s">
        <v>2456</v>
      </c>
      <c r="D254" s="10" t="s">
        <v>2457</v>
      </c>
      <c r="E254" s="9">
        <v>0</v>
      </c>
      <c r="F254" s="9">
        <v>0</v>
      </c>
      <c r="G254" s="9">
        <v>0</v>
      </c>
      <c r="H254" s="9">
        <v>0</v>
      </c>
      <c r="I254" s="9">
        <v>0</v>
      </c>
      <c r="J254" s="9">
        <v>0</v>
      </c>
      <c r="K254" s="9">
        <v>0</v>
      </c>
      <c r="L254" s="9">
        <v>0</v>
      </c>
      <c r="M254" s="9">
        <v>0</v>
      </c>
      <c r="N254" s="9">
        <v>0</v>
      </c>
      <c r="O254" s="9">
        <v>0</v>
      </c>
      <c r="P254" s="9">
        <v>0</v>
      </c>
      <c r="Q254" s="9">
        <v>0</v>
      </c>
      <c r="R254" s="9">
        <v>3</v>
      </c>
      <c r="S254" s="9">
        <v>0</v>
      </c>
      <c r="T254" s="9">
        <v>0</v>
      </c>
      <c r="U254" s="9">
        <v>0</v>
      </c>
      <c r="V254" s="9">
        <v>0</v>
      </c>
      <c r="W254" s="9">
        <v>0</v>
      </c>
      <c r="X254" s="9">
        <v>0</v>
      </c>
      <c r="Y254" s="9"/>
      <c r="Z254" s="9"/>
      <c r="AA254" s="9"/>
      <c r="AB254" s="9"/>
      <c r="AC254" s="10"/>
      <c r="AD254" s="535"/>
      <c r="AE254" s="6">
        <f t="shared" si="16"/>
        <v>17</v>
      </c>
      <c r="AF254" s="6" t="str">
        <f>IF($AE254=17,_xlfn.XLOOKUP($A254&amp;" ",CostDB!B:B,CostDB!A:A,"",,),IF($AE254=15,_xlfn.XLOOKUP($A254&amp;"   ",CostDB!B:B,CostDB!A:A,"",,),""))</f>
        <v xml:space="preserve">50100MKC A000  </v>
      </c>
      <c r="AG254" s="6" t="str">
        <f t="shared" si="14"/>
        <v>FUN</v>
      </c>
      <c r="AH254" s="6" t="str">
        <f t="shared" si="13"/>
        <v>CBU</v>
      </c>
      <c r="AI254" s="6" t="str">
        <f>IF($AF254="","",IF(LEFT(A254,5)="17500","タンク",IF(LEFT(A254,5)="17510","タンク",IF(COUNTIF(WeDB!$D$174:$D$183,$AF254)&gt;0,"吊掛けのみ",IF(COUNTIF(WeDB!$M$3:$M$169,$AF254)&gt;0,"アルミ",IF(COUNTIF(WeDB!D$3:D$169,$AF254),"WE適用","適用無し"))))))</f>
        <v>アルミ</v>
      </c>
      <c r="AJ254" s="6" t="str">
        <f>IF(AND(AI254="WE適用",COUNTIF(Planning!$AS$10:$AS$896,$AF254&amp;"_"&amp;$AH254)&gt;0),"計画ok",IF(AND(AI254="WE適用",COUNTIF(Planning!$AS$10:$AS$896,$AF254&amp;"_"&amp;$AH254)=0),"未反映NG",""))</f>
        <v/>
      </c>
      <c r="AK254" s="6" t="str">
        <f t="shared" si="15"/>
        <v>50100MKC A000  _CBU</v>
      </c>
      <c r="AL254" s="6" t="str">
        <f>IF(B254="","",_xlfn.XLOOKUP(AF254,CostDB!A:A,CostDB!G:G))</f>
        <v>1255WE</v>
      </c>
    </row>
    <row r="255" spans="1:38" x14ac:dyDescent="0.35">
      <c r="A255" s="8" t="s">
        <v>2455</v>
      </c>
      <c r="B255" s="9" t="s">
        <v>191</v>
      </c>
      <c r="C255" s="9" t="s">
        <v>2456</v>
      </c>
      <c r="D255" s="10" t="s">
        <v>2457</v>
      </c>
      <c r="E255" s="9">
        <v>0</v>
      </c>
      <c r="F255" s="9">
        <v>0</v>
      </c>
      <c r="G255" s="9">
        <v>0</v>
      </c>
      <c r="H255" s="9">
        <v>0</v>
      </c>
      <c r="I255" s="9">
        <v>0</v>
      </c>
      <c r="J255" s="9">
        <v>0</v>
      </c>
      <c r="K255" s="9">
        <v>0</v>
      </c>
      <c r="L255" s="9">
        <v>11</v>
      </c>
      <c r="M255" s="9">
        <v>0</v>
      </c>
      <c r="N255" s="9">
        <v>0</v>
      </c>
      <c r="O255" s="9">
        <v>0</v>
      </c>
      <c r="P255" s="9">
        <v>0</v>
      </c>
      <c r="Q255" s="9">
        <v>0</v>
      </c>
      <c r="R255" s="9">
        <v>0</v>
      </c>
      <c r="S255" s="9">
        <v>0</v>
      </c>
      <c r="T255" s="9">
        <v>0</v>
      </c>
      <c r="U255" s="9">
        <v>0</v>
      </c>
      <c r="V255" s="9">
        <v>0</v>
      </c>
      <c r="W255" s="9">
        <v>0</v>
      </c>
      <c r="X255" s="9">
        <v>0</v>
      </c>
      <c r="Y255" s="9"/>
      <c r="Z255" s="9"/>
      <c r="AA255" s="9"/>
      <c r="AB255" s="9"/>
      <c r="AC255" s="10"/>
      <c r="AD255" s="535"/>
      <c r="AE255" s="6">
        <f t="shared" si="16"/>
        <v>17</v>
      </c>
      <c r="AF255" s="6" t="str">
        <f>IF($AE255=17,_xlfn.XLOOKUP($A255&amp;" ",CostDB!B:B,CostDB!A:A,"",,),IF($AE255=15,_xlfn.XLOOKUP($A255&amp;"   ",CostDB!B:B,CostDB!A:A,"",,),""))</f>
        <v xml:space="preserve">50100MKC A000  </v>
      </c>
      <c r="AG255" s="6" t="str">
        <f t="shared" si="14"/>
        <v>FUN</v>
      </c>
      <c r="AH255" s="6" t="str">
        <f t="shared" si="13"/>
        <v>CBU</v>
      </c>
      <c r="AI255" s="6" t="str">
        <f>IF($AF255="","",IF(LEFT(A255,5)="17500","タンク",IF(LEFT(A255,5)="17510","タンク",IF(COUNTIF(WeDB!$D$174:$D$183,$AF255)&gt;0,"吊掛けのみ",IF(COUNTIF(WeDB!$M$3:$M$169,$AF255)&gt;0,"アルミ",IF(COUNTIF(WeDB!D$3:D$169,$AF255),"WE適用","適用無し"))))))</f>
        <v>アルミ</v>
      </c>
      <c r="AJ255" s="6" t="str">
        <f>IF(AND(AI255="WE適用",COUNTIF(Planning!$AS$10:$AS$896,$AF255&amp;"_"&amp;$AH255)&gt;0),"計画ok",IF(AND(AI255="WE適用",COUNTIF(Planning!$AS$10:$AS$896,$AF255&amp;"_"&amp;$AH255)=0),"未反映NG",""))</f>
        <v/>
      </c>
      <c r="AK255" s="6" t="str">
        <f t="shared" si="15"/>
        <v>50100MKC A000  _CBU</v>
      </c>
      <c r="AL255" s="6" t="str">
        <f>IF(B255="","",_xlfn.XLOOKUP(AF255,CostDB!A:A,CostDB!G:G))</f>
        <v>1255WE</v>
      </c>
    </row>
    <row r="256" spans="1:38" x14ac:dyDescent="0.35">
      <c r="A256" s="8" t="s">
        <v>2455</v>
      </c>
      <c r="B256" s="9" t="s">
        <v>191</v>
      </c>
      <c r="C256" s="9" t="s">
        <v>2456</v>
      </c>
      <c r="D256" s="10" t="s">
        <v>2457</v>
      </c>
      <c r="E256" s="9">
        <v>0</v>
      </c>
      <c r="F256" s="9">
        <v>2</v>
      </c>
      <c r="G256" s="9">
        <v>0</v>
      </c>
      <c r="H256" s="9">
        <v>0</v>
      </c>
      <c r="I256" s="9">
        <v>0</v>
      </c>
      <c r="J256" s="9">
        <v>0</v>
      </c>
      <c r="K256" s="9">
        <v>0</v>
      </c>
      <c r="L256" s="9">
        <v>0</v>
      </c>
      <c r="M256" s="9">
        <v>0</v>
      </c>
      <c r="N256" s="9">
        <v>0</v>
      </c>
      <c r="O256" s="9">
        <v>0</v>
      </c>
      <c r="P256" s="9">
        <v>0</v>
      </c>
      <c r="Q256" s="9">
        <v>0</v>
      </c>
      <c r="R256" s="9">
        <v>0</v>
      </c>
      <c r="S256" s="9">
        <v>0</v>
      </c>
      <c r="T256" s="9">
        <v>0</v>
      </c>
      <c r="U256" s="9">
        <v>0</v>
      </c>
      <c r="V256" s="9">
        <v>3</v>
      </c>
      <c r="W256" s="9">
        <v>0</v>
      </c>
      <c r="X256" s="9">
        <v>0</v>
      </c>
      <c r="Y256" s="9"/>
      <c r="Z256" s="9"/>
      <c r="AA256" s="9"/>
      <c r="AB256" s="9"/>
      <c r="AC256" s="10"/>
      <c r="AD256" s="535"/>
      <c r="AE256" s="6">
        <f t="shared" si="16"/>
        <v>17</v>
      </c>
      <c r="AF256" s="6" t="str">
        <f>IF($AE256=17,_xlfn.XLOOKUP($A256&amp;" ",CostDB!B:B,CostDB!A:A,"",,),IF($AE256=15,_xlfn.XLOOKUP($A256&amp;"   ",CostDB!B:B,CostDB!A:A,"",,),""))</f>
        <v xml:space="preserve">50100MKC A000  </v>
      </c>
      <c r="AG256" s="6" t="str">
        <f t="shared" si="14"/>
        <v>FUN</v>
      </c>
      <c r="AH256" s="6" t="str">
        <f t="shared" si="13"/>
        <v>CBU</v>
      </c>
      <c r="AI256" s="6" t="str">
        <f>IF($AF256="","",IF(LEFT(A256,5)="17500","タンク",IF(LEFT(A256,5)="17510","タンク",IF(COUNTIF(WeDB!$D$174:$D$183,$AF256)&gt;0,"吊掛けのみ",IF(COUNTIF(WeDB!$M$3:$M$169,$AF256)&gt;0,"アルミ",IF(COUNTIF(WeDB!D$3:D$169,$AF256),"WE適用","適用無し"))))))</f>
        <v>アルミ</v>
      </c>
      <c r="AJ256" s="6" t="str">
        <f>IF(AND(AI256="WE適用",COUNTIF(Planning!$AS$10:$AS$896,$AF256&amp;"_"&amp;$AH256)&gt;0),"計画ok",IF(AND(AI256="WE適用",COUNTIF(Planning!$AS$10:$AS$896,$AF256&amp;"_"&amp;$AH256)=0),"未反映NG",""))</f>
        <v/>
      </c>
      <c r="AK256" s="6" t="str">
        <f t="shared" si="15"/>
        <v>50100MKC A000  _CBU</v>
      </c>
      <c r="AL256" s="6" t="str">
        <f>IF(B256="","",_xlfn.XLOOKUP(AF256,CostDB!A:A,CostDB!G:G))</f>
        <v>1255WE</v>
      </c>
    </row>
    <row r="257" spans="1:38" x14ac:dyDescent="0.35">
      <c r="A257" s="8" t="s">
        <v>2455</v>
      </c>
      <c r="B257" s="9" t="s">
        <v>191</v>
      </c>
      <c r="C257" s="9" t="s">
        <v>2456</v>
      </c>
      <c r="D257" s="10" t="s">
        <v>2457</v>
      </c>
      <c r="E257" s="9">
        <v>0</v>
      </c>
      <c r="F257" s="9">
        <v>1</v>
      </c>
      <c r="G257" s="9">
        <v>0</v>
      </c>
      <c r="H257" s="9">
        <v>0</v>
      </c>
      <c r="I257" s="9">
        <v>0</v>
      </c>
      <c r="J257" s="9">
        <v>0</v>
      </c>
      <c r="K257" s="9">
        <v>0</v>
      </c>
      <c r="L257" s="9">
        <v>0</v>
      </c>
      <c r="M257" s="9">
        <v>0</v>
      </c>
      <c r="N257" s="9">
        <v>0</v>
      </c>
      <c r="O257" s="9">
        <v>0</v>
      </c>
      <c r="P257" s="9">
        <v>0</v>
      </c>
      <c r="Q257" s="9">
        <v>0</v>
      </c>
      <c r="R257" s="9">
        <v>0</v>
      </c>
      <c r="S257" s="9">
        <v>0</v>
      </c>
      <c r="T257" s="9">
        <v>0</v>
      </c>
      <c r="U257" s="9">
        <v>0</v>
      </c>
      <c r="V257" s="9">
        <v>1</v>
      </c>
      <c r="W257" s="9">
        <v>0</v>
      </c>
      <c r="X257" s="9">
        <v>0</v>
      </c>
      <c r="Y257" s="9"/>
      <c r="Z257" s="9"/>
      <c r="AA257" s="9"/>
      <c r="AB257" s="9"/>
      <c r="AC257" s="10"/>
      <c r="AD257" s="535"/>
      <c r="AE257" s="6">
        <f t="shared" si="16"/>
        <v>17</v>
      </c>
      <c r="AF257" s="6" t="str">
        <f>IF($AE257=17,_xlfn.XLOOKUP($A257&amp;" ",CostDB!B:B,CostDB!A:A,"",,),IF($AE257=15,_xlfn.XLOOKUP($A257&amp;"   ",CostDB!B:B,CostDB!A:A,"",,),""))</f>
        <v xml:space="preserve">50100MKC A000  </v>
      </c>
      <c r="AG257" s="6" t="str">
        <f t="shared" si="14"/>
        <v>FUN</v>
      </c>
      <c r="AH257" s="6" t="str">
        <f t="shared" si="13"/>
        <v>CBU</v>
      </c>
      <c r="AI257" s="6" t="str">
        <f>IF($AF257="","",IF(LEFT(A257,5)="17500","タンク",IF(LEFT(A257,5)="17510","タンク",IF(COUNTIF(WeDB!$D$174:$D$183,$AF257)&gt;0,"吊掛けのみ",IF(COUNTIF(WeDB!$M$3:$M$169,$AF257)&gt;0,"アルミ",IF(COUNTIF(WeDB!D$3:D$169,$AF257),"WE適用","適用無し"))))))</f>
        <v>アルミ</v>
      </c>
      <c r="AJ257" s="6" t="str">
        <f>IF(AND(AI257="WE適用",COUNTIF(Planning!$AS$10:$AS$896,$AF257&amp;"_"&amp;$AH257)&gt;0),"計画ok",IF(AND(AI257="WE適用",COUNTIF(Planning!$AS$10:$AS$896,$AF257&amp;"_"&amp;$AH257)=0),"未反映NG",""))</f>
        <v/>
      </c>
      <c r="AK257" s="6" t="str">
        <f t="shared" si="15"/>
        <v>50100MKC A000  _CBU</v>
      </c>
      <c r="AL257" s="6" t="str">
        <f>IF(B257="","",_xlfn.XLOOKUP(AF257,CostDB!A:A,CostDB!G:G))</f>
        <v>1255WE</v>
      </c>
    </row>
    <row r="258" spans="1:38" x14ac:dyDescent="0.35">
      <c r="A258" s="8" t="s">
        <v>2455</v>
      </c>
      <c r="B258" s="9" t="s">
        <v>191</v>
      </c>
      <c r="C258" s="9" t="s">
        <v>2456</v>
      </c>
      <c r="D258" s="10" t="s">
        <v>2457</v>
      </c>
      <c r="E258" s="9">
        <v>0</v>
      </c>
      <c r="F258" s="9">
        <v>0</v>
      </c>
      <c r="G258" s="9">
        <v>0</v>
      </c>
      <c r="H258" s="9">
        <v>0</v>
      </c>
      <c r="I258" s="9">
        <v>0</v>
      </c>
      <c r="J258" s="9">
        <v>0</v>
      </c>
      <c r="K258" s="9">
        <v>0</v>
      </c>
      <c r="L258" s="9">
        <v>0</v>
      </c>
      <c r="M258" s="9">
        <v>2</v>
      </c>
      <c r="N258" s="9">
        <v>0</v>
      </c>
      <c r="O258" s="9">
        <v>0</v>
      </c>
      <c r="P258" s="9">
        <v>0</v>
      </c>
      <c r="Q258" s="9">
        <v>0</v>
      </c>
      <c r="R258" s="9">
        <v>0</v>
      </c>
      <c r="S258" s="9">
        <v>0</v>
      </c>
      <c r="T258" s="9">
        <v>0</v>
      </c>
      <c r="U258" s="9">
        <v>0</v>
      </c>
      <c r="V258" s="9">
        <v>0</v>
      </c>
      <c r="W258" s="9">
        <v>0</v>
      </c>
      <c r="X258" s="9">
        <v>0</v>
      </c>
      <c r="Y258" s="9"/>
      <c r="Z258" s="9"/>
      <c r="AA258" s="9"/>
      <c r="AB258" s="9"/>
      <c r="AC258" s="10"/>
      <c r="AD258" s="535"/>
      <c r="AE258" s="6">
        <f t="shared" si="16"/>
        <v>17</v>
      </c>
      <c r="AF258" s="6" t="str">
        <f>IF($AE258=17,_xlfn.XLOOKUP($A258&amp;" ",CostDB!B:B,CostDB!A:A,"",,),IF($AE258=15,_xlfn.XLOOKUP($A258&amp;"   ",CostDB!B:B,CostDB!A:A,"",,),""))</f>
        <v xml:space="preserve">50100MKC A000  </v>
      </c>
      <c r="AG258" s="6" t="str">
        <f t="shared" si="14"/>
        <v>FUN</v>
      </c>
      <c r="AH258" s="6" t="str">
        <f t="shared" si="13"/>
        <v>CBU</v>
      </c>
      <c r="AI258" s="6" t="str">
        <f>IF($AF258="","",IF(LEFT(A258,5)="17500","タンク",IF(LEFT(A258,5)="17510","タンク",IF(COUNTIF(WeDB!$D$174:$D$183,$AF258)&gt;0,"吊掛けのみ",IF(COUNTIF(WeDB!$M$3:$M$169,$AF258)&gt;0,"アルミ",IF(COUNTIF(WeDB!D$3:D$169,$AF258),"WE適用","適用無し"))))))</f>
        <v>アルミ</v>
      </c>
      <c r="AJ258" s="6" t="str">
        <f>IF(AND(AI258="WE適用",COUNTIF(Planning!$AS$10:$AS$896,$AF258&amp;"_"&amp;$AH258)&gt;0),"計画ok",IF(AND(AI258="WE適用",COUNTIF(Planning!$AS$10:$AS$896,$AF258&amp;"_"&amp;$AH258)=0),"未反映NG",""))</f>
        <v/>
      </c>
      <c r="AK258" s="6" t="str">
        <f t="shared" si="15"/>
        <v>50100MKC A000  _CBU</v>
      </c>
      <c r="AL258" s="6" t="str">
        <f>IF(B258="","",_xlfn.XLOOKUP(AF258,CostDB!A:A,CostDB!G:G))</f>
        <v>1255WE</v>
      </c>
    </row>
    <row r="259" spans="1:38" x14ac:dyDescent="0.35">
      <c r="A259" s="8" t="s">
        <v>2455</v>
      </c>
      <c r="B259" s="9" t="s">
        <v>191</v>
      </c>
      <c r="C259" s="9" t="s">
        <v>2456</v>
      </c>
      <c r="D259" s="10" t="s">
        <v>2457</v>
      </c>
      <c r="E259" s="9">
        <v>0</v>
      </c>
      <c r="F259" s="9">
        <v>0</v>
      </c>
      <c r="G259" s="9">
        <v>0</v>
      </c>
      <c r="H259" s="9">
        <v>0</v>
      </c>
      <c r="I259" s="9">
        <v>0</v>
      </c>
      <c r="J259" s="9">
        <v>0</v>
      </c>
      <c r="K259" s="9">
        <v>0</v>
      </c>
      <c r="L259" s="9">
        <v>0</v>
      </c>
      <c r="M259" s="9">
        <v>0</v>
      </c>
      <c r="N259" s="9">
        <v>0</v>
      </c>
      <c r="O259" s="9">
        <v>0</v>
      </c>
      <c r="P259" s="9">
        <v>0</v>
      </c>
      <c r="Q259" s="9">
        <v>0</v>
      </c>
      <c r="R259" s="9">
        <v>1</v>
      </c>
      <c r="S259" s="9">
        <v>0</v>
      </c>
      <c r="T259" s="9">
        <v>0</v>
      </c>
      <c r="U259" s="9">
        <v>0</v>
      </c>
      <c r="V259" s="9">
        <v>0</v>
      </c>
      <c r="W259" s="9">
        <v>0</v>
      </c>
      <c r="X259" s="9">
        <v>0</v>
      </c>
      <c r="Y259" s="9"/>
      <c r="Z259" s="9"/>
      <c r="AA259" s="9"/>
      <c r="AB259" s="9"/>
      <c r="AC259" s="10"/>
      <c r="AD259" s="535"/>
      <c r="AE259" s="6">
        <f t="shared" si="16"/>
        <v>17</v>
      </c>
      <c r="AF259" s="6" t="str">
        <f>IF($AE259=17,_xlfn.XLOOKUP($A259&amp;" ",CostDB!B:B,CostDB!A:A,"",,),IF($AE259=15,_xlfn.XLOOKUP($A259&amp;"   ",CostDB!B:B,CostDB!A:A,"",,),""))</f>
        <v xml:space="preserve">50100MKC A000  </v>
      </c>
      <c r="AG259" s="6" t="str">
        <f t="shared" si="14"/>
        <v>FUN</v>
      </c>
      <c r="AH259" s="6" t="str">
        <f t="shared" si="13"/>
        <v>CBU</v>
      </c>
      <c r="AI259" s="6" t="str">
        <f>IF($AF259="","",IF(LEFT(A259,5)="17500","タンク",IF(LEFT(A259,5)="17510","タンク",IF(COUNTIF(WeDB!$D$174:$D$183,$AF259)&gt;0,"吊掛けのみ",IF(COUNTIF(WeDB!$M$3:$M$169,$AF259)&gt;0,"アルミ",IF(COUNTIF(WeDB!D$3:D$169,$AF259),"WE適用","適用無し"))))))</f>
        <v>アルミ</v>
      </c>
      <c r="AJ259" s="6" t="str">
        <f>IF(AND(AI259="WE適用",COUNTIF(Planning!$AS$10:$AS$896,$AF259&amp;"_"&amp;$AH259)&gt;0),"計画ok",IF(AND(AI259="WE適用",COUNTIF(Planning!$AS$10:$AS$896,$AF259&amp;"_"&amp;$AH259)=0),"未反映NG",""))</f>
        <v/>
      </c>
      <c r="AK259" s="6" t="str">
        <f t="shared" si="15"/>
        <v>50100MKC A000  _CBU</v>
      </c>
      <c r="AL259" s="6" t="str">
        <f>IF(B259="","",_xlfn.XLOOKUP(AF259,CostDB!A:A,CostDB!G:G))</f>
        <v>1255WE</v>
      </c>
    </row>
    <row r="260" spans="1:38" x14ac:dyDescent="0.35">
      <c r="A260" s="8" t="s">
        <v>2455</v>
      </c>
      <c r="B260" s="9" t="s">
        <v>191</v>
      </c>
      <c r="C260" s="9" t="s">
        <v>2456</v>
      </c>
      <c r="D260" s="10" t="s">
        <v>2457</v>
      </c>
      <c r="E260" s="9">
        <v>0</v>
      </c>
      <c r="F260" s="9">
        <v>0</v>
      </c>
      <c r="G260" s="9">
        <v>0</v>
      </c>
      <c r="H260" s="9">
        <v>0</v>
      </c>
      <c r="I260" s="9">
        <v>0</v>
      </c>
      <c r="J260" s="9">
        <v>0</v>
      </c>
      <c r="K260" s="9">
        <v>0</v>
      </c>
      <c r="L260" s="9">
        <v>0</v>
      </c>
      <c r="M260" s="9">
        <v>0</v>
      </c>
      <c r="N260" s="9">
        <v>0</v>
      </c>
      <c r="O260" s="9">
        <v>0</v>
      </c>
      <c r="P260" s="9">
        <v>0</v>
      </c>
      <c r="Q260" s="9">
        <v>0</v>
      </c>
      <c r="R260" s="9">
        <v>0</v>
      </c>
      <c r="S260" s="9">
        <v>1</v>
      </c>
      <c r="T260" s="9">
        <v>0</v>
      </c>
      <c r="U260" s="9">
        <v>0</v>
      </c>
      <c r="V260" s="9">
        <v>0</v>
      </c>
      <c r="W260" s="9">
        <v>0</v>
      </c>
      <c r="X260" s="9">
        <v>0</v>
      </c>
      <c r="Y260" s="9"/>
      <c r="Z260" s="9"/>
      <c r="AA260" s="9"/>
      <c r="AB260" s="9"/>
      <c r="AC260" s="10"/>
      <c r="AD260" s="535"/>
      <c r="AE260" s="6">
        <f t="shared" si="16"/>
        <v>17</v>
      </c>
      <c r="AF260" s="6" t="str">
        <f>IF($AE260=17,_xlfn.XLOOKUP($A260&amp;" ",CostDB!B:B,CostDB!A:A,"",,),IF($AE260=15,_xlfn.XLOOKUP($A260&amp;"   ",CostDB!B:B,CostDB!A:A,"",,),""))</f>
        <v xml:space="preserve">50100MKC A000  </v>
      </c>
      <c r="AG260" s="6" t="str">
        <f t="shared" si="14"/>
        <v>FUN</v>
      </c>
      <c r="AH260" s="6" t="str">
        <f t="shared" si="13"/>
        <v>CBU</v>
      </c>
      <c r="AI260" s="6" t="str">
        <f>IF($AF260="","",IF(LEFT(A260,5)="17500","タンク",IF(LEFT(A260,5)="17510","タンク",IF(COUNTIF(WeDB!$D$174:$D$183,$AF260)&gt;0,"吊掛けのみ",IF(COUNTIF(WeDB!$M$3:$M$169,$AF260)&gt;0,"アルミ",IF(COUNTIF(WeDB!D$3:D$169,$AF260),"WE適用","適用無し"))))))</f>
        <v>アルミ</v>
      </c>
      <c r="AJ260" s="6" t="str">
        <f>IF(AND(AI260="WE適用",COUNTIF(Planning!$AS$10:$AS$896,$AF260&amp;"_"&amp;$AH260)&gt;0),"計画ok",IF(AND(AI260="WE適用",COUNTIF(Planning!$AS$10:$AS$896,$AF260&amp;"_"&amp;$AH260)=0),"未反映NG",""))</f>
        <v/>
      </c>
      <c r="AK260" s="6" t="str">
        <f t="shared" si="15"/>
        <v>50100MKC A000  _CBU</v>
      </c>
      <c r="AL260" s="6" t="str">
        <f>IF(B260="","",_xlfn.XLOOKUP(AF260,CostDB!A:A,CostDB!G:G))</f>
        <v>1255WE</v>
      </c>
    </row>
    <row r="261" spans="1:38" x14ac:dyDescent="0.35">
      <c r="A261" s="8" t="s">
        <v>2455</v>
      </c>
      <c r="B261" s="9" t="s">
        <v>191</v>
      </c>
      <c r="C261" s="9" t="s">
        <v>2456</v>
      </c>
      <c r="D261" s="10" t="s">
        <v>2457</v>
      </c>
      <c r="E261" s="9">
        <v>0</v>
      </c>
      <c r="F261" s="9">
        <v>0</v>
      </c>
      <c r="G261" s="9">
        <v>0</v>
      </c>
      <c r="H261" s="9">
        <v>0</v>
      </c>
      <c r="I261" s="9">
        <v>0</v>
      </c>
      <c r="J261" s="9">
        <v>0</v>
      </c>
      <c r="K261" s="9">
        <v>0</v>
      </c>
      <c r="L261" s="9">
        <v>0</v>
      </c>
      <c r="M261" s="9">
        <v>0</v>
      </c>
      <c r="N261" s="9">
        <v>0</v>
      </c>
      <c r="O261" s="9">
        <v>0</v>
      </c>
      <c r="P261" s="9">
        <v>0</v>
      </c>
      <c r="Q261" s="9">
        <v>0</v>
      </c>
      <c r="R261" s="9">
        <v>2</v>
      </c>
      <c r="S261" s="9">
        <v>0</v>
      </c>
      <c r="T261" s="9">
        <v>0</v>
      </c>
      <c r="U261" s="9">
        <v>0</v>
      </c>
      <c r="V261" s="9">
        <v>0</v>
      </c>
      <c r="W261" s="9">
        <v>0</v>
      </c>
      <c r="X261" s="9">
        <v>0</v>
      </c>
      <c r="Y261" s="9"/>
      <c r="Z261" s="9"/>
      <c r="AA261" s="9"/>
      <c r="AB261" s="9"/>
      <c r="AC261" s="10"/>
      <c r="AD261" s="535"/>
      <c r="AE261" s="6">
        <f t="shared" si="16"/>
        <v>17</v>
      </c>
      <c r="AF261" s="6" t="str">
        <f>IF($AE261=17,_xlfn.XLOOKUP($A261&amp;" ",CostDB!B:B,CostDB!A:A,"",,),IF($AE261=15,_xlfn.XLOOKUP($A261&amp;"   ",CostDB!B:B,CostDB!A:A,"",,),""))</f>
        <v xml:space="preserve">50100MKC A000  </v>
      </c>
      <c r="AG261" s="6" t="str">
        <f t="shared" si="14"/>
        <v>FUN</v>
      </c>
      <c r="AH261" s="6" t="str">
        <f t="shared" ref="AH261:AH324" si="17">IF($AG261="","",IF($AG261="COM","CBU",IF($AG261="MULTI","CBU",IF($AG261="FUN","CBU",IF($AG261="CELL","CBU",IF($AG261="CKD","CKD"))))))</f>
        <v>CBU</v>
      </c>
      <c r="AI261" s="6" t="str">
        <f>IF($AF261="","",IF(LEFT(A261,5)="17500","タンク",IF(LEFT(A261,5)="17510","タンク",IF(COUNTIF(WeDB!$D$174:$D$183,$AF261)&gt;0,"吊掛けのみ",IF(COUNTIF(WeDB!$M$3:$M$169,$AF261)&gt;0,"アルミ",IF(COUNTIF(WeDB!D$3:D$169,$AF261),"WE適用","適用無し"))))))</f>
        <v>アルミ</v>
      </c>
      <c r="AJ261" s="6" t="str">
        <f>IF(AND(AI261="WE適用",COUNTIF(Planning!$AS$10:$AS$896,$AF261&amp;"_"&amp;$AH261)&gt;0),"計画ok",IF(AND(AI261="WE適用",COUNTIF(Planning!$AS$10:$AS$896,$AF261&amp;"_"&amp;$AH261)=0),"未反映NG",""))</f>
        <v/>
      </c>
      <c r="AK261" s="6" t="str">
        <f t="shared" si="15"/>
        <v>50100MKC A000  _CBU</v>
      </c>
      <c r="AL261" s="6" t="str">
        <f>IF(B261="","",_xlfn.XLOOKUP(AF261,CostDB!A:A,CostDB!G:G))</f>
        <v>1255WE</v>
      </c>
    </row>
    <row r="262" spans="1:38" x14ac:dyDescent="0.35">
      <c r="A262" s="8" t="s">
        <v>2455</v>
      </c>
      <c r="B262" s="9" t="s">
        <v>191</v>
      </c>
      <c r="C262" s="9" t="s">
        <v>2456</v>
      </c>
      <c r="D262" s="10" t="s">
        <v>2457</v>
      </c>
      <c r="E262" s="9">
        <v>0</v>
      </c>
      <c r="F262" s="9">
        <v>14</v>
      </c>
      <c r="G262" s="9">
        <v>11</v>
      </c>
      <c r="H262" s="9">
        <v>0</v>
      </c>
      <c r="I262" s="9">
        <v>0</v>
      </c>
      <c r="J262" s="9">
        <v>0</v>
      </c>
      <c r="K262" s="9">
        <v>0</v>
      </c>
      <c r="L262" s="9">
        <v>0</v>
      </c>
      <c r="M262" s="9">
        <v>0</v>
      </c>
      <c r="N262" s="9">
        <v>0</v>
      </c>
      <c r="O262" s="9">
        <v>0</v>
      </c>
      <c r="P262" s="9">
        <v>0</v>
      </c>
      <c r="Q262" s="9">
        <v>0</v>
      </c>
      <c r="R262" s="9">
        <v>0</v>
      </c>
      <c r="S262" s="9">
        <v>0</v>
      </c>
      <c r="T262" s="9">
        <v>0</v>
      </c>
      <c r="U262" s="9">
        <v>0</v>
      </c>
      <c r="V262" s="9">
        <v>0</v>
      </c>
      <c r="W262" s="9">
        <v>0</v>
      </c>
      <c r="X262" s="9">
        <v>0</v>
      </c>
      <c r="Y262" s="9"/>
      <c r="Z262" s="9"/>
      <c r="AA262" s="9"/>
      <c r="AB262" s="9"/>
      <c r="AC262" s="10"/>
      <c r="AD262" s="535"/>
      <c r="AE262" s="6">
        <f t="shared" si="16"/>
        <v>17</v>
      </c>
      <c r="AF262" s="6" t="str">
        <f>IF($AE262=17,_xlfn.XLOOKUP($A262&amp;" ",CostDB!B:B,CostDB!A:A,"",,),IF($AE262=15,_xlfn.XLOOKUP($A262&amp;"   ",CostDB!B:B,CostDB!A:A,"",,),""))</f>
        <v xml:space="preserve">50100MKC A000  </v>
      </c>
      <c r="AG262" s="6" t="str">
        <f t="shared" ref="AG262:AG325" si="18">IF($B262="K2AF02","COM",IF($B262="K2AF04","MULTI",IF($B262="K2AFC3","FUN",IF($B262="K2AFC4","CELL",IF($B262="K2KD32","CKD","")))))</f>
        <v>FUN</v>
      </c>
      <c r="AH262" s="6" t="str">
        <f t="shared" si="17"/>
        <v>CBU</v>
      </c>
      <c r="AI262" s="6" t="str">
        <f>IF($AF262="","",IF(LEFT(A262,5)="17500","タンク",IF(LEFT(A262,5)="17510","タンク",IF(COUNTIF(WeDB!$D$174:$D$183,$AF262)&gt;0,"吊掛けのみ",IF(COUNTIF(WeDB!$M$3:$M$169,$AF262)&gt;0,"アルミ",IF(COUNTIF(WeDB!D$3:D$169,$AF262),"WE適用","適用無し"))))))</f>
        <v>アルミ</v>
      </c>
      <c r="AJ262" s="6" t="str">
        <f>IF(AND(AI262="WE適用",COUNTIF(Planning!$AS$10:$AS$896,$AF262&amp;"_"&amp;$AH262)&gt;0),"計画ok",IF(AND(AI262="WE適用",COUNTIF(Planning!$AS$10:$AS$896,$AF262&amp;"_"&amp;$AH262)=0),"未反映NG",""))</f>
        <v/>
      </c>
      <c r="AK262" s="6" t="str">
        <f t="shared" ref="AK262:AK325" si="19">AF262&amp;"_"&amp;AH262</f>
        <v>50100MKC A000  _CBU</v>
      </c>
      <c r="AL262" s="6" t="str">
        <f>IF(B262="","",_xlfn.XLOOKUP(AF262,CostDB!A:A,CostDB!G:G))</f>
        <v>1255WE</v>
      </c>
    </row>
    <row r="263" spans="1:38" x14ac:dyDescent="0.35">
      <c r="A263" s="8" t="s">
        <v>2455</v>
      </c>
      <c r="B263" s="9" t="s">
        <v>191</v>
      </c>
      <c r="C263" s="9" t="s">
        <v>2456</v>
      </c>
      <c r="D263" s="10" t="s">
        <v>2457</v>
      </c>
      <c r="E263" s="9">
        <v>0</v>
      </c>
      <c r="F263" s="9">
        <v>0</v>
      </c>
      <c r="G263" s="9">
        <v>0</v>
      </c>
      <c r="H263" s="9">
        <v>1</v>
      </c>
      <c r="I263" s="9">
        <v>0</v>
      </c>
      <c r="J263" s="9">
        <v>0</v>
      </c>
      <c r="K263" s="9">
        <v>0</v>
      </c>
      <c r="L263" s="9">
        <v>0</v>
      </c>
      <c r="M263" s="9">
        <v>0</v>
      </c>
      <c r="N263" s="9">
        <v>0</v>
      </c>
      <c r="O263" s="9">
        <v>0</v>
      </c>
      <c r="P263" s="9">
        <v>0</v>
      </c>
      <c r="Q263" s="9">
        <v>0</v>
      </c>
      <c r="R263" s="9">
        <v>0</v>
      </c>
      <c r="S263" s="9">
        <v>0</v>
      </c>
      <c r="T263" s="9">
        <v>0</v>
      </c>
      <c r="U263" s="9">
        <v>0</v>
      </c>
      <c r="V263" s="9">
        <v>0</v>
      </c>
      <c r="W263" s="9">
        <v>0</v>
      </c>
      <c r="X263" s="9">
        <v>0</v>
      </c>
      <c r="Y263" s="9"/>
      <c r="Z263" s="9"/>
      <c r="AA263" s="9"/>
      <c r="AB263" s="9"/>
      <c r="AC263" s="10"/>
      <c r="AD263" s="535"/>
      <c r="AE263" s="6">
        <f t="shared" si="16"/>
        <v>17</v>
      </c>
      <c r="AF263" s="6" t="str">
        <f>IF($AE263=17,_xlfn.XLOOKUP($A263&amp;" ",CostDB!B:B,CostDB!A:A,"",,),IF($AE263=15,_xlfn.XLOOKUP($A263&amp;"   ",CostDB!B:B,CostDB!A:A,"",,),""))</f>
        <v xml:space="preserve">50100MKC A000  </v>
      </c>
      <c r="AG263" s="6" t="str">
        <f t="shared" si="18"/>
        <v>FUN</v>
      </c>
      <c r="AH263" s="6" t="str">
        <f t="shared" si="17"/>
        <v>CBU</v>
      </c>
      <c r="AI263" s="6" t="str">
        <f>IF($AF263="","",IF(LEFT(A263,5)="17500","タンク",IF(LEFT(A263,5)="17510","タンク",IF(COUNTIF(WeDB!$D$174:$D$183,$AF263)&gt;0,"吊掛けのみ",IF(COUNTIF(WeDB!$M$3:$M$169,$AF263)&gt;0,"アルミ",IF(COUNTIF(WeDB!D$3:D$169,$AF263),"WE適用","適用無し"))))))</f>
        <v>アルミ</v>
      </c>
      <c r="AJ263" s="6" t="str">
        <f>IF(AND(AI263="WE適用",COUNTIF(Planning!$AS$10:$AS$896,$AF263&amp;"_"&amp;$AH263)&gt;0),"計画ok",IF(AND(AI263="WE適用",COUNTIF(Planning!$AS$10:$AS$896,$AF263&amp;"_"&amp;$AH263)=0),"未反映NG",""))</f>
        <v/>
      </c>
      <c r="AK263" s="6" t="str">
        <f t="shared" si="19"/>
        <v>50100MKC A000  _CBU</v>
      </c>
      <c r="AL263" s="6" t="str">
        <f>IF(B263="","",_xlfn.XLOOKUP(AF263,CostDB!A:A,CostDB!G:G))</f>
        <v>1255WE</v>
      </c>
    </row>
    <row r="264" spans="1:38" x14ac:dyDescent="0.35">
      <c r="A264" s="8" t="s">
        <v>2455</v>
      </c>
      <c r="B264" s="9" t="s">
        <v>191</v>
      </c>
      <c r="C264" s="9" t="s">
        <v>2456</v>
      </c>
      <c r="D264" s="10" t="s">
        <v>2457</v>
      </c>
      <c r="E264" s="9">
        <v>0</v>
      </c>
      <c r="F264" s="9">
        <v>0</v>
      </c>
      <c r="G264" s="9">
        <v>0</v>
      </c>
      <c r="H264" s="9">
        <v>0</v>
      </c>
      <c r="I264" s="9">
        <v>0</v>
      </c>
      <c r="J264" s="9">
        <v>0</v>
      </c>
      <c r="K264" s="9">
        <v>0</v>
      </c>
      <c r="L264" s="9">
        <v>0</v>
      </c>
      <c r="M264" s="9">
        <v>0</v>
      </c>
      <c r="N264" s="9">
        <v>0</v>
      </c>
      <c r="O264" s="9">
        <v>0</v>
      </c>
      <c r="P264" s="9">
        <v>0</v>
      </c>
      <c r="Q264" s="9">
        <v>0</v>
      </c>
      <c r="R264" s="9">
        <v>0</v>
      </c>
      <c r="S264" s="9">
        <v>0</v>
      </c>
      <c r="T264" s="9">
        <v>10</v>
      </c>
      <c r="U264" s="9">
        <v>0</v>
      </c>
      <c r="V264" s="9">
        <v>0</v>
      </c>
      <c r="W264" s="9">
        <v>0</v>
      </c>
      <c r="X264" s="9">
        <v>0</v>
      </c>
      <c r="Y264" s="9"/>
      <c r="Z264" s="9"/>
      <c r="AA264" s="9"/>
      <c r="AB264" s="9"/>
      <c r="AC264" s="10"/>
      <c r="AD264" s="535"/>
      <c r="AE264" s="6">
        <f t="shared" si="16"/>
        <v>17</v>
      </c>
      <c r="AF264" s="6" t="str">
        <f>IF($AE264=17,_xlfn.XLOOKUP($A264&amp;" ",CostDB!B:B,CostDB!A:A,"",,),IF($AE264=15,_xlfn.XLOOKUP($A264&amp;"   ",CostDB!B:B,CostDB!A:A,"",,),""))</f>
        <v xml:space="preserve">50100MKC A000  </v>
      </c>
      <c r="AG264" s="6" t="str">
        <f t="shared" si="18"/>
        <v>FUN</v>
      </c>
      <c r="AH264" s="6" t="str">
        <f t="shared" si="17"/>
        <v>CBU</v>
      </c>
      <c r="AI264" s="6" t="str">
        <f>IF($AF264="","",IF(LEFT(A264,5)="17500","タンク",IF(LEFT(A264,5)="17510","タンク",IF(COUNTIF(WeDB!$D$174:$D$183,$AF264)&gt;0,"吊掛けのみ",IF(COUNTIF(WeDB!$M$3:$M$169,$AF264)&gt;0,"アルミ",IF(COUNTIF(WeDB!D$3:D$169,$AF264),"WE適用","適用無し"))))))</f>
        <v>アルミ</v>
      </c>
      <c r="AJ264" s="6" t="str">
        <f>IF(AND(AI264="WE適用",COUNTIF(Planning!$AS$10:$AS$896,$AF264&amp;"_"&amp;$AH264)&gt;0),"計画ok",IF(AND(AI264="WE適用",COUNTIF(Planning!$AS$10:$AS$896,$AF264&amp;"_"&amp;$AH264)=0),"未反映NG",""))</f>
        <v/>
      </c>
      <c r="AK264" s="6" t="str">
        <f t="shared" si="19"/>
        <v>50100MKC A000  _CBU</v>
      </c>
      <c r="AL264" s="6" t="str">
        <f>IF(B264="","",_xlfn.XLOOKUP(AF264,CostDB!A:A,CostDB!G:G))</f>
        <v>1255WE</v>
      </c>
    </row>
    <row r="265" spans="1:38" x14ac:dyDescent="0.35">
      <c r="A265" s="8" t="s">
        <v>2455</v>
      </c>
      <c r="B265" s="9" t="s">
        <v>191</v>
      </c>
      <c r="C265" s="9" t="s">
        <v>2456</v>
      </c>
      <c r="D265" s="10" t="s">
        <v>2457</v>
      </c>
      <c r="E265" s="9">
        <v>0</v>
      </c>
      <c r="F265" s="9">
        <v>0</v>
      </c>
      <c r="G265" s="9">
        <v>0</v>
      </c>
      <c r="H265" s="9">
        <v>0</v>
      </c>
      <c r="I265" s="9">
        <v>0</v>
      </c>
      <c r="J265" s="9">
        <v>0</v>
      </c>
      <c r="K265" s="9">
        <v>0</v>
      </c>
      <c r="L265" s="9">
        <v>0</v>
      </c>
      <c r="M265" s="9">
        <v>0</v>
      </c>
      <c r="N265" s="9">
        <v>0</v>
      </c>
      <c r="O265" s="9">
        <v>0</v>
      </c>
      <c r="P265" s="9">
        <v>0</v>
      </c>
      <c r="Q265" s="9">
        <v>0</v>
      </c>
      <c r="R265" s="9">
        <v>0</v>
      </c>
      <c r="S265" s="9">
        <v>0</v>
      </c>
      <c r="T265" s="9">
        <v>0</v>
      </c>
      <c r="U265" s="9">
        <v>0</v>
      </c>
      <c r="V265" s="9">
        <v>0</v>
      </c>
      <c r="W265" s="9">
        <v>4</v>
      </c>
      <c r="X265" s="9">
        <v>0</v>
      </c>
      <c r="Y265" s="9"/>
      <c r="Z265" s="9"/>
      <c r="AA265" s="9"/>
      <c r="AB265" s="9"/>
      <c r="AC265" s="10"/>
      <c r="AD265" s="535"/>
      <c r="AE265" s="6">
        <f t="shared" si="16"/>
        <v>17</v>
      </c>
      <c r="AF265" s="6" t="str">
        <f>IF($AE265=17,_xlfn.XLOOKUP($A265&amp;" ",CostDB!B:B,CostDB!A:A,"",,),IF($AE265=15,_xlfn.XLOOKUP($A265&amp;"   ",CostDB!B:B,CostDB!A:A,"",,),""))</f>
        <v xml:space="preserve">50100MKC A000  </v>
      </c>
      <c r="AG265" s="6" t="str">
        <f t="shared" si="18"/>
        <v>FUN</v>
      </c>
      <c r="AH265" s="6" t="str">
        <f t="shared" si="17"/>
        <v>CBU</v>
      </c>
      <c r="AI265" s="6" t="str">
        <f>IF($AF265="","",IF(LEFT(A265,5)="17500","タンク",IF(LEFT(A265,5)="17510","タンク",IF(COUNTIF(WeDB!$D$174:$D$183,$AF265)&gt;0,"吊掛けのみ",IF(COUNTIF(WeDB!$M$3:$M$169,$AF265)&gt;0,"アルミ",IF(COUNTIF(WeDB!D$3:D$169,$AF265),"WE適用","適用無し"))))))</f>
        <v>アルミ</v>
      </c>
      <c r="AJ265" s="6" t="str">
        <f>IF(AND(AI265="WE適用",COUNTIF(Planning!$AS$10:$AS$896,$AF265&amp;"_"&amp;$AH265)&gt;0),"計画ok",IF(AND(AI265="WE適用",COUNTIF(Planning!$AS$10:$AS$896,$AF265&amp;"_"&amp;$AH265)=0),"未反映NG",""))</f>
        <v/>
      </c>
      <c r="AK265" s="6" t="str">
        <f t="shared" si="19"/>
        <v>50100MKC A000  _CBU</v>
      </c>
      <c r="AL265" s="6" t="str">
        <f>IF(B265="","",_xlfn.XLOOKUP(AF265,CostDB!A:A,CostDB!G:G))</f>
        <v>1255WE</v>
      </c>
    </row>
    <row r="266" spans="1:38" x14ac:dyDescent="0.35">
      <c r="A266" s="8" t="s">
        <v>2455</v>
      </c>
      <c r="B266" s="9" t="s">
        <v>191</v>
      </c>
      <c r="C266" s="9" t="s">
        <v>2456</v>
      </c>
      <c r="D266" s="10" t="s">
        <v>2457</v>
      </c>
      <c r="E266" s="9">
        <v>0</v>
      </c>
      <c r="F266" s="9">
        <v>0</v>
      </c>
      <c r="G266" s="9">
        <v>0</v>
      </c>
      <c r="H266" s="9">
        <v>0</v>
      </c>
      <c r="I266" s="9">
        <v>0</v>
      </c>
      <c r="J266" s="9">
        <v>0</v>
      </c>
      <c r="K266" s="9">
        <v>0</v>
      </c>
      <c r="L266" s="9">
        <v>0</v>
      </c>
      <c r="M266" s="9">
        <v>0</v>
      </c>
      <c r="N266" s="9">
        <v>0</v>
      </c>
      <c r="O266" s="9">
        <v>0</v>
      </c>
      <c r="P266" s="9">
        <v>0</v>
      </c>
      <c r="Q266" s="9">
        <v>0</v>
      </c>
      <c r="R266" s="9">
        <v>0</v>
      </c>
      <c r="S266" s="9">
        <v>0</v>
      </c>
      <c r="T266" s="9">
        <v>1</v>
      </c>
      <c r="U266" s="9">
        <v>0</v>
      </c>
      <c r="V266" s="9">
        <v>0</v>
      </c>
      <c r="W266" s="9">
        <v>0</v>
      </c>
      <c r="X266" s="9">
        <v>0</v>
      </c>
      <c r="Y266" s="9"/>
      <c r="Z266" s="9"/>
      <c r="AA266" s="9"/>
      <c r="AB266" s="9"/>
      <c r="AC266" s="10"/>
      <c r="AD266" s="535"/>
      <c r="AE266" s="6">
        <f t="shared" si="16"/>
        <v>17</v>
      </c>
      <c r="AF266" s="6" t="str">
        <f>IF($AE266=17,_xlfn.XLOOKUP($A266&amp;" ",CostDB!B:B,CostDB!A:A,"",,),IF($AE266=15,_xlfn.XLOOKUP($A266&amp;"   ",CostDB!B:B,CostDB!A:A,"",,),""))</f>
        <v xml:space="preserve">50100MKC A000  </v>
      </c>
      <c r="AG266" s="6" t="str">
        <f t="shared" si="18"/>
        <v>FUN</v>
      </c>
      <c r="AH266" s="6" t="str">
        <f t="shared" si="17"/>
        <v>CBU</v>
      </c>
      <c r="AI266" s="6" t="str">
        <f>IF($AF266="","",IF(LEFT(A266,5)="17500","タンク",IF(LEFT(A266,5)="17510","タンク",IF(COUNTIF(WeDB!$D$174:$D$183,$AF266)&gt;0,"吊掛けのみ",IF(COUNTIF(WeDB!$M$3:$M$169,$AF266)&gt;0,"アルミ",IF(COUNTIF(WeDB!D$3:D$169,$AF266),"WE適用","適用無し"))))))</f>
        <v>アルミ</v>
      </c>
      <c r="AJ266" s="6" t="str">
        <f>IF(AND(AI266="WE適用",COUNTIF(Planning!$AS$10:$AS$896,$AF266&amp;"_"&amp;$AH266)&gt;0),"計画ok",IF(AND(AI266="WE適用",COUNTIF(Planning!$AS$10:$AS$896,$AF266&amp;"_"&amp;$AH266)=0),"未反映NG",""))</f>
        <v/>
      </c>
      <c r="AK266" s="6" t="str">
        <f t="shared" si="19"/>
        <v>50100MKC A000  _CBU</v>
      </c>
      <c r="AL266" s="6" t="str">
        <f>IF(B266="","",_xlfn.XLOOKUP(AF266,CostDB!A:A,CostDB!G:G))</f>
        <v>1255WE</v>
      </c>
    </row>
    <row r="267" spans="1:38" x14ac:dyDescent="0.35">
      <c r="A267" s="8" t="s">
        <v>2458</v>
      </c>
      <c r="B267" s="9"/>
      <c r="C267" s="9"/>
      <c r="D267" s="10"/>
      <c r="E267" s="9">
        <v>44</v>
      </c>
      <c r="F267" s="9">
        <v>44</v>
      </c>
      <c r="G267" s="9">
        <v>44</v>
      </c>
      <c r="H267" s="9">
        <v>44</v>
      </c>
      <c r="I267" s="9">
        <v>44</v>
      </c>
      <c r="J267" s="9">
        <v>44</v>
      </c>
      <c r="K267" s="9">
        <v>44</v>
      </c>
      <c r="L267" s="9">
        <v>44</v>
      </c>
      <c r="M267" s="9">
        <v>44</v>
      </c>
      <c r="N267" s="9">
        <v>44</v>
      </c>
      <c r="O267" s="9">
        <v>44</v>
      </c>
      <c r="P267" s="9">
        <v>44</v>
      </c>
      <c r="Q267" s="9">
        <v>44</v>
      </c>
      <c r="R267" s="9">
        <v>44</v>
      </c>
      <c r="S267" s="9">
        <v>44</v>
      </c>
      <c r="T267" s="9">
        <v>44</v>
      </c>
      <c r="U267" s="9">
        <v>44</v>
      </c>
      <c r="V267" s="9">
        <v>44</v>
      </c>
      <c r="W267" s="9">
        <v>44</v>
      </c>
      <c r="X267" s="9">
        <v>44</v>
      </c>
      <c r="Y267" s="9"/>
      <c r="Z267" s="9"/>
      <c r="AA267" s="9"/>
      <c r="AB267" s="9"/>
      <c r="AC267" s="10"/>
      <c r="AD267" s="535"/>
      <c r="AE267" s="6">
        <f t="shared" si="16"/>
        <v>20</v>
      </c>
      <c r="AF267" s="6" t="str">
        <f>IF($AE267=17,_xlfn.XLOOKUP($A267&amp;" ",CostDB!B:B,CostDB!A:A,"",,),IF($AE267=15,_xlfn.XLOOKUP($A267&amp;"   ",CostDB!B:B,CostDB!A:A,"",,),""))</f>
        <v/>
      </c>
      <c r="AG267" s="6" t="str">
        <f t="shared" si="18"/>
        <v/>
      </c>
      <c r="AH267" s="6" t="str">
        <f t="shared" si="17"/>
        <v/>
      </c>
      <c r="AI267" s="6" t="str">
        <f>IF($AF267="","",IF(LEFT(A267,5)="17500","タンク",IF(LEFT(A267,5)="17510","タンク",IF(COUNTIF(WeDB!$D$174:$D$183,$AF267)&gt;0,"吊掛けのみ",IF(COUNTIF(WeDB!$M$3:$M$169,$AF267)&gt;0,"アルミ",IF(COUNTIF(WeDB!D$3:D$169,$AF267),"WE適用","適用無し"))))))</f>
        <v/>
      </c>
      <c r="AJ267" s="6" t="str">
        <f>IF(AND(AI267="WE適用",COUNTIF(Planning!$AS$10:$AS$896,$AF267&amp;"_"&amp;$AH267)&gt;0),"計画ok",IF(AND(AI267="WE適用",COUNTIF(Planning!$AS$10:$AS$896,$AF267&amp;"_"&amp;$AH267)=0),"未反映NG",""))</f>
        <v/>
      </c>
      <c r="AK267" s="6" t="str">
        <f t="shared" si="19"/>
        <v>_</v>
      </c>
      <c r="AL267" s="6" t="str">
        <f>IF(B267="","",_xlfn.XLOOKUP(AF267,CostDB!A:A,CostDB!G:G))</f>
        <v/>
      </c>
    </row>
    <row r="268" spans="1:38" x14ac:dyDescent="0.35">
      <c r="A268" s="8" t="s">
        <v>2459</v>
      </c>
      <c r="B268" s="9" t="s">
        <v>191</v>
      </c>
      <c r="C268" s="9" t="s">
        <v>2389</v>
      </c>
      <c r="D268" s="10" t="s">
        <v>192</v>
      </c>
      <c r="E268" s="9">
        <v>0</v>
      </c>
      <c r="F268" s="9">
        <v>0</v>
      </c>
      <c r="G268" s="9">
        <v>0</v>
      </c>
      <c r="H268" s="9">
        <v>0</v>
      </c>
      <c r="I268" s="9">
        <v>0</v>
      </c>
      <c r="J268" s="9">
        <v>5</v>
      </c>
      <c r="K268" s="9">
        <v>5</v>
      </c>
      <c r="L268" s="9">
        <v>6</v>
      </c>
      <c r="M268" s="9">
        <v>6</v>
      </c>
      <c r="N268" s="9">
        <v>6</v>
      </c>
      <c r="O268" s="9">
        <v>0</v>
      </c>
      <c r="P268" s="9">
        <v>0</v>
      </c>
      <c r="Q268" s="9">
        <v>0</v>
      </c>
      <c r="R268" s="9">
        <v>0</v>
      </c>
      <c r="S268" s="9">
        <v>5</v>
      </c>
      <c r="T268" s="9">
        <v>6</v>
      </c>
      <c r="U268" s="9">
        <v>5</v>
      </c>
      <c r="V268" s="9">
        <v>6</v>
      </c>
      <c r="W268" s="9">
        <v>0</v>
      </c>
      <c r="X268" s="9">
        <v>0</v>
      </c>
      <c r="Y268" s="9"/>
      <c r="Z268" s="9"/>
      <c r="AA268" s="9"/>
      <c r="AB268" s="9"/>
      <c r="AC268" s="10"/>
      <c r="AD268" s="535"/>
      <c r="AE268" s="6">
        <f t="shared" si="16"/>
        <v>17</v>
      </c>
      <c r="AF268" s="6" t="str">
        <f>IF($AE268=17,_xlfn.XLOOKUP($A268&amp;" ",CostDB!B:B,CostDB!A:A,"",,),IF($AE268=15,_xlfn.XLOOKUP($A268&amp;"   ",CostDB!B:B,CostDB!A:A,"",,),""))</f>
        <v>50100MKF A200XA</v>
      </c>
      <c r="AG268" s="6" t="str">
        <f t="shared" si="18"/>
        <v>FUN</v>
      </c>
      <c r="AH268" s="6" t="str">
        <f t="shared" si="17"/>
        <v>CBU</v>
      </c>
      <c r="AI268" s="6" t="str">
        <f>IF($AF268="","",IF(LEFT(A268,5)="17500","タンク",IF(LEFT(A268,5)="17510","タンク",IF(COUNTIF(WeDB!$D$174:$D$183,$AF268)&gt;0,"吊掛けのみ",IF(COUNTIF(WeDB!$M$3:$M$169,$AF268)&gt;0,"アルミ",IF(COUNTIF(WeDB!D$3:D$169,$AF268),"WE適用","適用無し"))))))</f>
        <v>アルミ</v>
      </c>
      <c r="AJ268" s="6" t="str">
        <f>IF(AND(AI268="WE適用",COUNTIF(Planning!$AS$10:$AS$896,$AF268&amp;"_"&amp;$AH268)&gt;0),"計画ok",IF(AND(AI268="WE適用",COUNTIF(Planning!$AS$10:$AS$896,$AF268&amp;"_"&amp;$AH268)=0),"未反映NG",""))</f>
        <v/>
      </c>
      <c r="AK268" s="6" t="str">
        <f t="shared" si="19"/>
        <v>50100MKF A200XA_CBU</v>
      </c>
      <c r="AL268" s="6" t="str">
        <f>IF(B268="","",_xlfn.XLOOKUP(AF268,CostDB!A:A,CostDB!G:G))</f>
        <v>1255WE</v>
      </c>
    </row>
    <row r="269" spans="1:38" x14ac:dyDescent="0.35">
      <c r="A269" s="8" t="s">
        <v>2459</v>
      </c>
      <c r="B269" s="9" t="s">
        <v>191</v>
      </c>
      <c r="C269" s="9" t="s">
        <v>2389</v>
      </c>
      <c r="D269" s="10" t="s">
        <v>192</v>
      </c>
      <c r="E269" s="9">
        <v>0</v>
      </c>
      <c r="F269" s="9">
        <v>0</v>
      </c>
      <c r="G269" s="9">
        <v>0</v>
      </c>
      <c r="H269" s="9">
        <v>0</v>
      </c>
      <c r="I269" s="9">
        <v>0</v>
      </c>
      <c r="J269" s="9">
        <v>10</v>
      </c>
      <c r="K269" s="9">
        <v>10</v>
      </c>
      <c r="L269" s="9">
        <v>14</v>
      </c>
      <c r="M269" s="9">
        <v>14</v>
      </c>
      <c r="N269" s="9">
        <v>14</v>
      </c>
      <c r="O269" s="9">
        <v>0</v>
      </c>
      <c r="P269" s="9">
        <v>0</v>
      </c>
      <c r="Q269" s="9">
        <v>0</v>
      </c>
      <c r="R269" s="9">
        <v>0</v>
      </c>
      <c r="S269" s="9">
        <v>13</v>
      </c>
      <c r="T269" s="9">
        <v>25</v>
      </c>
      <c r="U269" s="9">
        <v>25</v>
      </c>
      <c r="V269" s="9">
        <v>25</v>
      </c>
      <c r="W269" s="9">
        <v>0</v>
      </c>
      <c r="X269" s="9">
        <v>0</v>
      </c>
      <c r="Y269" s="9"/>
      <c r="Z269" s="9"/>
      <c r="AA269" s="9"/>
      <c r="AB269" s="9"/>
      <c r="AC269" s="10"/>
      <c r="AD269" s="535"/>
      <c r="AE269" s="6">
        <f t="shared" si="16"/>
        <v>17</v>
      </c>
      <c r="AF269" s="6" t="str">
        <f>IF($AE269=17,_xlfn.XLOOKUP($A269&amp;" ",CostDB!B:B,CostDB!A:A,"",,),IF($AE269=15,_xlfn.XLOOKUP($A269&amp;"   ",CostDB!B:B,CostDB!A:A,"",,),""))</f>
        <v>50100MKF A200XA</v>
      </c>
      <c r="AG269" s="6" t="str">
        <f t="shared" si="18"/>
        <v>FUN</v>
      </c>
      <c r="AH269" s="6" t="str">
        <f t="shared" si="17"/>
        <v>CBU</v>
      </c>
      <c r="AI269" s="6" t="str">
        <f>IF($AF269="","",IF(LEFT(A269,5)="17500","タンク",IF(LEFT(A269,5)="17510","タンク",IF(COUNTIF(WeDB!$D$174:$D$183,$AF269)&gt;0,"吊掛けのみ",IF(COUNTIF(WeDB!$M$3:$M$169,$AF269)&gt;0,"アルミ",IF(COUNTIF(WeDB!D$3:D$169,$AF269),"WE適用","適用無し"))))))</f>
        <v>アルミ</v>
      </c>
      <c r="AJ269" s="6" t="str">
        <f>IF(AND(AI269="WE適用",COUNTIF(Planning!$AS$10:$AS$896,$AF269&amp;"_"&amp;$AH269)&gt;0),"計画ok",IF(AND(AI269="WE適用",COUNTIF(Planning!$AS$10:$AS$896,$AF269&amp;"_"&amp;$AH269)=0),"未反映NG",""))</f>
        <v/>
      </c>
      <c r="AK269" s="6" t="str">
        <f t="shared" si="19"/>
        <v>50100MKF A200XA_CBU</v>
      </c>
      <c r="AL269" s="6" t="str">
        <f>IF(B269="","",_xlfn.XLOOKUP(AF269,CostDB!A:A,CostDB!G:G))</f>
        <v>1255WE</v>
      </c>
    </row>
    <row r="270" spans="1:38" x14ac:dyDescent="0.35">
      <c r="A270" s="8" t="s">
        <v>2460</v>
      </c>
      <c r="B270" s="9"/>
      <c r="C270" s="9"/>
      <c r="D270" s="10"/>
      <c r="E270" s="9">
        <v>0</v>
      </c>
      <c r="F270" s="9">
        <v>0</v>
      </c>
      <c r="G270" s="9">
        <v>0</v>
      </c>
      <c r="H270" s="9">
        <v>0</v>
      </c>
      <c r="I270" s="9">
        <v>0</v>
      </c>
      <c r="J270" s="9">
        <v>15</v>
      </c>
      <c r="K270" s="9">
        <v>15</v>
      </c>
      <c r="L270" s="9">
        <v>20</v>
      </c>
      <c r="M270" s="9">
        <v>20</v>
      </c>
      <c r="N270" s="9">
        <v>20</v>
      </c>
      <c r="O270" s="9">
        <v>0</v>
      </c>
      <c r="P270" s="9">
        <v>0</v>
      </c>
      <c r="Q270" s="9">
        <v>0</v>
      </c>
      <c r="R270" s="9">
        <v>0</v>
      </c>
      <c r="S270" s="9">
        <v>18</v>
      </c>
      <c r="T270" s="9">
        <v>31</v>
      </c>
      <c r="U270" s="9">
        <v>30</v>
      </c>
      <c r="V270" s="9">
        <v>31</v>
      </c>
      <c r="W270" s="9">
        <v>0</v>
      </c>
      <c r="X270" s="9">
        <v>0</v>
      </c>
      <c r="Y270" s="9"/>
      <c r="Z270" s="9"/>
      <c r="AA270" s="9"/>
      <c r="AB270" s="9"/>
      <c r="AC270" s="10"/>
      <c r="AD270" s="535"/>
      <c r="AE270" s="6">
        <f t="shared" si="16"/>
        <v>20</v>
      </c>
      <c r="AF270" s="6" t="str">
        <f>IF($AE270=17,_xlfn.XLOOKUP($A270&amp;" ",CostDB!B:B,CostDB!A:A,"",,),IF($AE270=15,_xlfn.XLOOKUP($A270&amp;"   ",CostDB!B:B,CostDB!A:A,"",,),""))</f>
        <v/>
      </c>
      <c r="AG270" s="6" t="str">
        <f t="shared" si="18"/>
        <v/>
      </c>
      <c r="AH270" s="6" t="str">
        <f t="shared" si="17"/>
        <v/>
      </c>
      <c r="AI270" s="6" t="str">
        <f>IF($AF270="","",IF(LEFT(A270,5)="17500","タンク",IF(LEFT(A270,5)="17510","タンク",IF(COUNTIF(WeDB!$D$174:$D$183,$AF270)&gt;0,"吊掛けのみ",IF(COUNTIF(WeDB!$M$3:$M$169,$AF270)&gt;0,"アルミ",IF(COUNTIF(WeDB!D$3:D$169,$AF270),"WE適用","適用無し"))))))</f>
        <v/>
      </c>
      <c r="AJ270" s="6" t="str">
        <f>IF(AND(AI270="WE適用",COUNTIF(Planning!$AS$10:$AS$896,$AF270&amp;"_"&amp;$AH270)&gt;0),"計画ok",IF(AND(AI270="WE適用",COUNTIF(Planning!$AS$10:$AS$896,$AF270&amp;"_"&amp;$AH270)=0),"未反映NG",""))</f>
        <v/>
      </c>
      <c r="AK270" s="6" t="str">
        <f t="shared" si="19"/>
        <v>_</v>
      </c>
      <c r="AL270" s="6" t="str">
        <f>IF(B270="","",_xlfn.XLOOKUP(AF270,CostDB!A:A,CostDB!G:G))</f>
        <v/>
      </c>
    </row>
    <row r="271" spans="1:38" x14ac:dyDescent="0.35">
      <c r="A271" s="8" t="s">
        <v>2461</v>
      </c>
      <c r="B271" s="9" t="s">
        <v>191</v>
      </c>
      <c r="C271" s="9" t="s">
        <v>2444</v>
      </c>
      <c r="D271" s="10" t="s">
        <v>2445</v>
      </c>
      <c r="E271" s="9">
        <v>0</v>
      </c>
      <c r="F271" s="9">
        <v>0</v>
      </c>
      <c r="G271" s="9">
        <v>0</v>
      </c>
      <c r="H271" s="9">
        <v>0</v>
      </c>
      <c r="I271" s="9">
        <v>0</v>
      </c>
      <c r="J271" s="9">
        <v>0</v>
      </c>
      <c r="K271" s="9">
        <v>0</v>
      </c>
      <c r="L271" s="9">
        <v>1</v>
      </c>
      <c r="M271" s="9">
        <v>0</v>
      </c>
      <c r="N271" s="9">
        <v>0</v>
      </c>
      <c r="O271" s="9">
        <v>0</v>
      </c>
      <c r="P271" s="9">
        <v>0</v>
      </c>
      <c r="Q271" s="9">
        <v>0</v>
      </c>
      <c r="R271" s="9">
        <v>0</v>
      </c>
      <c r="S271" s="9">
        <v>0</v>
      </c>
      <c r="T271" s="9">
        <v>0</v>
      </c>
      <c r="U271" s="9">
        <v>0</v>
      </c>
      <c r="V271" s="9">
        <v>0</v>
      </c>
      <c r="W271" s="9">
        <v>0</v>
      </c>
      <c r="X271" s="9">
        <v>0</v>
      </c>
      <c r="Y271" s="9"/>
      <c r="Z271" s="9"/>
      <c r="AA271" s="9"/>
      <c r="AB271" s="9"/>
      <c r="AC271" s="10"/>
      <c r="AD271" s="535"/>
      <c r="AE271" s="6">
        <f t="shared" si="16"/>
        <v>17</v>
      </c>
      <c r="AF271" s="6" t="str">
        <f>IF($AE271=17,_xlfn.XLOOKUP($A271&amp;" ",CostDB!B:B,CostDB!A:A,"",,),IF($AE271=15,_xlfn.XLOOKUP($A271&amp;"   ",CostDB!B:B,CostDB!A:A,"",,),""))</f>
        <v>50100MKS E000XA</v>
      </c>
      <c r="AG271" s="6" t="str">
        <f t="shared" si="18"/>
        <v>FUN</v>
      </c>
      <c r="AH271" s="6" t="str">
        <f t="shared" si="17"/>
        <v>CBU</v>
      </c>
      <c r="AI271" s="6" t="str">
        <f>IF($AF271="","",IF(LEFT(A271,5)="17500","タンク",IF(LEFT(A271,5)="17510","タンク",IF(COUNTIF(WeDB!$D$174:$D$183,$AF271)&gt;0,"吊掛けのみ",IF(COUNTIF(WeDB!$M$3:$M$169,$AF271)&gt;0,"アルミ",IF(COUNTIF(WeDB!D$3:D$169,$AF271),"WE適用","適用無し"))))))</f>
        <v>WE適用</v>
      </c>
      <c r="AJ271" s="6" t="str">
        <f>IF(AND(AI271="WE適用",COUNTIF(Planning!$AS$10:$AS$896,$AF271&amp;"_"&amp;$AH271)&gt;0),"計画ok",IF(AND(AI271="WE適用",COUNTIF(Planning!$AS$10:$AS$896,$AF271&amp;"_"&amp;$AH271)=0),"未反映NG",""))</f>
        <v>計画ok</v>
      </c>
      <c r="AK271" s="6" t="str">
        <f t="shared" si="19"/>
        <v>50100MKS E000XA_CBU</v>
      </c>
      <c r="AL271" s="6" t="str">
        <f>IF(B271="","",_xlfn.XLOOKUP(AF271,CostDB!A:A,CostDB!G:G))</f>
        <v>1245WE</v>
      </c>
    </row>
    <row r="272" spans="1:38" x14ac:dyDescent="0.35">
      <c r="A272" s="8" t="s">
        <v>2461</v>
      </c>
      <c r="B272" s="9" t="s">
        <v>191</v>
      </c>
      <c r="C272" s="9" t="s">
        <v>2444</v>
      </c>
      <c r="D272" s="10" t="s">
        <v>2445</v>
      </c>
      <c r="E272" s="9">
        <v>0</v>
      </c>
      <c r="F272" s="9">
        <v>0</v>
      </c>
      <c r="G272" s="9">
        <v>0</v>
      </c>
      <c r="H272" s="9">
        <v>0</v>
      </c>
      <c r="I272" s="9">
        <v>5</v>
      </c>
      <c r="J272" s="9">
        <v>0</v>
      </c>
      <c r="K272" s="9">
        <v>0</v>
      </c>
      <c r="L272" s="9">
        <v>0</v>
      </c>
      <c r="M272" s="9">
        <v>0</v>
      </c>
      <c r="N272" s="9">
        <v>0</v>
      </c>
      <c r="O272" s="9">
        <v>0</v>
      </c>
      <c r="P272" s="9">
        <v>0</v>
      </c>
      <c r="Q272" s="9">
        <v>0</v>
      </c>
      <c r="R272" s="9">
        <v>0</v>
      </c>
      <c r="S272" s="9">
        <v>0</v>
      </c>
      <c r="T272" s="9">
        <v>0</v>
      </c>
      <c r="U272" s="9">
        <v>0</v>
      </c>
      <c r="V272" s="9">
        <v>0</v>
      </c>
      <c r="W272" s="9">
        <v>0</v>
      </c>
      <c r="X272" s="9">
        <v>0</v>
      </c>
      <c r="Y272" s="9"/>
      <c r="Z272" s="9"/>
      <c r="AA272" s="9"/>
      <c r="AB272" s="9"/>
      <c r="AC272" s="10"/>
      <c r="AD272" s="535"/>
      <c r="AE272" s="6">
        <f t="shared" si="16"/>
        <v>17</v>
      </c>
      <c r="AF272" s="6" t="str">
        <f>IF($AE272=17,_xlfn.XLOOKUP($A272&amp;" ",CostDB!B:B,CostDB!A:A,"",,),IF($AE272=15,_xlfn.XLOOKUP($A272&amp;"   ",CostDB!B:B,CostDB!A:A,"",,),""))</f>
        <v>50100MKS E000XA</v>
      </c>
      <c r="AG272" s="6" t="str">
        <f t="shared" si="18"/>
        <v>FUN</v>
      </c>
      <c r="AH272" s="6" t="str">
        <f t="shared" si="17"/>
        <v>CBU</v>
      </c>
      <c r="AI272" s="6" t="str">
        <f>IF($AF272="","",IF(LEFT(A272,5)="17500","タンク",IF(LEFT(A272,5)="17510","タンク",IF(COUNTIF(WeDB!$D$174:$D$183,$AF272)&gt;0,"吊掛けのみ",IF(COUNTIF(WeDB!$M$3:$M$169,$AF272)&gt;0,"アルミ",IF(COUNTIF(WeDB!D$3:D$169,$AF272),"WE適用","適用無し"))))))</f>
        <v>WE適用</v>
      </c>
      <c r="AJ272" s="6" t="str">
        <f>IF(AND(AI272="WE適用",COUNTIF(Planning!$AS$10:$AS$896,$AF272&amp;"_"&amp;$AH272)&gt;0),"計画ok",IF(AND(AI272="WE適用",COUNTIF(Planning!$AS$10:$AS$896,$AF272&amp;"_"&amp;$AH272)=0),"未反映NG",""))</f>
        <v>計画ok</v>
      </c>
      <c r="AK272" s="6" t="str">
        <f t="shared" si="19"/>
        <v>50100MKS E000XA_CBU</v>
      </c>
      <c r="AL272" s="6" t="str">
        <f>IF(B272="","",_xlfn.XLOOKUP(AF272,CostDB!A:A,CostDB!G:G))</f>
        <v>1245WE</v>
      </c>
    </row>
    <row r="273" spans="1:38" x14ac:dyDescent="0.35">
      <c r="A273" s="8" t="s">
        <v>2461</v>
      </c>
      <c r="B273" s="9" t="s">
        <v>191</v>
      </c>
      <c r="C273" s="9" t="s">
        <v>2444</v>
      </c>
      <c r="D273" s="10" t="s">
        <v>2445</v>
      </c>
      <c r="E273" s="9">
        <v>0</v>
      </c>
      <c r="F273" s="9">
        <v>0</v>
      </c>
      <c r="G273" s="9">
        <v>0</v>
      </c>
      <c r="H273" s="9">
        <v>0</v>
      </c>
      <c r="I273" s="9">
        <v>2</v>
      </c>
      <c r="J273" s="9">
        <v>0</v>
      </c>
      <c r="K273" s="9">
        <v>0</v>
      </c>
      <c r="L273" s="9">
        <v>0</v>
      </c>
      <c r="M273" s="9">
        <v>0</v>
      </c>
      <c r="N273" s="9">
        <v>0</v>
      </c>
      <c r="O273" s="9">
        <v>0</v>
      </c>
      <c r="P273" s="9">
        <v>0</v>
      </c>
      <c r="Q273" s="9">
        <v>0</v>
      </c>
      <c r="R273" s="9">
        <v>0</v>
      </c>
      <c r="S273" s="9">
        <v>0</v>
      </c>
      <c r="T273" s="9">
        <v>0</v>
      </c>
      <c r="U273" s="9">
        <v>0</v>
      </c>
      <c r="V273" s="9">
        <v>0</v>
      </c>
      <c r="W273" s="9">
        <v>0</v>
      </c>
      <c r="X273" s="9">
        <v>0</v>
      </c>
      <c r="Y273" s="9"/>
      <c r="Z273" s="9"/>
      <c r="AA273" s="9"/>
      <c r="AB273" s="9"/>
      <c r="AC273" s="10"/>
      <c r="AD273" s="535"/>
      <c r="AE273" s="6">
        <f t="shared" si="16"/>
        <v>17</v>
      </c>
      <c r="AF273" s="6" t="str">
        <f>IF($AE273=17,_xlfn.XLOOKUP($A273&amp;" ",CostDB!B:B,CostDB!A:A,"",,),IF($AE273=15,_xlfn.XLOOKUP($A273&amp;"   ",CostDB!B:B,CostDB!A:A,"",,),""))</f>
        <v>50100MKS E000XA</v>
      </c>
      <c r="AG273" s="6" t="str">
        <f t="shared" si="18"/>
        <v>FUN</v>
      </c>
      <c r="AH273" s="6" t="str">
        <f t="shared" si="17"/>
        <v>CBU</v>
      </c>
      <c r="AI273" s="6" t="str">
        <f>IF($AF273="","",IF(LEFT(A273,5)="17500","タンク",IF(LEFT(A273,5)="17510","タンク",IF(COUNTIF(WeDB!$D$174:$D$183,$AF273)&gt;0,"吊掛けのみ",IF(COUNTIF(WeDB!$M$3:$M$169,$AF273)&gt;0,"アルミ",IF(COUNTIF(WeDB!D$3:D$169,$AF273),"WE適用","適用無し"))))))</f>
        <v>WE適用</v>
      </c>
      <c r="AJ273" s="6" t="str">
        <f>IF(AND(AI273="WE適用",COUNTIF(Planning!$AS$10:$AS$896,$AF273&amp;"_"&amp;$AH273)&gt;0),"計画ok",IF(AND(AI273="WE適用",COUNTIF(Planning!$AS$10:$AS$896,$AF273&amp;"_"&amp;$AH273)=0),"未反映NG",""))</f>
        <v>計画ok</v>
      </c>
      <c r="AK273" s="6" t="str">
        <f t="shared" si="19"/>
        <v>50100MKS E000XA_CBU</v>
      </c>
      <c r="AL273" s="6" t="str">
        <f>IF(B273="","",_xlfn.XLOOKUP(AF273,CostDB!A:A,CostDB!G:G))</f>
        <v>1245WE</v>
      </c>
    </row>
    <row r="274" spans="1:38" x14ac:dyDescent="0.35">
      <c r="A274" s="8" t="s">
        <v>2461</v>
      </c>
      <c r="B274" s="9" t="s">
        <v>191</v>
      </c>
      <c r="C274" s="9" t="s">
        <v>2444</v>
      </c>
      <c r="D274" s="10" t="s">
        <v>2445</v>
      </c>
      <c r="E274" s="9">
        <v>0</v>
      </c>
      <c r="F274" s="9">
        <v>0</v>
      </c>
      <c r="G274" s="9">
        <v>0</v>
      </c>
      <c r="H274" s="9">
        <v>0</v>
      </c>
      <c r="I274" s="9">
        <v>0</v>
      </c>
      <c r="J274" s="9">
        <v>0</v>
      </c>
      <c r="K274" s="9">
        <v>0</v>
      </c>
      <c r="L274" s="9">
        <v>0</v>
      </c>
      <c r="M274" s="9">
        <v>0</v>
      </c>
      <c r="N274" s="9">
        <v>0</v>
      </c>
      <c r="O274" s="9">
        <v>6</v>
      </c>
      <c r="P274" s="9">
        <v>0</v>
      </c>
      <c r="Q274" s="9">
        <v>0</v>
      </c>
      <c r="R274" s="9">
        <v>0</v>
      </c>
      <c r="S274" s="9">
        <v>0</v>
      </c>
      <c r="T274" s="9">
        <v>0</v>
      </c>
      <c r="U274" s="9">
        <v>0</v>
      </c>
      <c r="V274" s="9">
        <v>0</v>
      </c>
      <c r="W274" s="9">
        <v>0</v>
      </c>
      <c r="X274" s="9">
        <v>0</v>
      </c>
      <c r="Y274" s="9"/>
      <c r="Z274" s="9"/>
      <c r="AA274" s="9"/>
      <c r="AB274" s="9"/>
      <c r="AC274" s="10"/>
      <c r="AD274" s="535"/>
      <c r="AE274" s="6">
        <f t="shared" si="16"/>
        <v>17</v>
      </c>
      <c r="AF274" s="6" t="str">
        <f>IF($AE274=17,_xlfn.XLOOKUP($A274&amp;" ",CostDB!B:B,CostDB!A:A,"",,),IF($AE274=15,_xlfn.XLOOKUP($A274&amp;"   ",CostDB!B:B,CostDB!A:A,"",,),""))</f>
        <v>50100MKS E000XA</v>
      </c>
      <c r="AG274" s="6" t="str">
        <f t="shared" si="18"/>
        <v>FUN</v>
      </c>
      <c r="AH274" s="6" t="str">
        <f t="shared" si="17"/>
        <v>CBU</v>
      </c>
      <c r="AI274" s="6" t="str">
        <f>IF($AF274="","",IF(LEFT(A274,5)="17500","タンク",IF(LEFT(A274,5)="17510","タンク",IF(COUNTIF(WeDB!$D$174:$D$183,$AF274)&gt;0,"吊掛けのみ",IF(COUNTIF(WeDB!$M$3:$M$169,$AF274)&gt;0,"アルミ",IF(COUNTIF(WeDB!D$3:D$169,$AF274),"WE適用","適用無し"))))))</f>
        <v>WE適用</v>
      </c>
      <c r="AJ274" s="6" t="str">
        <f>IF(AND(AI274="WE適用",COUNTIF(Planning!$AS$10:$AS$896,$AF274&amp;"_"&amp;$AH274)&gt;0),"計画ok",IF(AND(AI274="WE適用",COUNTIF(Planning!$AS$10:$AS$896,$AF274&amp;"_"&amp;$AH274)=0),"未反映NG",""))</f>
        <v>計画ok</v>
      </c>
      <c r="AK274" s="6" t="str">
        <f t="shared" si="19"/>
        <v>50100MKS E000XA_CBU</v>
      </c>
      <c r="AL274" s="6" t="str">
        <f>IF(B274="","",_xlfn.XLOOKUP(AF274,CostDB!A:A,CostDB!G:G))</f>
        <v>1245WE</v>
      </c>
    </row>
    <row r="275" spans="1:38" x14ac:dyDescent="0.35">
      <c r="A275" s="8" t="s">
        <v>2461</v>
      </c>
      <c r="B275" s="9" t="s">
        <v>191</v>
      </c>
      <c r="C275" s="9" t="s">
        <v>2444</v>
      </c>
      <c r="D275" s="10" t="s">
        <v>2445</v>
      </c>
      <c r="E275" s="9">
        <v>0</v>
      </c>
      <c r="F275" s="9">
        <v>0</v>
      </c>
      <c r="G275" s="9">
        <v>0</v>
      </c>
      <c r="H275" s="9">
        <v>0</v>
      </c>
      <c r="I275" s="9">
        <v>0</v>
      </c>
      <c r="J275" s="9">
        <v>3</v>
      </c>
      <c r="K275" s="9">
        <v>0</v>
      </c>
      <c r="L275" s="9">
        <v>0</v>
      </c>
      <c r="M275" s="9">
        <v>0</v>
      </c>
      <c r="N275" s="9">
        <v>0</v>
      </c>
      <c r="O275" s="9">
        <v>0</v>
      </c>
      <c r="P275" s="9">
        <v>0</v>
      </c>
      <c r="Q275" s="9">
        <v>0</v>
      </c>
      <c r="R275" s="9">
        <v>0</v>
      </c>
      <c r="S275" s="9">
        <v>0</v>
      </c>
      <c r="T275" s="9">
        <v>0</v>
      </c>
      <c r="U275" s="9">
        <v>0</v>
      </c>
      <c r="V275" s="9">
        <v>0</v>
      </c>
      <c r="W275" s="9">
        <v>0</v>
      </c>
      <c r="X275" s="9">
        <v>0</v>
      </c>
      <c r="Y275" s="9"/>
      <c r="Z275" s="9"/>
      <c r="AA275" s="9"/>
      <c r="AB275" s="9"/>
      <c r="AC275" s="10"/>
      <c r="AD275" s="535"/>
      <c r="AE275" s="6">
        <f t="shared" si="16"/>
        <v>17</v>
      </c>
      <c r="AF275" s="6" t="str">
        <f>IF($AE275=17,_xlfn.XLOOKUP($A275&amp;" ",CostDB!B:B,CostDB!A:A,"",,),IF($AE275=15,_xlfn.XLOOKUP($A275&amp;"   ",CostDB!B:B,CostDB!A:A,"",,),""))</f>
        <v>50100MKS E000XA</v>
      </c>
      <c r="AG275" s="6" t="str">
        <f t="shared" si="18"/>
        <v>FUN</v>
      </c>
      <c r="AH275" s="6" t="str">
        <f t="shared" si="17"/>
        <v>CBU</v>
      </c>
      <c r="AI275" s="6" t="str">
        <f>IF($AF275="","",IF(LEFT(A275,5)="17500","タンク",IF(LEFT(A275,5)="17510","タンク",IF(COUNTIF(WeDB!$D$174:$D$183,$AF275)&gt;0,"吊掛けのみ",IF(COUNTIF(WeDB!$M$3:$M$169,$AF275)&gt;0,"アルミ",IF(COUNTIF(WeDB!D$3:D$169,$AF275),"WE適用","適用無し"))))))</f>
        <v>WE適用</v>
      </c>
      <c r="AJ275" s="6" t="str">
        <f>IF(AND(AI275="WE適用",COUNTIF(Planning!$AS$10:$AS$896,$AF275&amp;"_"&amp;$AH275)&gt;0),"計画ok",IF(AND(AI275="WE適用",COUNTIF(Planning!$AS$10:$AS$896,$AF275&amp;"_"&amp;$AH275)=0),"未反映NG",""))</f>
        <v>計画ok</v>
      </c>
      <c r="AK275" s="6" t="str">
        <f t="shared" si="19"/>
        <v>50100MKS E000XA_CBU</v>
      </c>
      <c r="AL275" s="6" t="str">
        <f>IF(B275="","",_xlfn.XLOOKUP(AF275,CostDB!A:A,CostDB!G:G))</f>
        <v>1245WE</v>
      </c>
    </row>
    <row r="276" spans="1:38" x14ac:dyDescent="0.35">
      <c r="A276" s="8" t="s">
        <v>2461</v>
      </c>
      <c r="B276" s="9" t="s">
        <v>191</v>
      </c>
      <c r="C276" s="9" t="s">
        <v>2444</v>
      </c>
      <c r="D276" s="10" t="s">
        <v>2445</v>
      </c>
      <c r="E276" s="9">
        <v>0</v>
      </c>
      <c r="F276" s="9">
        <v>0</v>
      </c>
      <c r="G276" s="9">
        <v>0</v>
      </c>
      <c r="H276" s="9">
        <v>0</v>
      </c>
      <c r="I276" s="9">
        <v>0</v>
      </c>
      <c r="J276" s="9">
        <v>0</v>
      </c>
      <c r="K276" s="9">
        <v>0</v>
      </c>
      <c r="L276" s="9">
        <v>0</v>
      </c>
      <c r="M276" s="9">
        <v>0</v>
      </c>
      <c r="N276" s="9">
        <v>0</v>
      </c>
      <c r="O276" s="9">
        <v>0</v>
      </c>
      <c r="P276" s="9">
        <v>5</v>
      </c>
      <c r="Q276" s="9">
        <v>0</v>
      </c>
      <c r="R276" s="9">
        <v>0</v>
      </c>
      <c r="S276" s="9">
        <v>0</v>
      </c>
      <c r="T276" s="9">
        <v>0</v>
      </c>
      <c r="U276" s="9">
        <v>0</v>
      </c>
      <c r="V276" s="9">
        <v>0</v>
      </c>
      <c r="W276" s="9">
        <v>0</v>
      </c>
      <c r="X276" s="9">
        <v>0</v>
      </c>
      <c r="Y276" s="9"/>
      <c r="Z276" s="9"/>
      <c r="AA276" s="9"/>
      <c r="AB276" s="9"/>
      <c r="AC276" s="10"/>
      <c r="AD276" s="535"/>
      <c r="AE276" s="6">
        <f t="shared" ref="AE276:AE339" si="20">LEN(A276)</f>
        <v>17</v>
      </c>
      <c r="AF276" s="6" t="str">
        <f>IF($AE276=17,_xlfn.XLOOKUP($A276&amp;" ",CostDB!B:B,CostDB!A:A,"",,),IF($AE276=15,_xlfn.XLOOKUP($A276&amp;"   ",CostDB!B:B,CostDB!A:A,"",,),""))</f>
        <v>50100MKS E000XA</v>
      </c>
      <c r="AG276" s="6" t="str">
        <f t="shared" si="18"/>
        <v>FUN</v>
      </c>
      <c r="AH276" s="6" t="str">
        <f t="shared" si="17"/>
        <v>CBU</v>
      </c>
      <c r="AI276" s="6" t="str">
        <f>IF($AF276="","",IF(LEFT(A276,5)="17500","タンク",IF(LEFT(A276,5)="17510","タンク",IF(COUNTIF(WeDB!$D$174:$D$183,$AF276)&gt;0,"吊掛けのみ",IF(COUNTIF(WeDB!$M$3:$M$169,$AF276)&gt;0,"アルミ",IF(COUNTIF(WeDB!D$3:D$169,$AF276),"WE適用","適用無し"))))))</f>
        <v>WE適用</v>
      </c>
      <c r="AJ276" s="6" t="str">
        <f>IF(AND(AI276="WE適用",COUNTIF(Planning!$AS$10:$AS$896,$AF276&amp;"_"&amp;$AH276)&gt;0),"計画ok",IF(AND(AI276="WE適用",COUNTIF(Planning!$AS$10:$AS$896,$AF276&amp;"_"&amp;$AH276)=0),"未反映NG",""))</f>
        <v>計画ok</v>
      </c>
      <c r="AK276" s="6" t="str">
        <f t="shared" si="19"/>
        <v>50100MKS E000XA_CBU</v>
      </c>
      <c r="AL276" s="6" t="str">
        <f>IF(B276="","",_xlfn.XLOOKUP(AF276,CostDB!A:A,CostDB!G:G))</f>
        <v>1245WE</v>
      </c>
    </row>
    <row r="277" spans="1:38" x14ac:dyDescent="0.35">
      <c r="A277" s="8" t="s">
        <v>2461</v>
      </c>
      <c r="B277" s="9" t="s">
        <v>191</v>
      </c>
      <c r="C277" s="9" t="s">
        <v>2444</v>
      </c>
      <c r="D277" s="10" t="s">
        <v>2445</v>
      </c>
      <c r="E277" s="9">
        <v>0</v>
      </c>
      <c r="F277" s="9">
        <v>0</v>
      </c>
      <c r="G277" s="9">
        <v>0</v>
      </c>
      <c r="H277" s="9">
        <v>0</v>
      </c>
      <c r="I277" s="9">
        <v>0</v>
      </c>
      <c r="J277" s="9">
        <v>3</v>
      </c>
      <c r="K277" s="9">
        <v>0</v>
      </c>
      <c r="L277" s="9">
        <v>0</v>
      </c>
      <c r="M277" s="9">
        <v>0</v>
      </c>
      <c r="N277" s="9">
        <v>0</v>
      </c>
      <c r="O277" s="9">
        <v>0</v>
      </c>
      <c r="P277" s="9">
        <v>0</v>
      </c>
      <c r="Q277" s="9">
        <v>0</v>
      </c>
      <c r="R277" s="9">
        <v>0</v>
      </c>
      <c r="S277" s="9">
        <v>0</v>
      </c>
      <c r="T277" s="9">
        <v>0</v>
      </c>
      <c r="U277" s="9">
        <v>0</v>
      </c>
      <c r="V277" s="9">
        <v>0</v>
      </c>
      <c r="W277" s="9">
        <v>0</v>
      </c>
      <c r="X277" s="9">
        <v>0</v>
      </c>
      <c r="Y277" s="9"/>
      <c r="Z277" s="9"/>
      <c r="AA277" s="9"/>
      <c r="AB277" s="9"/>
      <c r="AC277" s="10"/>
      <c r="AD277" s="535"/>
      <c r="AE277" s="6">
        <f t="shared" si="20"/>
        <v>17</v>
      </c>
      <c r="AF277" s="6" t="str">
        <f>IF($AE277=17,_xlfn.XLOOKUP($A277&amp;" ",CostDB!B:B,CostDB!A:A,"",,),IF($AE277=15,_xlfn.XLOOKUP($A277&amp;"   ",CostDB!B:B,CostDB!A:A,"",,),""))</f>
        <v>50100MKS E000XA</v>
      </c>
      <c r="AG277" s="6" t="str">
        <f t="shared" si="18"/>
        <v>FUN</v>
      </c>
      <c r="AH277" s="6" t="str">
        <f t="shared" si="17"/>
        <v>CBU</v>
      </c>
      <c r="AI277" s="6" t="str">
        <f>IF($AF277="","",IF(LEFT(A277,5)="17500","タンク",IF(LEFT(A277,5)="17510","タンク",IF(COUNTIF(WeDB!$D$174:$D$183,$AF277)&gt;0,"吊掛けのみ",IF(COUNTIF(WeDB!$M$3:$M$169,$AF277)&gt;0,"アルミ",IF(COUNTIF(WeDB!D$3:D$169,$AF277),"WE適用","適用無し"))))))</f>
        <v>WE適用</v>
      </c>
      <c r="AJ277" s="6" t="str">
        <f>IF(AND(AI277="WE適用",COUNTIF(Planning!$AS$10:$AS$896,$AF277&amp;"_"&amp;$AH277)&gt;0),"計画ok",IF(AND(AI277="WE適用",COUNTIF(Planning!$AS$10:$AS$896,$AF277&amp;"_"&amp;$AH277)=0),"未反映NG",""))</f>
        <v>計画ok</v>
      </c>
      <c r="AK277" s="6" t="str">
        <f t="shared" si="19"/>
        <v>50100MKS E000XA_CBU</v>
      </c>
      <c r="AL277" s="6" t="str">
        <f>IF(B277="","",_xlfn.XLOOKUP(AF277,CostDB!A:A,CostDB!G:G))</f>
        <v>1245WE</v>
      </c>
    </row>
    <row r="278" spans="1:38" x14ac:dyDescent="0.35">
      <c r="A278" s="8" t="s">
        <v>2461</v>
      </c>
      <c r="B278" s="9" t="s">
        <v>191</v>
      </c>
      <c r="C278" s="9" t="s">
        <v>2444</v>
      </c>
      <c r="D278" s="10" t="s">
        <v>2445</v>
      </c>
      <c r="E278" s="9">
        <v>0</v>
      </c>
      <c r="F278" s="9">
        <v>0</v>
      </c>
      <c r="G278" s="9">
        <v>0</v>
      </c>
      <c r="H278" s="9">
        <v>0</v>
      </c>
      <c r="I278" s="9">
        <v>0</v>
      </c>
      <c r="J278" s="9">
        <v>0</v>
      </c>
      <c r="K278" s="9">
        <v>20</v>
      </c>
      <c r="L278" s="9">
        <v>20</v>
      </c>
      <c r="M278" s="9">
        <v>20</v>
      </c>
      <c r="N278" s="9">
        <v>20</v>
      </c>
      <c r="O278" s="9">
        <v>20</v>
      </c>
      <c r="P278" s="9">
        <v>0</v>
      </c>
      <c r="Q278" s="9">
        <v>20</v>
      </c>
      <c r="R278" s="9">
        <v>20</v>
      </c>
      <c r="S278" s="9">
        <v>20</v>
      </c>
      <c r="T278" s="9">
        <v>21</v>
      </c>
      <c r="U278" s="9">
        <v>11</v>
      </c>
      <c r="V278" s="9">
        <v>20</v>
      </c>
      <c r="W278" s="9">
        <v>0</v>
      </c>
      <c r="X278" s="9">
        <v>0</v>
      </c>
      <c r="Y278" s="9"/>
      <c r="Z278" s="9"/>
      <c r="AA278" s="9"/>
      <c r="AB278" s="9"/>
      <c r="AC278" s="10"/>
      <c r="AD278" s="535"/>
      <c r="AE278" s="6">
        <f t="shared" si="20"/>
        <v>17</v>
      </c>
      <c r="AF278" s="6" t="str">
        <f>IF($AE278=17,_xlfn.XLOOKUP($A278&amp;" ",CostDB!B:B,CostDB!A:A,"",,),IF($AE278=15,_xlfn.XLOOKUP($A278&amp;"   ",CostDB!B:B,CostDB!A:A,"",,),""))</f>
        <v>50100MKS E000XA</v>
      </c>
      <c r="AG278" s="6" t="str">
        <f t="shared" si="18"/>
        <v>FUN</v>
      </c>
      <c r="AH278" s="6" t="str">
        <f t="shared" si="17"/>
        <v>CBU</v>
      </c>
      <c r="AI278" s="6" t="str">
        <f>IF($AF278="","",IF(LEFT(A278,5)="17500","タンク",IF(LEFT(A278,5)="17510","タンク",IF(COUNTIF(WeDB!$D$174:$D$183,$AF278)&gt;0,"吊掛けのみ",IF(COUNTIF(WeDB!$M$3:$M$169,$AF278)&gt;0,"アルミ",IF(COUNTIF(WeDB!D$3:D$169,$AF278),"WE適用","適用無し"))))))</f>
        <v>WE適用</v>
      </c>
      <c r="AJ278" s="6" t="str">
        <f>IF(AND(AI278="WE適用",COUNTIF(Planning!$AS$10:$AS$896,$AF278&amp;"_"&amp;$AH278)&gt;0),"計画ok",IF(AND(AI278="WE適用",COUNTIF(Planning!$AS$10:$AS$896,$AF278&amp;"_"&amp;$AH278)=0),"未反映NG",""))</f>
        <v>計画ok</v>
      </c>
      <c r="AK278" s="6" t="str">
        <f t="shared" si="19"/>
        <v>50100MKS E000XA_CBU</v>
      </c>
      <c r="AL278" s="6" t="str">
        <f>IF(B278="","",_xlfn.XLOOKUP(AF278,CostDB!A:A,CostDB!G:G))</f>
        <v>1245WE</v>
      </c>
    </row>
    <row r="279" spans="1:38" x14ac:dyDescent="0.35">
      <c r="A279" s="8" t="s">
        <v>2461</v>
      </c>
      <c r="B279" s="9" t="s">
        <v>191</v>
      </c>
      <c r="C279" s="9" t="s">
        <v>2444</v>
      </c>
      <c r="D279" s="10" t="s">
        <v>2445</v>
      </c>
      <c r="E279" s="9">
        <v>0</v>
      </c>
      <c r="F279" s="9">
        <v>0</v>
      </c>
      <c r="G279" s="9">
        <v>0</v>
      </c>
      <c r="H279" s="9">
        <v>0</v>
      </c>
      <c r="I279" s="9">
        <v>0</v>
      </c>
      <c r="J279" s="9">
        <v>3</v>
      </c>
      <c r="K279" s="9">
        <v>0</v>
      </c>
      <c r="L279" s="9">
        <v>0</v>
      </c>
      <c r="M279" s="9">
        <v>0</v>
      </c>
      <c r="N279" s="9">
        <v>0</v>
      </c>
      <c r="O279" s="9">
        <v>0</v>
      </c>
      <c r="P279" s="9">
        <v>0</v>
      </c>
      <c r="Q279" s="9">
        <v>0</v>
      </c>
      <c r="R279" s="9">
        <v>0</v>
      </c>
      <c r="S279" s="9">
        <v>0</v>
      </c>
      <c r="T279" s="9">
        <v>0</v>
      </c>
      <c r="U279" s="9">
        <v>0</v>
      </c>
      <c r="V279" s="9">
        <v>0</v>
      </c>
      <c r="W279" s="9">
        <v>0</v>
      </c>
      <c r="X279" s="9">
        <v>0</v>
      </c>
      <c r="Y279" s="9"/>
      <c r="Z279" s="9"/>
      <c r="AA279" s="9"/>
      <c r="AB279" s="9"/>
      <c r="AC279" s="10"/>
      <c r="AD279" s="535"/>
      <c r="AE279" s="6">
        <f t="shared" si="20"/>
        <v>17</v>
      </c>
      <c r="AF279" s="6" t="str">
        <f>IF($AE279=17,_xlfn.XLOOKUP($A279&amp;" ",CostDB!B:B,CostDB!A:A,"",,),IF($AE279=15,_xlfn.XLOOKUP($A279&amp;"   ",CostDB!B:B,CostDB!A:A,"",,),""))</f>
        <v>50100MKS E000XA</v>
      </c>
      <c r="AG279" s="6" t="str">
        <f t="shared" si="18"/>
        <v>FUN</v>
      </c>
      <c r="AH279" s="6" t="str">
        <f t="shared" si="17"/>
        <v>CBU</v>
      </c>
      <c r="AI279" s="6" t="str">
        <f>IF($AF279="","",IF(LEFT(A279,5)="17500","タンク",IF(LEFT(A279,5)="17510","タンク",IF(COUNTIF(WeDB!$D$174:$D$183,$AF279)&gt;0,"吊掛けのみ",IF(COUNTIF(WeDB!$M$3:$M$169,$AF279)&gt;0,"アルミ",IF(COUNTIF(WeDB!D$3:D$169,$AF279),"WE適用","適用無し"))))))</f>
        <v>WE適用</v>
      </c>
      <c r="AJ279" s="6" t="str">
        <f>IF(AND(AI279="WE適用",COUNTIF(Planning!$AS$10:$AS$896,$AF279&amp;"_"&amp;$AH279)&gt;0),"計画ok",IF(AND(AI279="WE適用",COUNTIF(Planning!$AS$10:$AS$896,$AF279&amp;"_"&amp;$AH279)=0),"未反映NG",""))</f>
        <v>計画ok</v>
      </c>
      <c r="AK279" s="6" t="str">
        <f t="shared" si="19"/>
        <v>50100MKS E000XA_CBU</v>
      </c>
      <c r="AL279" s="6" t="str">
        <f>IF(B279="","",_xlfn.XLOOKUP(AF279,CostDB!A:A,CostDB!G:G))</f>
        <v>1245WE</v>
      </c>
    </row>
    <row r="280" spans="1:38" x14ac:dyDescent="0.35">
      <c r="A280" s="8" t="s">
        <v>2461</v>
      </c>
      <c r="B280" s="9" t="s">
        <v>191</v>
      </c>
      <c r="C280" s="9" t="s">
        <v>2444</v>
      </c>
      <c r="D280" s="10" t="s">
        <v>2445</v>
      </c>
      <c r="E280" s="9">
        <v>0</v>
      </c>
      <c r="F280" s="9">
        <v>0</v>
      </c>
      <c r="G280" s="9">
        <v>0</v>
      </c>
      <c r="H280" s="9">
        <v>30</v>
      </c>
      <c r="I280" s="9">
        <v>0</v>
      </c>
      <c r="J280" s="9">
        <v>0</v>
      </c>
      <c r="K280" s="9">
        <v>0</v>
      </c>
      <c r="L280" s="9">
        <v>0</v>
      </c>
      <c r="M280" s="9">
        <v>0</v>
      </c>
      <c r="N280" s="9">
        <v>0</v>
      </c>
      <c r="O280" s="9">
        <v>0</v>
      </c>
      <c r="P280" s="9">
        <v>0</v>
      </c>
      <c r="Q280" s="9">
        <v>0</v>
      </c>
      <c r="R280" s="9">
        <v>0</v>
      </c>
      <c r="S280" s="9">
        <v>0</v>
      </c>
      <c r="T280" s="9">
        <v>0</v>
      </c>
      <c r="U280" s="9">
        <v>0</v>
      </c>
      <c r="V280" s="9">
        <v>0</v>
      </c>
      <c r="W280" s="9">
        <v>0</v>
      </c>
      <c r="X280" s="9">
        <v>0</v>
      </c>
      <c r="Y280" s="9"/>
      <c r="Z280" s="9"/>
      <c r="AA280" s="9"/>
      <c r="AB280" s="9"/>
      <c r="AC280" s="10"/>
      <c r="AD280" s="535"/>
      <c r="AE280" s="6">
        <f t="shared" si="20"/>
        <v>17</v>
      </c>
      <c r="AF280" s="6" t="str">
        <f>IF($AE280=17,_xlfn.XLOOKUP($A280&amp;" ",CostDB!B:B,CostDB!A:A,"",,),IF($AE280=15,_xlfn.XLOOKUP($A280&amp;"   ",CostDB!B:B,CostDB!A:A,"",,),""))</f>
        <v>50100MKS E000XA</v>
      </c>
      <c r="AG280" s="6" t="str">
        <f t="shared" si="18"/>
        <v>FUN</v>
      </c>
      <c r="AH280" s="6" t="str">
        <f t="shared" si="17"/>
        <v>CBU</v>
      </c>
      <c r="AI280" s="6" t="str">
        <f>IF($AF280="","",IF(LEFT(A280,5)="17500","タンク",IF(LEFT(A280,5)="17510","タンク",IF(COUNTIF(WeDB!$D$174:$D$183,$AF280)&gt;0,"吊掛けのみ",IF(COUNTIF(WeDB!$M$3:$M$169,$AF280)&gt;0,"アルミ",IF(COUNTIF(WeDB!D$3:D$169,$AF280),"WE適用","適用無し"))))))</f>
        <v>WE適用</v>
      </c>
      <c r="AJ280" s="6" t="str">
        <f>IF(AND(AI280="WE適用",COUNTIF(Planning!$AS$10:$AS$896,$AF280&amp;"_"&amp;$AH280)&gt;0),"計画ok",IF(AND(AI280="WE適用",COUNTIF(Planning!$AS$10:$AS$896,$AF280&amp;"_"&amp;$AH280)=0),"未反映NG",""))</f>
        <v>計画ok</v>
      </c>
      <c r="AK280" s="6" t="str">
        <f t="shared" si="19"/>
        <v>50100MKS E000XA_CBU</v>
      </c>
      <c r="AL280" s="6" t="str">
        <f>IF(B280="","",_xlfn.XLOOKUP(AF280,CostDB!A:A,CostDB!G:G))</f>
        <v>1245WE</v>
      </c>
    </row>
    <row r="281" spans="1:38" x14ac:dyDescent="0.35">
      <c r="A281" s="8" t="s">
        <v>2461</v>
      </c>
      <c r="B281" s="9" t="s">
        <v>191</v>
      </c>
      <c r="C281" s="9" t="s">
        <v>2444</v>
      </c>
      <c r="D281" s="10" t="s">
        <v>2445</v>
      </c>
      <c r="E281" s="9">
        <v>0</v>
      </c>
      <c r="F281" s="9">
        <v>0</v>
      </c>
      <c r="G281" s="9">
        <v>0</v>
      </c>
      <c r="H281" s="9">
        <v>0</v>
      </c>
      <c r="I281" s="9">
        <v>0</v>
      </c>
      <c r="J281" s="9">
        <v>0</v>
      </c>
      <c r="K281" s="9">
        <v>0</v>
      </c>
      <c r="L281" s="9">
        <v>0</v>
      </c>
      <c r="M281" s="9">
        <v>0</v>
      </c>
      <c r="N281" s="9">
        <v>0</v>
      </c>
      <c r="O281" s="9">
        <v>0</v>
      </c>
      <c r="P281" s="9">
        <v>0</v>
      </c>
      <c r="Q281" s="9">
        <v>0</v>
      </c>
      <c r="R281" s="9">
        <v>0</v>
      </c>
      <c r="S281" s="9">
        <v>5</v>
      </c>
      <c r="T281" s="9">
        <v>0</v>
      </c>
      <c r="U281" s="9">
        <v>0</v>
      </c>
      <c r="V281" s="9">
        <v>0</v>
      </c>
      <c r="W281" s="9">
        <v>0</v>
      </c>
      <c r="X281" s="9">
        <v>0</v>
      </c>
      <c r="Y281" s="9"/>
      <c r="Z281" s="9"/>
      <c r="AA281" s="9"/>
      <c r="AB281" s="9"/>
      <c r="AC281" s="10"/>
      <c r="AD281" s="535"/>
      <c r="AE281" s="6">
        <f t="shared" si="20"/>
        <v>17</v>
      </c>
      <c r="AF281" s="6" t="str">
        <f>IF($AE281=17,_xlfn.XLOOKUP($A281&amp;" ",CostDB!B:B,CostDB!A:A,"",,),IF($AE281=15,_xlfn.XLOOKUP($A281&amp;"   ",CostDB!B:B,CostDB!A:A,"",,),""))</f>
        <v>50100MKS E000XA</v>
      </c>
      <c r="AG281" s="6" t="str">
        <f t="shared" si="18"/>
        <v>FUN</v>
      </c>
      <c r="AH281" s="6" t="str">
        <f t="shared" si="17"/>
        <v>CBU</v>
      </c>
      <c r="AI281" s="6" t="str">
        <f>IF($AF281="","",IF(LEFT(A281,5)="17500","タンク",IF(LEFT(A281,5)="17510","タンク",IF(COUNTIF(WeDB!$D$174:$D$183,$AF281)&gt;0,"吊掛けのみ",IF(COUNTIF(WeDB!$M$3:$M$169,$AF281)&gt;0,"アルミ",IF(COUNTIF(WeDB!D$3:D$169,$AF281),"WE適用","適用無し"))))))</f>
        <v>WE適用</v>
      </c>
      <c r="AJ281" s="6" t="str">
        <f>IF(AND(AI281="WE適用",COUNTIF(Planning!$AS$10:$AS$896,$AF281&amp;"_"&amp;$AH281)&gt;0),"計画ok",IF(AND(AI281="WE適用",COUNTIF(Planning!$AS$10:$AS$896,$AF281&amp;"_"&amp;$AH281)=0),"未反映NG",""))</f>
        <v>計画ok</v>
      </c>
      <c r="AK281" s="6" t="str">
        <f t="shared" si="19"/>
        <v>50100MKS E000XA_CBU</v>
      </c>
      <c r="AL281" s="6" t="str">
        <f>IF(B281="","",_xlfn.XLOOKUP(AF281,CostDB!A:A,CostDB!G:G))</f>
        <v>1245WE</v>
      </c>
    </row>
    <row r="282" spans="1:38" x14ac:dyDescent="0.35">
      <c r="A282" s="8" t="s">
        <v>2461</v>
      </c>
      <c r="B282" s="9" t="s">
        <v>191</v>
      </c>
      <c r="C282" s="9" t="s">
        <v>2444</v>
      </c>
      <c r="D282" s="10" t="s">
        <v>2445</v>
      </c>
      <c r="E282" s="9">
        <v>0</v>
      </c>
      <c r="F282" s="9">
        <v>0</v>
      </c>
      <c r="G282" s="9">
        <v>0</v>
      </c>
      <c r="H282" s="9">
        <v>0</v>
      </c>
      <c r="I282" s="9">
        <v>0</v>
      </c>
      <c r="J282" s="9">
        <v>0</v>
      </c>
      <c r="K282" s="9">
        <v>0</v>
      </c>
      <c r="L282" s="9">
        <v>0</v>
      </c>
      <c r="M282" s="9">
        <v>0</v>
      </c>
      <c r="N282" s="9">
        <v>0</v>
      </c>
      <c r="O282" s="9">
        <v>0</v>
      </c>
      <c r="P282" s="9">
        <v>0</v>
      </c>
      <c r="Q282" s="9">
        <v>19</v>
      </c>
      <c r="R282" s="9">
        <v>35</v>
      </c>
      <c r="S282" s="9">
        <v>0</v>
      </c>
      <c r="T282" s="9">
        <v>0</v>
      </c>
      <c r="U282" s="9">
        <v>0</v>
      </c>
      <c r="V282" s="9">
        <v>0</v>
      </c>
      <c r="W282" s="9">
        <v>0</v>
      </c>
      <c r="X282" s="9">
        <v>0</v>
      </c>
      <c r="Y282" s="9"/>
      <c r="Z282" s="9"/>
      <c r="AA282" s="9"/>
      <c r="AB282" s="9"/>
      <c r="AC282" s="10"/>
      <c r="AD282" s="535"/>
      <c r="AE282" s="6">
        <f t="shared" si="20"/>
        <v>17</v>
      </c>
      <c r="AF282" s="6" t="str">
        <f>IF($AE282=17,_xlfn.XLOOKUP($A282&amp;" ",CostDB!B:B,CostDB!A:A,"",,),IF($AE282=15,_xlfn.XLOOKUP($A282&amp;"   ",CostDB!B:B,CostDB!A:A,"",,),""))</f>
        <v>50100MKS E000XA</v>
      </c>
      <c r="AG282" s="6" t="str">
        <f t="shared" si="18"/>
        <v>FUN</v>
      </c>
      <c r="AH282" s="6" t="str">
        <f t="shared" si="17"/>
        <v>CBU</v>
      </c>
      <c r="AI282" s="6" t="str">
        <f>IF($AF282="","",IF(LEFT(A282,5)="17500","タンク",IF(LEFT(A282,5)="17510","タンク",IF(COUNTIF(WeDB!$D$174:$D$183,$AF282)&gt;0,"吊掛けのみ",IF(COUNTIF(WeDB!$M$3:$M$169,$AF282)&gt;0,"アルミ",IF(COUNTIF(WeDB!D$3:D$169,$AF282),"WE適用","適用無し"))))))</f>
        <v>WE適用</v>
      </c>
      <c r="AJ282" s="6" t="str">
        <f>IF(AND(AI282="WE適用",COUNTIF(Planning!$AS$10:$AS$896,$AF282&amp;"_"&amp;$AH282)&gt;0),"計画ok",IF(AND(AI282="WE適用",COUNTIF(Planning!$AS$10:$AS$896,$AF282&amp;"_"&amp;$AH282)=0),"未反映NG",""))</f>
        <v>計画ok</v>
      </c>
      <c r="AK282" s="6" t="str">
        <f t="shared" si="19"/>
        <v>50100MKS E000XA_CBU</v>
      </c>
      <c r="AL282" s="6" t="str">
        <f>IF(B282="","",_xlfn.XLOOKUP(AF282,CostDB!A:A,CostDB!G:G))</f>
        <v>1245WE</v>
      </c>
    </row>
    <row r="283" spans="1:38" x14ac:dyDescent="0.35">
      <c r="A283" s="8" t="s">
        <v>2461</v>
      </c>
      <c r="B283" s="9" t="s">
        <v>191</v>
      </c>
      <c r="C283" s="9" t="s">
        <v>2444</v>
      </c>
      <c r="D283" s="10" t="s">
        <v>2445</v>
      </c>
      <c r="E283" s="9">
        <v>0</v>
      </c>
      <c r="F283" s="9">
        <v>0</v>
      </c>
      <c r="G283" s="9">
        <v>0</v>
      </c>
      <c r="H283" s="9">
        <v>0</v>
      </c>
      <c r="I283" s="9">
        <v>0</v>
      </c>
      <c r="J283" s="9">
        <v>0</v>
      </c>
      <c r="K283" s="9">
        <v>0</v>
      </c>
      <c r="L283" s="9">
        <v>0</v>
      </c>
      <c r="M283" s="9">
        <v>0</v>
      </c>
      <c r="N283" s="9">
        <v>0</v>
      </c>
      <c r="O283" s="9">
        <v>0</v>
      </c>
      <c r="P283" s="9">
        <v>20</v>
      </c>
      <c r="Q283" s="9">
        <v>0</v>
      </c>
      <c r="R283" s="9">
        <v>0</v>
      </c>
      <c r="S283" s="9">
        <v>0</v>
      </c>
      <c r="T283" s="9">
        <v>0</v>
      </c>
      <c r="U283" s="9">
        <v>0</v>
      </c>
      <c r="V283" s="9">
        <v>16</v>
      </c>
      <c r="W283" s="9">
        <v>0</v>
      </c>
      <c r="X283" s="9">
        <v>0</v>
      </c>
      <c r="Y283" s="9"/>
      <c r="Z283" s="9"/>
      <c r="AA283" s="9"/>
      <c r="AB283" s="9"/>
      <c r="AC283" s="10"/>
      <c r="AD283" s="535"/>
      <c r="AE283" s="6">
        <f t="shared" si="20"/>
        <v>17</v>
      </c>
      <c r="AF283" s="6" t="str">
        <f>IF($AE283=17,_xlfn.XLOOKUP($A283&amp;" ",CostDB!B:B,CostDB!A:A,"",,),IF($AE283=15,_xlfn.XLOOKUP($A283&amp;"   ",CostDB!B:B,CostDB!A:A,"",,),""))</f>
        <v>50100MKS E000XA</v>
      </c>
      <c r="AG283" s="6" t="str">
        <f t="shared" si="18"/>
        <v>FUN</v>
      </c>
      <c r="AH283" s="6" t="str">
        <f t="shared" si="17"/>
        <v>CBU</v>
      </c>
      <c r="AI283" s="6" t="str">
        <f>IF($AF283="","",IF(LEFT(A283,5)="17500","タンク",IF(LEFT(A283,5)="17510","タンク",IF(COUNTIF(WeDB!$D$174:$D$183,$AF283)&gt;0,"吊掛けのみ",IF(COUNTIF(WeDB!$M$3:$M$169,$AF283)&gt;0,"アルミ",IF(COUNTIF(WeDB!D$3:D$169,$AF283),"WE適用","適用無し"))))))</f>
        <v>WE適用</v>
      </c>
      <c r="AJ283" s="6" t="str">
        <f>IF(AND(AI283="WE適用",COUNTIF(Planning!$AS$10:$AS$896,$AF283&amp;"_"&amp;$AH283)&gt;0),"計画ok",IF(AND(AI283="WE適用",COUNTIF(Planning!$AS$10:$AS$896,$AF283&amp;"_"&amp;$AH283)=0),"未反映NG",""))</f>
        <v>計画ok</v>
      </c>
      <c r="AK283" s="6" t="str">
        <f t="shared" si="19"/>
        <v>50100MKS E000XA_CBU</v>
      </c>
      <c r="AL283" s="6" t="str">
        <f>IF(B283="","",_xlfn.XLOOKUP(AF283,CostDB!A:A,CostDB!G:G))</f>
        <v>1245WE</v>
      </c>
    </row>
    <row r="284" spans="1:38" x14ac:dyDescent="0.35">
      <c r="A284" s="8" t="s">
        <v>2461</v>
      </c>
      <c r="B284" s="9" t="s">
        <v>191</v>
      </c>
      <c r="C284" s="9" t="s">
        <v>2444</v>
      </c>
      <c r="D284" s="10" t="s">
        <v>2445</v>
      </c>
      <c r="E284" s="9">
        <v>0</v>
      </c>
      <c r="F284" s="9">
        <v>0</v>
      </c>
      <c r="G284" s="9">
        <v>0</v>
      </c>
      <c r="H284" s="9">
        <v>0</v>
      </c>
      <c r="I284" s="9">
        <v>0</v>
      </c>
      <c r="J284" s="9">
        <v>0</v>
      </c>
      <c r="K284" s="9">
        <v>0</v>
      </c>
      <c r="L284" s="9">
        <v>0</v>
      </c>
      <c r="M284" s="9">
        <v>0</v>
      </c>
      <c r="N284" s="9">
        <v>0</v>
      </c>
      <c r="O284" s="9">
        <v>0</v>
      </c>
      <c r="P284" s="9">
        <v>0</v>
      </c>
      <c r="Q284" s="9">
        <v>0</v>
      </c>
      <c r="R284" s="9">
        <v>0</v>
      </c>
      <c r="S284" s="9">
        <v>0</v>
      </c>
      <c r="T284" s="9">
        <v>0</v>
      </c>
      <c r="U284" s="9">
        <v>0</v>
      </c>
      <c r="V284" s="9">
        <v>0</v>
      </c>
      <c r="W284" s="9">
        <v>49</v>
      </c>
      <c r="X284" s="9">
        <v>0</v>
      </c>
      <c r="Y284" s="9"/>
      <c r="Z284" s="9"/>
      <c r="AA284" s="9"/>
      <c r="AB284" s="9"/>
      <c r="AC284" s="10"/>
      <c r="AD284" s="535"/>
      <c r="AE284" s="6">
        <f t="shared" si="20"/>
        <v>17</v>
      </c>
      <c r="AF284" s="6" t="str">
        <f>IF($AE284=17,_xlfn.XLOOKUP($A284&amp;" ",CostDB!B:B,CostDB!A:A,"",,),IF($AE284=15,_xlfn.XLOOKUP($A284&amp;"   ",CostDB!B:B,CostDB!A:A,"",,),""))</f>
        <v>50100MKS E000XA</v>
      </c>
      <c r="AG284" s="6" t="str">
        <f t="shared" si="18"/>
        <v>FUN</v>
      </c>
      <c r="AH284" s="6" t="str">
        <f t="shared" si="17"/>
        <v>CBU</v>
      </c>
      <c r="AI284" s="6" t="str">
        <f>IF($AF284="","",IF(LEFT(A284,5)="17500","タンク",IF(LEFT(A284,5)="17510","タンク",IF(COUNTIF(WeDB!$D$174:$D$183,$AF284)&gt;0,"吊掛けのみ",IF(COUNTIF(WeDB!$M$3:$M$169,$AF284)&gt;0,"アルミ",IF(COUNTIF(WeDB!D$3:D$169,$AF284),"WE適用","適用無し"))))))</f>
        <v>WE適用</v>
      </c>
      <c r="AJ284" s="6" t="str">
        <f>IF(AND(AI284="WE適用",COUNTIF(Planning!$AS$10:$AS$896,$AF284&amp;"_"&amp;$AH284)&gt;0),"計画ok",IF(AND(AI284="WE適用",COUNTIF(Planning!$AS$10:$AS$896,$AF284&amp;"_"&amp;$AH284)=0),"未反映NG",""))</f>
        <v>計画ok</v>
      </c>
      <c r="AK284" s="6" t="str">
        <f t="shared" si="19"/>
        <v>50100MKS E000XA_CBU</v>
      </c>
      <c r="AL284" s="6" t="str">
        <f>IF(B284="","",_xlfn.XLOOKUP(AF284,CostDB!A:A,CostDB!G:G))</f>
        <v>1245WE</v>
      </c>
    </row>
    <row r="285" spans="1:38" x14ac:dyDescent="0.35">
      <c r="A285" s="8" t="s">
        <v>2461</v>
      </c>
      <c r="B285" s="9" t="s">
        <v>191</v>
      </c>
      <c r="C285" s="9" t="s">
        <v>2444</v>
      </c>
      <c r="D285" s="10" t="s">
        <v>2445</v>
      </c>
      <c r="E285" s="9">
        <v>80</v>
      </c>
      <c r="F285" s="9">
        <v>0</v>
      </c>
      <c r="G285" s="9">
        <v>0</v>
      </c>
      <c r="H285" s="9">
        <v>0</v>
      </c>
      <c r="I285" s="9">
        <v>0</v>
      </c>
      <c r="J285" s="9">
        <v>0</v>
      </c>
      <c r="K285" s="9">
        <v>0</v>
      </c>
      <c r="L285" s="9">
        <v>0</v>
      </c>
      <c r="M285" s="9">
        <v>0</v>
      </c>
      <c r="N285" s="9">
        <v>0</v>
      </c>
      <c r="O285" s="9">
        <v>0</v>
      </c>
      <c r="P285" s="9">
        <v>0</v>
      </c>
      <c r="Q285" s="9">
        <v>0</v>
      </c>
      <c r="R285" s="9">
        <v>0</v>
      </c>
      <c r="S285" s="9">
        <v>0</v>
      </c>
      <c r="T285" s="9">
        <v>0</v>
      </c>
      <c r="U285" s="9">
        <v>0</v>
      </c>
      <c r="V285" s="9">
        <v>0</v>
      </c>
      <c r="W285" s="9">
        <v>0</v>
      </c>
      <c r="X285" s="9">
        <v>0</v>
      </c>
      <c r="Y285" s="9"/>
      <c r="Z285" s="9"/>
      <c r="AA285" s="9"/>
      <c r="AB285" s="9"/>
      <c r="AC285" s="10"/>
      <c r="AD285" s="535"/>
      <c r="AE285" s="6">
        <f t="shared" si="20"/>
        <v>17</v>
      </c>
      <c r="AF285" s="6" t="str">
        <f>IF($AE285=17,_xlfn.XLOOKUP($A285&amp;" ",CostDB!B:B,CostDB!A:A,"",,),IF($AE285=15,_xlfn.XLOOKUP($A285&amp;"   ",CostDB!B:B,CostDB!A:A,"",,),""))</f>
        <v>50100MKS E000XA</v>
      </c>
      <c r="AG285" s="6" t="str">
        <f t="shared" si="18"/>
        <v>FUN</v>
      </c>
      <c r="AH285" s="6" t="str">
        <f t="shared" si="17"/>
        <v>CBU</v>
      </c>
      <c r="AI285" s="6" t="str">
        <f>IF($AF285="","",IF(LEFT(A285,5)="17500","タンク",IF(LEFT(A285,5)="17510","タンク",IF(COUNTIF(WeDB!$D$174:$D$183,$AF285)&gt;0,"吊掛けのみ",IF(COUNTIF(WeDB!$M$3:$M$169,$AF285)&gt;0,"アルミ",IF(COUNTIF(WeDB!D$3:D$169,$AF285),"WE適用","適用無し"))))))</f>
        <v>WE適用</v>
      </c>
      <c r="AJ285" s="6" t="str">
        <f>IF(AND(AI285="WE適用",COUNTIF(Planning!$AS$10:$AS$896,$AF285&amp;"_"&amp;$AH285)&gt;0),"計画ok",IF(AND(AI285="WE適用",COUNTIF(Planning!$AS$10:$AS$896,$AF285&amp;"_"&amp;$AH285)=0),"未反映NG",""))</f>
        <v>計画ok</v>
      </c>
      <c r="AK285" s="6" t="str">
        <f t="shared" si="19"/>
        <v>50100MKS E000XA_CBU</v>
      </c>
      <c r="AL285" s="6" t="str">
        <f>IF(B285="","",_xlfn.XLOOKUP(AF285,CostDB!A:A,CostDB!G:G))</f>
        <v>1245WE</v>
      </c>
    </row>
    <row r="286" spans="1:38" x14ac:dyDescent="0.35">
      <c r="A286" s="8" t="s">
        <v>2461</v>
      </c>
      <c r="B286" s="9" t="s">
        <v>191</v>
      </c>
      <c r="C286" s="9" t="s">
        <v>2444</v>
      </c>
      <c r="D286" s="10" t="s">
        <v>2445</v>
      </c>
      <c r="E286" s="9">
        <v>0</v>
      </c>
      <c r="F286" s="9">
        <v>0</v>
      </c>
      <c r="G286" s="9">
        <v>0</v>
      </c>
      <c r="H286" s="9">
        <v>0</v>
      </c>
      <c r="I286" s="9">
        <v>0</v>
      </c>
      <c r="J286" s="9">
        <v>0</v>
      </c>
      <c r="K286" s="9">
        <v>0</v>
      </c>
      <c r="L286" s="9">
        <v>0</v>
      </c>
      <c r="M286" s="9">
        <v>0</v>
      </c>
      <c r="N286" s="9">
        <v>0</v>
      </c>
      <c r="O286" s="9">
        <v>0</v>
      </c>
      <c r="P286" s="9">
        <v>0</v>
      </c>
      <c r="Q286" s="9">
        <v>0</v>
      </c>
      <c r="R286" s="9">
        <v>0</v>
      </c>
      <c r="S286" s="9">
        <v>0</v>
      </c>
      <c r="T286" s="9">
        <v>0</v>
      </c>
      <c r="U286" s="9">
        <v>0</v>
      </c>
      <c r="V286" s="9">
        <v>0</v>
      </c>
      <c r="W286" s="9">
        <v>0</v>
      </c>
      <c r="X286" s="9">
        <v>41</v>
      </c>
      <c r="Y286" s="9"/>
      <c r="Z286" s="9"/>
      <c r="AA286" s="9"/>
      <c r="AB286" s="9"/>
      <c r="AC286" s="10"/>
      <c r="AD286" s="535"/>
      <c r="AE286" s="6">
        <f t="shared" si="20"/>
        <v>17</v>
      </c>
      <c r="AF286" s="6" t="str">
        <f>IF($AE286=17,_xlfn.XLOOKUP($A286&amp;" ",CostDB!B:B,CostDB!A:A,"",,),IF($AE286=15,_xlfn.XLOOKUP($A286&amp;"   ",CostDB!B:B,CostDB!A:A,"",,),""))</f>
        <v>50100MKS E000XA</v>
      </c>
      <c r="AG286" s="6" t="str">
        <f t="shared" si="18"/>
        <v>FUN</v>
      </c>
      <c r="AH286" s="6" t="str">
        <f t="shared" si="17"/>
        <v>CBU</v>
      </c>
      <c r="AI286" s="6" t="str">
        <f>IF($AF286="","",IF(LEFT(A286,5)="17500","タンク",IF(LEFT(A286,5)="17510","タンク",IF(COUNTIF(WeDB!$D$174:$D$183,$AF286)&gt;0,"吊掛けのみ",IF(COUNTIF(WeDB!$M$3:$M$169,$AF286)&gt;0,"アルミ",IF(COUNTIF(WeDB!D$3:D$169,$AF286),"WE適用","適用無し"))))))</f>
        <v>WE適用</v>
      </c>
      <c r="AJ286" s="6" t="str">
        <f>IF(AND(AI286="WE適用",COUNTIF(Planning!$AS$10:$AS$896,$AF286&amp;"_"&amp;$AH286)&gt;0),"計画ok",IF(AND(AI286="WE適用",COUNTIF(Planning!$AS$10:$AS$896,$AF286&amp;"_"&amp;$AH286)=0),"未反映NG",""))</f>
        <v>計画ok</v>
      </c>
      <c r="AK286" s="6" t="str">
        <f t="shared" si="19"/>
        <v>50100MKS E000XA_CBU</v>
      </c>
      <c r="AL286" s="6" t="str">
        <f>IF(B286="","",_xlfn.XLOOKUP(AF286,CostDB!A:A,CostDB!G:G))</f>
        <v>1245WE</v>
      </c>
    </row>
    <row r="287" spans="1:38" x14ac:dyDescent="0.35">
      <c r="A287" s="8" t="s">
        <v>2461</v>
      </c>
      <c r="B287" s="9" t="s">
        <v>191</v>
      </c>
      <c r="C287" s="9" t="s">
        <v>2444</v>
      </c>
      <c r="D287" s="10" t="s">
        <v>2445</v>
      </c>
      <c r="E287" s="9">
        <v>10</v>
      </c>
      <c r="F287" s="9">
        <v>53</v>
      </c>
      <c r="G287" s="9">
        <v>21</v>
      </c>
      <c r="H287" s="9">
        <v>23</v>
      </c>
      <c r="I287" s="9">
        <v>25</v>
      </c>
      <c r="J287" s="9">
        <v>0</v>
      </c>
      <c r="K287" s="9">
        <v>0</v>
      </c>
      <c r="L287" s="9">
        <v>0</v>
      </c>
      <c r="M287" s="9">
        <v>0</v>
      </c>
      <c r="N287" s="9">
        <v>0</v>
      </c>
      <c r="O287" s="9">
        <v>0</v>
      </c>
      <c r="P287" s="9">
        <v>0</v>
      </c>
      <c r="Q287" s="9">
        <v>0</v>
      </c>
      <c r="R287" s="9">
        <v>0</v>
      </c>
      <c r="S287" s="9">
        <v>0</v>
      </c>
      <c r="T287" s="9">
        <v>0</v>
      </c>
      <c r="U287" s="9">
        <v>0</v>
      </c>
      <c r="V287" s="9">
        <v>0</v>
      </c>
      <c r="W287" s="9">
        <v>0</v>
      </c>
      <c r="X287" s="9">
        <v>0</v>
      </c>
      <c r="Y287" s="9"/>
      <c r="Z287" s="9"/>
      <c r="AA287" s="9"/>
      <c r="AB287" s="9"/>
      <c r="AC287" s="10"/>
      <c r="AD287" s="535"/>
      <c r="AE287" s="6">
        <f t="shared" si="20"/>
        <v>17</v>
      </c>
      <c r="AF287" s="6" t="str">
        <f>IF($AE287=17,_xlfn.XLOOKUP($A287&amp;" ",CostDB!B:B,CostDB!A:A,"",,),IF($AE287=15,_xlfn.XLOOKUP($A287&amp;"   ",CostDB!B:B,CostDB!A:A,"",,),""))</f>
        <v>50100MKS E000XA</v>
      </c>
      <c r="AG287" s="6" t="str">
        <f t="shared" si="18"/>
        <v>FUN</v>
      </c>
      <c r="AH287" s="6" t="str">
        <f t="shared" si="17"/>
        <v>CBU</v>
      </c>
      <c r="AI287" s="6" t="str">
        <f>IF($AF287="","",IF(LEFT(A287,5)="17500","タンク",IF(LEFT(A287,5)="17510","タンク",IF(COUNTIF(WeDB!$D$174:$D$183,$AF287)&gt;0,"吊掛けのみ",IF(COUNTIF(WeDB!$M$3:$M$169,$AF287)&gt;0,"アルミ",IF(COUNTIF(WeDB!D$3:D$169,$AF287),"WE適用","適用無し"))))))</f>
        <v>WE適用</v>
      </c>
      <c r="AJ287" s="6" t="str">
        <f>IF(AND(AI287="WE適用",COUNTIF(Planning!$AS$10:$AS$896,$AF287&amp;"_"&amp;$AH287)&gt;0),"計画ok",IF(AND(AI287="WE適用",COUNTIF(Planning!$AS$10:$AS$896,$AF287&amp;"_"&amp;$AH287)=0),"未反映NG",""))</f>
        <v>計画ok</v>
      </c>
      <c r="AK287" s="6" t="str">
        <f t="shared" si="19"/>
        <v>50100MKS E000XA_CBU</v>
      </c>
      <c r="AL287" s="6" t="str">
        <f>IF(B287="","",_xlfn.XLOOKUP(AF287,CostDB!A:A,CostDB!G:G))</f>
        <v>1245WE</v>
      </c>
    </row>
    <row r="288" spans="1:38" x14ac:dyDescent="0.35">
      <c r="A288" s="8" t="s">
        <v>2461</v>
      </c>
      <c r="B288" s="9" t="s">
        <v>191</v>
      </c>
      <c r="C288" s="9" t="s">
        <v>2444</v>
      </c>
      <c r="D288" s="10" t="s">
        <v>2445</v>
      </c>
      <c r="E288" s="9">
        <v>0</v>
      </c>
      <c r="F288" s="9">
        <v>0</v>
      </c>
      <c r="G288" s="9">
        <v>0</v>
      </c>
      <c r="H288" s="9">
        <v>0</v>
      </c>
      <c r="I288" s="9">
        <v>0</v>
      </c>
      <c r="J288" s="9">
        <v>0</v>
      </c>
      <c r="K288" s="9">
        <v>0</v>
      </c>
      <c r="L288" s="9">
        <v>0</v>
      </c>
      <c r="M288" s="9">
        <v>27</v>
      </c>
      <c r="N288" s="9">
        <v>50</v>
      </c>
      <c r="O288" s="9">
        <v>50</v>
      </c>
      <c r="P288" s="9">
        <v>0</v>
      </c>
      <c r="Q288" s="9">
        <v>0</v>
      </c>
      <c r="R288" s="9">
        <v>0</v>
      </c>
      <c r="S288" s="9">
        <v>0</v>
      </c>
      <c r="T288" s="9">
        <v>0</v>
      </c>
      <c r="U288" s="9">
        <v>0</v>
      </c>
      <c r="V288" s="9">
        <v>0</v>
      </c>
      <c r="W288" s="9">
        <v>0</v>
      </c>
      <c r="X288" s="9">
        <v>0</v>
      </c>
      <c r="Y288" s="9"/>
      <c r="Z288" s="9"/>
      <c r="AA288" s="9"/>
      <c r="AB288" s="9"/>
      <c r="AC288" s="10"/>
      <c r="AD288" s="535"/>
      <c r="AE288" s="6">
        <f t="shared" si="20"/>
        <v>17</v>
      </c>
      <c r="AF288" s="6" t="str">
        <f>IF($AE288=17,_xlfn.XLOOKUP($A288&amp;" ",CostDB!B:B,CostDB!A:A,"",,),IF($AE288=15,_xlfn.XLOOKUP($A288&amp;"   ",CostDB!B:B,CostDB!A:A,"",,),""))</f>
        <v>50100MKS E000XA</v>
      </c>
      <c r="AG288" s="6" t="str">
        <f t="shared" si="18"/>
        <v>FUN</v>
      </c>
      <c r="AH288" s="6" t="str">
        <f t="shared" si="17"/>
        <v>CBU</v>
      </c>
      <c r="AI288" s="6" t="str">
        <f>IF($AF288="","",IF(LEFT(A288,5)="17500","タンク",IF(LEFT(A288,5)="17510","タンク",IF(COUNTIF(WeDB!$D$174:$D$183,$AF288)&gt;0,"吊掛けのみ",IF(COUNTIF(WeDB!$M$3:$M$169,$AF288)&gt;0,"アルミ",IF(COUNTIF(WeDB!D$3:D$169,$AF288),"WE適用","適用無し"))))))</f>
        <v>WE適用</v>
      </c>
      <c r="AJ288" s="6" t="str">
        <f>IF(AND(AI288="WE適用",COUNTIF(Planning!$AS$10:$AS$896,$AF288&amp;"_"&amp;$AH288)&gt;0),"計画ok",IF(AND(AI288="WE適用",COUNTIF(Planning!$AS$10:$AS$896,$AF288&amp;"_"&amp;$AH288)=0),"未反映NG",""))</f>
        <v>計画ok</v>
      </c>
      <c r="AK288" s="6" t="str">
        <f t="shared" si="19"/>
        <v>50100MKS E000XA_CBU</v>
      </c>
      <c r="AL288" s="6" t="str">
        <f>IF(B288="","",_xlfn.XLOOKUP(AF288,CostDB!A:A,CostDB!G:G))</f>
        <v>1245WE</v>
      </c>
    </row>
    <row r="289" spans="1:38" x14ac:dyDescent="0.35">
      <c r="A289" s="8" t="s">
        <v>2461</v>
      </c>
      <c r="B289" s="9" t="s">
        <v>191</v>
      </c>
      <c r="C289" s="9" t="s">
        <v>2444</v>
      </c>
      <c r="D289" s="10" t="s">
        <v>2445</v>
      </c>
      <c r="E289" s="9">
        <v>0</v>
      </c>
      <c r="F289" s="9">
        <v>0</v>
      </c>
      <c r="G289" s="9">
        <v>0</v>
      </c>
      <c r="H289" s="9">
        <v>0</v>
      </c>
      <c r="I289" s="9">
        <v>0</v>
      </c>
      <c r="J289" s="9">
        <v>0</v>
      </c>
      <c r="K289" s="9">
        <v>0</v>
      </c>
      <c r="L289" s="9">
        <v>0</v>
      </c>
      <c r="M289" s="9">
        <v>0</v>
      </c>
      <c r="N289" s="9">
        <v>0</v>
      </c>
      <c r="O289" s="9">
        <v>0</v>
      </c>
      <c r="P289" s="9">
        <v>25</v>
      </c>
      <c r="Q289" s="9">
        <v>0</v>
      </c>
      <c r="R289" s="9">
        <v>0</v>
      </c>
      <c r="S289" s="9">
        <v>0</v>
      </c>
      <c r="T289" s="9">
        <v>0</v>
      </c>
      <c r="U289" s="9">
        <v>0</v>
      </c>
      <c r="V289" s="9">
        <v>0</v>
      </c>
      <c r="W289" s="9">
        <v>0</v>
      </c>
      <c r="X289" s="9">
        <v>0</v>
      </c>
      <c r="Y289" s="9"/>
      <c r="Z289" s="9"/>
      <c r="AA289" s="9"/>
      <c r="AB289" s="9"/>
      <c r="AC289" s="10"/>
      <c r="AD289" s="535"/>
      <c r="AE289" s="6">
        <f t="shared" si="20"/>
        <v>17</v>
      </c>
      <c r="AF289" s="6" t="str">
        <f>IF($AE289=17,_xlfn.XLOOKUP($A289&amp;" ",CostDB!B:B,CostDB!A:A,"",,),IF($AE289=15,_xlfn.XLOOKUP($A289&amp;"   ",CostDB!B:B,CostDB!A:A,"",,),""))</f>
        <v>50100MKS E000XA</v>
      </c>
      <c r="AG289" s="6" t="str">
        <f t="shared" si="18"/>
        <v>FUN</v>
      </c>
      <c r="AH289" s="6" t="str">
        <f t="shared" si="17"/>
        <v>CBU</v>
      </c>
      <c r="AI289" s="6" t="str">
        <f>IF($AF289="","",IF(LEFT(A289,5)="17500","タンク",IF(LEFT(A289,5)="17510","タンク",IF(COUNTIF(WeDB!$D$174:$D$183,$AF289)&gt;0,"吊掛けのみ",IF(COUNTIF(WeDB!$M$3:$M$169,$AF289)&gt;0,"アルミ",IF(COUNTIF(WeDB!D$3:D$169,$AF289),"WE適用","適用無し"))))))</f>
        <v>WE適用</v>
      </c>
      <c r="AJ289" s="6" t="str">
        <f>IF(AND(AI289="WE適用",COUNTIF(Planning!$AS$10:$AS$896,$AF289&amp;"_"&amp;$AH289)&gt;0),"計画ok",IF(AND(AI289="WE適用",COUNTIF(Planning!$AS$10:$AS$896,$AF289&amp;"_"&amp;$AH289)=0),"未反映NG",""))</f>
        <v>計画ok</v>
      </c>
      <c r="AK289" s="6" t="str">
        <f t="shared" si="19"/>
        <v>50100MKS E000XA_CBU</v>
      </c>
      <c r="AL289" s="6" t="str">
        <f>IF(B289="","",_xlfn.XLOOKUP(AF289,CostDB!A:A,CostDB!G:G))</f>
        <v>1245WE</v>
      </c>
    </row>
    <row r="290" spans="1:38" x14ac:dyDescent="0.35">
      <c r="A290" s="8" t="s">
        <v>2461</v>
      </c>
      <c r="B290" s="9" t="s">
        <v>191</v>
      </c>
      <c r="C290" s="9" t="s">
        <v>2444</v>
      </c>
      <c r="D290" s="10" t="s">
        <v>2445</v>
      </c>
      <c r="E290" s="9">
        <v>0</v>
      </c>
      <c r="F290" s="9">
        <v>0</v>
      </c>
      <c r="G290" s="9">
        <v>0</v>
      </c>
      <c r="H290" s="9">
        <v>0</v>
      </c>
      <c r="I290" s="9">
        <v>0</v>
      </c>
      <c r="J290" s="9">
        <v>0</v>
      </c>
      <c r="K290" s="9">
        <v>0</v>
      </c>
      <c r="L290" s="9">
        <v>0</v>
      </c>
      <c r="M290" s="9">
        <v>0</v>
      </c>
      <c r="N290" s="9">
        <v>0</v>
      </c>
      <c r="O290" s="9">
        <v>0</v>
      </c>
      <c r="P290" s="9">
        <v>0</v>
      </c>
      <c r="Q290" s="9">
        <v>0</v>
      </c>
      <c r="R290" s="9">
        <v>18</v>
      </c>
      <c r="S290" s="9">
        <v>16</v>
      </c>
      <c r="T290" s="9">
        <v>0</v>
      </c>
      <c r="U290" s="9">
        <v>0</v>
      </c>
      <c r="V290" s="9">
        <v>0</v>
      </c>
      <c r="W290" s="9">
        <v>0</v>
      </c>
      <c r="X290" s="9">
        <v>0</v>
      </c>
      <c r="Y290" s="9"/>
      <c r="Z290" s="9"/>
      <c r="AA290" s="9"/>
      <c r="AB290" s="9"/>
      <c r="AC290" s="10"/>
      <c r="AD290" s="535"/>
      <c r="AE290" s="6">
        <f t="shared" si="20"/>
        <v>17</v>
      </c>
      <c r="AF290" s="6" t="str">
        <f>IF($AE290=17,_xlfn.XLOOKUP($A290&amp;" ",CostDB!B:B,CostDB!A:A,"",,),IF($AE290=15,_xlfn.XLOOKUP($A290&amp;"   ",CostDB!B:B,CostDB!A:A,"",,),""))</f>
        <v>50100MKS E000XA</v>
      </c>
      <c r="AG290" s="6" t="str">
        <f t="shared" si="18"/>
        <v>FUN</v>
      </c>
      <c r="AH290" s="6" t="str">
        <f t="shared" si="17"/>
        <v>CBU</v>
      </c>
      <c r="AI290" s="6" t="str">
        <f>IF($AF290="","",IF(LEFT(A290,5)="17500","タンク",IF(LEFT(A290,5)="17510","タンク",IF(COUNTIF(WeDB!$D$174:$D$183,$AF290)&gt;0,"吊掛けのみ",IF(COUNTIF(WeDB!$M$3:$M$169,$AF290)&gt;0,"アルミ",IF(COUNTIF(WeDB!D$3:D$169,$AF290),"WE適用","適用無し"))))))</f>
        <v>WE適用</v>
      </c>
      <c r="AJ290" s="6" t="str">
        <f>IF(AND(AI290="WE適用",COUNTIF(Planning!$AS$10:$AS$896,$AF290&amp;"_"&amp;$AH290)&gt;0),"計画ok",IF(AND(AI290="WE適用",COUNTIF(Planning!$AS$10:$AS$896,$AF290&amp;"_"&amp;$AH290)=0),"未反映NG",""))</f>
        <v>計画ok</v>
      </c>
      <c r="AK290" s="6" t="str">
        <f t="shared" si="19"/>
        <v>50100MKS E000XA_CBU</v>
      </c>
      <c r="AL290" s="6" t="str">
        <f>IF(B290="","",_xlfn.XLOOKUP(AF290,CostDB!A:A,CostDB!G:G))</f>
        <v>1245WE</v>
      </c>
    </row>
    <row r="291" spans="1:38" x14ac:dyDescent="0.35">
      <c r="A291" s="8" t="s">
        <v>2461</v>
      </c>
      <c r="B291" s="9" t="s">
        <v>191</v>
      </c>
      <c r="C291" s="9" t="s">
        <v>2444</v>
      </c>
      <c r="D291" s="10" t="s">
        <v>2445</v>
      </c>
      <c r="E291" s="9">
        <v>0</v>
      </c>
      <c r="F291" s="9">
        <v>0</v>
      </c>
      <c r="G291" s="9">
        <v>0</v>
      </c>
      <c r="H291" s="9">
        <v>0</v>
      </c>
      <c r="I291" s="9">
        <v>0</v>
      </c>
      <c r="J291" s="9">
        <v>0</v>
      </c>
      <c r="K291" s="9">
        <v>0</v>
      </c>
      <c r="L291" s="9">
        <v>0</v>
      </c>
      <c r="M291" s="9">
        <v>0</v>
      </c>
      <c r="N291" s="9">
        <v>0</v>
      </c>
      <c r="O291" s="9">
        <v>0</v>
      </c>
      <c r="P291" s="9">
        <v>0</v>
      </c>
      <c r="Q291" s="9">
        <v>0</v>
      </c>
      <c r="R291" s="9">
        <v>0</v>
      </c>
      <c r="S291" s="9">
        <v>0</v>
      </c>
      <c r="T291" s="9">
        <v>8</v>
      </c>
      <c r="U291" s="9">
        <v>17</v>
      </c>
      <c r="V291" s="9">
        <v>0</v>
      </c>
      <c r="W291" s="9">
        <v>0</v>
      </c>
      <c r="X291" s="9">
        <v>0</v>
      </c>
      <c r="Y291" s="9"/>
      <c r="Z291" s="9"/>
      <c r="AA291" s="9"/>
      <c r="AB291" s="9"/>
      <c r="AC291" s="10"/>
      <c r="AD291" s="535"/>
      <c r="AE291" s="6">
        <f t="shared" si="20"/>
        <v>17</v>
      </c>
      <c r="AF291" s="6" t="str">
        <f>IF($AE291=17,_xlfn.XLOOKUP($A291&amp;" ",CostDB!B:B,CostDB!A:A,"",,),IF($AE291=15,_xlfn.XLOOKUP($A291&amp;"   ",CostDB!B:B,CostDB!A:A,"",,),""))</f>
        <v>50100MKS E000XA</v>
      </c>
      <c r="AG291" s="6" t="str">
        <f t="shared" si="18"/>
        <v>FUN</v>
      </c>
      <c r="AH291" s="6" t="str">
        <f t="shared" si="17"/>
        <v>CBU</v>
      </c>
      <c r="AI291" s="6" t="str">
        <f>IF($AF291="","",IF(LEFT(A291,5)="17500","タンク",IF(LEFT(A291,5)="17510","タンク",IF(COUNTIF(WeDB!$D$174:$D$183,$AF291)&gt;0,"吊掛けのみ",IF(COUNTIF(WeDB!$M$3:$M$169,$AF291)&gt;0,"アルミ",IF(COUNTIF(WeDB!D$3:D$169,$AF291),"WE適用","適用無し"))))))</f>
        <v>WE適用</v>
      </c>
      <c r="AJ291" s="6" t="str">
        <f>IF(AND(AI291="WE適用",COUNTIF(Planning!$AS$10:$AS$896,$AF291&amp;"_"&amp;$AH291)&gt;0),"計画ok",IF(AND(AI291="WE適用",COUNTIF(Planning!$AS$10:$AS$896,$AF291&amp;"_"&amp;$AH291)=0),"未反映NG",""))</f>
        <v>計画ok</v>
      </c>
      <c r="AK291" s="6" t="str">
        <f t="shared" si="19"/>
        <v>50100MKS E000XA_CBU</v>
      </c>
      <c r="AL291" s="6" t="str">
        <f>IF(B291="","",_xlfn.XLOOKUP(AF291,CostDB!A:A,CostDB!G:G))</f>
        <v>1245WE</v>
      </c>
    </row>
    <row r="292" spans="1:38" x14ac:dyDescent="0.35">
      <c r="A292" s="8" t="s">
        <v>2461</v>
      </c>
      <c r="B292" s="9" t="s">
        <v>191</v>
      </c>
      <c r="C292" s="9" t="s">
        <v>2444</v>
      </c>
      <c r="D292" s="10" t="s">
        <v>2445</v>
      </c>
      <c r="E292" s="9">
        <v>0</v>
      </c>
      <c r="F292" s="9">
        <v>0</v>
      </c>
      <c r="G292" s="9">
        <v>0</v>
      </c>
      <c r="H292" s="9">
        <v>0</v>
      </c>
      <c r="I292" s="9">
        <v>0</v>
      </c>
      <c r="J292" s="9">
        <v>0</v>
      </c>
      <c r="K292" s="9">
        <v>0</v>
      </c>
      <c r="L292" s="9">
        <v>0</v>
      </c>
      <c r="M292" s="9">
        <v>0</v>
      </c>
      <c r="N292" s="9">
        <v>0</v>
      </c>
      <c r="O292" s="9">
        <v>0</v>
      </c>
      <c r="P292" s="9">
        <v>12</v>
      </c>
      <c r="Q292" s="9">
        <v>23</v>
      </c>
      <c r="R292" s="9">
        <v>0</v>
      </c>
      <c r="S292" s="9">
        <v>0</v>
      </c>
      <c r="T292" s="9">
        <v>0</v>
      </c>
      <c r="U292" s="9">
        <v>0</v>
      </c>
      <c r="V292" s="9">
        <v>0</v>
      </c>
      <c r="W292" s="9">
        <v>0</v>
      </c>
      <c r="X292" s="9">
        <v>0</v>
      </c>
      <c r="Y292" s="9"/>
      <c r="Z292" s="9"/>
      <c r="AA292" s="9"/>
      <c r="AB292" s="9"/>
      <c r="AC292" s="10"/>
      <c r="AD292" s="535"/>
      <c r="AE292" s="6">
        <f t="shared" si="20"/>
        <v>17</v>
      </c>
      <c r="AF292" s="6" t="str">
        <f>IF($AE292=17,_xlfn.XLOOKUP($A292&amp;" ",CostDB!B:B,CostDB!A:A,"",,),IF($AE292=15,_xlfn.XLOOKUP($A292&amp;"   ",CostDB!B:B,CostDB!A:A,"",,),""))</f>
        <v>50100MKS E000XA</v>
      </c>
      <c r="AG292" s="6" t="str">
        <f t="shared" si="18"/>
        <v>FUN</v>
      </c>
      <c r="AH292" s="6" t="str">
        <f t="shared" si="17"/>
        <v>CBU</v>
      </c>
      <c r="AI292" s="6" t="str">
        <f>IF($AF292="","",IF(LEFT(A292,5)="17500","タンク",IF(LEFT(A292,5)="17510","タンク",IF(COUNTIF(WeDB!$D$174:$D$183,$AF292)&gt;0,"吊掛けのみ",IF(COUNTIF(WeDB!$M$3:$M$169,$AF292)&gt;0,"アルミ",IF(COUNTIF(WeDB!D$3:D$169,$AF292),"WE適用","適用無し"))))))</f>
        <v>WE適用</v>
      </c>
      <c r="AJ292" s="6" t="str">
        <f>IF(AND(AI292="WE適用",COUNTIF(Planning!$AS$10:$AS$896,$AF292&amp;"_"&amp;$AH292)&gt;0),"計画ok",IF(AND(AI292="WE適用",COUNTIF(Planning!$AS$10:$AS$896,$AF292&amp;"_"&amp;$AH292)=0),"未反映NG",""))</f>
        <v>計画ok</v>
      </c>
      <c r="AK292" s="6" t="str">
        <f t="shared" si="19"/>
        <v>50100MKS E000XA_CBU</v>
      </c>
      <c r="AL292" s="6" t="str">
        <f>IF(B292="","",_xlfn.XLOOKUP(AF292,CostDB!A:A,CostDB!G:G))</f>
        <v>1245WE</v>
      </c>
    </row>
    <row r="293" spans="1:38" x14ac:dyDescent="0.35">
      <c r="A293" s="8" t="s">
        <v>2461</v>
      </c>
      <c r="B293" s="9" t="s">
        <v>191</v>
      </c>
      <c r="C293" s="9" t="s">
        <v>2444</v>
      </c>
      <c r="D293" s="10" t="s">
        <v>2445</v>
      </c>
      <c r="E293" s="9">
        <v>0</v>
      </c>
      <c r="F293" s="9">
        <v>0</v>
      </c>
      <c r="G293" s="9">
        <v>0</v>
      </c>
      <c r="H293" s="9">
        <v>0</v>
      </c>
      <c r="I293" s="9">
        <v>0</v>
      </c>
      <c r="J293" s="9">
        <v>0</v>
      </c>
      <c r="K293" s="9">
        <v>0</v>
      </c>
      <c r="L293" s="9">
        <v>0</v>
      </c>
      <c r="M293" s="9">
        <v>0</v>
      </c>
      <c r="N293" s="9">
        <v>0</v>
      </c>
      <c r="O293" s="9">
        <v>0</v>
      </c>
      <c r="P293" s="9">
        <v>0</v>
      </c>
      <c r="Q293" s="9">
        <v>0</v>
      </c>
      <c r="R293" s="9">
        <v>0</v>
      </c>
      <c r="S293" s="9">
        <v>19</v>
      </c>
      <c r="T293" s="9">
        <v>0</v>
      </c>
      <c r="U293" s="9">
        <v>0</v>
      </c>
      <c r="V293" s="9">
        <v>0</v>
      </c>
      <c r="W293" s="9">
        <v>0</v>
      </c>
      <c r="X293" s="9">
        <v>0</v>
      </c>
      <c r="Y293" s="9"/>
      <c r="Z293" s="9"/>
      <c r="AA293" s="9"/>
      <c r="AB293" s="9"/>
      <c r="AC293" s="10"/>
      <c r="AD293" s="535"/>
      <c r="AE293" s="6">
        <f t="shared" si="20"/>
        <v>17</v>
      </c>
      <c r="AF293" s="6" t="str">
        <f>IF($AE293=17,_xlfn.XLOOKUP($A293&amp;" ",CostDB!B:B,CostDB!A:A,"",,),IF($AE293=15,_xlfn.XLOOKUP($A293&amp;"   ",CostDB!B:B,CostDB!A:A,"",,),""))</f>
        <v>50100MKS E000XA</v>
      </c>
      <c r="AG293" s="6" t="str">
        <f t="shared" si="18"/>
        <v>FUN</v>
      </c>
      <c r="AH293" s="6" t="str">
        <f t="shared" si="17"/>
        <v>CBU</v>
      </c>
      <c r="AI293" s="6" t="str">
        <f>IF($AF293="","",IF(LEFT(A293,5)="17500","タンク",IF(LEFT(A293,5)="17510","タンク",IF(COUNTIF(WeDB!$D$174:$D$183,$AF293)&gt;0,"吊掛けのみ",IF(COUNTIF(WeDB!$M$3:$M$169,$AF293)&gt;0,"アルミ",IF(COUNTIF(WeDB!D$3:D$169,$AF293),"WE適用","適用無し"))))))</f>
        <v>WE適用</v>
      </c>
      <c r="AJ293" s="6" t="str">
        <f>IF(AND(AI293="WE適用",COUNTIF(Planning!$AS$10:$AS$896,$AF293&amp;"_"&amp;$AH293)&gt;0),"計画ok",IF(AND(AI293="WE適用",COUNTIF(Planning!$AS$10:$AS$896,$AF293&amp;"_"&amp;$AH293)=0),"未反映NG",""))</f>
        <v>計画ok</v>
      </c>
      <c r="AK293" s="6" t="str">
        <f t="shared" si="19"/>
        <v>50100MKS E000XA_CBU</v>
      </c>
      <c r="AL293" s="6" t="str">
        <f>IF(B293="","",_xlfn.XLOOKUP(AF293,CostDB!A:A,CostDB!G:G))</f>
        <v>1245WE</v>
      </c>
    </row>
    <row r="294" spans="1:38" x14ac:dyDescent="0.35">
      <c r="A294" s="8" t="s">
        <v>2461</v>
      </c>
      <c r="B294" s="9" t="s">
        <v>191</v>
      </c>
      <c r="C294" s="9" t="s">
        <v>2444</v>
      </c>
      <c r="D294" s="10" t="s">
        <v>2445</v>
      </c>
      <c r="E294" s="9">
        <v>0</v>
      </c>
      <c r="F294" s="9">
        <v>0</v>
      </c>
      <c r="G294" s="9">
        <v>0</v>
      </c>
      <c r="H294" s="9">
        <v>0</v>
      </c>
      <c r="I294" s="9">
        <v>0</v>
      </c>
      <c r="J294" s="9">
        <v>0</v>
      </c>
      <c r="K294" s="9">
        <v>0</v>
      </c>
      <c r="L294" s="9">
        <v>0</v>
      </c>
      <c r="M294" s="9">
        <v>0</v>
      </c>
      <c r="N294" s="9">
        <v>0</v>
      </c>
      <c r="O294" s="9">
        <v>0</v>
      </c>
      <c r="P294" s="9">
        <v>0</v>
      </c>
      <c r="Q294" s="9">
        <v>0</v>
      </c>
      <c r="R294" s="9">
        <v>0</v>
      </c>
      <c r="S294" s="9">
        <v>2</v>
      </c>
      <c r="T294" s="9">
        <v>0</v>
      </c>
      <c r="U294" s="9">
        <v>0</v>
      </c>
      <c r="V294" s="9">
        <v>0</v>
      </c>
      <c r="W294" s="9">
        <v>0</v>
      </c>
      <c r="X294" s="9">
        <v>0</v>
      </c>
      <c r="Y294" s="9"/>
      <c r="Z294" s="9"/>
      <c r="AA294" s="9"/>
      <c r="AB294" s="9"/>
      <c r="AC294" s="10"/>
      <c r="AD294" s="535"/>
      <c r="AE294" s="6">
        <f t="shared" si="20"/>
        <v>17</v>
      </c>
      <c r="AF294" s="6" t="str">
        <f>IF($AE294=17,_xlfn.XLOOKUP($A294&amp;" ",CostDB!B:B,CostDB!A:A,"",,),IF($AE294=15,_xlfn.XLOOKUP($A294&amp;"   ",CostDB!B:B,CostDB!A:A,"",,),""))</f>
        <v>50100MKS E000XA</v>
      </c>
      <c r="AG294" s="6" t="str">
        <f t="shared" si="18"/>
        <v>FUN</v>
      </c>
      <c r="AH294" s="6" t="str">
        <f t="shared" si="17"/>
        <v>CBU</v>
      </c>
      <c r="AI294" s="6" t="str">
        <f>IF($AF294="","",IF(LEFT(A294,5)="17500","タンク",IF(LEFT(A294,5)="17510","タンク",IF(COUNTIF(WeDB!$D$174:$D$183,$AF294)&gt;0,"吊掛けのみ",IF(COUNTIF(WeDB!$M$3:$M$169,$AF294)&gt;0,"アルミ",IF(COUNTIF(WeDB!D$3:D$169,$AF294),"WE適用","適用無し"))))))</f>
        <v>WE適用</v>
      </c>
      <c r="AJ294" s="6" t="str">
        <f>IF(AND(AI294="WE適用",COUNTIF(Planning!$AS$10:$AS$896,$AF294&amp;"_"&amp;$AH294)&gt;0),"計画ok",IF(AND(AI294="WE適用",COUNTIF(Planning!$AS$10:$AS$896,$AF294&amp;"_"&amp;$AH294)=0),"未反映NG",""))</f>
        <v>計画ok</v>
      </c>
      <c r="AK294" s="6" t="str">
        <f t="shared" si="19"/>
        <v>50100MKS E000XA_CBU</v>
      </c>
      <c r="AL294" s="6" t="str">
        <f>IF(B294="","",_xlfn.XLOOKUP(AF294,CostDB!A:A,CostDB!G:G))</f>
        <v>1245WE</v>
      </c>
    </row>
    <row r="295" spans="1:38" x14ac:dyDescent="0.35">
      <c r="A295" s="8" t="s">
        <v>2461</v>
      </c>
      <c r="B295" s="9" t="s">
        <v>191</v>
      </c>
      <c r="C295" s="9" t="s">
        <v>2444</v>
      </c>
      <c r="D295" s="10" t="s">
        <v>2445</v>
      </c>
      <c r="E295" s="9">
        <v>0</v>
      </c>
      <c r="F295" s="9">
        <v>0</v>
      </c>
      <c r="G295" s="9">
        <v>0</v>
      </c>
      <c r="H295" s="9">
        <v>0</v>
      </c>
      <c r="I295" s="9">
        <v>0</v>
      </c>
      <c r="J295" s="9">
        <v>0</v>
      </c>
      <c r="K295" s="9">
        <v>0</v>
      </c>
      <c r="L295" s="9">
        <v>0</v>
      </c>
      <c r="M295" s="9">
        <v>6</v>
      </c>
      <c r="N295" s="9">
        <v>0</v>
      </c>
      <c r="O295" s="9">
        <v>0</v>
      </c>
      <c r="P295" s="9">
        <v>0</v>
      </c>
      <c r="Q295" s="9">
        <v>0</v>
      </c>
      <c r="R295" s="9">
        <v>0</v>
      </c>
      <c r="S295" s="9">
        <v>0</v>
      </c>
      <c r="T295" s="9">
        <v>0</v>
      </c>
      <c r="U295" s="9">
        <v>0</v>
      </c>
      <c r="V295" s="9">
        <v>0</v>
      </c>
      <c r="W295" s="9">
        <v>0</v>
      </c>
      <c r="X295" s="9">
        <v>0</v>
      </c>
      <c r="Y295" s="9"/>
      <c r="Z295" s="9"/>
      <c r="AA295" s="9"/>
      <c r="AB295" s="9"/>
      <c r="AC295" s="10"/>
      <c r="AD295" s="535"/>
      <c r="AE295" s="6">
        <f t="shared" si="20"/>
        <v>17</v>
      </c>
      <c r="AF295" s="6" t="str">
        <f>IF($AE295=17,_xlfn.XLOOKUP($A295&amp;" ",CostDB!B:B,CostDB!A:A,"",,),IF($AE295=15,_xlfn.XLOOKUP($A295&amp;"   ",CostDB!B:B,CostDB!A:A,"",,),""))</f>
        <v>50100MKS E000XA</v>
      </c>
      <c r="AG295" s="6" t="str">
        <f t="shared" si="18"/>
        <v>FUN</v>
      </c>
      <c r="AH295" s="6" t="str">
        <f t="shared" si="17"/>
        <v>CBU</v>
      </c>
      <c r="AI295" s="6" t="str">
        <f>IF($AF295="","",IF(LEFT(A295,5)="17500","タンク",IF(LEFT(A295,5)="17510","タンク",IF(COUNTIF(WeDB!$D$174:$D$183,$AF295)&gt;0,"吊掛けのみ",IF(COUNTIF(WeDB!$M$3:$M$169,$AF295)&gt;0,"アルミ",IF(COUNTIF(WeDB!D$3:D$169,$AF295),"WE適用","適用無し"))))))</f>
        <v>WE適用</v>
      </c>
      <c r="AJ295" s="6" t="str">
        <f>IF(AND(AI295="WE適用",COUNTIF(Planning!$AS$10:$AS$896,$AF295&amp;"_"&amp;$AH295)&gt;0),"計画ok",IF(AND(AI295="WE適用",COUNTIF(Planning!$AS$10:$AS$896,$AF295&amp;"_"&amp;$AH295)=0),"未反映NG",""))</f>
        <v>計画ok</v>
      </c>
      <c r="AK295" s="6" t="str">
        <f t="shared" si="19"/>
        <v>50100MKS E000XA_CBU</v>
      </c>
      <c r="AL295" s="6" t="str">
        <f>IF(B295="","",_xlfn.XLOOKUP(AF295,CostDB!A:A,CostDB!G:G))</f>
        <v>1245WE</v>
      </c>
    </row>
    <row r="296" spans="1:38" x14ac:dyDescent="0.35">
      <c r="A296" s="8" t="s">
        <v>2461</v>
      </c>
      <c r="B296" s="9" t="s">
        <v>191</v>
      </c>
      <c r="C296" s="9" t="s">
        <v>2444</v>
      </c>
      <c r="D296" s="10" t="s">
        <v>2445</v>
      </c>
      <c r="E296" s="9">
        <v>0</v>
      </c>
      <c r="F296" s="9">
        <v>0</v>
      </c>
      <c r="G296" s="9">
        <v>0</v>
      </c>
      <c r="H296" s="9">
        <v>0</v>
      </c>
      <c r="I296" s="9">
        <v>0</v>
      </c>
      <c r="J296" s="9">
        <v>0</v>
      </c>
      <c r="K296" s="9">
        <v>0</v>
      </c>
      <c r="L296" s="9">
        <v>0</v>
      </c>
      <c r="M296" s="9">
        <v>0</v>
      </c>
      <c r="N296" s="9">
        <v>0</v>
      </c>
      <c r="O296" s="9">
        <v>0</v>
      </c>
      <c r="P296" s="9">
        <v>0</v>
      </c>
      <c r="Q296" s="9">
        <v>0</v>
      </c>
      <c r="R296" s="9">
        <v>0</v>
      </c>
      <c r="S296" s="9">
        <v>0</v>
      </c>
      <c r="T296" s="9">
        <v>0</v>
      </c>
      <c r="U296" s="9">
        <v>15</v>
      </c>
      <c r="V296" s="9">
        <v>63</v>
      </c>
      <c r="W296" s="9">
        <v>50</v>
      </c>
      <c r="X296" s="9">
        <v>59</v>
      </c>
      <c r="Y296" s="9"/>
      <c r="Z296" s="9"/>
      <c r="AA296" s="9"/>
      <c r="AB296" s="9"/>
      <c r="AC296" s="10"/>
      <c r="AD296" s="535"/>
      <c r="AE296" s="6">
        <f t="shared" si="20"/>
        <v>17</v>
      </c>
      <c r="AF296" s="6" t="str">
        <f>IF($AE296=17,_xlfn.XLOOKUP($A296&amp;" ",CostDB!B:B,CostDB!A:A,"",,),IF($AE296=15,_xlfn.XLOOKUP($A296&amp;"   ",CostDB!B:B,CostDB!A:A,"",,),""))</f>
        <v>50100MKS E000XA</v>
      </c>
      <c r="AG296" s="6" t="str">
        <f t="shared" si="18"/>
        <v>FUN</v>
      </c>
      <c r="AH296" s="6" t="str">
        <f t="shared" si="17"/>
        <v>CBU</v>
      </c>
      <c r="AI296" s="6" t="str">
        <f>IF($AF296="","",IF(LEFT(A296,5)="17500","タンク",IF(LEFT(A296,5)="17510","タンク",IF(COUNTIF(WeDB!$D$174:$D$183,$AF296)&gt;0,"吊掛けのみ",IF(COUNTIF(WeDB!$M$3:$M$169,$AF296)&gt;0,"アルミ",IF(COUNTIF(WeDB!D$3:D$169,$AF296),"WE適用","適用無し"))))))</f>
        <v>WE適用</v>
      </c>
      <c r="AJ296" s="6" t="str">
        <f>IF(AND(AI296="WE適用",COUNTIF(Planning!$AS$10:$AS$896,$AF296&amp;"_"&amp;$AH296)&gt;0),"計画ok",IF(AND(AI296="WE適用",COUNTIF(Planning!$AS$10:$AS$896,$AF296&amp;"_"&amp;$AH296)=0),"未反映NG",""))</f>
        <v>計画ok</v>
      </c>
      <c r="AK296" s="6" t="str">
        <f t="shared" si="19"/>
        <v>50100MKS E000XA_CBU</v>
      </c>
      <c r="AL296" s="6" t="str">
        <f>IF(B296="","",_xlfn.XLOOKUP(AF296,CostDB!A:A,CostDB!G:G))</f>
        <v>1245WE</v>
      </c>
    </row>
    <row r="297" spans="1:38" x14ac:dyDescent="0.35">
      <c r="A297" s="8" t="s">
        <v>2461</v>
      </c>
      <c r="B297" s="9" t="s">
        <v>191</v>
      </c>
      <c r="C297" s="9" t="s">
        <v>2444</v>
      </c>
      <c r="D297" s="10" t="s">
        <v>2445</v>
      </c>
      <c r="E297" s="9">
        <v>0</v>
      </c>
      <c r="F297" s="9">
        <v>0</v>
      </c>
      <c r="G297" s="9">
        <v>0</v>
      </c>
      <c r="H297" s="9">
        <v>0</v>
      </c>
      <c r="I297" s="9">
        <v>0</v>
      </c>
      <c r="J297" s="9">
        <v>0</v>
      </c>
      <c r="K297" s="9">
        <v>0</v>
      </c>
      <c r="L297" s="9">
        <v>0</v>
      </c>
      <c r="M297" s="9">
        <v>0</v>
      </c>
      <c r="N297" s="9">
        <v>0</v>
      </c>
      <c r="O297" s="9">
        <v>0</v>
      </c>
      <c r="P297" s="9">
        <v>0</v>
      </c>
      <c r="Q297" s="9">
        <v>0</v>
      </c>
      <c r="R297" s="9">
        <v>0</v>
      </c>
      <c r="S297" s="9">
        <v>0</v>
      </c>
      <c r="T297" s="9">
        <v>22</v>
      </c>
      <c r="U297" s="9">
        <v>0</v>
      </c>
      <c r="V297" s="9">
        <v>0</v>
      </c>
      <c r="W297" s="9">
        <v>0</v>
      </c>
      <c r="X297" s="9">
        <v>0</v>
      </c>
      <c r="Y297" s="9"/>
      <c r="Z297" s="9"/>
      <c r="AA297" s="9"/>
      <c r="AB297" s="9"/>
      <c r="AC297" s="10"/>
      <c r="AD297" s="535"/>
      <c r="AE297" s="6">
        <f t="shared" si="20"/>
        <v>17</v>
      </c>
      <c r="AF297" s="6" t="str">
        <f>IF($AE297=17,_xlfn.XLOOKUP($A297&amp;" ",CostDB!B:B,CostDB!A:A,"",,),IF($AE297=15,_xlfn.XLOOKUP($A297&amp;"   ",CostDB!B:B,CostDB!A:A,"",,),""))</f>
        <v>50100MKS E000XA</v>
      </c>
      <c r="AG297" s="6" t="str">
        <f t="shared" si="18"/>
        <v>FUN</v>
      </c>
      <c r="AH297" s="6" t="str">
        <f t="shared" si="17"/>
        <v>CBU</v>
      </c>
      <c r="AI297" s="6" t="str">
        <f>IF($AF297="","",IF(LEFT(A297,5)="17500","タンク",IF(LEFT(A297,5)="17510","タンク",IF(COUNTIF(WeDB!$D$174:$D$183,$AF297)&gt;0,"吊掛けのみ",IF(COUNTIF(WeDB!$M$3:$M$169,$AF297)&gt;0,"アルミ",IF(COUNTIF(WeDB!D$3:D$169,$AF297),"WE適用","適用無し"))))))</f>
        <v>WE適用</v>
      </c>
      <c r="AJ297" s="6" t="str">
        <f>IF(AND(AI297="WE適用",COUNTIF(Planning!$AS$10:$AS$896,$AF297&amp;"_"&amp;$AH297)&gt;0),"計画ok",IF(AND(AI297="WE適用",COUNTIF(Planning!$AS$10:$AS$896,$AF297&amp;"_"&amp;$AH297)=0),"未反映NG",""))</f>
        <v>計画ok</v>
      </c>
      <c r="AK297" s="6" t="str">
        <f t="shared" si="19"/>
        <v>50100MKS E000XA_CBU</v>
      </c>
      <c r="AL297" s="6" t="str">
        <f>IF(B297="","",_xlfn.XLOOKUP(AF297,CostDB!A:A,CostDB!G:G))</f>
        <v>1245WE</v>
      </c>
    </row>
    <row r="298" spans="1:38" x14ac:dyDescent="0.35">
      <c r="A298" s="8" t="s">
        <v>2461</v>
      </c>
      <c r="B298" s="9" t="s">
        <v>191</v>
      </c>
      <c r="C298" s="9" t="s">
        <v>2444</v>
      </c>
      <c r="D298" s="10" t="s">
        <v>2445</v>
      </c>
      <c r="E298" s="9">
        <v>0</v>
      </c>
      <c r="F298" s="9">
        <v>5</v>
      </c>
      <c r="G298" s="9">
        <v>0</v>
      </c>
      <c r="H298" s="9">
        <v>0</v>
      </c>
      <c r="I298" s="9">
        <v>0</v>
      </c>
      <c r="J298" s="9">
        <v>0</v>
      </c>
      <c r="K298" s="9">
        <v>0</v>
      </c>
      <c r="L298" s="9">
        <v>0</v>
      </c>
      <c r="M298" s="9">
        <v>0</v>
      </c>
      <c r="N298" s="9">
        <v>0</v>
      </c>
      <c r="O298" s="9">
        <v>0</v>
      </c>
      <c r="P298" s="9">
        <v>0</v>
      </c>
      <c r="Q298" s="9">
        <v>0</v>
      </c>
      <c r="R298" s="9">
        <v>0</v>
      </c>
      <c r="S298" s="9">
        <v>0</v>
      </c>
      <c r="T298" s="9">
        <v>13</v>
      </c>
      <c r="U298" s="9">
        <v>0</v>
      </c>
      <c r="V298" s="9">
        <v>0</v>
      </c>
      <c r="W298" s="9">
        <v>0</v>
      </c>
      <c r="X298" s="9">
        <v>0</v>
      </c>
      <c r="Y298" s="9"/>
      <c r="Z298" s="9"/>
      <c r="AA298" s="9"/>
      <c r="AB298" s="9"/>
      <c r="AC298" s="10"/>
      <c r="AD298" s="535"/>
      <c r="AE298" s="6">
        <f t="shared" si="20"/>
        <v>17</v>
      </c>
      <c r="AF298" s="6" t="str">
        <f>IF($AE298=17,_xlfn.XLOOKUP($A298&amp;" ",CostDB!B:B,CostDB!A:A,"",,),IF($AE298=15,_xlfn.XLOOKUP($A298&amp;"   ",CostDB!B:B,CostDB!A:A,"",,),""))</f>
        <v>50100MKS E000XA</v>
      </c>
      <c r="AG298" s="6" t="str">
        <f t="shared" si="18"/>
        <v>FUN</v>
      </c>
      <c r="AH298" s="6" t="str">
        <f t="shared" si="17"/>
        <v>CBU</v>
      </c>
      <c r="AI298" s="6" t="str">
        <f>IF($AF298="","",IF(LEFT(A298,5)="17500","タンク",IF(LEFT(A298,5)="17510","タンク",IF(COUNTIF(WeDB!$D$174:$D$183,$AF298)&gt;0,"吊掛けのみ",IF(COUNTIF(WeDB!$M$3:$M$169,$AF298)&gt;0,"アルミ",IF(COUNTIF(WeDB!D$3:D$169,$AF298),"WE適用","適用無し"))))))</f>
        <v>WE適用</v>
      </c>
      <c r="AJ298" s="6" t="str">
        <f>IF(AND(AI298="WE適用",COUNTIF(Planning!$AS$10:$AS$896,$AF298&amp;"_"&amp;$AH298)&gt;0),"計画ok",IF(AND(AI298="WE適用",COUNTIF(Planning!$AS$10:$AS$896,$AF298&amp;"_"&amp;$AH298)=0),"未反映NG",""))</f>
        <v>計画ok</v>
      </c>
      <c r="AK298" s="6" t="str">
        <f t="shared" si="19"/>
        <v>50100MKS E000XA_CBU</v>
      </c>
      <c r="AL298" s="6" t="str">
        <f>IF(B298="","",_xlfn.XLOOKUP(AF298,CostDB!A:A,CostDB!G:G))</f>
        <v>1245WE</v>
      </c>
    </row>
    <row r="299" spans="1:38" x14ac:dyDescent="0.35">
      <c r="A299" s="8" t="s">
        <v>2461</v>
      </c>
      <c r="B299" s="9" t="s">
        <v>191</v>
      </c>
      <c r="C299" s="9" t="s">
        <v>2444</v>
      </c>
      <c r="D299" s="10" t="s">
        <v>2445</v>
      </c>
      <c r="E299" s="9">
        <v>0</v>
      </c>
      <c r="F299" s="9">
        <v>0</v>
      </c>
      <c r="G299" s="9">
        <v>0</v>
      </c>
      <c r="H299" s="9">
        <v>0</v>
      </c>
      <c r="I299" s="9">
        <v>0</v>
      </c>
      <c r="J299" s="9">
        <v>0</v>
      </c>
      <c r="K299" s="9">
        <v>0</v>
      </c>
      <c r="L299" s="9">
        <v>1</v>
      </c>
      <c r="M299" s="9">
        <v>0</v>
      </c>
      <c r="N299" s="9">
        <v>0</v>
      </c>
      <c r="O299" s="9">
        <v>0</v>
      </c>
      <c r="P299" s="9">
        <v>0</v>
      </c>
      <c r="Q299" s="9">
        <v>0</v>
      </c>
      <c r="R299" s="9">
        <v>0</v>
      </c>
      <c r="S299" s="9">
        <v>0</v>
      </c>
      <c r="T299" s="9">
        <v>0</v>
      </c>
      <c r="U299" s="9">
        <v>0</v>
      </c>
      <c r="V299" s="9">
        <v>0</v>
      </c>
      <c r="W299" s="9">
        <v>0</v>
      </c>
      <c r="X299" s="9">
        <v>0</v>
      </c>
      <c r="Y299" s="9"/>
      <c r="Z299" s="9"/>
      <c r="AA299" s="9"/>
      <c r="AB299" s="9"/>
      <c r="AC299" s="10"/>
      <c r="AD299" s="535"/>
      <c r="AE299" s="6">
        <f t="shared" si="20"/>
        <v>17</v>
      </c>
      <c r="AF299" s="6" t="str">
        <f>IF($AE299=17,_xlfn.XLOOKUP($A299&amp;" ",CostDB!B:B,CostDB!A:A,"",,),IF($AE299=15,_xlfn.XLOOKUP($A299&amp;"   ",CostDB!B:B,CostDB!A:A,"",,),""))</f>
        <v>50100MKS E000XA</v>
      </c>
      <c r="AG299" s="6" t="str">
        <f t="shared" si="18"/>
        <v>FUN</v>
      </c>
      <c r="AH299" s="6" t="str">
        <f t="shared" si="17"/>
        <v>CBU</v>
      </c>
      <c r="AI299" s="6" t="str">
        <f>IF($AF299="","",IF(LEFT(A299,5)="17500","タンク",IF(LEFT(A299,5)="17510","タンク",IF(COUNTIF(WeDB!$D$174:$D$183,$AF299)&gt;0,"吊掛けのみ",IF(COUNTIF(WeDB!$M$3:$M$169,$AF299)&gt;0,"アルミ",IF(COUNTIF(WeDB!D$3:D$169,$AF299),"WE適用","適用無し"))))))</f>
        <v>WE適用</v>
      </c>
      <c r="AJ299" s="6" t="str">
        <f>IF(AND(AI299="WE適用",COUNTIF(Planning!$AS$10:$AS$896,$AF299&amp;"_"&amp;$AH299)&gt;0),"計画ok",IF(AND(AI299="WE適用",COUNTIF(Planning!$AS$10:$AS$896,$AF299&amp;"_"&amp;$AH299)=0),"未反映NG",""))</f>
        <v>計画ok</v>
      </c>
      <c r="AK299" s="6" t="str">
        <f t="shared" si="19"/>
        <v>50100MKS E000XA_CBU</v>
      </c>
      <c r="AL299" s="6" t="str">
        <f>IF(B299="","",_xlfn.XLOOKUP(AF299,CostDB!A:A,CostDB!G:G))</f>
        <v>1245WE</v>
      </c>
    </row>
    <row r="300" spans="1:38" x14ac:dyDescent="0.35">
      <c r="A300" s="8" t="s">
        <v>2461</v>
      </c>
      <c r="B300" s="9" t="s">
        <v>191</v>
      </c>
      <c r="C300" s="9" t="s">
        <v>2444</v>
      </c>
      <c r="D300" s="10" t="s">
        <v>2445</v>
      </c>
      <c r="E300" s="9">
        <v>0</v>
      </c>
      <c r="F300" s="9">
        <v>0</v>
      </c>
      <c r="G300" s="9">
        <v>0</v>
      </c>
      <c r="H300" s="9">
        <v>0</v>
      </c>
      <c r="I300" s="9">
        <v>0</v>
      </c>
      <c r="J300" s="9">
        <v>0</v>
      </c>
      <c r="K300" s="9">
        <v>0</v>
      </c>
      <c r="L300" s="9">
        <v>0</v>
      </c>
      <c r="M300" s="9">
        <v>0</v>
      </c>
      <c r="N300" s="9">
        <v>0</v>
      </c>
      <c r="O300" s="9">
        <v>0</v>
      </c>
      <c r="P300" s="9">
        <v>0</v>
      </c>
      <c r="Q300" s="9">
        <v>0</v>
      </c>
      <c r="R300" s="9">
        <v>0</v>
      </c>
      <c r="S300" s="9">
        <v>0</v>
      </c>
      <c r="T300" s="9">
        <v>0</v>
      </c>
      <c r="U300" s="9">
        <v>22</v>
      </c>
      <c r="V300" s="9">
        <v>0</v>
      </c>
      <c r="W300" s="9">
        <v>0</v>
      </c>
      <c r="X300" s="9">
        <v>0</v>
      </c>
      <c r="Y300" s="9"/>
      <c r="Z300" s="9"/>
      <c r="AA300" s="9"/>
      <c r="AB300" s="9"/>
      <c r="AC300" s="10"/>
      <c r="AD300" s="535"/>
      <c r="AE300" s="6">
        <f t="shared" si="20"/>
        <v>17</v>
      </c>
      <c r="AF300" s="6" t="str">
        <f>IF($AE300=17,_xlfn.XLOOKUP($A300&amp;" ",CostDB!B:B,CostDB!A:A,"",,),IF($AE300=15,_xlfn.XLOOKUP($A300&amp;"   ",CostDB!B:B,CostDB!A:A,"",,),""))</f>
        <v>50100MKS E000XA</v>
      </c>
      <c r="AG300" s="6" t="str">
        <f t="shared" si="18"/>
        <v>FUN</v>
      </c>
      <c r="AH300" s="6" t="str">
        <f t="shared" si="17"/>
        <v>CBU</v>
      </c>
      <c r="AI300" s="6" t="str">
        <f>IF($AF300="","",IF(LEFT(A300,5)="17500","タンク",IF(LEFT(A300,5)="17510","タンク",IF(COUNTIF(WeDB!$D$174:$D$183,$AF300)&gt;0,"吊掛けのみ",IF(COUNTIF(WeDB!$M$3:$M$169,$AF300)&gt;0,"アルミ",IF(COUNTIF(WeDB!D$3:D$169,$AF300),"WE適用","適用無し"))))))</f>
        <v>WE適用</v>
      </c>
      <c r="AJ300" s="6" t="str">
        <f>IF(AND(AI300="WE適用",COUNTIF(Planning!$AS$10:$AS$896,$AF300&amp;"_"&amp;$AH300)&gt;0),"計画ok",IF(AND(AI300="WE適用",COUNTIF(Planning!$AS$10:$AS$896,$AF300&amp;"_"&amp;$AH300)=0),"未反映NG",""))</f>
        <v>計画ok</v>
      </c>
      <c r="AK300" s="6" t="str">
        <f t="shared" si="19"/>
        <v>50100MKS E000XA_CBU</v>
      </c>
      <c r="AL300" s="6" t="str">
        <f>IF(B300="","",_xlfn.XLOOKUP(AF300,CostDB!A:A,CostDB!G:G))</f>
        <v>1245WE</v>
      </c>
    </row>
    <row r="301" spans="1:38" x14ac:dyDescent="0.35">
      <c r="A301" s="8" t="s">
        <v>2461</v>
      </c>
      <c r="B301" s="9" t="s">
        <v>191</v>
      </c>
      <c r="C301" s="9" t="s">
        <v>2444</v>
      </c>
      <c r="D301" s="10" t="s">
        <v>2445</v>
      </c>
      <c r="E301" s="9">
        <v>0</v>
      </c>
      <c r="F301" s="9">
        <v>0</v>
      </c>
      <c r="G301" s="9">
        <v>0</v>
      </c>
      <c r="H301" s="9">
        <v>0</v>
      </c>
      <c r="I301" s="9">
        <v>16</v>
      </c>
      <c r="J301" s="9">
        <v>0</v>
      </c>
      <c r="K301" s="9">
        <v>0</v>
      </c>
      <c r="L301" s="9">
        <v>0</v>
      </c>
      <c r="M301" s="9">
        <v>0</v>
      </c>
      <c r="N301" s="9">
        <v>0</v>
      </c>
      <c r="O301" s="9">
        <v>0</v>
      </c>
      <c r="P301" s="9">
        <v>0</v>
      </c>
      <c r="Q301" s="9">
        <v>0</v>
      </c>
      <c r="R301" s="9">
        <v>0</v>
      </c>
      <c r="S301" s="9">
        <v>0</v>
      </c>
      <c r="T301" s="9">
        <v>0</v>
      </c>
      <c r="U301" s="9">
        <v>0</v>
      </c>
      <c r="V301" s="9">
        <v>0</v>
      </c>
      <c r="W301" s="9">
        <v>0</v>
      </c>
      <c r="X301" s="9">
        <v>0</v>
      </c>
      <c r="Y301" s="9"/>
      <c r="Z301" s="9"/>
      <c r="AA301" s="9"/>
      <c r="AB301" s="9"/>
      <c r="AC301" s="10"/>
      <c r="AD301" s="535"/>
      <c r="AE301" s="6">
        <f t="shared" si="20"/>
        <v>17</v>
      </c>
      <c r="AF301" s="6" t="str">
        <f>IF($AE301=17,_xlfn.XLOOKUP($A301&amp;" ",CostDB!B:B,CostDB!A:A,"",,),IF($AE301=15,_xlfn.XLOOKUP($A301&amp;"   ",CostDB!B:B,CostDB!A:A,"",,),""))</f>
        <v>50100MKS E000XA</v>
      </c>
      <c r="AG301" s="6" t="str">
        <f t="shared" si="18"/>
        <v>FUN</v>
      </c>
      <c r="AH301" s="6" t="str">
        <f t="shared" si="17"/>
        <v>CBU</v>
      </c>
      <c r="AI301" s="6" t="str">
        <f>IF($AF301="","",IF(LEFT(A301,5)="17500","タンク",IF(LEFT(A301,5)="17510","タンク",IF(COUNTIF(WeDB!$D$174:$D$183,$AF301)&gt;0,"吊掛けのみ",IF(COUNTIF(WeDB!$M$3:$M$169,$AF301)&gt;0,"アルミ",IF(COUNTIF(WeDB!D$3:D$169,$AF301),"WE適用","適用無し"))))))</f>
        <v>WE適用</v>
      </c>
      <c r="AJ301" s="6" t="str">
        <f>IF(AND(AI301="WE適用",COUNTIF(Planning!$AS$10:$AS$896,$AF301&amp;"_"&amp;$AH301)&gt;0),"計画ok",IF(AND(AI301="WE適用",COUNTIF(Planning!$AS$10:$AS$896,$AF301&amp;"_"&amp;$AH301)=0),"未反映NG",""))</f>
        <v>計画ok</v>
      </c>
      <c r="AK301" s="6" t="str">
        <f t="shared" si="19"/>
        <v>50100MKS E000XA_CBU</v>
      </c>
      <c r="AL301" s="6" t="str">
        <f>IF(B301="","",_xlfn.XLOOKUP(AF301,CostDB!A:A,CostDB!G:G))</f>
        <v>1245WE</v>
      </c>
    </row>
    <row r="302" spans="1:38" x14ac:dyDescent="0.35">
      <c r="A302" s="8" t="s">
        <v>2461</v>
      </c>
      <c r="B302" s="9" t="s">
        <v>191</v>
      </c>
      <c r="C302" s="9" t="s">
        <v>2444</v>
      </c>
      <c r="D302" s="10" t="s">
        <v>2445</v>
      </c>
      <c r="E302" s="9">
        <v>0</v>
      </c>
      <c r="F302" s="9">
        <v>0</v>
      </c>
      <c r="G302" s="9">
        <v>9</v>
      </c>
      <c r="H302" s="9">
        <v>27</v>
      </c>
      <c r="I302" s="9">
        <v>42</v>
      </c>
      <c r="J302" s="9">
        <v>53</v>
      </c>
      <c r="K302" s="9">
        <v>18</v>
      </c>
      <c r="L302" s="9">
        <v>0</v>
      </c>
      <c r="M302" s="9">
        <v>0</v>
      </c>
      <c r="N302" s="9">
        <v>0</v>
      </c>
      <c r="O302" s="9">
        <v>0</v>
      </c>
      <c r="P302" s="9">
        <v>0</v>
      </c>
      <c r="Q302" s="9">
        <v>0</v>
      </c>
      <c r="R302" s="9">
        <v>0</v>
      </c>
      <c r="S302" s="9">
        <v>0</v>
      </c>
      <c r="T302" s="9">
        <v>0</v>
      </c>
      <c r="U302" s="9">
        <v>0</v>
      </c>
      <c r="V302" s="9">
        <v>0</v>
      </c>
      <c r="W302" s="9">
        <v>0</v>
      </c>
      <c r="X302" s="9">
        <v>0</v>
      </c>
      <c r="Y302" s="9"/>
      <c r="Z302" s="9"/>
      <c r="AA302" s="9"/>
      <c r="AB302" s="9"/>
      <c r="AC302" s="10"/>
      <c r="AD302" s="535"/>
      <c r="AE302" s="6">
        <f t="shared" si="20"/>
        <v>17</v>
      </c>
      <c r="AF302" s="6" t="str">
        <f>IF($AE302=17,_xlfn.XLOOKUP($A302&amp;" ",CostDB!B:B,CostDB!A:A,"",,),IF($AE302=15,_xlfn.XLOOKUP($A302&amp;"   ",CostDB!B:B,CostDB!A:A,"",,),""))</f>
        <v>50100MKS E000XA</v>
      </c>
      <c r="AG302" s="6" t="str">
        <f t="shared" si="18"/>
        <v>FUN</v>
      </c>
      <c r="AH302" s="6" t="str">
        <f t="shared" si="17"/>
        <v>CBU</v>
      </c>
      <c r="AI302" s="6" t="str">
        <f>IF($AF302="","",IF(LEFT(A302,5)="17500","タンク",IF(LEFT(A302,5)="17510","タンク",IF(COUNTIF(WeDB!$D$174:$D$183,$AF302)&gt;0,"吊掛けのみ",IF(COUNTIF(WeDB!$M$3:$M$169,$AF302)&gt;0,"アルミ",IF(COUNTIF(WeDB!D$3:D$169,$AF302),"WE適用","適用無し"))))))</f>
        <v>WE適用</v>
      </c>
      <c r="AJ302" s="6" t="str">
        <f>IF(AND(AI302="WE適用",COUNTIF(Planning!$AS$10:$AS$896,$AF302&amp;"_"&amp;$AH302)&gt;0),"計画ok",IF(AND(AI302="WE適用",COUNTIF(Planning!$AS$10:$AS$896,$AF302&amp;"_"&amp;$AH302)=0),"未反映NG",""))</f>
        <v>計画ok</v>
      </c>
      <c r="AK302" s="6" t="str">
        <f t="shared" si="19"/>
        <v>50100MKS E000XA_CBU</v>
      </c>
      <c r="AL302" s="6" t="str">
        <f>IF(B302="","",_xlfn.XLOOKUP(AF302,CostDB!A:A,CostDB!G:G))</f>
        <v>1245WE</v>
      </c>
    </row>
    <row r="303" spans="1:38" x14ac:dyDescent="0.35">
      <c r="A303" s="8" t="s">
        <v>2461</v>
      </c>
      <c r="B303" s="9" t="s">
        <v>191</v>
      </c>
      <c r="C303" s="9" t="s">
        <v>2444</v>
      </c>
      <c r="D303" s="10" t="s">
        <v>2445</v>
      </c>
      <c r="E303" s="9">
        <v>0</v>
      </c>
      <c r="F303" s="9">
        <v>0</v>
      </c>
      <c r="G303" s="9">
        <v>0</v>
      </c>
      <c r="H303" s="9">
        <v>0</v>
      </c>
      <c r="I303" s="9">
        <v>0</v>
      </c>
      <c r="J303" s="9">
        <v>0</v>
      </c>
      <c r="K303" s="9">
        <v>19</v>
      </c>
      <c r="L303" s="9">
        <v>35</v>
      </c>
      <c r="M303" s="9">
        <v>41</v>
      </c>
      <c r="N303" s="9">
        <v>30</v>
      </c>
      <c r="O303" s="9">
        <v>23</v>
      </c>
      <c r="P303" s="9">
        <v>37</v>
      </c>
      <c r="Q303" s="9">
        <v>36</v>
      </c>
      <c r="R303" s="9">
        <v>26</v>
      </c>
      <c r="S303" s="9">
        <v>37</v>
      </c>
      <c r="T303" s="9">
        <v>35</v>
      </c>
      <c r="U303" s="9">
        <v>33</v>
      </c>
      <c r="V303" s="9">
        <v>0</v>
      </c>
      <c r="W303" s="9">
        <v>0</v>
      </c>
      <c r="X303" s="9">
        <v>0</v>
      </c>
      <c r="Y303" s="9"/>
      <c r="Z303" s="9"/>
      <c r="AA303" s="9"/>
      <c r="AB303" s="9"/>
      <c r="AC303" s="10"/>
      <c r="AD303" s="535"/>
      <c r="AE303" s="6">
        <f t="shared" si="20"/>
        <v>17</v>
      </c>
      <c r="AF303" s="6" t="str">
        <f>IF($AE303=17,_xlfn.XLOOKUP($A303&amp;" ",CostDB!B:B,CostDB!A:A,"",,),IF($AE303=15,_xlfn.XLOOKUP($A303&amp;"   ",CostDB!B:B,CostDB!A:A,"",,),""))</f>
        <v>50100MKS E000XA</v>
      </c>
      <c r="AG303" s="6" t="str">
        <f t="shared" si="18"/>
        <v>FUN</v>
      </c>
      <c r="AH303" s="6" t="str">
        <f t="shared" si="17"/>
        <v>CBU</v>
      </c>
      <c r="AI303" s="6" t="str">
        <f>IF($AF303="","",IF(LEFT(A303,5)="17500","タンク",IF(LEFT(A303,5)="17510","タンク",IF(COUNTIF(WeDB!$D$174:$D$183,$AF303)&gt;0,"吊掛けのみ",IF(COUNTIF(WeDB!$M$3:$M$169,$AF303)&gt;0,"アルミ",IF(COUNTIF(WeDB!D$3:D$169,$AF303),"WE適用","適用無し"))))))</f>
        <v>WE適用</v>
      </c>
      <c r="AJ303" s="6" t="str">
        <f>IF(AND(AI303="WE適用",COUNTIF(Planning!$AS$10:$AS$896,$AF303&amp;"_"&amp;$AH303)&gt;0),"計画ok",IF(AND(AI303="WE適用",COUNTIF(Planning!$AS$10:$AS$896,$AF303&amp;"_"&amp;$AH303)=0),"未反映NG",""))</f>
        <v>計画ok</v>
      </c>
      <c r="AK303" s="6" t="str">
        <f t="shared" si="19"/>
        <v>50100MKS E000XA_CBU</v>
      </c>
      <c r="AL303" s="6" t="str">
        <f>IF(B303="","",_xlfn.XLOOKUP(AF303,CostDB!A:A,CostDB!G:G))</f>
        <v>1245WE</v>
      </c>
    </row>
    <row r="304" spans="1:38" x14ac:dyDescent="0.35">
      <c r="A304" s="8" t="s">
        <v>2461</v>
      </c>
      <c r="B304" s="9" t="s">
        <v>191</v>
      </c>
      <c r="C304" s="9" t="s">
        <v>2444</v>
      </c>
      <c r="D304" s="10" t="s">
        <v>2445</v>
      </c>
      <c r="E304" s="9">
        <v>0</v>
      </c>
      <c r="F304" s="9">
        <v>0</v>
      </c>
      <c r="G304" s="9">
        <v>0</v>
      </c>
      <c r="H304" s="9">
        <v>0</v>
      </c>
      <c r="I304" s="9">
        <v>0</v>
      </c>
      <c r="J304" s="9">
        <v>0</v>
      </c>
      <c r="K304" s="9">
        <v>12</v>
      </c>
      <c r="L304" s="9">
        <v>0</v>
      </c>
      <c r="M304" s="9">
        <v>0</v>
      </c>
      <c r="N304" s="9">
        <v>0</v>
      </c>
      <c r="O304" s="9">
        <v>0</v>
      </c>
      <c r="P304" s="9">
        <v>0</v>
      </c>
      <c r="Q304" s="9">
        <v>0</v>
      </c>
      <c r="R304" s="9">
        <v>0</v>
      </c>
      <c r="S304" s="9">
        <v>0</v>
      </c>
      <c r="T304" s="9">
        <v>0</v>
      </c>
      <c r="U304" s="9">
        <v>0</v>
      </c>
      <c r="V304" s="9">
        <v>0</v>
      </c>
      <c r="W304" s="9">
        <v>0</v>
      </c>
      <c r="X304" s="9">
        <v>0</v>
      </c>
      <c r="Y304" s="9"/>
      <c r="Z304" s="9"/>
      <c r="AA304" s="9"/>
      <c r="AB304" s="9"/>
      <c r="AC304" s="10"/>
      <c r="AD304" s="535"/>
      <c r="AE304" s="6">
        <f t="shared" si="20"/>
        <v>17</v>
      </c>
      <c r="AF304" s="6" t="str">
        <f>IF($AE304=17,_xlfn.XLOOKUP($A304&amp;" ",CostDB!B:B,CostDB!A:A,"",,),IF($AE304=15,_xlfn.XLOOKUP($A304&amp;"   ",CostDB!B:B,CostDB!A:A,"",,),""))</f>
        <v>50100MKS E000XA</v>
      </c>
      <c r="AG304" s="6" t="str">
        <f t="shared" si="18"/>
        <v>FUN</v>
      </c>
      <c r="AH304" s="6" t="str">
        <f t="shared" si="17"/>
        <v>CBU</v>
      </c>
      <c r="AI304" s="6" t="str">
        <f>IF($AF304="","",IF(LEFT(A304,5)="17500","タンク",IF(LEFT(A304,5)="17510","タンク",IF(COUNTIF(WeDB!$D$174:$D$183,$AF304)&gt;0,"吊掛けのみ",IF(COUNTIF(WeDB!$M$3:$M$169,$AF304)&gt;0,"アルミ",IF(COUNTIF(WeDB!D$3:D$169,$AF304),"WE適用","適用無し"))))))</f>
        <v>WE適用</v>
      </c>
      <c r="AJ304" s="6" t="str">
        <f>IF(AND(AI304="WE適用",COUNTIF(Planning!$AS$10:$AS$896,$AF304&amp;"_"&amp;$AH304)&gt;0),"計画ok",IF(AND(AI304="WE適用",COUNTIF(Planning!$AS$10:$AS$896,$AF304&amp;"_"&amp;$AH304)=0),"未反映NG",""))</f>
        <v>計画ok</v>
      </c>
      <c r="AK304" s="6" t="str">
        <f t="shared" si="19"/>
        <v>50100MKS E000XA_CBU</v>
      </c>
      <c r="AL304" s="6" t="str">
        <f>IF(B304="","",_xlfn.XLOOKUP(AF304,CostDB!A:A,CostDB!G:G))</f>
        <v>1245WE</v>
      </c>
    </row>
    <row r="305" spans="1:38" x14ac:dyDescent="0.35">
      <c r="A305" s="8" t="s">
        <v>2461</v>
      </c>
      <c r="B305" s="9" t="s">
        <v>191</v>
      </c>
      <c r="C305" s="9" t="s">
        <v>2444</v>
      </c>
      <c r="D305" s="10" t="s">
        <v>2445</v>
      </c>
      <c r="E305" s="9">
        <v>0</v>
      </c>
      <c r="F305" s="9">
        <v>0</v>
      </c>
      <c r="G305" s="9">
        <v>7</v>
      </c>
      <c r="H305" s="9">
        <v>0</v>
      </c>
      <c r="I305" s="9">
        <v>0</v>
      </c>
      <c r="J305" s="9">
        <v>0</v>
      </c>
      <c r="K305" s="9">
        <v>0</v>
      </c>
      <c r="L305" s="9">
        <v>0</v>
      </c>
      <c r="M305" s="9">
        <v>0</v>
      </c>
      <c r="N305" s="9">
        <v>0</v>
      </c>
      <c r="O305" s="9">
        <v>0</v>
      </c>
      <c r="P305" s="9">
        <v>0</v>
      </c>
      <c r="Q305" s="9">
        <v>0</v>
      </c>
      <c r="R305" s="9">
        <v>0</v>
      </c>
      <c r="S305" s="9">
        <v>0</v>
      </c>
      <c r="T305" s="9">
        <v>0</v>
      </c>
      <c r="U305" s="9">
        <v>0</v>
      </c>
      <c r="V305" s="9">
        <v>0</v>
      </c>
      <c r="W305" s="9">
        <v>0</v>
      </c>
      <c r="X305" s="9">
        <v>0</v>
      </c>
      <c r="Y305" s="9"/>
      <c r="Z305" s="9"/>
      <c r="AA305" s="9"/>
      <c r="AB305" s="9"/>
      <c r="AC305" s="10"/>
      <c r="AD305" s="535"/>
      <c r="AE305" s="6">
        <f t="shared" si="20"/>
        <v>17</v>
      </c>
      <c r="AF305" s="6" t="str">
        <f>IF($AE305=17,_xlfn.XLOOKUP($A305&amp;" ",CostDB!B:B,CostDB!A:A,"",,),IF($AE305=15,_xlfn.XLOOKUP($A305&amp;"   ",CostDB!B:B,CostDB!A:A,"",,),""))</f>
        <v>50100MKS E000XA</v>
      </c>
      <c r="AG305" s="6" t="str">
        <f t="shared" si="18"/>
        <v>FUN</v>
      </c>
      <c r="AH305" s="6" t="str">
        <f t="shared" si="17"/>
        <v>CBU</v>
      </c>
      <c r="AI305" s="6" t="str">
        <f>IF($AF305="","",IF(LEFT(A305,5)="17500","タンク",IF(LEFT(A305,5)="17510","タンク",IF(COUNTIF(WeDB!$D$174:$D$183,$AF305)&gt;0,"吊掛けのみ",IF(COUNTIF(WeDB!$M$3:$M$169,$AF305)&gt;0,"アルミ",IF(COUNTIF(WeDB!D$3:D$169,$AF305),"WE適用","適用無し"))))))</f>
        <v>WE適用</v>
      </c>
      <c r="AJ305" s="6" t="str">
        <f>IF(AND(AI305="WE適用",COUNTIF(Planning!$AS$10:$AS$896,$AF305&amp;"_"&amp;$AH305)&gt;0),"計画ok",IF(AND(AI305="WE適用",COUNTIF(Planning!$AS$10:$AS$896,$AF305&amp;"_"&amp;$AH305)=0),"未反映NG",""))</f>
        <v>計画ok</v>
      </c>
      <c r="AK305" s="6" t="str">
        <f t="shared" si="19"/>
        <v>50100MKS E000XA_CBU</v>
      </c>
      <c r="AL305" s="6" t="str">
        <f>IF(B305="","",_xlfn.XLOOKUP(AF305,CostDB!A:A,CostDB!G:G))</f>
        <v>1245WE</v>
      </c>
    </row>
    <row r="306" spans="1:38" x14ac:dyDescent="0.35">
      <c r="A306" s="8" t="s">
        <v>2461</v>
      </c>
      <c r="B306" s="9" t="s">
        <v>191</v>
      </c>
      <c r="C306" s="9" t="s">
        <v>2444</v>
      </c>
      <c r="D306" s="10" t="s">
        <v>2445</v>
      </c>
      <c r="E306" s="9">
        <v>0</v>
      </c>
      <c r="F306" s="9">
        <v>0</v>
      </c>
      <c r="G306" s="9">
        <v>3</v>
      </c>
      <c r="H306" s="9">
        <v>0</v>
      </c>
      <c r="I306" s="9">
        <v>0</v>
      </c>
      <c r="J306" s="9">
        <v>0</v>
      </c>
      <c r="K306" s="9">
        <v>0</v>
      </c>
      <c r="L306" s="9">
        <v>0</v>
      </c>
      <c r="M306" s="9">
        <v>0</v>
      </c>
      <c r="N306" s="9">
        <v>0</v>
      </c>
      <c r="O306" s="9">
        <v>0</v>
      </c>
      <c r="P306" s="9">
        <v>0</v>
      </c>
      <c r="Q306" s="9">
        <v>0</v>
      </c>
      <c r="R306" s="9">
        <v>0</v>
      </c>
      <c r="S306" s="9">
        <v>0</v>
      </c>
      <c r="T306" s="9">
        <v>0</v>
      </c>
      <c r="U306" s="9">
        <v>0</v>
      </c>
      <c r="V306" s="9">
        <v>0</v>
      </c>
      <c r="W306" s="9">
        <v>0</v>
      </c>
      <c r="X306" s="9">
        <v>0</v>
      </c>
      <c r="Y306" s="9"/>
      <c r="Z306" s="9"/>
      <c r="AA306" s="9"/>
      <c r="AB306" s="9"/>
      <c r="AC306" s="10"/>
      <c r="AD306" s="535"/>
      <c r="AE306" s="6">
        <f t="shared" si="20"/>
        <v>17</v>
      </c>
      <c r="AF306" s="6" t="str">
        <f>IF($AE306=17,_xlfn.XLOOKUP($A306&amp;" ",CostDB!B:B,CostDB!A:A,"",,),IF($AE306=15,_xlfn.XLOOKUP($A306&amp;"   ",CostDB!B:B,CostDB!A:A,"",,),""))</f>
        <v>50100MKS E000XA</v>
      </c>
      <c r="AG306" s="6" t="str">
        <f t="shared" si="18"/>
        <v>FUN</v>
      </c>
      <c r="AH306" s="6" t="str">
        <f t="shared" si="17"/>
        <v>CBU</v>
      </c>
      <c r="AI306" s="6" t="str">
        <f>IF($AF306="","",IF(LEFT(A306,5)="17500","タンク",IF(LEFT(A306,5)="17510","タンク",IF(COUNTIF(WeDB!$D$174:$D$183,$AF306)&gt;0,"吊掛けのみ",IF(COUNTIF(WeDB!$M$3:$M$169,$AF306)&gt;0,"アルミ",IF(COUNTIF(WeDB!D$3:D$169,$AF306),"WE適用","適用無し"))))))</f>
        <v>WE適用</v>
      </c>
      <c r="AJ306" s="6" t="str">
        <f>IF(AND(AI306="WE適用",COUNTIF(Planning!$AS$10:$AS$896,$AF306&amp;"_"&amp;$AH306)&gt;0),"計画ok",IF(AND(AI306="WE適用",COUNTIF(Planning!$AS$10:$AS$896,$AF306&amp;"_"&amp;$AH306)=0),"未反映NG",""))</f>
        <v>計画ok</v>
      </c>
      <c r="AK306" s="6" t="str">
        <f t="shared" si="19"/>
        <v>50100MKS E000XA_CBU</v>
      </c>
      <c r="AL306" s="6" t="str">
        <f>IF(B306="","",_xlfn.XLOOKUP(AF306,CostDB!A:A,CostDB!G:G))</f>
        <v>1245WE</v>
      </c>
    </row>
    <row r="307" spans="1:38" x14ac:dyDescent="0.35">
      <c r="A307" s="8" t="s">
        <v>2461</v>
      </c>
      <c r="B307" s="9" t="s">
        <v>191</v>
      </c>
      <c r="C307" s="9" t="s">
        <v>2444</v>
      </c>
      <c r="D307" s="10" t="s">
        <v>2445</v>
      </c>
      <c r="E307" s="9">
        <v>0</v>
      </c>
      <c r="F307" s="9">
        <v>0</v>
      </c>
      <c r="G307" s="9">
        <v>2</v>
      </c>
      <c r="H307" s="9">
        <v>0</v>
      </c>
      <c r="I307" s="9">
        <v>0</v>
      </c>
      <c r="J307" s="9">
        <v>0</v>
      </c>
      <c r="K307" s="9">
        <v>0</v>
      </c>
      <c r="L307" s="9">
        <v>0</v>
      </c>
      <c r="M307" s="9">
        <v>0</v>
      </c>
      <c r="N307" s="9">
        <v>0</v>
      </c>
      <c r="O307" s="9">
        <v>0</v>
      </c>
      <c r="P307" s="9">
        <v>0</v>
      </c>
      <c r="Q307" s="9">
        <v>0</v>
      </c>
      <c r="R307" s="9">
        <v>0</v>
      </c>
      <c r="S307" s="9">
        <v>0</v>
      </c>
      <c r="T307" s="9">
        <v>0</v>
      </c>
      <c r="U307" s="9">
        <v>0</v>
      </c>
      <c r="V307" s="9">
        <v>0</v>
      </c>
      <c r="W307" s="9">
        <v>0</v>
      </c>
      <c r="X307" s="9">
        <v>0</v>
      </c>
      <c r="Y307" s="9"/>
      <c r="Z307" s="9"/>
      <c r="AA307" s="9"/>
      <c r="AB307" s="9"/>
      <c r="AC307" s="10"/>
      <c r="AD307" s="535"/>
      <c r="AE307" s="6">
        <f t="shared" si="20"/>
        <v>17</v>
      </c>
      <c r="AF307" s="6" t="str">
        <f>IF($AE307=17,_xlfn.XLOOKUP($A307&amp;" ",CostDB!B:B,CostDB!A:A,"",,),IF($AE307=15,_xlfn.XLOOKUP($A307&amp;"   ",CostDB!B:B,CostDB!A:A,"",,),""))</f>
        <v>50100MKS E000XA</v>
      </c>
      <c r="AG307" s="6" t="str">
        <f t="shared" si="18"/>
        <v>FUN</v>
      </c>
      <c r="AH307" s="6" t="str">
        <f t="shared" si="17"/>
        <v>CBU</v>
      </c>
      <c r="AI307" s="6" t="str">
        <f>IF($AF307="","",IF(LEFT(A307,5)="17500","タンク",IF(LEFT(A307,5)="17510","タンク",IF(COUNTIF(WeDB!$D$174:$D$183,$AF307)&gt;0,"吊掛けのみ",IF(COUNTIF(WeDB!$M$3:$M$169,$AF307)&gt;0,"アルミ",IF(COUNTIF(WeDB!D$3:D$169,$AF307),"WE適用","適用無し"))))))</f>
        <v>WE適用</v>
      </c>
      <c r="AJ307" s="6" t="str">
        <f>IF(AND(AI307="WE適用",COUNTIF(Planning!$AS$10:$AS$896,$AF307&amp;"_"&amp;$AH307)&gt;0),"計画ok",IF(AND(AI307="WE適用",COUNTIF(Planning!$AS$10:$AS$896,$AF307&amp;"_"&amp;$AH307)=0),"未反映NG",""))</f>
        <v>計画ok</v>
      </c>
      <c r="AK307" s="6" t="str">
        <f t="shared" si="19"/>
        <v>50100MKS E000XA_CBU</v>
      </c>
      <c r="AL307" s="6" t="str">
        <f>IF(B307="","",_xlfn.XLOOKUP(AF307,CostDB!A:A,CostDB!G:G))</f>
        <v>1245WE</v>
      </c>
    </row>
    <row r="308" spans="1:38" x14ac:dyDescent="0.35">
      <c r="A308" s="8" t="s">
        <v>2461</v>
      </c>
      <c r="B308" s="9" t="s">
        <v>191</v>
      </c>
      <c r="C308" s="9" t="s">
        <v>2444</v>
      </c>
      <c r="D308" s="10" t="s">
        <v>2445</v>
      </c>
      <c r="E308" s="9">
        <v>0</v>
      </c>
      <c r="F308" s="9">
        <v>32</v>
      </c>
      <c r="G308" s="9">
        <v>38</v>
      </c>
      <c r="H308" s="9">
        <v>0</v>
      </c>
      <c r="I308" s="9">
        <v>0</v>
      </c>
      <c r="J308" s="9">
        <v>0</v>
      </c>
      <c r="K308" s="9">
        <v>0</v>
      </c>
      <c r="L308" s="9">
        <v>0</v>
      </c>
      <c r="M308" s="9">
        <v>0</v>
      </c>
      <c r="N308" s="9">
        <v>0</v>
      </c>
      <c r="O308" s="9">
        <v>0</v>
      </c>
      <c r="P308" s="9">
        <v>0</v>
      </c>
      <c r="Q308" s="9">
        <v>0</v>
      </c>
      <c r="R308" s="9">
        <v>0</v>
      </c>
      <c r="S308" s="9">
        <v>0</v>
      </c>
      <c r="T308" s="9">
        <v>0</v>
      </c>
      <c r="U308" s="9">
        <v>0</v>
      </c>
      <c r="V308" s="9">
        <v>0</v>
      </c>
      <c r="W308" s="9">
        <v>0</v>
      </c>
      <c r="X308" s="9">
        <v>0</v>
      </c>
      <c r="Y308" s="9"/>
      <c r="Z308" s="9"/>
      <c r="AA308" s="9"/>
      <c r="AB308" s="9"/>
      <c r="AC308" s="10"/>
      <c r="AD308" s="535"/>
      <c r="AE308" s="6">
        <f t="shared" si="20"/>
        <v>17</v>
      </c>
      <c r="AF308" s="6" t="str">
        <f>IF($AE308=17,_xlfn.XLOOKUP($A308&amp;" ",CostDB!B:B,CostDB!A:A,"",,),IF($AE308=15,_xlfn.XLOOKUP($A308&amp;"   ",CostDB!B:B,CostDB!A:A,"",,),""))</f>
        <v>50100MKS E000XA</v>
      </c>
      <c r="AG308" s="6" t="str">
        <f t="shared" si="18"/>
        <v>FUN</v>
      </c>
      <c r="AH308" s="6" t="str">
        <f t="shared" si="17"/>
        <v>CBU</v>
      </c>
      <c r="AI308" s="6" t="str">
        <f>IF($AF308="","",IF(LEFT(A308,5)="17500","タンク",IF(LEFT(A308,5)="17510","タンク",IF(COUNTIF(WeDB!$D$174:$D$183,$AF308)&gt;0,"吊掛けのみ",IF(COUNTIF(WeDB!$M$3:$M$169,$AF308)&gt;0,"アルミ",IF(COUNTIF(WeDB!D$3:D$169,$AF308),"WE適用","適用無し"))))))</f>
        <v>WE適用</v>
      </c>
      <c r="AJ308" s="6" t="str">
        <f>IF(AND(AI308="WE適用",COUNTIF(Planning!$AS$10:$AS$896,$AF308&amp;"_"&amp;$AH308)&gt;0),"計画ok",IF(AND(AI308="WE適用",COUNTIF(Planning!$AS$10:$AS$896,$AF308&amp;"_"&amp;$AH308)=0),"未反映NG",""))</f>
        <v>計画ok</v>
      </c>
      <c r="AK308" s="6" t="str">
        <f t="shared" si="19"/>
        <v>50100MKS E000XA_CBU</v>
      </c>
      <c r="AL308" s="6" t="str">
        <f>IF(B308="","",_xlfn.XLOOKUP(AF308,CostDB!A:A,CostDB!G:G))</f>
        <v>1245WE</v>
      </c>
    </row>
    <row r="309" spans="1:38" x14ac:dyDescent="0.35">
      <c r="A309" s="8" t="s">
        <v>2461</v>
      </c>
      <c r="B309" s="9" t="s">
        <v>191</v>
      </c>
      <c r="C309" s="9" t="s">
        <v>2444</v>
      </c>
      <c r="D309" s="10" t="s">
        <v>2445</v>
      </c>
      <c r="E309" s="9">
        <v>0</v>
      </c>
      <c r="F309" s="9">
        <v>0</v>
      </c>
      <c r="G309" s="9">
        <v>10</v>
      </c>
      <c r="H309" s="9">
        <v>0</v>
      </c>
      <c r="I309" s="9">
        <v>0</v>
      </c>
      <c r="J309" s="9">
        <v>0</v>
      </c>
      <c r="K309" s="9">
        <v>0</v>
      </c>
      <c r="L309" s="9">
        <v>0</v>
      </c>
      <c r="M309" s="9">
        <v>0</v>
      </c>
      <c r="N309" s="9">
        <v>0</v>
      </c>
      <c r="O309" s="9">
        <v>0</v>
      </c>
      <c r="P309" s="9">
        <v>0</v>
      </c>
      <c r="Q309" s="9">
        <v>0</v>
      </c>
      <c r="R309" s="9">
        <v>0</v>
      </c>
      <c r="S309" s="9">
        <v>0</v>
      </c>
      <c r="T309" s="9">
        <v>0</v>
      </c>
      <c r="U309" s="9">
        <v>0</v>
      </c>
      <c r="V309" s="9">
        <v>0</v>
      </c>
      <c r="W309" s="9">
        <v>0</v>
      </c>
      <c r="X309" s="9">
        <v>0</v>
      </c>
      <c r="Y309" s="9"/>
      <c r="Z309" s="9"/>
      <c r="AA309" s="9"/>
      <c r="AB309" s="9"/>
      <c r="AC309" s="10"/>
      <c r="AD309" s="535"/>
      <c r="AE309" s="6">
        <f t="shared" si="20"/>
        <v>17</v>
      </c>
      <c r="AF309" s="6" t="str">
        <f>IF($AE309=17,_xlfn.XLOOKUP($A309&amp;" ",CostDB!B:B,CostDB!A:A,"",,),IF($AE309=15,_xlfn.XLOOKUP($A309&amp;"   ",CostDB!B:B,CostDB!A:A,"",,),""))</f>
        <v>50100MKS E000XA</v>
      </c>
      <c r="AG309" s="6" t="str">
        <f t="shared" si="18"/>
        <v>FUN</v>
      </c>
      <c r="AH309" s="6" t="str">
        <f t="shared" si="17"/>
        <v>CBU</v>
      </c>
      <c r="AI309" s="6" t="str">
        <f>IF($AF309="","",IF(LEFT(A309,5)="17500","タンク",IF(LEFT(A309,5)="17510","タンク",IF(COUNTIF(WeDB!$D$174:$D$183,$AF309)&gt;0,"吊掛けのみ",IF(COUNTIF(WeDB!$M$3:$M$169,$AF309)&gt;0,"アルミ",IF(COUNTIF(WeDB!D$3:D$169,$AF309),"WE適用","適用無し"))))))</f>
        <v>WE適用</v>
      </c>
      <c r="AJ309" s="6" t="str">
        <f>IF(AND(AI309="WE適用",COUNTIF(Planning!$AS$10:$AS$896,$AF309&amp;"_"&amp;$AH309)&gt;0),"計画ok",IF(AND(AI309="WE適用",COUNTIF(Planning!$AS$10:$AS$896,$AF309&amp;"_"&amp;$AH309)=0),"未反映NG",""))</f>
        <v>計画ok</v>
      </c>
      <c r="AK309" s="6" t="str">
        <f t="shared" si="19"/>
        <v>50100MKS E000XA_CBU</v>
      </c>
      <c r="AL309" s="6" t="str">
        <f>IF(B309="","",_xlfn.XLOOKUP(AF309,CostDB!A:A,CostDB!G:G))</f>
        <v>1245WE</v>
      </c>
    </row>
    <row r="310" spans="1:38" x14ac:dyDescent="0.35">
      <c r="A310" s="8" t="s">
        <v>2461</v>
      </c>
      <c r="B310" s="9" t="s">
        <v>191</v>
      </c>
      <c r="C310" s="9" t="s">
        <v>2444</v>
      </c>
      <c r="D310" s="10" t="s">
        <v>2445</v>
      </c>
      <c r="E310" s="9">
        <v>0</v>
      </c>
      <c r="F310" s="9">
        <v>0</v>
      </c>
      <c r="G310" s="9">
        <v>0</v>
      </c>
      <c r="H310" s="9">
        <v>0</v>
      </c>
      <c r="I310" s="9">
        <v>0</v>
      </c>
      <c r="J310" s="9">
        <v>40</v>
      </c>
      <c r="K310" s="9">
        <v>30</v>
      </c>
      <c r="L310" s="9">
        <v>42</v>
      </c>
      <c r="M310" s="9">
        <v>5</v>
      </c>
      <c r="N310" s="9">
        <v>0</v>
      </c>
      <c r="O310" s="9">
        <v>0</v>
      </c>
      <c r="P310" s="9">
        <v>0</v>
      </c>
      <c r="Q310" s="9">
        <v>0</v>
      </c>
      <c r="R310" s="9">
        <v>0</v>
      </c>
      <c r="S310" s="9">
        <v>0</v>
      </c>
      <c r="T310" s="9">
        <v>0</v>
      </c>
      <c r="U310" s="9">
        <v>0</v>
      </c>
      <c r="V310" s="9">
        <v>0</v>
      </c>
      <c r="W310" s="9">
        <v>0</v>
      </c>
      <c r="X310" s="9">
        <v>0</v>
      </c>
      <c r="Y310" s="9"/>
      <c r="Z310" s="9"/>
      <c r="AA310" s="9"/>
      <c r="AB310" s="9"/>
      <c r="AC310" s="10"/>
      <c r="AD310" s="535"/>
      <c r="AE310" s="6">
        <f t="shared" si="20"/>
        <v>17</v>
      </c>
      <c r="AF310" s="6" t="str">
        <f>IF($AE310=17,_xlfn.XLOOKUP($A310&amp;" ",CostDB!B:B,CostDB!A:A,"",,),IF($AE310=15,_xlfn.XLOOKUP($A310&amp;"   ",CostDB!B:B,CostDB!A:A,"",,),""))</f>
        <v>50100MKS E000XA</v>
      </c>
      <c r="AG310" s="6" t="str">
        <f t="shared" si="18"/>
        <v>FUN</v>
      </c>
      <c r="AH310" s="6" t="str">
        <f t="shared" si="17"/>
        <v>CBU</v>
      </c>
      <c r="AI310" s="6" t="str">
        <f>IF($AF310="","",IF(LEFT(A310,5)="17500","タンク",IF(LEFT(A310,5)="17510","タンク",IF(COUNTIF(WeDB!$D$174:$D$183,$AF310)&gt;0,"吊掛けのみ",IF(COUNTIF(WeDB!$M$3:$M$169,$AF310)&gt;0,"アルミ",IF(COUNTIF(WeDB!D$3:D$169,$AF310),"WE適用","適用無し"))))))</f>
        <v>WE適用</v>
      </c>
      <c r="AJ310" s="6" t="str">
        <f>IF(AND(AI310="WE適用",COUNTIF(Planning!$AS$10:$AS$896,$AF310&amp;"_"&amp;$AH310)&gt;0),"計画ok",IF(AND(AI310="WE適用",COUNTIF(Planning!$AS$10:$AS$896,$AF310&amp;"_"&amp;$AH310)=0),"未反映NG",""))</f>
        <v>計画ok</v>
      </c>
      <c r="AK310" s="6" t="str">
        <f t="shared" si="19"/>
        <v>50100MKS E000XA_CBU</v>
      </c>
      <c r="AL310" s="6" t="str">
        <f>IF(B310="","",_xlfn.XLOOKUP(AF310,CostDB!A:A,CostDB!G:G))</f>
        <v>1245WE</v>
      </c>
    </row>
    <row r="311" spans="1:38" x14ac:dyDescent="0.35">
      <c r="A311" s="8" t="s">
        <v>2461</v>
      </c>
      <c r="B311" s="9" t="s">
        <v>191</v>
      </c>
      <c r="C311" s="9" t="s">
        <v>2444</v>
      </c>
      <c r="D311" s="10" t="s">
        <v>2445</v>
      </c>
      <c r="E311" s="9">
        <v>0</v>
      </c>
      <c r="F311" s="9">
        <v>0</v>
      </c>
      <c r="G311" s="9">
        <v>0</v>
      </c>
      <c r="H311" s="9">
        <v>10</v>
      </c>
      <c r="I311" s="9">
        <v>0</v>
      </c>
      <c r="J311" s="9">
        <v>0</v>
      </c>
      <c r="K311" s="9">
        <v>0</v>
      </c>
      <c r="L311" s="9">
        <v>0</v>
      </c>
      <c r="M311" s="9">
        <v>0</v>
      </c>
      <c r="N311" s="9">
        <v>0</v>
      </c>
      <c r="O311" s="9">
        <v>0</v>
      </c>
      <c r="P311" s="9">
        <v>0</v>
      </c>
      <c r="Q311" s="9">
        <v>0</v>
      </c>
      <c r="R311" s="9">
        <v>0</v>
      </c>
      <c r="S311" s="9">
        <v>0</v>
      </c>
      <c r="T311" s="9">
        <v>0</v>
      </c>
      <c r="U311" s="9">
        <v>0</v>
      </c>
      <c r="V311" s="9">
        <v>0</v>
      </c>
      <c r="W311" s="9">
        <v>0</v>
      </c>
      <c r="X311" s="9">
        <v>0</v>
      </c>
      <c r="Y311" s="9"/>
      <c r="Z311" s="9"/>
      <c r="AA311" s="9"/>
      <c r="AB311" s="9"/>
      <c r="AC311" s="10"/>
      <c r="AD311" s="535"/>
      <c r="AE311" s="6">
        <f t="shared" si="20"/>
        <v>17</v>
      </c>
      <c r="AF311" s="6" t="str">
        <f>IF($AE311=17,_xlfn.XLOOKUP($A311&amp;" ",CostDB!B:B,CostDB!A:A,"",,),IF($AE311=15,_xlfn.XLOOKUP($A311&amp;"   ",CostDB!B:B,CostDB!A:A,"",,),""))</f>
        <v>50100MKS E000XA</v>
      </c>
      <c r="AG311" s="6" t="str">
        <f t="shared" si="18"/>
        <v>FUN</v>
      </c>
      <c r="AH311" s="6" t="str">
        <f t="shared" si="17"/>
        <v>CBU</v>
      </c>
      <c r="AI311" s="6" t="str">
        <f>IF($AF311="","",IF(LEFT(A311,5)="17500","タンク",IF(LEFT(A311,5)="17510","タンク",IF(COUNTIF(WeDB!$D$174:$D$183,$AF311)&gt;0,"吊掛けのみ",IF(COUNTIF(WeDB!$M$3:$M$169,$AF311)&gt;0,"アルミ",IF(COUNTIF(WeDB!D$3:D$169,$AF311),"WE適用","適用無し"))))))</f>
        <v>WE適用</v>
      </c>
      <c r="AJ311" s="6" t="str">
        <f>IF(AND(AI311="WE適用",COUNTIF(Planning!$AS$10:$AS$896,$AF311&amp;"_"&amp;$AH311)&gt;0),"計画ok",IF(AND(AI311="WE適用",COUNTIF(Planning!$AS$10:$AS$896,$AF311&amp;"_"&amp;$AH311)=0),"未反映NG",""))</f>
        <v>計画ok</v>
      </c>
      <c r="AK311" s="6" t="str">
        <f t="shared" si="19"/>
        <v>50100MKS E000XA_CBU</v>
      </c>
      <c r="AL311" s="6" t="str">
        <f>IF(B311="","",_xlfn.XLOOKUP(AF311,CostDB!A:A,CostDB!G:G))</f>
        <v>1245WE</v>
      </c>
    </row>
    <row r="312" spans="1:38" x14ac:dyDescent="0.35">
      <c r="A312" s="8" t="s">
        <v>2462</v>
      </c>
      <c r="B312" s="9"/>
      <c r="C312" s="9"/>
      <c r="D312" s="10"/>
      <c r="E312" s="9">
        <v>90</v>
      </c>
      <c r="F312" s="9">
        <v>90</v>
      </c>
      <c r="G312" s="9">
        <v>90</v>
      </c>
      <c r="H312" s="9">
        <v>90</v>
      </c>
      <c r="I312" s="9">
        <v>90</v>
      </c>
      <c r="J312" s="9">
        <v>102</v>
      </c>
      <c r="K312" s="9">
        <v>99</v>
      </c>
      <c r="L312" s="9">
        <v>99</v>
      </c>
      <c r="M312" s="9">
        <v>99</v>
      </c>
      <c r="N312" s="9">
        <v>100</v>
      </c>
      <c r="O312" s="9">
        <v>99</v>
      </c>
      <c r="P312" s="9">
        <v>99</v>
      </c>
      <c r="Q312" s="9">
        <v>98</v>
      </c>
      <c r="R312" s="9">
        <v>99</v>
      </c>
      <c r="S312" s="9">
        <v>99</v>
      </c>
      <c r="T312" s="9">
        <v>99</v>
      </c>
      <c r="U312" s="9">
        <v>98</v>
      </c>
      <c r="V312" s="9">
        <v>99</v>
      </c>
      <c r="W312" s="9">
        <v>99</v>
      </c>
      <c r="X312" s="9">
        <v>100</v>
      </c>
      <c r="Y312" s="9"/>
      <c r="Z312" s="9"/>
      <c r="AA312" s="9"/>
      <c r="AB312" s="9"/>
      <c r="AC312" s="10"/>
      <c r="AD312" s="535"/>
      <c r="AE312" s="6">
        <f t="shared" si="20"/>
        <v>20</v>
      </c>
      <c r="AF312" s="6" t="str">
        <f>IF($AE312=17,_xlfn.XLOOKUP($A312&amp;" ",CostDB!B:B,CostDB!A:A,"",,),IF($AE312=15,_xlfn.XLOOKUP($A312&amp;"   ",CostDB!B:B,CostDB!A:A,"",,),""))</f>
        <v/>
      </c>
      <c r="AG312" s="6" t="str">
        <f t="shared" si="18"/>
        <v/>
      </c>
      <c r="AH312" s="6" t="str">
        <f t="shared" si="17"/>
        <v/>
      </c>
      <c r="AI312" s="6" t="str">
        <f>IF($AF312="","",IF(LEFT(A312,5)="17500","タンク",IF(LEFT(A312,5)="17510","タンク",IF(COUNTIF(WeDB!$D$174:$D$183,$AF312)&gt;0,"吊掛けのみ",IF(COUNTIF(WeDB!$M$3:$M$169,$AF312)&gt;0,"アルミ",IF(COUNTIF(WeDB!D$3:D$169,$AF312),"WE適用","適用無し"))))))</f>
        <v/>
      </c>
      <c r="AJ312" s="6" t="str">
        <f>IF(AND(AI312="WE適用",COUNTIF(Planning!$AS$10:$AS$896,$AF312&amp;"_"&amp;$AH312)&gt;0),"計画ok",IF(AND(AI312="WE適用",COUNTIF(Planning!$AS$10:$AS$896,$AF312&amp;"_"&amp;$AH312)=0),"未反映NG",""))</f>
        <v/>
      </c>
      <c r="AK312" s="6" t="str">
        <f t="shared" si="19"/>
        <v>_</v>
      </c>
      <c r="AL312" s="6" t="str">
        <f>IF(B312="","",_xlfn.XLOOKUP(AF312,CostDB!A:A,CostDB!G:G))</f>
        <v/>
      </c>
    </row>
    <row r="313" spans="1:38" x14ac:dyDescent="0.35">
      <c r="A313" s="8" t="s">
        <v>2463</v>
      </c>
      <c r="B313" s="9" t="s">
        <v>191</v>
      </c>
      <c r="C313" s="9" t="s">
        <v>2389</v>
      </c>
      <c r="D313" s="10" t="s">
        <v>116</v>
      </c>
      <c r="E313" s="9">
        <v>0</v>
      </c>
      <c r="F313" s="9">
        <v>0</v>
      </c>
      <c r="G313" s="9">
        <v>0</v>
      </c>
      <c r="H313" s="9">
        <v>0</v>
      </c>
      <c r="I313" s="9">
        <v>0</v>
      </c>
      <c r="J313" s="9">
        <v>0</v>
      </c>
      <c r="K313" s="9">
        <v>0</v>
      </c>
      <c r="L313" s="9">
        <v>0</v>
      </c>
      <c r="M313" s="9">
        <v>0</v>
      </c>
      <c r="N313" s="9">
        <v>0</v>
      </c>
      <c r="O313" s="9">
        <v>34</v>
      </c>
      <c r="P313" s="9">
        <v>30</v>
      </c>
      <c r="Q313" s="9">
        <v>11</v>
      </c>
      <c r="R313" s="9">
        <v>0</v>
      </c>
      <c r="S313" s="9">
        <v>0</v>
      </c>
      <c r="T313" s="9">
        <v>0</v>
      </c>
      <c r="U313" s="9">
        <v>0</v>
      </c>
      <c r="V313" s="9">
        <v>0</v>
      </c>
      <c r="W313" s="9">
        <v>0</v>
      </c>
      <c r="X313" s="9">
        <v>0</v>
      </c>
      <c r="Y313" s="9"/>
      <c r="Z313" s="9"/>
      <c r="AA313" s="9"/>
      <c r="AB313" s="9"/>
      <c r="AC313" s="10"/>
      <c r="AD313" s="535"/>
      <c r="AE313" s="6">
        <f t="shared" si="20"/>
        <v>17</v>
      </c>
      <c r="AF313" s="6" t="str">
        <f>IF($AE313=17,_xlfn.XLOOKUP($A313&amp;" ",CostDB!B:B,CostDB!A:A,"",,),IF($AE313=15,_xlfn.XLOOKUP($A313&amp;"   ",CostDB!B:B,CostDB!A:A,"",,),""))</f>
        <v>50100MLA AA00XA</v>
      </c>
      <c r="AG313" s="6" t="str">
        <f t="shared" si="18"/>
        <v>FUN</v>
      </c>
      <c r="AH313" s="6" t="str">
        <f t="shared" si="17"/>
        <v>CBU</v>
      </c>
      <c r="AI313" s="6" t="str">
        <f>IF($AF313="","",IF(LEFT(A313,5)="17500","タンク",IF(LEFT(A313,5)="17510","タンク",IF(COUNTIF(WeDB!$D$174:$D$183,$AF313)&gt;0,"吊掛けのみ",IF(COUNTIF(WeDB!$M$3:$M$169,$AF313)&gt;0,"アルミ",IF(COUNTIF(WeDB!D$3:D$169,$AF313),"WE適用","適用無し"))))))</f>
        <v>WE適用</v>
      </c>
      <c r="AJ313" s="6" t="str">
        <f>IF(AND(AI313="WE適用",COUNTIF(Planning!$AS$10:$AS$896,$AF313&amp;"_"&amp;$AH313)&gt;0),"計画ok",IF(AND(AI313="WE適用",COUNTIF(Planning!$AS$10:$AS$896,$AF313&amp;"_"&amp;$AH313)=0),"未反映NG",""))</f>
        <v>計画ok</v>
      </c>
      <c r="AK313" s="6" t="str">
        <f t="shared" si="19"/>
        <v>50100MLA AA00XA_CBU</v>
      </c>
      <c r="AL313" s="6" t="str">
        <f>IF(B313="","",_xlfn.XLOOKUP(AF313,CostDB!A:A,CostDB!G:G))</f>
        <v>1245WE</v>
      </c>
    </row>
    <row r="314" spans="1:38" x14ac:dyDescent="0.35">
      <c r="A314" s="8" t="s">
        <v>2463</v>
      </c>
      <c r="B314" s="9" t="s">
        <v>191</v>
      </c>
      <c r="C314" s="9" t="s">
        <v>2389</v>
      </c>
      <c r="D314" s="10" t="s">
        <v>116</v>
      </c>
      <c r="E314" s="9">
        <v>0</v>
      </c>
      <c r="F314" s="9">
        <v>0</v>
      </c>
      <c r="G314" s="9">
        <v>0</v>
      </c>
      <c r="H314" s="9">
        <v>0</v>
      </c>
      <c r="I314" s="9">
        <v>0</v>
      </c>
      <c r="J314" s="9">
        <v>0</v>
      </c>
      <c r="K314" s="9">
        <v>0</v>
      </c>
      <c r="L314" s="9">
        <v>0</v>
      </c>
      <c r="M314" s="9">
        <v>0</v>
      </c>
      <c r="N314" s="9">
        <v>0</v>
      </c>
      <c r="O314" s="9">
        <v>0</v>
      </c>
      <c r="P314" s="9">
        <v>0</v>
      </c>
      <c r="Q314" s="9">
        <v>0</v>
      </c>
      <c r="R314" s="9">
        <v>0</v>
      </c>
      <c r="S314" s="9">
        <v>10</v>
      </c>
      <c r="T314" s="9">
        <v>10</v>
      </c>
      <c r="U314" s="9">
        <v>15</v>
      </c>
      <c r="V314" s="9">
        <v>15</v>
      </c>
      <c r="W314" s="9">
        <v>0</v>
      </c>
      <c r="X314" s="9">
        <v>0</v>
      </c>
      <c r="Y314" s="9"/>
      <c r="Z314" s="9"/>
      <c r="AA314" s="9"/>
      <c r="AB314" s="9"/>
      <c r="AC314" s="10"/>
      <c r="AD314" s="535"/>
      <c r="AE314" s="6">
        <f t="shared" si="20"/>
        <v>17</v>
      </c>
      <c r="AF314" s="6" t="str">
        <f>IF($AE314=17,_xlfn.XLOOKUP($A314&amp;" ",CostDB!B:B,CostDB!A:A,"",,),IF($AE314=15,_xlfn.XLOOKUP($A314&amp;"   ",CostDB!B:B,CostDB!A:A,"",,),""))</f>
        <v>50100MLA AA00XA</v>
      </c>
      <c r="AG314" s="6" t="str">
        <f t="shared" si="18"/>
        <v>FUN</v>
      </c>
      <c r="AH314" s="6" t="str">
        <f t="shared" si="17"/>
        <v>CBU</v>
      </c>
      <c r="AI314" s="6" t="str">
        <f>IF($AF314="","",IF(LEFT(A314,5)="17500","タンク",IF(LEFT(A314,5)="17510","タンク",IF(COUNTIF(WeDB!$D$174:$D$183,$AF314)&gt;0,"吊掛けのみ",IF(COUNTIF(WeDB!$M$3:$M$169,$AF314)&gt;0,"アルミ",IF(COUNTIF(WeDB!D$3:D$169,$AF314),"WE適用","適用無し"))))))</f>
        <v>WE適用</v>
      </c>
      <c r="AJ314" s="6" t="str">
        <f>IF(AND(AI314="WE適用",COUNTIF(Planning!$AS$10:$AS$896,$AF314&amp;"_"&amp;$AH314)&gt;0),"計画ok",IF(AND(AI314="WE適用",COUNTIF(Planning!$AS$10:$AS$896,$AF314&amp;"_"&amp;$AH314)=0),"未反映NG",""))</f>
        <v>計画ok</v>
      </c>
      <c r="AK314" s="6" t="str">
        <f t="shared" si="19"/>
        <v>50100MLA AA00XA_CBU</v>
      </c>
      <c r="AL314" s="6" t="str">
        <f>IF(B314="","",_xlfn.XLOOKUP(AF314,CostDB!A:A,CostDB!G:G))</f>
        <v>1245WE</v>
      </c>
    </row>
    <row r="315" spans="1:38" x14ac:dyDescent="0.35">
      <c r="A315" s="8" t="s">
        <v>2463</v>
      </c>
      <c r="B315" s="9" t="s">
        <v>191</v>
      </c>
      <c r="C315" s="9" t="s">
        <v>2389</v>
      </c>
      <c r="D315" s="10" t="s">
        <v>116</v>
      </c>
      <c r="E315" s="9">
        <v>0</v>
      </c>
      <c r="F315" s="9">
        <v>0</v>
      </c>
      <c r="G315" s="9">
        <v>0</v>
      </c>
      <c r="H315" s="9">
        <v>29</v>
      </c>
      <c r="I315" s="9">
        <v>50</v>
      </c>
      <c r="J315" s="9">
        <v>14</v>
      </c>
      <c r="K315" s="9">
        <v>0</v>
      </c>
      <c r="L315" s="9">
        <v>0</v>
      </c>
      <c r="M315" s="9">
        <v>0</v>
      </c>
      <c r="N315" s="9">
        <v>0</v>
      </c>
      <c r="O315" s="9">
        <v>0</v>
      </c>
      <c r="P315" s="9">
        <v>0</v>
      </c>
      <c r="Q315" s="9">
        <v>0</v>
      </c>
      <c r="R315" s="9">
        <v>0</v>
      </c>
      <c r="S315" s="9">
        <v>0</v>
      </c>
      <c r="T315" s="9">
        <v>0</v>
      </c>
      <c r="U315" s="9">
        <v>0</v>
      </c>
      <c r="V315" s="9">
        <v>0</v>
      </c>
      <c r="W315" s="9">
        <v>0</v>
      </c>
      <c r="X315" s="9">
        <v>0</v>
      </c>
      <c r="Y315" s="9"/>
      <c r="Z315" s="9"/>
      <c r="AA315" s="9"/>
      <c r="AB315" s="9"/>
      <c r="AC315" s="10"/>
      <c r="AD315" s="535"/>
      <c r="AE315" s="6">
        <f t="shared" si="20"/>
        <v>17</v>
      </c>
      <c r="AF315" s="6" t="str">
        <f>IF($AE315=17,_xlfn.XLOOKUP($A315&amp;" ",CostDB!B:B,CostDB!A:A,"",,),IF($AE315=15,_xlfn.XLOOKUP($A315&amp;"   ",CostDB!B:B,CostDB!A:A,"",,),""))</f>
        <v>50100MLA AA00XA</v>
      </c>
      <c r="AG315" s="6" t="str">
        <f t="shared" si="18"/>
        <v>FUN</v>
      </c>
      <c r="AH315" s="6" t="str">
        <f t="shared" si="17"/>
        <v>CBU</v>
      </c>
      <c r="AI315" s="6" t="str">
        <f>IF($AF315="","",IF(LEFT(A315,5)="17500","タンク",IF(LEFT(A315,5)="17510","タンク",IF(COUNTIF(WeDB!$D$174:$D$183,$AF315)&gt;0,"吊掛けのみ",IF(COUNTIF(WeDB!$M$3:$M$169,$AF315)&gt;0,"アルミ",IF(COUNTIF(WeDB!D$3:D$169,$AF315),"WE適用","適用無し"))))))</f>
        <v>WE適用</v>
      </c>
      <c r="AJ315" s="6" t="str">
        <f>IF(AND(AI315="WE適用",COUNTIF(Planning!$AS$10:$AS$896,$AF315&amp;"_"&amp;$AH315)&gt;0),"計画ok",IF(AND(AI315="WE適用",COUNTIF(Planning!$AS$10:$AS$896,$AF315&amp;"_"&amp;$AH315)=0),"未反映NG",""))</f>
        <v>計画ok</v>
      </c>
      <c r="AK315" s="6" t="str">
        <f t="shared" si="19"/>
        <v>50100MLA AA00XA_CBU</v>
      </c>
      <c r="AL315" s="6" t="str">
        <f>IF(B315="","",_xlfn.XLOOKUP(AF315,CostDB!A:A,CostDB!G:G))</f>
        <v>1245WE</v>
      </c>
    </row>
    <row r="316" spans="1:38" x14ac:dyDescent="0.35">
      <c r="A316" s="8" t="s">
        <v>2463</v>
      </c>
      <c r="B316" s="9" t="s">
        <v>191</v>
      </c>
      <c r="C316" s="9" t="s">
        <v>2389</v>
      </c>
      <c r="D316" s="10" t="s">
        <v>116</v>
      </c>
      <c r="E316" s="9">
        <v>0</v>
      </c>
      <c r="F316" s="9">
        <v>0</v>
      </c>
      <c r="G316" s="9">
        <v>0</v>
      </c>
      <c r="H316" s="9">
        <v>0</v>
      </c>
      <c r="I316" s="9">
        <v>0</v>
      </c>
      <c r="J316" s="9">
        <v>0</v>
      </c>
      <c r="K316" s="9">
        <v>0</v>
      </c>
      <c r="L316" s="9">
        <v>0</v>
      </c>
      <c r="M316" s="9">
        <v>0</v>
      </c>
      <c r="N316" s="9">
        <v>0</v>
      </c>
      <c r="O316" s="9">
        <v>22</v>
      </c>
      <c r="P316" s="9">
        <v>25</v>
      </c>
      <c r="Q316" s="9">
        <v>28</v>
      </c>
      <c r="R316" s="9">
        <v>0</v>
      </c>
      <c r="S316" s="9">
        <v>0</v>
      </c>
      <c r="T316" s="9">
        <v>0</v>
      </c>
      <c r="U316" s="9">
        <v>0</v>
      </c>
      <c r="V316" s="9">
        <v>0</v>
      </c>
      <c r="W316" s="9">
        <v>0</v>
      </c>
      <c r="X316" s="9">
        <v>0</v>
      </c>
      <c r="Y316" s="9"/>
      <c r="Z316" s="9"/>
      <c r="AA316" s="9"/>
      <c r="AB316" s="9"/>
      <c r="AC316" s="10"/>
      <c r="AD316" s="535"/>
      <c r="AE316" s="6">
        <f t="shared" si="20"/>
        <v>17</v>
      </c>
      <c r="AF316" s="6" t="str">
        <f>IF($AE316=17,_xlfn.XLOOKUP($A316&amp;" ",CostDB!B:B,CostDB!A:A,"",,),IF($AE316=15,_xlfn.XLOOKUP($A316&amp;"   ",CostDB!B:B,CostDB!A:A,"",,),""))</f>
        <v>50100MLA AA00XA</v>
      </c>
      <c r="AG316" s="6" t="str">
        <f t="shared" si="18"/>
        <v>FUN</v>
      </c>
      <c r="AH316" s="6" t="str">
        <f t="shared" si="17"/>
        <v>CBU</v>
      </c>
      <c r="AI316" s="6" t="str">
        <f>IF($AF316="","",IF(LEFT(A316,5)="17500","タンク",IF(LEFT(A316,5)="17510","タンク",IF(COUNTIF(WeDB!$D$174:$D$183,$AF316)&gt;0,"吊掛けのみ",IF(COUNTIF(WeDB!$M$3:$M$169,$AF316)&gt;0,"アルミ",IF(COUNTIF(WeDB!D$3:D$169,$AF316),"WE適用","適用無し"))))))</f>
        <v>WE適用</v>
      </c>
      <c r="AJ316" s="6" t="str">
        <f>IF(AND(AI316="WE適用",COUNTIF(Planning!$AS$10:$AS$896,$AF316&amp;"_"&amp;$AH316)&gt;0),"計画ok",IF(AND(AI316="WE適用",COUNTIF(Planning!$AS$10:$AS$896,$AF316&amp;"_"&amp;$AH316)=0),"未反映NG",""))</f>
        <v>計画ok</v>
      </c>
      <c r="AK316" s="6" t="str">
        <f t="shared" si="19"/>
        <v>50100MLA AA00XA_CBU</v>
      </c>
      <c r="AL316" s="6" t="str">
        <f>IF(B316="","",_xlfn.XLOOKUP(AF316,CostDB!A:A,CostDB!G:G))</f>
        <v>1245WE</v>
      </c>
    </row>
    <row r="317" spans="1:38" x14ac:dyDescent="0.35">
      <c r="A317" s="8" t="s">
        <v>2463</v>
      </c>
      <c r="B317" s="9" t="s">
        <v>191</v>
      </c>
      <c r="C317" s="9" t="s">
        <v>2389</v>
      </c>
      <c r="D317" s="10" t="s">
        <v>116</v>
      </c>
      <c r="E317" s="9">
        <v>0</v>
      </c>
      <c r="F317" s="9">
        <v>0</v>
      </c>
      <c r="G317" s="9">
        <v>0</v>
      </c>
      <c r="H317" s="9">
        <v>0</v>
      </c>
      <c r="I317" s="9">
        <v>0</v>
      </c>
      <c r="J317" s="9">
        <v>0</v>
      </c>
      <c r="K317" s="9">
        <v>0</v>
      </c>
      <c r="L317" s="9">
        <v>0</v>
      </c>
      <c r="M317" s="9">
        <v>0</v>
      </c>
      <c r="N317" s="9">
        <v>0</v>
      </c>
      <c r="O317" s="9">
        <v>0</v>
      </c>
      <c r="P317" s="9">
        <v>0</v>
      </c>
      <c r="Q317" s="9">
        <v>15</v>
      </c>
      <c r="R317" s="9">
        <v>0</v>
      </c>
      <c r="S317" s="9">
        <v>0</v>
      </c>
      <c r="T317" s="9">
        <v>0</v>
      </c>
      <c r="U317" s="9">
        <v>0</v>
      </c>
      <c r="V317" s="9">
        <v>0</v>
      </c>
      <c r="W317" s="9">
        <v>0</v>
      </c>
      <c r="X317" s="9">
        <v>0</v>
      </c>
      <c r="Y317" s="9"/>
      <c r="Z317" s="9"/>
      <c r="AA317" s="9"/>
      <c r="AB317" s="9"/>
      <c r="AC317" s="10"/>
      <c r="AD317" s="535"/>
      <c r="AE317" s="6">
        <f t="shared" si="20"/>
        <v>17</v>
      </c>
      <c r="AF317" s="6" t="str">
        <f>IF($AE317=17,_xlfn.XLOOKUP($A317&amp;" ",CostDB!B:B,CostDB!A:A,"",,),IF($AE317=15,_xlfn.XLOOKUP($A317&amp;"   ",CostDB!B:B,CostDB!A:A,"",,),""))</f>
        <v>50100MLA AA00XA</v>
      </c>
      <c r="AG317" s="6" t="str">
        <f t="shared" si="18"/>
        <v>FUN</v>
      </c>
      <c r="AH317" s="6" t="str">
        <f t="shared" si="17"/>
        <v>CBU</v>
      </c>
      <c r="AI317" s="6" t="str">
        <f>IF($AF317="","",IF(LEFT(A317,5)="17500","タンク",IF(LEFT(A317,5)="17510","タンク",IF(COUNTIF(WeDB!$D$174:$D$183,$AF317)&gt;0,"吊掛けのみ",IF(COUNTIF(WeDB!$M$3:$M$169,$AF317)&gt;0,"アルミ",IF(COUNTIF(WeDB!D$3:D$169,$AF317),"WE適用","適用無し"))))))</f>
        <v>WE適用</v>
      </c>
      <c r="AJ317" s="6" t="str">
        <f>IF(AND(AI317="WE適用",COUNTIF(Planning!$AS$10:$AS$896,$AF317&amp;"_"&amp;$AH317)&gt;0),"計画ok",IF(AND(AI317="WE適用",COUNTIF(Planning!$AS$10:$AS$896,$AF317&amp;"_"&amp;$AH317)=0),"未反映NG",""))</f>
        <v>計画ok</v>
      </c>
      <c r="AK317" s="6" t="str">
        <f t="shared" si="19"/>
        <v>50100MLA AA00XA_CBU</v>
      </c>
      <c r="AL317" s="6" t="str">
        <f>IF(B317="","",_xlfn.XLOOKUP(AF317,CostDB!A:A,CostDB!G:G))</f>
        <v>1245WE</v>
      </c>
    </row>
    <row r="318" spans="1:38" x14ac:dyDescent="0.35">
      <c r="A318" s="8" t="s">
        <v>2463</v>
      </c>
      <c r="B318" s="9" t="s">
        <v>191</v>
      </c>
      <c r="C318" s="9" t="s">
        <v>2389</v>
      </c>
      <c r="D318" s="10" t="s">
        <v>116</v>
      </c>
      <c r="E318" s="9">
        <v>0</v>
      </c>
      <c r="F318" s="9">
        <v>0</v>
      </c>
      <c r="G318" s="9">
        <v>0</v>
      </c>
      <c r="H318" s="9">
        <v>0</v>
      </c>
      <c r="I318" s="9">
        <v>0</v>
      </c>
      <c r="J318" s="9">
        <v>0</v>
      </c>
      <c r="K318" s="9">
        <v>0</v>
      </c>
      <c r="L318" s="9">
        <v>0</v>
      </c>
      <c r="M318" s="9">
        <v>0</v>
      </c>
      <c r="N318" s="9">
        <v>0</v>
      </c>
      <c r="O318" s="9">
        <v>0</v>
      </c>
      <c r="P318" s="9">
        <v>0</v>
      </c>
      <c r="Q318" s="9">
        <v>0</v>
      </c>
      <c r="R318" s="9">
        <v>5</v>
      </c>
      <c r="S318" s="9">
        <v>0</v>
      </c>
      <c r="T318" s="9">
        <v>0</v>
      </c>
      <c r="U318" s="9">
        <v>0</v>
      </c>
      <c r="V318" s="9">
        <v>0</v>
      </c>
      <c r="W318" s="9">
        <v>0</v>
      </c>
      <c r="X318" s="9">
        <v>0</v>
      </c>
      <c r="Y318" s="9"/>
      <c r="Z318" s="9"/>
      <c r="AA318" s="9"/>
      <c r="AB318" s="9"/>
      <c r="AC318" s="10"/>
      <c r="AD318" s="535"/>
      <c r="AE318" s="6">
        <f t="shared" si="20"/>
        <v>17</v>
      </c>
      <c r="AF318" s="6" t="str">
        <f>IF($AE318=17,_xlfn.XLOOKUP($A318&amp;" ",CostDB!B:B,CostDB!A:A,"",,),IF($AE318=15,_xlfn.XLOOKUP($A318&amp;"   ",CostDB!B:B,CostDB!A:A,"",,),""))</f>
        <v>50100MLA AA00XA</v>
      </c>
      <c r="AG318" s="6" t="str">
        <f t="shared" si="18"/>
        <v>FUN</v>
      </c>
      <c r="AH318" s="6" t="str">
        <f t="shared" si="17"/>
        <v>CBU</v>
      </c>
      <c r="AI318" s="6" t="str">
        <f>IF($AF318="","",IF(LEFT(A318,5)="17500","タンク",IF(LEFT(A318,5)="17510","タンク",IF(COUNTIF(WeDB!$D$174:$D$183,$AF318)&gt;0,"吊掛けのみ",IF(COUNTIF(WeDB!$M$3:$M$169,$AF318)&gt;0,"アルミ",IF(COUNTIF(WeDB!D$3:D$169,$AF318),"WE適用","適用無し"))))))</f>
        <v>WE適用</v>
      </c>
      <c r="AJ318" s="6" t="str">
        <f>IF(AND(AI318="WE適用",COUNTIF(Planning!$AS$10:$AS$896,$AF318&amp;"_"&amp;$AH318)&gt;0),"計画ok",IF(AND(AI318="WE適用",COUNTIF(Planning!$AS$10:$AS$896,$AF318&amp;"_"&amp;$AH318)=0),"未反映NG",""))</f>
        <v>計画ok</v>
      </c>
      <c r="AK318" s="6" t="str">
        <f t="shared" si="19"/>
        <v>50100MLA AA00XA_CBU</v>
      </c>
      <c r="AL318" s="6" t="str">
        <f>IF(B318="","",_xlfn.XLOOKUP(AF318,CostDB!A:A,CostDB!G:G))</f>
        <v>1245WE</v>
      </c>
    </row>
    <row r="319" spans="1:38" x14ac:dyDescent="0.35">
      <c r="A319" s="8" t="s">
        <v>2463</v>
      </c>
      <c r="B319" s="9" t="s">
        <v>191</v>
      </c>
      <c r="C319" s="9" t="s">
        <v>2389</v>
      </c>
      <c r="D319" s="10" t="s">
        <v>116</v>
      </c>
      <c r="E319" s="9">
        <v>0</v>
      </c>
      <c r="F319" s="9">
        <v>0</v>
      </c>
      <c r="G319" s="9">
        <v>0</v>
      </c>
      <c r="H319" s="9">
        <v>0</v>
      </c>
      <c r="I319" s="9">
        <v>0</v>
      </c>
      <c r="J319" s="9">
        <v>0</v>
      </c>
      <c r="K319" s="9">
        <v>0</v>
      </c>
      <c r="L319" s="9">
        <v>0</v>
      </c>
      <c r="M319" s="9">
        <v>0</v>
      </c>
      <c r="N319" s="9">
        <v>0</v>
      </c>
      <c r="O319" s="9">
        <v>0</v>
      </c>
      <c r="P319" s="9">
        <v>0</v>
      </c>
      <c r="Q319" s="9">
        <v>0</v>
      </c>
      <c r="R319" s="9">
        <v>0</v>
      </c>
      <c r="S319" s="9">
        <v>0</v>
      </c>
      <c r="T319" s="9">
        <v>15</v>
      </c>
      <c r="U319" s="9">
        <v>0</v>
      </c>
      <c r="V319" s="9">
        <v>0</v>
      </c>
      <c r="W319" s="9">
        <v>0</v>
      </c>
      <c r="X319" s="9">
        <v>0</v>
      </c>
      <c r="Y319" s="9"/>
      <c r="Z319" s="9"/>
      <c r="AA319" s="9"/>
      <c r="AB319" s="9"/>
      <c r="AC319" s="10"/>
      <c r="AD319" s="535"/>
      <c r="AE319" s="6">
        <f t="shared" si="20"/>
        <v>17</v>
      </c>
      <c r="AF319" s="6" t="str">
        <f>IF($AE319=17,_xlfn.XLOOKUP($A319&amp;" ",CostDB!B:B,CostDB!A:A,"",,),IF($AE319=15,_xlfn.XLOOKUP($A319&amp;"   ",CostDB!B:B,CostDB!A:A,"",,),""))</f>
        <v>50100MLA AA00XA</v>
      </c>
      <c r="AG319" s="6" t="str">
        <f t="shared" si="18"/>
        <v>FUN</v>
      </c>
      <c r="AH319" s="6" t="str">
        <f t="shared" si="17"/>
        <v>CBU</v>
      </c>
      <c r="AI319" s="6" t="str">
        <f>IF($AF319="","",IF(LEFT(A319,5)="17500","タンク",IF(LEFT(A319,5)="17510","タンク",IF(COUNTIF(WeDB!$D$174:$D$183,$AF319)&gt;0,"吊掛けのみ",IF(COUNTIF(WeDB!$M$3:$M$169,$AF319)&gt;0,"アルミ",IF(COUNTIF(WeDB!D$3:D$169,$AF319),"WE適用","適用無し"))))))</f>
        <v>WE適用</v>
      </c>
      <c r="AJ319" s="6" t="str">
        <f>IF(AND(AI319="WE適用",COUNTIF(Planning!$AS$10:$AS$896,$AF319&amp;"_"&amp;$AH319)&gt;0),"計画ok",IF(AND(AI319="WE適用",COUNTIF(Planning!$AS$10:$AS$896,$AF319&amp;"_"&amp;$AH319)=0),"未反映NG",""))</f>
        <v>計画ok</v>
      </c>
      <c r="AK319" s="6" t="str">
        <f t="shared" si="19"/>
        <v>50100MLA AA00XA_CBU</v>
      </c>
      <c r="AL319" s="6" t="str">
        <f>IF(B319="","",_xlfn.XLOOKUP(AF319,CostDB!A:A,CostDB!G:G))</f>
        <v>1245WE</v>
      </c>
    </row>
    <row r="320" spans="1:38" x14ac:dyDescent="0.35">
      <c r="A320" s="8" t="s">
        <v>2463</v>
      </c>
      <c r="B320" s="9" t="s">
        <v>191</v>
      </c>
      <c r="C320" s="9" t="s">
        <v>2389</v>
      </c>
      <c r="D320" s="10" t="s">
        <v>116</v>
      </c>
      <c r="E320" s="9">
        <v>0</v>
      </c>
      <c r="F320" s="9">
        <v>0</v>
      </c>
      <c r="G320" s="9">
        <v>0</v>
      </c>
      <c r="H320" s="9">
        <v>0</v>
      </c>
      <c r="I320" s="9">
        <v>0</v>
      </c>
      <c r="J320" s="9">
        <v>17</v>
      </c>
      <c r="K320" s="9">
        <v>30</v>
      </c>
      <c r="L320" s="9">
        <v>23</v>
      </c>
      <c r="M320" s="9">
        <v>0</v>
      </c>
      <c r="N320" s="9">
        <v>0</v>
      </c>
      <c r="O320" s="9">
        <v>0</v>
      </c>
      <c r="P320" s="9">
        <v>0</v>
      </c>
      <c r="Q320" s="9">
        <v>0</v>
      </c>
      <c r="R320" s="9">
        <v>0</v>
      </c>
      <c r="S320" s="9">
        <v>0</v>
      </c>
      <c r="T320" s="9">
        <v>0</v>
      </c>
      <c r="U320" s="9">
        <v>0</v>
      </c>
      <c r="V320" s="9">
        <v>0</v>
      </c>
      <c r="W320" s="9">
        <v>0</v>
      </c>
      <c r="X320" s="9">
        <v>0</v>
      </c>
      <c r="Y320" s="9"/>
      <c r="Z320" s="9"/>
      <c r="AA320" s="9"/>
      <c r="AB320" s="9"/>
      <c r="AC320" s="10"/>
      <c r="AD320" s="535"/>
      <c r="AE320" s="6">
        <f t="shared" si="20"/>
        <v>17</v>
      </c>
      <c r="AF320" s="6" t="str">
        <f>IF($AE320=17,_xlfn.XLOOKUP($A320&amp;" ",CostDB!B:B,CostDB!A:A,"",,),IF($AE320=15,_xlfn.XLOOKUP($A320&amp;"   ",CostDB!B:B,CostDB!A:A,"",,),""))</f>
        <v>50100MLA AA00XA</v>
      </c>
      <c r="AG320" s="6" t="str">
        <f t="shared" si="18"/>
        <v>FUN</v>
      </c>
      <c r="AH320" s="6" t="str">
        <f t="shared" si="17"/>
        <v>CBU</v>
      </c>
      <c r="AI320" s="6" t="str">
        <f>IF($AF320="","",IF(LEFT(A320,5)="17500","タンク",IF(LEFT(A320,5)="17510","タンク",IF(COUNTIF(WeDB!$D$174:$D$183,$AF320)&gt;0,"吊掛けのみ",IF(COUNTIF(WeDB!$M$3:$M$169,$AF320)&gt;0,"アルミ",IF(COUNTIF(WeDB!D$3:D$169,$AF320),"WE適用","適用無し"))))))</f>
        <v>WE適用</v>
      </c>
      <c r="AJ320" s="6" t="str">
        <f>IF(AND(AI320="WE適用",COUNTIF(Planning!$AS$10:$AS$896,$AF320&amp;"_"&amp;$AH320)&gt;0),"計画ok",IF(AND(AI320="WE適用",COUNTIF(Planning!$AS$10:$AS$896,$AF320&amp;"_"&amp;$AH320)=0),"未反映NG",""))</f>
        <v>計画ok</v>
      </c>
      <c r="AK320" s="6" t="str">
        <f t="shared" si="19"/>
        <v>50100MLA AA00XA_CBU</v>
      </c>
      <c r="AL320" s="6" t="str">
        <f>IF(B320="","",_xlfn.XLOOKUP(AF320,CostDB!A:A,CostDB!G:G))</f>
        <v>1245WE</v>
      </c>
    </row>
    <row r="321" spans="1:38" x14ac:dyDescent="0.35">
      <c r="A321" s="8" t="s">
        <v>2463</v>
      </c>
      <c r="B321" s="9" t="s">
        <v>191</v>
      </c>
      <c r="C321" s="9" t="s">
        <v>2389</v>
      </c>
      <c r="D321" s="10" t="s">
        <v>116</v>
      </c>
      <c r="E321" s="9">
        <v>0</v>
      </c>
      <c r="F321" s="9">
        <v>0</v>
      </c>
      <c r="G321" s="9">
        <v>0</v>
      </c>
      <c r="H321" s="9">
        <v>0</v>
      </c>
      <c r="I321" s="9">
        <v>0</v>
      </c>
      <c r="J321" s="9">
        <v>0</v>
      </c>
      <c r="K321" s="9">
        <v>0</v>
      </c>
      <c r="L321" s="9">
        <v>0</v>
      </c>
      <c r="M321" s="9">
        <v>0</v>
      </c>
      <c r="N321" s="9">
        <v>0</v>
      </c>
      <c r="O321" s="9">
        <v>0</v>
      </c>
      <c r="P321" s="9">
        <v>0</v>
      </c>
      <c r="Q321" s="9">
        <v>0</v>
      </c>
      <c r="R321" s="9">
        <v>5</v>
      </c>
      <c r="S321" s="9">
        <v>0</v>
      </c>
      <c r="T321" s="9">
        <v>0</v>
      </c>
      <c r="U321" s="9">
        <v>0</v>
      </c>
      <c r="V321" s="9">
        <v>0</v>
      </c>
      <c r="W321" s="9">
        <v>0</v>
      </c>
      <c r="X321" s="9">
        <v>0</v>
      </c>
      <c r="Y321" s="9"/>
      <c r="Z321" s="9"/>
      <c r="AA321" s="9"/>
      <c r="AB321" s="9"/>
      <c r="AC321" s="10"/>
      <c r="AD321" s="535"/>
      <c r="AE321" s="6">
        <f t="shared" si="20"/>
        <v>17</v>
      </c>
      <c r="AF321" s="6" t="str">
        <f>IF($AE321=17,_xlfn.XLOOKUP($A321&amp;" ",CostDB!B:B,CostDB!A:A,"",,),IF($AE321=15,_xlfn.XLOOKUP($A321&amp;"   ",CostDB!B:B,CostDB!A:A,"",,),""))</f>
        <v>50100MLA AA00XA</v>
      </c>
      <c r="AG321" s="6" t="str">
        <f t="shared" si="18"/>
        <v>FUN</v>
      </c>
      <c r="AH321" s="6" t="str">
        <f t="shared" si="17"/>
        <v>CBU</v>
      </c>
      <c r="AI321" s="6" t="str">
        <f>IF($AF321="","",IF(LEFT(A321,5)="17500","タンク",IF(LEFT(A321,5)="17510","タンク",IF(COUNTIF(WeDB!$D$174:$D$183,$AF321)&gt;0,"吊掛けのみ",IF(COUNTIF(WeDB!$M$3:$M$169,$AF321)&gt;0,"アルミ",IF(COUNTIF(WeDB!D$3:D$169,$AF321),"WE適用","適用無し"))))))</f>
        <v>WE適用</v>
      </c>
      <c r="AJ321" s="6" t="str">
        <f>IF(AND(AI321="WE適用",COUNTIF(Planning!$AS$10:$AS$896,$AF321&amp;"_"&amp;$AH321)&gt;0),"計画ok",IF(AND(AI321="WE適用",COUNTIF(Planning!$AS$10:$AS$896,$AF321&amp;"_"&amp;$AH321)=0),"未反映NG",""))</f>
        <v>計画ok</v>
      </c>
      <c r="AK321" s="6" t="str">
        <f t="shared" si="19"/>
        <v>50100MLA AA00XA_CBU</v>
      </c>
      <c r="AL321" s="6" t="str">
        <f>IF(B321="","",_xlfn.XLOOKUP(AF321,CostDB!A:A,CostDB!G:G))</f>
        <v>1245WE</v>
      </c>
    </row>
    <row r="322" spans="1:38" x14ac:dyDescent="0.35">
      <c r="A322" s="8" t="s">
        <v>2463</v>
      </c>
      <c r="B322" s="9" t="s">
        <v>191</v>
      </c>
      <c r="C322" s="9" t="s">
        <v>2389</v>
      </c>
      <c r="D322" s="10" t="s">
        <v>116</v>
      </c>
      <c r="E322" s="9">
        <v>0</v>
      </c>
      <c r="F322" s="9">
        <v>0</v>
      </c>
      <c r="G322" s="9">
        <v>0</v>
      </c>
      <c r="H322" s="9">
        <v>0</v>
      </c>
      <c r="I322" s="9">
        <v>0</v>
      </c>
      <c r="J322" s="9">
        <v>10</v>
      </c>
      <c r="K322" s="9">
        <v>10</v>
      </c>
      <c r="L322" s="9">
        <v>10</v>
      </c>
      <c r="M322" s="9">
        <v>9</v>
      </c>
      <c r="N322" s="9">
        <v>0</v>
      </c>
      <c r="O322" s="9">
        <v>0</v>
      </c>
      <c r="P322" s="9">
        <v>0</v>
      </c>
      <c r="Q322" s="9">
        <v>0</v>
      </c>
      <c r="R322" s="9">
        <v>0</v>
      </c>
      <c r="S322" s="9">
        <v>0</v>
      </c>
      <c r="T322" s="9">
        <v>0</v>
      </c>
      <c r="U322" s="9">
        <v>0</v>
      </c>
      <c r="V322" s="9">
        <v>0</v>
      </c>
      <c r="W322" s="9">
        <v>0</v>
      </c>
      <c r="X322" s="9">
        <v>0</v>
      </c>
      <c r="Y322" s="9"/>
      <c r="Z322" s="9"/>
      <c r="AA322" s="9"/>
      <c r="AB322" s="9"/>
      <c r="AC322" s="10"/>
      <c r="AD322" s="535"/>
      <c r="AE322" s="6">
        <f t="shared" si="20"/>
        <v>17</v>
      </c>
      <c r="AF322" s="6" t="str">
        <f>IF($AE322=17,_xlfn.XLOOKUP($A322&amp;" ",CostDB!B:B,CostDB!A:A,"",,),IF($AE322=15,_xlfn.XLOOKUP($A322&amp;"   ",CostDB!B:B,CostDB!A:A,"",,),""))</f>
        <v>50100MLA AA00XA</v>
      </c>
      <c r="AG322" s="6" t="str">
        <f t="shared" si="18"/>
        <v>FUN</v>
      </c>
      <c r="AH322" s="6" t="str">
        <f t="shared" si="17"/>
        <v>CBU</v>
      </c>
      <c r="AI322" s="6" t="str">
        <f>IF($AF322="","",IF(LEFT(A322,5)="17500","タンク",IF(LEFT(A322,5)="17510","タンク",IF(COUNTIF(WeDB!$D$174:$D$183,$AF322)&gt;0,"吊掛けのみ",IF(COUNTIF(WeDB!$M$3:$M$169,$AF322)&gt;0,"アルミ",IF(COUNTIF(WeDB!D$3:D$169,$AF322),"WE適用","適用無し"))))))</f>
        <v>WE適用</v>
      </c>
      <c r="AJ322" s="6" t="str">
        <f>IF(AND(AI322="WE適用",COUNTIF(Planning!$AS$10:$AS$896,$AF322&amp;"_"&amp;$AH322)&gt;0),"計画ok",IF(AND(AI322="WE適用",COUNTIF(Planning!$AS$10:$AS$896,$AF322&amp;"_"&amp;$AH322)=0),"未反映NG",""))</f>
        <v>計画ok</v>
      </c>
      <c r="AK322" s="6" t="str">
        <f t="shared" si="19"/>
        <v>50100MLA AA00XA_CBU</v>
      </c>
      <c r="AL322" s="6" t="str">
        <f>IF(B322="","",_xlfn.XLOOKUP(AF322,CostDB!A:A,CostDB!G:G))</f>
        <v>1245WE</v>
      </c>
    </row>
    <row r="323" spans="1:38" x14ac:dyDescent="0.35">
      <c r="A323" s="8" t="s">
        <v>2463</v>
      </c>
      <c r="B323" s="9" t="s">
        <v>191</v>
      </c>
      <c r="C323" s="9" t="s">
        <v>2389</v>
      </c>
      <c r="D323" s="10" t="s">
        <v>116</v>
      </c>
      <c r="E323" s="9">
        <v>0</v>
      </c>
      <c r="F323" s="9">
        <v>0</v>
      </c>
      <c r="G323" s="9">
        <v>0</v>
      </c>
      <c r="H323" s="9">
        <v>2</v>
      </c>
      <c r="I323" s="9">
        <v>0</v>
      </c>
      <c r="J323" s="9">
        <v>0</v>
      </c>
      <c r="K323" s="9">
        <v>0</v>
      </c>
      <c r="L323" s="9">
        <v>0</v>
      </c>
      <c r="M323" s="9">
        <v>0</v>
      </c>
      <c r="N323" s="9">
        <v>0</v>
      </c>
      <c r="O323" s="9">
        <v>0</v>
      </c>
      <c r="P323" s="9">
        <v>0</v>
      </c>
      <c r="Q323" s="9">
        <v>0</v>
      </c>
      <c r="R323" s="9">
        <v>0</v>
      </c>
      <c r="S323" s="9">
        <v>0</v>
      </c>
      <c r="T323" s="9">
        <v>0</v>
      </c>
      <c r="U323" s="9">
        <v>0</v>
      </c>
      <c r="V323" s="9">
        <v>0</v>
      </c>
      <c r="W323" s="9">
        <v>0</v>
      </c>
      <c r="X323" s="9">
        <v>0</v>
      </c>
      <c r="Y323" s="9"/>
      <c r="Z323" s="9"/>
      <c r="AA323" s="9"/>
      <c r="AB323" s="9"/>
      <c r="AC323" s="10"/>
      <c r="AD323" s="535"/>
      <c r="AE323" s="6">
        <f t="shared" si="20"/>
        <v>17</v>
      </c>
      <c r="AF323" s="6" t="str">
        <f>IF($AE323=17,_xlfn.XLOOKUP($A323&amp;" ",CostDB!B:B,CostDB!A:A,"",,),IF($AE323=15,_xlfn.XLOOKUP($A323&amp;"   ",CostDB!B:B,CostDB!A:A,"",,),""))</f>
        <v>50100MLA AA00XA</v>
      </c>
      <c r="AG323" s="6" t="str">
        <f t="shared" si="18"/>
        <v>FUN</v>
      </c>
      <c r="AH323" s="6" t="str">
        <f t="shared" si="17"/>
        <v>CBU</v>
      </c>
      <c r="AI323" s="6" t="str">
        <f>IF($AF323="","",IF(LEFT(A323,5)="17500","タンク",IF(LEFT(A323,5)="17510","タンク",IF(COUNTIF(WeDB!$D$174:$D$183,$AF323)&gt;0,"吊掛けのみ",IF(COUNTIF(WeDB!$M$3:$M$169,$AF323)&gt;0,"アルミ",IF(COUNTIF(WeDB!D$3:D$169,$AF323),"WE適用","適用無し"))))))</f>
        <v>WE適用</v>
      </c>
      <c r="AJ323" s="6" t="str">
        <f>IF(AND(AI323="WE適用",COUNTIF(Planning!$AS$10:$AS$896,$AF323&amp;"_"&amp;$AH323)&gt;0),"計画ok",IF(AND(AI323="WE適用",COUNTIF(Planning!$AS$10:$AS$896,$AF323&amp;"_"&amp;$AH323)=0),"未反映NG",""))</f>
        <v>計画ok</v>
      </c>
      <c r="AK323" s="6" t="str">
        <f t="shared" si="19"/>
        <v>50100MLA AA00XA_CBU</v>
      </c>
      <c r="AL323" s="6" t="str">
        <f>IF(B323="","",_xlfn.XLOOKUP(AF323,CostDB!A:A,CostDB!G:G))</f>
        <v>1245WE</v>
      </c>
    </row>
    <row r="324" spans="1:38" x14ac:dyDescent="0.35">
      <c r="A324" s="8" t="s">
        <v>2463</v>
      </c>
      <c r="B324" s="9" t="s">
        <v>191</v>
      </c>
      <c r="C324" s="9" t="s">
        <v>2389</v>
      </c>
      <c r="D324" s="10" t="s">
        <v>116</v>
      </c>
      <c r="E324" s="9">
        <v>0</v>
      </c>
      <c r="F324" s="9">
        <v>2</v>
      </c>
      <c r="G324" s="9">
        <v>0</v>
      </c>
      <c r="H324" s="9">
        <v>0</v>
      </c>
      <c r="I324" s="9">
        <v>0</v>
      </c>
      <c r="J324" s="9">
        <v>0</v>
      </c>
      <c r="K324" s="9">
        <v>0</v>
      </c>
      <c r="L324" s="9">
        <v>0</v>
      </c>
      <c r="M324" s="9">
        <v>0</v>
      </c>
      <c r="N324" s="9">
        <v>0</v>
      </c>
      <c r="O324" s="9">
        <v>0</v>
      </c>
      <c r="P324" s="9">
        <v>0</v>
      </c>
      <c r="Q324" s="9">
        <v>0</v>
      </c>
      <c r="R324" s="9">
        <v>0</v>
      </c>
      <c r="S324" s="9">
        <v>0</v>
      </c>
      <c r="T324" s="9">
        <v>0</v>
      </c>
      <c r="U324" s="9">
        <v>0</v>
      </c>
      <c r="V324" s="9">
        <v>0</v>
      </c>
      <c r="W324" s="9">
        <v>16</v>
      </c>
      <c r="X324" s="9">
        <v>0</v>
      </c>
      <c r="Y324" s="9"/>
      <c r="Z324" s="9"/>
      <c r="AA324" s="9"/>
      <c r="AB324" s="9"/>
      <c r="AC324" s="10"/>
      <c r="AD324" s="535"/>
      <c r="AE324" s="6">
        <f t="shared" si="20"/>
        <v>17</v>
      </c>
      <c r="AF324" s="6" t="str">
        <f>IF($AE324=17,_xlfn.XLOOKUP($A324&amp;" ",CostDB!B:B,CostDB!A:A,"",,),IF($AE324=15,_xlfn.XLOOKUP($A324&amp;"   ",CostDB!B:B,CostDB!A:A,"",,),""))</f>
        <v>50100MLA AA00XA</v>
      </c>
      <c r="AG324" s="6" t="str">
        <f t="shared" si="18"/>
        <v>FUN</v>
      </c>
      <c r="AH324" s="6" t="str">
        <f t="shared" si="17"/>
        <v>CBU</v>
      </c>
      <c r="AI324" s="6" t="str">
        <f>IF($AF324="","",IF(LEFT(A324,5)="17500","タンク",IF(LEFT(A324,5)="17510","タンク",IF(COUNTIF(WeDB!$D$174:$D$183,$AF324)&gt;0,"吊掛けのみ",IF(COUNTIF(WeDB!$M$3:$M$169,$AF324)&gt;0,"アルミ",IF(COUNTIF(WeDB!D$3:D$169,$AF324),"WE適用","適用無し"))))))</f>
        <v>WE適用</v>
      </c>
      <c r="AJ324" s="6" t="str">
        <f>IF(AND(AI324="WE適用",COUNTIF(Planning!$AS$10:$AS$896,$AF324&amp;"_"&amp;$AH324)&gt;0),"計画ok",IF(AND(AI324="WE適用",COUNTIF(Planning!$AS$10:$AS$896,$AF324&amp;"_"&amp;$AH324)=0),"未反映NG",""))</f>
        <v>計画ok</v>
      </c>
      <c r="AK324" s="6" t="str">
        <f t="shared" si="19"/>
        <v>50100MLA AA00XA_CBU</v>
      </c>
      <c r="AL324" s="6" t="str">
        <f>IF(B324="","",_xlfn.XLOOKUP(AF324,CostDB!A:A,CostDB!G:G))</f>
        <v>1245WE</v>
      </c>
    </row>
    <row r="325" spans="1:38" x14ac:dyDescent="0.35">
      <c r="A325" s="8" t="s">
        <v>2463</v>
      </c>
      <c r="B325" s="9" t="s">
        <v>191</v>
      </c>
      <c r="C325" s="9" t="s">
        <v>2389</v>
      </c>
      <c r="D325" s="10" t="s">
        <v>116</v>
      </c>
      <c r="E325" s="9">
        <v>0</v>
      </c>
      <c r="F325" s="9">
        <v>0</v>
      </c>
      <c r="G325" s="9">
        <v>0</v>
      </c>
      <c r="H325" s="9">
        <v>0</v>
      </c>
      <c r="I325" s="9">
        <v>0</v>
      </c>
      <c r="J325" s="9">
        <v>0</v>
      </c>
      <c r="K325" s="9">
        <v>0</v>
      </c>
      <c r="L325" s="9">
        <v>0</v>
      </c>
      <c r="M325" s="9">
        <v>0</v>
      </c>
      <c r="N325" s="9">
        <v>9</v>
      </c>
      <c r="O325" s="9">
        <v>0</v>
      </c>
      <c r="P325" s="9">
        <v>0</v>
      </c>
      <c r="Q325" s="9">
        <v>0</v>
      </c>
      <c r="R325" s="9">
        <v>0</v>
      </c>
      <c r="S325" s="9">
        <v>0</v>
      </c>
      <c r="T325" s="9">
        <v>0</v>
      </c>
      <c r="U325" s="9">
        <v>0</v>
      </c>
      <c r="V325" s="9">
        <v>0</v>
      </c>
      <c r="W325" s="9">
        <v>0</v>
      </c>
      <c r="X325" s="9">
        <v>0</v>
      </c>
      <c r="Y325" s="9"/>
      <c r="Z325" s="9"/>
      <c r="AA325" s="9"/>
      <c r="AB325" s="9"/>
      <c r="AC325" s="10"/>
      <c r="AD325" s="535"/>
      <c r="AE325" s="6">
        <f t="shared" si="20"/>
        <v>17</v>
      </c>
      <c r="AF325" s="6" t="str">
        <f>IF($AE325=17,_xlfn.XLOOKUP($A325&amp;" ",CostDB!B:B,CostDB!A:A,"",,),IF($AE325=15,_xlfn.XLOOKUP($A325&amp;"   ",CostDB!B:B,CostDB!A:A,"",,),""))</f>
        <v>50100MLA AA00XA</v>
      </c>
      <c r="AG325" s="6" t="str">
        <f t="shared" si="18"/>
        <v>FUN</v>
      </c>
      <c r="AH325" s="6" t="str">
        <f t="shared" ref="AH325:AH388" si="21">IF($AG325="","",IF($AG325="COM","CBU",IF($AG325="MULTI","CBU",IF($AG325="FUN","CBU",IF($AG325="CELL","CBU",IF($AG325="CKD","CKD"))))))</f>
        <v>CBU</v>
      </c>
      <c r="AI325" s="6" t="str">
        <f>IF($AF325="","",IF(LEFT(A325,5)="17500","タンク",IF(LEFT(A325,5)="17510","タンク",IF(COUNTIF(WeDB!$D$174:$D$183,$AF325)&gt;0,"吊掛けのみ",IF(COUNTIF(WeDB!$M$3:$M$169,$AF325)&gt;0,"アルミ",IF(COUNTIF(WeDB!D$3:D$169,$AF325),"WE適用","適用無し"))))))</f>
        <v>WE適用</v>
      </c>
      <c r="AJ325" s="6" t="str">
        <f>IF(AND(AI325="WE適用",COUNTIF(Planning!$AS$10:$AS$896,$AF325&amp;"_"&amp;$AH325)&gt;0),"計画ok",IF(AND(AI325="WE適用",COUNTIF(Planning!$AS$10:$AS$896,$AF325&amp;"_"&amp;$AH325)=0),"未反映NG",""))</f>
        <v>計画ok</v>
      </c>
      <c r="AK325" s="6" t="str">
        <f t="shared" si="19"/>
        <v>50100MLA AA00XA_CBU</v>
      </c>
      <c r="AL325" s="6" t="str">
        <f>IF(B325="","",_xlfn.XLOOKUP(AF325,CostDB!A:A,CostDB!G:G))</f>
        <v>1245WE</v>
      </c>
    </row>
    <row r="326" spans="1:38" x14ac:dyDescent="0.35">
      <c r="A326" s="8" t="s">
        <v>2463</v>
      </c>
      <c r="B326" s="9" t="s">
        <v>191</v>
      </c>
      <c r="C326" s="9" t="s">
        <v>2389</v>
      </c>
      <c r="D326" s="10" t="s">
        <v>116</v>
      </c>
      <c r="E326" s="9">
        <v>0</v>
      </c>
      <c r="F326" s="9">
        <v>0</v>
      </c>
      <c r="G326" s="9">
        <v>0</v>
      </c>
      <c r="H326" s="9">
        <v>0</v>
      </c>
      <c r="I326" s="9">
        <v>0</v>
      </c>
      <c r="J326" s="9">
        <v>0</v>
      </c>
      <c r="K326" s="9">
        <v>0</v>
      </c>
      <c r="L326" s="9">
        <v>0</v>
      </c>
      <c r="M326" s="9">
        <v>26</v>
      </c>
      <c r="N326" s="9">
        <v>22</v>
      </c>
      <c r="O326" s="9">
        <v>0</v>
      </c>
      <c r="P326" s="9">
        <v>0</v>
      </c>
      <c r="Q326" s="9">
        <v>0</v>
      </c>
      <c r="R326" s="9">
        <v>20</v>
      </c>
      <c r="S326" s="9">
        <v>25</v>
      </c>
      <c r="T326" s="9">
        <v>0</v>
      </c>
      <c r="U326" s="9">
        <v>14</v>
      </c>
      <c r="V326" s="9">
        <v>0</v>
      </c>
      <c r="W326" s="9">
        <v>32</v>
      </c>
      <c r="X326" s="9">
        <v>50</v>
      </c>
      <c r="Y326" s="9"/>
      <c r="Z326" s="9"/>
      <c r="AA326" s="9"/>
      <c r="AB326" s="9"/>
      <c r="AC326" s="10"/>
      <c r="AD326" s="535"/>
      <c r="AE326" s="6">
        <f t="shared" si="20"/>
        <v>17</v>
      </c>
      <c r="AF326" s="6" t="str">
        <f>IF($AE326=17,_xlfn.XLOOKUP($A326&amp;" ",CostDB!B:B,CostDB!A:A,"",,),IF($AE326=15,_xlfn.XLOOKUP($A326&amp;"   ",CostDB!B:B,CostDB!A:A,"",,),""))</f>
        <v>50100MLA AA00XA</v>
      </c>
      <c r="AG326" s="6" t="str">
        <f t="shared" ref="AG326:AG389" si="22">IF($B326="K2AF02","COM",IF($B326="K2AF04","MULTI",IF($B326="K2AFC3","FUN",IF($B326="K2AFC4","CELL",IF($B326="K2KD32","CKD","")))))</f>
        <v>FUN</v>
      </c>
      <c r="AH326" s="6" t="str">
        <f t="shared" si="21"/>
        <v>CBU</v>
      </c>
      <c r="AI326" s="6" t="str">
        <f>IF($AF326="","",IF(LEFT(A326,5)="17500","タンク",IF(LEFT(A326,5)="17510","タンク",IF(COUNTIF(WeDB!$D$174:$D$183,$AF326)&gt;0,"吊掛けのみ",IF(COUNTIF(WeDB!$M$3:$M$169,$AF326)&gt;0,"アルミ",IF(COUNTIF(WeDB!D$3:D$169,$AF326),"WE適用","適用無し"))))))</f>
        <v>WE適用</v>
      </c>
      <c r="AJ326" s="6" t="str">
        <f>IF(AND(AI326="WE適用",COUNTIF(Planning!$AS$10:$AS$896,$AF326&amp;"_"&amp;$AH326)&gt;0),"計画ok",IF(AND(AI326="WE適用",COUNTIF(Planning!$AS$10:$AS$896,$AF326&amp;"_"&amp;$AH326)=0),"未反映NG",""))</f>
        <v>計画ok</v>
      </c>
      <c r="AK326" s="6" t="str">
        <f t="shared" ref="AK326:AK389" si="23">AF326&amp;"_"&amp;AH326</f>
        <v>50100MLA AA00XA_CBU</v>
      </c>
      <c r="AL326" s="6" t="str">
        <f>IF(B326="","",_xlfn.XLOOKUP(AF326,CostDB!A:A,CostDB!G:G))</f>
        <v>1245WE</v>
      </c>
    </row>
    <row r="327" spans="1:38" x14ac:dyDescent="0.35">
      <c r="A327" s="8" t="s">
        <v>2463</v>
      </c>
      <c r="B327" s="9" t="s">
        <v>191</v>
      </c>
      <c r="C327" s="9" t="s">
        <v>2389</v>
      </c>
      <c r="D327" s="10" t="s">
        <v>116</v>
      </c>
      <c r="E327" s="9">
        <v>0</v>
      </c>
      <c r="F327" s="9">
        <v>0</v>
      </c>
      <c r="G327" s="9">
        <v>0</v>
      </c>
      <c r="H327" s="9">
        <v>0</v>
      </c>
      <c r="I327" s="9">
        <v>0</v>
      </c>
      <c r="J327" s="9">
        <v>0</v>
      </c>
      <c r="K327" s="9">
        <v>0</v>
      </c>
      <c r="L327" s="9">
        <v>0</v>
      </c>
      <c r="M327" s="9">
        <v>0</v>
      </c>
      <c r="N327" s="9">
        <v>0</v>
      </c>
      <c r="O327" s="9">
        <v>9</v>
      </c>
      <c r="P327" s="9">
        <v>10</v>
      </c>
      <c r="Q327" s="9">
        <v>10</v>
      </c>
      <c r="R327" s="9">
        <v>6</v>
      </c>
      <c r="S327" s="9">
        <v>0</v>
      </c>
      <c r="T327" s="9">
        <v>0</v>
      </c>
      <c r="U327" s="9">
        <v>0</v>
      </c>
      <c r="V327" s="9">
        <v>0</v>
      </c>
      <c r="W327" s="9">
        <v>10</v>
      </c>
      <c r="X327" s="9">
        <v>10</v>
      </c>
      <c r="Y327" s="9"/>
      <c r="Z327" s="9"/>
      <c r="AA327" s="9"/>
      <c r="AB327" s="9"/>
      <c r="AC327" s="10"/>
      <c r="AD327" s="535"/>
      <c r="AE327" s="6">
        <f t="shared" si="20"/>
        <v>17</v>
      </c>
      <c r="AF327" s="6" t="str">
        <f>IF($AE327=17,_xlfn.XLOOKUP($A327&amp;" ",CostDB!B:B,CostDB!A:A,"",,),IF($AE327=15,_xlfn.XLOOKUP($A327&amp;"   ",CostDB!B:B,CostDB!A:A,"",,),""))</f>
        <v>50100MLA AA00XA</v>
      </c>
      <c r="AG327" s="6" t="str">
        <f t="shared" si="22"/>
        <v>FUN</v>
      </c>
      <c r="AH327" s="6" t="str">
        <f t="shared" si="21"/>
        <v>CBU</v>
      </c>
      <c r="AI327" s="6" t="str">
        <f>IF($AF327="","",IF(LEFT(A327,5)="17500","タンク",IF(LEFT(A327,5)="17510","タンク",IF(COUNTIF(WeDB!$D$174:$D$183,$AF327)&gt;0,"吊掛けのみ",IF(COUNTIF(WeDB!$M$3:$M$169,$AF327)&gt;0,"アルミ",IF(COUNTIF(WeDB!D$3:D$169,$AF327),"WE適用","適用無し"))))))</f>
        <v>WE適用</v>
      </c>
      <c r="AJ327" s="6" t="str">
        <f>IF(AND(AI327="WE適用",COUNTIF(Planning!$AS$10:$AS$896,$AF327&amp;"_"&amp;$AH327)&gt;0),"計画ok",IF(AND(AI327="WE適用",COUNTIF(Planning!$AS$10:$AS$896,$AF327&amp;"_"&amp;$AH327)=0),"未反映NG",""))</f>
        <v>計画ok</v>
      </c>
      <c r="AK327" s="6" t="str">
        <f t="shared" si="23"/>
        <v>50100MLA AA00XA_CBU</v>
      </c>
      <c r="AL327" s="6" t="str">
        <f>IF(B327="","",_xlfn.XLOOKUP(AF327,CostDB!A:A,CostDB!G:G))</f>
        <v>1245WE</v>
      </c>
    </row>
    <row r="328" spans="1:38" x14ac:dyDescent="0.35">
      <c r="A328" s="8" t="s">
        <v>2463</v>
      </c>
      <c r="B328" s="9" t="s">
        <v>191</v>
      </c>
      <c r="C328" s="9" t="s">
        <v>2389</v>
      </c>
      <c r="D328" s="10" t="s">
        <v>116</v>
      </c>
      <c r="E328" s="9">
        <v>0</v>
      </c>
      <c r="F328" s="9">
        <v>55</v>
      </c>
      <c r="G328" s="9">
        <v>54</v>
      </c>
      <c r="H328" s="9">
        <v>21</v>
      </c>
      <c r="I328" s="9">
        <v>0</v>
      </c>
      <c r="J328" s="9">
        <v>0</v>
      </c>
      <c r="K328" s="9">
        <v>0</v>
      </c>
      <c r="L328" s="9">
        <v>0</v>
      </c>
      <c r="M328" s="9">
        <v>0</v>
      </c>
      <c r="N328" s="9">
        <v>0</v>
      </c>
      <c r="O328" s="9">
        <v>0</v>
      </c>
      <c r="P328" s="9">
        <v>0</v>
      </c>
      <c r="Q328" s="9">
        <v>0</v>
      </c>
      <c r="R328" s="9">
        <v>0</v>
      </c>
      <c r="S328" s="9">
        <v>0</v>
      </c>
      <c r="T328" s="9">
        <v>0</v>
      </c>
      <c r="U328" s="9">
        <v>0</v>
      </c>
      <c r="V328" s="9">
        <v>0</v>
      </c>
      <c r="W328" s="9">
        <v>0</v>
      </c>
      <c r="X328" s="9">
        <v>0</v>
      </c>
      <c r="Y328" s="9"/>
      <c r="Z328" s="9"/>
      <c r="AA328" s="9"/>
      <c r="AB328" s="9"/>
      <c r="AC328" s="10"/>
      <c r="AD328" s="535"/>
      <c r="AE328" s="6">
        <f t="shared" si="20"/>
        <v>17</v>
      </c>
      <c r="AF328" s="6" t="str">
        <f>IF($AE328=17,_xlfn.XLOOKUP($A328&amp;" ",CostDB!B:B,CostDB!A:A,"",,),IF($AE328=15,_xlfn.XLOOKUP($A328&amp;"   ",CostDB!B:B,CostDB!A:A,"",,),""))</f>
        <v>50100MLA AA00XA</v>
      </c>
      <c r="AG328" s="6" t="str">
        <f t="shared" si="22"/>
        <v>FUN</v>
      </c>
      <c r="AH328" s="6" t="str">
        <f t="shared" si="21"/>
        <v>CBU</v>
      </c>
      <c r="AI328" s="6" t="str">
        <f>IF($AF328="","",IF(LEFT(A328,5)="17500","タンク",IF(LEFT(A328,5)="17510","タンク",IF(COUNTIF(WeDB!$D$174:$D$183,$AF328)&gt;0,"吊掛けのみ",IF(COUNTIF(WeDB!$M$3:$M$169,$AF328)&gt;0,"アルミ",IF(COUNTIF(WeDB!D$3:D$169,$AF328),"WE適用","適用無し"))))))</f>
        <v>WE適用</v>
      </c>
      <c r="AJ328" s="6" t="str">
        <f>IF(AND(AI328="WE適用",COUNTIF(Planning!$AS$10:$AS$896,$AF328&amp;"_"&amp;$AH328)&gt;0),"計画ok",IF(AND(AI328="WE適用",COUNTIF(Planning!$AS$10:$AS$896,$AF328&amp;"_"&amp;$AH328)=0),"未反映NG",""))</f>
        <v>計画ok</v>
      </c>
      <c r="AK328" s="6" t="str">
        <f t="shared" si="23"/>
        <v>50100MLA AA00XA_CBU</v>
      </c>
      <c r="AL328" s="6" t="str">
        <f>IF(B328="","",_xlfn.XLOOKUP(AF328,CostDB!A:A,CostDB!G:G))</f>
        <v>1245WE</v>
      </c>
    </row>
    <row r="329" spans="1:38" x14ac:dyDescent="0.35">
      <c r="A329" s="8" t="s">
        <v>2463</v>
      </c>
      <c r="B329" s="9" t="s">
        <v>191</v>
      </c>
      <c r="C329" s="9" t="s">
        <v>2389</v>
      </c>
      <c r="D329" s="10" t="s">
        <v>116</v>
      </c>
      <c r="E329" s="9">
        <v>0</v>
      </c>
      <c r="F329" s="9">
        <v>0</v>
      </c>
      <c r="G329" s="9">
        <v>0</v>
      </c>
      <c r="H329" s="9">
        <v>0</v>
      </c>
      <c r="I329" s="9">
        <v>0</v>
      </c>
      <c r="J329" s="9">
        <v>0</v>
      </c>
      <c r="K329" s="9">
        <v>0</v>
      </c>
      <c r="L329" s="9">
        <v>0</v>
      </c>
      <c r="M329" s="9">
        <v>0</v>
      </c>
      <c r="N329" s="9">
        <v>0</v>
      </c>
      <c r="O329" s="9">
        <v>0</v>
      </c>
      <c r="P329" s="9">
        <v>0</v>
      </c>
      <c r="Q329" s="9">
        <v>0</v>
      </c>
      <c r="R329" s="9">
        <v>30</v>
      </c>
      <c r="S329" s="9">
        <v>0</v>
      </c>
      <c r="T329" s="9">
        <v>0</v>
      </c>
      <c r="U329" s="9">
        <v>0</v>
      </c>
      <c r="V329" s="9">
        <v>0</v>
      </c>
      <c r="W329" s="9">
        <v>0</v>
      </c>
      <c r="X329" s="9">
        <v>0</v>
      </c>
      <c r="Y329" s="9"/>
      <c r="Z329" s="9"/>
      <c r="AA329" s="9"/>
      <c r="AB329" s="9"/>
      <c r="AC329" s="10"/>
      <c r="AD329" s="535"/>
      <c r="AE329" s="6">
        <f t="shared" si="20"/>
        <v>17</v>
      </c>
      <c r="AF329" s="6" t="str">
        <f>IF($AE329=17,_xlfn.XLOOKUP($A329&amp;" ",CostDB!B:B,CostDB!A:A,"",,),IF($AE329=15,_xlfn.XLOOKUP($A329&amp;"   ",CostDB!B:B,CostDB!A:A,"",,),""))</f>
        <v>50100MLA AA00XA</v>
      </c>
      <c r="AG329" s="6" t="str">
        <f t="shared" si="22"/>
        <v>FUN</v>
      </c>
      <c r="AH329" s="6" t="str">
        <f t="shared" si="21"/>
        <v>CBU</v>
      </c>
      <c r="AI329" s="6" t="str">
        <f>IF($AF329="","",IF(LEFT(A329,5)="17500","タンク",IF(LEFT(A329,5)="17510","タンク",IF(COUNTIF(WeDB!$D$174:$D$183,$AF329)&gt;0,"吊掛けのみ",IF(COUNTIF(WeDB!$M$3:$M$169,$AF329)&gt;0,"アルミ",IF(COUNTIF(WeDB!D$3:D$169,$AF329),"WE適用","適用無し"))))))</f>
        <v>WE適用</v>
      </c>
      <c r="AJ329" s="6" t="str">
        <f>IF(AND(AI329="WE適用",COUNTIF(Planning!$AS$10:$AS$896,$AF329&amp;"_"&amp;$AH329)&gt;0),"計画ok",IF(AND(AI329="WE適用",COUNTIF(Planning!$AS$10:$AS$896,$AF329&amp;"_"&amp;$AH329)=0),"未反映NG",""))</f>
        <v>計画ok</v>
      </c>
      <c r="AK329" s="6" t="str">
        <f t="shared" si="23"/>
        <v>50100MLA AA00XA_CBU</v>
      </c>
      <c r="AL329" s="6" t="str">
        <f>IF(B329="","",_xlfn.XLOOKUP(AF329,CostDB!A:A,CostDB!G:G))</f>
        <v>1245WE</v>
      </c>
    </row>
    <row r="330" spans="1:38" x14ac:dyDescent="0.35">
      <c r="A330" s="8" t="s">
        <v>2463</v>
      </c>
      <c r="B330" s="9" t="s">
        <v>191</v>
      </c>
      <c r="C330" s="9" t="s">
        <v>2389</v>
      </c>
      <c r="D330" s="10" t="s">
        <v>116</v>
      </c>
      <c r="E330" s="9">
        <v>0</v>
      </c>
      <c r="F330" s="9">
        <v>12</v>
      </c>
      <c r="G330" s="9">
        <v>13</v>
      </c>
      <c r="H330" s="9">
        <v>15</v>
      </c>
      <c r="I330" s="9">
        <v>15</v>
      </c>
      <c r="J330" s="9">
        <v>0</v>
      </c>
      <c r="K330" s="9">
        <v>0</v>
      </c>
      <c r="L330" s="9">
        <v>0</v>
      </c>
      <c r="M330" s="9">
        <v>0</v>
      </c>
      <c r="N330" s="9">
        <v>0</v>
      </c>
      <c r="O330" s="9">
        <v>0</v>
      </c>
      <c r="P330" s="9">
        <v>0</v>
      </c>
      <c r="Q330" s="9">
        <v>0</v>
      </c>
      <c r="R330" s="9">
        <v>0</v>
      </c>
      <c r="S330" s="9">
        <v>0</v>
      </c>
      <c r="T330" s="9">
        <v>0</v>
      </c>
      <c r="U330" s="9">
        <v>0</v>
      </c>
      <c r="V330" s="9">
        <v>0</v>
      </c>
      <c r="W330" s="9">
        <v>0</v>
      </c>
      <c r="X330" s="9">
        <v>0</v>
      </c>
      <c r="Y330" s="9"/>
      <c r="Z330" s="9"/>
      <c r="AA330" s="9"/>
      <c r="AB330" s="9"/>
      <c r="AC330" s="10"/>
      <c r="AD330" s="535"/>
      <c r="AE330" s="6">
        <f t="shared" si="20"/>
        <v>17</v>
      </c>
      <c r="AF330" s="6" t="str">
        <f>IF($AE330=17,_xlfn.XLOOKUP($A330&amp;" ",CostDB!B:B,CostDB!A:A,"",,),IF($AE330=15,_xlfn.XLOOKUP($A330&amp;"   ",CostDB!B:B,CostDB!A:A,"",,),""))</f>
        <v>50100MLA AA00XA</v>
      </c>
      <c r="AG330" s="6" t="str">
        <f t="shared" si="22"/>
        <v>FUN</v>
      </c>
      <c r="AH330" s="6" t="str">
        <f t="shared" si="21"/>
        <v>CBU</v>
      </c>
      <c r="AI330" s="6" t="str">
        <f>IF($AF330="","",IF(LEFT(A330,5)="17500","タンク",IF(LEFT(A330,5)="17510","タンク",IF(COUNTIF(WeDB!$D$174:$D$183,$AF330)&gt;0,"吊掛けのみ",IF(COUNTIF(WeDB!$M$3:$M$169,$AF330)&gt;0,"アルミ",IF(COUNTIF(WeDB!D$3:D$169,$AF330),"WE適用","適用無し"))))))</f>
        <v>WE適用</v>
      </c>
      <c r="AJ330" s="6" t="str">
        <f>IF(AND(AI330="WE適用",COUNTIF(Planning!$AS$10:$AS$896,$AF330&amp;"_"&amp;$AH330)&gt;0),"計画ok",IF(AND(AI330="WE適用",COUNTIF(Planning!$AS$10:$AS$896,$AF330&amp;"_"&amp;$AH330)=0),"未反映NG",""))</f>
        <v>計画ok</v>
      </c>
      <c r="AK330" s="6" t="str">
        <f t="shared" si="23"/>
        <v>50100MLA AA00XA_CBU</v>
      </c>
      <c r="AL330" s="6" t="str">
        <f>IF(B330="","",_xlfn.XLOOKUP(AF330,CostDB!A:A,CostDB!G:G))</f>
        <v>1245WE</v>
      </c>
    </row>
    <row r="331" spans="1:38" x14ac:dyDescent="0.35">
      <c r="A331" s="8" t="s">
        <v>2463</v>
      </c>
      <c r="B331" s="9" t="s">
        <v>191</v>
      </c>
      <c r="C331" s="9" t="s">
        <v>2389</v>
      </c>
      <c r="D331" s="10" t="s">
        <v>116</v>
      </c>
      <c r="E331" s="9">
        <v>0</v>
      </c>
      <c r="F331" s="9">
        <v>0</v>
      </c>
      <c r="G331" s="9">
        <v>0</v>
      </c>
      <c r="H331" s="9">
        <v>0</v>
      </c>
      <c r="I331" s="9">
        <v>0</v>
      </c>
      <c r="J331" s="9">
        <v>0</v>
      </c>
      <c r="K331" s="9">
        <v>0</v>
      </c>
      <c r="L331" s="9">
        <v>0</v>
      </c>
      <c r="M331" s="9">
        <v>0</v>
      </c>
      <c r="N331" s="9">
        <v>2</v>
      </c>
      <c r="O331" s="9">
        <v>0</v>
      </c>
      <c r="P331" s="9">
        <v>0</v>
      </c>
      <c r="Q331" s="9">
        <v>0</v>
      </c>
      <c r="R331" s="9">
        <v>0</v>
      </c>
      <c r="S331" s="9">
        <v>0</v>
      </c>
      <c r="T331" s="9">
        <v>0</v>
      </c>
      <c r="U331" s="9">
        <v>0</v>
      </c>
      <c r="V331" s="9">
        <v>0</v>
      </c>
      <c r="W331" s="9">
        <v>0</v>
      </c>
      <c r="X331" s="9">
        <v>0</v>
      </c>
      <c r="Y331" s="9"/>
      <c r="Z331" s="9"/>
      <c r="AA331" s="9"/>
      <c r="AB331" s="9"/>
      <c r="AC331" s="10"/>
      <c r="AD331" s="535"/>
      <c r="AE331" s="6">
        <f t="shared" si="20"/>
        <v>17</v>
      </c>
      <c r="AF331" s="6" t="str">
        <f>IF($AE331=17,_xlfn.XLOOKUP($A331&amp;" ",CostDB!B:B,CostDB!A:A,"",,),IF($AE331=15,_xlfn.XLOOKUP($A331&amp;"   ",CostDB!B:B,CostDB!A:A,"",,),""))</f>
        <v>50100MLA AA00XA</v>
      </c>
      <c r="AG331" s="6" t="str">
        <f t="shared" si="22"/>
        <v>FUN</v>
      </c>
      <c r="AH331" s="6" t="str">
        <f t="shared" si="21"/>
        <v>CBU</v>
      </c>
      <c r="AI331" s="6" t="str">
        <f>IF($AF331="","",IF(LEFT(A331,5)="17500","タンク",IF(LEFT(A331,5)="17510","タンク",IF(COUNTIF(WeDB!$D$174:$D$183,$AF331)&gt;0,"吊掛けのみ",IF(COUNTIF(WeDB!$M$3:$M$169,$AF331)&gt;0,"アルミ",IF(COUNTIF(WeDB!D$3:D$169,$AF331),"WE適用","適用無し"))))))</f>
        <v>WE適用</v>
      </c>
      <c r="AJ331" s="6" t="str">
        <f>IF(AND(AI331="WE適用",COUNTIF(Planning!$AS$10:$AS$896,$AF331&amp;"_"&amp;$AH331)&gt;0),"計画ok",IF(AND(AI331="WE適用",COUNTIF(Planning!$AS$10:$AS$896,$AF331&amp;"_"&amp;$AH331)=0),"未反映NG",""))</f>
        <v>計画ok</v>
      </c>
      <c r="AK331" s="6" t="str">
        <f t="shared" si="23"/>
        <v>50100MLA AA00XA_CBU</v>
      </c>
      <c r="AL331" s="6" t="str">
        <f>IF(B331="","",_xlfn.XLOOKUP(AF331,CostDB!A:A,CostDB!G:G))</f>
        <v>1245WE</v>
      </c>
    </row>
    <row r="332" spans="1:38" x14ac:dyDescent="0.35">
      <c r="A332" s="8" t="s">
        <v>2464</v>
      </c>
      <c r="B332" s="9"/>
      <c r="C332" s="9"/>
      <c r="D332" s="10"/>
      <c r="E332" s="9">
        <v>0</v>
      </c>
      <c r="F332" s="9">
        <v>69</v>
      </c>
      <c r="G332" s="9">
        <v>67</v>
      </c>
      <c r="H332" s="9">
        <v>67</v>
      </c>
      <c r="I332" s="9">
        <v>65</v>
      </c>
      <c r="J332" s="9">
        <v>41</v>
      </c>
      <c r="K332" s="9">
        <v>40</v>
      </c>
      <c r="L332" s="9">
        <v>33</v>
      </c>
      <c r="M332" s="9">
        <v>35</v>
      </c>
      <c r="N332" s="9">
        <v>33</v>
      </c>
      <c r="O332" s="9">
        <v>65</v>
      </c>
      <c r="P332" s="9">
        <v>65</v>
      </c>
      <c r="Q332" s="9">
        <v>64</v>
      </c>
      <c r="R332" s="9">
        <v>66</v>
      </c>
      <c r="S332" s="9">
        <v>35</v>
      </c>
      <c r="T332" s="9">
        <v>25</v>
      </c>
      <c r="U332" s="9">
        <v>29</v>
      </c>
      <c r="V332" s="9">
        <v>15</v>
      </c>
      <c r="W332" s="9">
        <v>58</v>
      </c>
      <c r="X332" s="9">
        <v>60</v>
      </c>
      <c r="Y332" s="9"/>
      <c r="Z332" s="9"/>
      <c r="AA332" s="9"/>
      <c r="AB332" s="9"/>
      <c r="AC332" s="10"/>
      <c r="AD332" s="535"/>
      <c r="AE332" s="6">
        <f t="shared" si="20"/>
        <v>20</v>
      </c>
      <c r="AF332" s="6" t="str">
        <f>IF($AE332=17,_xlfn.XLOOKUP($A332&amp;" ",CostDB!B:B,CostDB!A:A,"",,),IF($AE332=15,_xlfn.XLOOKUP($A332&amp;"   ",CostDB!B:B,CostDB!A:A,"",,),""))</f>
        <v/>
      </c>
      <c r="AG332" s="6" t="str">
        <f t="shared" si="22"/>
        <v/>
      </c>
      <c r="AH332" s="6" t="str">
        <f t="shared" si="21"/>
        <v/>
      </c>
      <c r="AI332" s="6" t="str">
        <f>IF($AF332="","",IF(LEFT(A332,5)="17500","タンク",IF(LEFT(A332,5)="17510","タンク",IF(COUNTIF(WeDB!$D$174:$D$183,$AF332)&gt;0,"吊掛けのみ",IF(COUNTIF(WeDB!$M$3:$M$169,$AF332)&gt;0,"アルミ",IF(COUNTIF(WeDB!D$3:D$169,$AF332),"WE適用","適用無し"))))))</f>
        <v/>
      </c>
      <c r="AJ332" s="6" t="str">
        <f>IF(AND(AI332="WE適用",COUNTIF(Planning!$AS$10:$AS$896,$AF332&amp;"_"&amp;$AH332)&gt;0),"計画ok",IF(AND(AI332="WE適用",COUNTIF(Planning!$AS$10:$AS$896,$AF332&amp;"_"&amp;$AH332)=0),"未反映NG",""))</f>
        <v/>
      </c>
      <c r="AK332" s="6" t="str">
        <f t="shared" si="23"/>
        <v>_</v>
      </c>
      <c r="AL332" s="6" t="str">
        <f>IF(B332="","",_xlfn.XLOOKUP(AF332,CostDB!A:A,CostDB!G:G))</f>
        <v/>
      </c>
    </row>
    <row r="333" spans="1:38" x14ac:dyDescent="0.35">
      <c r="A333" s="8" t="s">
        <v>2465</v>
      </c>
      <c r="B333" s="9" t="s">
        <v>191</v>
      </c>
      <c r="C333" s="9" t="s">
        <v>2444</v>
      </c>
      <c r="D333" s="10" t="s">
        <v>153</v>
      </c>
      <c r="E333" s="9">
        <v>0</v>
      </c>
      <c r="F333" s="9">
        <v>0</v>
      </c>
      <c r="G333" s="9">
        <v>0</v>
      </c>
      <c r="H333" s="9">
        <v>0</v>
      </c>
      <c r="I333" s="9">
        <v>0</v>
      </c>
      <c r="J333" s="9">
        <v>0</v>
      </c>
      <c r="K333" s="9">
        <v>0</v>
      </c>
      <c r="L333" s="9">
        <v>5</v>
      </c>
      <c r="M333" s="9">
        <v>0</v>
      </c>
      <c r="N333" s="9">
        <v>0</v>
      </c>
      <c r="O333" s="9">
        <v>0</v>
      </c>
      <c r="P333" s="9">
        <v>0</v>
      </c>
      <c r="Q333" s="9">
        <v>0</v>
      </c>
      <c r="R333" s="9">
        <v>0</v>
      </c>
      <c r="S333" s="9">
        <v>0</v>
      </c>
      <c r="T333" s="9">
        <v>0</v>
      </c>
      <c r="U333" s="9">
        <v>0</v>
      </c>
      <c r="V333" s="9">
        <v>0</v>
      </c>
      <c r="W333" s="9">
        <v>0</v>
      </c>
      <c r="X333" s="9">
        <v>0</v>
      </c>
      <c r="Y333" s="9"/>
      <c r="Z333" s="9"/>
      <c r="AA333" s="9"/>
      <c r="AB333" s="9"/>
      <c r="AC333" s="10"/>
      <c r="AD333" s="535"/>
      <c r="AE333" s="6">
        <f t="shared" si="20"/>
        <v>17</v>
      </c>
      <c r="AF333" s="6" t="str">
        <f>IF($AE333=17,_xlfn.XLOOKUP($A333&amp;" ",CostDB!B:B,CostDB!A:A,"",,),IF($AE333=15,_xlfn.XLOOKUP($A333&amp;"   ",CostDB!B:B,CostDB!A:A,"",,),""))</f>
        <v>50100MLF E800XA</v>
      </c>
      <c r="AG333" s="6" t="str">
        <f t="shared" si="22"/>
        <v>FUN</v>
      </c>
      <c r="AH333" s="6" t="str">
        <f t="shared" si="21"/>
        <v>CBU</v>
      </c>
      <c r="AI333" s="6" t="str">
        <f>IF($AF333="","",IF(LEFT(A333,5)="17500","タンク",IF(LEFT(A333,5)="17510","タンク",IF(COUNTIF(WeDB!$D$174:$D$183,$AF333)&gt;0,"吊掛けのみ",IF(COUNTIF(WeDB!$M$3:$M$169,$AF333)&gt;0,"アルミ",IF(COUNTIF(WeDB!D$3:D$169,$AF333),"WE適用","適用無し"))))))</f>
        <v>WE適用</v>
      </c>
      <c r="AJ333" s="6" t="str">
        <f>IF(AND(AI333="WE適用",COUNTIF(Planning!$AS$10:$AS$896,$AF333&amp;"_"&amp;$AH333)&gt;0),"計画ok",IF(AND(AI333="WE適用",COUNTIF(Planning!$AS$10:$AS$896,$AF333&amp;"_"&amp;$AH333)=0),"未反映NG",""))</f>
        <v>計画ok</v>
      </c>
      <c r="AK333" s="6" t="str">
        <f t="shared" si="23"/>
        <v>50100MLF E800XA_CBU</v>
      </c>
      <c r="AL333" s="6" t="str">
        <f>IF(B333="","",_xlfn.XLOOKUP(AF333,CostDB!A:A,CostDB!G:G))</f>
        <v>1245WE</v>
      </c>
    </row>
    <row r="334" spans="1:38" x14ac:dyDescent="0.35">
      <c r="A334" s="8" t="s">
        <v>2465</v>
      </c>
      <c r="B334" s="9" t="s">
        <v>191</v>
      </c>
      <c r="C334" s="9" t="s">
        <v>2444</v>
      </c>
      <c r="D334" s="10" t="s">
        <v>153</v>
      </c>
      <c r="E334" s="9">
        <v>0</v>
      </c>
      <c r="F334" s="9">
        <v>0</v>
      </c>
      <c r="G334" s="9">
        <v>0</v>
      </c>
      <c r="H334" s="9">
        <v>0</v>
      </c>
      <c r="I334" s="9">
        <v>0</v>
      </c>
      <c r="J334" s="9">
        <v>0</v>
      </c>
      <c r="K334" s="9">
        <v>10</v>
      </c>
      <c r="L334" s="9">
        <v>0</v>
      </c>
      <c r="M334" s="9">
        <v>0</v>
      </c>
      <c r="N334" s="9">
        <v>0</v>
      </c>
      <c r="O334" s="9">
        <v>0</v>
      </c>
      <c r="P334" s="9">
        <v>0</v>
      </c>
      <c r="Q334" s="9">
        <v>0</v>
      </c>
      <c r="R334" s="9">
        <v>0</v>
      </c>
      <c r="S334" s="9">
        <v>0</v>
      </c>
      <c r="T334" s="9">
        <v>0</v>
      </c>
      <c r="U334" s="9">
        <v>0</v>
      </c>
      <c r="V334" s="9">
        <v>0</v>
      </c>
      <c r="W334" s="9">
        <v>0</v>
      </c>
      <c r="X334" s="9">
        <v>0</v>
      </c>
      <c r="Y334" s="9"/>
      <c r="Z334" s="9"/>
      <c r="AA334" s="9"/>
      <c r="AB334" s="9"/>
      <c r="AC334" s="10"/>
      <c r="AD334" s="535"/>
      <c r="AE334" s="6">
        <f t="shared" si="20"/>
        <v>17</v>
      </c>
      <c r="AF334" s="6" t="str">
        <f>IF($AE334=17,_xlfn.XLOOKUP($A334&amp;" ",CostDB!B:B,CostDB!A:A,"",,),IF($AE334=15,_xlfn.XLOOKUP($A334&amp;"   ",CostDB!B:B,CostDB!A:A,"",,),""))</f>
        <v>50100MLF E800XA</v>
      </c>
      <c r="AG334" s="6" t="str">
        <f t="shared" si="22"/>
        <v>FUN</v>
      </c>
      <c r="AH334" s="6" t="str">
        <f t="shared" si="21"/>
        <v>CBU</v>
      </c>
      <c r="AI334" s="6" t="str">
        <f>IF($AF334="","",IF(LEFT(A334,5)="17500","タンク",IF(LEFT(A334,5)="17510","タンク",IF(COUNTIF(WeDB!$D$174:$D$183,$AF334)&gt;0,"吊掛けのみ",IF(COUNTIF(WeDB!$M$3:$M$169,$AF334)&gt;0,"アルミ",IF(COUNTIF(WeDB!D$3:D$169,$AF334),"WE適用","適用無し"))))))</f>
        <v>WE適用</v>
      </c>
      <c r="AJ334" s="6" t="str">
        <f>IF(AND(AI334="WE適用",COUNTIF(Planning!$AS$10:$AS$896,$AF334&amp;"_"&amp;$AH334)&gt;0),"計画ok",IF(AND(AI334="WE適用",COUNTIF(Planning!$AS$10:$AS$896,$AF334&amp;"_"&amp;$AH334)=0),"未反映NG",""))</f>
        <v>計画ok</v>
      </c>
      <c r="AK334" s="6" t="str">
        <f t="shared" si="23"/>
        <v>50100MLF E800XA_CBU</v>
      </c>
      <c r="AL334" s="6" t="str">
        <f>IF(B334="","",_xlfn.XLOOKUP(AF334,CostDB!A:A,CostDB!G:G))</f>
        <v>1245WE</v>
      </c>
    </row>
    <row r="335" spans="1:38" x14ac:dyDescent="0.35">
      <c r="A335" s="8" t="s">
        <v>2465</v>
      </c>
      <c r="B335" s="9" t="s">
        <v>191</v>
      </c>
      <c r="C335" s="9" t="s">
        <v>2444</v>
      </c>
      <c r="D335" s="10" t="s">
        <v>153</v>
      </c>
      <c r="E335" s="9">
        <v>0</v>
      </c>
      <c r="F335" s="9">
        <v>0</v>
      </c>
      <c r="G335" s="9">
        <v>0</v>
      </c>
      <c r="H335" s="9">
        <v>0</v>
      </c>
      <c r="I335" s="9">
        <v>0</v>
      </c>
      <c r="J335" s="9">
        <v>0</v>
      </c>
      <c r="K335" s="9">
        <v>0</v>
      </c>
      <c r="L335" s="9">
        <v>0</v>
      </c>
      <c r="M335" s="9">
        <v>0</v>
      </c>
      <c r="N335" s="9">
        <v>10</v>
      </c>
      <c r="O335" s="9">
        <v>0</v>
      </c>
      <c r="P335" s="9">
        <v>0</v>
      </c>
      <c r="Q335" s="9">
        <v>0</v>
      </c>
      <c r="R335" s="9">
        <v>0</v>
      </c>
      <c r="S335" s="9">
        <v>0</v>
      </c>
      <c r="T335" s="9">
        <v>0</v>
      </c>
      <c r="U335" s="9">
        <v>0</v>
      </c>
      <c r="V335" s="9">
        <v>0</v>
      </c>
      <c r="W335" s="9">
        <v>0</v>
      </c>
      <c r="X335" s="9">
        <v>0</v>
      </c>
      <c r="Y335" s="9"/>
      <c r="Z335" s="9"/>
      <c r="AA335" s="9"/>
      <c r="AB335" s="9"/>
      <c r="AC335" s="10"/>
      <c r="AD335" s="535"/>
      <c r="AE335" s="6">
        <f t="shared" si="20"/>
        <v>17</v>
      </c>
      <c r="AF335" s="6" t="str">
        <f>IF($AE335=17,_xlfn.XLOOKUP($A335&amp;" ",CostDB!B:B,CostDB!A:A,"",,),IF($AE335=15,_xlfn.XLOOKUP($A335&amp;"   ",CostDB!B:B,CostDB!A:A,"",,),""))</f>
        <v>50100MLF E800XA</v>
      </c>
      <c r="AG335" s="6" t="str">
        <f t="shared" si="22"/>
        <v>FUN</v>
      </c>
      <c r="AH335" s="6" t="str">
        <f t="shared" si="21"/>
        <v>CBU</v>
      </c>
      <c r="AI335" s="6" t="str">
        <f>IF($AF335="","",IF(LEFT(A335,5)="17500","タンク",IF(LEFT(A335,5)="17510","タンク",IF(COUNTIF(WeDB!$D$174:$D$183,$AF335)&gt;0,"吊掛けのみ",IF(COUNTIF(WeDB!$M$3:$M$169,$AF335)&gt;0,"アルミ",IF(COUNTIF(WeDB!D$3:D$169,$AF335),"WE適用","適用無し"))))))</f>
        <v>WE適用</v>
      </c>
      <c r="AJ335" s="6" t="str">
        <f>IF(AND(AI335="WE適用",COUNTIF(Planning!$AS$10:$AS$896,$AF335&amp;"_"&amp;$AH335)&gt;0),"計画ok",IF(AND(AI335="WE適用",COUNTIF(Planning!$AS$10:$AS$896,$AF335&amp;"_"&amp;$AH335)=0),"未反映NG",""))</f>
        <v>計画ok</v>
      </c>
      <c r="AK335" s="6" t="str">
        <f t="shared" si="23"/>
        <v>50100MLF E800XA_CBU</v>
      </c>
      <c r="AL335" s="6" t="str">
        <f>IF(B335="","",_xlfn.XLOOKUP(AF335,CostDB!A:A,CostDB!G:G))</f>
        <v>1245WE</v>
      </c>
    </row>
    <row r="336" spans="1:38" x14ac:dyDescent="0.35">
      <c r="A336" s="8" t="s">
        <v>2465</v>
      </c>
      <c r="B336" s="9" t="s">
        <v>191</v>
      </c>
      <c r="C336" s="9" t="s">
        <v>2444</v>
      </c>
      <c r="D336" s="10" t="s">
        <v>153</v>
      </c>
      <c r="E336" s="9">
        <v>0</v>
      </c>
      <c r="F336" s="9">
        <v>0</v>
      </c>
      <c r="G336" s="9">
        <v>5</v>
      </c>
      <c r="H336" s="9">
        <v>39</v>
      </c>
      <c r="I336" s="9">
        <v>60</v>
      </c>
      <c r="J336" s="9">
        <v>47</v>
      </c>
      <c r="K336" s="9">
        <v>33</v>
      </c>
      <c r="L336" s="9">
        <v>0</v>
      </c>
      <c r="M336" s="9">
        <v>0</v>
      </c>
      <c r="N336" s="9">
        <v>0</v>
      </c>
      <c r="O336" s="9">
        <v>0</v>
      </c>
      <c r="P336" s="9">
        <v>0</v>
      </c>
      <c r="Q336" s="9">
        <v>0</v>
      </c>
      <c r="R336" s="9">
        <v>0</v>
      </c>
      <c r="S336" s="9">
        <v>0</v>
      </c>
      <c r="T336" s="9">
        <v>0</v>
      </c>
      <c r="U336" s="9">
        <v>0</v>
      </c>
      <c r="V336" s="9">
        <v>0</v>
      </c>
      <c r="W336" s="9">
        <v>0</v>
      </c>
      <c r="X336" s="9">
        <v>0</v>
      </c>
      <c r="Y336" s="9"/>
      <c r="Z336" s="9"/>
      <c r="AA336" s="9"/>
      <c r="AB336" s="9"/>
      <c r="AC336" s="10"/>
      <c r="AD336" s="535"/>
      <c r="AE336" s="6">
        <f t="shared" si="20"/>
        <v>17</v>
      </c>
      <c r="AF336" s="6" t="str">
        <f>IF($AE336=17,_xlfn.XLOOKUP($A336&amp;" ",CostDB!B:B,CostDB!A:A,"",,),IF($AE336=15,_xlfn.XLOOKUP($A336&amp;"   ",CostDB!B:B,CostDB!A:A,"",,),""))</f>
        <v>50100MLF E800XA</v>
      </c>
      <c r="AG336" s="6" t="str">
        <f t="shared" si="22"/>
        <v>FUN</v>
      </c>
      <c r="AH336" s="6" t="str">
        <f t="shared" si="21"/>
        <v>CBU</v>
      </c>
      <c r="AI336" s="6" t="str">
        <f>IF($AF336="","",IF(LEFT(A336,5)="17500","タンク",IF(LEFT(A336,5)="17510","タンク",IF(COUNTIF(WeDB!$D$174:$D$183,$AF336)&gt;0,"吊掛けのみ",IF(COUNTIF(WeDB!$M$3:$M$169,$AF336)&gt;0,"アルミ",IF(COUNTIF(WeDB!D$3:D$169,$AF336),"WE適用","適用無し"))))))</f>
        <v>WE適用</v>
      </c>
      <c r="AJ336" s="6" t="str">
        <f>IF(AND(AI336="WE適用",COUNTIF(Planning!$AS$10:$AS$896,$AF336&amp;"_"&amp;$AH336)&gt;0),"計画ok",IF(AND(AI336="WE適用",COUNTIF(Planning!$AS$10:$AS$896,$AF336&amp;"_"&amp;$AH336)=0),"未反映NG",""))</f>
        <v>計画ok</v>
      </c>
      <c r="AK336" s="6" t="str">
        <f t="shared" si="23"/>
        <v>50100MLF E800XA_CBU</v>
      </c>
      <c r="AL336" s="6" t="str">
        <f>IF(B336="","",_xlfn.XLOOKUP(AF336,CostDB!A:A,CostDB!G:G))</f>
        <v>1245WE</v>
      </c>
    </row>
    <row r="337" spans="1:38" x14ac:dyDescent="0.35">
      <c r="A337" s="8" t="s">
        <v>2465</v>
      </c>
      <c r="B337" s="9" t="s">
        <v>191</v>
      </c>
      <c r="C337" s="9" t="s">
        <v>2444</v>
      </c>
      <c r="D337" s="10" t="s">
        <v>153</v>
      </c>
      <c r="E337" s="9">
        <v>0</v>
      </c>
      <c r="F337" s="9">
        <v>45</v>
      </c>
      <c r="G337" s="9">
        <v>55</v>
      </c>
      <c r="H337" s="9">
        <v>0</v>
      </c>
      <c r="I337" s="9">
        <v>0</v>
      </c>
      <c r="J337" s="9">
        <v>0</v>
      </c>
      <c r="K337" s="9">
        <v>0</v>
      </c>
      <c r="L337" s="9">
        <v>0</v>
      </c>
      <c r="M337" s="9">
        <v>0</v>
      </c>
      <c r="N337" s="9">
        <v>0</v>
      </c>
      <c r="O337" s="9">
        <v>0</v>
      </c>
      <c r="P337" s="9">
        <v>0</v>
      </c>
      <c r="Q337" s="9">
        <v>0</v>
      </c>
      <c r="R337" s="9">
        <v>0</v>
      </c>
      <c r="S337" s="9">
        <v>0</v>
      </c>
      <c r="T337" s="9">
        <v>0</v>
      </c>
      <c r="U337" s="9">
        <v>0</v>
      </c>
      <c r="V337" s="9">
        <v>0</v>
      </c>
      <c r="W337" s="9">
        <v>0</v>
      </c>
      <c r="X337" s="9">
        <v>0</v>
      </c>
      <c r="Y337" s="9"/>
      <c r="Z337" s="9"/>
      <c r="AA337" s="9"/>
      <c r="AB337" s="9"/>
      <c r="AC337" s="10"/>
      <c r="AD337" s="535"/>
      <c r="AE337" s="6">
        <f t="shared" si="20"/>
        <v>17</v>
      </c>
      <c r="AF337" s="6" t="str">
        <f>IF($AE337=17,_xlfn.XLOOKUP($A337&amp;" ",CostDB!B:B,CostDB!A:A,"",,),IF($AE337=15,_xlfn.XLOOKUP($A337&amp;"   ",CostDB!B:B,CostDB!A:A,"",,),""))</f>
        <v>50100MLF E800XA</v>
      </c>
      <c r="AG337" s="6" t="str">
        <f t="shared" si="22"/>
        <v>FUN</v>
      </c>
      <c r="AH337" s="6" t="str">
        <f t="shared" si="21"/>
        <v>CBU</v>
      </c>
      <c r="AI337" s="6" t="str">
        <f>IF($AF337="","",IF(LEFT(A337,5)="17500","タンク",IF(LEFT(A337,5)="17510","タンク",IF(COUNTIF(WeDB!$D$174:$D$183,$AF337)&gt;0,"吊掛けのみ",IF(COUNTIF(WeDB!$M$3:$M$169,$AF337)&gt;0,"アルミ",IF(COUNTIF(WeDB!D$3:D$169,$AF337),"WE適用","適用無し"))))))</f>
        <v>WE適用</v>
      </c>
      <c r="AJ337" s="6" t="str">
        <f>IF(AND(AI337="WE適用",COUNTIF(Planning!$AS$10:$AS$896,$AF337&amp;"_"&amp;$AH337)&gt;0),"計画ok",IF(AND(AI337="WE適用",COUNTIF(Planning!$AS$10:$AS$896,$AF337&amp;"_"&amp;$AH337)=0),"未反映NG",""))</f>
        <v>計画ok</v>
      </c>
      <c r="AK337" s="6" t="str">
        <f t="shared" si="23"/>
        <v>50100MLF E800XA_CBU</v>
      </c>
      <c r="AL337" s="6" t="str">
        <f>IF(B337="","",_xlfn.XLOOKUP(AF337,CostDB!A:A,CostDB!G:G))</f>
        <v>1245WE</v>
      </c>
    </row>
    <row r="338" spans="1:38" x14ac:dyDescent="0.35">
      <c r="A338" s="8" t="s">
        <v>2465</v>
      </c>
      <c r="B338" s="9" t="s">
        <v>191</v>
      </c>
      <c r="C338" s="9" t="s">
        <v>2444</v>
      </c>
      <c r="D338" s="10" t="s">
        <v>153</v>
      </c>
      <c r="E338" s="9">
        <v>60</v>
      </c>
      <c r="F338" s="9">
        <v>15</v>
      </c>
      <c r="G338" s="9">
        <v>0</v>
      </c>
      <c r="H338" s="9">
        <v>0</v>
      </c>
      <c r="I338" s="9">
        <v>0</v>
      </c>
      <c r="J338" s="9">
        <v>0</v>
      </c>
      <c r="K338" s="9">
        <v>0</v>
      </c>
      <c r="L338" s="9">
        <v>0</v>
      </c>
      <c r="M338" s="9">
        <v>0</v>
      </c>
      <c r="N338" s="9">
        <v>0</v>
      </c>
      <c r="O338" s="9">
        <v>0</v>
      </c>
      <c r="P338" s="9">
        <v>0</v>
      </c>
      <c r="Q338" s="9">
        <v>0</v>
      </c>
      <c r="R338" s="9">
        <v>0</v>
      </c>
      <c r="S338" s="9">
        <v>0</v>
      </c>
      <c r="T338" s="9">
        <v>0</v>
      </c>
      <c r="U338" s="9">
        <v>0</v>
      </c>
      <c r="V338" s="9">
        <v>0</v>
      </c>
      <c r="W338" s="9">
        <v>0</v>
      </c>
      <c r="X338" s="9">
        <v>0</v>
      </c>
      <c r="Y338" s="9"/>
      <c r="Z338" s="9"/>
      <c r="AA338" s="9"/>
      <c r="AB338" s="9"/>
      <c r="AC338" s="10"/>
      <c r="AD338" s="535"/>
      <c r="AE338" s="6">
        <f t="shared" si="20"/>
        <v>17</v>
      </c>
      <c r="AF338" s="6" t="str">
        <f>IF($AE338=17,_xlfn.XLOOKUP($A338&amp;" ",CostDB!B:B,CostDB!A:A,"",,),IF($AE338=15,_xlfn.XLOOKUP($A338&amp;"   ",CostDB!B:B,CostDB!A:A,"",,),""))</f>
        <v>50100MLF E800XA</v>
      </c>
      <c r="AG338" s="6" t="str">
        <f t="shared" si="22"/>
        <v>FUN</v>
      </c>
      <c r="AH338" s="6" t="str">
        <f t="shared" si="21"/>
        <v>CBU</v>
      </c>
      <c r="AI338" s="6" t="str">
        <f>IF($AF338="","",IF(LEFT(A338,5)="17500","タンク",IF(LEFT(A338,5)="17510","タンク",IF(COUNTIF(WeDB!$D$174:$D$183,$AF338)&gt;0,"吊掛けのみ",IF(COUNTIF(WeDB!$M$3:$M$169,$AF338)&gt;0,"アルミ",IF(COUNTIF(WeDB!D$3:D$169,$AF338),"WE適用","適用無し"))))))</f>
        <v>WE適用</v>
      </c>
      <c r="AJ338" s="6" t="str">
        <f>IF(AND(AI338="WE適用",COUNTIF(Planning!$AS$10:$AS$896,$AF338&amp;"_"&amp;$AH338)&gt;0),"計画ok",IF(AND(AI338="WE適用",COUNTIF(Planning!$AS$10:$AS$896,$AF338&amp;"_"&amp;$AH338)=0),"未反映NG",""))</f>
        <v>計画ok</v>
      </c>
      <c r="AK338" s="6" t="str">
        <f t="shared" si="23"/>
        <v>50100MLF E800XA_CBU</v>
      </c>
      <c r="AL338" s="6" t="str">
        <f>IF(B338="","",_xlfn.XLOOKUP(AF338,CostDB!A:A,CostDB!G:G))</f>
        <v>1245WE</v>
      </c>
    </row>
    <row r="339" spans="1:38" x14ac:dyDescent="0.35">
      <c r="A339" s="8" t="s">
        <v>2465</v>
      </c>
      <c r="B339" s="9" t="s">
        <v>191</v>
      </c>
      <c r="C339" s="9" t="s">
        <v>2444</v>
      </c>
      <c r="D339" s="10" t="s">
        <v>153</v>
      </c>
      <c r="E339" s="9">
        <v>0</v>
      </c>
      <c r="F339" s="9">
        <v>0</v>
      </c>
      <c r="G339" s="9">
        <v>0</v>
      </c>
      <c r="H339" s="9">
        <v>21</v>
      </c>
      <c r="I339" s="9">
        <v>0</v>
      </c>
      <c r="J339" s="9">
        <v>0</v>
      </c>
      <c r="K339" s="9">
        <v>8</v>
      </c>
      <c r="L339" s="9">
        <v>46</v>
      </c>
      <c r="M339" s="9">
        <v>21</v>
      </c>
      <c r="N339" s="9">
        <v>0</v>
      </c>
      <c r="O339" s="9">
        <v>0</v>
      </c>
      <c r="P339" s="9">
        <v>0</v>
      </c>
      <c r="Q339" s="9">
        <v>0</v>
      </c>
      <c r="R339" s="9">
        <v>0</v>
      </c>
      <c r="S339" s="9">
        <v>0</v>
      </c>
      <c r="T339" s="9">
        <v>0</v>
      </c>
      <c r="U339" s="9">
        <v>0</v>
      </c>
      <c r="V339" s="9">
        <v>0</v>
      </c>
      <c r="W339" s="9">
        <v>0</v>
      </c>
      <c r="X339" s="9">
        <v>0</v>
      </c>
      <c r="Y339" s="9"/>
      <c r="Z339" s="9"/>
      <c r="AA339" s="9"/>
      <c r="AB339" s="9"/>
      <c r="AC339" s="10"/>
      <c r="AD339" s="535"/>
      <c r="AE339" s="6">
        <f t="shared" si="20"/>
        <v>17</v>
      </c>
      <c r="AF339" s="6" t="str">
        <f>IF($AE339=17,_xlfn.XLOOKUP($A339&amp;" ",CostDB!B:B,CostDB!A:A,"",,),IF($AE339=15,_xlfn.XLOOKUP($A339&amp;"   ",CostDB!B:B,CostDB!A:A,"",,),""))</f>
        <v>50100MLF E800XA</v>
      </c>
      <c r="AG339" s="6" t="str">
        <f t="shared" si="22"/>
        <v>FUN</v>
      </c>
      <c r="AH339" s="6" t="str">
        <f t="shared" si="21"/>
        <v>CBU</v>
      </c>
      <c r="AI339" s="6" t="str">
        <f>IF($AF339="","",IF(LEFT(A339,5)="17500","タンク",IF(LEFT(A339,5)="17510","タンク",IF(COUNTIF(WeDB!$D$174:$D$183,$AF339)&gt;0,"吊掛けのみ",IF(COUNTIF(WeDB!$M$3:$M$169,$AF339)&gt;0,"アルミ",IF(COUNTIF(WeDB!D$3:D$169,$AF339),"WE適用","適用無し"))))))</f>
        <v>WE適用</v>
      </c>
      <c r="AJ339" s="6" t="str">
        <f>IF(AND(AI339="WE適用",COUNTIF(Planning!$AS$10:$AS$896,$AF339&amp;"_"&amp;$AH339)&gt;0),"計画ok",IF(AND(AI339="WE適用",COUNTIF(Planning!$AS$10:$AS$896,$AF339&amp;"_"&amp;$AH339)=0),"未反映NG",""))</f>
        <v>計画ok</v>
      </c>
      <c r="AK339" s="6" t="str">
        <f t="shared" si="23"/>
        <v>50100MLF E800XA_CBU</v>
      </c>
      <c r="AL339" s="6" t="str">
        <f>IF(B339="","",_xlfn.XLOOKUP(AF339,CostDB!A:A,CostDB!G:G))</f>
        <v>1245WE</v>
      </c>
    </row>
    <row r="340" spans="1:38" x14ac:dyDescent="0.35">
      <c r="A340" s="8" t="s">
        <v>2465</v>
      </c>
      <c r="B340" s="9" t="s">
        <v>191</v>
      </c>
      <c r="C340" s="9" t="s">
        <v>2444</v>
      </c>
      <c r="D340" s="10" t="s">
        <v>153</v>
      </c>
      <c r="E340" s="9">
        <v>0</v>
      </c>
      <c r="F340" s="9">
        <v>0</v>
      </c>
      <c r="G340" s="9">
        <v>0</v>
      </c>
      <c r="H340" s="9">
        <v>0</v>
      </c>
      <c r="I340" s="9">
        <v>0</v>
      </c>
      <c r="J340" s="9">
        <v>0</v>
      </c>
      <c r="K340" s="9">
        <v>0</v>
      </c>
      <c r="L340" s="9">
        <v>0</v>
      </c>
      <c r="M340" s="9">
        <v>30</v>
      </c>
      <c r="N340" s="9">
        <v>40</v>
      </c>
      <c r="O340" s="9">
        <v>51</v>
      </c>
      <c r="P340" s="9">
        <v>51</v>
      </c>
      <c r="Q340" s="9">
        <v>52</v>
      </c>
      <c r="R340" s="9">
        <v>51</v>
      </c>
      <c r="S340" s="9">
        <v>51</v>
      </c>
      <c r="T340" s="9">
        <v>51</v>
      </c>
      <c r="U340" s="9">
        <v>51</v>
      </c>
      <c r="V340" s="9">
        <v>51</v>
      </c>
      <c r="W340" s="9">
        <v>51</v>
      </c>
      <c r="X340" s="9">
        <v>50</v>
      </c>
      <c r="Y340" s="9"/>
      <c r="Z340" s="9"/>
      <c r="AA340" s="9"/>
      <c r="AB340" s="9"/>
      <c r="AC340" s="10"/>
      <c r="AD340" s="535"/>
      <c r="AE340" s="6">
        <f t="shared" ref="AE340:AE403" si="24">LEN(A340)</f>
        <v>17</v>
      </c>
      <c r="AF340" s="6" t="str">
        <f>IF($AE340=17,_xlfn.XLOOKUP($A340&amp;" ",CostDB!B:B,CostDB!A:A,"",,),IF($AE340=15,_xlfn.XLOOKUP($A340&amp;"   ",CostDB!B:B,CostDB!A:A,"",,),""))</f>
        <v>50100MLF E800XA</v>
      </c>
      <c r="AG340" s="6" t="str">
        <f t="shared" si="22"/>
        <v>FUN</v>
      </c>
      <c r="AH340" s="6" t="str">
        <f t="shared" si="21"/>
        <v>CBU</v>
      </c>
      <c r="AI340" s="6" t="str">
        <f>IF($AF340="","",IF(LEFT(A340,5)="17500","タンク",IF(LEFT(A340,5)="17510","タンク",IF(COUNTIF(WeDB!$D$174:$D$183,$AF340)&gt;0,"吊掛けのみ",IF(COUNTIF(WeDB!$M$3:$M$169,$AF340)&gt;0,"アルミ",IF(COUNTIF(WeDB!D$3:D$169,$AF340),"WE適用","適用無し"))))))</f>
        <v>WE適用</v>
      </c>
      <c r="AJ340" s="6" t="str">
        <f>IF(AND(AI340="WE適用",COUNTIF(Planning!$AS$10:$AS$896,$AF340&amp;"_"&amp;$AH340)&gt;0),"計画ok",IF(AND(AI340="WE適用",COUNTIF(Planning!$AS$10:$AS$896,$AF340&amp;"_"&amp;$AH340)=0),"未反映NG",""))</f>
        <v>計画ok</v>
      </c>
      <c r="AK340" s="6" t="str">
        <f t="shared" si="23"/>
        <v>50100MLF E800XA_CBU</v>
      </c>
      <c r="AL340" s="6" t="str">
        <f>IF(B340="","",_xlfn.XLOOKUP(AF340,CostDB!A:A,CostDB!G:G))</f>
        <v>1245WE</v>
      </c>
    </row>
    <row r="341" spans="1:38" x14ac:dyDescent="0.35">
      <c r="A341" s="8" t="s">
        <v>2466</v>
      </c>
      <c r="B341" s="9"/>
      <c r="C341" s="9"/>
      <c r="D341" s="10"/>
      <c r="E341" s="9">
        <v>60</v>
      </c>
      <c r="F341" s="9">
        <v>60</v>
      </c>
      <c r="G341" s="9">
        <v>60</v>
      </c>
      <c r="H341" s="9">
        <v>60</v>
      </c>
      <c r="I341" s="9">
        <v>60</v>
      </c>
      <c r="J341" s="9">
        <v>47</v>
      </c>
      <c r="K341" s="9">
        <v>51</v>
      </c>
      <c r="L341" s="9">
        <v>51</v>
      </c>
      <c r="M341" s="9">
        <v>51</v>
      </c>
      <c r="N341" s="9">
        <v>50</v>
      </c>
      <c r="O341" s="9">
        <v>51</v>
      </c>
      <c r="P341" s="9">
        <v>51</v>
      </c>
      <c r="Q341" s="9">
        <v>52</v>
      </c>
      <c r="R341" s="9">
        <v>51</v>
      </c>
      <c r="S341" s="9">
        <v>51</v>
      </c>
      <c r="T341" s="9">
        <v>51</v>
      </c>
      <c r="U341" s="9">
        <v>51</v>
      </c>
      <c r="V341" s="9">
        <v>51</v>
      </c>
      <c r="W341" s="9">
        <v>51</v>
      </c>
      <c r="X341" s="9">
        <v>50</v>
      </c>
      <c r="Y341" s="9"/>
      <c r="Z341" s="9"/>
      <c r="AA341" s="9"/>
      <c r="AB341" s="9"/>
      <c r="AC341" s="10"/>
      <c r="AD341" s="535"/>
      <c r="AE341" s="6">
        <f t="shared" si="24"/>
        <v>20</v>
      </c>
      <c r="AF341" s="6" t="str">
        <f>IF($AE341=17,_xlfn.XLOOKUP($A341&amp;" ",CostDB!B:B,CostDB!A:A,"",,),IF($AE341=15,_xlfn.XLOOKUP($A341&amp;"   ",CostDB!B:B,CostDB!A:A,"",,),""))</f>
        <v/>
      </c>
      <c r="AG341" s="6" t="str">
        <f t="shared" si="22"/>
        <v/>
      </c>
      <c r="AH341" s="6" t="str">
        <f t="shared" si="21"/>
        <v/>
      </c>
      <c r="AI341" s="6" t="str">
        <f>IF($AF341="","",IF(LEFT(A341,5)="17500","タンク",IF(LEFT(A341,5)="17510","タンク",IF(COUNTIF(WeDB!$D$174:$D$183,$AF341)&gt;0,"吊掛けのみ",IF(COUNTIF(WeDB!$M$3:$M$169,$AF341)&gt;0,"アルミ",IF(COUNTIF(WeDB!D$3:D$169,$AF341),"WE適用","適用無し"))))))</f>
        <v/>
      </c>
      <c r="AJ341" s="6" t="str">
        <f>IF(AND(AI341="WE適用",COUNTIF(Planning!$AS$10:$AS$896,$AF341&amp;"_"&amp;$AH341)&gt;0),"計画ok",IF(AND(AI341="WE適用",COUNTIF(Planning!$AS$10:$AS$896,$AF341&amp;"_"&amp;$AH341)=0),"未反映NG",""))</f>
        <v/>
      </c>
      <c r="AK341" s="6" t="str">
        <f t="shared" si="23"/>
        <v>_</v>
      </c>
      <c r="AL341" s="6" t="str">
        <f>IF(B341="","",_xlfn.XLOOKUP(AF341,CostDB!A:A,CostDB!G:G))</f>
        <v/>
      </c>
    </row>
    <row r="342" spans="1:38" x14ac:dyDescent="0.35">
      <c r="A342" s="8" t="s">
        <v>2467</v>
      </c>
      <c r="B342" s="9" t="s">
        <v>191</v>
      </c>
      <c r="C342" s="9" t="s">
        <v>2444</v>
      </c>
      <c r="D342" s="10" t="s">
        <v>2445</v>
      </c>
      <c r="E342" s="9">
        <v>0</v>
      </c>
      <c r="F342" s="9">
        <v>0</v>
      </c>
      <c r="G342" s="9">
        <v>0</v>
      </c>
      <c r="H342" s="9">
        <v>0</v>
      </c>
      <c r="I342" s="9">
        <v>0</v>
      </c>
      <c r="J342" s="9">
        <v>0</v>
      </c>
      <c r="K342" s="9">
        <v>0</v>
      </c>
      <c r="L342" s="9">
        <v>1</v>
      </c>
      <c r="M342" s="9">
        <v>0</v>
      </c>
      <c r="N342" s="9">
        <v>0</v>
      </c>
      <c r="O342" s="9">
        <v>0</v>
      </c>
      <c r="P342" s="9">
        <v>0</v>
      </c>
      <c r="Q342" s="9">
        <v>0</v>
      </c>
      <c r="R342" s="9">
        <v>0</v>
      </c>
      <c r="S342" s="9">
        <v>0</v>
      </c>
      <c r="T342" s="9">
        <v>0</v>
      </c>
      <c r="U342" s="9">
        <v>0</v>
      </c>
      <c r="V342" s="9">
        <v>0</v>
      </c>
      <c r="W342" s="9">
        <v>0</v>
      </c>
      <c r="X342" s="9">
        <v>0</v>
      </c>
      <c r="Y342" s="9"/>
      <c r="Z342" s="9"/>
      <c r="AA342" s="9"/>
      <c r="AB342" s="9"/>
      <c r="AC342" s="10"/>
      <c r="AD342" s="535"/>
      <c r="AE342" s="6">
        <f t="shared" si="24"/>
        <v>17</v>
      </c>
      <c r="AF342" s="6" t="str">
        <f>IF($AE342=17,_xlfn.XLOOKUP($A342&amp;" ",CostDB!B:B,CostDB!A:A,"",,),IF($AE342=15,_xlfn.XLOOKUP($A342&amp;"   ",CostDB!B:B,CostDB!A:A,"",,),""))</f>
        <v>50200MKS E000XA</v>
      </c>
      <c r="AG342" s="6" t="str">
        <f t="shared" si="22"/>
        <v>FUN</v>
      </c>
      <c r="AH342" s="6" t="str">
        <f t="shared" si="21"/>
        <v>CBU</v>
      </c>
      <c r="AI342" s="6" t="str">
        <f>IF($AF342="","",IF(LEFT(A342,5)="17500","タンク",IF(LEFT(A342,5)="17510","タンク",IF(COUNTIF(WeDB!$D$174:$D$183,$AF342)&gt;0,"吊掛けのみ",IF(COUNTIF(WeDB!$M$3:$M$169,$AF342)&gt;0,"アルミ",IF(COUNTIF(WeDB!D$3:D$169,$AF342),"WE適用","適用無し"))))))</f>
        <v>アルミ</v>
      </c>
      <c r="AJ342" s="6" t="str">
        <f>IF(AND(AI342="WE適用",COUNTIF(Planning!$AS$10:$AS$896,$AF342&amp;"_"&amp;$AH342)&gt;0),"計画ok",IF(AND(AI342="WE適用",COUNTIF(Planning!$AS$10:$AS$896,$AF342&amp;"_"&amp;$AH342)=0),"未反映NG",""))</f>
        <v/>
      </c>
      <c r="AK342" s="6" t="str">
        <f t="shared" si="23"/>
        <v>50200MKS E000XA_CBU</v>
      </c>
      <c r="AL342" s="6" t="str">
        <f>IF(B342="","",_xlfn.XLOOKUP(AF342,CostDB!A:A,CostDB!G:G))</f>
        <v>1255WE</v>
      </c>
    </row>
    <row r="343" spans="1:38" x14ac:dyDescent="0.35">
      <c r="A343" s="8" t="s">
        <v>2467</v>
      </c>
      <c r="B343" s="9" t="s">
        <v>191</v>
      </c>
      <c r="C343" s="9" t="s">
        <v>2444</v>
      </c>
      <c r="D343" s="10" t="s">
        <v>2445</v>
      </c>
      <c r="E343" s="9">
        <v>0</v>
      </c>
      <c r="F343" s="9">
        <v>0</v>
      </c>
      <c r="G343" s="9">
        <v>0</v>
      </c>
      <c r="H343" s="9">
        <v>0</v>
      </c>
      <c r="I343" s="9">
        <v>5</v>
      </c>
      <c r="J343" s="9">
        <v>0</v>
      </c>
      <c r="K343" s="9">
        <v>0</v>
      </c>
      <c r="L343" s="9">
        <v>0</v>
      </c>
      <c r="M343" s="9">
        <v>0</v>
      </c>
      <c r="N343" s="9">
        <v>0</v>
      </c>
      <c r="O343" s="9">
        <v>0</v>
      </c>
      <c r="P343" s="9">
        <v>0</v>
      </c>
      <c r="Q343" s="9">
        <v>0</v>
      </c>
      <c r="R343" s="9">
        <v>0</v>
      </c>
      <c r="S343" s="9">
        <v>0</v>
      </c>
      <c r="T343" s="9">
        <v>0</v>
      </c>
      <c r="U343" s="9">
        <v>0</v>
      </c>
      <c r="V343" s="9">
        <v>0</v>
      </c>
      <c r="W343" s="9">
        <v>0</v>
      </c>
      <c r="X343" s="9">
        <v>0</v>
      </c>
      <c r="Y343" s="9"/>
      <c r="Z343" s="9"/>
      <c r="AA343" s="9"/>
      <c r="AB343" s="9"/>
      <c r="AC343" s="10"/>
      <c r="AD343" s="535"/>
      <c r="AE343" s="6">
        <f t="shared" si="24"/>
        <v>17</v>
      </c>
      <c r="AF343" s="6" t="str">
        <f>IF($AE343=17,_xlfn.XLOOKUP($A343&amp;" ",CostDB!B:B,CostDB!A:A,"",,),IF($AE343=15,_xlfn.XLOOKUP($A343&amp;"   ",CostDB!B:B,CostDB!A:A,"",,),""))</f>
        <v>50200MKS E000XA</v>
      </c>
      <c r="AG343" s="6" t="str">
        <f t="shared" si="22"/>
        <v>FUN</v>
      </c>
      <c r="AH343" s="6" t="str">
        <f t="shared" si="21"/>
        <v>CBU</v>
      </c>
      <c r="AI343" s="6" t="str">
        <f>IF($AF343="","",IF(LEFT(A343,5)="17500","タンク",IF(LEFT(A343,5)="17510","タンク",IF(COUNTIF(WeDB!$D$174:$D$183,$AF343)&gt;0,"吊掛けのみ",IF(COUNTIF(WeDB!$M$3:$M$169,$AF343)&gt;0,"アルミ",IF(COUNTIF(WeDB!D$3:D$169,$AF343),"WE適用","適用無し"))))))</f>
        <v>アルミ</v>
      </c>
      <c r="AJ343" s="6" t="str">
        <f>IF(AND(AI343="WE適用",COUNTIF(Planning!$AS$10:$AS$896,$AF343&amp;"_"&amp;$AH343)&gt;0),"計画ok",IF(AND(AI343="WE適用",COUNTIF(Planning!$AS$10:$AS$896,$AF343&amp;"_"&amp;$AH343)=0),"未反映NG",""))</f>
        <v/>
      </c>
      <c r="AK343" s="6" t="str">
        <f t="shared" si="23"/>
        <v>50200MKS E000XA_CBU</v>
      </c>
      <c r="AL343" s="6" t="str">
        <f>IF(B343="","",_xlfn.XLOOKUP(AF343,CostDB!A:A,CostDB!G:G))</f>
        <v>1255WE</v>
      </c>
    </row>
    <row r="344" spans="1:38" x14ac:dyDescent="0.35">
      <c r="A344" s="8" t="s">
        <v>2467</v>
      </c>
      <c r="B344" s="9" t="s">
        <v>191</v>
      </c>
      <c r="C344" s="9" t="s">
        <v>2444</v>
      </c>
      <c r="D344" s="10" t="s">
        <v>2445</v>
      </c>
      <c r="E344" s="9">
        <v>0</v>
      </c>
      <c r="F344" s="9">
        <v>0</v>
      </c>
      <c r="G344" s="9">
        <v>0</v>
      </c>
      <c r="H344" s="9">
        <v>0</v>
      </c>
      <c r="I344" s="9">
        <v>0</v>
      </c>
      <c r="J344" s="9">
        <v>0</v>
      </c>
      <c r="K344" s="9">
        <v>0</v>
      </c>
      <c r="L344" s="9">
        <v>1</v>
      </c>
      <c r="M344" s="9">
        <v>0</v>
      </c>
      <c r="N344" s="9">
        <v>0</v>
      </c>
      <c r="O344" s="9">
        <v>0</v>
      </c>
      <c r="P344" s="9">
        <v>0</v>
      </c>
      <c r="Q344" s="9">
        <v>0</v>
      </c>
      <c r="R344" s="9">
        <v>0</v>
      </c>
      <c r="S344" s="9">
        <v>0</v>
      </c>
      <c r="T344" s="9">
        <v>0</v>
      </c>
      <c r="U344" s="9">
        <v>0</v>
      </c>
      <c r="V344" s="9">
        <v>0</v>
      </c>
      <c r="W344" s="9">
        <v>0</v>
      </c>
      <c r="X344" s="9">
        <v>0</v>
      </c>
      <c r="Y344" s="9"/>
      <c r="Z344" s="9"/>
      <c r="AA344" s="9"/>
      <c r="AB344" s="9"/>
      <c r="AC344" s="10"/>
      <c r="AD344" s="535"/>
      <c r="AE344" s="6">
        <f t="shared" si="24"/>
        <v>17</v>
      </c>
      <c r="AF344" s="6" t="str">
        <f>IF($AE344=17,_xlfn.XLOOKUP($A344&amp;" ",CostDB!B:B,CostDB!A:A,"",,),IF($AE344=15,_xlfn.XLOOKUP($A344&amp;"   ",CostDB!B:B,CostDB!A:A,"",,),""))</f>
        <v>50200MKS E000XA</v>
      </c>
      <c r="AG344" s="6" t="str">
        <f t="shared" si="22"/>
        <v>FUN</v>
      </c>
      <c r="AH344" s="6" t="str">
        <f t="shared" si="21"/>
        <v>CBU</v>
      </c>
      <c r="AI344" s="6" t="str">
        <f>IF($AF344="","",IF(LEFT(A344,5)="17500","タンク",IF(LEFT(A344,5)="17510","タンク",IF(COUNTIF(WeDB!$D$174:$D$183,$AF344)&gt;0,"吊掛けのみ",IF(COUNTIF(WeDB!$M$3:$M$169,$AF344)&gt;0,"アルミ",IF(COUNTIF(WeDB!D$3:D$169,$AF344),"WE適用","適用無し"))))))</f>
        <v>アルミ</v>
      </c>
      <c r="AJ344" s="6" t="str">
        <f>IF(AND(AI344="WE適用",COUNTIF(Planning!$AS$10:$AS$896,$AF344&amp;"_"&amp;$AH344)&gt;0),"計画ok",IF(AND(AI344="WE適用",COUNTIF(Planning!$AS$10:$AS$896,$AF344&amp;"_"&amp;$AH344)=0),"未反映NG",""))</f>
        <v/>
      </c>
      <c r="AK344" s="6" t="str">
        <f t="shared" si="23"/>
        <v>50200MKS E000XA_CBU</v>
      </c>
      <c r="AL344" s="6" t="str">
        <f>IF(B344="","",_xlfn.XLOOKUP(AF344,CostDB!A:A,CostDB!G:G))</f>
        <v>1255WE</v>
      </c>
    </row>
    <row r="345" spans="1:38" x14ac:dyDescent="0.35">
      <c r="A345" s="8" t="s">
        <v>2467</v>
      </c>
      <c r="B345" s="9" t="s">
        <v>191</v>
      </c>
      <c r="C345" s="9" t="s">
        <v>2444</v>
      </c>
      <c r="D345" s="10" t="s">
        <v>2445</v>
      </c>
      <c r="E345" s="9">
        <v>0</v>
      </c>
      <c r="F345" s="9">
        <v>0</v>
      </c>
      <c r="G345" s="9">
        <v>0</v>
      </c>
      <c r="H345" s="9">
        <v>0</v>
      </c>
      <c r="I345" s="9">
        <v>0</v>
      </c>
      <c r="J345" s="9">
        <v>0</v>
      </c>
      <c r="K345" s="9">
        <v>20</v>
      </c>
      <c r="L345" s="9">
        <v>20</v>
      </c>
      <c r="M345" s="9">
        <v>20</v>
      </c>
      <c r="N345" s="9">
        <v>20</v>
      </c>
      <c r="O345" s="9">
        <v>20</v>
      </c>
      <c r="P345" s="9">
        <v>0</v>
      </c>
      <c r="Q345" s="9">
        <v>20</v>
      </c>
      <c r="R345" s="9">
        <v>20</v>
      </c>
      <c r="S345" s="9">
        <v>20</v>
      </c>
      <c r="T345" s="9">
        <v>21</v>
      </c>
      <c r="U345" s="9">
        <v>11</v>
      </c>
      <c r="V345" s="9">
        <v>20</v>
      </c>
      <c r="W345" s="9">
        <v>0</v>
      </c>
      <c r="X345" s="9">
        <v>0</v>
      </c>
      <c r="Y345" s="9"/>
      <c r="Z345" s="9"/>
      <c r="AA345" s="9"/>
      <c r="AB345" s="9"/>
      <c r="AC345" s="10"/>
      <c r="AD345" s="535"/>
      <c r="AE345" s="6">
        <f t="shared" si="24"/>
        <v>17</v>
      </c>
      <c r="AF345" s="6" t="str">
        <f>IF($AE345=17,_xlfn.XLOOKUP($A345&amp;" ",CostDB!B:B,CostDB!A:A,"",,),IF($AE345=15,_xlfn.XLOOKUP($A345&amp;"   ",CostDB!B:B,CostDB!A:A,"",,),""))</f>
        <v>50200MKS E000XA</v>
      </c>
      <c r="AG345" s="6" t="str">
        <f t="shared" si="22"/>
        <v>FUN</v>
      </c>
      <c r="AH345" s="6" t="str">
        <f t="shared" si="21"/>
        <v>CBU</v>
      </c>
      <c r="AI345" s="6" t="str">
        <f>IF($AF345="","",IF(LEFT(A345,5)="17500","タンク",IF(LEFT(A345,5)="17510","タンク",IF(COUNTIF(WeDB!$D$174:$D$183,$AF345)&gt;0,"吊掛けのみ",IF(COUNTIF(WeDB!$M$3:$M$169,$AF345)&gt;0,"アルミ",IF(COUNTIF(WeDB!D$3:D$169,$AF345),"WE適用","適用無し"))))))</f>
        <v>アルミ</v>
      </c>
      <c r="AJ345" s="6" t="str">
        <f>IF(AND(AI345="WE適用",COUNTIF(Planning!$AS$10:$AS$896,$AF345&amp;"_"&amp;$AH345)&gt;0),"計画ok",IF(AND(AI345="WE適用",COUNTIF(Planning!$AS$10:$AS$896,$AF345&amp;"_"&amp;$AH345)=0),"未反映NG",""))</f>
        <v/>
      </c>
      <c r="AK345" s="6" t="str">
        <f t="shared" si="23"/>
        <v>50200MKS E000XA_CBU</v>
      </c>
      <c r="AL345" s="6" t="str">
        <f>IF(B345="","",_xlfn.XLOOKUP(AF345,CostDB!A:A,CostDB!G:G))</f>
        <v>1255WE</v>
      </c>
    </row>
    <row r="346" spans="1:38" x14ac:dyDescent="0.35">
      <c r="A346" s="8" t="s">
        <v>2467</v>
      </c>
      <c r="B346" s="9" t="s">
        <v>191</v>
      </c>
      <c r="C346" s="9" t="s">
        <v>2444</v>
      </c>
      <c r="D346" s="10" t="s">
        <v>2445</v>
      </c>
      <c r="E346" s="9">
        <v>0</v>
      </c>
      <c r="F346" s="9">
        <v>0</v>
      </c>
      <c r="G346" s="9">
        <v>0</v>
      </c>
      <c r="H346" s="9">
        <v>0</v>
      </c>
      <c r="I346" s="9">
        <v>2</v>
      </c>
      <c r="J346" s="9">
        <v>0</v>
      </c>
      <c r="K346" s="9">
        <v>0</v>
      </c>
      <c r="L346" s="9">
        <v>0</v>
      </c>
      <c r="M346" s="9">
        <v>0</v>
      </c>
      <c r="N346" s="9">
        <v>0</v>
      </c>
      <c r="O346" s="9">
        <v>0</v>
      </c>
      <c r="P346" s="9">
        <v>0</v>
      </c>
      <c r="Q346" s="9">
        <v>0</v>
      </c>
      <c r="R346" s="9">
        <v>0</v>
      </c>
      <c r="S346" s="9">
        <v>0</v>
      </c>
      <c r="T346" s="9">
        <v>0</v>
      </c>
      <c r="U346" s="9">
        <v>0</v>
      </c>
      <c r="V346" s="9">
        <v>0</v>
      </c>
      <c r="W346" s="9">
        <v>0</v>
      </c>
      <c r="X346" s="9">
        <v>0</v>
      </c>
      <c r="Y346" s="9"/>
      <c r="Z346" s="9"/>
      <c r="AA346" s="9"/>
      <c r="AB346" s="9"/>
      <c r="AC346" s="10"/>
      <c r="AD346" s="535"/>
      <c r="AE346" s="6">
        <f t="shared" si="24"/>
        <v>17</v>
      </c>
      <c r="AF346" s="6" t="str">
        <f>IF($AE346=17,_xlfn.XLOOKUP($A346&amp;" ",CostDB!B:B,CostDB!A:A,"",,),IF($AE346=15,_xlfn.XLOOKUP($A346&amp;"   ",CostDB!B:B,CostDB!A:A,"",,),""))</f>
        <v>50200MKS E000XA</v>
      </c>
      <c r="AG346" s="6" t="str">
        <f t="shared" si="22"/>
        <v>FUN</v>
      </c>
      <c r="AH346" s="6" t="str">
        <f t="shared" si="21"/>
        <v>CBU</v>
      </c>
      <c r="AI346" s="6" t="str">
        <f>IF($AF346="","",IF(LEFT(A346,5)="17500","タンク",IF(LEFT(A346,5)="17510","タンク",IF(COUNTIF(WeDB!$D$174:$D$183,$AF346)&gt;0,"吊掛けのみ",IF(COUNTIF(WeDB!$M$3:$M$169,$AF346)&gt;0,"アルミ",IF(COUNTIF(WeDB!D$3:D$169,$AF346),"WE適用","適用無し"))))))</f>
        <v>アルミ</v>
      </c>
      <c r="AJ346" s="6" t="str">
        <f>IF(AND(AI346="WE適用",COUNTIF(Planning!$AS$10:$AS$896,$AF346&amp;"_"&amp;$AH346)&gt;0),"計画ok",IF(AND(AI346="WE適用",COUNTIF(Planning!$AS$10:$AS$896,$AF346&amp;"_"&amp;$AH346)=0),"未反映NG",""))</f>
        <v/>
      </c>
      <c r="AK346" s="6" t="str">
        <f t="shared" si="23"/>
        <v>50200MKS E000XA_CBU</v>
      </c>
      <c r="AL346" s="6" t="str">
        <f>IF(B346="","",_xlfn.XLOOKUP(AF346,CostDB!A:A,CostDB!G:G))</f>
        <v>1255WE</v>
      </c>
    </row>
    <row r="347" spans="1:38" x14ac:dyDescent="0.35">
      <c r="A347" s="8" t="s">
        <v>2467</v>
      </c>
      <c r="B347" s="9" t="s">
        <v>191</v>
      </c>
      <c r="C347" s="9" t="s">
        <v>2444</v>
      </c>
      <c r="D347" s="10" t="s">
        <v>2445</v>
      </c>
      <c r="E347" s="9">
        <v>0</v>
      </c>
      <c r="F347" s="9">
        <v>0</v>
      </c>
      <c r="G347" s="9">
        <v>0</v>
      </c>
      <c r="H347" s="9">
        <v>0</v>
      </c>
      <c r="I347" s="9">
        <v>0</v>
      </c>
      <c r="J347" s="9">
        <v>0</v>
      </c>
      <c r="K347" s="9">
        <v>0</v>
      </c>
      <c r="L347" s="9">
        <v>0</v>
      </c>
      <c r="M347" s="9">
        <v>0</v>
      </c>
      <c r="N347" s="9">
        <v>0</v>
      </c>
      <c r="O347" s="9">
        <v>6</v>
      </c>
      <c r="P347" s="9">
        <v>0</v>
      </c>
      <c r="Q347" s="9">
        <v>0</v>
      </c>
      <c r="R347" s="9">
        <v>0</v>
      </c>
      <c r="S347" s="9">
        <v>0</v>
      </c>
      <c r="T347" s="9">
        <v>0</v>
      </c>
      <c r="U347" s="9">
        <v>0</v>
      </c>
      <c r="V347" s="9">
        <v>0</v>
      </c>
      <c r="W347" s="9">
        <v>0</v>
      </c>
      <c r="X347" s="9">
        <v>0</v>
      </c>
      <c r="Y347" s="9"/>
      <c r="Z347" s="9"/>
      <c r="AA347" s="9"/>
      <c r="AB347" s="9"/>
      <c r="AC347" s="10"/>
      <c r="AD347" s="535"/>
      <c r="AE347" s="6">
        <f t="shared" si="24"/>
        <v>17</v>
      </c>
      <c r="AF347" s="6" t="str">
        <f>IF($AE347=17,_xlfn.XLOOKUP($A347&amp;" ",CostDB!B:B,CostDB!A:A,"",,),IF($AE347=15,_xlfn.XLOOKUP($A347&amp;"   ",CostDB!B:B,CostDB!A:A,"",,),""))</f>
        <v>50200MKS E000XA</v>
      </c>
      <c r="AG347" s="6" t="str">
        <f t="shared" si="22"/>
        <v>FUN</v>
      </c>
      <c r="AH347" s="6" t="str">
        <f t="shared" si="21"/>
        <v>CBU</v>
      </c>
      <c r="AI347" s="6" t="str">
        <f>IF($AF347="","",IF(LEFT(A347,5)="17500","タンク",IF(LEFT(A347,5)="17510","タンク",IF(COUNTIF(WeDB!$D$174:$D$183,$AF347)&gt;0,"吊掛けのみ",IF(COUNTIF(WeDB!$M$3:$M$169,$AF347)&gt;0,"アルミ",IF(COUNTIF(WeDB!D$3:D$169,$AF347),"WE適用","適用無し"))))))</f>
        <v>アルミ</v>
      </c>
      <c r="AJ347" s="6" t="str">
        <f>IF(AND(AI347="WE適用",COUNTIF(Planning!$AS$10:$AS$896,$AF347&amp;"_"&amp;$AH347)&gt;0),"計画ok",IF(AND(AI347="WE適用",COUNTIF(Planning!$AS$10:$AS$896,$AF347&amp;"_"&amp;$AH347)=0),"未反映NG",""))</f>
        <v/>
      </c>
      <c r="AK347" s="6" t="str">
        <f t="shared" si="23"/>
        <v>50200MKS E000XA_CBU</v>
      </c>
      <c r="AL347" s="6" t="str">
        <f>IF(B347="","",_xlfn.XLOOKUP(AF347,CostDB!A:A,CostDB!G:G))</f>
        <v>1255WE</v>
      </c>
    </row>
    <row r="348" spans="1:38" x14ac:dyDescent="0.35">
      <c r="A348" s="8" t="s">
        <v>2467</v>
      </c>
      <c r="B348" s="9" t="s">
        <v>191</v>
      </c>
      <c r="C348" s="9" t="s">
        <v>2444</v>
      </c>
      <c r="D348" s="10" t="s">
        <v>2445</v>
      </c>
      <c r="E348" s="9">
        <v>0</v>
      </c>
      <c r="F348" s="9">
        <v>0</v>
      </c>
      <c r="G348" s="9">
        <v>0</v>
      </c>
      <c r="H348" s="9">
        <v>0</v>
      </c>
      <c r="I348" s="9">
        <v>0</v>
      </c>
      <c r="J348" s="9">
        <v>3</v>
      </c>
      <c r="K348" s="9">
        <v>0</v>
      </c>
      <c r="L348" s="9">
        <v>0</v>
      </c>
      <c r="M348" s="9">
        <v>0</v>
      </c>
      <c r="N348" s="9">
        <v>0</v>
      </c>
      <c r="O348" s="9">
        <v>0</v>
      </c>
      <c r="P348" s="9">
        <v>0</v>
      </c>
      <c r="Q348" s="9">
        <v>0</v>
      </c>
      <c r="R348" s="9">
        <v>0</v>
      </c>
      <c r="S348" s="9">
        <v>0</v>
      </c>
      <c r="T348" s="9">
        <v>0</v>
      </c>
      <c r="U348" s="9">
        <v>0</v>
      </c>
      <c r="V348" s="9">
        <v>0</v>
      </c>
      <c r="W348" s="9">
        <v>0</v>
      </c>
      <c r="X348" s="9">
        <v>0</v>
      </c>
      <c r="Y348" s="9"/>
      <c r="Z348" s="9"/>
      <c r="AA348" s="9"/>
      <c r="AB348" s="9"/>
      <c r="AC348" s="10"/>
      <c r="AD348" s="535"/>
      <c r="AE348" s="6">
        <f t="shared" si="24"/>
        <v>17</v>
      </c>
      <c r="AF348" s="6" t="str">
        <f>IF($AE348=17,_xlfn.XLOOKUP($A348&amp;" ",CostDB!B:B,CostDB!A:A,"",,),IF($AE348=15,_xlfn.XLOOKUP($A348&amp;"   ",CostDB!B:B,CostDB!A:A,"",,),""))</f>
        <v>50200MKS E000XA</v>
      </c>
      <c r="AG348" s="6" t="str">
        <f t="shared" si="22"/>
        <v>FUN</v>
      </c>
      <c r="AH348" s="6" t="str">
        <f t="shared" si="21"/>
        <v>CBU</v>
      </c>
      <c r="AI348" s="6" t="str">
        <f>IF($AF348="","",IF(LEFT(A348,5)="17500","タンク",IF(LEFT(A348,5)="17510","タンク",IF(COUNTIF(WeDB!$D$174:$D$183,$AF348)&gt;0,"吊掛けのみ",IF(COUNTIF(WeDB!$M$3:$M$169,$AF348)&gt;0,"アルミ",IF(COUNTIF(WeDB!D$3:D$169,$AF348),"WE適用","適用無し"))))))</f>
        <v>アルミ</v>
      </c>
      <c r="AJ348" s="6" t="str">
        <f>IF(AND(AI348="WE適用",COUNTIF(Planning!$AS$10:$AS$896,$AF348&amp;"_"&amp;$AH348)&gt;0),"計画ok",IF(AND(AI348="WE適用",COUNTIF(Planning!$AS$10:$AS$896,$AF348&amp;"_"&amp;$AH348)=0),"未反映NG",""))</f>
        <v/>
      </c>
      <c r="AK348" s="6" t="str">
        <f t="shared" si="23"/>
        <v>50200MKS E000XA_CBU</v>
      </c>
      <c r="AL348" s="6" t="str">
        <f>IF(B348="","",_xlfn.XLOOKUP(AF348,CostDB!A:A,CostDB!G:G))</f>
        <v>1255WE</v>
      </c>
    </row>
    <row r="349" spans="1:38" x14ac:dyDescent="0.35">
      <c r="A349" s="8" t="s">
        <v>2467</v>
      </c>
      <c r="B349" s="9" t="s">
        <v>191</v>
      </c>
      <c r="C349" s="9" t="s">
        <v>2444</v>
      </c>
      <c r="D349" s="10" t="s">
        <v>2445</v>
      </c>
      <c r="E349" s="9">
        <v>0</v>
      </c>
      <c r="F349" s="9">
        <v>0</v>
      </c>
      <c r="G349" s="9">
        <v>0</v>
      </c>
      <c r="H349" s="9">
        <v>0</v>
      </c>
      <c r="I349" s="9">
        <v>0</v>
      </c>
      <c r="J349" s="9">
        <v>3</v>
      </c>
      <c r="K349" s="9">
        <v>0</v>
      </c>
      <c r="L349" s="9">
        <v>0</v>
      </c>
      <c r="M349" s="9">
        <v>0</v>
      </c>
      <c r="N349" s="9">
        <v>0</v>
      </c>
      <c r="O349" s="9">
        <v>0</v>
      </c>
      <c r="P349" s="9">
        <v>0</v>
      </c>
      <c r="Q349" s="9">
        <v>0</v>
      </c>
      <c r="R349" s="9">
        <v>0</v>
      </c>
      <c r="S349" s="9">
        <v>0</v>
      </c>
      <c r="T349" s="9">
        <v>0</v>
      </c>
      <c r="U349" s="9">
        <v>0</v>
      </c>
      <c r="V349" s="9">
        <v>0</v>
      </c>
      <c r="W349" s="9">
        <v>0</v>
      </c>
      <c r="X349" s="9">
        <v>0</v>
      </c>
      <c r="Y349" s="9"/>
      <c r="Z349" s="9"/>
      <c r="AA349" s="9"/>
      <c r="AB349" s="9"/>
      <c r="AC349" s="10"/>
      <c r="AD349" s="535"/>
      <c r="AE349" s="6">
        <f t="shared" si="24"/>
        <v>17</v>
      </c>
      <c r="AF349" s="6" t="str">
        <f>IF($AE349=17,_xlfn.XLOOKUP($A349&amp;" ",CostDB!B:B,CostDB!A:A,"",,),IF($AE349=15,_xlfn.XLOOKUP($A349&amp;"   ",CostDB!B:B,CostDB!A:A,"",,),""))</f>
        <v>50200MKS E000XA</v>
      </c>
      <c r="AG349" s="6" t="str">
        <f t="shared" si="22"/>
        <v>FUN</v>
      </c>
      <c r="AH349" s="6" t="str">
        <f t="shared" si="21"/>
        <v>CBU</v>
      </c>
      <c r="AI349" s="6" t="str">
        <f>IF($AF349="","",IF(LEFT(A349,5)="17500","タンク",IF(LEFT(A349,5)="17510","タンク",IF(COUNTIF(WeDB!$D$174:$D$183,$AF349)&gt;0,"吊掛けのみ",IF(COUNTIF(WeDB!$M$3:$M$169,$AF349)&gt;0,"アルミ",IF(COUNTIF(WeDB!D$3:D$169,$AF349),"WE適用","適用無し"))))))</f>
        <v>アルミ</v>
      </c>
      <c r="AJ349" s="6" t="str">
        <f>IF(AND(AI349="WE適用",COUNTIF(Planning!$AS$10:$AS$896,$AF349&amp;"_"&amp;$AH349)&gt;0),"計画ok",IF(AND(AI349="WE適用",COUNTIF(Planning!$AS$10:$AS$896,$AF349&amp;"_"&amp;$AH349)=0),"未反映NG",""))</f>
        <v/>
      </c>
      <c r="AK349" s="6" t="str">
        <f t="shared" si="23"/>
        <v>50200MKS E000XA_CBU</v>
      </c>
      <c r="AL349" s="6" t="str">
        <f>IF(B349="","",_xlfn.XLOOKUP(AF349,CostDB!A:A,CostDB!G:G))</f>
        <v>1255WE</v>
      </c>
    </row>
    <row r="350" spans="1:38" x14ac:dyDescent="0.35">
      <c r="A350" s="8" t="s">
        <v>2467</v>
      </c>
      <c r="B350" s="9" t="s">
        <v>191</v>
      </c>
      <c r="C350" s="9" t="s">
        <v>2444</v>
      </c>
      <c r="D350" s="10" t="s">
        <v>2445</v>
      </c>
      <c r="E350" s="9">
        <v>0</v>
      </c>
      <c r="F350" s="9">
        <v>0</v>
      </c>
      <c r="G350" s="9">
        <v>0</v>
      </c>
      <c r="H350" s="9">
        <v>0</v>
      </c>
      <c r="I350" s="9">
        <v>0</v>
      </c>
      <c r="J350" s="9">
        <v>0</v>
      </c>
      <c r="K350" s="9">
        <v>0</v>
      </c>
      <c r="L350" s="9">
        <v>0</v>
      </c>
      <c r="M350" s="9">
        <v>0</v>
      </c>
      <c r="N350" s="9">
        <v>0</v>
      </c>
      <c r="O350" s="9">
        <v>0</v>
      </c>
      <c r="P350" s="9">
        <v>5</v>
      </c>
      <c r="Q350" s="9">
        <v>0</v>
      </c>
      <c r="R350" s="9">
        <v>0</v>
      </c>
      <c r="S350" s="9">
        <v>0</v>
      </c>
      <c r="T350" s="9">
        <v>0</v>
      </c>
      <c r="U350" s="9">
        <v>0</v>
      </c>
      <c r="V350" s="9">
        <v>0</v>
      </c>
      <c r="W350" s="9">
        <v>0</v>
      </c>
      <c r="X350" s="9">
        <v>0</v>
      </c>
      <c r="Y350" s="9"/>
      <c r="Z350" s="9"/>
      <c r="AA350" s="9"/>
      <c r="AB350" s="9"/>
      <c r="AC350" s="10"/>
      <c r="AD350" s="535"/>
      <c r="AE350" s="6">
        <f t="shared" si="24"/>
        <v>17</v>
      </c>
      <c r="AF350" s="6" t="str">
        <f>IF($AE350=17,_xlfn.XLOOKUP($A350&amp;" ",CostDB!B:B,CostDB!A:A,"",,),IF($AE350=15,_xlfn.XLOOKUP($A350&amp;"   ",CostDB!B:B,CostDB!A:A,"",,),""))</f>
        <v>50200MKS E000XA</v>
      </c>
      <c r="AG350" s="6" t="str">
        <f t="shared" si="22"/>
        <v>FUN</v>
      </c>
      <c r="AH350" s="6" t="str">
        <f t="shared" si="21"/>
        <v>CBU</v>
      </c>
      <c r="AI350" s="6" t="str">
        <f>IF($AF350="","",IF(LEFT(A350,5)="17500","タンク",IF(LEFT(A350,5)="17510","タンク",IF(COUNTIF(WeDB!$D$174:$D$183,$AF350)&gt;0,"吊掛けのみ",IF(COUNTIF(WeDB!$M$3:$M$169,$AF350)&gt;0,"アルミ",IF(COUNTIF(WeDB!D$3:D$169,$AF350),"WE適用","適用無し"))))))</f>
        <v>アルミ</v>
      </c>
      <c r="AJ350" s="6" t="str">
        <f>IF(AND(AI350="WE適用",COUNTIF(Planning!$AS$10:$AS$896,$AF350&amp;"_"&amp;$AH350)&gt;0),"計画ok",IF(AND(AI350="WE適用",COUNTIF(Planning!$AS$10:$AS$896,$AF350&amp;"_"&amp;$AH350)=0),"未反映NG",""))</f>
        <v/>
      </c>
      <c r="AK350" s="6" t="str">
        <f t="shared" si="23"/>
        <v>50200MKS E000XA_CBU</v>
      </c>
      <c r="AL350" s="6" t="str">
        <f>IF(B350="","",_xlfn.XLOOKUP(AF350,CostDB!A:A,CostDB!G:G))</f>
        <v>1255WE</v>
      </c>
    </row>
    <row r="351" spans="1:38" x14ac:dyDescent="0.35">
      <c r="A351" s="8" t="s">
        <v>2467</v>
      </c>
      <c r="B351" s="9" t="s">
        <v>191</v>
      </c>
      <c r="C351" s="9" t="s">
        <v>2444</v>
      </c>
      <c r="D351" s="10" t="s">
        <v>2445</v>
      </c>
      <c r="E351" s="9">
        <v>0</v>
      </c>
      <c r="F351" s="9">
        <v>0</v>
      </c>
      <c r="G351" s="9">
        <v>0</v>
      </c>
      <c r="H351" s="9">
        <v>0</v>
      </c>
      <c r="I351" s="9">
        <v>0</v>
      </c>
      <c r="J351" s="9">
        <v>3</v>
      </c>
      <c r="K351" s="9">
        <v>0</v>
      </c>
      <c r="L351" s="9">
        <v>0</v>
      </c>
      <c r="M351" s="9">
        <v>0</v>
      </c>
      <c r="N351" s="9">
        <v>0</v>
      </c>
      <c r="O351" s="9">
        <v>0</v>
      </c>
      <c r="P351" s="9">
        <v>0</v>
      </c>
      <c r="Q351" s="9">
        <v>0</v>
      </c>
      <c r="R351" s="9">
        <v>0</v>
      </c>
      <c r="S351" s="9">
        <v>0</v>
      </c>
      <c r="T351" s="9">
        <v>0</v>
      </c>
      <c r="U351" s="9">
        <v>0</v>
      </c>
      <c r="V351" s="9">
        <v>0</v>
      </c>
      <c r="W351" s="9">
        <v>0</v>
      </c>
      <c r="X351" s="9">
        <v>0</v>
      </c>
      <c r="Y351" s="9"/>
      <c r="Z351" s="9"/>
      <c r="AA351" s="9"/>
      <c r="AB351" s="9"/>
      <c r="AC351" s="10"/>
      <c r="AD351" s="535"/>
      <c r="AE351" s="6">
        <f t="shared" si="24"/>
        <v>17</v>
      </c>
      <c r="AF351" s="6" t="str">
        <f>IF($AE351=17,_xlfn.XLOOKUP($A351&amp;" ",CostDB!B:B,CostDB!A:A,"",,),IF($AE351=15,_xlfn.XLOOKUP($A351&amp;"   ",CostDB!B:B,CostDB!A:A,"",,),""))</f>
        <v>50200MKS E000XA</v>
      </c>
      <c r="AG351" s="6" t="str">
        <f t="shared" si="22"/>
        <v>FUN</v>
      </c>
      <c r="AH351" s="6" t="str">
        <f t="shared" si="21"/>
        <v>CBU</v>
      </c>
      <c r="AI351" s="6" t="str">
        <f>IF($AF351="","",IF(LEFT(A351,5)="17500","タンク",IF(LEFT(A351,5)="17510","タンク",IF(COUNTIF(WeDB!$D$174:$D$183,$AF351)&gt;0,"吊掛けのみ",IF(COUNTIF(WeDB!$M$3:$M$169,$AF351)&gt;0,"アルミ",IF(COUNTIF(WeDB!D$3:D$169,$AF351),"WE適用","適用無し"))))))</f>
        <v>アルミ</v>
      </c>
      <c r="AJ351" s="6" t="str">
        <f>IF(AND(AI351="WE適用",COUNTIF(Planning!$AS$10:$AS$896,$AF351&amp;"_"&amp;$AH351)&gt;0),"計画ok",IF(AND(AI351="WE適用",COUNTIF(Planning!$AS$10:$AS$896,$AF351&amp;"_"&amp;$AH351)=0),"未反映NG",""))</f>
        <v/>
      </c>
      <c r="AK351" s="6" t="str">
        <f t="shared" si="23"/>
        <v>50200MKS E000XA_CBU</v>
      </c>
      <c r="AL351" s="6" t="str">
        <f>IF(B351="","",_xlfn.XLOOKUP(AF351,CostDB!A:A,CostDB!G:G))</f>
        <v>1255WE</v>
      </c>
    </row>
    <row r="352" spans="1:38" x14ac:dyDescent="0.35">
      <c r="A352" s="8" t="s">
        <v>2467</v>
      </c>
      <c r="B352" s="9" t="s">
        <v>191</v>
      </c>
      <c r="C352" s="9" t="s">
        <v>2444</v>
      </c>
      <c r="D352" s="10" t="s">
        <v>2445</v>
      </c>
      <c r="E352" s="9">
        <v>0</v>
      </c>
      <c r="F352" s="9">
        <v>0</v>
      </c>
      <c r="G352" s="9">
        <v>0</v>
      </c>
      <c r="H352" s="9">
        <v>30</v>
      </c>
      <c r="I352" s="9">
        <v>0</v>
      </c>
      <c r="J352" s="9">
        <v>0</v>
      </c>
      <c r="K352" s="9">
        <v>0</v>
      </c>
      <c r="L352" s="9">
        <v>0</v>
      </c>
      <c r="M352" s="9">
        <v>0</v>
      </c>
      <c r="N352" s="9">
        <v>0</v>
      </c>
      <c r="O352" s="9">
        <v>0</v>
      </c>
      <c r="P352" s="9">
        <v>0</v>
      </c>
      <c r="Q352" s="9">
        <v>0</v>
      </c>
      <c r="R352" s="9">
        <v>0</v>
      </c>
      <c r="S352" s="9">
        <v>0</v>
      </c>
      <c r="T352" s="9">
        <v>0</v>
      </c>
      <c r="U352" s="9">
        <v>0</v>
      </c>
      <c r="V352" s="9">
        <v>0</v>
      </c>
      <c r="W352" s="9">
        <v>0</v>
      </c>
      <c r="X352" s="9">
        <v>0</v>
      </c>
      <c r="Y352" s="9"/>
      <c r="Z352" s="9"/>
      <c r="AA352" s="9"/>
      <c r="AB352" s="9"/>
      <c r="AC352" s="10"/>
      <c r="AD352" s="535"/>
      <c r="AE352" s="6">
        <f t="shared" si="24"/>
        <v>17</v>
      </c>
      <c r="AF352" s="6" t="str">
        <f>IF($AE352=17,_xlfn.XLOOKUP($A352&amp;" ",CostDB!B:B,CostDB!A:A,"",,),IF($AE352=15,_xlfn.XLOOKUP($A352&amp;"   ",CostDB!B:B,CostDB!A:A,"",,),""))</f>
        <v>50200MKS E000XA</v>
      </c>
      <c r="AG352" s="6" t="str">
        <f t="shared" si="22"/>
        <v>FUN</v>
      </c>
      <c r="AH352" s="6" t="str">
        <f t="shared" si="21"/>
        <v>CBU</v>
      </c>
      <c r="AI352" s="6" t="str">
        <f>IF($AF352="","",IF(LEFT(A352,5)="17500","タンク",IF(LEFT(A352,5)="17510","タンク",IF(COUNTIF(WeDB!$D$174:$D$183,$AF352)&gt;0,"吊掛けのみ",IF(COUNTIF(WeDB!$M$3:$M$169,$AF352)&gt;0,"アルミ",IF(COUNTIF(WeDB!D$3:D$169,$AF352),"WE適用","適用無し"))))))</f>
        <v>アルミ</v>
      </c>
      <c r="AJ352" s="6" t="str">
        <f>IF(AND(AI352="WE適用",COUNTIF(Planning!$AS$10:$AS$896,$AF352&amp;"_"&amp;$AH352)&gt;0),"計画ok",IF(AND(AI352="WE適用",COUNTIF(Planning!$AS$10:$AS$896,$AF352&amp;"_"&amp;$AH352)=0),"未反映NG",""))</f>
        <v/>
      </c>
      <c r="AK352" s="6" t="str">
        <f t="shared" si="23"/>
        <v>50200MKS E000XA_CBU</v>
      </c>
      <c r="AL352" s="6" t="str">
        <f>IF(B352="","",_xlfn.XLOOKUP(AF352,CostDB!A:A,CostDB!G:G))</f>
        <v>1255WE</v>
      </c>
    </row>
    <row r="353" spans="1:38" x14ac:dyDescent="0.35">
      <c r="A353" s="8" t="s">
        <v>2467</v>
      </c>
      <c r="B353" s="9" t="s">
        <v>191</v>
      </c>
      <c r="C353" s="9" t="s">
        <v>2444</v>
      </c>
      <c r="D353" s="10" t="s">
        <v>2445</v>
      </c>
      <c r="E353" s="9">
        <v>0</v>
      </c>
      <c r="F353" s="9">
        <v>0</v>
      </c>
      <c r="G353" s="9">
        <v>0</v>
      </c>
      <c r="H353" s="9">
        <v>0</v>
      </c>
      <c r="I353" s="9">
        <v>0</v>
      </c>
      <c r="J353" s="9">
        <v>0</v>
      </c>
      <c r="K353" s="9">
        <v>0</v>
      </c>
      <c r="L353" s="9">
        <v>0</v>
      </c>
      <c r="M353" s="9">
        <v>0</v>
      </c>
      <c r="N353" s="9">
        <v>0</v>
      </c>
      <c r="O353" s="9">
        <v>0</v>
      </c>
      <c r="P353" s="9">
        <v>0</v>
      </c>
      <c r="Q353" s="9">
        <v>0</v>
      </c>
      <c r="R353" s="9">
        <v>0</v>
      </c>
      <c r="S353" s="9">
        <v>5</v>
      </c>
      <c r="T353" s="9">
        <v>0</v>
      </c>
      <c r="U353" s="9">
        <v>0</v>
      </c>
      <c r="V353" s="9">
        <v>0</v>
      </c>
      <c r="W353" s="9">
        <v>0</v>
      </c>
      <c r="X353" s="9">
        <v>0</v>
      </c>
      <c r="Y353" s="9"/>
      <c r="Z353" s="9"/>
      <c r="AA353" s="9"/>
      <c r="AB353" s="9"/>
      <c r="AC353" s="10"/>
      <c r="AD353" s="535"/>
      <c r="AE353" s="6">
        <f t="shared" si="24"/>
        <v>17</v>
      </c>
      <c r="AF353" s="6" t="str">
        <f>IF($AE353=17,_xlfn.XLOOKUP($A353&amp;" ",CostDB!B:B,CostDB!A:A,"",,),IF($AE353=15,_xlfn.XLOOKUP($A353&amp;"   ",CostDB!B:B,CostDB!A:A,"",,),""))</f>
        <v>50200MKS E000XA</v>
      </c>
      <c r="AG353" s="6" t="str">
        <f t="shared" si="22"/>
        <v>FUN</v>
      </c>
      <c r="AH353" s="6" t="str">
        <f t="shared" si="21"/>
        <v>CBU</v>
      </c>
      <c r="AI353" s="6" t="str">
        <f>IF($AF353="","",IF(LEFT(A353,5)="17500","タンク",IF(LEFT(A353,5)="17510","タンク",IF(COUNTIF(WeDB!$D$174:$D$183,$AF353)&gt;0,"吊掛けのみ",IF(COUNTIF(WeDB!$M$3:$M$169,$AF353)&gt;0,"アルミ",IF(COUNTIF(WeDB!D$3:D$169,$AF353),"WE適用","適用無し"))))))</f>
        <v>アルミ</v>
      </c>
      <c r="AJ353" s="6" t="str">
        <f>IF(AND(AI353="WE適用",COUNTIF(Planning!$AS$10:$AS$896,$AF353&amp;"_"&amp;$AH353)&gt;0),"計画ok",IF(AND(AI353="WE適用",COUNTIF(Planning!$AS$10:$AS$896,$AF353&amp;"_"&amp;$AH353)=0),"未反映NG",""))</f>
        <v/>
      </c>
      <c r="AK353" s="6" t="str">
        <f t="shared" si="23"/>
        <v>50200MKS E000XA_CBU</v>
      </c>
      <c r="AL353" s="6" t="str">
        <f>IF(B353="","",_xlfn.XLOOKUP(AF353,CostDB!A:A,CostDB!G:G))</f>
        <v>1255WE</v>
      </c>
    </row>
    <row r="354" spans="1:38" x14ac:dyDescent="0.35">
      <c r="A354" s="8" t="s">
        <v>2467</v>
      </c>
      <c r="B354" s="9" t="s">
        <v>191</v>
      </c>
      <c r="C354" s="9" t="s">
        <v>2444</v>
      </c>
      <c r="D354" s="10" t="s">
        <v>2445</v>
      </c>
      <c r="E354" s="9">
        <v>0</v>
      </c>
      <c r="F354" s="9">
        <v>0</v>
      </c>
      <c r="G354" s="9">
        <v>0</v>
      </c>
      <c r="H354" s="9">
        <v>0</v>
      </c>
      <c r="I354" s="9">
        <v>0</v>
      </c>
      <c r="J354" s="9">
        <v>0</v>
      </c>
      <c r="K354" s="9">
        <v>0</v>
      </c>
      <c r="L354" s="9">
        <v>0</v>
      </c>
      <c r="M354" s="9">
        <v>0</v>
      </c>
      <c r="N354" s="9">
        <v>0</v>
      </c>
      <c r="O354" s="9">
        <v>0</v>
      </c>
      <c r="P354" s="9">
        <v>0</v>
      </c>
      <c r="Q354" s="9">
        <v>19</v>
      </c>
      <c r="R354" s="9">
        <v>35</v>
      </c>
      <c r="S354" s="9">
        <v>0</v>
      </c>
      <c r="T354" s="9">
        <v>0</v>
      </c>
      <c r="U354" s="9">
        <v>0</v>
      </c>
      <c r="V354" s="9">
        <v>0</v>
      </c>
      <c r="W354" s="9">
        <v>0</v>
      </c>
      <c r="X354" s="9">
        <v>0</v>
      </c>
      <c r="Y354" s="9"/>
      <c r="Z354" s="9"/>
      <c r="AA354" s="9"/>
      <c r="AB354" s="9"/>
      <c r="AC354" s="10"/>
      <c r="AD354" s="535"/>
      <c r="AE354" s="6">
        <f t="shared" si="24"/>
        <v>17</v>
      </c>
      <c r="AF354" s="6" t="str">
        <f>IF($AE354=17,_xlfn.XLOOKUP($A354&amp;" ",CostDB!B:B,CostDB!A:A,"",,),IF($AE354=15,_xlfn.XLOOKUP($A354&amp;"   ",CostDB!B:B,CostDB!A:A,"",,),""))</f>
        <v>50200MKS E000XA</v>
      </c>
      <c r="AG354" s="6" t="str">
        <f t="shared" si="22"/>
        <v>FUN</v>
      </c>
      <c r="AH354" s="6" t="str">
        <f t="shared" si="21"/>
        <v>CBU</v>
      </c>
      <c r="AI354" s="6" t="str">
        <f>IF($AF354="","",IF(LEFT(A354,5)="17500","タンク",IF(LEFT(A354,5)="17510","タンク",IF(COUNTIF(WeDB!$D$174:$D$183,$AF354)&gt;0,"吊掛けのみ",IF(COUNTIF(WeDB!$M$3:$M$169,$AF354)&gt;0,"アルミ",IF(COUNTIF(WeDB!D$3:D$169,$AF354),"WE適用","適用無し"))))))</f>
        <v>アルミ</v>
      </c>
      <c r="AJ354" s="6" t="str">
        <f>IF(AND(AI354="WE適用",COUNTIF(Planning!$AS$10:$AS$896,$AF354&amp;"_"&amp;$AH354)&gt;0),"計画ok",IF(AND(AI354="WE適用",COUNTIF(Planning!$AS$10:$AS$896,$AF354&amp;"_"&amp;$AH354)=0),"未反映NG",""))</f>
        <v/>
      </c>
      <c r="AK354" s="6" t="str">
        <f t="shared" si="23"/>
        <v>50200MKS E000XA_CBU</v>
      </c>
      <c r="AL354" s="6" t="str">
        <f>IF(B354="","",_xlfn.XLOOKUP(AF354,CostDB!A:A,CostDB!G:G))</f>
        <v>1255WE</v>
      </c>
    </row>
    <row r="355" spans="1:38" x14ac:dyDescent="0.35">
      <c r="A355" s="8" t="s">
        <v>2467</v>
      </c>
      <c r="B355" s="9" t="s">
        <v>191</v>
      </c>
      <c r="C355" s="9" t="s">
        <v>2444</v>
      </c>
      <c r="D355" s="10" t="s">
        <v>2445</v>
      </c>
      <c r="E355" s="9">
        <v>0</v>
      </c>
      <c r="F355" s="9">
        <v>0</v>
      </c>
      <c r="G355" s="9">
        <v>0</v>
      </c>
      <c r="H355" s="9">
        <v>0</v>
      </c>
      <c r="I355" s="9">
        <v>0</v>
      </c>
      <c r="J355" s="9">
        <v>0</v>
      </c>
      <c r="K355" s="9">
        <v>0</v>
      </c>
      <c r="L355" s="9">
        <v>0</v>
      </c>
      <c r="M355" s="9">
        <v>0</v>
      </c>
      <c r="N355" s="9">
        <v>0</v>
      </c>
      <c r="O355" s="9">
        <v>0</v>
      </c>
      <c r="P355" s="9">
        <v>20</v>
      </c>
      <c r="Q355" s="9">
        <v>0</v>
      </c>
      <c r="R355" s="9">
        <v>0</v>
      </c>
      <c r="S355" s="9">
        <v>0</v>
      </c>
      <c r="T355" s="9">
        <v>0</v>
      </c>
      <c r="U355" s="9">
        <v>0</v>
      </c>
      <c r="V355" s="9">
        <v>16</v>
      </c>
      <c r="W355" s="9">
        <v>0</v>
      </c>
      <c r="X355" s="9">
        <v>0</v>
      </c>
      <c r="Y355" s="9"/>
      <c r="Z355" s="9"/>
      <c r="AA355" s="9"/>
      <c r="AB355" s="9"/>
      <c r="AC355" s="10"/>
      <c r="AD355" s="535"/>
      <c r="AE355" s="6">
        <f t="shared" si="24"/>
        <v>17</v>
      </c>
      <c r="AF355" s="6" t="str">
        <f>IF($AE355=17,_xlfn.XLOOKUP($A355&amp;" ",CostDB!B:B,CostDB!A:A,"",,),IF($AE355=15,_xlfn.XLOOKUP($A355&amp;"   ",CostDB!B:B,CostDB!A:A,"",,),""))</f>
        <v>50200MKS E000XA</v>
      </c>
      <c r="AG355" s="6" t="str">
        <f t="shared" si="22"/>
        <v>FUN</v>
      </c>
      <c r="AH355" s="6" t="str">
        <f t="shared" si="21"/>
        <v>CBU</v>
      </c>
      <c r="AI355" s="6" t="str">
        <f>IF($AF355="","",IF(LEFT(A355,5)="17500","タンク",IF(LEFT(A355,5)="17510","タンク",IF(COUNTIF(WeDB!$D$174:$D$183,$AF355)&gt;0,"吊掛けのみ",IF(COUNTIF(WeDB!$M$3:$M$169,$AF355)&gt;0,"アルミ",IF(COUNTIF(WeDB!D$3:D$169,$AF355),"WE適用","適用無し"))))))</f>
        <v>アルミ</v>
      </c>
      <c r="AJ355" s="6" t="str">
        <f>IF(AND(AI355="WE適用",COUNTIF(Planning!$AS$10:$AS$896,$AF355&amp;"_"&amp;$AH355)&gt;0),"計画ok",IF(AND(AI355="WE適用",COUNTIF(Planning!$AS$10:$AS$896,$AF355&amp;"_"&amp;$AH355)=0),"未反映NG",""))</f>
        <v/>
      </c>
      <c r="AK355" s="6" t="str">
        <f t="shared" si="23"/>
        <v>50200MKS E000XA_CBU</v>
      </c>
      <c r="AL355" s="6" t="str">
        <f>IF(B355="","",_xlfn.XLOOKUP(AF355,CostDB!A:A,CostDB!G:G))</f>
        <v>1255WE</v>
      </c>
    </row>
    <row r="356" spans="1:38" x14ac:dyDescent="0.35">
      <c r="A356" s="8" t="s">
        <v>2467</v>
      </c>
      <c r="B356" s="9" t="s">
        <v>191</v>
      </c>
      <c r="C356" s="9" t="s">
        <v>2444</v>
      </c>
      <c r="D356" s="10" t="s">
        <v>2445</v>
      </c>
      <c r="E356" s="9">
        <v>0</v>
      </c>
      <c r="F356" s="9">
        <v>0</v>
      </c>
      <c r="G356" s="9">
        <v>0</v>
      </c>
      <c r="H356" s="9">
        <v>0</v>
      </c>
      <c r="I356" s="9">
        <v>0</v>
      </c>
      <c r="J356" s="9">
        <v>0</v>
      </c>
      <c r="K356" s="9">
        <v>0</v>
      </c>
      <c r="L356" s="9">
        <v>0</v>
      </c>
      <c r="M356" s="9">
        <v>0</v>
      </c>
      <c r="N356" s="9">
        <v>0</v>
      </c>
      <c r="O356" s="9">
        <v>0</v>
      </c>
      <c r="P356" s="9">
        <v>0</v>
      </c>
      <c r="Q356" s="9">
        <v>0</v>
      </c>
      <c r="R356" s="9">
        <v>0</v>
      </c>
      <c r="S356" s="9">
        <v>0</v>
      </c>
      <c r="T356" s="9">
        <v>0</v>
      </c>
      <c r="U356" s="9">
        <v>15</v>
      </c>
      <c r="V356" s="9">
        <v>63</v>
      </c>
      <c r="W356" s="9">
        <v>50</v>
      </c>
      <c r="X356" s="9">
        <v>59</v>
      </c>
      <c r="Y356" s="9"/>
      <c r="Z356" s="9"/>
      <c r="AA356" s="9"/>
      <c r="AB356" s="9"/>
      <c r="AC356" s="10"/>
      <c r="AD356" s="535"/>
      <c r="AE356" s="6">
        <f t="shared" si="24"/>
        <v>17</v>
      </c>
      <c r="AF356" s="6" t="str">
        <f>IF($AE356=17,_xlfn.XLOOKUP($A356&amp;" ",CostDB!B:B,CostDB!A:A,"",,),IF($AE356=15,_xlfn.XLOOKUP($A356&amp;"   ",CostDB!B:B,CostDB!A:A,"",,),""))</f>
        <v>50200MKS E000XA</v>
      </c>
      <c r="AG356" s="6" t="str">
        <f t="shared" si="22"/>
        <v>FUN</v>
      </c>
      <c r="AH356" s="6" t="str">
        <f t="shared" si="21"/>
        <v>CBU</v>
      </c>
      <c r="AI356" s="6" t="str">
        <f>IF($AF356="","",IF(LEFT(A356,5)="17500","タンク",IF(LEFT(A356,5)="17510","タンク",IF(COUNTIF(WeDB!$D$174:$D$183,$AF356)&gt;0,"吊掛けのみ",IF(COUNTIF(WeDB!$M$3:$M$169,$AF356)&gt;0,"アルミ",IF(COUNTIF(WeDB!D$3:D$169,$AF356),"WE適用","適用無し"))))))</f>
        <v>アルミ</v>
      </c>
      <c r="AJ356" s="6" t="str">
        <f>IF(AND(AI356="WE適用",COUNTIF(Planning!$AS$10:$AS$896,$AF356&amp;"_"&amp;$AH356)&gt;0),"計画ok",IF(AND(AI356="WE適用",COUNTIF(Planning!$AS$10:$AS$896,$AF356&amp;"_"&amp;$AH356)=0),"未反映NG",""))</f>
        <v/>
      </c>
      <c r="AK356" s="6" t="str">
        <f t="shared" si="23"/>
        <v>50200MKS E000XA_CBU</v>
      </c>
      <c r="AL356" s="6" t="str">
        <f>IF(B356="","",_xlfn.XLOOKUP(AF356,CostDB!A:A,CostDB!G:G))</f>
        <v>1255WE</v>
      </c>
    </row>
    <row r="357" spans="1:38" x14ac:dyDescent="0.35">
      <c r="A357" s="8" t="s">
        <v>2467</v>
      </c>
      <c r="B357" s="9" t="s">
        <v>191</v>
      </c>
      <c r="C357" s="9" t="s">
        <v>2444</v>
      </c>
      <c r="D357" s="10" t="s">
        <v>2445</v>
      </c>
      <c r="E357" s="9">
        <v>0</v>
      </c>
      <c r="F357" s="9">
        <v>0</v>
      </c>
      <c r="G357" s="9">
        <v>0</v>
      </c>
      <c r="H357" s="9">
        <v>0</v>
      </c>
      <c r="I357" s="9">
        <v>0</v>
      </c>
      <c r="J357" s="9">
        <v>0</v>
      </c>
      <c r="K357" s="9">
        <v>0</v>
      </c>
      <c r="L357" s="9">
        <v>0</v>
      </c>
      <c r="M357" s="9">
        <v>0</v>
      </c>
      <c r="N357" s="9">
        <v>0</v>
      </c>
      <c r="O357" s="9">
        <v>0</v>
      </c>
      <c r="P357" s="9">
        <v>0</v>
      </c>
      <c r="Q357" s="9">
        <v>0</v>
      </c>
      <c r="R357" s="9">
        <v>0</v>
      </c>
      <c r="S357" s="9">
        <v>0</v>
      </c>
      <c r="T357" s="9">
        <v>0</v>
      </c>
      <c r="U357" s="9">
        <v>0</v>
      </c>
      <c r="V357" s="9">
        <v>0</v>
      </c>
      <c r="W357" s="9">
        <v>0</v>
      </c>
      <c r="X357" s="9">
        <v>41</v>
      </c>
      <c r="Y357" s="9"/>
      <c r="Z357" s="9"/>
      <c r="AA357" s="9"/>
      <c r="AB357" s="9"/>
      <c r="AC357" s="10"/>
      <c r="AD357" s="535"/>
      <c r="AE357" s="6">
        <f t="shared" si="24"/>
        <v>17</v>
      </c>
      <c r="AF357" s="6" t="str">
        <f>IF($AE357=17,_xlfn.XLOOKUP($A357&amp;" ",CostDB!B:B,CostDB!A:A,"",,),IF($AE357=15,_xlfn.XLOOKUP($A357&amp;"   ",CostDB!B:B,CostDB!A:A,"",,),""))</f>
        <v>50200MKS E000XA</v>
      </c>
      <c r="AG357" s="6" t="str">
        <f t="shared" si="22"/>
        <v>FUN</v>
      </c>
      <c r="AH357" s="6" t="str">
        <f t="shared" si="21"/>
        <v>CBU</v>
      </c>
      <c r="AI357" s="6" t="str">
        <f>IF($AF357="","",IF(LEFT(A357,5)="17500","タンク",IF(LEFT(A357,5)="17510","タンク",IF(COUNTIF(WeDB!$D$174:$D$183,$AF357)&gt;0,"吊掛けのみ",IF(COUNTIF(WeDB!$M$3:$M$169,$AF357)&gt;0,"アルミ",IF(COUNTIF(WeDB!D$3:D$169,$AF357),"WE適用","適用無し"))))))</f>
        <v>アルミ</v>
      </c>
      <c r="AJ357" s="6" t="str">
        <f>IF(AND(AI357="WE適用",COUNTIF(Planning!$AS$10:$AS$896,$AF357&amp;"_"&amp;$AH357)&gt;0),"計画ok",IF(AND(AI357="WE適用",COUNTIF(Planning!$AS$10:$AS$896,$AF357&amp;"_"&amp;$AH357)=0),"未反映NG",""))</f>
        <v/>
      </c>
      <c r="AK357" s="6" t="str">
        <f t="shared" si="23"/>
        <v>50200MKS E000XA_CBU</v>
      </c>
      <c r="AL357" s="6" t="str">
        <f>IF(B357="","",_xlfn.XLOOKUP(AF357,CostDB!A:A,CostDB!G:G))</f>
        <v>1255WE</v>
      </c>
    </row>
    <row r="358" spans="1:38" x14ac:dyDescent="0.35">
      <c r="A358" s="8" t="s">
        <v>2467</v>
      </c>
      <c r="B358" s="9" t="s">
        <v>191</v>
      </c>
      <c r="C358" s="9" t="s">
        <v>2444</v>
      </c>
      <c r="D358" s="10" t="s">
        <v>2445</v>
      </c>
      <c r="E358" s="9">
        <v>0</v>
      </c>
      <c r="F358" s="9">
        <v>0</v>
      </c>
      <c r="G358" s="9">
        <v>0</v>
      </c>
      <c r="H358" s="9">
        <v>0</v>
      </c>
      <c r="I358" s="9">
        <v>0</v>
      </c>
      <c r="J358" s="9">
        <v>0</v>
      </c>
      <c r="K358" s="9">
        <v>0</v>
      </c>
      <c r="L358" s="9">
        <v>0</v>
      </c>
      <c r="M358" s="9">
        <v>0</v>
      </c>
      <c r="N358" s="9">
        <v>0</v>
      </c>
      <c r="O358" s="9">
        <v>0</v>
      </c>
      <c r="P358" s="9">
        <v>12</v>
      </c>
      <c r="Q358" s="9">
        <v>23</v>
      </c>
      <c r="R358" s="9">
        <v>0</v>
      </c>
      <c r="S358" s="9">
        <v>0</v>
      </c>
      <c r="T358" s="9">
        <v>0</v>
      </c>
      <c r="U358" s="9">
        <v>0</v>
      </c>
      <c r="V358" s="9">
        <v>0</v>
      </c>
      <c r="W358" s="9">
        <v>0</v>
      </c>
      <c r="X358" s="9">
        <v>0</v>
      </c>
      <c r="Y358" s="9"/>
      <c r="Z358" s="9"/>
      <c r="AA358" s="9"/>
      <c r="AB358" s="9"/>
      <c r="AC358" s="10"/>
      <c r="AD358" s="535"/>
      <c r="AE358" s="6">
        <f t="shared" si="24"/>
        <v>17</v>
      </c>
      <c r="AF358" s="6" t="str">
        <f>IF($AE358=17,_xlfn.XLOOKUP($A358&amp;" ",CostDB!B:B,CostDB!A:A,"",,),IF($AE358=15,_xlfn.XLOOKUP($A358&amp;"   ",CostDB!B:B,CostDB!A:A,"",,),""))</f>
        <v>50200MKS E000XA</v>
      </c>
      <c r="AG358" s="6" t="str">
        <f t="shared" si="22"/>
        <v>FUN</v>
      </c>
      <c r="AH358" s="6" t="str">
        <f t="shared" si="21"/>
        <v>CBU</v>
      </c>
      <c r="AI358" s="6" t="str">
        <f>IF($AF358="","",IF(LEFT(A358,5)="17500","タンク",IF(LEFT(A358,5)="17510","タンク",IF(COUNTIF(WeDB!$D$174:$D$183,$AF358)&gt;0,"吊掛けのみ",IF(COUNTIF(WeDB!$M$3:$M$169,$AF358)&gt;0,"アルミ",IF(COUNTIF(WeDB!D$3:D$169,$AF358),"WE適用","適用無し"))))))</f>
        <v>アルミ</v>
      </c>
      <c r="AJ358" s="6" t="str">
        <f>IF(AND(AI358="WE適用",COUNTIF(Planning!$AS$10:$AS$896,$AF358&amp;"_"&amp;$AH358)&gt;0),"計画ok",IF(AND(AI358="WE適用",COUNTIF(Planning!$AS$10:$AS$896,$AF358&amp;"_"&amp;$AH358)=0),"未反映NG",""))</f>
        <v/>
      </c>
      <c r="AK358" s="6" t="str">
        <f t="shared" si="23"/>
        <v>50200MKS E000XA_CBU</v>
      </c>
      <c r="AL358" s="6" t="str">
        <f>IF(B358="","",_xlfn.XLOOKUP(AF358,CostDB!A:A,CostDB!G:G))</f>
        <v>1255WE</v>
      </c>
    </row>
    <row r="359" spans="1:38" x14ac:dyDescent="0.35">
      <c r="A359" s="8" t="s">
        <v>2467</v>
      </c>
      <c r="B359" s="9" t="s">
        <v>191</v>
      </c>
      <c r="C359" s="9" t="s">
        <v>2444</v>
      </c>
      <c r="D359" s="10" t="s">
        <v>2445</v>
      </c>
      <c r="E359" s="9">
        <v>0</v>
      </c>
      <c r="F359" s="9">
        <v>0</v>
      </c>
      <c r="G359" s="9">
        <v>0</v>
      </c>
      <c r="H359" s="9">
        <v>0</v>
      </c>
      <c r="I359" s="9">
        <v>0</v>
      </c>
      <c r="J359" s="9">
        <v>0</v>
      </c>
      <c r="K359" s="9">
        <v>0</v>
      </c>
      <c r="L359" s="9">
        <v>0</v>
      </c>
      <c r="M359" s="9">
        <v>0</v>
      </c>
      <c r="N359" s="9">
        <v>0</v>
      </c>
      <c r="O359" s="9">
        <v>0</v>
      </c>
      <c r="P359" s="9">
        <v>0</v>
      </c>
      <c r="Q359" s="9">
        <v>0</v>
      </c>
      <c r="R359" s="9">
        <v>0</v>
      </c>
      <c r="S359" s="9">
        <v>0</v>
      </c>
      <c r="T359" s="9">
        <v>0</v>
      </c>
      <c r="U359" s="9">
        <v>0</v>
      </c>
      <c r="V359" s="9">
        <v>0</v>
      </c>
      <c r="W359" s="9">
        <v>49</v>
      </c>
      <c r="X359" s="9">
        <v>0</v>
      </c>
      <c r="Y359" s="9"/>
      <c r="Z359" s="9"/>
      <c r="AA359" s="9"/>
      <c r="AB359" s="9"/>
      <c r="AC359" s="10"/>
      <c r="AD359" s="535"/>
      <c r="AE359" s="6">
        <f t="shared" si="24"/>
        <v>17</v>
      </c>
      <c r="AF359" s="6" t="str">
        <f>IF($AE359=17,_xlfn.XLOOKUP($A359&amp;" ",CostDB!B:B,CostDB!A:A,"",,),IF($AE359=15,_xlfn.XLOOKUP($A359&amp;"   ",CostDB!B:B,CostDB!A:A,"",,),""))</f>
        <v>50200MKS E000XA</v>
      </c>
      <c r="AG359" s="6" t="str">
        <f t="shared" si="22"/>
        <v>FUN</v>
      </c>
      <c r="AH359" s="6" t="str">
        <f t="shared" si="21"/>
        <v>CBU</v>
      </c>
      <c r="AI359" s="6" t="str">
        <f>IF($AF359="","",IF(LEFT(A359,5)="17500","タンク",IF(LEFT(A359,5)="17510","タンク",IF(COUNTIF(WeDB!$D$174:$D$183,$AF359)&gt;0,"吊掛けのみ",IF(COUNTIF(WeDB!$M$3:$M$169,$AF359)&gt;0,"アルミ",IF(COUNTIF(WeDB!D$3:D$169,$AF359),"WE適用","適用無し"))))))</f>
        <v>アルミ</v>
      </c>
      <c r="AJ359" s="6" t="str">
        <f>IF(AND(AI359="WE適用",COUNTIF(Planning!$AS$10:$AS$896,$AF359&amp;"_"&amp;$AH359)&gt;0),"計画ok",IF(AND(AI359="WE適用",COUNTIF(Planning!$AS$10:$AS$896,$AF359&amp;"_"&amp;$AH359)=0),"未反映NG",""))</f>
        <v/>
      </c>
      <c r="AK359" s="6" t="str">
        <f t="shared" si="23"/>
        <v>50200MKS E000XA_CBU</v>
      </c>
      <c r="AL359" s="6" t="str">
        <f>IF(B359="","",_xlfn.XLOOKUP(AF359,CostDB!A:A,CostDB!G:G))</f>
        <v>1255WE</v>
      </c>
    </row>
    <row r="360" spans="1:38" x14ac:dyDescent="0.35">
      <c r="A360" s="8" t="s">
        <v>2467</v>
      </c>
      <c r="B360" s="9" t="s">
        <v>191</v>
      </c>
      <c r="C360" s="9" t="s">
        <v>2444</v>
      </c>
      <c r="D360" s="10" t="s">
        <v>2445</v>
      </c>
      <c r="E360" s="9">
        <v>80</v>
      </c>
      <c r="F360" s="9">
        <v>0</v>
      </c>
      <c r="G360" s="9">
        <v>0</v>
      </c>
      <c r="H360" s="9">
        <v>0</v>
      </c>
      <c r="I360" s="9">
        <v>0</v>
      </c>
      <c r="J360" s="9">
        <v>0</v>
      </c>
      <c r="K360" s="9">
        <v>0</v>
      </c>
      <c r="L360" s="9">
        <v>0</v>
      </c>
      <c r="M360" s="9">
        <v>0</v>
      </c>
      <c r="N360" s="9">
        <v>0</v>
      </c>
      <c r="O360" s="9">
        <v>0</v>
      </c>
      <c r="P360" s="9">
        <v>0</v>
      </c>
      <c r="Q360" s="9">
        <v>0</v>
      </c>
      <c r="R360" s="9">
        <v>0</v>
      </c>
      <c r="S360" s="9">
        <v>0</v>
      </c>
      <c r="T360" s="9">
        <v>0</v>
      </c>
      <c r="U360" s="9">
        <v>0</v>
      </c>
      <c r="V360" s="9">
        <v>0</v>
      </c>
      <c r="W360" s="9">
        <v>0</v>
      </c>
      <c r="X360" s="9">
        <v>0</v>
      </c>
      <c r="Y360" s="9"/>
      <c r="Z360" s="9"/>
      <c r="AA360" s="9"/>
      <c r="AB360" s="9"/>
      <c r="AC360" s="10"/>
      <c r="AD360" s="535"/>
      <c r="AE360" s="6">
        <f t="shared" si="24"/>
        <v>17</v>
      </c>
      <c r="AF360" s="6" t="str">
        <f>IF($AE360=17,_xlfn.XLOOKUP($A360&amp;" ",CostDB!B:B,CostDB!A:A,"",,),IF($AE360=15,_xlfn.XLOOKUP($A360&amp;"   ",CostDB!B:B,CostDB!A:A,"",,),""))</f>
        <v>50200MKS E000XA</v>
      </c>
      <c r="AG360" s="6" t="str">
        <f t="shared" si="22"/>
        <v>FUN</v>
      </c>
      <c r="AH360" s="6" t="str">
        <f t="shared" si="21"/>
        <v>CBU</v>
      </c>
      <c r="AI360" s="6" t="str">
        <f>IF($AF360="","",IF(LEFT(A360,5)="17500","タンク",IF(LEFT(A360,5)="17510","タンク",IF(COUNTIF(WeDB!$D$174:$D$183,$AF360)&gt;0,"吊掛けのみ",IF(COUNTIF(WeDB!$M$3:$M$169,$AF360)&gt;0,"アルミ",IF(COUNTIF(WeDB!D$3:D$169,$AF360),"WE適用","適用無し"))))))</f>
        <v>アルミ</v>
      </c>
      <c r="AJ360" s="6" t="str">
        <f>IF(AND(AI360="WE適用",COUNTIF(Planning!$AS$10:$AS$896,$AF360&amp;"_"&amp;$AH360)&gt;0),"計画ok",IF(AND(AI360="WE適用",COUNTIF(Planning!$AS$10:$AS$896,$AF360&amp;"_"&amp;$AH360)=0),"未反映NG",""))</f>
        <v/>
      </c>
      <c r="AK360" s="6" t="str">
        <f t="shared" si="23"/>
        <v>50200MKS E000XA_CBU</v>
      </c>
      <c r="AL360" s="6" t="str">
        <f>IF(B360="","",_xlfn.XLOOKUP(AF360,CostDB!A:A,CostDB!G:G))</f>
        <v>1255WE</v>
      </c>
    </row>
    <row r="361" spans="1:38" x14ac:dyDescent="0.35">
      <c r="A361" s="8" t="s">
        <v>2467</v>
      </c>
      <c r="B361" s="9" t="s">
        <v>191</v>
      </c>
      <c r="C361" s="9" t="s">
        <v>2444</v>
      </c>
      <c r="D361" s="10" t="s">
        <v>2445</v>
      </c>
      <c r="E361" s="9">
        <v>0</v>
      </c>
      <c r="F361" s="9">
        <v>0</v>
      </c>
      <c r="G361" s="9">
        <v>0</v>
      </c>
      <c r="H361" s="9">
        <v>0</v>
      </c>
      <c r="I361" s="9">
        <v>0</v>
      </c>
      <c r="J361" s="9">
        <v>40</v>
      </c>
      <c r="K361" s="9">
        <v>30</v>
      </c>
      <c r="L361" s="9">
        <v>42</v>
      </c>
      <c r="M361" s="9">
        <v>5</v>
      </c>
      <c r="N361" s="9">
        <v>0</v>
      </c>
      <c r="O361" s="9">
        <v>0</v>
      </c>
      <c r="P361" s="9">
        <v>0</v>
      </c>
      <c r="Q361" s="9">
        <v>0</v>
      </c>
      <c r="R361" s="9">
        <v>0</v>
      </c>
      <c r="S361" s="9">
        <v>0</v>
      </c>
      <c r="T361" s="9">
        <v>0</v>
      </c>
      <c r="U361" s="9">
        <v>0</v>
      </c>
      <c r="V361" s="9">
        <v>0</v>
      </c>
      <c r="W361" s="9">
        <v>0</v>
      </c>
      <c r="X361" s="9">
        <v>0</v>
      </c>
      <c r="Y361" s="9"/>
      <c r="Z361" s="9"/>
      <c r="AA361" s="9"/>
      <c r="AB361" s="9"/>
      <c r="AC361" s="10"/>
      <c r="AD361" s="535"/>
      <c r="AE361" s="6">
        <f t="shared" si="24"/>
        <v>17</v>
      </c>
      <c r="AF361" s="6" t="str">
        <f>IF($AE361=17,_xlfn.XLOOKUP($A361&amp;" ",CostDB!B:B,CostDB!A:A,"",,),IF($AE361=15,_xlfn.XLOOKUP($A361&amp;"   ",CostDB!B:B,CostDB!A:A,"",,),""))</f>
        <v>50200MKS E000XA</v>
      </c>
      <c r="AG361" s="6" t="str">
        <f t="shared" si="22"/>
        <v>FUN</v>
      </c>
      <c r="AH361" s="6" t="str">
        <f t="shared" si="21"/>
        <v>CBU</v>
      </c>
      <c r="AI361" s="6" t="str">
        <f>IF($AF361="","",IF(LEFT(A361,5)="17500","タンク",IF(LEFT(A361,5)="17510","タンク",IF(COUNTIF(WeDB!$D$174:$D$183,$AF361)&gt;0,"吊掛けのみ",IF(COUNTIF(WeDB!$M$3:$M$169,$AF361)&gt;0,"アルミ",IF(COUNTIF(WeDB!D$3:D$169,$AF361),"WE適用","適用無し"))))))</f>
        <v>アルミ</v>
      </c>
      <c r="AJ361" s="6" t="str">
        <f>IF(AND(AI361="WE適用",COUNTIF(Planning!$AS$10:$AS$896,$AF361&amp;"_"&amp;$AH361)&gt;0),"計画ok",IF(AND(AI361="WE適用",COUNTIF(Planning!$AS$10:$AS$896,$AF361&amp;"_"&amp;$AH361)=0),"未反映NG",""))</f>
        <v/>
      </c>
      <c r="AK361" s="6" t="str">
        <f t="shared" si="23"/>
        <v>50200MKS E000XA_CBU</v>
      </c>
      <c r="AL361" s="6" t="str">
        <f>IF(B361="","",_xlfn.XLOOKUP(AF361,CostDB!A:A,CostDB!G:G))</f>
        <v>1255WE</v>
      </c>
    </row>
    <row r="362" spans="1:38" x14ac:dyDescent="0.35">
      <c r="A362" s="8" t="s">
        <v>2467</v>
      </c>
      <c r="B362" s="9" t="s">
        <v>191</v>
      </c>
      <c r="C362" s="9" t="s">
        <v>2444</v>
      </c>
      <c r="D362" s="10" t="s">
        <v>2445</v>
      </c>
      <c r="E362" s="9">
        <v>10</v>
      </c>
      <c r="F362" s="9">
        <v>53</v>
      </c>
      <c r="G362" s="9">
        <v>21</v>
      </c>
      <c r="H362" s="9">
        <v>23</v>
      </c>
      <c r="I362" s="9">
        <v>25</v>
      </c>
      <c r="J362" s="9">
        <v>0</v>
      </c>
      <c r="K362" s="9">
        <v>0</v>
      </c>
      <c r="L362" s="9">
        <v>0</v>
      </c>
      <c r="M362" s="9">
        <v>0</v>
      </c>
      <c r="N362" s="9">
        <v>0</v>
      </c>
      <c r="O362" s="9">
        <v>0</v>
      </c>
      <c r="P362" s="9">
        <v>0</v>
      </c>
      <c r="Q362" s="9">
        <v>0</v>
      </c>
      <c r="R362" s="9">
        <v>0</v>
      </c>
      <c r="S362" s="9">
        <v>0</v>
      </c>
      <c r="T362" s="9">
        <v>0</v>
      </c>
      <c r="U362" s="9">
        <v>0</v>
      </c>
      <c r="V362" s="9">
        <v>0</v>
      </c>
      <c r="W362" s="9">
        <v>0</v>
      </c>
      <c r="X362" s="9">
        <v>0</v>
      </c>
      <c r="Y362" s="9"/>
      <c r="Z362" s="9"/>
      <c r="AA362" s="9"/>
      <c r="AB362" s="9"/>
      <c r="AC362" s="10"/>
      <c r="AD362" s="535"/>
      <c r="AE362" s="6">
        <f t="shared" si="24"/>
        <v>17</v>
      </c>
      <c r="AF362" s="6" t="str">
        <f>IF($AE362=17,_xlfn.XLOOKUP($A362&amp;" ",CostDB!B:B,CostDB!A:A,"",,),IF($AE362=15,_xlfn.XLOOKUP($A362&amp;"   ",CostDB!B:B,CostDB!A:A,"",,),""))</f>
        <v>50200MKS E000XA</v>
      </c>
      <c r="AG362" s="6" t="str">
        <f t="shared" si="22"/>
        <v>FUN</v>
      </c>
      <c r="AH362" s="6" t="str">
        <f t="shared" si="21"/>
        <v>CBU</v>
      </c>
      <c r="AI362" s="6" t="str">
        <f>IF($AF362="","",IF(LEFT(A362,5)="17500","タンク",IF(LEFT(A362,5)="17510","タンク",IF(COUNTIF(WeDB!$D$174:$D$183,$AF362)&gt;0,"吊掛けのみ",IF(COUNTIF(WeDB!$M$3:$M$169,$AF362)&gt;0,"アルミ",IF(COUNTIF(WeDB!D$3:D$169,$AF362),"WE適用","適用無し"))))))</f>
        <v>アルミ</v>
      </c>
      <c r="AJ362" s="6" t="str">
        <f>IF(AND(AI362="WE適用",COUNTIF(Planning!$AS$10:$AS$896,$AF362&amp;"_"&amp;$AH362)&gt;0),"計画ok",IF(AND(AI362="WE適用",COUNTIF(Planning!$AS$10:$AS$896,$AF362&amp;"_"&amp;$AH362)=0),"未反映NG",""))</f>
        <v/>
      </c>
      <c r="AK362" s="6" t="str">
        <f t="shared" si="23"/>
        <v>50200MKS E000XA_CBU</v>
      </c>
      <c r="AL362" s="6" t="str">
        <f>IF(B362="","",_xlfn.XLOOKUP(AF362,CostDB!A:A,CostDB!G:G))</f>
        <v>1255WE</v>
      </c>
    </row>
    <row r="363" spans="1:38" x14ac:dyDescent="0.35">
      <c r="A363" s="8" t="s">
        <v>2467</v>
      </c>
      <c r="B363" s="9" t="s">
        <v>191</v>
      </c>
      <c r="C363" s="9" t="s">
        <v>2444</v>
      </c>
      <c r="D363" s="10" t="s">
        <v>2445</v>
      </c>
      <c r="E363" s="9">
        <v>0</v>
      </c>
      <c r="F363" s="9">
        <v>0</v>
      </c>
      <c r="G363" s="9">
        <v>0</v>
      </c>
      <c r="H363" s="9">
        <v>0</v>
      </c>
      <c r="I363" s="9">
        <v>0</v>
      </c>
      <c r="J363" s="9">
        <v>0</v>
      </c>
      <c r="K363" s="9">
        <v>0</v>
      </c>
      <c r="L363" s="9">
        <v>0</v>
      </c>
      <c r="M363" s="9">
        <v>27</v>
      </c>
      <c r="N363" s="9">
        <v>50</v>
      </c>
      <c r="O363" s="9">
        <v>50</v>
      </c>
      <c r="P363" s="9">
        <v>0</v>
      </c>
      <c r="Q363" s="9">
        <v>0</v>
      </c>
      <c r="R363" s="9">
        <v>0</v>
      </c>
      <c r="S363" s="9">
        <v>0</v>
      </c>
      <c r="T363" s="9">
        <v>0</v>
      </c>
      <c r="U363" s="9">
        <v>0</v>
      </c>
      <c r="V363" s="9">
        <v>0</v>
      </c>
      <c r="W363" s="9">
        <v>0</v>
      </c>
      <c r="X363" s="9">
        <v>0</v>
      </c>
      <c r="Y363" s="9"/>
      <c r="Z363" s="9"/>
      <c r="AA363" s="9"/>
      <c r="AB363" s="9"/>
      <c r="AC363" s="10"/>
      <c r="AD363" s="535"/>
      <c r="AE363" s="6">
        <f t="shared" si="24"/>
        <v>17</v>
      </c>
      <c r="AF363" s="6" t="str">
        <f>IF($AE363=17,_xlfn.XLOOKUP($A363&amp;" ",CostDB!B:B,CostDB!A:A,"",,),IF($AE363=15,_xlfn.XLOOKUP($A363&amp;"   ",CostDB!B:B,CostDB!A:A,"",,),""))</f>
        <v>50200MKS E000XA</v>
      </c>
      <c r="AG363" s="6" t="str">
        <f t="shared" si="22"/>
        <v>FUN</v>
      </c>
      <c r="AH363" s="6" t="str">
        <f t="shared" si="21"/>
        <v>CBU</v>
      </c>
      <c r="AI363" s="6" t="str">
        <f>IF($AF363="","",IF(LEFT(A363,5)="17500","タンク",IF(LEFT(A363,5)="17510","タンク",IF(COUNTIF(WeDB!$D$174:$D$183,$AF363)&gt;0,"吊掛けのみ",IF(COUNTIF(WeDB!$M$3:$M$169,$AF363)&gt;0,"アルミ",IF(COUNTIF(WeDB!D$3:D$169,$AF363),"WE適用","適用無し"))))))</f>
        <v>アルミ</v>
      </c>
      <c r="AJ363" s="6" t="str">
        <f>IF(AND(AI363="WE適用",COUNTIF(Planning!$AS$10:$AS$896,$AF363&amp;"_"&amp;$AH363)&gt;0),"計画ok",IF(AND(AI363="WE適用",COUNTIF(Planning!$AS$10:$AS$896,$AF363&amp;"_"&amp;$AH363)=0),"未反映NG",""))</f>
        <v/>
      </c>
      <c r="AK363" s="6" t="str">
        <f t="shared" si="23"/>
        <v>50200MKS E000XA_CBU</v>
      </c>
      <c r="AL363" s="6" t="str">
        <f>IF(B363="","",_xlfn.XLOOKUP(AF363,CostDB!A:A,CostDB!G:G))</f>
        <v>1255WE</v>
      </c>
    </row>
    <row r="364" spans="1:38" x14ac:dyDescent="0.35">
      <c r="A364" s="8" t="s">
        <v>2467</v>
      </c>
      <c r="B364" s="9" t="s">
        <v>191</v>
      </c>
      <c r="C364" s="9" t="s">
        <v>2444</v>
      </c>
      <c r="D364" s="10" t="s">
        <v>2445</v>
      </c>
      <c r="E364" s="9">
        <v>0</v>
      </c>
      <c r="F364" s="9">
        <v>0</v>
      </c>
      <c r="G364" s="9">
        <v>0</v>
      </c>
      <c r="H364" s="9">
        <v>0</v>
      </c>
      <c r="I364" s="9">
        <v>0</v>
      </c>
      <c r="J364" s="9">
        <v>0</v>
      </c>
      <c r="K364" s="9">
        <v>0</v>
      </c>
      <c r="L364" s="9">
        <v>0</v>
      </c>
      <c r="M364" s="9">
        <v>0</v>
      </c>
      <c r="N364" s="9">
        <v>0</v>
      </c>
      <c r="O364" s="9">
        <v>0</v>
      </c>
      <c r="P364" s="9">
        <v>0</v>
      </c>
      <c r="Q364" s="9">
        <v>0</v>
      </c>
      <c r="R364" s="9">
        <v>0</v>
      </c>
      <c r="S364" s="9">
        <v>19</v>
      </c>
      <c r="T364" s="9">
        <v>0</v>
      </c>
      <c r="U364" s="9">
        <v>0</v>
      </c>
      <c r="V364" s="9">
        <v>0</v>
      </c>
      <c r="W364" s="9">
        <v>0</v>
      </c>
      <c r="X364" s="9">
        <v>0</v>
      </c>
      <c r="Y364" s="9"/>
      <c r="Z364" s="9"/>
      <c r="AA364" s="9"/>
      <c r="AB364" s="9"/>
      <c r="AC364" s="10"/>
      <c r="AD364" s="535"/>
      <c r="AE364" s="6">
        <f t="shared" si="24"/>
        <v>17</v>
      </c>
      <c r="AF364" s="6" t="str">
        <f>IF($AE364=17,_xlfn.XLOOKUP($A364&amp;" ",CostDB!B:B,CostDB!A:A,"",,),IF($AE364=15,_xlfn.XLOOKUP($A364&amp;"   ",CostDB!B:B,CostDB!A:A,"",,),""))</f>
        <v>50200MKS E000XA</v>
      </c>
      <c r="AG364" s="6" t="str">
        <f t="shared" si="22"/>
        <v>FUN</v>
      </c>
      <c r="AH364" s="6" t="str">
        <f t="shared" si="21"/>
        <v>CBU</v>
      </c>
      <c r="AI364" s="6" t="str">
        <f>IF($AF364="","",IF(LEFT(A364,5)="17500","タンク",IF(LEFT(A364,5)="17510","タンク",IF(COUNTIF(WeDB!$D$174:$D$183,$AF364)&gt;0,"吊掛けのみ",IF(COUNTIF(WeDB!$M$3:$M$169,$AF364)&gt;0,"アルミ",IF(COUNTIF(WeDB!D$3:D$169,$AF364),"WE適用","適用無し"))))))</f>
        <v>アルミ</v>
      </c>
      <c r="AJ364" s="6" t="str">
        <f>IF(AND(AI364="WE適用",COUNTIF(Planning!$AS$10:$AS$896,$AF364&amp;"_"&amp;$AH364)&gt;0),"計画ok",IF(AND(AI364="WE適用",COUNTIF(Planning!$AS$10:$AS$896,$AF364&amp;"_"&amp;$AH364)=0),"未反映NG",""))</f>
        <v/>
      </c>
      <c r="AK364" s="6" t="str">
        <f t="shared" si="23"/>
        <v>50200MKS E000XA_CBU</v>
      </c>
      <c r="AL364" s="6" t="str">
        <f>IF(B364="","",_xlfn.XLOOKUP(AF364,CostDB!A:A,CostDB!G:G))</f>
        <v>1255WE</v>
      </c>
    </row>
    <row r="365" spans="1:38" x14ac:dyDescent="0.35">
      <c r="A365" s="8" t="s">
        <v>2467</v>
      </c>
      <c r="B365" s="9" t="s">
        <v>191</v>
      </c>
      <c r="C365" s="9" t="s">
        <v>2444</v>
      </c>
      <c r="D365" s="10" t="s">
        <v>2445</v>
      </c>
      <c r="E365" s="9">
        <v>0</v>
      </c>
      <c r="F365" s="9">
        <v>0</v>
      </c>
      <c r="G365" s="9">
        <v>0</v>
      </c>
      <c r="H365" s="9">
        <v>0</v>
      </c>
      <c r="I365" s="9">
        <v>0</v>
      </c>
      <c r="J365" s="9">
        <v>0</v>
      </c>
      <c r="K365" s="9">
        <v>0</v>
      </c>
      <c r="L365" s="9">
        <v>0</v>
      </c>
      <c r="M365" s="9">
        <v>0</v>
      </c>
      <c r="N365" s="9">
        <v>0</v>
      </c>
      <c r="O365" s="9">
        <v>0</v>
      </c>
      <c r="P365" s="9">
        <v>0</v>
      </c>
      <c r="Q365" s="9">
        <v>0</v>
      </c>
      <c r="R365" s="9">
        <v>18</v>
      </c>
      <c r="S365" s="9">
        <v>16</v>
      </c>
      <c r="T365" s="9">
        <v>0</v>
      </c>
      <c r="U365" s="9">
        <v>0</v>
      </c>
      <c r="V365" s="9">
        <v>0</v>
      </c>
      <c r="W365" s="9">
        <v>0</v>
      </c>
      <c r="X365" s="9">
        <v>0</v>
      </c>
      <c r="Y365" s="9"/>
      <c r="Z365" s="9"/>
      <c r="AA365" s="9"/>
      <c r="AB365" s="9"/>
      <c r="AC365" s="10"/>
      <c r="AD365" s="535"/>
      <c r="AE365" s="6">
        <f t="shared" si="24"/>
        <v>17</v>
      </c>
      <c r="AF365" s="6" t="str">
        <f>IF($AE365=17,_xlfn.XLOOKUP($A365&amp;" ",CostDB!B:B,CostDB!A:A,"",,),IF($AE365=15,_xlfn.XLOOKUP($A365&amp;"   ",CostDB!B:B,CostDB!A:A,"",,),""))</f>
        <v>50200MKS E000XA</v>
      </c>
      <c r="AG365" s="6" t="str">
        <f t="shared" si="22"/>
        <v>FUN</v>
      </c>
      <c r="AH365" s="6" t="str">
        <f t="shared" si="21"/>
        <v>CBU</v>
      </c>
      <c r="AI365" s="6" t="str">
        <f>IF($AF365="","",IF(LEFT(A365,5)="17500","タンク",IF(LEFT(A365,5)="17510","タンク",IF(COUNTIF(WeDB!$D$174:$D$183,$AF365)&gt;0,"吊掛けのみ",IF(COUNTIF(WeDB!$M$3:$M$169,$AF365)&gt;0,"アルミ",IF(COUNTIF(WeDB!D$3:D$169,$AF365),"WE適用","適用無し"))))))</f>
        <v>アルミ</v>
      </c>
      <c r="AJ365" s="6" t="str">
        <f>IF(AND(AI365="WE適用",COUNTIF(Planning!$AS$10:$AS$896,$AF365&amp;"_"&amp;$AH365)&gt;0),"計画ok",IF(AND(AI365="WE適用",COUNTIF(Planning!$AS$10:$AS$896,$AF365&amp;"_"&amp;$AH365)=0),"未反映NG",""))</f>
        <v/>
      </c>
      <c r="AK365" s="6" t="str">
        <f t="shared" si="23"/>
        <v>50200MKS E000XA_CBU</v>
      </c>
      <c r="AL365" s="6" t="str">
        <f>IF(B365="","",_xlfn.XLOOKUP(AF365,CostDB!A:A,CostDB!G:G))</f>
        <v>1255WE</v>
      </c>
    </row>
    <row r="366" spans="1:38" x14ac:dyDescent="0.35">
      <c r="A366" s="8" t="s">
        <v>2467</v>
      </c>
      <c r="B366" s="9" t="s">
        <v>191</v>
      </c>
      <c r="C366" s="9" t="s">
        <v>2444</v>
      </c>
      <c r="D366" s="10" t="s">
        <v>2445</v>
      </c>
      <c r="E366" s="9">
        <v>0</v>
      </c>
      <c r="F366" s="9">
        <v>0</v>
      </c>
      <c r="G366" s="9">
        <v>0</v>
      </c>
      <c r="H366" s="9">
        <v>0</v>
      </c>
      <c r="I366" s="9">
        <v>0</v>
      </c>
      <c r="J366" s="9">
        <v>0</v>
      </c>
      <c r="K366" s="9">
        <v>0</v>
      </c>
      <c r="L366" s="9">
        <v>0</v>
      </c>
      <c r="M366" s="9">
        <v>0</v>
      </c>
      <c r="N366" s="9">
        <v>0</v>
      </c>
      <c r="O366" s="9">
        <v>0</v>
      </c>
      <c r="P366" s="9">
        <v>0</v>
      </c>
      <c r="Q366" s="9">
        <v>0</v>
      </c>
      <c r="R366" s="9">
        <v>0</v>
      </c>
      <c r="S366" s="9">
        <v>0</v>
      </c>
      <c r="T366" s="9">
        <v>8</v>
      </c>
      <c r="U366" s="9">
        <v>17</v>
      </c>
      <c r="V366" s="9">
        <v>0</v>
      </c>
      <c r="W366" s="9">
        <v>0</v>
      </c>
      <c r="X366" s="9">
        <v>0</v>
      </c>
      <c r="Y366" s="9"/>
      <c r="Z366" s="9"/>
      <c r="AA366" s="9"/>
      <c r="AB366" s="9"/>
      <c r="AC366" s="10"/>
      <c r="AD366" s="535"/>
      <c r="AE366" s="6">
        <f t="shared" si="24"/>
        <v>17</v>
      </c>
      <c r="AF366" s="6" t="str">
        <f>IF($AE366=17,_xlfn.XLOOKUP($A366&amp;" ",CostDB!B:B,CostDB!A:A,"",,),IF($AE366=15,_xlfn.XLOOKUP($A366&amp;"   ",CostDB!B:B,CostDB!A:A,"",,),""))</f>
        <v>50200MKS E000XA</v>
      </c>
      <c r="AG366" s="6" t="str">
        <f t="shared" si="22"/>
        <v>FUN</v>
      </c>
      <c r="AH366" s="6" t="str">
        <f t="shared" si="21"/>
        <v>CBU</v>
      </c>
      <c r="AI366" s="6" t="str">
        <f>IF($AF366="","",IF(LEFT(A366,5)="17500","タンク",IF(LEFT(A366,5)="17510","タンク",IF(COUNTIF(WeDB!$D$174:$D$183,$AF366)&gt;0,"吊掛けのみ",IF(COUNTIF(WeDB!$M$3:$M$169,$AF366)&gt;0,"アルミ",IF(COUNTIF(WeDB!D$3:D$169,$AF366),"WE適用","適用無し"))))))</f>
        <v>アルミ</v>
      </c>
      <c r="AJ366" s="6" t="str">
        <f>IF(AND(AI366="WE適用",COUNTIF(Planning!$AS$10:$AS$896,$AF366&amp;"_"&amp;$AH366)&gt;0),"計画ok",IF(AND(AI366="WE適用",COUNTIF(Planning!$AS$10:$AS$896,$AF366&amp;"_"&amp;$AH366)=0),"未反映NG",""))</f>
        <v/>
      </c>
      <c r="AK366" s="6" t="str">
        <f t="shared" si="23"/>
        <v>50200MKS E000XA_CBU</v>
      </c>
      <c r="AL366" s="6" t="str">
        <f>IF(B366="","",_xlfn.XLOOKUP(AF366,CostDB!A:A,CostDB!G:G))</f>
        <v>1255WE</v>
      </c>
    </row>
    <row r="367" spans="1:38" x14ac:dyDescent="0.35">
      <c r="A367" s="8" t="s">
        <v>2467</v>
      </c>
      <c r="B367" s="9" t="s">
        <v>191</v>
      </c>
      <c r="C367" s="9" t="s">
        <v>2444</v>
      </c>
      <c r="D367" s="10" t="s">
        <v>2445</v>
      </c>
      <c r="E367" s="9">
        <v>0</v>
      </c>
      <c r="F367" s="9">
        <v>0</v>
      </c>
      <c r="G367" s="9">
        <v>0</v>
      </c>
      <c r="H367" s="9">
        <v>0</v>
      </c>
      <c r="I367" s="9">
        <v>0</v>
      </c>
      <c r="J367" s="9">
        <v>0</v>
      </c>
      <c r="K367" s="9">
        <v>0</v>
      </c>
      <c r="L367" s="9">
        <v>0</v>
      </c>
      <c r="M367" s="9">
        <v>0</v>
      </c>
      <c r="N367" s="9">
        <v>0</v>
      </c>
      <c r="O367" s="9">
        <v>0</v>
      </c>
      <c r="P367" s="9">
        <v>0</v>
      </c>
      <c r="Q367" s="9">
        <v>0</v>
      </c>
      <c r="R367" s="9">
        <v>0</v>
      </c>
      <c r="S367" s="9">
        <v>2</v>
      </c>
      <c r="T367" s="9">
        <v>0</v>
      </c>
      <c r="U367" s="9">
        <v>0</v>
      </c>
      <c r="V367" s="9">
        <v>0</v>
      </c>
      <c r="W367" s="9">
        <v>0</v>
      </c>
      <c r="X367" s="9">
        <v>0</v>
      </c>
      <c r="Y367" s="9"/>
      <c r="Z367" s="9"/>
      <c r="AA367" s="9"/>
      <c r="AB367" s="9"/>
      <c r="AC367" s="10"/>
      <c r="AD367" s="535"/>
      <c r="AE367" s="6">
        <f t="shared" si="24"/>
        <v>17</v>
      </c>
      <c r="AF367" s="6" t="str">
        <f>IF($AE367=17,_xlfn.XLOOKUP($A367&amp;" ",CostDB!B:B,CostDB!A:A,"",,),IF($AE367=15,_xlfn.XLOOKUP($A367&amp;"   ",CostDB!B:B,CostDB!A:A,"",,),""))</f>
        <v>50200MKS E000XA</v>
      </c>
      <c r="AG367" s="6" t="str">
        <f t="shared" si="22"/>
        <v>FUN</v>
      </c>
      <c r="AH367" s="6" t="str">
        <f t="shared" si="21"/>
        <v>CBU</v>
      </c>
      <c r="AI367" s="6" t="str">
        <f>IF($AF367="","",IF(LEFT(A367,5)="17500","タンク",IF(LEFT(A367,5)="17510","タンク",IF(COUNTIF(WeDB!$D$174:$D$183,$AF367)&gt;0,"吊掛けのみ",IF(COUNTIF(WeDB!$M$3:$M$169,$AF367)&gt;0,"アルミ",IF(COUNTIF(WeDB!D$3:D$169,$AF367),"WE適用","適用無し"))))))</f>
        <v>アルミ</v>
      </c>
      <c r="AJ367" s="6" t="str">
        <f>IF(AND(AI367="WE適用",COUNTIF(Planning!$AS$10:$AS$896,$AF367&amp;"_"&amp;$AH367)&gt;0),"計画ok",IF(AND(AI367="WE適用",COUNTIF(Planning!$AS$10:$AS$896,$AF367&amp;"_"&amp;$AH367)=0),"未反映NG",""))</f>
        <v/>
      </c>
      <c r="AK367" s="6" t="str">
        <f t="shared" si="23"/>
        <v>50200MKS E000XA_CBU</v>
      </c>
      <c r="AL367" s="6" t="str">
        <f>IF(B367="","",_xlfn.XLOOKUP(AF367,CostDB!A:A,CostDB!G:G))</f>
        <v>1255WE</v>
      </c>
    </row>
    <row r="368" spans="1:38" x14ac:dyDescent="0.35">
      <c r="A368" s="8" t="s">
        <v>2467</v>
      </c>
      <c r="B368" s="9" t="s">
        <v>191</v>
      </c>
      <c r="C368" s="9" t="s">
        <v>2444</v>
      </c>
      <c r="D368" s="10" t="s">
        <v>2445</v>
      </c>
      <c r="E368" s="9">
        <v>0</v>
      </c>
      <c r="F368" s="9">
        <v>0</v>
      </c>
      <c r="G368" s="9">
        <v>0</v>
      </c>
      <c r="H368" s="9">
        <v>0</v>
      </c>
      <c r="I368" s="9">
        <v>0</v>
      </c>
      <c r="J368" s="9">
        <v>0</v>
      </c>
      <c r="K368" s="9">
        <v>0</v>
      </c>
      <c r="L368" s="9">
        <v>0</v>
      </c>
      <c r="M368" s="9">
        <v>6</v>
      </c>
      <c r="N368" s="9">
        <v>0</v>
      </c>
      <c r="O368" s="9">
        <v>0</v>
      </c>
      <c r="P368" s="9">
        <v>0</v>
      </c>
      <c r="Q368" s="9">
        <v>0</v>
      </c>
      <c r="R368" s="9">
        <v>0</v>
      </c>
      <c r="S368" s="9">
        <v>0</v>
      </c>
      <c r="T368" s="9">
        <v>0</v>
      </c>
      <c r="U368" s="9">
        <v>0</v>
      </c>
      <c r="V368" s="9">
        <v>0</v>
      </c>
      <c r="W368" s="9">
        <v>0</v>
      </c>
      <c r="X368" s="9">
        <v>0</v>
      </c>
      <c r="Y368" s="9"/>
      <c r="Z368" s="9"/>
      <c r="AA368" s="9"/>
      <c r="AB368" s="9"/>
      <c r="AC368" s="10"/>
      <c r="AD368" s="535"/>
      <c r="AE368" s="6">
        <f t="shared" si="24"/>
        <v>17</v>
      </c>
      <c r="AF368" s="6" t="str">
        <f>IF($AE368=17,_xlfn.XLOOKUP($A368&amp;" ",CostDB!B:B,CostDB!A:A,"",,),IF($AE368=15,_xlfn.XLOOKUP($A368&amp;"   ",CostDB!B:B,CostDB!A:A,"",,),""))</f>
        <v>50200MKS E000XA</v>
      </c>
      <c r="AG368" s="6" t="str">
        <f t="shared" si="22"/>
        <v>FUN</v>
      </c>
      <c r="AH368" s="6" t="str">
        <f t="shared" si="21"/>
        <v>CBU</v>
      </c>
      <c r="AI368" s="6" t="str">
        <f>IF($AF368="","",IF(LEFT(A368,5)="17500","タンク",IF(LEFT(A368,5)="17510","タンク",IF(COUNTIF(WeDB!$D$174:$D$183,$AF368)&gt;0,"吊掛けのみ",IF(COUNTIF(WeDB!$M$3:$M$169,$AF368)&gt;0,"アルミ",IF(COUNTIF(WeDB!D$3:D$169,$AF368),"WE適用","適用無し"))))))</f>
        <v>アルミ</v>
      </c>
      <c r="AJ368" s="6" t="str">
        <f>IF(AND(AI368="WE適用",COUNTIF(Planning!$AS$10:$AS$896,$AF368&amp;"_"&amp;$AH368)&gt;0),"計画ok",IF(AND(AI368="WE適用",COUNTIF(Planning!$AS$10:$AS$896,$AF368&amp;"_"&amp;$AH368)=0),"未反映NG",""))</f>
        <v/>
      </c>
      <c r="AK368" s="6" t="str">
        <f t="shared" si="23"/>
        <v>50200MKS E000XA_CBU</v>
      </c>
      <c r="AL368" s="6" t="str">
        <f>IF(B368="","",_xlfn.XLOOKUP(AF368,CostDB!A:A,CostDB!G:G))</f>
        <v>1255WE</v>
      </c>
    </row>
    <row r="369" spans="1:38" x14ac:dyDescent="0.35">
      <c r="A369" s="8" t="s">
        <v>2467</v>
      </c>
      <c r="B369" s="9" t="s">
        <v>191</v>
      </c>
      <c r="C369" s="9" t="s">
        <v>2444</v>
      </c>
      <c r="D369" s="10" t="s">
        <v>2445</v>
      </c>
      <c r="E369" s="9">
        <v>0</v>
      </c>
      <c r="F369" s="9">
        <v>0</v>
      </c>
      <c r="G369" s="9">
        <v>0</v>
      </c>
      <c r="H369" s="9">
        <v>0</v>
      </c>
      <c r="I369" s="9">
        <v>0</v>
      </c>
      <c r="J369" s="9">
        <v>0</v>
      </c>
      <c r="K369" s="9">
        <v>0</v>
      </c>
      <c r="L369" s="9">
        <v>0</v>
      </c>
      <c r="M369" s="9">
        <v>0</v>
      </c>
      <c r="N369" s="9">
        <v>0</v>
      </c>
      <c r="O369" s="9">
        <v>0</v>
      </c>
      <c r="P369" s="9">
        <v>0</v>
      </c>
      <c r="Q369" s="9">
        <v>0</v>
      </c>
      <c r="R369" s="9">
        <v>0</v>
      </c>
      <c r="S369" s="9">
        <v>0</v>
      </c>
      <c r="T369" s="9">
        <v>0</v>
      </c>
      <c r="U369" s="9">
        <v>22</v>
      </c>
      <c r="V369" s="9">
        <v>0</v>
      </c>
      <c r="W369" s="9">
        <v>0</v>
      </c>
      <c r="X369" s="9">
        <v>0</v>
      </c>
      <c r="Y369" s="9"/>
      <c r="Z369" s="9"/>
      <c r="AA369" s="9"/>
      <c r="AB369" s="9"/>
      <c r="AC369" s="10"/>
      <c r="AD369" s="535"/>
      <c r="AE369" s="6">
        <f t="shared" si="24"/>
        <v>17</v>
      </c>
      <c r="AF369" s="6" t="str">
        <f>IF($AE369=17,_xlfn.XLOOKUP($A369&amp;" ",CostDB!B:B,CostDB!A:A,"",,),IF($AE369=15,_xlfn.XLOOKUP($A369&amp;"   ",CostDB!B:B,CostDB!A:A,"",,),""))</f>
        <v>50200MKS E000XA</v>
      </c>
      <c r="AG369" s="6" t="str">
        <f t="shared" si="22"/>
        <v>FUN</v>
      </c>
      <c r="AH369" s="6" t="str">
        <f t="shared" si="21"/>
        <v>CBU</v>
      </c>
      <c r="AI369" s="6" t="str">
        <f>IF($AF369="","",IF(LEFT(A369,5)="17500","タンク",IF(LEFT(A369,5)="17510","タンク",IF(COUNTIF(WeDB!$D$174:$D$183,$AF369)&gt;0,"吊掛けのみ",IF(COUNTIF(WeDB!$M$3:$M$169,$AF369)&gt;0,"アルミ",IF(COUNTIF(WeDB!D$3:D$169,$AF369),"WE適用","適用無し"))))))</f>
        <v>アルミ</v>
      </c>
      <c r="AJ369" s="6" t="str">
        <f>IF(AND(AI369="WE適用",COUNTIF(Planning!$AS$10:$AS$896,$AF369&amp;"_"&amp;$AH369)&gt;0),"計画ok",IF(AND(AI369="WE適用",COUNTIF(Planning!$AS$10:$AS$896,$AF369&amp;"_"&amp;$AH369)=0),"未反映NG",""))</f>
        <v/>
      </c>
      <c r="AK369" s="6" t="str">
        <f t="shared" si="23"/>
        <v>50200MKS E000XA_CBU</v>
      </c>
      <c r="AL369" s="6" t="str">
        <f>IF(B369="","",_xlfn.XLOOKUP(AF369,CostDB!A:A,CostDB!G:G))</f>
        <v>1255WE</v>
      </c>
    </row>
    <row r="370" spans="1:38" x14ac:dyDescent="0.35">
      <c r="A370" s="8" t="s">
        <v>2467</v>
      </c>
      <c r="B370" s="9" t="s">
        <v>191</v>
      </c>
      <c r="C370" s="9" t="s">
        <v>2444</v>
      </c>
      <c r="D370" s="10" t="s">
        <v>2445</v>
      </c>
      <c r="E370" s="9">
        <v>0</v>
      </c>
      <c r="F370" s="9">
        <v>0</v>
      </c>
      <c r="G370" s="9">
        <v>0</v>
      </c>
      <c r="H370" s="9">
        <v>0</v>
      </c>
      <c r="I370" s="9">
        <v>0</v>
      </c>
      <c r="J370" s="9">
        <v>0</v>
      </c>
      <c r="K370" s="9">
        <v>0</v>
      </c>
      <c r="L370" s="9">
        <v>0</v>
      </c>
      <c r="M370" s="9">
        <v>0</v>
      </c>
      <c r="N370" s="9">
        <v>0</v>
      </c>
      <c r="O370" s="9">
        <v>0</v>
      </c>
      <c r="P370" s="9">
        <v>0</v>
      </c>
      <c r="Q370" s="9">
        <v>0</v>
      </c>
      <c r="R370" s="9">
        <v>0</v>
      </c>
      <c r="S370" s="9">
        <v>0</v>
      </c>
      <c r="T370" s="9">
        <v>22</v>
      </c>
      <c r="U370" s="9">
        <v>0</v>
      </c>
      <c r="V370" s="9">
        <v>0</v>
      </c>
      <c r="W370" s="9">
        <v>0</v>
      </c>
      <c r="X370" s="9">
        <v>0</v>
      </c>
      <c r="Y370" s="9"/>
      <c r="Z370" s="9"/>
      <c r="AA370" s="9"/>
      <c r="AB370" s="9"/>
      <c r="AC370" s="10"/>
      <c r="AD370" s="535"/>
      <c r="AE370" s="6">
        <f t="shared" si="24"/>
        <v>17</v>
      </c>
      <c r="AF370" s="6" t="str">
        <f>IF($AE370=17,_xlfn.XLOOKUP($A370&amp;" ",CostDB!B:B,CostDB!A:A,"",,),IF($AE370=15,_xlfn.XLOOKUP($A370&amp;"   ",CostDB!B:B,CostDB!A:A,"",,),""))</f>
        <v>50200MKS E000XA</v>
      </c>
      <c r="AG370" s="6" t="str">
        <f t="shared" si="22"/>
        <v>FUN</v>
      </c>
      <c r="AH370" s="6" t="str">
        <f t="shared" si="21"/>
        <v>CBU</v>
      </c>
      <c r="AI370" s="6" t="str">
        <f>IF($AF370="","",IF(LEFT(A370,5)="17500","タンク",IF(LEFT(A370,5)="17510","タンク",IF(COUNTIF(WeDB!$D$174:$D$183,$AF370)&gt;0,"吊掛けのみ",IF(COUNTIF(WeDB!$M$3:$M$169,$AF370)&gt;0,"アルミ",IF(COUNTIF(WeDB!D$3:D$169,$AF370),"WE適用","適用無し"))))))</f>
        <v>アルミ</v>
      </c>
      <c r="AJ370" s="6" t="str">
        <f>IF(AND(AI370="WE適用",COUNTIF(Planning!$AS$10:$AS$896,$AF370&amp;"_"&amp;$AH370)&gt;0),"計画ok",IF(AND(AI370="WE適用",COUNTIF(Planning!$AS$10:$AS$896,$AF370&amp;"_"&amp;$AH370)=0),"未反映NG",""))</f>
        <v/>
      </c>
      <c r="AK370" s="6" t="str">
        <f t="shared" si="23"/>
        <v>50200MKS E000XA_CBU</v>
      </c>
      <c r="AL370" s="6" t="str">
        <f>IF(B370="","",_xlfn.XLOOKUP(AF370,CostDB!A:A,CostDB!G:G))</f>
        <v>1255WE</v>
      </c>
    </row>
    <row r="371" spans="1:38" x14ac:dyDescent="0.35">
      <c r="A371" s="8" t="s">
        <v>2467</v>
      </c>
      <c r="B371" s="9" t="s">
        <v>191</v>
      </c>
      <c r="C371" s="9" t="s">
        <v>2444</v>
      </c>
      <c r="D371" s="10" t="s">
        <v>2445</v>
      </c>
      <c r="E371" s="9">
        <v>0</v>
      </c>
      <c r="F371" s="9">
        <v>5</v>
      </c>
      <c r="G371" s="9">
        <v>0</v>
      </c>
      <c r="H371" s="9">
        <v>0</v>
      </c>
      <c r="I371" s="9">
        <v>0</v>
      </c>
      <c r="J371" s="9">
        <v>0</v>
      </c>
      <c r="K371" s="9">
        <v>0</v>
      </c>
      <c r="L371" s="9">
        <v>0</v>
      </c>
      <c r="M371" s="9">
        <v>0</v>
      </c>
      <c r="N371" s="9">
        <v>0</v>
      </c>
      <c r="O371" s="9">
        <v>0</v>
      </c>
      <c r="P371" s="9">
        <v>0</v>
      </c>
      <c r="Q371" s="9">
        <v>0</v>
      </c>
      <c r="R371" s="9">
        <v>0</v>
      </c>
      <c r="S371" s="9">
        <v>0</v>
      </c>
      <c r="T371" s="9">
        <v>13</v>
      </c>
      <c r="U371" s="9">
        <v>0</v>
      </c>
      <c r="V371" s="9">
        <v>0</v>
      </c>
      <c r="W371" s="9">
        <v>0</v>
      </c>
      <c r="X371" s="9">
        <v>0</v>
      </c>
      <c r="Y371" s="9"/>
      <c r="Z371" s="9"/>
      <c r="AA371" s="9"/>
      <c r="AB371" s="9"/>
      <c r="AC371" s="10"/>
      <c r="AD371" s="535"/>
      <c r="AE371" s="6">
        <f t="shared" si="24"/>
        <v>17</v>
      </c>
      <c r="AF371" s="6" t="str">
        <f>IF($AE371=17,_xlfn.XLOOKUP($A371&amp;" ",CostDB!B:B,CostDB!A:A,"",,),IF($AE371=15,_xlfn.XLOOKUP($A371&amp;"   ",CostDB!B:B,CostDB!A:A,"",,),""))</f>
        <v>50200MKS E000XA</v>
      </c>
      <c r="AG371" s="6" t="str">
        <f t="shared" si="22"/>
        <v>FUN</v>
      </c>
      <c r="AH371" s="6" t="str">
        <f t="shared" si="21"/>
        <v>CBU</v>
      </c>
      <c r="AI371" s="6" t="str">
        <f>IF($AF371="","",IF(LEFT(A371,5)="17500","タンク",IF(LEFT(A371,5)="17510","タンク",IF(COUNTIF(WeDB!$D$174:$D$183,$AF371)&gt;0,"吊掛けのみ",IF(COUNTIF(WeDB!$M$3:$M$169,$AF371)&gt;0,"アルミ",IF(COUNTIF(WeDB!D$3:D$169,$AF371),"WE適用","適用無し"))))))</f>
        <v>アルミ</v>
      </c>
      <c r="AJ371" s="6" t="str">
        <f>IF(AND(AI371="WE適用",COUNTIF(Planning!$AS$10:$AS$896,$AF371&amp;"_"&amp;$AH371)&gt;0),"計画ok",IF(AND(AI371="WE適用",COUNTIF(Planning!$AS$10:$AS$896,$AF371&amp;"_"&amp;$AH371)=0),"未反映NG",""))</f>
        <v/>
      </c>
      <c r="AK371" s="6" t="str">
        <f t="shared" si="23"/>
        <v>50200MKS E000XA_CBU</v>
      </c>
      <c r="AL371" s="6" t="str">
        <f>IF(B371="","",_xlfn.XLOOKUP(AF371,CostDB!A:A,CostDB!G:G))</f>
        <v>1255WE</v>
      </c>
    </row>
    <row r="372" spans="1:38" x14ac:dyDescent="0.35">
      <c r="A372" s="8" t="s">
        <v>2467</v>
      </c>
      <c r="B372" s="9" t="s">
        <v>191</v>
      </c>
      <c r="C372" s="9" t="s">
        <v>2444</v>
      </c>
      <c r="D372" s="10" t="s">
        <v>2445</v>
      </c>
      <c r="E372" s="9">
        <v>0</v>
      </c>
      <c r="F372" s="9">
        <v>0</v>
      </c>
      <c r="G372" s="9">
        <v>9</v>
      </c>
      <c r="H372" s="9">
        <v>27</v>
      </c>
      <c r="I372" s="9">
        <v>42</v>
      </c>
      <c r="J372" s="9">
        <v>53</v>
      </c>
      <c r="K372" s="9">
        <v>18</v>
      </c>
      <c r="L372" s="9">
        <v>0</v>
      </c>
      <c r="M372" s="9">
        <v>0</v>
      </c>
      <c r="N372" s="9">
        <v>0</v>
      </c>
      <c r="O372" s="9">
        <v>0</v>
      </c>
      <c r="P372" s="9">
        <v>0</v>
      </c>
      <c r="Q372" s="9">
        <v>0</v>
      </c>
      <c r="R372" s="9">
        <v>0</v>
      </c>
      <c r="S372" s="9">
        <v>0</v>
      </c>
      <c r="T372" s="9">
        <v>0</v>
      </c>
      <c r="U372" s="9">
        <v>0</v>
      </c>
      <c r="V372" s="9">
        <v>0</v>
      </c>
      <c r="W372" s="9">
        <v>0</v>
      </c>
      <c r="X372" s="9">
        <v>0</v>
      </c>
      <c r="Y372" s="9"/>
      <c r="Z372" s="9"/>
      <c r="AA372" s="9"/>
      <c r="AB372" s="9"/>
      <c r="AC372" s="10"/>
      <c r="AD372" s="535"/>
      <c r="AE372" s="6">
        <f t="shared" si="24"/>
        <v>17</v>
      </c>
      <c r="AF372" s="6" t="str">
        <f>IF($AE372=17,_xlfn.XLOOKUP($A372&amp;" ",CostDB!B:B,CostDB!A:A,"",,),IF($AE372=15,_xlfn.XLOOKUP($A372&amp;"   ",CostDB!B:B,CostDB!A:A,"",,),""))</f>
        <v>50200MKS E000XA</v>
      </c>
      <c r="AG372" s="6" t="str">
        <f t="shared" si="22"/>
        <v>FUN</v>
      </c>
      <c r="AH372" s="6" t="str">
        <f t="shared" si="21"/>
        <v>CBU</v>
      </c>
      <c r="AI372" s="6" t="str">
        <f>IF($AF372="","",IF(LEFT(A372,5)="17500","タンク",IF(LEFT(A372,5)="17510","タンク",IF(COUNTIF(WeDB!$D$174:$D$183,$AF372)&gt;0,"吊掛けのみ",IF(COUNTIF(WeDB!$M$3:$M$169,$AF372)&gt;0,"アルミ",IF(COUNTIF(WeDB!D$3:D$169,$AF372),"WE適用","適用無し"))))))</f>
        <v>アルミ</v>
      </c>
      <c r="AJ372" s="6" t="str">
        <f>IF(AND(AI372="WE適用",COUNTIF(Planning!$AS$10:$AS$896,$AF372&amp;"_"&amp;$AH372)&gt;0),"計画ok",IF(AND(AI372="WE適用",COUNTIF(Planning!$AS$10:$AS$896,$AF372&amp;"_"&amp;$AH372)=0),"未反映NG",""))</f>
        <v/>
      </c>
      <c r="AK372" s="6" t="str">
        <f t="shared" si="23"/>
        <v>50200MKS E000XA_CBU</v>
      </c>
      <c r="AL372" s="6" t="str">
        <f>IF(B372="","",_xlfn.XLOOKUP(AF372,CostDB!A:A,CostDB!G:G))</f>
        <v>1255WE</v>
      </c>
    </row>
    <row r="373" spans="1:38" x14ac:dyDescent="0.35">
      <c r="A373" s="8" t="s">
        <v>2467</v>
      </c>
      <c r="B373" s="9" t="s">
        <v>191</v>
      </c>
      <c r="C373" s="9" t="s">
        <v>2444</v>
      </c>
      <c r="D373" s="10" t="s">
        <v>2445</v>
      </c>
      <c r="E373" s="9">
        <v>0</v>
      </c>
      <c r="F373" s="9">
        <v>0</v>
      </c>
      <c r="G373" s="9">
        <v>0</v>
      </c>
      <c r="H373" s="9">
        <v>0</v>
      </c>
      <c r="I373" s="9">
        <v>0</v>
      </c>
      <c r="J373" s="9">
        <v>0</v>
      </c>
      <c r="K373" s="9">
        <v>19</v>
      </c>
      <c r="L373" s="9">
        <v>35</v>
      </c>
      <c r="M373" s="9">
        <v>41</v>
      </c>
      <c r="N373" s="9">
        <v>30</v>
      </c>
      <c r="O373" s="9">
        <v>23</v>
      </c>
      <c r="P373" s="9">
        <v>37</v>
      </c>
      <c r="Q373" s="9">
        <v>36</v>
      </c>
      <c r="R373" s="9">
        <v>26</v>
      </c>
      <c r="S373" s="9">
        <v>37</v>
      </c>
      <c r="T373" s="9">
        <v>35</v>
      </c>
      <c r="U373" s="9">
        <v>33</v>
      </c>
      <c r="V373" s="9">
        <v>0</v>
      </c>
      <c r="W373" s="9">
        <v>0</v>
      </c>
      <c r="X373" s="9">
        <v>0</v>
      </c>
      <c r="Y373" s="9"/>
      <c r="Z373" s="9"/>
      <c r="AA373" s="9"/>
      <c r="AB373" s="9"/>
      <c r="AC373" s="10"/>
      <c r="AD373" s="535"/>
      <c r="AE373" s="6">
        <f t="shared" si="24"/>
        <v>17</v>
      </c>
      <c r="AF373" s="6" t="str">
        <f>IF($AE373=17,_xlfn.XLOOKUP($A373&amp;" ",CostDB!B:B,CostDB!A:A,"",,),IF($AE373=15,_xlfn.XLOOKUP($A373&amp;"   ",CostDB!B:B,CostDB!A:A,"",,),""))</f>
        <v>50200MKS E000XA</v>
      </c>
      <c r="AG373" s="6" t="str">
        <f t="shared" si="22"/>
        <v>FUN</v>
      </c>
      <c r="AH373" s="6" t="str">
        <f t="shared" si="21"/>
        <v>CBU</v>
      </c>
      <c r="AI373" s="6" t="str">
        <f>IF($AF373="","",IF(LEFT(A373,5)="17500","タンク",IF(LEFT(A373,5)="17510","タンク",IF(COUNTIF(WeDB!$D$174:$D$183,$AF373)&gt;0,"吊掛けのみ",IF(COUNTIF(WeDB!$M$3:$M$169,$AF373)&gt;0,"アルミ",IF(COUNTIF(WeDB!D$3:D$169,$AF373),"WE適用","適用無し"))))))</f>
        <v>アルミ</v>
      </c>
      <c r="AJ373" s="6" t="str">
        <f>IF(AND(AI373="WE適用",COUNTIF(Planning!$AS$10:$AS$896,$AF373&amp;"_"&amp;$AH373)&gt;0),"計画ok",IF(AND(AI373="WE適用",COUNTIF(Planning!$AS$10:$AS$896,$AF373&amp;"_"&amp;$AH373)=0),"未反映NG",""))</f>
        <v/>
      </c>
      <c r="AK373" s="6" t="str">
        <f t="shared" si="23"/>
        <v>50200MKS E000XA_CBU</v>
      </c>
      <c r="AL373" s="6" t="str">
        <f>IF(B373="","",_xlfn.XLOOKUP(AF373,CostDB!A:A,CostDB!G:G))</f>
        <v>1255WE</v>
      </c>
    </row>
    <row r="374" spans="1:38" x14ac:dyDescent="0.35">
      <c r="A374" s="8" t="s">
        <v>2467</v>
      </c>
      <c r="B374" s="9" t="s">
        <v>191</v>
      </c>
      <c r="C374" s="9" t="s">
        <v>2444</v>
      </c>
      <c r="D374" s="10" t="s">
        <v>2445</v>
      </c>
      <c r="E374" s="9">
        <v>0</v>
      </c>
      <c r="F374" s="9">
        <v>0</v>
      </c>
      <c r="G374" s="9">
        <v>7</v>
      </c>
      <c r="H374" s="9">
        <v>0</v>
      </c>
      <c r="I374" s="9">
        <v>0</v>
      </c>
      <c r="J374" s="9">
        <v>0</v>
      </c>
      <c r="K374" s="9">
        <v>0</v>
      </c>
      <c r="L374" s="9">
        <v>0</v>
      </c>
      <c r="M374" s="9">
        <v>0</v>
      </c>
      <c r="N374" s="9">
        <v>0</v>
      </c>
      <c r="O374" s="9">
        <v>0</v>
      </c>
      <c r="P374" s="9">
        <v>0</v>
      </c>
      <c r="Q374" s="9">
        <v>0</v>
      </c>
      <c r="R374" s="9">
        <v>0</v>
      </c>
      <c r="S374" s="9">
        <v>0</v>
      </c>
      <c r="T374" s="9">
        <v>0</v>
      </c>
      <c r="U374" s="9">
        <v>0</v>
      </c>
      <c r="V374" s="9">
        <v>0</v>
      </c>
      <c r="W374" s="9">
        <v>0</v>
      </c>
      <c r="X374" s="9">
        <v>0</v>
      </c>
      <c r="Y374" s="9"/>
      <c r="Z374" s="9"/>
      <c r="AA374" s="9"/>
      <c r="AB374" s="9"/>
      <c r="AC374" s="10"/>
      <c r="AD374" s="535"/>
      <c r="AE374" s="6">
        <f t="shared" si="24"/>
        <v>17</v>
      </c>
      <c r="AF374" s="6" t="str">
        <f>IF($AE374=17,_xlfn.XLOOKUP($A374&amp;" ",CostDB!B:B,CostDB!A:A,"",,),IF($AE374=15,_xlfn.XLOOKUP($A374&amp;"   ",CostDB!B:B,CostDB!A:A,"",,),""))</f>
        <v>50200MKS E000XA</v>
      </c>
      <c r="AG374" s="6" t="str">
        <f t="shared" si="22"/>
        <v>FUN</v>
      </c>
      <c r="AH374" s="6" t="str">
        <f t="shared" si="21"/>
        <v>CBU</v>
      </c>
      <c r="AI374" s="6" t="str">
        <f>IF($AF374="","",IF(LEFT(A374,5)="17500","タンク",IF(LEFT(A374,5)="17510","タンク",IF(COUNTIF(WeDB!$D$174:$D$183,$AF374)&gt;0,"吊掛けのみ",IF(COUNTIF(WeDB!$M$3:$M$169,$AF374)&gt;0,"アルミ",IF(COUNTIF(WeDB!D$3:D$169,$AF374),"WE適用","適用無し"))))))</f>
        <v>アルミ</v>
      </c>
      <c r="AJ374" s="6" t="str">
        <f>IF(AND(AI374="WE適用",COUNTIF(Planning!$AS$10:$AS$896,$AF374&amp;"_"&amp;$AH374)&gt;0),"計画ok",IF(AND(AI374="WE適用",COUNTIF(Planning!$AS$10:$AS$896,$AF374&amp;"_"&amp;$AH374)=0),"未反映NG",""))</f>
        <v/>
      </c>
      <c r="AK374" s="6" t="str">
        <f t="shared" si="23"/>
        <v>50200MKS E000XA_CBU</v>
      </c>
      <c r="AL374" s="6" t="str">
        <f>IF(B374="","",_xlfn.XLOOKUP(AF374,CostDB!A:A,CostDB!G:G))</f>
        <v>1255WE</v>
      </c>
    </row>
    <row r="375" spans="1:38" x14ac:dyDescent="0.35">
      <c r="A375" s="8" t="s">
        <v>2467</v>
      </c>
      <c r="B375" s="9" t="s">
        <v>191</v>
      </c>
      <c r="C375" s="9" t="s">
        <v>2444</v>
      </c>
      <c r="D375" s="10" t="s">
        <v>2445</v>
      </c>
      <c r="E375" s="9">
        <v>0</v>
      </c>
      <c r="F375" s="9">
        <v>0</v>
      </c>
      <c r="G375" s="9">
        <v>0</v>
      </c>
      <c r="H375" s="9">
        <v>0</v>
      </c>
      <c r="I375" s="9">
        <v>16</v>
      </c>
      <c r="J375" s="9">
        <v>0</v>
      </c>
      <c r="K375" s="9">
        <v>0</v>
      </c>
      <c r="L375" s="9">
        <v>0</v>
      </c>
      <c r="M375" s="9">
        <v>0</v>
      </c>
      <c r="N375" s="9">
        <v>0</v>
      </c>
      <c r="O375" s="9">
        <v>0</v>
      </c>
      <c r="P375" s="9">
        <v>0</v>
      </c>
      <c r="Q375" s="9">
        <v>0</v>
      </c>
      <c r="R375" s="9">
        <v>0</v>
      </c>
      <c r="S375" s="9">
        <v>0</v>
      </c>
      <c r="T375" s="9">
        <v>0</v>
      </c>
      <c r="U375" s="9">
        <v>0</v>
      </c>
      <c r="V375" s="9">
        <v>0</v>
      </c>
      <c r="W375" s="9">
        <v>0</v>
      </c>
      <c r="X375" s="9">
        <v>0</v>
      </c>
      <c r="Y375" s="9"/>
      <c r="Z375" s="9"/>
      <c r="AA375" s="9"/>
      <c r="AB375" s="9"/>
      <c r="AC375" s="10"/>
      <c r="AD375" s="535"/>
      <c r="AE375" s="6">
        <f t="shared" si="24"/>
        <v>17</v>
      </c>
      <c r="AF375" s="6" t="str">
        <f>IF($AE375=17,_xlfn.XLOOKUP($A375&amp;" ",CostDB!B:B,CostDB!A:A,"",,),IF($AE375=15,_xlfn.XLOOKUP($A375&amp;"   ",CostDB!B:B,CostDB!A:A,"",,),""))</f>
        <v>50200MKS E000XA</v>
      </c>
      <c r="AG375" s="6" t="str">
        <f t="shared" si="22"/>
        <v>FUN</v>
      </c>
      <c r="AH375" s="6" t="str">
        <f t="shared" si="21"/>
        <v>CBU</v>
      </c>
      <c r="AI375" s="6" t="str">
        <f>IF($AF375="","",IF(LEFT(A375,5)="17500","タンク",IF(LEFT(A375,5)="17510","タンク",IF(COUNTIF(WeDB!$D$174:$D$183,$AF375)&gt;0,"吊掛けのみ",IF(COUNTIF(WeDB!$M$3:$M$169,$AF375)&gt;0,"アルミ",IF(COUNTIF(WeDB!D$3:D$169,$AF375),"WE適用","適用無し"))))))</f>
        <v>アルミ</v>
      </c>
      <c r="AJ375" s="6" t="str">
        <f>IF(AND(AI375="WE適用",COUNTIF(Planning!$AS$10:$AS$896,$AF375&amp;"_"&amp;$AH375)&gt;0),"計画ok",IF(AND(AI375="WE適用",COUNTIF(Planning!$AS$10:$AS$896,$AF375&amp;"_"&amp;$AH375)=0),"未反映NG",""))</f>
        <v/>
      </c>
      <c r="AK375" s="6" t="str">
        <f t="shared" si="23"/>
        <v>50200MKS E000XA_CBU</v>
      </c>
      <c r="AL375" s="6" t="str">
        <f>IF(B375="","",_xlfn.XLOOKUP(AF375,CostDB!A:A,CostDB!G:G))</f>
        <v>1255WE</v>
      </c>
    </row>
    <row r="376" spans="1:38" x14ac:dyDescent="0.35">
      <c r="A376" s="8" t="s">
        <v>2467</v>
      </c>
      <c r="B376" s="9" t="s">
        <v>191</v>
      </c>
      <c r="C376" s="9" t="s">
        <v>2444</v>
      </c>
      <c r="D376" s="10" t="s">
        <v>2445</v>
      </c>
      <c r="E376" s="9">
        <v>0</v>
      </c>
      <c r="F376" s="9">
        <v>0</v>
      </c>
      <c r="G376" s="9">
        <v>3</v>
      </c>
      <c r="H376" s="9">
        <v>0</v>
      </c>
      <c r="I376" s="9">
        <v>0</v>
      </c>
      <c r="J376" s="9">
        <v>0</v>
      </c>
      <c r="K376" s="9">
        <v>0</v>
      </c>
      <c r="L376" s="9">
        <v>0</v>
      </c>
      <c r="M376" s="9">
        <v>0</v>
      </c>
      <c r="N376" s="9">
        <v>0</v>
      </c>
      <c r="O376" s="9">
        <v>0</v>
      </c>
      <c r="P376" s="9">
        <v>0</v>
      </c>
      <c r="Q376" s="9">
        <v>0</v>
      </c>
      <c r="R376" s="9">
        <v>0</v>
      </c>
      <c r="S376" s="9">
        <v>0</v>
      </c>
      <c r="T376" s="9">
        <v>0</v>
      </c>
      <c r="U376" s="9">
        <v>0</v>
      </c>
      <c r="V376" s="9">
        <v>0</v>
      </c>
      <c r="W376" s="9">
        <v>0</v>
      </c>
      <c r="X376" s="9">
        <v>0</v>
      </c>
      <c r="Y376" s="9"/>
      <c r="Z376" s="9"/>
      <c r="AA376" s="9"/>
      <c r="AB376" s="9"/>
      <c r="AC376" s="10"/>
      <c r="AD376" s="535"/>
      <c r="AE376" s="6">
        <f t="shared" si="24"/>
        <v>17</v>
      </c>
      <c r="AF376" s="6" t="str">
        <f>IF($AE376=17,_xlfn.XLOOKUP($A376&amp;" ",CostDB!B:B,CostDB!A:A,"",,),IF($AE376=15,_xlfn.XLOOKUP($A376&amp;"   ",CostDB!B:B,CostDB!A:A,"",,),""))</f>
        <v>50200MKS E000XA</v>
      </c>
      <c r="AG376" s="6" t="str">
        <f t="shared" si="22"/>
        <v>FUN</v>
      </c>
      <c r="AH376" s="6" t="str">
        <f t="shared" si="21"/>
        <v>CBU</v>
      </c>
      <c r="AI376" s="6" t="str">
        <f>IF($AF376="","",IF(LEFT(A376,5)="17500","タンク",IF(LEFT(A376,5)="17510","タンク",IF(COUNTIF(WeDB!$D$174:$D$183,$AF376)&gt;0,"吊掛けのみ",IF(COUNTIF(WeDB!$M$3:$M$169,$AF376)&gt;0,"アルミ",IF(COUNTIF(WeDB!D$3:D$169,$AF376),"WE適用","適用無し"))))))</f>
        <v>アルミ</v>
      </c>
      <c r="AJ376" s="6" t="str">
        <f>IF(AND(AI376="WE適用",COUNTIF(Planning!$AS$10:$AS$896,$AF376&amp;"_"&amp;$AH376)&gt;0),"計画ok",IF(AND(AI376="WE適用",COUNTIF(Planning!$AS$10:$AS$896,$AF376&amp;"_"&amp;$AH376)=0),"未反映NG",""))</f>
        <v/>
      </c>
      <c r="AK376" s="6" t="str">
        <f t="shared" si="23"/>
        <v>50200MKS E000XA_CBU</v>
      </c>
      <c r="AL376" s="6" t="str">
        <f>IF(B376="","",_xlfn.XLOOKUP(AF376,CostDB!A:A,CostDB!G:G))</f>
        <v>1255WE</v>
      </c>
    </row>
    <row r="377" spans="1:38" x14ac:dyDescent="0.35">
      <c r="A377" s="8" t="s">
        <v>2467</v>
      </c>
      <c r="B377" s="9" t="s">
        <v>191</v>
      </c>
      <c r="C377" s="9" t="s">
        <v>2444</v>
      </c>
      <c r="D377" s="10" t="s">
        <v>2445</v>
      </c>
      <c r="E377" s="9">
        <v>0</v>
      </c>
      <c r="F377" s="9">
        <v>0</v>
      </c>
      <c r="G377" s="9">
        <v>2</v>
      </c>
      <c r="H377" s="9">
        <v>0</v>
      </c>
      <c r="I377" s="9">
        <v>0</v>
      </c>
      <c r="J377" s="9">
        <v>0</v>
      </c>
      <c r="K377" s="9">
        <v>0</v>
      </c>
      <c r="L377" s="9">
        <v>0</v>
      </c>
      <c r="M377" s="9">
        <v>0</v>
      </c>
      <c r="N377" s="9">
        <v>0</v>
      </c>
      <c r="O377" s="9">
        <v>0</v>
      </c>
      <c r="P377" s="9">
        <v>0</v>
      </c>
      <c r="Q377" s="9">
        <v>0</v>
      </c>
      <c r="R377" s="9">
        <v>0</v>
      </c>
      <c r="S377" s="9">
        <v>0</v>
      </c>
      <c r="T377" s="9">
        <v>0</v>
      </c>
      <c r="U377" s="9">
        <v>0</v>
      </c>
      <c r="V377" s="9">
        <v>0</v>
      </c>
      <c r="W377" s="9">
        <v>0</v>
      </c>
      <c r="X377" s="9">
        <v>0</v>
      </c>
      <c r="Y377" s="9"/>
      <c r="Z377" s="9"/>
      <c r="AA377" s="9"/>
      <c r="AB377" s="9"/>
      <c r="AC377" s="10"/>
      <c r="AD377" s="535"/>
      <c r="AE377" s="6">
        <f t="shared" si="24"/>
        <v>17</v>
      </c>
      <c r="AF377" s="6" t="str">
        <f>IF($AE377=17,_xlfn.XLOOKUP($A377&amp;" ",CostDB!B:B,CostDB!A:A,"",,),IF($AE377=15,_xlfn.XLOOKUP($A377&amp;"   ",CostDB!B:B,CostDB!A:A,"",,),""))</f>
        <v>50200MKS E000XA</v>
      </c>
      <c r="AG377" s="6" t="str">
        <f t="shared" si="22"/>
        <v>FUN</v>
      </c>
      <c r="AH377" s="6" t="str">
        <f t="shared" si="21"/>
        <v>CBU</v>
      </c>
      <c r="AI377" s="6" t="str">
        <f>IF($AF377="","",IF(LEFT(A377,5)="17500","タンク",IF(LEFT(A377,5)="17510","タンク",IF(COUNTIF(WeDB!$D$174:$D$183,$AF377)&gt;0,"吊掛けのみ",IF(COUNTIF(WeDB!$M$3:$M$169,$AF377)&gt;0,"アルミ",IF(COUNTIF(WeDB!D$3:D$169,$AF377),"WE適用","適用無し"))))))</f>
        <v>アルミ</v>
      </c>
      <c r="AJ377" s="6" t="str">
        <f>IF(AND(AI377="WE適用",COUNTIF(Planning!$AS$10:$AS$896,$AF377&amp;"_"&amp;$AH377)&gt;0),"計画ok",IF(AND(AI377="WE適用",COUNTIF(Planning!$AS$10:$AS$896,$AF377&amp;"_"&amp;$AH377)=0),"未反映NG",""))</f>
        <v/>
      </c>
      <c r="AK377" s="6" t="str">
        <f t="shared" si="23"/>
        <v>50200MKS E000XA_CBU</v>
      </c>
      <c r="AL377" s="6" t="str">
        <f>IF(B377="","",_xlfn.XLOOKUP(AF377,CostDB!A:A,CostDB!G:G))</f>
        <v>1255WE</v>
      </c>
    </row>
    <row r="378" spans="1:38" x14ac:dyDescent="0.35">
      <c r="A378" s="8" t="s">
        <v>2467</v>
      </c>
      <c r="B378" s="9" t="s">
        <v>191</v>
      </c>
      <c r="C378" s="9" t="s">
        <v>2444</v>
      </c>
      <c r="D378" s="10" t="s">
        <v>2445</v>
      </c>
      <c r="E378" s="9">
        <v>0</v>
      </c>
      <c r="F378" s="9">
        <v>0</v>
      </c>
      <c r="G378" s="9">
        <v>0</v>
      </c>
      <c r="H378" s="9">
        <v>0</v>
      </c>
      <c r="I378" s="9">
        <v>0</v>
      </c>
      <c r="J378" s="9">
        <v>0</v>
      </c>
      <c r="K378" s="9">
        <v>12</v>
      </c>
      <c r="L378" s="9">
        <v>0</v>
      </c>
      <c r="M378" s="9">
        <v>0</v>
      </c>
      <c r="N378" s="9">
        <v>0</v>
      </c>
      <c r="O378" s="9">
        <v>0</v>
      </c>
      <c r="P378" s="9">
        <v>0</v>
      </c>
      <c r="Q378" s="9">
        <v>0</v>
      </c>
      <c r="R378" s="9">
        <v>0</v>
      </c>
      <c r="S378" s="9">
        <v>0</v>
      </c>
      <c r="T378" s="9">
        <v>0</v>
      </c>
      <c r="U378" s="9">
        <v>0</v>
      </c>
      <c r="V378" s="9">
        <v>0</v>
      </c>
      <c r="W378" s="9">
        <v>0</v>
      </c>
      <c r="X378" s="9">
        <v>0</v>
      </c>
      <c r="Y378" s="9"/>
      <c r="Z378" s="9"/>
      <c r="AA378" s="9"/>
      <c r="AB378" s="9"/>
      <c r="AC378" s="10"/>
      <c r="AD378" s="535"/>
      <c r="AE378" s="6">
        <f t="shared" si="24"/>
        <v>17</v>
      </c>
      <c r="AF378" s="6" t="str">
        <f>IF($AE378=17,_xlfn.XLOOKUP($A378&amp;" ",CostDB!B:B,CostDB!A:A,"",,),IF($AE378=15,_xlfn.XLOOKUP($A378&amp;"   ",CostDB!B:B,CostDB!A:A,"",,),""))</f>
        <v>50200MKS E000XA</v>
      </c>
      <c r="AG378" s="6" t="str">
        <f t="shared" si="22"/>
        <v>FUN</v>
      </c>
      <c r="AH378" s="6" t="str">
        <f t="shared" si="21"/>
        <v>CBU</v>
      </c>
      <c r="AI378" s="6" t="str">
        <f>IF($AF378="","",IF(LEFT(A378,5)="17500","タンク",IF(LEFT(A378,5)="17510","タンク",IF(COUNTIF(WeDB!$D$174:$D$183,$AF378)&gt;0,"吊掛けのみ",IF(COUNTIF(WeDB!$M$3:$M$169,$AF378)&gt;0,"アルミ",IF(COUNTIF(WeDB!D$3:D$169,$AF378),"WE適用","適用無し"))))))</f>
        <v>アルミ</v>
      </c>
      <c r="AJ378" s="6" t="str">
        <f>IF(AND(AI378="WE適用",COUNTIF(Planning!$AS$10:$AS$896,$AF378&amp;"_"&amp;$AH378)&gt;0),"計画ok",IF(AND(AI378="WE適用",COUNTIF(Planning!$AS$10:$AS$896,$AF378&amp;"_"&amp;$AH378)=0),"未反映NG",""))</f>
        <v/>
      </c>
      <c r="AK378" s="6" t="str">
        <f t="shared" si="23"/>
        <v>50200MKS E000XA_CBU</v>
      </c>
      <c r="AL378" s="6" t="str">
        <f>IF(B378="","",_xlfn.XLOOKUP(AF378,CostDB!A:A,CostDB!G:G))</f>
        <v>1255WE</v>
      </c>
    </row>
    <row r="379" spans="1:38" x14ac:dyDescent="0.35">
      <c r="A379" s="8" t="s">
        <v>2467</v>
      </c>
      <c r="B379" s="9" t="s">
        <v>191</v>
      </c>
      <c r="C379" s="9" t="s">
        <v>2444</v>
      </c>
      <c r="D379" s="10" t="s">
        <v>2445</v>
      </c>
      <c r="E379" s="9">
        <v>0</v>
      </c>
      <c r="F379" s="9">
        <v>0</v>
      </c>
      <c r="G379" s="9">
        <v>0</v>
      </c>
      <c r="H379" s="9">
        <v>0</v>
      </c>
      <c r="I379" s="9">
        <v>0</v>
      </c>
      <c r="J379" s="9">
        <v>0</v>
      </c>
      <c r="K379" s="9">
        <v>0</v>
      </c>
      <c r="L379" s="9">
        <v>0</v>
      </c>
      <c r="M379" s="9">
        <v>0</v>
      </c>
      <c r="N379" s="9">
        <v>0</v>
      </c>
      <c r="O379" s="9">
        <v>0</v>
      </c>
      <c r="P379" s="9">
        <v>25</v>
      </c>
      <c r="Q379" s="9">
        <v>0</v>
      </c>
      <c r="R379" s="9">
        <v>0</v>
      </c>
      <c r="S379" s="9">
        <v>0</v>
      </c>
      <c r="T379" s="9">
        <v>0</v>
      </c>
      <c r="U379" s="9">
        <v>0</v>
      </c>
      <c r="V379" s="9">
        <v>0</v>
      </c>
      <c r="W379" s="9">
        <v>0</v>
      </c>
      <c r="X379" s="9">
        <v>0</v>
      </c>
      <c r="Y379" s="9"/>
      <c r="Z379" s="9"/>
      <c r="AA379" s="9"/>
      <c r="AB379" s="9"/>
      <c r="AC379" s="10"/>
      <c r="AD379" s="535"/>
      <c r="AE379" s="6">
        <f t="shared" si="24"/>
        <v>17</v>
      </c>
      <c r="AF379" s="6" t="str">
        <f>IF($AE379=17,_xlfn.XLOOKUP($A379&amp;" ",CostDB!B:B,CostDB!A:A,"",,),IF($AE379=15,_xlfn.XLOOKUP($A379&amp;"   ",CostDB!B:B,CostDB!A:A,"",,),""))</f>
        <v>50200MKS E000XA</v>
      </c>
      <c r="AG379" s="6" t="str">
        <f t="shared" si="22"/>
        <v>FUN</v>
      </c>
      <c r="AH379" s="6" t="str">
        <f t="shared" si="21"/>
        <v>CBU</v>
      </c>
      <c r="AI379" s="6" t="str">
        <f>IF($AF379="","",IF(LEFT(A379,5)="17500","タンク",IF(LEFT(A379,5)="17510","タンク",IF(COUNTIF(WeDB!$D$174:$D$183,$AF379)&gt;0,"吊掛けのみ",IF(COUNTIF(WeDB!$M$3:$M$169,$AF379)&gt;0,"アルミ",IF(COUNTIF(WeDB!D$3:D$169,$AF379),"WE適用","適用無し"))))))</f>
        <v>アルミ</v>
      </c>
      <c r="AJ379" s="6" t="str">
        <f>IF(AND(AI379="WE適用",COUNTIF(Planning!$AS$10:$AS$896,$AF379&amp;"_"&amp;$AH379)&gt;0),"計画ok",IF(AND(AI379="WE適用",COUNTIF(Planning!$AS$10:$AS$896,$AF379&amp;"_"&amp;$AH379)=0),"未反映NG",""))</f>
        <v/>
      </c>
      <c r="AK379" s="6" t="str">
        <f t="shared" si="23"/>
        <v>50200MKS E000XA_CBU</v>
      </c>
      <c r="AL379" s="6" t="str">
        <f>IF(B379="","",_xlfn.XLOOKUP(AF379,CostDB!A:A,CostDB!G:G))</f>
        <v>1255WE</v>
      </c>
    </row>
    <row r="380" spans="1:38" x14ac:dyDescent="0.35">
      <c r="A380" s="8" t="s">
        <v>2467</v>
      </c>
      <c r="B380" s="9" t="s">
        <v>191</v>
      </c>
      <c r="C380" s="9" t="s">
        <v>2444</v>
      </c>
      <c r="D380" s="10" t="s">
        <v>2445</v>
      </c>
      <c r="E380" s="9">
        <v>0</v>
      </c>
      <c r="F380" s="9">
        <v>0</v>
      </c>
      <c r="G380" s="9">
        <v>0</v>
      </c>
      <c r="H380" s="9">
        <v>10</v>
      </c>
      <c r="I380" s="9">
        <v>0</v>
      </c>
      <c r="J380" s="9">
        <v>0</v>
      </c>
      <c r="K380" s="9">
        <v>0</v>
      </c>
      <c r="L380" s="9">
        <v>0</v>
      </c>
      <c r="M380" s="9">
        <v>0</v>
      </c>
      <c r="N380" s="9">
        <v>0</v>
      </c>
      <c r="O380" s="9">
        <v>0</v>
      </c>
      <c r="P380" s="9">
        <v>0</v>
      </c>
      <c r="Q380" s="9">
        <v>0</v>
      </c>
      <c r="R380" s="9">
        <v>0</v>
      </c>
      <c r="S380" s="9">
        <v>0</v>
      </c>
      <c r="T380" s="9">
        <v>0</v>
      </c>
      <c r="U380" s="9">
        <v>0</v>
      </c>
      <c r="V380" s="9">
        <v>0</v>
      </c>
      <c r="W380" s="9">
        <v>0</v>
      </c>
      <c r="X380" s="9">
        <v>0</v>
      </c>
      <c r="Y380" s="9"/>
      <c r="Z380" s="9"/>
      <c r="AA380" s="9"/>
      <c r="AB380" s="9"/>
      <c r="AC380" s="10"/>
      <c r="AD380" s="535"/>
      <c r="AE380" s="6">
        <f t="shared" si="24"/>
        <v>17</v>
      </c>
      <c r="AF380" s="6" t="str">
        <f>IF($AE380=17,_xlfn.XLOOKUP($A380&amp;" ",CostDB!B:B,CostDB!A:A,"",,),IF($AE380=15,_xlfn.XLOOKUP($A380&amp;"   ",CostDB!B:B,CostDB!A:A,"",,),""))</f>
        <v>50200MKS E000XA</v>
      </c>
      <c r="AG380" s="6" t="str">
        <f t="shared" si="22"/>
        <v>FUN</v>
      </c>
      <c r="AH380" s="6" t="str">
        <f t="shared" si="21"/>
        <v>CBU</v>
      </c>
      <c r="AI380" s="6" t="str">
        <f>IF($AF380="","",IF(LEFT(A380,5)="17500","タンク",IF(LEFT(A380,5)="17510","タンク",IF(COUNTIF(WeDB!$D$174:$D$183,$AF380)&gt;0,"吊掛けのみ",IF(COUNTIF(WeDB!$M$3:$M$169,$AF380)&gt;0,"アルミ",IF(COUNTIF(WeDB!D$3:D$169,$AF380),"WE適用","適用無し"))))))</f>
        <v>アルミ</v>
      </c>
      <c r="AJ380" s="6" t="str">
        <f>IF(AND(AI380="WE適用",COUNTIF(Planning!$AS$10:$AS$896,$AF380&amp;"_"&amp;$AH380)&gt;0),"計画ok",IF(AND(AI380="WE適用",COUNTIF(Planning!$AS$10:$AS$896,$AF380&amp;"_"&amp;$AH380)=0),"未反映NG",""))</f>
        <v/>
      </c>
      <c r="AK380" s="6" t="str">
        <f t="shared" si="23"/>
        <v>50200MKS E000XA_CBU</v>
      </c>
      <c r="AL380" s="6" t="str">
        <f>IF(B380="","",_xlfn.XLOOKUP(AF380,CostDB!A:A,CostDB!G:G))</f>
        <v>1255WE</v>
      </c>
    </row>
    <row r="381" spans="1:38" x14ac:dyDescent="0.35">
      <c r="A381" s="8" t="s">
        <v>2467</v>
      </c>
      <c r="B381" s="9" t="s">
        <v>191</v>
      </c>
      <c r="C381" s="9" t="s">
        <v>2444</v>
      </c>
      <c r="D381" s="10" t="s">
        <v>2445</v>
      </c>
      <c r="E381" s="9">
        <v>0</v>
      </c>
      <c r="F381" s="9">
        <v>32</v>
      </c>
      <c r="G381" s="9">
        <v>38</v>
      </c>
      <c r="H381" s="9">
        <v>0</v>
      </c>
      <c r="I381" s="9">
        <v>0</v>
      </c>
      <c r="J381" s="9">
        <v>0</v>
      </c>
      <c r="K381" s="9">
        <v>0</v>
      </c>
      <c r="L381" s="9">
        <v>0</v>
      </c>
      <c r="M381" s="9">
        <v>0</v>
      </c>
      <c r="N381" s="9">
        <v>0</v>
      </c>
      <c r="O381" s="9">
        <v>0</v>
      </c>
      <c r="P381" s="9">
        <v>0</v>
      </c>
      <c r="Q381" s="9">
        <v>0</v>
      </c>
      <c r="R381" s="9">
        <v>0</v>
      </c>
      <c r="S381" s="9">
        <v>0</v>
      </c>
      <c r="T381" s="9">
        <v>0</v>
      </c>
      <c r="U381" s="9">
        <v>0</v>
      </c>
      <c r="V381" s="9">
        <v>0</v>
      </c>
      <c r="W381" s="9">
        <v>0</v>
      </c>
      <c r="X381" s="9">
        <v>0</v>
      </c>
      <c r="Y381" s="9"/>
      <c r="Z381" s="9"/>
      <c r="AA381" s="9"/>
      <c r="AB381" s="9"/>
      <c r="AC381" s="10"/>
      <c r="AD381" s="535"/>
      <c r="AE381" s="6">
        <f t="shared" si="24"/>
        <v>17</v>
      </c>
      <c r="AF381" s="6" t="str">
        <f>IF($AE381=17,_xlfn.XLOOKUP($A381&amp;" ",CostDB!B:B,CostDB!A:A,"",,),IF($AE381=15,_xlfn.XLOOKUP($A381&amp;"   ",CostDB!B:B,CostDB!A:A,"",,),""))</f>
        <v>50200MKS E000XA</v>
      </c>
      <c r="AG381" s="6" t="str">
        <f t="shared" si="22"/>
        <v>FUN</v>
      </c>
      <c r="AH381" s="6" t="str">
        <f t="shared" si="21"/>
        <v>CBU</v>
      </c>
      <c r="AI381" s="6" t="str">
        <f>IF($AF381="","",IF(LEFT(A381,5)="17500","タンク",IF(LEFT(A381,5)="17510","タンク",IF(COUNTIF(WeDB!$D$174:$D$183,$AF381)&gt;0,"吊掛けのみ",IF(COUNTIF(WeDB!$M$3:$M$169,$AF381)&gt;0,"アルミ",IF(COUNTIF(WeDB!D$3:D$169,$AF381),"WE適用","適用無し"))))))</f>
        <v>アルミ</v>
      </c>
      <c r="AJ381" s="6" t="str">
        <f>IF(AND(AI381="WE適用",COUNTIF(Planning!$AS$10:$AS$896,$AF381&amp;"_"&amp;$AH381)&gt;0),"計画ok",IF(AND(AI381="WE適用",COUNTIF(Planning!$AS$10:$AS$896,$AF381&amp;"_"&amp;$AH381)=0),"未反映NG",""))</f>
        <v/>
      </c>
      <c r="AK381" s="6" t="str">
        <f t="shared" si="23"/>
        <v>50200MKS E000XA_CBU</v>
      </c>
      <c r="AL381" s="6" t="str">
        <f>IF(B381="","",_xlfn.XLOOKUP(AF381,CostDB!A:A,CostDB!G:G))</f>
        <v>1255WE</v>
      </c>
    </row>
    <row r="382" spans="1:38" x14ac:dyDescent="0.35">
      <c r="A382" s="8" t="s">
        <v>2467</v>
      </c>
      <c r="B382" s="9" t="s">
        <v>191</v>
      </c>
      <c r="C382" s="9" t="s">
        <v>2444</v>
      </c>
      <c r="D382" s="10" t="s">
        <v>2445</v>
      </c>
      <c r="E382" s="9">
        <v>0</v>
      </c>
      <c r="F382" s="9">
        <v>0</v>
      </c>
      <c r="G382" s="9">
        <v>10</v>
      </c>
      <c r="H382" s="9">
        <v>0</v>
      </c>
      <c r="I382" s="9">
        <v>0</v>
      </c>
      <c r="J382" s="9">
        <v>0</v>
      </c>
      <c r="K382" s="9">
        <v>0</v>
      </c>
      <c r="L382" s="9">
        <v>0</v>
      </c>
      <c r="M382" s="9">
        <v>0</v>
      </c>
      <c r="N382" s="9">
        <v>0</v>
      </c>
      <c r="O382" s="9">
        <v>0</v>
      </c>
      <c r="P382" s="9">
        <v>0</v>
      </c>
      <c r="Q382" s="9">
        <v>0</v>
      </c>
      <c r="R382" s="9">
        <v>0</v>
      </c>
      <c r="S382" s="9">
        <v>0</v>
      </c>
      <c r="T382" s="9">
        <v>0</v>
      </c>
      <c r="U382" s="9">
        <v>0</v>
      </c>
      <c r="V382" s="9">
        <v>0</v>
      </c>
      <c r="W382" s="9">
        <v>0</v>
      </c>
      <c r="X382" s="9">
        <v>0</v>
      </c>
      <c r="Y382" s="9"/>
      <c r="Z382" s="9"/>
      <c r="AA382" s="9"/>
      <c r="AB382" s="9"/>
      <c r="AC382" s="10"/>
      <c r="AD382" s="535"/>
      <c r="AE382" s="6">
        <f t="shared" si="24"/>
        <v>17</v>
      </c>
      <c r="AF382" s="6" t="str">
        <f>IF($AE382=17,_xlfn.XLOOKUP($A382&amp;" ",CostDB!B:B,CostDB!A:A,"",,),IF($AE382=15,_xlfn.XLOOKUP($A382&amp;"   ",CostDB!B:B,CostDB!A:A,"",,),""))</f>
        <v>50200MKS E000XA</v>
      </c>
      <c r="AG382" s="6" t="str">
        <f t="shared" si="22"/>
        <v>FUN</v>
      </c>
      <c r="AH382" s="6" t="str">
        <f t="shared" si="21"/>
        <v>CBU</v>
      </c>
      <c r="AI382" s="6" t="str">
        <f>IF($AF382="","",IF(LEFT(A382,5)="17500","タンク",IF(LEFT(A382,5)="17510","タンク",IF(COUNTIF(WeDB!$D$174:$D$183,$AF382)&gt;0,"吊掛けのみ",IF(COUNTIF(WeDB!$M$3:$M$169,$AF382)&gt;0,"アルミ",IF(COUNTIF(WeDB!D$3:D$169,$AF382),"WE適用","適用無し"))))))</f>
        <v>アルミ</v>
      </c>
      <c r="AJ382" s="6" t="str">
        <f>IF(AND(AI382="WE適用",COUNTIF(Planning!$AS$10:$AS$896,$AF382&amp;"_"&amp;$AH382)&gt;0),"計画ok",IF(AND(AI382="WE適用",COUNTIF(Planning!$AS$10:$AS$896,$AF382&amp;"_"&amp;$AH382)=0),"未反映NG",""))</f>
        <v/>
      </c>
      <c r="AK382" s="6" t="str">
        <f t="shared" si="23"/>
        <v>50200MKS E000XA_CBU</v>
      </c>
      <c r="AL382" s="6" t="str">
        <f>IF(B382="","",_xlfn.XLOOKUP(AF382,CostDB!A:A,CostDB!G:G))</f>
        <v>1255WE</v>
      </c>
    </row>
    <row r="383" spans="1:38" x14ac:dyDescent="0.35">
      <c r="A383" s="8" t="s">
        <v>2468</v>
      </c>
      <c r="B383" s="9"/>
      <c r="C383" s="9"/>
      <c r="D383" s="10"/>
      <c r="E383" s="9">
        <v>90</v>
      </c>
      <c r="F383" s="9">
        <v>90</v>
      </c>
      <c r="G383" s="9">
        <v>90</v>
      </c>
      <c r="H383" s="9">
        <v>90</v>
      </c>
      <c r="I383" s="9">
        <v>90</v>
      </c>
      <c r="J383" s="9">
        <v>102</v>
      </c>
      <c r="K383" s="9">
        <v>99</v>
      </c>
      <c r="L383" s="9">
        <v>99</v>
      </c>
      <c r="M383" s="9">
        <v>99</v>
      </c>
      <c r="N383" s="9">
        <v>100</v>
      </c>
      <c r="O383" s="9">
        <v>99</v>
      </c>
      <c r="P383" s="9">
        <v>99</v>
      </c>
      <c r="Q383" s="9">
        <v>98</v>
      </c>
      <c r="R383" s="9">
        <v>99</v>
      </c>
      <c r="S383" s="9">
        <v>99</v>
      </c>
      <c r="T383" s="9">
        <v>99</v>
      </c>
      <c r="U383" s="9">
        <v>98</v>
      </c>
      <c r="V383" s="9">
        <v>99</v>
      </c>
      <c r="W383" s="9">
        <v>99</v>
      </c>
      <c r="X383" s="9">
        <v>100</v>
      </c>
      <c r="Y383" s="9"/>
      <c r="Z383" s="9"/>
      <c r="AA383" s="9"/>
      <c r="AB383" s="9"/>
      <c r="AC383" s="10"/>
      <c r="AD383" s="535"/>
      <c r="AE383" s="6">
        <f t="shared" si="24"/>
        <v>20</v>
      </c>
      <c r="AF383" s="6" t="str">
        <f>IF($AE383=17,_xlfn.XLOOKUP($A383&amp;" ",CostDB!B:B,CostDB!A:A,"",,),IF($AE383=15,_xlfn.XLOOKUP($A383&amp;"   ",CostDB!B:B,CostDB!A:A,"",,),""))</f>
        <v/>
      </c>
      <c r="AG383" s="6" t="str">
        <f t="shared" si="22"/>
        <v/>
      </c>
      <c r="AH383" s="6" t="str">
        <f t="shared" si="21"/>
        <v/>
      </c>
      <c r="AI383" s="6" t="str">
        <f>IF($AF383="","",IF(LEFT(A383,5)="17500","タンク",IF(LEFT(A383,5)="17510","タンク",IF(COUNTIF(WeDB!$D$174:$D$183,$AF383)&gt;0,"吊掛けのみ",IF(COUNTIF(WeDB!$M$3:$M$169,$AF383)&gt;0,"アルミ",IF(COUNTIF(WeDB!D$3:D$169,$AF383),"WE適用","適用無し"))))))</f>
        <v/>
      </c>
      <c r="AJ383" s="6" t="str">
        <f>IF(AND(AI383="WE適用",COUNTIF(Planning!$AS$10:$AS$896,$AF383&amp;"_"&amp;$AH383)&gt;0),"計画ok",IF(AND(AI383="WE適用",COUNTIF(Planning!$AS$10:$AS$896,$AF383&amp;"_"&amp;$AH383)=0),"未反映NG",""))</f>
        <v/>
      </c>
      <c r="AK383" s="6" t="str">
        <f t="shared" si="23"/>
        <v>_</v>
      </c>
      <c r="AL383" s="6" t="str">
        <f>IF(B383="","",_xlfn.XLOOKUP(AF383,CostDB!A:A,CostDB!G:G))</f>
        <v/>
      </c>
    </row>
    <row r="384" spans="1:38" x14ac:dyDescent="0.35">
      <c r="A384" s="8" t="s">
        <v>194</v>
      </c>
      <c r="B384" s="9" t="s">
        <v>191</v>
      </c>
      <c r="C384" s="9" t="s">
        <v>2444</v>
      </c>
      <c r="D384" s="10" t="s">
        <v>153</v>
      </c>
      <c r="E384" s="9">
        <v>0</v>
      </c>
      <c r="F384" s="9">
        <v>0</v>
      </c>
      <c r="G384" s="9">
        <v>0</v>
      </c>
      <c r="H384" s="9">
        <v>0</v>
      </c>
      <c r="I384" s="9">
        <v>0</v>
      </c>
      <c r="J384" s="9">
        <v>0</v>
      </c>
      <c r="K384" s="9">
        <v>0</v>
      </c>
      <c r="L384" s="9">
        <v>0</v>
      </c>
      <c r="M384" s="9">
        <v>0</v>
      </c>
      <c r="N384" s="9">
        <v>10</v>
      </c>
      <c r="O384" s="9">
        <v>0</v>
      </c>
      <c r="P384" s="9">
        <v>0</v>
      </c>
      <c r="Q384" s="9">
        <v>0</v>
      </c>
      <c r="R384" s="9">
        <v>0</v>
      </c>
      <c r="S384" s="9">
        <v>0</v>
      </c>
      <c r="T384" s="9">
        <v>0</v>
      </c>
      <c r="U384" s="9">
        <v>0</v>
      </c>
      <c r="V384" s="9">
        <v>0</v>
      </c>
      <c r="W384" s="9">
        <v>0</v>
      </c>
      <c r="X384" s="9">
        <v>0</v>
      </c>
      <c r="Y384" s="9"/>
      <c r="Z384" s="9"/>
      <c r="AA384" s="9"/>
      <c r="AB384" s="9"/>
      <c r="AC384" s="10"/>
      <c r="AD384" s="535"/>
      <c r="AE384" s="6">
        <f t="shared" si="24"/>
        <v>15</v>
      </c>
      <c r="AF384" s="6" t="str">
        <f>IF($AE384=17,_xlfn.XLOOKUP($A384&amp;" ",CostDB!B:B,CostDB!A:A,"",,),IF($AE384=15,_xlfn.XLOOKUP($A384&amp;"   ",CostDB!B:B,CostDB!A:A,"",,),""))</f>
        <v>50200MLF E800XA</v>
      </c>
      <c r="AG384" s="6" t="str">
        <f t="shared" si="22"/>
        <v>FUN</v>
      </c>
      <c r="AH384" s="6" t="str">
        <f t="shared" si="21"/>
        <v>CBU</v>
      </c>
      <c r="AI384" s="6" t="str">
        <f>IF($AF384="","",IF(LEFT(A384,5)="17500","タンク",IF(LEFT(A384,5)="17510","タンク",IF(COUNTIF(WeDB!$D$174:$D$183,$AF384)&gt;0,"吊掛けのみ",IF(COUNTIF(WeDB!$M$3:$M$169,$AF384)&gt;0,"アルミ",IF(COUNTIF(WeDB!D$3:D$169,$AF384),"WE適用","適用無し"))))))</f>
        <v>アルミ</v>
      </c>
      <c r="AJ384" s="6" t="str">
        <f>IF(AND(AI384="WE適用",COUNTIF(Planning!$AS$10:$AS$896,$AF384&amp;"_"&amp;$AH384)&gt;0),"計画ok",IF(AND(AI384="WE適用",COUNTIF(Planning!$AS$10:$AS$896,$AF384&amp;"_"&amp;$AH384)=0),"未反映NG",""))</f>
        <v/>
      </c>
      <c r="AK384" s="6" t="str">
        <f t="shared" si="23"/>
        <v>50200MLF E800XA_CBU</v>
      </c>
      <c r="AL384" s="6" t="str">
        <f>IF(B384="","",_xlfn.XLOOKUP(AF384,CostDB!A:A,CostDB!G:G))</f>
        <v>1255WE</v>
      </c>
    </row>
    <row r="385" spans="1:38" x14ac:dyDescent="0.35">
      <c r="A385" s="8" t="s">
        <v>194</v>
      </c>
      <c r="B385" s="9" t="s">
        <v>191</v>
      </c>
      <c r="C385" s="9" t="s">
        <v>2444</v>
      </c>
      <c r="D385" s="10" t="s">
        <v>153</v>
      </c>
      <c r="E385" s="9">
        <v>0</v>
      </c>
      <c r="F385" s="9">
        <v>0</v>
      </c>
      <c r="G385" s="9">
        <v>0</v>
      </c>
      <c r="H385" s="9">
        <v>0</v>
      </c>
      <c r="I385" s="9">
        <v>0</v>
      </c>
      <c r="J385" s="9">
        <v>0</v>
      </c>
      <c r="K385" s="9">
        <v>10</v>
      </c>
      <c r="L385" s="9">
        <v>0</v>
      </c>
      <c r="M385" s="9">
        <v>0</v>
      </c>
      <c r="N385" s="9">
        <v>0</v>
      </c>
      <c r="O385" s="9">
        <v>0</v>
      </c>
      <c r="P385" s="9">
        <v>0</v>
      </c>
      <c r="Q385" s="9">
        <v>0</v>
      </c>
      <c r="R385" s="9">
        <v>0</v>
      </c>
      <c r="S385" s="9">
        <v>0</v>
      </c>
      <c r="T385" s="9">
        <v>0</v>
      </c>
      <c r="U385" s="9">
        <v>0</v>
      </c>
      <c r="V385" s="9">
        <v>0</v>
      </c>
      <c r="W385" s="9">
        <v>0</v>
      </c>
      <c r="X385" s="9">
        <v>0</v>
      </c>
      <c r="Y385" s="9"/>
      <c r="Z385" s="9"/>
      <c r="AA385" s="9"/>
      <c r="AB385" s="9"/>
      <c r="AC385" s="10"/>
      <c r="AD385" s="535"/>
      <c r="AE385" s="6">
        <f t="shared" si="24"/>
        <v>15</v>
      </c>
      <c r="AF385" s="6" t="str">
        <f>IF($AE385=17,_xlfn.XLOOKUP($A385&amp;" ",CostDB!B:B,CostDB!A:A,"",,),IF($AE385=15,_xlfn.XLOOKUP($A385&amp;"   ",CostDB!B:B,CostDB!A:A,"",,),""))</f>
        <v>50200MLF E800XA</v>
      </c>
      <c r="AG385" s="6" t="str">
        <f t="shared" si="22"/>
        <v>FUN</v>
      </c>
      <c r="AH385" s="6" t="str">
        <f t="shared" si="21"/>
        <v>CBU</v>
      </c>
      <c r="AI385" s="6" t="str">
        <f>IF($AF385="","",IF(LEFT(A385,5)="17500","タンク",IF(LEFT(A385,5)="17510","タンク",IF(COUNTIF(WeDB!$D$174:$D$183,$AF385)&gt;0,"吊掛けのみ",IF(COUNTIF(WeDB!$M$3:$M$169,$AF385)&gt;0,"アルミ",IF(COUNTIF(WeDB!D$3:D$169,$AF385),"WE適用","適用無し"))))))</f>
        <v>アルミ</v>
      </c>
      <c r="AJ385" s="6" t="str">
        <f>IF(AND(AI385="WE適用",COUNTIF(Planning!$AS$10:$AS$896,$AF385&amp;"_"&amp;$AH385)&gt;0),"計画ok",IF(AND(AI385="WE適用",COUNTIF(Planning!$AS$10:$AS$896,$AF385&amp;"_"&amp;$AH385)=0),"未反映NG",""))</f>
        <v/>
      </c>
      <c r="AK385" s="6" t="str">
        <f t="shared" si="23"/>
        <v>50200MLF E800XA_CBU</v>
      </c>
      <c r="AL385" s="6" t="str">
        <f>IF(B385="","",_xlfn.XLOOKUP(AF385,CostDB!A:A,CostDB!G:G))</f>
        <v>1255WE</v>
      </c>
    </row>
    <row r="386" spans="1:38" x14ac:dyDescent="0.35">
      <c r="A386" s="8" t="s">
        <v>194</v>
      </c>
      <c r="B386" s="9" t="s">
        <v>191</v>
      </c>
      <c r="C386" s="9" t="s">
        <v>2444</v>
      </c>
      <c r="D386" s="10" t="s">
        <v>153</v>
      </c>
      <c r="E386" s="9">
        <v>0</v>
      </c>
      <c r="F386" s="9">
        <v>45</v>
      </c>
      <c r="G386" s="9">
        <v>55</v>
      </c>
      <c r="H386" s="9">
        <v>0</v>
      </c>
      <c r="I386" s="9">
        <v>0</v>
      </c>
      <c r="J386" s="9">
        <v>0</v>
      </c>
      <c r="K386" s="9">
        <v>0</v>
      </c>
      <c r="L386" s="9">
        <v>0</v>
      </c>
      <c r="M386" s="9">
        <v>0</v>
      </c>
      <c r="N386" s="9">
        <v>0</v>
      </c>
      <c r="O386" s="9">
        <v>0</v>
      </c>
      <c r="P386" s="9">
        <v>0</v>
      </c>
      <c r="Q386" s="9">
        <v>0</v>
      </c>
      <c r="R386" s="9">
        <v>0</v>
      </c>
      <c r="S386" s="9">
        <v>0</v>
      </c>
      <c r="T386" s="9">
        <v>0</v>
      </c>
      <c r="U386" s="9">
        <v>0</v>
      </c>
      <c r="V386" s="9">
        <v>0</v>
      </c>
      <c r="W386" s="9">
        <v>0</v>
      </c>
      <c r="X386" s="9">
        <v>0</v>
      </c>
      <c r="Y386" s="9"/>
      <c r="Z386" s="9"/>
      <c r="AA386" s="9"/>
      <c r="AB386" s="9"/>
      <c r="AC386" s="10"/>
      <c r="AD386" s="535"/>
      <c r="AE386" s="6">
        <f t="shared" si="24"/>
        <v>15</v>
      </c>
      <c r="AF386" s="6" t="str">
        <f>IF($AE386=17,_xlfn.XLOOKUP($A386&amp;" ",CostDB!B:B,CostDB!A:A,"",,),IF($AE386=15,_xlfn.XLOOKUP($A386&amp;"   ",CostDB!B:B,CostDB!A:A,"",,),""))</f>
        <v>50200MLF E800XA</v>
      </c>
      <c r="AG386" s="6" t="str">
        <f t="shared" si="22"/>
        <v>FUN</v>
      </c>
      <c r="AH386" s="6" t="str">
        <f t="shared" si="21"/>
        <v>CBU</v>
      </c>
      <c r="AI386" s="6" t="str">
        <f>IF($AF386="","",IF(LEFT(A386,5)="17500","タンク",IF(LEFT(A386,5)="17510","タンク",IF(COUNTIF(WeDB!$D$174:$D$183,$AF386)&gt;0,"吊掛けのみ",IF(COUNTIF(WeDB!$M$3:$M$169,$AF386)&gt;0,"アルミ",IF(COUNTIF(WeDB!D$3:D$169,$AF386),"WE適用","適用無し"))))))</f>
        <v>アルミ</v>
      </c>
      <c r="AJ386" s="6" t="str">
        <f>IF(AND(AI386="WE適用",COUNTIF(Planning!$AS$10:$AS$896,$AF386&amp;"_"&amp;$AH386)&gt;0),"計画ok",IF(AND(AI386="WE適用",COUNTIF(Planning!$AS$10:$AS$896,$AF386&amp;"_"&amp;$AH386)=0),"未反映NG",""))</f>
        <v/>
      </c>
      <c r="AK386" s="6" t="str">
        <f t="shared" si="23"/>
        <v>50200MLF E800XA_CBU</v>
      </c>
      <c r="AL386" s="6" t="str">
        <f>IF(B386="","",_xlfn.XLOOKUP(AF386,CostDB!A:A,CostDB!G:G))</f>
        <v>1255WE</v>
      </c>
    </row>
    <row r="387" spans="1:38" x14ac:dyDescent="0.35">
      <c r="A387" s="8" t="s">
        <v>194</v>
      </c>
      <c r="B387" s="9" t="s">
        <v>191</v>
      </c>
      <c r="C387" s="9" t="s">
        <v>2444</v>
      </c>
      <c r="D387" s="10" t="s">
        <v>153</v>
      </c>
      <c r="E387" s="9">
        <v>0</v>
      </c>
      <c r="F387" s="9">
        <v>0</v>
      </c>
      <c r="G387" s="9">
        <v>5</v>
      </c>
      <c r="H387" s="9">
        <v>39</v>
      </c>
      <c r="I387" s="9">
        <v>60</v>
      </c>
      <c r="J387" s="9">
        <v>47</v>
      </c>
      <c r="K387" s="9">
        <v>33</v>
      </c>
      <c r="L387" s="9">
        <v>0</v>
      </c>
      <c r="M387" s="9">
        <v>0</v>
      </c>
      <c r="N387" s="9">
        <v>0</v>
      </c>
      <c r="O387" s="9">
        <v>0</v>
      </c>
      <c r="P387" s="9">
        <v>0</v>
      </c>
      <c r="Q387" s="9">
        <v>0</v>
      </c>
      <c r="R387" s="9">
        <v>0</v>
      </c>
      <c r="S387" s="9">
        <v>0</v>
      </c>
      <c r="T387" s="9">
        <v>0</v>
      </c>
      <c r="U387" s="9">
        <v>0</v>
      </c>
      <c r="V387" s="9">
        <v>0</v>
      </c>
      <c r="W387" s="9">
        <v>0</v>
      </c>
      <c r="X387" s="9">
        <v>0</v>
      </c>
      <c r="Y387" s="9"/>
      <c r="Z387" s="9"/>
      <c r="AA387" s="9"/>
      <c r="AB387" s="9"/>
      <c r="AC387" s="10"/>
      <c r="AD387" s="535"/>
      <c r="AE387" s="6">
        <f t="shared" si="24"/>
        <v>15</v>
      </c>
      <c r="AF387" s="6" t="str">
        <f>IF($AE387=17,_xlfn.XLOOKUP($A387&amp;" ",CostDB!B:B,CostDB!A:A,"",,),IF($AE387=15,_xlfn.XLOOKUP($A387&amp;"   ",CostDB!B:B,CostDB!A:A,"",,),""))</f>
        <v>50200MLF E800XA</v>
      </c>
      <c r="AG387" s="6" t="str">
        <f t="shared" si="22"/>
        <v>FUN</v>
      </c>
      <c r="AH387" s="6" t="str">
        <f t="shared" si="21"/>
        <v>CBU</v>
      </c>
      <c r="AI387" s="6" t="str">
        <f>IF($AF387="","",IF(LEFT(A387,5)="17500","タンク",IF(LEFT(A387,5)="17510","タンク",IF(COUNTIF(WeDB!$D$174:$D$183,$AF387)&gt;0,"吊掛けのみ",IF(COUNTIF(WeDB!$M$3:$M$169,$AF387)&gt;0,"アルミ",IF(COUNTIF(WeDB!D$3:D$169,$AF387),"WE適用","適用無し"))))))</f>
        <v>アルミ</v>
      </c>
      <c r="AJ387" s="6" t="str">
        <f>IF(AND(AI387="WE適用",COUNTIF(Planning!$AS$10:$AS$896,$AF387&amp;"_"&amp;$AH387)&gt;0),"計画ok",IF(AND(AI387="WE適用",COUNTIF(Planning!$AS$10:$AS$896,$AF387&amp;"_"&amp;$AH387)=0),"未反映NG",""))</f>
        <v/>
      </c>
      <c r="AK387" s="6" t="str">
        <f t="shared" si="23"/>
        <v>50200MLF E800XA_CBU</v>
      </c>
      <c r="AL387" s="6" t="str">
        <f>IF(B387="","",_xlfn.XLOOKUP(AF387,CostDB!A:A,CostDB!G:G))</f>
        <v>1255WE</v>
      </c>
    </row>
    <row r="388" spans="1:38" x14ac:dyDescent="0.35">
      <c r="A388" s="8" t="s">
        <v>194</v>
      </c>
      <c r="B388" s="9" t="s">
        <v>191</v>
      </c>
      <c r="C388" s="9" t="s">
        <v>2444</v>
      </c>
      <c r="D388" s="10" t="s">
        <v>153</v>
      </c>
      <c r="E388" s="9">
        <v>0</v>
      </c>
      <c r="F388" s="9">
        <v>0</v>
      </c>
      <c r="G388" s="9">
        <v>0</v>
      </c>
      <c r="H388" s="9">
        <v>21</v>
      </c>
      <c r="I388" s="9">
        <v>0</v>
      </c>
      <c r="J388" s="9">
        <v>0</v>
      </c>
      <c r="K388" s="9">
        <v>8</v>
      </c>
      <c r="L388" s="9">
        <v>46</v>
      </c>
      <c r="M388" s="9">
        <v>21</v>
      </c>
      <c r="N388" s="9">
        <v>0</v>
      </c>
      <c r="O388" s="9">
        <v>0</v>
      </c>
      <c r="P388" s="9">
        <v>0</v>
      </c>
      <c r="Q388" s="9">
        <v>0</v>
      </c>
      <c r="R388" s="9">
        <v>0</v>
      </c>
      <c r="S388" s="9">
        <v>0</v>
      </c>
      <c r="T388" s="9">
        <v>0</v>
      </c>
      <c r="U388" s="9">
        <v>0</v>
      </c>
      <c r="V388" s="9">
        <v>0</v>
      </c>
      <c r="W388" s="9">
        <v>0</v>
      </c>
      <c r="X388" s="9">
        <v>0</v>
      </c>
      <c r="Y388" s="9"/>
      <c r="Z388" s="9"/>
      <c r="AA388" s="9"/>
      <c r="AB388" s="9"/>
      <c r="AC388" s="10"/>
      <c r="AD388" s="535"/>
      <c r="AE388" s="6">
        <f t="shared" si="24"/>
        <v>15</v>
      </c>
      <c r="AF388" s="6" t="str">
        <f>IF($AE388=17,_xlfn.XLOOKUP($A388&amp;" ",CostDB!B:B,CostDB!A:A,"",,),IF($AE388=15,_xlfn.XLOOKUP($A388&amp;"   ",CostDB!B:B,CostDB!A:A,"",,),""))</f>
        <v>50200MLF E800XA</v>
      </c>
      <c r="AG388" s="6" t="str">
        <f t="shared" si="22"/>
        <v>FUN</v>
      </c>
      <c r="AH388" s="6" t="str">
        <f t="shared" si="21"/>
        <v>CBU</v>
      </c>
      <c r="AI388" s="6" t="str">
        <f>IF($AF388="","",IF(LEFT(A388,5)="17500","タンク",IF(LEFT(A388,5)="17510","タンク",IF(COUNTIF(WeDB!$D$174:$D$183,$AF388)&gt;0,"吊掛けのみ",IF(COUNTIF(WeDB!$M$3:$M$169,$AF388)&gt;0,"アルミ",IF(COUNTIF(WeDB!D$3:D$169,$AF388),"WE適用","適用無し"))))))</f>
        <v>アルミ</v>
      </c>
      <c r="AJ388" s="6" t="str">
        <f>IF(AND(AI388="WE適用",COUNTIF(Planning!$AS$10:$AS$896,$AF388&amp;"_"&amp;$AH388)&gt;0),"計画ok",IF(AND(AI388="WE適用",COUNTIF(Planning!$AS$10:$AS$896,$AF388&amp;"_"&amp;$AH388)=0),"未反映NG",""))</f>
        <v/>
      </c>
      <c r="AK388" s="6" t="str">
        <f t="shared" si="23"/>
        <v>50200MLF E800XA_CBU</v>
      </c>
      <c r="AL388" s="6" t="str">
        <f>IF(B388="","",_xlfn.XLOOKUP(AF388,CostDB!A:A,CostDB!G:G))</f>
        <v>1255WE</v>
      </c>
    </row>
    <row r="389" spans="1:38" x14ac:dyDescent="0.35">
      <c r="A389" s="8" t="s">
        <v>194</v>
      </c>
      <c r="B389" s="9" t="s">
        <v>191</v>
      </c>
      <c r="C389" s="9" t="s">
        <v>2444</v>
      </c>
      <c r="D389" s="10" t="s">
        <v>153</v>
      </c>
      <c r="E389" s="9">
        <v>0</v>
      </c>
      <c r="F389" s="9">
        <v>0</v>
      </c>
      <c r="G389" s="9">
        <v>0</v>
      </c>
      <c r="H389" s="9">
        <v>0</v>
      </c>
      <c r="I389" s="9">
        <v>0</v>
      </c>
      <c r="J389" s="9">
        <v>0</v>
      </c>
      <c r="K389" s="9">
        <v>0</v>
      </c>
      <c r="L389" s="9">
        <v>0</v>
      </c>
      <c r="M389" s="9">
        <v>30</v>
      </c>
      <c r="N389" s="9">
        <v>40</v>
      </c>
      <c r="O389" s="9">
        <v>51</v>
      </c>
      <c r="P389" s="9">
        <v>51</v>
      </c>
      <c r="Q389" s="9">
        <v>52</v>
      </c>
      <c r="R389" s="9">
        <v>51</v>
      </c>
      <c r="S389" s="9">
        <v>51</v>
      </c>
      <c r="T389" s="9">
        <v>51</v>
      </c>
      <c r="U389" s="9">
        <v>51</v>
      </c>
      <c r="V389" s="9">
        <v>51</v>
      </c>
      <c r="W389" s="9">
        <v>51</v>
      </c>
      <c r="X389" s="9">
        <v>50</v>
      </c>
      <c r="Y389" s="9"/>
      <c r="Z389" s="9"/>
      <c r="AA389" s="9"/>
      <c r="AB389" s="9"/>
      <c r="AC389" s="10"/>
      <c r="AD389" s="535"/>
      <c r="AE389" s="6">
        <f t="shared" si="24"/>
        <v>15</v>
      </c>
      <c r="AF389" s="6" t="str">
        <f>IF($AE389=17,_xlfn.XLOOKUP($A389&amp;" ",CostDB!B:B,CostDB!A:A,"",,),IF($AE389=15,_xlfn.XLOOKUP($A389&amp;"   ",CostDB!B:B,CostDB!A:A,"",,),""))</f>
        <v>50200MLF E800XA</v>
      </c>
      <c r="AG389" s="6" t="str">
        <f t="shared" si="22"/>
        <v>FUN</v>
      </c>
      <c r="AH389" s="6" t="str">
        <f t="shared" ref="AH389:AH452" si="25">IF($AG389="","",IF($AG389="COM","CBU",IF($AG389="MULTI","CBU",IF($AG389="FUN","CBU",IF($AG389="CELL","CBU",IF($AG389="CKD","CKD"))))))</f>
        <v>CBU</v>
      </c>
      <c r="AI389" s="6" t="str">
        <f>IF($AF389="","",IF(LEFT(A389,5)="17500","タンク",IF(LEFT(A389,5)="17510","タンク",IF(COUNTIF(WeDB!$D$174:$D$183,$AF389)&gt;0,"吊掛けのみ",IF(COUNTIF(WeDB!$M$3:$M$169,$AF389)&gt;0,"アルミ",IF(COUNTIF(WeDB!D$3:D$169,$AF389),"WE適用","適用無し"))))))</f>
        <v>アルミ</v>
      </c>
      <c r="AJ389" s="6" t="str">
        <f>IF(AND(AI389="WE適用",COUNTIF(Planning!$AS$10:$AS$896,$AF389&amp;"_"&amp;$AH389)&gt;0),"計画ok",IF(AND(AI389="WE適用",COUNTIF(Planning!$AS$10:$AS$896,$AF389&amp;"_"&amp;$AH389)=0),"未反映NG",""))</f>
        <v/>
      </c>
      <c r="AK389" s="6" t="str">
        <f t="shared" si="23"/>
        <v>50200MLF E800XA_CBU</v>
      </c>
      <c r="AL389" s="6" t="str">
        <f>IF(B389="","",_xlfn.XLOOKUP(AF389,CostDB!A:A,CostDB!G:G))</f>
        <v>1255WE</v>
      </c>
    </row>
    <row r="390" spans="1:38" x14ac:dyDescent="0.35">
      <c r="A390" s="8" t="s">
        <v>194</v>
      </c>
      <c r="B390" s="9" t="s">
        <v>191</v>
      </c>
      <c r="C390" s="9" t="s">
        <v>2444</v>
      </c>
      <c r="D390" s="10" t="s">
        <v>153</v>
      </c>
      <c r="E390" s="9">
        <v>60</v>
      </c>
      <c r="F390" s="9">
        <v>15</v>
      </c>
      <c r="G390" s="9">
        <v>0</v>
      </c>
      <c r="H390" s="9">
        <v>0</v>
      </c>
      <c r="I390" s="9">
        <v>0</v>
      </c>
      <c r="J390" s="9">
        <v>0</v>
      </c>
      <c r="K390" s="9">
        <v>0</v>
      </c>
      <c r="L390" s="9">
        <v>0</v>
      </c>
      <c r="M390" s="9">
        <v>0</v>
      </c>
      <c r="N390" s="9">
        <v>0</v>
      </c>
      <c r="O390" s="9">
        <v>0</v>
      </c>
      <c r="P390" s="9">
        <v>0</v>
      </c>
      <c r="Q390" s="9">
        <v>0</v>
      </c>
      <c r="R390" s="9">
        <v>0</v>
      </c>
      <c r="S390" s="9">
        <v>0</v>
      </c>
      <c r="T390" s="9">
        <v>0</v>
      </c>
      <c r="U390" s="9">
        <v>0</v>
      </c>
      <c r="V390" s="9">
        <v>0</v>
      </c>
      <c r="W390" s="9">
        <v>0</v>
      </c>
      <c r="X390" s="9">
        <v>0</v>
      </c>
      <c r="Y390" s="9"/>
      <c r="Z390" s="9"/>
      <c r="AA390" s="9"/>
      <c r="AB390" s="9"/>
      <c r="AC390" s="10"/>
      <c r="AD390" s="535"/>
      <c r="AE390" s="6">
        <f t="shared" si="24"/>
        <v>15</v>
      </c>
      <c r="AF390" s="6" t="str">
        <f>IF($AE390=17,_xlfn.XLOOKUP($A390&amp;" ",CostDB!B:B,CostDB!A:A,"",,),IF($AE390=15,_xlfn.XLOOKUP($A390&amp;"   ",CostDB!B:B,CostDB!A:A,"",,),""))</f>
        <v>50200MLF E800XA</v>
      </c>
      <c r="AG390" s="6" t="str">
        <f t="shared" ref="AG390:AG453" si="26">IF($B390="K2AF02","COM",IF($B390="K2AF04","MULTI",IF($B390="K2AFC3","FUN",IF($B390="K2AFC4","CELL",IF($B390="K2KD32","CKD","")))))</f>
        <v>FUN</v>
      </c>
      <c r="AH390" s="6" t="str">
        <f t="shared" si="25"/>
        <v>CBU</v>
      </c>
      <c r="AI390" s="6" t="str">
        <f>IF($AF390="","",IF(LEFT(A390,5)="17500","タンク",IF(LEFT(A390,5)="17510","タンク",IF(COUNTIF(WeDB!$D$174:$D$183,$AF390)&gt;0,"吊掛けのみ",IF(COUNTIF(WeDB!$M$3:$M$169,$AF390)&gt;0,"アルミ",IF(COUNTIF(WeDB!D$3:D$169,$AF390),"WE適用","適用無し"))))))</f>
        <v>アルミ</v>
      </c>
      <c r="AJ390" s="6" t="str">
        <f>IF(AND(AI390="WE適用",COUNTIF(Planning!$AS$10:$AS$896,$AF390&amp;"_"&amp;$AH390)&gt;0),"計画ok",IF(AND(AI390="WE適用",COUNTIF(Planning!$AS$10:$AS$896,$AF390&amp;"_"&amp;$AH390)=0),"未反映NG",""))</f>
        <v/>
      </c>
      <c r="AK390" s="6" t="str">
        <f t="shared" ref="AK390:AK453" si="27">AF390&amp;"_"&amp;AH390</f>
        <v>50200MLF E800XA_CBU</v>
      </c>
      <c r="AL390" s="6" t="str">
        <f>IF(B390="","",_xlfn.XLOOKUP(AF390,CostDB!A:A,CostDB!G:G))</f>
        <v>1255WE</v>
      </c>
    </row>
    <row r="391" spans="1:38" x14ac:dyDescent="0.35">
      <c r="A391" s="8" t="s">
        <v>194</v>
      </c>
      <c r="B391" s="9" t="s">
        <v>191</v>
      </c>
      <c r="C391" s="9" t="s">
        <v>2444</v>
      </c>
      <c r="D391" s="10" t="s">
        <v>153</v>
      </c>
      <c r="E391" s="9">
        <v>0</v>
      </c>
      <c r="F391" s="9">
        <v>0</v>
      </c>
      <c r="G391" s="9">
        <v>0</v>
      </c>
      <c r="H391" s="9">
        <v>0</v>
      </c>
      <c r="I391" s="9">
        <v>0</v>
      </c>
      <c r="J391" s="9">
        <v>0</v>
      </c>
      <c r="K391" s="9">
        <v>0</v>
      </c>
      <c r="L391" s="9">
        <v>5</v>
      </c>
      <c r="M391" s="9">
        <v>0</v>
      </c>
      <c r="N391" s="9">
        <v>0</v>
      </c>
      <c r="O391" s="9">
        <v>0</v>
      </c>
      <c r="P391" s="9">
        <v>0</v>
      </c>
      <c r="Q391" s="9">
        <v>0</v>
      </c>
      <c r="R391" s="9">
        <v>0</v>
      </c>
      <c r="S391" s="9">
        <v>0</v>
      </c>
      <c r="T391" s="9">
        <v>0</v>
      </c>
      <c r="U391" s="9">
        <v>0</v>
      </c>
      <c r="V391" s="9">
        <v>0</v>
      </c>
      <c r="W391" s="9">
        <v>0</v>
      </c>
      <c r="X391" s="9">
        <v>0</v>
      </c>
      <c r="Y391" s="9"/>
      <c r="Z391" s="9"/>
      <c r="AA391" s="9"/>
      <c r="AB391" s="9"/>
      <c r="AC391" s="10"/>
      <c r="AD391" s="535"/>
      <c r="AE391" s="6">
        <f t="shared" si="24"/>
        <v>15</v>
      </c>
      <c r="AF391" s="6" t="str">
        <f>IF($AE391=17,_xlfn.XLOOKUP($A391&amp;" ",CostDB!B:B,CostDB!A:A,"",,),IF($AE391=15,_xlfn.XLOOKUP($A391&amp;"   ",CostDB!B:B,CostDB!A:A,"",,),""))</f>
        <v>50200MLF E800XA</v>
      </c>
      <c r="AG391" s="6" t="str">
        <f t="shared" si="26"/>
        <v>FUN</v>
      </c>
      <c r="AH391" s="6" t="str">
        <f t="shared" si="25"/>
        <v>CBU</v>
      </c>
      <c r="AI391" s="6" t="str">
        <f>IF($AF391="","",IF(LEFT(A391,5)="17500","タンク",IF(LEFT(A391,5)="17510","タンク",IF(COUNTIF(WeDB!$D$174:$D$183,$AF391)&gt;0,"吊掛けのみ",IF(COUNTIF(WeDB!$M$3:$M$169,$AF391)&gt;0,"アルミ",IF(COUNTIF(WeDB!D$3:D$169,$AF391),"WE適用","適用無し"))))))</f>
        <v>アルミ</v>
      </c>
      <c r="AJ391" s="6" t="str">
        <f>IF(AND(AI391="WE適用",COUNTIF(Planning!$AS$10:$AS$896,$AF391&amp;"_"&amp;$AH391)&gt;0),"計画ok",IF(AND(AI391="WE適用",COUNTIF(Planning!$AS$10:$AS$896,$AF391&amp;"_"&amp;$AH391)=0),"未反映NG",""))</f>
        <v/>
      </c>
      <c r="AK391" s="6" t="str">
        <f t="shared" si="27"/>
        <v>50200MLF E800XA_CBU</v>
      </c>
      <c r="AL391" s="6" t="str">
        <f>IF(B391="","",_xlfn.XLOOKUP(AF391,CostDB!A:A,CostDB!G:G))</f>
        <v>1255WE</v>
      </c>
    </row>
    <row r="392" spans="1:38" x14ac:dyDescent="0.35">
      <c r="A392" s="8" t="s">
        <v>2469</v>
      </c>
      <c r="B392" s="9"/>
      <c r="C392" s="9"/>
      <c r="D392" s="10"/>
      <c r="E392" s="9">
        <v>60</v>
      </c>
      <c r="F392" s="9">
        <v>60</v>
      </c>
      <c r="G392" s="9">
        <v>60</v>
      </c>
      <c r="H392" s="9">
        <v>60</v>
      </c>
      <c r="I392" s="9">
        <v>60</v>
      </c>
      <c r="J392" s="9">
        <v>47</v>
      </c>
      <c r="K392" s="9">
        <v>51</v>
      </c>
      <c r="L392" s="9">
        <v>51</v>
      </c>
      <c r="M392" s="9">
        <v>51</v>
      </c>
      <c r="N392" s="9">
        <v>50</v>
      </c>
      <c r="O392" s="9">
        <v>51</v>
      </c>
      <c r="P392" s="9">
        <v>51</v>
      </c>
      <c r="Q392" s="9">
        <v>52</v>
      </c>
      <c r="R392" s="9">
        <v>51</v>
      </c>
      <c r="S392" s="9">
        <v>51</v>
      </c>
      <c r="T392" s="9">
        <v>51</v>
      </c>
      <c r="U392" s="9">
        <v>51</v>
      </c>
      <c r="V392" s="9">
        <v>51</v>
      </c>
      <c r="W392" s="9">
        <v>51</v>
      </c>
      <c r="X392" s="9">
        <v>50</v>
      </c>
      <c r="Y392" s="9"/>
      <c r="Z392" s="9"/>
      <c r="AA392" s="9"/>
      <c r="AB392" s="9"/>
      <c r="AC392" s="10"/>
      <c r="AD392" s="535"/>
      <c r="AE392" s="6">
        <f t="shared" si="24"/>
        <v>18</v>
      </c>
      <c r="AF392" s="6" t="str">
        <f>IF($AE392=17,_xlfn.XLOOKUP($A392&amp;" ",CostDB!B:B,CostDB!A:A,"",,),IF($AE392=15,_xlfn.XLOOKUP($A392&amp;"   ",CostDB!B:B,CostDB!A:A,"",,),""))</f>
        <v/>
      </c>
      <c r="AG392" s="6" t="str">
        <f t="shared" si="26"/>
        <v/>
      </c>
      <c r="AH392" s="6" t="str">
        <f t="shared" si="25"/>
        <v/>
      </c>
      <c r="AI392" s="6" t="str">
        <f>IF($AF392="","",IF(LEFT(A392,5)="17500","タンク",IF(LEFT(A392,5)="17510","タンク",IF(COUNTIF(WeDB!$D$174:$D$183,$AF392)&gt;0,"吊掛けのみ",IF(COUNTIF(WeDB!$M$3:$M$169,$AF392)&gt;0,"アルミ",IF(COUNTIF(WeDB!D$3:D$169,$AF392),"WE適用","適用無し"))))))</f>
        <v/>
      </c>
      <c r="AJ392" s="6" t="str">
        <f>IF(AND(AI392="WE適用",COUNTIF(Planning!$AS$10:$AS$896,$AF392&amp;"_"&amp;$AH392)&gt;0),"計画ok",IF(AND(AI392="WE適用",COUNTIF(Planning!$AS$10:$AS$896,$AF392&amp;"_"&amp;$AH392)=0),"未反映NG",""))</f>
        <v/>
      </c>
      <c r="AK392" s="6" t="str">
        <f t="shared" si="27"/>
        <v>_</v>
      </c>
      <c r="AL392" s="6" t="str">
        <f>IF(B392="","",_xlfn.XLOOKUP(AF392,CostDB!A:A,CostDB!G:G))</f>
        <v/>
      </c>
    </row>
    <row r="393" spans="1:38" x14ac:dyDescent="0.35">
      <c r="A393" s="8" t="s">
        <v>2470</v>
      </c>
      <c r="B393" s="9" t="s">
        <v>199</v>
      </c>
      <c r="C393" s="9" t="s">
        <v>2389</v>
      </c>
      <c r="D393" s="10" t="s">
        <v>143</v>
      </c>
      <c r="E393" s="9">
        <v>0</v>
      </c>
      <c r="F393" s="9">
        <v>0</v>
      </c>
      <c r="G393" s="9">
        <v>0</v>
      </c>
      <c r="H393" s="9">
        <v>0</v>
      </c>
      <c r="I393" s="9">
        <v>0</v>
      </c>
      <c r="J393" s="9">
        <v>0</v>
      </c>
      <c r="K393" s="9">
        <v>0</v>
      </c>
      <c r="L393" s="9">
        <v>0</v>
      </c>
      <c r="M393" s="9">
        <v>0</v>
      </c>
      <c r="N393" s="9">
        <v>0</v>
      </c>
      <c r="O393" s="9">
        <v>0</v>
      </c>
      <c r="P393" s="9">
        <v>0</v>
      </c>
      <c r="Q393" s="9">
        <v>0</v>
      </c>
      <c r="R393" s="9">
        <v>0</v>
      </c>
      <c r="S393" s="9">
        <v>0</v>
      </c>
      <c r="T393" s="9">
        <v>0</v>
      </c>
      <c r="U393" s="9">
        <v>0</v>
      </c>
      <c r="V393" s="9">
        <v>0</v>
      </c>
      <c r="W393" s="9">
        <v>0</v>
      </c>
      <c r="X393" s="9">
        <v>10</v>
      </c>
      <c r="Y393" s="9"/>
      <c r="Z393" s="9"/>
      <c r="AA393" s="9"/>
      <c r="AB393" s="9"/>
      <c r="AC393" s="10"/>
      <c r="AD393" s="535"/>
      <c r="AE393" s="6">
        <f t="shared" si="24"/>
        <v>17</v>
      </c>
      <c r="AF393" s="6" t="str">
        <f>IF($AE393=17,_xlfn.XLOOKUP($A393&amp;" ",CostDB!B:B,CostDB!A:A,"",,),IF($AE393=15,_xlfn.XLOOKUP($A393&amp;"   ",CostDB!B:B,CostDB!A:A,"",,),""))</f>
        <v>17510MFP A500XA</v>
      </c>
      <c r="AG393" s="6" t="str">
        <f t="shared" si="26"/>
        <v>CELL</v>
      </c>
      <c r="AH393" s="6" t="str">
        <f t="shared" si="25"/>
        <v>CBU</v>
      </c>
      <c r="AI393" s="6" t="str">
        <f>IF($AF393="","",IF(LEFT(A393,5)="17500","タンク",IF(LEFT(A393,5)="17510","タンク",IF(COUNTIF(WeDB!$D$174:$D$183,$AF393)&gt;0,"吊掛けのみ",IF(COUNTIF(WeDB!$M$3:$M$169,$AF393)&gt;0,"アルミ",IF(COUNTIF(WeDB!D$3:D$169,$AF393),"WE適用","適用無し"))))))</f>
        <v>タンク</v>
      </c>
      <c r="AJ393" s="6" t="str">
        <f>IF(AND(AI393="WE適用",COUNTIF(Planning!$AS$10:$AS$896,$AF393&amp;"_"&amp;$AH393)&gt;0),"計画ok",IF(AND(AI393="WE適用",COUNTIF(Planning!$AS$10:$AS$896,$AF393&amp;"_"&amp;$AH393)=0),"未反映NG",""))</f>
        <v/>
      </c>
      <c r="AK393" s="6" t="str">
        <f t="shared" si="27"/>
        <v>17510MFP A500XA_CBU</v>
      </c>
      <c r="AL393" s="6" t="str">
        <f>IF(B393="","",_xlfn.XLOOKUP(AF393,CostDB!A:A,CostDB!G:G))</f>
        <v>1265WE</v>
      </c>
    </row>
    <row r="394" spans="1:38" x14ac:dyDescent="0.35">
      <c r="A394" s="8" t="s">
        <v>2470</v>
      </c>
      <c r="B394" s="9" t="s">
        <v>199</v>
      </c>
      <c r="C394" s="9" t="s">
        <v>2389</v>
      </c>
      <c r="D394" s="10" t="s">
        <v>143</v>
      </c>
      <c r="E394" s="9">
        <v>10</v>
      </c>
      <c r="F394" s="9">
        <v>0</v>
      </c>
      <c r="G394" s="9">
        <v>15</v>
      </c>
      <c r="H394" s="9">
        <v>0</v>
      </c>
      <c r="I394" s="9">
        <v>15</v>
      </c>
      <c r="J394" s="9">
        <v>0</v>
      </c>
      <c r="K394" s="9">
        <v>15</v>
      </c>
      <c r="L394" s="9">
        <v>0</v>
      </c>
      <c r="M394" s="9">
        <v>15</v>
      </c>
      <c r="N394" s="9">
        <v>0</v>
      </c>
      <c r="O394" s="9">
        <v>15</v>
      </c>
      <c r="P394" s="9">
        <v>0</v>
      </c>
      <c r="Q394" s="9">
        <v>15</v>
      </c>
      <c r="R394" s="9">
        <v>0</v>
      </c>
      <c r="S394" s="9">
        <v>0</v>
      </c>
      <c r="T394" s="9">
        <v>0</v>
      </c>
      <c r="U394" s="9">
        <v>0</v>
      </c>
      <c r="V394" s="9">
        <v>0</v>
      </c>
      <c r="W394" s="9">
        <v>0</v>
      </c>
      <c r="X394" s="9">
        <v>0</v>
      </c>
      <c r="Y394" s="9"/>
      <c r="Z394" s="9"/>
      <c r="AA394" s="9"/>
      <c r="AB394" s="9"/>
      <c r="AC394" s="10"/>
      <c r="AD394" s="535"/>
      <c r="AE394" s="6">
        <f t="shared" si="24"/>
        <v>17</v>
      </c>
      <c r="AF394" s="6" t="str">
        <f>IF($AE394=17,_xlfn.XLOOKUP($A394&amp;" ",CostDB!B:B,CostDB!A:A,"",,),IF($AE394=15,_xlfn.XLOOKUP($A394&amp;"   ",CostDB!B:B,CostDB!A:A,"",,),""))</f>
        <v>17510MFP A500XA</v>
      </c>
      <c r="AG394" s="6" t="str">
        <f t="shared" si="26"/>
        <v>CELL</v>
      </c>
      <c r="AH394" s="6" t="str">
        <f t="shared" si="25"/>
        <v>CBU</v>
      </c>
      <c r="AI394" s="6" t="str">
        <f>IF($AF394="","",IF(LEFT(A394,5)="17500","タンク",IF(LEFT(A394,5)="17510","タンク",IF(COUNTIF(WeDB!$D$174:$D$183,$AF394)&gt;0,"吊掛けのみ",IF(COUNTIF(WeDB!$M$3:$M$169,$AF394)&gt;0,"アルミ",IF(COUNTIF(WeDB!D$3:D$169,$AF394),"WE適用","適用無し"))))))</f>
        <v>タンク</v>
      </c>
      <c r="AJ394" s="6" t="str">
        <f>IF(AND(AI394="WE適用",COUNTIF(Planning!$AS$10:$AS$896,$AF394&amp;"_"&amp;$AH394)&gt;0),"計画ok",IF(AND(AI394="WE適用",COUNTIF(Planning!$AS$10:$AS$896,$AF394&amp;"_"&amp;$AH394)=0),"未反映NG",""))</f>
        <v/>
      </c>
      <c r="AK394" s="6" t="str">
        <f t="shared" si="27"/>
        <v>17510MFP A500XA_CBU</v>
      </c>
      <c r="AL394" s="6" t="str">
        <f>IF(B394="","",_xlfn.XLOOKUP(AF394,CostDB!A:A,CostDB!G:G))</f>
        <v>1265WE</v>
      </c>
    </row>
    <row r="395" spans="1:38" x14ac:dyDescent="0.35">
      <c r="A395" s="8" t="s">
        <v>2471</v>
      </c>
      <c r="B395" s="9"/>
      <c r="C395" s="9"/>
      <c r="D395" s="10"/>
      <c r="E395" s="9">
        <v>10</v>
      </c>
      <c r="F395" s="9">
        <v>0</v>
      </c>
      <c r="G395" s="9">
        <v>15</v>
      </c>
      <c r="H395" s="9">
        <v>0</v>
      </c>
      <c r="I395" s="9">
        <v>15</v>
      </c>
      <c r="J395" s="9">
        <v>0</v>
      </c>
      <c r="K395" s="9">
        <v>15</v>
      </c>
      <c r="L395" s="9">
        <v>0</v>
      </c>
      <c r="M395" s="9">
        <v>15</v>
      </c>
      <c r="N395" s="9">
        <v>0</v>
      </c>
      <c r="O395" s="9">
        <v>15</v>
      </c>
      <c r="P395" s="9">
        <v>0</v>
      </c>
      <c r="Q395" s="9">
        <v>15</v>
      </c>
      <c r="R395" s="9">
        <v>0</v>
      </c>
      <c r="S395" s="9">
        <v>0</v>
      </c>
      <c r="T395" s="9">
        <v>0</v>
      </c>
      <c r="U395" s="9">
        <v>0</v>
      </c>
      <c r="V395" s="9">
        <v>0</v>
      </c>
      <c r="W395" s="9">
        <v>0</v>
      </c>
      <c r="X395" s="9">
        <v>10</v>
      </c>
      <c r="Y395" s="9"/>
      <c r="Z395" s="9"/>
      <c r="AA395" s="9"/>
      <c r="AB395" s="9"/>
      <c r="AC395" s="10"/>
      <c r="AD395" s="535"/>
      <c r="AE395" s="6">
        <f t="shared" si="24"/>
        <v>20</v>
      </c>
      <c r="AF395" s="6" t="str">
        <f>IF($AE395=17,_xlfn.XLOOKUP($A395&amp;" ",CostDB!B:B,CostDB!A:A,"",,),IF($AE395=15,_xlfn.XLOOKUP($A395&amp;"   ",CostDB!B:B,CostDB!A:A,"",,),""))</f>
        <v/>
      </c>
      <c r="AG395" s="6" t="str">
        <f t="shared" si="26"/>
        <v/>
      </c>
      <c r="AH395" s="6" t="str">
        <f t="shared" si="25"/>
        <v/>
      </c>
      <c r="AI395" s="6" t="str">
        <f>IF($AF395="","",IF(LEFT(A395,5)="17500","タンク",IF(LEFT(A395,5)="17510","タンク",IF(COUNTIF(WeDB!$D$174:$D$183,$AF395)&gt;0,"吊掛けのみ",IF(COUNTIF(WeDB!$M$3:$M$169,$AF395)&gt;0,"アルミ",IF(COUNTIF(WeDB!D$3:D$169,$AF395),"WE適用","適用無し"))))))</f>
        <v/>
      </c>
      <c r="AJ395" s="6" t="str">
        <f>IF(AND(AI395="WE適用",COUNTIF(Planning!$AS$10:$AS$896,$AF395&amp;"_"&amp;$AH395)&gt;0),"計画ok",IF(AND(AI395="WE適用",COUNTIF(Planning!$AS$10:$AS$896,$AF395&amp;"_"&amp;$AH395)=0),"未反映NG",""))</f>
        <v/>
      </c>
      <c r="AK395" s="6" t="str">
        <f t="shared" si="27"/>
        <v>_</v>
      </c>
      <c r="AL395" s="6" t="str">
        <f>IF(B395="","",_xlfn.XLOOKUP(AF395,CostDB!A:A,CostDB!G:G))</f>
        <v/>
      </c>
    </row>
    <row r="396" spans="1:38" x14ac:dyDescent="0.35">
      <c r="A396" s="8" t="s">
        <v>2472</v>
      </c>
      <c r="B396" s="9" t="s">
        <v>199</v>
      </c>
      <c r="C396" s="9" t="s">
        <v>2389</v>
      </c>
      <c r="D396" s="10" t="s">
        <v>143</v>
      </c>
      <c r="E396" s="9">
        <v>0</v>
      </c>
      <c r="F396" s="9">
        <v>0</v>
      </c>
      <c r="G396" s="9">
        <v>0</v>
      </c>
      <c r="H396" s="9">
        <v>0</v>
      </c>
      <c r="I396" s="9">
        <v>0</v>
      </c>
      <c r="J396" s="9">
        <v>0</v>
      </c>
      <c r="K396" s="9">
        <v>0</v>
      </c>
      <c r="L396" s="9">
        <v>0</v>
      </c>
      <c r="M396" s="9">
        <v>0</v>
      </c>
      <c r="N396" s="9">
        <v>0</v>
      </c>
      <c r="O396" s="9">
        <v>0</v>
      </c>
      <c r="P396" s="9">
        <v>0</v>
      </c>
      <c r="Q396" s="9">
        <v>0</v>
      </c>
      <c r="R396" s="9">
        <v>0</v>
      </c>
      <c r="S396" s="9">
        <v>0</v>
      </c>
      <c r="T396" s="9">
        <v>0</v>
      </c>
      <c r="U396" s="9">
        <v>0</v>
      </c>
      <c r="V396" s="9">
        <v>0</v>
      </c>
      <c r="W396" s="9">
        <v>0</v>
      </c>
      <c r="X396" s="9">
        <v>6</v>
      </c>
      <c r="Y396" s="9"/>
      <c r="Z396" s="9"/>
      <c r="AA396" s="9"/>
      <c r="AB396" s="9"/>
      <c r="AC396" s="10"/>
      <c r="AD396" s="535"/>
      <c r="AE396" s="6">
        <f t="shared" si="24"/>
        <v>17</v>
      </c>
      <c r="AF396" s="6" t="str">
        <f>IF($AE396=17,_xlfn.XLOOKUP($A396&amp;" ",CostDB!B:B,CostDB!A:A,"",,),IF($AE396=15,_xlfn.XLOOKUP($A396&amp;"   ",CostDB!B:B,CostDB!A:A,"",,),""))</f>
        <v>17510MFP L800XA</v>
      </c>
      <c r="AG396" s="6" t="str">
        <f t="shared" si="26"/>
        <v>CELL</v>
      </c>
      <c r="AH396" s="6" t="str">
        <f t="shared" si="25"/>
        <v>CBU</v>
      </c>
      <c r="AI396" s="6" t="str">
        <f>IF($AF396="","",IF(LEFT(A396,5)="17500","タンク",IF(LEFT(A396,5)="17510","タンク",IF(COUNTIF(WeDB!$D$174:$D$183,$AF396)&gt;0,"吊掛けのみ",IF(COUNTIF(WeDB!$M$3:$M$169,$AF396)&gt;0,"アルミ",IF(COUNTIF(WeDB!D$3:D$169,$AF396),"WE適用","適用無し"))))))</f>
        <v>タンク</v>
      </c>
      <c r="AJ396" s="6" t="str">
        <f>IF(AND(AI396="WE適用",COUNTIF(Planning!$AS$10:$AS$896,$AF396&amp;"_"&amp;$AH396)&gt;0),"計画ok",IF(AND(AI396="WE適用",COUNTIF(Planning!$AS$10:$AS$896,$AF396&amp;"_"&amp;$AH396)=0),"未反映NG",""))</f>
        <v/>
      </c>
      <c r="AK396" s="6" t="str">
        <f t="shared" si="27"/>
        <v>17510MFP L800XA_CBU</v>
      </c>
      <c r="AL396" s="6" t="str">
        <f>IF(B396="","",_xlfn.XLOOKUP(AF396,CostDB!A:A,CostDB!G:G))</f>
        <v>1265WE</v>
      </c>
    </row>
    <row r="397" spans="1:38" x14ac:dyDescent="0.35">
      <c r="A397" s="8" t="s">
        <v>2472</v>
      </c>
      <c r="B397" s="9" t="s">
        <v>199</v>
      </c>
      <c r="C397" s="9" t="s">
        <v>2389</v>
      </c>
      <c r="D397" s="10" t="s">
        <v>143</v>
      </c>
      <c r="E397" s="9">
        <v>0</v>
      </c>
      <c r="F397" s="9">
        <v>15</v>
      </c>
      <c r="G397" s="9">
        <v>0</v>
      </c>
      <c r="H397" s="9">
        <v>15</v>
      </c>
      <c r="I397" s="9">
        <v>0</v>
      </c>
      <c r="J397" s="9">
        <v>15</v>
      </c>
      <c r="K397" s="9">
        <v>0</v>
      </c>
      <c r="L397" s="9">
        <v>15</v>
      </c>
      <c r="M397" s="9">
        <v>0</v>
      </c>
      <c r="N397" s="9">
        <v>15</v>
      </c>
      <c r="O397" s="9">
        <v>0</v>
      </c>
      <c r="P397" s="9">
        <v>16</v>
      </c>
      <c r="Q397" s="9">
        <v>0</v>
      </c>
      <c r="R397" s="9">
        <v>16</v>
      </c>
      <c r="S397" s="9">
        <v>15</v>
      </c>
      <c r="T397" s="9">
        <v>16</v>
      </c>
      <c r="U397" s="9">
        <v>15</v>
      </c>
      <c r="V397" s="9">
        <v>16</v>
      </c>
      <c r="W397" s="9">
        <v>15</v>
      </c>
      <c r="X397" s="9">
        <v>0</v>
      </c>
      <c r="Y397" s="9"/>
      <c r="Z397" s="9"/>
      <c r="AA397" s="9"/>
      <c r="AB397" s="9"/>
      <c r="AC397" s="10"/>
      <c r="AD397" s="535"/>
      <c r="AE397" s="6">
        <f t="shared" si="24"/>
        <v>17</v>
      </c>
      <c r="AF397" s="6" t="str">
        <f>IF($AE397=17,_xlfn.XLOOKUP($A397&amp;" ",CostDB!B:B,CostDB!A:A,"",,),IF($AE397=15,_xlfn.XLOOKUP($A397&amp;"   ",CostDB!B:B,CostDB!A:A,"",,),""))</f>
        <v>17510MFP L800XA</v>
      </c>
      <c r="AG397" s="6" t="str">
        <f t="shared" si="26"/>
        <v>CELL</v>
      </c>
      <c r="AH397" s="6" t="str">
        <f t="shared" si="25"/>
        <v>CBU</v>
      </c>
      <c r="AI397" s="6" t="str">
        <f>IF($AF397="","",IF(LEFT(A397,5)="17500","タンク",IF(LEFT(A397,5)="17510","タンク",IF(COUNTIF(WeDB!$D$174:$D$183,$AF397)&gt;0,"吊掛けのみ",IF(COUNTIF(WeDB!$M$3:$M$169,$AF397)&gt;0,"アルミ",IF(COUNTIF(WeDB!D$3:D$169,$AF397),"WE適用","適用無し"))))))</f>
        <v>タンク</v>
      </c>
      <c r="AJ397" s="6" t="str">
        <f>IF(AND(AI397="WE適用",COUNTIF(Planning!$AS$10:$AS$896,$AF397&amp;"_"&amp;$AH397)&gt;0),"計画ok",IF(AND(AI397="WE適用",COUNTIF(Planning!$AS$10:$AS$896,$AF397&amp;"_"&amp;$AH397)=0),"未反映NG",""))</f>
        <v/>
      </c>
      <c r="AK397" s="6" t="str">
        <f t="shared" si="27"/>
        <v>17510MFP L800XA_CBU</v>
      </c>
      <c r="AL397" s="6" t="str">
        <f>IF(B397="","",_xlfn.XLOOKUP(AF397,CostDB!A:A,CostDB!G:G))</f>
        <v>1265WE</v>
      </c>
    </row>
    <row r="398" spans="1:38" x14ac:dyDescent="0.35">
      <c r="A398" s="8" t="s">
        <v>2473</v>
      </c>
      <c r="B398" s="9"/>
      <c r="C398" s="9"/>
      <c r="D398" s="10"/>
      <c r="E398" s="9">
        <v>0</v>
      </c>
      <c r="F398" s="9">
        <v>15</v>
      </c>
      <c r="G398" s="9">
        <v>0</v>
      </c>
      <c r="H398" s="9">
        <v>15</v>
      </c>
      <c r="I398" s="9">
        <v>0</v>
      </c>
      <c r="J398" s="9">
        <v>15</v>
      </c>
      <c r="K398" s="9">
        <v>0</v>
      </c>
      <c r="L398" s="9">
        <v>15</v>
      </c>
      <c r="M398" s="9">
        <v>0</v>
      </c>
      <c r="N398" s="9">
        <v>15</v>
      </c>
      <c r="O398" s="9">
        <v>0</v>
      </c>
      <c r="P398" s="9">
        <v>16</v>
      </c>
      <c r="Q398" s="9">
        <v>0</v>
      </c>
      <c r="R398" s="9">
        <v>16</v>
      </c>
      <c r="S398" s="9">
        <v>15</v>
      </c>
      <c r="T398" s="9">
        <v>16</v>
      </c>
      <c r="U398" s="9">
        <v>15</v>
      </c>
      <c r="V398" s="9">
        <v>16</v>
      </c>
      <c r="W398" s="9">
        <v>15</v>
      </c>
      <c r="X398" s="9">
        <v>6</v>
      </c>
      <c r="Y398" s="9"/>
      <c r="Z398" s="9"/>
      <c r="AA398" s="9"/>
      <c r="AB398" s="9"/>
      <c r="AC398" s="10"/>
      <c r="AD398" s="535"/>
      <c r="AE398" s="6">
        <f t="shared" si="24"/>
        <v>20</v>
      </c>
      <c r="AF398" s="6" t="str">
        <f>IF($AE398=17,_xlfn.XLOOKUP($A398&amp;" ",CostDB!B:B,CostDB!A:A,"",,),IF($AE398=15,_xlfn.XLOOKUP($A398&amp;"   ",CostDB!B:B,CostDB!A:A,"",,),""))</f>
        <v/>
      </c>
      <c r="AG398" s="6" t="str">
        <f t="shared" si="26"/>
        <v/>
      </c>
      <c r="AH398" s="6" t="str">
        <f t="shared" si="25"/>
        <v/>
      </c>
      <c r="AI398" s="6" t="str">
        <f>IF($AF398="","",IF(LEFT(A398,5)="17500","タンク",IF(LEFT(A398,5)="17510","タンク",IF(COUNTIF(WeDB!$D$174:$D$183,$AF398)&gt;0,"吊掛けのみ",IF(COUNTIF(WeDB!$M$3:$M$169,$AF398)&gt;0,"アルミ",IF(COUNTIF(WeDB!D$3:D$169,$AF398),"WE適用","適用無し"))))))</f>
        <v/>
      </c>
      <c r="AJ398" s="6" t="str">
        <f>IF(AND(AI398="WE適用",COUNTIF(Planning!$AS$10:$AS$896,$AF398&amp;"_"&amp;$AH398)&gt;0),"計画ok",IF(AND(AI398="WE適用",COUNTIF(Planning!$AS$10:$AS$896,$AF398&amp;"_"&amp;$AH398)=0),"未反映NG",""))</f>
        <v/>
      </c>
      <c r="AK398" s="6" t="str">
        <f t="shared" si="27"/>
        <v>_</v>
      </c>
      <c r="AL398" s="6" t="str">
        <f>IF(B398="","",_xlfn.XLOOKUP(AF398,CostDB!A:A,CostDB!G:G))</f>
        <v/>
      </c>
    </row>
    <row r="399" spans="1:38" x14ac:dyDescent="0.35">
      <c r="A399" s="8" t="s">
        <v>2474</v>
      </c>
      <c r="B399" s="9" t="s">
        <v>199</v>
      </c>
      <c r="C399" s="9" t="s">
        <v>2389</v>
      </c>
      <c r="D399" s="10" t="s">
        <v>200</v>
      </c>
      <c r="E399" s="9">
        <v>0</v>
      </c>
      <c r="F399" s="9">
        <v>0</v>
      </c>
      <c r="G399" s="9">
        <v>0</v>
      </c>
      <c r="H399" s="9">
        <v>0</v>
      </c>
      <c r="I399" s="9">
        <v>0</v>
      </c>
      <c r="J399" s="9">
        <v>8</v>
      </c>
      <c r="K399" s="9">
        <v>11</v>
      </c>
      <c r="L399" s="9">
        <v>0</v>
      </c>
      <c r="M399" s="9">
        <v>0</v>
      </c>
      <c r="N399" s="9">
        <v>0</v>
      </c>
      <c r="O399" s="9">
        <v>0</v>
      </c>
      <c r="P399" s="9">
        <v>0</v>
      </c>
      <c r="Q399" s="9">
        <v>0</v>
      </c>
      <c r="R399" s="9">
        <v>0</v>
      </c>
      <c r="S399" s="9">
        <v>0</v>
      </c>
      <c r="T399" s="9">
        <v>10</v>
      </c>
      <c r="U399" s="9">
        <v>11</v>
      </c>
      <c r="V399" s="9">
        <v>0</v>
      </c>
      <c r="W399" s="9">
        <v>0</v>
      </c>
      <c r="X399" s="9">
        <v>0</v>
      </c>
      <c r="Y399" s="9"/>
      <c r="Z399" s="9"/>
      <c r="AA399" s="9"/>
      <c r="AB399" s="9"/>
      <c r="AC399" s="10"/>
      <c r="AD399" s="535"/>
      <c r="AE399" s="6">
        <f t="shared" si="24"/>
        <v>17</v>
      </c>
      <c r="AF399" s="6" t="str">
        <f>IF($AE399=17,_xlfn.XLOOKUP($A399&amp;" ",CostDB!B:B,CostDB!A:A,"",,),IF($AE399=15,_xlfn.XLOOKUP($A399&amp;"   ",CostDB!B:B,CostDB!A:A,"",,),""))</f>
        <v>17510MKR DH00XA</v>
      </c>
      <c r="AG399" s="6" t="str">
        <f t="shared" si="26"/>
        <v>CELL</v>
      </c>
      <c r="AH399" s="6" t="str">
        <f t="shared" si="25"/>
        <v>CBU</v>
      </c>
      <c r="AI399" s="6" t="str">
        <f>IF($AF399="","",IF(LEFT(A399,5)="17500","タンク",IF(LEFT(A399,5)="17510","タンク",IF(COUNTIF(WeDB!$D$174:$D$183,$AF399)&gt;0,"吊掛けのみ",IF(COUNTIF(WeDB!$M$3:$M$169,$AF399)&gt;0,"アルミ",IF(COUNTIF(WeDB!D$3:D$169,$AF399),"WE適用","適用無し"))))))</f>
        <v>タンク</v>
      </c>
      <c r="AJ399" s="6" t="str">
        <f>IF(AND(AI399="WE適用",COUNTIF(Planning!$AS$10:$AS$896,$AF399&amp;"_"&amp;$AH399)&gt;0),"計画ok",IF(AND(AI399="WE適用",COUNTIF(Planning!$AS$10:$AS$896,$AF399&amp;"_"&amp;$AH399)=0),"未反映NG",""))</f>
        <v/>
      </c>
      <c r="AK399" s="6" t="str">
        <f t="shared" si="27"/>
        <v>17510MKR DH00XA_CBU</v>
      </c>
      <c r="AL399" s="6" t="str">
        <f>IF(B399="","",_xlfn.XLOOKUP(AF399,CostDB!A:A,CostDB!G:G))</f>
        <v>1265WE</v>
      </c>
    </row>
    <row r="400" spans="1:38" x14ac:dyDescent="0.35">
      <c r="A400" s="8" t="s">
        <v>2474</v>
      </c>
      <c r="B400" s="9" t="s">
        <v>199</v>
      </c>
      <c r="C400" s="9" t="s">
        <v>2389</v>
      </c>
      <c r="D400" s="10" t="s">
        <v>200</v>
      </c>
      <c r="E400" s="9">
        <v>0</v>
      </c>
      <c r="F400" s="9">
        <v>0</v>
      </c>
      <c r="G400" s="9">
        <v>0</v>
      </c>
      <c r="H400" s="9">
        <v>0</v>
      </c>
      <c r="I400" s="9">
        <v>0</v>
      </c>
      <c r="J400" s="9">
        <v>2</v>
      </c>
      <c r="K400" s="9">
        <v>0</v>
      </c>
      <c r="L400" s="9">
        <v>0</v>
      </c>
      <c r="M400" s="9">
        <v>0</v>
      </c>
      <c r="N400" s="9">
        <v>0</v>
      </c>
      <c r="O400" s="9">
        <v>0</v>
      </c>
      <c r="P400" s="9">
        <v>0</v>
      </c>
      <c r="Q400" s="9">
        <v>0</v>
      </c>
      <c r="R400" s="9">
        <v>0</v>
      </c>
      <c r="S400" s="9">
        <v>0</v>
      </c>
      <c r="T400" s="9">
        <v>0</v>
      </c>
      <c r="U400" s="9">
        <v>0</v>
      </c>
      <c r="V400" s="9">
        <v>0</v>
      </c>
      <c r="W400" s="9">
        <v>0</v>
      </c>
      <c r="X400" s="9">
        <v>0</v>
      </c>
      <c r="Y400" s="9"/>
      <c r="Z400" s="9"/>
      <c r="AA400" s="9"/>
      <c r="AB400" s="9"/>
      <c r="AC400" s="10"/>
      <c r="AD400" s="535"/>
      <c r="AE400" s="6">
        <f t="shared" si="24"/>
        <v>17</v>
      </c>
      <c r="AF400" s="6" t="str">
        <f>IF($AE400=17,_xlfn.XLOOKUP($A400&amp;" ",CostDB!B:B,CostDB!A:A,"",,),IF($AE400=15,_xlfn.XLOOKUP($A400&amp;"   ",CostDB!B:B,CostDB!A:A,"",,),""))</f>
        <v>17510MKR DH00XA</v>
      </c>
      <c r="AG400" s="6" t="str">
        <f t="shared" si="26"/>
        <v>CELL</v>
      </c>
      <c r="AH400" s="6" t="str">
        <f t="shared" si="25"/>
        <v>CBU</v>
      </c>
      <c r="AI400" s="6" t="str">
        <f>IF($AF400="","",IF(LEFT(A400,5)="17500","タンク",IF(LEFT(A400,5)="17510","タンク",IF(COUNTIF(WeDB!$D$174:$D$183,$AF400)&gt;0,"吊掛けのみ",IF(COUNTIF(WeDB!$M$3:$M$169,$AF400)&gt;0,"アルミ",IF(COUNTIF(WeDB!D$3:D$169,$AF400),"WE適用","適用無し"))))))</f>
        <v>タンク</v>
      </c>
      <c r="AJ400" s="6" t="str">
        <f>IF(AND(AI400="WE適用",COUNTIF(Planning!$AS$10:$AS$896,$AF400&amp;"_"&amp;$AH400)&gt;0),"計画ok",IF(AND(AI400="WE適用",COUNTIF(Planning!$AS$10:$AS$896,$AF400&amp;"_"&amp;$AH400)=0),"未反映NG",""))</f>
        <v/>
      </c>
      <c r="AK400" s="6" t="str">
        <f t="shared" si="27"/>
        <v>17510MKR DH00XA_CBU</v>
      </c>
      <c r="AL400" s="6" t="str">
        <f>IF(B400="","",_xlfn.XLOOKUP(AF400,CostDB!A:A,CostDB!G:G))</f>
        <v>1265WE</v>
      </c>
    </row>
    <row r="401" spans="1:38" x14ac:dyDescent="0.35">
      <c r="A401" s="8" t="s">
        <v>2474</v>
      </c>
      <c r="B401" s="9" t="s">
        <v>199</v>
      </c>
      <c r="C401" s="9" t="s">
        <v>2389</v>
      </c>
      <c r="D401" s="10" t="s">
        <v>200</v>
      </c>
      <c r="E401" s="9">
        <v>10</v>
      </c>
      <c r="F401" s="9">
        <v>11</v>
      </c>
      <c r="G401" s="9">
        <v>0</v>
      </c>
      <c r="H401" s="9">
        <v>0</v>
      </c>
      <c r="I401" s="9">
        <v>0</v>
      </c>
      <c r="J401" s="9">
        <v>0</v>
      </c>
      <c r="K401" s="9">
        <v>0</v>
      </c>
      <c r="L401" s="9">
        <v>0</v>
      </c>
      <c r="M401" s="9">
        <v>0</v>
      </c>
      <c r="N401" s="9">
        <v>0</v>
      </c>
      <c r="O401" s="9">
        <v>0</v>
      </c>
      <c r="P401" s="9">
        <v>11</v>
      </c>
      <c r="Q401" s="9">
        <v>11</v>
      </c>
      <c r="R401" s="9">
        <v>5</v>
      </c>
      <c r="S401" s="9">
        <v>0</v>
      </c>
      <c r="T401" s="9">
        <v>0</v>
      </c>
      <c r="U401" s="9">
        <v>0</v>
      </c>
      <c r="V401" s="9">
        <v>0</v>
      </c>
      <c r="W401" s="9">
        <v>0</v>
      </c>
      <c r="X401" s="9">
        <v>0</v>
      </c>
      <c r="Y401" s="9"/>
      <c r="Z401" s="9"/>
      <c r="AA401" s="9"/>
      <c r="AB401" s="9"/>
      <c r="AC401" s="10"/>
      <c r="AD401" s="535"/>
      <c r="AE401" s="6">
        <f t="shared" si="24"/>
        <v>17</v>
      </c>
      <c r="AF401" s="6" t="str">
        <f>IF($AE401=17,_xlfn.XLOOKUP($A401&amp;" ",CostDB!B:B,CostDB!A:A,"",,),IF($AE401=15,_xlfn.XLOOKUP($A401&amp;"   ",CostDB!B:B,CostDB!A:A,"",,),""))</f>
        <v>17510MKR DH00XA</v>
      </c>
      <c r="AG401" s="6" t="str">
        <f t="shared" si="26"/>
        <v>CELL</v>
      </c>
      <c r="AH401" s="6" t="str">
        <f t="shared" si="25"/>
        <v>CBU</v>
      </c>
      <c r="AI401" s="6" t="str">
        <f>IF($AF401="","",IF(LEFT(A401,5)="17500","タンク",IF(LEFT(A401,5)="17510","タンク",IF(COUNTIF(WeDB!$D$174:$D$183,$AF401)&gt;0,"吊掛けのみ",IF(COUNTIF(WeDB!$M$3:$M$169,$AF401)&gt;0,"アルミ",IF(COUNTIF(WeDB!D$3:D$169,$AF401),"WE適用","適用無し"))))))</f>
        <v>タンク</v>
      </c>
      <c r="AJ401" s="6" t="str">
        <f>IF(AND(AI401="WE適用",COUNTIF(Planning!$AS$10:$AS$896,$AF401&amp;"_"&amp;$AH401)&gt;0),"計画ok",IF(AND(AI401="WE適用",COUNTIF(Planning!$AS$10:$AS$896,$AF401&amp;"_"&amp;$AH401)=0),"未反映NG",""))</f>
        <v/>
      </c>
      <c r="AK401" s="6" t="str">
        <f t="shared" si="27"/>
        <v>17510MKR DH00XA_CBU</v>
      </c>
      <c r="AL401" s="6" t="str">
        <f>IF(B401="","",_xlfn.XLOOKUP(AF401,CostDB!A:A,CostDB!G:G))</f>
        <v>1265WE</v>
      </c>
    </row>
    <row r="402" spans="1:38" x14ac:dyDescent="0.35">
      <c r="A402" s="8" t="s">
        <v>2474</v>
      </c>
      <c r="B402" s="9" t="s">
        <v>199</v>
      </c>
      <c r="C402" s="9" t="s">
        <v>2389</v>
      </c>
      <c r="D402" s="10" t="s">
        <v>200</v>
      </c>
      <c r="E402" s="9">
        <v>0</v>
      </c>
      <c r="F402" s="9">
        <v>0</v>
      </c>
      <c r="G402" s="9">
        <v>0</v>
      </c>
      <c r="H402" s="9">
        <v>0</v>
      </c>
      <c r="I402" s="9">
        <v>0</v>
      </c>
      <c r="J402" s="9">
        <v>0</v>
      </c>
      <c r="K402" s="9">
        <v>0</v>
      </c>
      <c r="L402" s="9">
        <v>10</v>
      </c>
      <c r="M402" s="9">
        <v>11</v>
      </c>
      <c r="N402" s="9">
        <v>0</v>
      </c>
      <c r="O402" s="9">
        <v>0</v>
      </c>
      <c r="P402" s="9">
        <v>0</v>
      </c>
      <c r="Q402" s="9">
        <v>0</v>
      </c>
      <c r="R402" s="9">
        <v>0</v>
      </c>
      <c r="S402" s="9">
        <v>0</v>
      </c>
      <c r="T402" s="9">
        <v>0</v>
      </c>
      <c r="U402" s="9">
        <v>0</v>
      </c>
      <c r="V402" s="9">
        <v>0</v>
      </c>
      <c r="W402" s="9">
        <v>0</v>
      </c>
      <c r="X402" s="9">
        <v>0</v>
      </c>
      <c r="Y402" s="9"/>
      <c r="Z402" s="9"/>
      <c r="AA402" s="9"/>
      <c r="AB402" s="9"/>
      <c r="AC402" s="10"/>
      <c r="AD402" s="535"/>
      <c r="AE402" s="6">
        <f t="shared" si="24"/>
        <v>17</v>
      </c>
      <c r="AF402" s="6" t="str">
        <f>IF($AE402=17,_xlfn.XLOOKUP($A402&amp;" ",CostDB!B:B,CostDB!A:A,"",,),IF($AE402=15,_xlfn.XLOOKUP($A402&amp;"   ",CostDB!B:B,CostDB!A:A,"",,),""))</f>
        <v>17510MKR DH00XA</v>
      </c>
      <c r="AG402" s="6" t="str">
        <f t="shared" si="26"/>
        <v>CELL</v>
      </c>
      <c r="AH402" s="6" t="str">
        <f t="shared" si="25"/>
        <v>CBU</v>
      </c>
      <c r="AI402" s="6" t="str">
        <f>IF($AF402="","",IF(LEFT(A402,5)="17500","タンク",IF(LEFT(A402,5)="17510","タンク",IF(COUNTIF(WeDB!$D$174:$D$183,$AF402)&gt;0,"吊掛けのみ",IF(COUNTIF(WeDB!$M$3:$M$169,$AF402)&gt;0,"アルミ",IF(COUNTIF(WeDB!D$3:D$169,$AF402),"WE適用","適用無し"))))))</f>
        <v>タンク</v>
      </c>
      <c r="AJ402" s="6" t="str">
        <f>IF(AND(AI402="WE適用",COUNTIF(Planning!$AS$10:$AS$896,$AF402&amp;"_"&amp;$AH402)&gt;0),"計画ok",IF(AND(AI402="WE適用",COUNTIF(Planning!$AS$10:$AS$896,$AF402&amp;"_"&amp;$AH402)=0),"未反映NG",""))</f>
        <v/>
      </c>
      <c r="AK402" s="6" t="str">
        <f t="shared" si="27"/>
        <v>17510MKR DH00XA_CBU</v>
      </c>
      <c r="AL402" s="6" t="str">
        <f>IF(B402="","",_xlfn.XLOOKUP(AF402,CostDB!A:A,CostDB!G:G))</f>
        <v>1265WE</v>
      </c>
    </row>
    <row r="403" spans="1:38" x14ac:dyDescent="0.35">
      <c r="A403" s="8" t="s">
        <v>2474</v>
      </c>
      <c r="B403" s="9" t="s">
        <v>199</v>
      </c>
      <c r="C403" s="9" t="s">
        <v>2389</v>
      </c>
      <c r="D403" s="10" t="s">
        <v>200</v>
      </c>
      <c r="E403" s="9">
        <v>0</v>
      </c>
      <c r="F403" s="9">
        <v>0</v>
      </c>
      <c r="G403" s="9">
        <v>0</v>
      </c>
      <c r="H403" s="9">
        <v>0</v>
      </c>
      <c r="I403" s="9">
        <v>10</v>
      </c>
      <c r="J403" s="9">
        <v>0</v>
      </c>
      <c r="K403" s="9">
        <v>0</v>
      </c>
      <c r="L403" s="9">
        <v>0</v>
      </c>
      <c r="M403" s="9">
        <v>0</v>
      </c>
      <c r="N403" s="9">
        <v>0</v>
      </c>
      <c r="O403" s="9">
        <v>0</v>
      </c>
      <c r="P403" s="9">
        <v>0</v>
      </c>
      <c r="Q403" s="9">
        <v>0</v>
      </c>
      <c r="R403" s="9">
        <v>0</v>
      </c>
      <c r="S403" s="9">
        <v>0</v>
      </c>
      <c r="T403" s="9">
        <v>0</v>
      </c>
      <c r="U403" s="9">
        <v>0</v>
      </c>
      <c r="V403" s="9">
        <v>0</v>
      </c>
      <c r="W403" s="9">
        <v>0</v>
      </c>
      <c r="X403" s="9">
        <v>0</v>
      </c>
      <c r="Y403" s="9"/>
      <c r="Z403" s="9"/>
      <c r="AA403" s="9"/>
      <c r="AB403" s="9"/>
      <c r="AC403" s="10"/>
      <c r="AD403" s="535"/>
      <c r="AE403" s="6">
        <f t="shared" si="24"/>
        <v>17</v>
      </c>
      <c r="AF403" s="6" t="str">
        <f>IF($AE403=17,_xlfn.XLOOKUP($A403&amp;" ",CostDB!B:B,CostDB!A:A,"",,),IF($AE403=15,_xlfn.XLOOKUP($A403&amp;"   ",CostDB!B:B,CostDB!A:A,"",,),""))</f>
        <v>17510MKR DH00XA</v>
      </c>
      <c r="AG403" s="6" t="str">
        <f t="shared" si="26"/>
        <v>CELL</v>
      </c>
      <c r="AH403" s="6" t="str">
        <f t="shared" si="25"/>
        <v>CBU</v>
      </c>
      <c r="AI403" s="6" t="str">
        <f>IF($AF403="","",IF(LEFT(A403,5)="17500","タンク",IF(LEFT(A403,5)="17510","タンク",IF(COUNTIF(WeDB!$D$174:$D$183,$AF403)&gt;0,"吊掛けのみ",IF(COUNTIF(WeDB!$M$3:$M$169,$AF403)&gt;0,"アルミ",IF(COUNTIF(WeDB!D$3:D$169,$AF403),"WE適用","適用無し"))))))</f>
        <v>タンク</v>
      </c>
      <c r="AJ403" s="6" t="str">
        <f>IF(AND(AI403="WE適用",COUNTIF(Planning!$AS$10:$AS$896,$AF403&amp;"_"&amp;$AH403)&gt;0),"計画ok",IF(AND(AI403="WE適用",COUNTIF(Planning!$AS$10:$AS$896,$AF403&amp;"_"&amp;$AH403)=0),"未反映NG",""))</f>
        <v/>
      </c>
      <c r="AK403" s="6" t="str">
        <f t="shared" si="27"/>
        <v>17510MKR DH00XA_CBU</v>
      </c>
      <c r="AL403" s="6" t="str">
        <f>IF(B403="","",_xlfn.XLOOKUP(AF403,CostDB!A:A,CostDB!G:G))</f>
        <v>1265WE</v>
      </c>
    </row>
    <row r="404" spans="1:38" x14ac:dyDescent="0.35">
      <c r="A404" s="8" t="s">
        <v>2474</v>
      </c>
      <c r="B404" s="9" t="s">
        <v>199</v>
      </c>
      <c r="C404" s="9" t="s">
        <v>2389</v>
      </c>
      <c r="D404" s="10" t="s">
        <v>200</v>
      </c>
      <c r="E404" s="9">
        <v>0</v>
      </c>
      <c r="F404" s="9">
        <v>0</v>
      </c>
      <c r="G404" s="9">
        <v>0</v>
      </c>
      <c r="H404" s="9">
        <v>0</v>
      </c>
      <c r="I404" s="9">
        <v>0</v>
      </c>
      <c r="J404" s="9">
        <v>0</v>
      </c>
      <c r="K404" s="9">
        <v>0</v>
      </c>
      <c r="L404" s="9">
        <v>0</v>
      </c>
      <c r="M404" s="9">
        <v>0</v>
      </c>
      <c r="N404" s="9">
        <v>0</v>
      </c>
      <c r="O404" s="9">
        <v>0</v>
      </c>
      <c r="P404" s="9">
        <v>0</v>
      </c>
      <c r="Q404" s="9">
        <v>0</v>
      </c>
      <c r="R404" s="9">
        <v>0</v>
      </c>
      <c r="S404" s="9">
        <v>0</v>
      </c>
      <c r="T404" s="9">
        <v>0</v>
      </c>
      <c r="U404" s="9">
        <v>0</v>
      </c>
      <c r="V404" s="9">
        <v>0</v>
      </c>
      <c r="W404" s="9">
        <v>2</v>
      </c>
      <c r="X404" s="9">
        <v>0</v>
      </c>
      <c r="Y404" s="9"/>
      <c r="Z404" s="9"/>
      <c r="AA404" s="9"/>
      <c r="AB404" s="9"/>
      <c r="AC404" s="10"/>
      <c r="AD404" s="535"/>
      <c r="AE404" s="6">
        <f t="shared" ref="AE404:AE467" si="28">LEN(A404)</f>
        <v>17</v>
      </c>
      <c r="AF404" s="6" t="str">
        <f>IF($AE404=17,_xlfn.XLOOKUP($A404&amp;" ",CostDB!B:B,CostDB!A:A,"",,),IF($AE404=15,_xlfn.XLOOKUP($A404&amp;"   ",CostDB!B:B,CostDB!A:A,"",,),""))</f>
        <v>17510MKR DH00XA</v>
      </c>
      <c r="AG404" s="6" t="str">
        <f t="shared" si="26"/>
        <v>CELL</v>
      </c>
      <c r="AH404" s="6" t="str">
        <f t="shared" si="25"/>
        <v>CBU</v>
      </c>
      <c r="AI404" s="6" t="str">
        <f>IF($AF404="","",IF(LEFT(A404,5)="17500","タンク",IF(LEFT(A404,5)="17510","タンク",IF(COUNTIF(WeDB!$D$174:$D$183,$AF404)&gt;0,"吊掛けのみ",IF(COUNTIF(WeDB!$M$3:$M$169,$AF404)&gt;0,"アルミ",IF(COUNTIF(WeDB!D$3:D$169,$AF404),"WE適用","適用無し"))))))</f>
        <v>タンク</v>
      </c>
      <c r="AJ404" s="6" t="str">
        <f>IF(AND(AI404="WE適用",COUNTIF(Planning!$AS$10:$AS$896,$AF404&amp;"_"&amp;$AH404)&gt;0),"計画ok",IF(AND(AI404="WE適用",COUNTIF(Planning!$AS$10:$AS$896,$AF404&amp;"_"&amp;$AH404)=0),"未反映NG",""))</f>
        <v/>
      </c>
      <c r="AK404" s="6" t="str">
        <f t="shared" si="27"/>
        <v>17510MKR DH00XA_CBU</v>
      </c>
      <c r="AL404" s="6" t="str">
        <f>IF(B404="","",_xlfn.XLOOKUP(AF404,CostDB!A:A,CostDB!G:G))</f>
        <v>1265WE</v>
      </c>
    </row>
    <row r="405" spans="1:38" x14ac:dyDescent="0.35">
      <c r="A405" s="8" t="s">
        <v>2474</v>
      </c>
      <c r="B405" s="9" t="s">
        <v>199</v>
      </c>
      <c r="C405" s="9" t="s">
        <v>2389</v>
      </c>
      <c r="D405" s="10" t="s">
        <v>200</v>
      </c>
      <c r="E405" s="9">
        <v>0</v>
      </c>
      <c r="F405" s="9">
        <v>0</v>
      </c>
      <c r="G405" s="9">
        <v>0</v>
      </c>
      <c r="H405" s="9">
        <v>0</v>
      </c>
      <c r="I405" s="9">
        <v>0</v>
      </c>
      <c r="J405" s="9">
        <v>0</v>
      </c>
      <c r="K405" s="9">
        <v>0</v>
      </c>
      <c r="L405" s="9">
        <v>0</v>
      </c>
      <c r="M405" s="9">
        <v>0</v>
      </c>
      <c r="N405" s="9">
        <v>0</v>
      </c>
      <c r="O405" s="9">
        <v>0</v>
      </c>
      <c r="P405" s="9">
        <v>0</v>
      </c>
      <c r="Q405" s="9">
        <v>0</v>
      </c>
      <c r="R405" s="9">
        <v>0</v>
      </c>
      <c r="S405" s="9">
        <v>0</v>
      </c>
      <c r="T405" s="9">
        <v>0</v>
      </c>
      <c r="U405" s="9">
        <v>0</v>
      </c>
      <c r="V405" s="9">
        <v>10</v>
      </c>
      <c r="W405" s="9">
        <v>8</v>
      </c>
      <c r="X405" s="9">
        <v>0</v>
      </c>
      <c r="Y405" s="9"/>
      <c r="Z405" s="9"/>
      <c r="AA405" s="9"/>
      <c r="AB405" s="9"/>
      <c r="AC405" s="10"/>
      <c r="AD405" s="535"/>
      <c r="AE405" s="6">
        <f t="shared" si="28"/>
        <v>17</v>
      </c>
      <c r="AF405" s="6" t="str">
        <f>IF($AE405=17,_xlfn.XLOOKUP($A405&amp;" ",CostDB!B:B,CostDB!A:A,"",,),IF($AE405=15,_xlfn.XLOOKUP($A405&amp;"   ",CostDB!B:B,CostDB!A:A,"",,),""))</f>
        <v>17510MKR DH00XA</v>
      </c>
      <c r="AG405" s="6" t="str">
        <f t="shared" si="26"/>
        <v>CELL</v>
      </c>
      <c r="AH405" s="6" t="str">
        <f t="shared" si="25"/>
        <v>CBU</v>
      </c>
      <c r="AI405" s="6" t="str">
        <f>IF($AF405="","",IF(LEFT(A405,5)="17500","タンク",IF(LEFT(A405,5)="17510","タンク",IF(COUNTIF(WeDB!$D$174:$D$183,$AF405)&gt;0,"吊掛けのみ",IF(COUNTIF(WeDB!$M$3:$M$169,$AF405)&gt;0,"アルミ",IF(COUNTIF(WeDB!D$3:D$169,$AF405),"WE適用","適用無し"))))))</f>
        <v>タンク</v>
      </c>
      <c r="AJ405" s="6" t="str">
        <f>IF(AND(AI405="WE適用",COUNTIF(Planning!$AS$10:$AS$896,$AF405&amp;"_"&amp;$AH405)&gt;0),"計画ok",IF(AND(AI405="WE適用",COUNTIF(Planning!$AS$10:$AS$896,$AF405&amp;"_"&amp;$AH405)=0),"未反映NG",""))</f>
        <v/>
      </c>
      <c r="AK405" s="6" t="str">
        <f t="shared" si="27"/>
        <v>17510MKR DH00XA_CBU</v>
      </c>
      <c r="AL405" s="6" t="str">
        <f>IF(B405="","",_xlfn.XLOOKUP(AF405,CostDB!A:A,CostDB!G:G))</f>
        <v>1265WE</v>
      </c>
    </row>
    <row r="406" spans="1:38" x14ac:dyDescent="0.35">
      <c r="A406" s="8" t="s">
        <v>2474</v>
      </c>
      <c r="B406" s="9" t="s">
        <v>199</v>
      </c>
      <c r="C406" s="9" t="s">
        <v>2389</v>
      </c>
      <c r="D406" s="10" t="s">
        <v>200</v>
      </c>
      <c r="E406" s="9">
        <v>0</v>
      </c>
      <c r="F406" s="9">
        <v>0</v>
      </c>
      <c r="G406" s="9">
        <v>0</v>
      </c>
      <c r="H406" s="9">
        <v>0</v>
      </c>
      <c r="I406" s="9">
        <v>0</v>
      </c>
      <c r="J406" s="9">
        <v>0</v>
      </c>
      <c r="K406" s="9">
        <v>0</v>
      </c>
      <c r="L406" s="9">
        <v>0</v>
      </c>
      <c r="M406" s="9">
        <v>0</v>
      </c>
      <c r="N406" s="9">
        <v>0</v>
      </c>
      <c r="O406" s="9">
        <v>0</v>
      </c>
      <c r="P406" s="9">
        <v>0</v>
      </c>
      <c r="Q406" s="9">
        <v>0</v>
      </c>
      <c r="R406" s="9">
        <v>5</v>
      </c>
      <c r="S406" s="9">
        <v>10</v>
      </c>
      <c r="T406" s="9">
        <v>0</v>
      </c>
      <c r="U406" s="9">
        <v>0</v>
      </c>
      <c r="V406" s="9">
        <v>0</v>
      </c>
      <c r="W406" s="9">
        <v>0</v>
      </c>
      <c r="X406" s="9">
        <v>0</v>
      </c>
      <c r="Y406" s="9"/>
      <c r="Z406" s="9"/>
      <c r="AA406" s="9"/>
      <c r="AB406" s="9"/>
      <c r="AC406" s="10"/>
      <c r="AD406" s="535"/>
      <c r="AE406" s="6">
        <f t="shared" si="28"/>
        <v>17</v>
      </c>
      <c r="AF406" s="6" t="str">
        <f>IF($AE406=17,_xlfn.XLOOKUP($A406&amp;" ",CostDB!B:B,CostDB!A:A,"",,),IF($AE406=15,_xlfn.XLOOKUP($A406&amp;"   ",CostDB!B:B,CostDB!A:A,"",,),""))</f>
        <v>17510MKR DH00XA</v>
      </c>
      <c r="AG406" s="6" t="str">
        <f t="shared" si="26"/>
        <v>CELL</v>
      </c>
      <c r="AH406" s="6" t="str">
        <f t="shared" si="25"/>
        <v>CBU</v>
      </c>
      <c r="AI406" s="6" t="str">
        <f>IF($AF406="","",IF(LEFT(A406,5)="17500","タンク",IF(LEFT(A406,5)="17510","タンク",IF(COUNTIF(WeDB!$D$174:$D$183,$AF406)&gt;0,"吊掛けのみ",IF(COUNTIF(WeDB!$M$3:$M$169,$AF406)&gt;0,"アルミ",IF(COUNTIF(WeDB!D$3:D$169,$AF406),"WE適用","適用無し"))))))</f>
        <v>タンク</v>
      </c>
      <c r="AJ406" s="6" t="str">
        <f>IF(AND(AI406="WE適用",COUNTIF(Planning!$AS$10:$AS$896,$AF406&amp;"_"&amp;$AH406)&gt;0),"計画ok",IF(AND(AI406="WE適用",COUNTIF(Planning!$AS$10:$AS$896,$AF406&amp;"_"&amp;$AH406)=0),"未反映NG",""))</f>
        <v/>
      </c>
      <c r="AK406" s="6" t="str">
        <f t="shared" si="27"/>
        <v>17510MKR DH00XA_CBU</v>
      </c>
      <c r="AL406" s="6" t="str">
        <f>IF(B406="","",_xlfn.XLOOKUP(AF406,CostDB!A:A,CostDB!G:G))</f>
        <v>1265WE</v>
      </c>
    </row>
    <row r="407" spans="1:38" x14ac:dyDescent="0.35">
      <c r="A407" s="8" t="s">
        <v>2475</v>
      </c>
      <c r="B407" s="9"/>
      <c r="C407" s="9"/>
      <c r="D407" s="10"/>
      <c r="E407" s="9">
        <v>10</v>
      </c>
      <c r="F407" s="9">
        <v>11</v>
      </c>
      <c r="G407" s="9">
        <v>0</v>
      </c>
      <c r="H407" s="9">
        <v>0</v>
      </c>
      <c r="I407" s="9">
        <v>10</v>
      </c>
      <c r="J407" s="9">
        <v>10</v>
      </c>
      <c r="K407" s="9">
        <v>11</v>
      </c>
      <c r="L407" s="9">
        <v>10</v>
      </c>
      <c r="M407" s="9">
        <v>11</v>
      </c>
      <c r="N407" s="9">
        <v>0</v>
      </c>
      <c r="O407" s="9">
        <v>0</v>
      </c>
      <c r="P407" s="9">
        <v>11</v>
      </c>
      <c r="Q407" s="9">
        <v>11</v>
      </c>
      <c r="R407" s="9">
        <v>10</v>
      </c>
      <c r="S407" s="9">
        <v>10</v>
      </c>
      <c r="T407" s="9">
        <v>10</v>
      </c>
      <c r="U407" s="9">
        <v>11</v>
      </c>
      <c r="V407" s="9">
        <v>10</v>
      </c>
      <c r="W407" s="9">
        <v>10</v>
      </c>
      <c r="X407" s="9">
        <v>0</v>
      </c>
      <c r="Y407" s="9"/>
      <c r="Z407" s="9"/>
      <c r="AA407" s="9"/>
      <c r="AB407" s="9"/>
      <c r="AC407" s="10"/>
      <c r="AD407" s="535"/>
      <c r="AE407" s="6">
        <f t="shared" si="28"/>
        <v>20</v>
      </c>
      <c r="AF407" s="6" t="str">
        <f>IF($AE407=17,_xlfn.XLOOKUP($A407&amp;" ",CostDB!B:B,CostDB!A:A,"",,),IF($AE407=15,_xlfn.XLOOKUP($A407&amp;"   ",CostDB!B:B,CostDB!A:A,"",,),""))</f>
        <v/>
      </c>
      <c r="AG407" s="6" t="str">
        <f t="shared" si="26"/>
        <v/>
      </c>
      <c r="AH407" s="6" t="str">
        <f t="shared" si="25"/>
        <v/>
      </c>
      <c r="AI407" s="6" t="str">
        <f>IF($AF407="","",IF(LEFT(A407,5)="17500","タンク",IF(LEFT(A407,5)="17510","タンク",IF(COUNTIF(WeDB!$D$174:$D$183,$AF407)&gt;0,"吊掛けのみ",IF(COUNTIF(WeDB!$M$3:$M$169,$AF407)&gt;0,"アルミ",IF(COUNTIF(WeDB!D$3:D$169,$AF407),"WE適用","適用無し"))))))</f>
        <v/>
      </c>
      <c r="AJ407" s="6" t="str">
        <f>IF(AND(AI407="WE適用",COUNTIF(Planning!$AS$10:$AS$896,$AF407&amp;"_"&amp;$AH407)&gt;0),"計画ok",IF(AND(AI407="WE適用",COUNTIF(Planning!$AS$10:$AS$896,$AF407&amp;"_"&amp;$AH407)=0),"未反映NG",""))</f>
        <v/>
      </c>
      <c r="AK407" s="6" t="str">
        <f t="shared" si="27"/>
        <v>_</v>
      </c>
      <c r="AL407" s="6" t="str">
        <f>IF(B407="","",_xlfn.XLOOKUP(AF407,CostDB!A:A,CostDB!G:G))</f>
        <v/>
      </c>
    </row>
    <row r="408" spans="1:38" x14ac:dyDescent="0.35">
      <c r="A408" s="8" t="s">
        <v>2476</v>
      </c>
      <c r="B408" s="9" t="s">
        <v>199</v>
      </c>
      <c r="C408" s="9" t="s">
        <v>2477</v>
      </c>
      <c r="D408" s="10" t="s">
        <v>2478</v>
      </c>
      <c r="E408" s="9">
        <v>0</v>
      </c>
      <c r="F408" s="9">
        <v>0</v>
      </c>
      <c r="G408" s="9">
        <v>0</v>
      </c>
      <c r="H408" s="9">
        <v>0</v>
      </c>
      <c r="I408" s="9">
        <v>0</v>
      </c>
      <c r="J408" s="9">
        <v>0</v>
      </c>
      <c r="K408" s="9">
        <v>0</v>
      </c>
      <c r="L408" s="9">
        <v>0</v>
      </c>
      <c r="M408" s="9">
        <v>0</v>
      </c>
      <c r="N408" s="9">
        <v>20</v>
      </c>
      <c r="O408" s="9">
        <v>20</v>
      </c>
      <c r="P408" s="9">
        <v>0</v>
      </c>
      <c r="Q408" s="9">
        <v>0</v>
      </c>
      <c r="R408" s="9">
        <v>0</v>
      </c>
      <c r="S408" s="9">
        <v>0</v>
      </c>
      <c r="T408" s="9">
        <v>0</v>
      </c>
      <c r="U408" s="9">
        <v>0</v>
      </c>
      <c r="V408" s="9">
        <v>0</v>
      </c>
      <c r="W408" s="9">
        <v>0</v>
      </c>
      <c r="X408" s="9">
        <v>25</v>
      </c>
      <c r="Y408" s="9"/>
      <c r="Z408" s="9"/>
      <c r="AA408" s="9"/>
      <c r="AB408" s="9"/>
      <c r="AC408" s="10"/>
      <c r="AD408" s="535"/>
      <c r="AE408" s="6">
        <f t="shared" si="28"/>
        <v>15</v>
      </c>
      <c r="AF408" s="6" t="str">
        <f>IF($AE408=17,_xlfn.XLOOKUP($A408&amp;" ",CostDB!B:B,CostDB!A:A,"",,),IF($AE408=15,_xlfn.XLOOKUP($A408&amp;"   ",CostDB!B:B,CostDB!A:A,"",,),""))</f>
        <v>17510NX2 0000XA</v>
      </c>
      <c r="AG408" s="6" t="str">
        <f t="shared" si="26"/>
        <v>CELL</v>
      </c>
      <c r="AH408" s="6" t="str">
        <f t="shared" si="25"/>
        <v>CBU</v>
      </c>
      <c r="AI408" s="6" t="str">
        <f>IF($AF408="","",IF(LEFT(A408,5)="17500","タンク",IF(LEFT(A408,5)="17510","タンク",IF(COUNTIF(WeDB!$D$174:$D$183,$AF408)&gt;0,"吊掛けのみ",IF(COUNTIF(WeDB!$M$3:$M$169,$AF408)&gt;0,"アルミ",IF(COUNTIF(WeDB!D$3:D$169,$AF408),"WE適用","適用無し"))))))</f>
        <v>タンク</v>
      </c>
      <c r="AJ408" s="6" t="str">
        <f>IF(AND(AI408="WE適用",COUNTIF(Planning!$AS$10:$AS$896,$AF408&amp;"_"&amp;$AH408)&gt;0),"計画ok",IF(AND(AI408="WE適用",COUNTIF(Planning!$AS$10:$AS$896,$AF408&amp;"_"&amp;$AH408)=0),"未反映NG",""))</f>
        <v/>
      </c>
      <c r="AK408" s="6" t="str">
        <f t="shared" si="27"/>
        <v>17510NX2 0000XA_CBU</v>
      </c>
      <c r="AL408" s="6" t="str">
        <f>IF(B408="","",_xlfn.XLOOKUP(AF408,CostDB!A:A,CostDB!G:G))</f>
        <v>1265WE</v>
      </c>
    </row>
    <row r="409" spans="1:38" x14ac:dyDescent="0.35">
      <c r="A409" s="8" t="s">
        <v>2479</v>
      </c>
      <c r="B409" s="9"/>
      <c r="C409" s="9"/>
      <c r="D409" s="10"/>
      <c r="E409" s="9">
        <v>0</v>
      </c>
      <c r="F409" s="9">
        <v>0</v>
      </c>
      <c r="G409" s="9">
        <v>0</v>
      </c>
      <c r="H409" s="9">
        <v>0</v>
      </c>
      <c r="I409" s="9">
        <v>0</v>
      </c>
      <c r="J409" s="9">
        <v>0</v>
      </c>
      <c r="K409" s="9">
        <v>0</v>
      </c>
      <c r="L409" s="9">
        <v>0</v>
      </c>
      <c r="M409" s="9">
        <v>0</v>
      </c>
      <c r="N409" s="9">
        <v>20</v>
      </c>
      <c r="O409" s="9">
        <v>20</v>
      </c>
      <c r="P409" s="9">
        <v>0</v>
      </c>
      <c r="Q409" s="9">
        <v>0</v>
      </c>
      <c r="R409" s="9">
        <v>0</v>
      </c>
      <c r="S409" s="9">
        <v>0</v>
      </c>
      <c r="T409" s="9">
        <v>0</v>
      </c>
      <c r="U409" s="9">
        <v>0</v>
      </c>
      <c r="V409" s="9">
        <v>0</v>
      </c>
      <c r="W409" s="9">
        <v>0</v>
      </c>
      <c r="X409" s="9">
        <v>25</v>
      </c>
      <c r="Y409" s="9"/>
      <c r="Z409" s="9"/>
      <c r="AA409" s="9"/>
      <c r="AB409" s="9"/>
      <c r="AC409" s="10"/>
      <c r="AD409" s="535"/>
      <c r="AE409" s="6">
        <f t="shared" si="28"/>
        <v>18</v>
      </c>
      <c r="AF409" s="6" t="str">
        <f>IF($AE409=17,_xlfn.XLOOKUP($A409&amp;" ",CostDB!B:B,CostDB!A:A,"",,),IF($AE409=15,_xlfn.XLOOKUP($A409&amp;"   ",CostDB!B:B,CostDB!A:A,"",,),""))</f>
        <v/>
      </c>
      <c r="AG409" s="6" t="str">
        <f t="shared" si="26"/>
        <v/>
      </c>
      <c r="AH409" s="6" t="str">
        <f t="shared" si="25"/>
        <v/>
      </c>
      <c r="AI409" s="6" t="str">
        <f>IF($AF409="","",IF(LEFT(A409,5)="17500","タンク",IF(LEFT(A409,5)="17510","タンク",IF(COUNTIF(WeDB!$D$174:$D$183,$AF409)&gt;0,"吊掛けのみ",IF(COUNTIF(WeDB!$M$3:$M$169,$AF409)&gt;0,"アルミ",IF(COUNTIF(WeDB!D$3:D$169,$AF409),"WE適用","適用無し"))))))</f>
        <v/>
      </c>
      <c r="AJ409" s="6" t="str">
        <f>IF(AND(AI409="WE適用",COUNTIF(Planning!$AS$10:$AS$896,$AF409&amp;"_"&amp;$AH409)&gt;0),"計画ok",IF(AND(AI409="WE適用",COUNTIF(Planning!$AS$10:$AS$896,$AF409&amp;"_"&amp;$AH409)=0),"未反映NG",""))</f>
        <v/>
      </c>
      <c r="AK409" s="6" t="str">
        <f t="shared" si="27"/>
        <v>_</v>
      </c>
      <c r="AL409" s="6" t="str">
        <f>IF(B409="","",_xlfn.XLOOKUP(AF409,CostDB!A:A,CostDB!G:G))</f>
        <v/>
      </c>
    </row>
    <row r="410" spans="1:38" x14ac:dyDescent="0.35">
      <c r="A410" s="8" t="s">
        <v>2480</v>
      </c>
      <c r="B410" s="9" t="s">
        <v>199</v>
      </c>
      <c r="C410" s="9" t="s">
        <v>2389</v>
      </c>
      <c r="D410" s="10" t="s">
        <v>143</v>
      </c>
      <c r="E410" s="9">
        <v>0</v>
      </c>
      <c r="F410" s="9">
        <v>0</v>
      </c>
      <c r="G410" s="9">
        <v>0</v>
      </c>
      <c r="H410" s="9">
        <v>0</v>
      </c>
      <c r="I410" s="9">
        <v>0</v>
      </c>
      <c r="J410" s="9">
        <v>0</v>
      </c>
      <c r="K410" s="9">
        <v>0</v>
      </c>
      <c r="L410" s="9">
        <v>0</v>
      </c>
      <c r="M410" s="9">
        <v>0</v>
      </c>
      <c r="N410" s="9">
        <v>0</v>
      </c>
      <c r="O410" s="9">
        <v>0</v>
      </c>
      <c r="P410" s="9">
        <v>0</v>
      </c>
      <c r="Q410" s="9">
        <v>0</v>
      </c>
      <c r="R410" s="9">
        <v>0</v>
      </c>
      <c r="S410" s="9">
        <v>0</v>
      </c>
      <c r="T410" s="9">
        <v>0</v>
      </c>
      <c r="U410" s="9">
        <v>0</v>
      </c>
      <c r="V410" s="9">
        <v>0</v>
      </c>
      <c r="W410" s="9">
        <v>0</v>
      </c>
      <c r="X410" s="9">
        <v>6</v>
      </c>
      <c r="Y410" s="9"/>
      <c r="Z410" s="9"/>
      <c r="AA410" s="9"/>
      <c r="AB410" s="9"/>
      <c r="AC410" s="10"/>
      <c r="AD410" s="535"/>
      <c r="AE410" s="6">
        <f t="shared" si="28"/>
        <v>17</v>
      </c>
      <c r="AF410" s="6" t="str">
        <f>IF($AE410=17,_xlfn.XLOOKUP($A410&amp;" ",CostDB!B:B,CostDB!A:A,"",,),IF($AE410=15,_xlfn.XLOOKUP($A410&amp;"   ",CostDB!B:B,CostDB!A:A,"",,),""))</f>
        <v>50100MFP JC00XA</v>
      </c>
      <c r="AG410" s="6" t="str">
        <f t="shared" si="26"/>
        <v>CELL</v>
      </c>
      <c r="AH410" s="6" t="str">
        <f t="shared" si="25"/>
        <v>CBU</v>
      </c>
      <c r="AI410" s="6" t="str">
        <f>IF($AF410="","",IF(LEFT(A410,5)="17500","タンク",IF(LEFT(A410,5)="17510","タンク",IF(COUNTIF(WeDB!$D$174:$D$183,$AF410)&gt;0,"吊掛けのみ",IF(COUNTIF(WeDB!$M$3:$M$169,$AF410)&gt;0,"アルミ",IF(COUNTIF(WeDB!D$3:D$169,$AF410),"WE適用","適用無し"))))))</f>
        <v>WE適用</v>
      </c>
      <c r="AJ410" s="6" t="str">
        <f>IF(AND(AI410="WE適用",COUNTIF(Planning!$AS$10:$AS$896,$AF410&amp;"_"&amp;$AH410)&gt;0),"計画ok",IF(AND(AI410="WE適用",COUNTIF(Planning!$AS$10:$AS$896,$AF410&amp;"_"&amp;$AH410)=0),"未反映NG",""))</f>
        <v>計画ok</v>
      </c>
      <c r="AK410" s="6" t="str">
        <f t="shared" si="27"/>
        <v>50100MFP JC00XA_CBU</v>
      </c>
      <c r="AL410" s="6" t="str">
        <f>IF(B410="","",_xlfn.XLOOKUP(AF410,CostDB!A:A,CostDB!G:G))</f>
        <v>1245WE</v>
      </c>
    </row>
    <row r="411" spans="1:38" x14ac:dyDescent="0.35">
      <c r="A411" s="8" t="s">
        <v>2480</v>
      </c>
      <c r="B411" s="9" t="s">
        <v>199</v>
      </c>
      <c r="C411" s="9" t="s">
        <v>2389</v>
      </c>
      <c r="D411" s="10" t="s">
        <v>143</v>
      </c>
      <c r="E411" s="9">
        <v>0</v>
      </c>
      <c r="F411" s="9">
        <v>15</v>
      </c>
      <c r="G411" s="9">
        <v>0</v>
      </c>
      <c r="H411" s="9">
        <v>15</v>
      </c>
      <c r="I411" s="9">
        <v>0</v>
      </c>
      <c r="J411" s="9">
        <v>15</v>
      </c>
      <c r="K411" s="9">
        <v>0</v>
      </c>
      <c r="L411" s="9">
        <v>15</v>
      </c>
      <c r="M411" s="9">
        <v>0</v>
      </c>
      <c r="N411" s="9">
        <v>15</v>
      </c>
      <c r="O411" s="9">
        <v>0</v>
      </c>
      <c r="P411" s="9">
        <v>16</v>
      </c>
      <c r="Q411" s="9">
        <v>0</v>
      </c>
      <c r="R411" s="9">
        <v>16</v>
      </c>
      <c r="S411" s="9">
        <v>15</v>
      </c>
      <c r="T411" s="9">
        <v>16</v>
      </c>
      <c r="U411" s="9">
        <v>15</v>
      </c>
      <c r="V411" s="9">
        <v>16</v>
      </c>
      <c r="W411" s="9">
        <v>15</v>
      </c>
      <c r="X411" s="9">
        <v>0</v>
      </c>
      <c r="Y411" s="9"/>
      <c r="Z411" s="9"/>
      <c r="AA411" s="9"/>
      <c r="AB411" s="9"/>
      <c r="AC411" s="10"/>
      <c r="AD411" s="535"/>
      <c r="AE411" s="6">
        <f t="shared" si="28"/>
        <v>17</v>
      </c>
      <c r="AF411" s="6" t="str">
        <f>IF($AE411=17,_xlfn.XLOOKUP($A411&amp;" ",CostDB!B:B,CostDB!A:A,"",,),IF($AE411=15,_xlfn.XLOOKUP($A411&amp;"   ",CostDB!B:B,CostDB!A:A,"",,),""))</f>
        <v>50100MFP JC00XA</v>
      </c>
      <c r="AG411" s="6" t="str">
        <f t="shared" si="26"/>
        <v>CELL</v>
      </c>
      <c r="AH411" s="6" t="str">
        <f t="shared" si="25"/>
        <v>CBU</v>
      </c>
      <c r="AI411" s="6" t="str">
        <f>IF($AF411="","",IF(LEFT(A411,5)="17500","タンク",IF(LEFT(A411,5)="17510","タンク",IF(COUNTIF(WeDB!$D$174:$D$183,$AF411)&gt;0,"吊掛けのみ",IF(COUNTIF(WeDB!$M$3:$M$169,$AF411)&gt;0,"アルミ",IF(COUNTIF(WeDB!D$3:D$169,$AF411),"WE適用","適用無し"))))))</f>
        <v>WE適用</v>
      </c>
      <c r="AJ411" s="6" t="str">
        <f>IF(AND(AI411="WE適用",COUNTIF(Planning!$AS$10:$AS$896,$AF411&amp;"_"&amp;$AH411)&gt;0),"計画ok",IF(AND(AI411="WE適用",COUNTIF(Planning!$AS$10:$AS$896,$AF411&amp;"_"&amp;$AH411)=0),"未反映NG",""))</f>
        <v>計画ok</v>
      </c>
      <c r="AK411" s="6" t="str">
        <f t="shared" si="27"/>
        <v>50100MFP JC00XA_CBU</v>
      </c>
      <c r="AL411" s="6" t="str">
        <f>IF(B411="","",_xlfn.XLOOKUP(AF411,CostDB!A:A,CostDB!G:G))</f>
        <v>1245WE</v>
      </c>
    </row>
    <row r="412" spans="1:38" x14ac:dyDescent="0.35">
      <c r="A412" s="8" t="s">
        <v>2481</v>
      </c>
      <c r="B412" s="9"/>
      <c r="C412" s="9"/>
      <c r="D412" s="10"/>
      <c r="E412" s="9">
        <v>0</v>
      </c>
      <c r="F412" s="9">
        <v>15</v>
      </c>
      <c r="G412" s="9">
        <v>0</v>
      </c>
      <c r="H412" s="9">
        <v>15</v>
      </c>
      <c r="I412" s="9">
        <v>0</v>
      </c>
      <c r="J412" s="9">
        <v>15</v>
      </c>
      <c r="K412" s="9">
        <v>0</v>
      </c>
      <c r="L412" s="9">
        <v>15</v>
      </c>
      <c r="M412" s="9">
        <v>0</v>
      </c>
      <c r="N412" s="9">
        <v>15</v>
      </c>
      <c r="O412" s="9">
        <v>0</v>
      </c>
      <c r="P412" s="9">
        <v>16</v>
      </c>
      <c r="Q412" s="9">
        <v>0</v>
      </c>
      <c r="R412" s="9">
        <v>16</v>
      </c>
      <c r="S412" s="9">
        <v>15</v>
      </c>
      <c r="T412" s="9">
        <v>16</v>
      </c>
      <c r="U412" s="9">
        <v>15</v>
      </c>
      <c r="V412" s="9">
        <v>16</v>
      </c>
      <c r="W412" s="9">
        <v>15</v>
      </c>
      <c r="X412" s="9">
        <v>6</v>
      </c>
      <c r="Y412" s="9"/>
      <c r="Z412" s="9"/>
      <c r="AA412" s="9"/>
      <c r="AB412" s="9"/>
      <c r="AC412" s="10"/>
      <c r="AD412" s="535"/>
      <c r="AE412" s="6">
        <f t="shared" si="28"/>
        <v>20</v>
      </c>
      <c r="AF412" s="6" t="str">
        <f>IF($AE412=17,_xlfn.XLOOKUP($A412&amp;" ",CostDB!B:B,CostDB!A:A,"",,),IF($AE412=15,_xlfn.XLOOKUP($A412&amp;"   ",CostDB!B:B,CostDB!A:A,"",,),""))</f>
        <v/>
      </c>
      <c r="AG412" s="6" t="str">
        <f t="shared" si="26"/>
        <v/>
      </c>
      <c r="AH412" s="6" t="str">
        <f t="shared" si="25"/>
        <v/>
      </c>
      <c r="AI412" s="6" t="str">
        <f>IF($AF412="","",IF(LEFT(A412,5)="17500","タンク",IF(LEFT(A412,5)="17510","タンク",IF(COUNTIF(WeDB!$D$174:$D$183,$AF412)&gt;0,"吊掛けのみ",IF(COUNTIF(WeDB!$M$3:$M$169,$AF412)&gt;0,"アルミ",IF(COUNTIF(WeDB!D$3:D$169,$AF412),"WE適用","適用無し"))))))</f>
        <v/>
      </c>
      <c r="AJ412" s="6" t="str">
        <f>IF(AND(AI412="WE適用",COUNTIF(Planning!$AS$10:$AS$896,$AF412&amp;"_"&amp;$AH412)&gt;0),"計画ok",IF(AND(AI412="WE適用",COUNTIF(Planning!$AS$10:$AS$896,$AF412&amp;"_"&amp;$AH412)=0),"未反映NG",""))</f>
        <v/>
      </c>
      <c r="AK412" s="6" t="str">
        <f t="shared" si="27"/>
        <v>_</v>
      </c>
      <c r="AL412" s="6" t="str">
        <f>IF(B412="","",_xlfn.XLOOKUP(AF412,CostDB!A:A,CostDB!G:G))</f>
        <v/>
      </c>
    </row>
    <row r="413" spans="1:38" x14ac:dyDescent="0.35">
      <c r="A413" s="8" t="s">
        <v>2482</v>
      </c>
      <c r="B413" s="9" t="s">
        <v>199</v>
      </c>
      <c r="C413" s="9" t="s">
        <v>2389</v>
      </c>
      <c r="D413" s="10" t="s">
        <v>143</v>
      </c>
      <c r="E413" s="9">
        <v>10</v>
      </c>
      <c r="F413" s="9">
        <v>0</v>
      </c>
      <c r="G413" s="9">
        <v>15</v>
      </c>
      <c r="H413" s="9">
        <v>0</v>
      </c>
      <c r="I413" s="9">
        <v>15</v>
      </c>
      <c r="J413" s="9">
        <v>0</v>
      </c>
      <c r="K413" s="9">
        <v>15</v>
      </c>
      <c r="L413" s="9">
        <v>0</v>
      </c>
      <c r="M413" s="9">
        <v>15</v>
      </c>
      <c r="N413" s="9">
        <v>0</v>
      </c>
      <c r="O413" s="9">
        <v>15</v>
      </c>
      <c r="P413" s="9">
        <v>0</v>
      </c>
      <c r="Q413" s="9">
        <v>15</v>
      </c>
      <c r="R413" s="9">
        <v>0</v>
      </c>
      <c r="S413" s="9">
        <v>0</v>
      </c>
      <c r="T413" s="9">
        <v>0</v>
      </c>
      <c r="U413" s="9">
        <v>0</v>
      </c>
      <c r="V413" s="9">
        <v>0</v>
      </c>
      <c r="W413" s="9">
        <v>0</v>
      </c>
      <c r="X413" s="9">
        <v>0</v>
      </c>
      <c r="Y413" s="9"/>
      <c r="Z413" s="9"/>
      <c r="AA413" s="9"/>
      <c r="AB413" s="9"/>
      <c r="AC413" s="10"/>
      <c r="AD413" s="535"/>
      <c r="AE413" s="6">
        <f t="shared" si="28"/>
        <v>17</v>
      </c>
      <c r="AF413" s="6" t="str">
        <f>IF($AE413=17,_xlfn.XLOOKUP($A413&amp;" ",CostDB!B:B,CostDB!A:A,"",,),IF($AE413=15,_xlfn.XLOOKUP($A413&amp;"   ",CostDB!B:B,CostDB!A:A,"",,),""))</f>
        <v>50100MFP JD00XA</v>
      </c>
      <c r="AG413" s="6" t="str">
        <f t="shared" si="26"/>
        <v>CELL</v>
      </c>
      <c r="AH413" s="6" t="str">
        <f t="shared" si="25"/>
        <v>CBU</v>
      </c>
      <c r="AI413" s="6" t="str">
        <f>IF($AF413="","",IF(LEFT(A413,5)="17500","タンク",IF(LEFT(A413,5)="17510","タンク",IF(COUNTIF(WeDB!$D$174:$D$183,$AF413)&gt;0,"吊掛けのみ",IF(COUNTIF(WeDB!$M$3:$M$169,$AF413)&gt;0,"アルミ",IF(COUNTIF(WeDB!D$3:D$169,$AF413),"WE適用","適用無し"))))))</f>
        <v>WE適用</v>
      </c>
      <c r="AJ413" s="6" t="str">
        <f>IF(AND(AI413="WE適用",COUNTIF(Planning!$AS$10:$AS$896,$AF413&amp;"_"&amp;$AH413)&gt;0),"計画ok",IF(AND(AI413="WE適用",COUNTIF(Planning!$AS$10:$AS$896,$AF413&amp;"_"&amp;$AH413)=0),"未反映NG",""))</f>
        <v>計画ok</v>
      </c>
      <c r="AK413" s="6" t="str">
        <f t="shared" si="27"/>
        <v>50100MFP JD00XA_CBU</v>
      </c>
      <c r="AL413" s="6" t="str">
        <f>IF(B413="","",_xlfn.XLOOKUP(AF413,CostDB!A:A,CostDB!G:G))</f>
        <v>1245WE</v>
      </c>
    </row>
    <row r="414" spans="1:38" x14ac:dyDescent="0.35">
      <c r="A414" s="8" t="s">
        <v>2482</v>
      </c>
      <c r="B414" s="9" t="s">
        <v>199</v>
      </c>
      <c r="C414" s="9" t="s">
        <v>2389</v>
      </c>
      <c r="D414" s="10" t="s">
        <v>143</v>
      </c>
      <c r="E414" s="9">
        <v>0</v>
      </c>
      <c r="F414" s="9">
        <v>0</v>
      </c>
      <c r="G414" s="9">
        <v>0</v>
      </c>
      <c r="H414" s="9">
        <v>0</v>
      </c>
      <c r="I414" s="9">
        <v>0</v>
      </c>
      <c r="J414" s="9">
        <v>0</v>
      </c>
      <c r="K414" s="9">
        <v>0</v>
      </c>
      <c r="L414" s="9">
        <v>0</v>
      </c>
      <c r="M414" s="9">
        <v>0</v>
      </c>
      <c r="N414" s="9">
        <v>0</v>
      </c>
      <c r="O414" s="9">
        <v>0</v>
      </c>
      <c r="P414" s="9">
        <v>0</v>
      </c>
      <c r="Q414" s="9">
        <v>0</v>
      </c>
      <c r="R414" s="9">
        <v>0</v>
      </c>
      <c r="S414" s="9">
        <v>0</v>
      </c>
      <c r="T414" s="9">
        <v>0</v>
      </c>
      <c r="U414" s="9">
        <v>0</v>
      </c>
      <c r="V414" s="9">
        <v>0</v>
      </c>
      <c r="W414" s="9">
        <v>0</v>
      </c>
      <c r="X414" s="9">
        <v>10</v>
      </c>
      <c r="Y414" s="9"/>
      <c r="Z414" s="9"/>
      <c r="AA414" s="9"/>
      <c r="AB414" s="9"/>
      <c r="AC414" s="10"/>
      <c r="AD414" s="535"/>
      <c r="AE414" s="6">
        <f t="shared" si="28"/>
        <v>17</v>
      </c>
      <c r="AF414" s="6" t="str">
        <f>IF($AE414=17,_xlfn.XLOOKUP($A414&amp;" ",CostDB!B:B,CostDB!A:A,"",,),IF($AE414=15,_xlfn.XLOOKUP($A414&amp;"   ",CostDB!B:B,CostDB!A:A,"",,),""))</f>
        <v>50100MFP JD00XA</v>
      </c>
      <c r="AG414" s="6" t="str">
        <f t="shared" si="26"/>
        <v>CELL</v>
      </c>
      <c r="AH414" s="6" t="str">
        <f t="shared" si="25"/>
        <v>CBU</v>
      </c>
      <c r="AI414" s="6" t="str">
        <f>IF($AF414="","",IF(LEFT(A414,5)="17500","タンク",IF(LEFT(A414,5)="17510","タンク",IF(COUNTIF(WeDB!$D$174:$D$183,$AF414)&gt;0,"吊掛けのみ",IF(COUNTIF(WeDB!$M$3:$M$169,$AF414)&gt;0,"アルミ",IF(COUNTIF(WeDB!D$3:D$169,$AF414),"WE適用","適用無し"))))))</f>
        <v>WE適用</v>
      </c>
      <c r="AJ414" s="6" t="str">
        <f>IF(AND(AI414="WE適用",COUNTIF(Planning!$AS$10:$AS$896,$AF414&amp;"_"&amp;$AH414)&gt;0),"計画ok",IF(AND(AI414="WE適用",COUNTIF(Planning!$AS$10:$AS$896,$AF414&amp;"_"&amp;$AH414)=0),"未反映NG",""))</f>
        <v>計画ok</v>
      </c>
      <c r="AK414" s="6" t="str">
        <f t="shared" si="27"/>
        <v>50100MFP JD00XA_CBU</v>
      </c>
      <c r="AL414" s="6" t="str">
        <f>IF(B414="","",_xlfn.XLOOKUP(AF414,CostDB!A:A,CostDB!G:G))</f>
        <v>1245WE</v>
      </c>
    </row>
    <row r="415" spans="1:38" x14ac:dyDescent="0.35">
      <c r="A415" s="8" t="s">
        <v>2483</v>
      </c>
      <c r="B415" s="9"/>
      <c r="C415" s="9"/>
      <c r="D415" s="10"/>
      <c r="E415" s="9">
        <v>10</v>
      </c>
      <c r="F415" s="9">
        <v>0</v>
      </c>
      <c r="G415" s="9">
        <v>15</v>
      </c>
      <c r="H415" s="9">
        <v>0</v>
      </c>
      <c r="I415" s="9">
        <v>15</v>
      </c>
      <c r="J415" s="9">
        <v>0</v>
      </c>
      <c r="K415" s="9">
        <v>15</v>
      </c>
      <c r="L415" s="9">
        <v>0</v>
      </c>
      <c r="M415" s="9">
        <v>15</v>
      </c>
      <c r="N415" s="9">
        <v>0</v>
      </c>
      <c r="O415" s="9">
        <v>15</v>
      </c>
      <c r="P415" s="9">
        <v>0</v>
      </c>
      <c r="Q415" s="9">
        <v>15</v>
      </c>
      <c r="R415" s="9">
        <v>0</v>
      </c>
      <c r="S415" s="9">
        <v>0</v>
      </c>
      <c r="T415" s="9">
        <v>0</v>
      </c>
      <c r="U415" s="9">
        <v>0</v>
      </c>
      <c r="V415" s="9">
        <v>0</v>
      </c>
      <c r="W415" s="9">
        <v>0</v>
      </c>
      <c r="X415" s="9">
        <v>10</v>
      </c>
      <c r="Y415" s="9"/>
      <c r="Z415" s="9"/>
      <c r="AA415" s="9"/>
      <c r="AB415" s="9"/>
      <c r="AC415" s="10"/>
      <c r="AD415" s="535"/>
      <c r="AE415" s="6">
        <f t="shared" si="28"/>
        <v>20</v>
      </c>
      <c r="AF415" s="6" t="str">
        <f>IF($AE415=17,_xlfn.XLOOKUP($A415&amp;" ",CostDB!B:B,CostDB!A:A,"",,),IF($AE415=15,_xlfn.XLOOKUP($A415&amp;"   ",CostDB!B:B,CostDB!A:A,"",,),""))</f>
        <v/>
      </c>
      <c r="AG415" s="6" t="str">
        <f t="shared" si="26"/>
        <v/>
      </c>
      <c r="AH415" s="6" t="str">
        <f t="shared" si="25"/>
        <v/>
      </c>
      <c r="AI415" s="6" t="str">
        <f>IF($AF415="","",IF(LEFT(A415,5)="17500","タンク",IF(LEFT(A415,5)="17510","タンク",IF(COUNTIF(WeDB!$D$174:$D$183,$AF415)&gt;0,"吊掛けのみ",IF(COUNTIF(WeDB!$M$3:$M$169,$AF415)&gt;0,"アルミ",IF(COUNTIF(WeDB!D$3:D$169,$AF415),"WE適用","適用無し"))))))</f>
        <v/>
      </c>
      <c r="AJ415" s="6" t="str">
        <f>IF(AND(AI415="WE適用",COUNTIF(Planning!$AS$10:$AS$896,$AF415&amp;"_"&amp;$AH415)&gt;0),"計画ok",IF(AND(AI415="WE適用",COUNTIF(Planning!$AS$10:$AS$896,$AF415&amp;"_"&amp;$AH415)=0),"未反映NG",""))</f>
        <v/>
      </c>
      <c r="AK415" s="6" t="str">
        <f t="shared" si="27"/>
        <v>_</v>
      </c>
      <c r="AL415" s="6" t="str">
        <f>IF(B415="","",_xlfn.XLOOKUP(AF415,CostDB!A:A,CostDB!G:G))</f>
        <v/>
      </c>
    </row>
    <row r="416" spans="1:38" x14ac:dyDescent="0.35">
      <c r="A416" s="8" t="s">
        <v>201</v>
      </c>
      <c r="B416" s="9" t="s">
        <v>199</v>
      </c>
      <c r="C416" s="9" t="s">
        <v>2389</v>
      </c>
      <c r="D416" s="10" t="s">
        <v>200</v>
      </c>
      <c r="E416" s="9">
        <v>0</v>
      </c>
      <c r="F416" s="9">
        <v>0</v>
      </c>
      <c r="G416" s="9">
        <v>0</v>
      </c>
      <c r="H416" s="9">
        <v>0</v>
      </c>
      <c r="I416" s="9">
        <v>0</v>
      </c>
      <c r="J416" s="9">
        <v>0</v>
      </c>
      <c r="K416" s="9">
        <v>0</v>
      </c>
      <c r="L416" s="9">
        <v>10</v>
      </c>
      <c r="M416" s="9">
        <v>11</v>
      </c>
      <c r="N416" s="9">
        <v>0</v>
      </c>
      <c r="O416" s="9">
        <v>0</v>
      </c>
      <c r="P416" s="9">
        <v>0</v>
      </c>
      <c r="Q416" s="9">
        <v>0</v>
      </c>
      <c r="R416" s="9">
        <v>0</v>
      </c>
      <c r="S416" s="9">
        <v>0</v>
      </c>
      <c r="T416" s="9">
        <v>0</v>
      </c>
      <c r="U416" s="9">
        <v>0</v>
      </c>
      <c r="V416" s="9">
        <v>0</v>
      </c>
      <c r="W416" s="9">
        <v>0</v>
      </c>
      <c r="X416" s="9">
        <v>0</v>
      </c>
      <c r="Y416" s="9"/>
      <c r="Z416" s="9"/>
      <c r="AA416" s="9"/>
      <c r="AB416" s="9"/>
      <c r="AC416" s="10"/>
      <c r="AD416" s="535"/>
      <c r="AE416" s="6">
        <f t="shared" si="28"/>
        <v>15</v>
      </c>
      <c r="AF416" s="6" t="str">
        <f>IF($AE416=17,_xlfn.XLOOKUP($A416&amp;" ",CostDB!B:B,CostDB!A:A,"",,),IF($AE416=15,_xlfn.XLOOKUP($A416&amp;"   ",CostDB!B:B,CostDB!A:A,"",,),""))</f>
        <v>50100MKR DH00XA</v>
      </c>
      <c r="AG416" s="6" t="str">
        <f t="shared" si="26"/>
        <v>CELL</v>
      </c>
      <c r="AH416" s="6" t="str">
        <f t="shared" si="25"/>
        <v>CBU</v>
      </c>
      <c r="AI416" s="6" t="str">
        <f>IF($AF416="","",IF(LEFT(A416,5)="17500","タンク",IF(LEFT(A416,5)="17510","タンク",IF(COUNTIF(WeDB!$D$174:$D$183,$AF416)&gt;0,"吊掛けのみ",IF(COUNTIF(WeDB!$M$3:$M$169,$AF416)&gt;0,"アルミ",IF(COUNTIF(WeDB!D$3:D$169,$AF416),"WE適用","適用無し"))))))</f>
        <v>アルミ</v>
      </c>
      <c r="AJ416" s="6" t="str">
        <f>IF(AND(AI416="WE適用",COUNTIF(Planning!$AS$10:$AS$896,$AF416&amp;"_"&amp;$AH416)&gt;0),"計画ok",IF(AND(AI416="WE適用",COUNTIF(Planning!$AS$10:$AS$896,$AF416&amp;"_"&amp;$AH416)=0),"未反映NG",""))</f>
        <v/>
      </c>
      <c r="AK416" s="6" t="str">
        <f t="shared" si="27"/>
        <v>50100MKR DH00XA_CBU</v>
      </c>
      <c r="AL416" s="6" t="str">
        <f>IF(B416="","",_xlfn.XLOOKUP(AF416,CostDB!A:A,CostDB!G:G))</f>
        <v>1255WE</v>
      </c>
    </row>
    <row r="417" spans="1:38" x14ac:dyDescent="0.35">
      <c r="A417" s="8" t="s">
        <v>201</v>
      </c>
      <c r="B417" s="9" t="s">
        <v>199</v>
      </c>
      <c r="C417" s="9" t="s">
        <v>2389</v>
      </c>
      <c r="D417" s="10" t="s">
        <v>200</v>
      </c>
      <c r="E417" s="9">
        <v>0</v>
      </c>
      <c r="F417" s="9">
        <v>0</v>
      </c>
      <c r="G417" s="9">
        <v>0</v>
      </c>
      <c r="H417" s="9">
        <v>0</v>
      </c>
      <c r="I417" s="9">
        <v>0</v>
      </c>
      <c r="J417" s="9">
        <v>0</v>
      </c>
      <c r="K417" s="9">
        <v>0</v>
      </c>
      <c r="L417" s="9">
        <v>0</v>
      </c>
      <c r="M417" s="9">
        <v>0</v>
      </c>
      <c r="N417" s="9">
        <v>0</v>
      </c>
      <c r="O417" s="9">
        <v>0</v>
      </c>
      <c r="P417" s="9">
        <v>0</v>
      </c>
      <c r="Q417" s="9">
        <v>0</v>
      </c>
      <c r="R417" s="9">
        <v>0</v>
      </c>
      <c r="S417" s="9">
        <v>0</v>
      </c>
      <c r="T417" s="9">
        <v>0</v>
      </c>
      <c r="U417" s="9">
        <v>0</v>
      </c>
      <c r="V417" s="9">
        <v>0</v>
      </c>
      <c r="W417" s="9">
        <v>2</v>
      </c>
      <c r="X417" s="9">
        <v>0</v>
      </c>
      <c r="Y417" s="9"/>
      <c r="Z417" s="9"/>
      <c r="AA417" s="9"/>
      <c r="AB417" s="9"/>
      <c r="AC417" s="10"/>
      <c r="AD417" s="535"/>
      <c r="AE417" s="6">
        <f t="shared" si="28"/>
        <v>15</v>
      </c>
      <c r="AF417" s="6" t="str">
        <f>IF($AE417=17,_xlfn.XLOOKUP($A417&amp;" ",CostDB!B:B,CostDB!A:A,"",,),IF($AE417=15,_xlfn.XLOOKUP($A417&amp;"   ",CostDB!B:B,CostDB!A:A,"",,),""))</f>
        <v>50100MKR DH00XA</v>
      </c>
      <c r="AG417" s="6" t="str">
        <f t="shared" si="26"/>
        <v>CELL</v>
      </c>
      <c r="AH417" s="6" t="str">
        <f t="shared" si="25"/>
        <v>CBU</v>
      </c>
      <c r="AI417" s="6" t="str">
        <f>IF($AF417="","",IF(LEFT(A417,5)="17500","タンク",IF(LEFT(A417,5)="17510","タンク",IF(COUNTIF(WeDB!$D$174:$D$183,$AF417)&gt;0,"吊掛けのみ",IF(COUNTIF(WeDB!$M$3:$M$169,$AF417)&gt;0,"アルミ",IF(COUNTIF(WeDB!D$3:D$169,$AF417),"WE適用","適用無し"))))))</f>
        <v>アルミ</v>
      </c>
      <c r="AJ417" s="6" t="str">
        <f>IF(AND(AI417="WE適用",COUNTIF(Planning!$AS$10:$AS$896,$AF417&amp;"_"&amp;$AH417)&gt;0),"計画ok",IF(AND(AI417="WE適用",COUNTIF(Planning!$AS$10:$AS$896,$AF417&amp;"_"&amp;$AH417)=0),"未反映NG",""))</f>
        <v/>
      </c>
      <c r="AK417" s="6" t="str">
        <f t="shared" si="27"/>
        <v>50100MKR DH00XA_CBU</v>
      </c>
      <c r="AL417" s="6" t="str">
        <f>IF(B417="","",_xlfn.XLOOKUP(AF417,CostDB!A:A,CostDB!G:G))</f>
        <v>1255WE</v>
      </c>
    </row>
    <row r="418" spans="1:38" x14ac:dyDescent="0.35">
      <c r="A418" s="8" t="s">
        <v>201</v>
      </c>
      <c r="B418" s="9" t="s">
        <v>199</v>
      </c>
      <c r="C418" s="9" t="s">
        <v>2389</v>
      </c>
      <c r="D418" s="10" t="s">
        <v>200</v>
      </c>
      <c r="E418" s="9">
        <v>10</v>
      </c>
      <c r="F418" s="9">
        <v>11</v>
      </c>
      <c r="G418" s="9">
        <v>0</v>
      </c>
      <c r="H418" s="9">
        <v>0</v>
      </c>
      <c r="I418" s="9">
        <v>0</v>
      </c>
      <c r="J418" s="9">
        <v>0</v>
      </c>
      <c r="K418" s="9">
        <v>0</v>
      </c>
      <c r="L418" s="9">
        <v>0</v>
      </c>
      <c r="M418" s="9">
        <v>0</v>
      </c>
      <c r="N418" s="9">
        <v>0</v>
      </c>
      <c r="O418" s="9">
        <v>0</v>
      </c>
      <c r="P418" s="9">
        <v>11</v>
      </c>
      <c r="Q418" s="9">
        <v>11</v>
      </c>
      <c r="R418" s="9">
        <v>5</v>
      </c>
      <c r="S418" s="9">
        <v>0</v>
      </c>
      <c r="T418" s="9">
        <v>0</v>
      </c>
      <c r="U418" s="9">
        <v>0</v>
      </c>
      <c r="V418" s="9">
        <v>0</v>
      </c>
      <c r="W418" s="9">
        <v>0</v>
      </c>
      <c r="X418" s="9">
        <v>0</v>
      </c>
      <c r="Y418" s="9"/>
      <c r="Z418" s="9"/>
      <c r="AA418" s="9"/>
      <c r="AB418" s="9"/>
      <c r="AC418" s="10"/>
      <c r="AD418" s="535"/>
      <c r="AE418" s="6">
        <f t="shared" si="28"/>
        <v>15</v>
      </c>
      <c r="AF418" s="6" t="str">
        <f>IF($AE418=17,_xlfn.XLOOKUP($A418&amp;" ",CostDB!B:B,CostDB!A:A,"",,),IF($AE418=15,_xlfn.XLOOKUP($A418&amp;"   ",CostDB!B:B,CostDB!A:A,"",,),""))</f>
        <v>50100MKR DH00XA</v>
      </c>
      <c r="AG418" s="6" t="str">
        <f t="shared" si="26"/>
        <v>CELL</v>
      </c>
      <c r="AH418" s="6" t="str">
        <f t="shared" si="25"/>
        <v>CBU</v>
      </c>
      <c r="AI418" s="6" t="str">
        <f>IF($AF418="","",IF(LEFT(A418,5)="17500","タンク",IF(LEFT(A418,5)="17510","タンク",IF(COUNTIF(WeDB!$D$174:$D$183,$AF418)&gt;0,"吊掛けのみ",IF(COUNTIF(WeDB!$M$3:$M$169,$AF418)&gt;0,"アルミ",IF(COUNTIF(WeDB!D$3:D$169,$AF418),"WE適用","適用無し"))))))</f>
        <v>アルミ</v>
      </c>
      <c r="AJ418" s="6" t="str">
        <f>IF(AND(AI418="WE適用",COUNTIF(Planning!$AS$10:$AS$896,$AF418&amp;"_"&amp;$AH418)&gt;0),"計画ok",IF(AND(AI418="WE適用",COUNTIF(Planning!$AS$10:$AS$896,$AF418&amp;"_"&amp;$AH418)=0),"未反映NG",""))</f>
        <v/>
      </c>
      <c r="AK418" s="6" t="str">
        <f t="shared" si="27"/>
        <v>50100MKR DH00XA_CBU</v>
      </c>
      <c r="AL418" s="6" t="str">
        <f>IF(B418="","",_xlfn.XLOOKUP(AF418,CostDB!A:A,CostDB!G:G))</f>
        <v>1255WE</v>
      </c>
    </row>
    <row r="419" spans="1:38" x14ac:dyDescent="0.35">
      <c r="A419" s="8" t="s">
        <v>201</v>
      </c>
      <c r="B419" s="9" t="s">
        <v>199</v>
      </c>
      <c r="C419" s="9" t="s">
        <v>2389</v>
      </c>
      <c r="D419" s="10" t="s">
        <v>200</v>
      </c>
      <c r="E419" s="9">
        <v>0</v>
      </c>
      <c r="F419" s="9">
        <v>0</v>
      </c>
      <c r="G419" s="9">
        <v>0</v>
      </c>
      <c r="H419" s="9">
        <v>0</v>
      </c>
      <c r="I419" s="9">
        <v>0</v>
      </c>
      <c r="J419" s="9">
        <v>0</v>
      </c>
      <c r="K419" s="9">
        <v>0</v>
      </c>
      <c r="L419" s="9">
        <v>0</v>
      </c>
      <c r="M419" s="9">
        <v>0</v>
      </c>
      <c r="N419" s="9">
        <v>0</v>
      </c>
      <c r="O419" s="9">
        <v>0</v>
      </c>
      <c r="P419" s="9">
        <v>0</v>
      </c>
      <c r="Q419" s="9">
        <v>0</v>
      </c>
      <c r="R419" s="9">
        <v>5</v>
      </c>
      <c r="S419" s="9">
        <v>10</v>
      </c>
      <c r="T419" s="9">
        <v>0</v>
      </c>
      <c r="U419" s="9">
        <v>0</v>
      </c>
      <c r="V419" s="9">
        <v>0</v>
      </c>
      <c r="W419" s="9">
        <v>0</v>
      </c>
      <c r="X419" s="9">
        <v>0</v>
      </c>
      <c r="Y419" s="9"/>
      <c r="Z419" s="9"/>
      <c r="AA419" s="9"/>
      <c r="AB419" s="9"/>
      <c r="AC419" s="10"/>
      <c r="AD419" s="535"/>
      <c r="AE419" s="6">
        <f t="shared" si="28"/>
        <v>15</v>
      </c>
      <c r="AF419" s="6" t="str">
        <f>IF($AE419=17,_xlfn.XLOOKUP($A419&amp;" ",CostDB!B:B,CostDB!A:A,"",,),IF($AE419=15,_xlfn.XLOOKUP($A419&amp;"   ",CostDB!B:B,CostDB!A:A,"",,),""))</f>
        <v>50100MKR DH00XA</v>
      </c>
      <c r="AG419" s="6" t="str">
        <f t="shared" si="26"/>
        <v>CELL</v>
      </c>
      <c r="AH419" s="6" t="str">
        <f t="shared" si="25"/>
        <v>CBU</v>
      </c>
      <c r="AI419" s="6" t="str">
        <f>IF($AF419="","",IF(LEFT(A419,5)="17500","タンク",IF(LEFT(A419,5)="17510","タンク",IF(COUNTIF(WeDB!$D$174:$D$183,$AF419)&gt;0,"吊掛けのみ",IF(COUNTIF(WeDB!$M$3:$M$169,$AF419)&gt;0,"アルミ",IF(COUNTIF(WeDB!D$3:D$169,$AF419),"WE適用","適用無し"))))))</f>
        <v>アルミ</v>
      </c>
      <c r="AJ419" s="6" t="str">
        <f>IF(AND(AI419="WE適用",COUNTIF(Planning!$AS$10:$AS$896,$AF419&amp;"_"&amp;$AH419)&gt;0),"計画ok",IF(AND(AI419="WE適用",COUNTIF(Planning!$AS$10:$AS$896,$AF419&amp;"_"&amp;$AH419)=0),"未反映NG",""))</f>
        <v/>
      </c>
      <c r="AK419" s="6" t="str">
        <f t="shared" si="27"/>
        <v>50100MKR DH00XA_CBU</v>
      </c>
      <c r="AL419" s="6" t="str">
        <f>IF(B419="","",_xlfn.XLOOKUP(AF419,CostDB!A:A,CostDB!G:G))</f>
        <v>1255WE</v>
      </c>
    </row>
    <row r="420" spans="1:38" x14ac:dyDescent="0.35">
      <c r="A420" s="8" t="s">
        <v>201</v>
      </c>
      <c r="B420" s="9" t="s">
        <v>199</v>
      </c>
      <c r="C420" s="9" t="s">
        <v>2389</v>
      </c>
      <c r="D420" s="10" t="s">
        <v>200</v>
      </c>
      <c r="E420" s="9">
        <v>0</v>
      </c>
      <c r="F420" s="9">
        <v>0</v>
      </c>
      <c r="G420" s="9">
        <v>0</v>
      </c>
      <c r="H420" s="9">
        <v>0</v>
      </c>
      <c r="I420" s="9">
        <v>0</v>
      </c>
      <c r="J420" s="9">
        <v>0</v>
      </c>
      <c r="K420" s="9">
        <v>0</v>
      </c>
      <c r="L420" s="9">
        <v>0</v>
      </c>
      <c r="M420" s="9">
        <v>0</v>
      </c>
      <c r="N420" s="9">
        <v>0</v>
      </c>
      <c r="O420" s="9">
        <v>0</v>
      </c>
      <c r="P420" s="9">
        <v>0</v>
      </c>
      <c r="Q420" s="9">
        <v>0</v>
      </c>
      <c r="R420" s="9">
        <v>0</v>
      </c>
      <c r="S420" s="9">
        <v>0</v>
      </c>
      <c r="T420" s="9">
        <v>0</v>
      </c>
      <c r="U420" s="9">
        <v>0</v>
      </c>
      <c r="V420" s="9">
        <v>10</v>
      </c>
      <c r="W420" s="9">
        <v>8</v>
      </c>
      <c r="X420" s="9">
        <v>0</v>
      </c>
      <c r="Y420" s="9"/>
      <c r="Z420" s="9"/>
      <c r="AA420" s="9"/>
      <c r="AB420" s="9"/>
      <c r="AC420" s="10"/>
      <c r="AD420" s="535"/>
      <c r="AE420" s="6">
        <f t="shared" si="28"/>
        <v>15</v>
      </c>
      <c r="AF420" s="6" t="str">
        <f>IF($AE420=17,_xlfn.XLOOKUP($A420&amp;" ",CostDB!B:B,CostDB!A:A,"",,),IF($AE420=15,_xlfn.XLOOKUP($A420&amp;"   ",CostDB!B:B,CostDB!A:A,"",,),""))</f>
        <v>50100MKR DH00XA</v>
      </c>
      <c r="AG420" s="6" t="str">
        <f t="shared" si="26"/>
        <v>CELL</v>
      </c>
      <c r="AH420" s="6" t="str">
        <f t="shared" si="25"/>
        <v>CBU</v>
      </c>
      <c r="AI420" s="6" t="str">
        <f>IF($AF420="","",IF(LEFT(A420,5)="17500","タンク",IF(LEFT(A420,5)="17510","タンク",IF(COUNTIF(WeDB!$D$174:$D$183,$AF420)&gt;0,"吊掛けのみ",IF(COUNTIF(WeDB!$M$3:$M$169,$AF420)&gt;0,"アルミ",IF(COUNTIF(WeDB!D$3:D$169,$AF420),"WE適用","適用無し"))))))</f>
        <v>アルミ</v>
      </c>
      <c r="AJ420" s="6" t="str">
        <f>IF(AND(AI420="WE適用",COUNTIF(Planning!$AS$10:$AS$896,$AF420&amp;"_"&amp;$AH420)&gt;0),"計画ok",IF(AND(AI420="WE適用",COUNTIF(Planning!$AS$10:$AS$896,$AF420&amp;"_"&amp;$AH420)=0),"未反映NG",""))</f>
        <v/>
      </c>
      <c r="AK420" s="6" t="str">
        <f t="shared" si="27"/>
        <v>50100MKR DH00XA_CBU</v>
      </c>
      <c r="AL420" s="6" t="str">
        <f>IF(B420="","",_xlfn.XLOOKUP(AF420,CostDB!A:A,CostDB!G:G))</f>
        <v>1255WE</v>
      </c>
    </row>
    <row r="421" spans="1:38" x14ac:dyDescent="0.35">
      <c r="A421" s="8" t="s">
        <v>201</v>
      </c>
      <c r="B421" s="9" t="s">
        <v>199</v>
      </c>
      <c r="C421" s="9" t="s">
        <v>2389</v>
      </c>
      <c r="D421" s="10" t="s">
        <v>200</v>
      </c>
      <c r="E421" s="9">
        <v>0</v>
      </c>
      <c r="F421" s="9">
        <v>0</v>
      </c>
      <c r="G421" s="9">
        <v>0</v>
      </c>
      <c r="H421" s="9">
        <v>0</v>
      </c>
      <c r="I421" s="9">
        <v>10</v>
      </c>
      <c r="J421" s="9">
        <v>0</v>
      </c>
      <c r="K421" s="9">
        <v>0</v>
      </c>
      <c r="L421" s="9">
        <v>0</v>
      </c>
      <c r="M421" s="9">
        <v>0</v>
      </c>
      <c r="N421" s="9">
        <v>0</v>
      </c>
      <c r="O421" s="9">
        <v>0</v>
      </c>
      <c r="P421" s="9">
        <v>0</v>
      </c>
      <c r="Q421" s="9">
        <v>0</v>
      </c>
      <c r="R421" s="9">
        <v>0</v>
      </c>
      <c r="S421" s="9">
        <v>0</v>
      </c>
      <c r="T421" s="9">
        <v>0</v>
      </c>
      <c r="U421" s="9">
        <v>0</v>
      </c>
      <c r="V421" s="9">
        <v>0</v>
      </c>
      <c r="W421" s="9">
        <v>0</v>
      </c>
      <c r="X421" s="9">
        <v>0</v>
      </c>
      <c r="Y421" s="9"/>
      <c r="Z421" s="9"/>
      <c r="AA421" s="9"/>
      <c r="AB421" s="9"/>
      <c r="AC421" s="10"/>
      <c r="AD421" s="535"/>
      <c r="AE421" s="6">
        <f t="shared" si="28"/>
        <v>15</v>
      </c>
      <c r="AF421" s="6" t="str">
        <f>IF($AE421=17,_xlfn.XLOOKUP($A421&amp;" ",CostDB!B:B,CostDB!A:A,"",,),IF($AE421=15,_xlfn.XLOOKUP($A421&amp;"   ",CostDB!B:B,CostDB!A:A,"",,),""))</f>
        <v>50100MKR DH00XA</v>
      </c>
      <c r="AG421" s="6" t="str">
        <f t="shared" si="26"/>
        <v>CELL</v>
      </c>
      <c r="AH421" s="6" t="str">
        <f t="shared" si="25"/>
        <v>CBU</v>
      </c>
      <c r="AI421" s="6" t="str">
        <f>IF($AF421="","",IF(LEFT(A421,5)="17500","タンク",IF(LEFT(A421,5)="17510","タンク",IF(COUNTIF(WeDB!$D$174:$D$183,$AF421)&gt;0,"吊掛けのみ",IF(COUNTIF(WeDB!$M$3:$M$169,$AF421)&gt;0,"アルミ",IF(COUNTIF(WeDB!D$3:D$169,$AF421),"WE適用","適用無し"))))))</f>
        <v>アルミ</v>
      </c>
      <c r="AJ421" s="6" t="str">
        <f>IF(AND(AI421="WE適用",COUNTIF(Planning!$AS$10:$AS$896,$AF421&amp;"_"&amp;$AH421)&gt;0),"計画ok",IF(AND(AI421="WE適用",COUNTIF(Planning!$AS$10:$AS$896,$AF421&amp;"_"&amp;$AH421)=0),"未反映NG",""))</f>
        <v/>
      </c>
      <c r="AK421" s="6" t="str">
        <f t="shared" si="27"/>
        <v>50100MKR DH00XA_CBU</v>
      </c>
      <c r="AL421" s="6" t="str">
        <f>IF(B421="","",_xlfn.XLOOKUP(AF421,CostDB!A:A,CostDB!G:G))</f>
        <v>1255WE</v>
      </c>
    </row>
    <row r="422" spans="1:38" x14ac:dyDescent="0.35">
      <c r="A422" s="8" t="s">
        <v>2484</v>
      </c>
      <c r="B422" s="9"/>
      <c r="C422" s="9"/>
      <c r="D422" s="10"/>
      <c r="E422" s="9">
        <v>10</v>
      </c>
      <c r="F422" s="9">
        <v>11</v>
      </c>
      <c r="G422" s="9">
        <v>0</v>
      </c>
      <c r="H422" s="9">
        <v>0</v>
      </c>
      <c r="I422" s="9">
        <v>10</v>
      </c>
      <c r="J422" s="9">
        <v>0</v>
      </c>
      <c r="K422" s="9">
        <v>0</v>
      </c>
      <c r="L422" s="9">
        <v>10</v>
      </c>
      <c r="M422" s="9">
        <v>11</v>
      </c>
      <c r="N422" s="9">
        <v>0</v>
      </c>
      <c r="O422" s="9">
        <v>0</v>
      </c>
      <c r="P422" s="9">
        <v>11</v>
      </c>
      <c r="Q422" s="9">
        <v>11</v>
      </c>
      <c r="R422" s="9">
        <v>10</v>
      </c>
      <c r="S422" s="9">
        <v>10</v>
      </c>
      <c r="T422" s="9">
        <v>0</v>
      </c>
      <c r="U422" s="9">
        <v>0</v>
      </c>
      <c r="V422" s="9">
        <v>10</v>
      </c>
      <c r="W422" s="9">
        <v>10</v>
      </c>
      <c r="X422" s="9">
        <v>0</v>
      </c>
      <c r="Y422" s="9"/>
      <c r="Z422" s="9"/>
      <c r="AA422" s="9"/>
      <c r="AB422" s="9"/>
      <c r="AC422" s="10"/>
      <c r="AD422" s="535"/>
      <c r="AE422" s="6">
        <f t="shared" si="28"/>
        <v>18</v>
      </c>
      <c r="AF422" s="6" t="str">
        <f>IF($AE422=17,_xlfn.XLOOKUP($A422&amp;" ",CostDB!B:B,CostDB!A:A,"",,),IF($AE422=15,_xlfn.XLOOKUP($A422&amp;"   ",CostDB!B:B,CostDB!A:A,"",,),""))</f>
        <v/>
      </c>
      <c r="AG422" s="6" t="str">
        <f t="shared" si="26"/>
        <v/>
      </c>
      <c r="AH422" s="6" t="str">
        <f t="shared" si="25"/>
        <v/>
      </c>
      <c r="AI422" s="6" t="str">
        <f>IF($AF422="","",IF(LEFT(A422,5)="17500","タンク",IF(LEFT(A422,5)="17510","タンク",IF(COUNTIF(WeDB!$D$174:$D$183,$AF422)&gt;0,"吊掛けのみ",IF(COUNTIF(WeDB!$M$3:$M$169,$AF422)&gt;0,"アルミ",IF(COUNTIF(WeDB!D$3:D$169,$AF422),"WE適用","適用無し"))))))</f>
        <v/>
      </c>
      <c r="AJ422" s="6" t="str">
        <f>IF(AND(AI422="WE適用",COUNTIF(Planning!$AS$10:$AS$896,$AF422&amp;"_"&amp;$AH422)&gt;0),"計画ok",IF(AND(AI422="WE適用",COUNTIF(Planning!$AS$10:$AS$896,$AF422&amp;"_"&amp;$AH422)=0),"未反映NG",""))</f>
        <v/>
      </c>
      <c r="AK422" s="6" t="str">
        <f t="shared" si="27"/>
        <v>_</v>
      </c>
      <c r="AL422" s="6" t="str">
        <f>IF(B422="","",_xlfn.XLOOKUP(AF422,CostDB!A:A,CostDB!G:G))</f>
        <v/>
      </c>
    </row>
    <row r="423" spans="1:38" x14ac:dyDescent="0.35">
      <c r="A423" s="8" t="s">
        <v>202</v>
      </c>
      <c r="B423" s="9" t="s">
        <v>199</v>
      </c>
      <c r="C423" s="9" t="s">
        <v>2389</v>
      </c>
      <c r="D423" s="10" t="s">
        <v>200</v>
      </c>
      <c r="E423" s="9">
        <v>0</v>
      </c>
      <c r="F423" s="9">
        <v>0</v>
      </c>
      <c r="G423" s="9">
        <v>0</v>
      </c>
      <c r="H423" s="9">
        <v>0</v>
      </c>
      <c r="I423" s="9">
        <v>0</v>
      </c>
      <c r="J423" s="9">
        <v>8</v>
      </c>
      <c r="K423" s="9">
        <v>11</v>
      </c>
      <c r="L423" s="9">
        <v>0</v>
      </c>
      <c r="M423" s="9">
        <v>0</v>
      </c>
      <c r="N423" s="9">
        <v>0</v>
      </c>
      <c r="O423" s="9">
        <v>0</v>
      </c>
      <c r="P423" s="9">
        <v>0</v>
      </c>
      <c r="Q423" s="9">
        <v>0</v>
      </c>
      <c r="R423" s="9">
        <v>0</v>
      </c>
      <c r="S423" s="9">
        <v>0</v>
      </c>
      <c r="T423" s="9">
        <v>10</v>
      </c>
      <c r="U423" s="9">
        <v>11</v>
      </c>
      <c r="V423" s="9">
        <v>0</v>
      </c>
      <c r="W423" s="9">
        <v>0</v>
      </c>
      <c r="X423" s="9">
        <v>0</v>
      </c>
      <c r="Y423" s="9"/>
      <c r="Z423" s="9"/>
      <c r="AA423" s="9"/>
      <c r="AB423" s="9"/>
      <c r="AC423" s="10"/>
      <c r="AD423" s="535"/>
      <c r="AE423" s="6">
        <f t="shared" si="28"/>
        <v>15</v>
      </c>
      <c r="AF423" s="6" t="str">
        <f>IF($AE423=17,_xlfn.XLOOKUP($A423&amp;" ",CostDB!B:B,CostDB!A:A,"",,),IF($AE423=15,_xlfn.XLOOKUP($A423&amp;"   ",CostDB!B:B,CostDB!A:A,"",,),""))</f>
        <v>50100MKR KH00XA</v>
      </c>
      <c r="AG423" s="6" t="str">
        <f t="shared" si="26"/>
        <v>CELL</v>
      </c>
      <c r="AH423" s="6" t="str">
        <f t="shared" si="25"/>
        <v>CBU</v>
      </c>
      <c r="AI423" s="6" t="str">
        <f>IF($AF423="","",IF(LEFT(A423,5)="17500","タンク",IF(LEFT(A423,5)="17510","タンク",IF(COUNTIF(WeDB!$D$174:$D$183,$AF423)&gt;0,"吊掛けのみ",IF(COUNTIF(WeDB!$M$3:$M$169,$AF423)&gt;0,"アルミ",IF(COUNTIF(WeDB!D$3:D$169,$AF423),"WE適用","適用無し"))))))</f>
        <v>アルミ</v>
      </c>
      <c r="AJ423" s="6" t="str">
        <f>IF(AND(AI423="WE適用",COUNTIF(Planning!$AS$10:$AS$896,$AF423&amp;"_"&amp;$AH423)&gt;0),"計画ok",IF(AND(AI423="WE適用",COUNTIF(Planning!$AS$10:$AS$896,$AF423&amp;"_"&amp;$AH423)=0),"未反映NG",""))</f>
        <v/>
      </c>
      <c r="AK423" s="6" t="str">
        <f t="shared" si="27"/>
        <v>50100MKR KH00XA_CBU</v>
      </c>
      <c r="AL423" s="6" t="str">
        <f>IF(B423="","",_xlfn.XLOOKUP(AF423,CostDB!A:A,CostDB!G:G))</f>
        <v>1255WE</v>
      </c>
    </row>
    <row r="424" spans="1:38" x14ac:dyDescent="0.35">
      <c r="A424" s="8" t="s">
        <v>202</v>
      </c>
      <c r="B424" s="9" t="s">
        <v>199</v>
      </c>
      <c r="C424" s="9" t="s">
        <v>2389</v>
      </c>
      <c r="D424" s="10" t="s">
        <v>200</v>
      </c>
      <c r="E424" s="397">
        <v>0</v>
      </c>
      <c r="F424" s="397">
        <v>0</v>
      </c>
      <c r="G424" s="397">
        <v>0</v>
      </c>
      <c r="H424" s="397">
        <v>0</v>
      </c>
      <c r="I424" s="397">
        <v>0</v>
      </c>
      <c r="J424" s="9">
        <v>2</v>
      </c>
      <c r="K424" s="9">
        <v>0</v>
      </c>
      <c r="L424" s="9">
        <v>0</v>
      </c>
      <c r="M424" s="9">
        <v>0</v>
      </c>
      <c r="N424" s="9">
        <v>0</v>
      </c>
      <c r="O424" s="9">
        <v>0</v>
      </c>
      <c r="P424" s="9">
        <v>0</v>
      </c>
      <c r="Q424" s="9">
        <v>0</v>
      </c>
      <c r="R424" s="9">
        <v>0</v>
      </c>
      <c r="S424" s="9">
        <v>0</v>
      </c>
      <c r="T424" s="9">
        <v>0</v>
      </c>
      <c r="U424" s="9">
        <v>0</v>
      </c>
      <c r="V424" s="9">
        <v>0</v>
      </c>
      <c r="W424" s="9">
        <v>0</v>
      </c>
      <c r="X424" s="9">
        <v>0</v>
      </c>
      <c r="Y424" s="9"/>
      <c r="Z424" s="9"/>
      <c r="AA424" s="9"/>
      <c r="AB424" s="9"/>
      <c r="AC424" s="10"/>
      <c r="AD424" s="535"/>
      <c r="AE424" s="6">
        <f t="shared" si="28"/>
        <v>15</v>
      </c>
      <c r="AF424" s="6" t="str">
        <f>IF($AE424=17,_xlfn.XLOOKUP($A424&amp;" ",CostDB!B:B,CostDB!A:A,"",,),IF($AE424=15,_xlfn.XLOOKUP($A424&amp;"   ",CostDB!B:B,CostDB!A:A,"",,),""))</f>
        <v>50100MKR KH00XA</v>
      </c>
      <c r="AG424" s="6" t="str">
        <f t="shared" si="26"/>
        <v>CELL</v>
      </c>
      <c r="AH424" s="6" t="str">
        <f t="shared" si="25"/>
        <v>CBU</v>
      </c>
      <c r="AI424" s="6" t="str">
        <f>IF($AF424="","",IF(LEFT(A424,5)="17500","タンク",IF(LEFT(A424,5)="17510","タンク",IF(COUNTIF(WeDB!$D$174:$D$183,$AF424)&gt;0,"吊掛けのみ",IF(COUNTIF(WeDB!$M$3:$M$169,$AF424)&gt;0,"アルミ",IF(COUNTIF(WeDB!D$3:D$169,$AF424),"WE適用","適用無し"))))))</f>
        <v>アルミ</v>
      </c>
      <c r="AJ424" s="6" t="str">
        <f>IF(AND(AI424="WE適用",COUNTIF(Planning!$AS$10:$AS$896,$AF424&amp;"_"&amp;$AH424)&gt;0),"計画ok",IF(AND(AI424="WE適用",COUNTIF(Planning!$AS$10:$AS$896,$AF424&amp;"_"&amp;$AH424)=0),"未反映NG",""))</f>
        <v/>
      </c>
      <c r="AK424" s="6" t="str">
        <f t="shared" si="27"/>
        <v>50100MKR KH00XA_CBU</v>
      </c>
      <c r="AL424" s="6" t="str">
        <f>IF(B424="","",_xlfn.XLOOKUP(AF424,CostDB!A:A,CostDB!G:G))</f>
        <v>1255WE</v>
      </c>
    </row>
    <row r="425" spans="1:38" x14ac:dyDescent="0.35">
      <c r="A425" s="8" t="s">
        <v>2485</v>
      </c>
      <c r="B425" s="9"/>
      <c r="C425" s="9"/>
      <c r="D425" s="10"/>
      <c r="E425" s="397">
        <v>0</v>
      </c>
      <c r="F425" s="397">
        <v>0</v>
      </c>
      <c r="G425" s="397">
        <v>0</v>
      </c>
      <c r="H425" s="397">
        <v>0</v>
      </c>
      <c r="I425" s="397">
        <v>0</v>
      </c>
      <c r="J425" s="9">
        <v>10</v>
      </c>
      <c r="K425" s="9">
        <v>11</v>
      </c>
      <c r="L425" s="9">
        <v>0</v>
      </c>
      <c r="M425" s="9">
        <v>0</v>
      </c>
      <c r="N425" s="9">
        <v>0</v>
      </c>
      <c r="O425" s="9">
        <v>0</v>
      </c>
      <c r="P425" s="9">
        <v>0</v>
      </c>
      <c r="Q425" s="9">
        <v>0</v>
      </c>
      <c r="R425" s="9">
        <v>0</v>
      </c>
      <c r="S425" s="9">
        <v>0</v>
      </c>
      <c r="T425" s="9">
        <v>10</v>
      </c>
      <c r="U425" s="9">
        <v>11</v>
      </c>
      <c r="V425" s="9">
        <v>0</v>
      </c>
      <c r="W425" s="9">
        <v>0</v>
      </c>
      <c r="X425" s="9">
        <v>0</v>
      </c>
      <c r="Y425" s="9"/>
      <c r="Z425" s="9"/>
      <c r="AA425" s="9"/>
      <c r="AB425" s="9"/>
      <c r="AC425" s="10"/>
      <c r="AD425" s="535"/>
      <c r="AE425" s="6">
        <f t="shared" si="28"/>
        <v>18</v>
      </c>
      <c r="AF425" s="6" t="str">
        <f>IF($AE425=17,_xlfn.XLOOKUP($A425&amp;" ",CostDB!B:B,CostDB!A:A,"",,),IF($AE425=15,_xlfn.XLOOKUP($A425&amp;"   ",CostDB!B:B,CostDB!A:A,"",,),""))</f>
        <v/>
      </c>
      <c r="AG425" s="6" t="str">
        <f t="shared" si="26"/>
        <v/>
      </c>
      <c r="AH425" s="6" t="str">
        <f t="shared" si="25"/>
        <v/>
      </c>
      <c r="AI425" s="6" t="str">
        <f>IF($AF425="","",IF(LEFT(A425,5)="17500","タンク",IF(LEFT(A425,5)="17510","タンク",IF(COUNTIF(WeDB!$D$174:$D$183,$AF425)&gt;0,"吊掛けのみ",IF(COUNTIF(WeDB!$M$3:$M$169,$AF425)&gt;0,"アルミ",IF(COUNTIF(WeDB!D$3:D$169,$AF425),"WE適用","適用無し"))))))</f>
        <v/>
      </c>
      <c r="AJ425" s="6" t="str">
        <f>IF(AND(AI425="WE適用",COUNTIF(Planning!$AS$10:$AS$896,$AF425&amp;"_"&amp;$AH425)&gt;0),"計画ok",IF(AND(AI425="WE適用",COUNTIF(Planning!$AS$10:$AS$896,$AF425&amp;"_"&amp;$AH425)=0),"未反映NG",""))</f>
        <v/>
      </c>
      <c r="AK425" s="6" t="str">
        <f t="shared" si="27"/>
        <v>_</v>
      </c>
      <c r="AL425" s="6" t="str">
        <f>IF(B425="","",_xlfn.XLOOKUP(AF425,CostDB!A:A,CostDB!G:G))</f>
        <v/>
      </c>
    </row>
    <row r="426" spans="1:38" x14ac:dyDescent="0.35">
      <c r="A426" s="8" t="s">
        <v>2486</v>
      </c>
      <c r="B426" s="9" t="s">
        <v>199</v>
      </c>
      <c r="C426" s="9" t="s">
        <v>2389</v>
      </c>
      <c r="D426" s="10" t="s">
        <v>200</v>
      </c>
      <c r="E426" s="397">
        <v>0</v>
      </c>
      <c r="F426" s="397">
        <v>0</v>
      </c>
      <c r="G426" s="397">
        <v>0</v>
      </c>
      <c r="H426" s="397">
        <v>0</v>
      </c>
      <c r="I426" s="397">
        <v>0</v>
      </c>
      <c r="J426" s="9">
        <v>0</v>
      </c>
      <c r="K426" s="9">
        <v>0</v>
      </c>
      <c r="L426" s="9">
        <v>0</v>
      </c>
      <c r="M426" s="9">
        <v>0</v>
      </c>
      <c r="N426" s="9">
        <v>0</v>
      </c>
      <c r="O426" s="9">
        <v>0</v>
      </c>
      <c r="P426" s="9">
        <v>0</v>
      </c>
      <c r="Q426" s="9">
        <v>0</v>
      </c>
      <c r="R426" s="9">
        <v>0</v>
      </c>
      <c r="S426" s="9">
        <v>0</v>
      </c>
      <c r="T426" s="9">
        <v>0</v>
      </c>
      <c r="U426" s="9">
        <v>0</v>
      </c>
      <c r="V426" s="9">
        <v>10</v>
      </c>
      <c r="W426" s="9">
        <v>8</v>
      </c>
      <c r="X426" s="9">
        <v>0</v>
      </c>
      <c r="Y426" s="9"/>
      <c r="Z426" s="9"/>
      <c r="AA426" s="9"/>
      <c r="AB426" s="9"/>
      <c r="AC426" s="10"/>
      <c r="AD426" s="535"/>
      <c r="AE426" s="6">
        <f t="shared" si="28"/>
        <v>17</v>
      </c>
      <c r="AF426" s="6" t="str">
        <f>IF($AE426=17,_xlfn.XLOOKUP($A426&amp;" ",CostDB!B:B,CostDB!A:A,"",,),IF($AE426=15,_xlfn.XLOOKUP($A426&amp;"   ",CostDB!B:B,CostDB!A:A,"",,),""))</f>
        <v>50210MKR D100XA</v>
      </c>
      <c r="AG426" s="6" t="str">
        <f t="shared" si="26"/>
        <v>CELL</v>
      </c>
      <c r="AH426" s="6" t="str">
        <f t="shared" si="25"/>
        <v>CBU</v>
      </c>
      <c r="AI426" s="6" t="str">
        <f>IF($AF426="","",IF(LEFT(A426,5)="17500","タンク",IF(LEFT(A426,5)="17510","タンク",IF(COUNTIF(WeDB!$D$174:$D$183,$AF426)&gt;0,"吊掛けのみ",IF(COUNTIF(WeDB!$M$3:$M$169,$AF426)&gt;0,"アルミ",IF(COUNTIF(WeDB!D$3:D$169,$AF426),"WE適用","適用無し"))))))</f>
        <v>アルミ</v>
      </c>
      <c r="AJ426" s="6" t="str">
        <f>IF(AND(AI426="WE適用",COUNTIF(Planning!$AS$10:$AS$896,$AF426&amp;"_"&amp;$AH426)&gt;0),"計画ok",IF(AND(AI426="WE適用",COUNTIF(Planning!$AS$10:$AS$896,$AF426&amp;"_"&amp;$AH426)=0),"未反映NG",""))</f>
        <v/>
      </c>
      <c r="AK426" s="6" t="str">
        <f t="shared" si="27"/>
        <v>50210MKR D100XA_CBU</v>
      </c>
      <c r="AL426" s="6" t="str">
        <f>IF(B426="","",_xlfn.XLOOKUP(AF426,CostDB!A:A,CostDB!G:G))</f>
        <v>1255WE</v>
      </c>
    </row>
    <row r="427" spans="1:38" x14ac:dyDescent="0.35">
      <c r="A427" s="8" t="s">
        <v>2486</v>
      </c>
      <c r="B427" s="9" t="s">
        <v>199</v>
      </c>
      <c r="C427" s="9" t="s">
        <v>2389</v>
      </c>
      <c r="D427" s="10" t="s">
        <v>200</v>
      </c>
      <c r="E427" s="397">
        <v>0</v>
      </c>
      <c r="F427" s="397">
        <v>0</v>
      </c>
      <c r="G427" s="397">
        <v>0</v>
      </c>
      <c r="H427" s="397">
        <v>0</v>
      </c>
      <c r="I427" s="397">
        <v>0</v>
      </c>
      <c r="J427" s="9">
        <v>2</v>
      </c>
      <c r="K427" s="9">
        <v>0</v>
      </c>
      <c r="L427" s="9">
        <v>0</v>
      </c>
      <c r="M427" s="9">
        <v>0</v>
      </c>
      <c r="N427" s="9">
        <v>0</v>
      </c>
      <c r="O427" s="9">
        <v>0</v>
      </c>
      <c r="P427" s="9">
        <v>0</v>
      </c>
      <c r="Q427" s="9">
        <v>0</v>
      </c>
      <c r="R427" s="9">
        <v>0</v>
      </c>
      <c r="S427" s="9">
        <v>0</v>
      </c>
      <c r="T427" s="9">
        <v>0</v>
      </c>
      <c r="U427" s="9">
        <v>0</v>
      </c>
      <c r="V427" s="9">
        <v>0</v>
      </c>
      <c r="W427" s="9">
        <v>0</v>
      </c>
      <c r="X427" s="9">
        <v>0</v>
      </c>
      <c r="Y427" s="9"/>
      <c r="Z427" s="9"/>
      <c r="AA427" s="9"/>
      <c r="AB427" s="9"/>
      <c r="AC427" s="10"/>
      <c r="AD427" s="535"/>
      <c r="AE427" s="6">
        <f t="shared" si="28"/>
        <v>17</v>
      </c>
      <c r="AF427" s="6" t="str">
        <f>IF($AE427=17,_xlfn.XLOOKUP($A427&amp;" ",CostDB!B:B,CostDB!A:A,"",,),IF($AE427=15,_xlfn.XLOOKUP($A427&amp;"   ",CostDB!B:B,CostDB!A:A,"",,),""))</f>
        <v>50210MKR D100XA</v>
      </c>
      <c r="AG427" s="6" t="str">
        <f t="shared" si="26"/>
        <v>CELL</v>
      </c>
      <c r="AH427" s="6" t="str">
        <f t="shared" si="25"/>
        <v>CBU</v>
      </c>
      <c r="AI427" s="6" t="str">
        <f>IF($AF427="","",IF(LEFT(A427,5)="17500","タンク",IF(LEFT(A427,5)="17510","タンク",IF(COUNTIF(WeDB!$D$174:$D$183,$AF427)&gt;0,"吊掛けのみ",IF(COUNTIF(WeDB!$M$3:$M$169,$AF427)&gt;0,"アルミ",IF(COUNTIF(WeDB!D$3:D$169,$AF427),"WE適用","適用無し"))))))</f>
        <v>アルミ</v>
      </c>
      <c r="AJ427" s="6" t="str">
        <f>IF(AND(AI427="WE適用",COUNTIF(Planning!$AS$10:$AS$896,$AF427&amp;"_"&amp;$AH427)&gt;0),"計画ok",IF(AND(AI427="WE適用",COUNTIF(Planning!$AS$10:$AS$896,$AF427&amp;"_"&amp;$AH427)=0),"未反映NG",""))</f>
        <v/>
      </c>
      <c r="AK427" s="6" t="str">
        <f t="shared" si="27"/>
        <v>50210MKR D100XA_CBU</v>
      </c>
      <c r="AL427" s="6" t="str">
        <f>IF(B427="","",_xlfn.XLOOKUP(AF427,CostDB!A:A,CostDB!G:G))</f>
        <v>1255WE</v>
      </c>
    </row>
    <row r="428" spans="1:38" x14ac:dyDescent="0.35">
      <c r="A428" s="8" t="s">
        <v>2486</v>
      </c>
      <c r="B428" s="9" t="s">
        <v>199</v>
      </c>
      <c r="C428" s="9" t="s">
        <v>2389</v>
      </c>
      <c r="D428" s="10" t="s">
        <v>200</v>
      </c>
      <c r="E428" s="397">
        <v>0</v>
      </c>
      <c r="F428" s="397">
        <v>0</v>
      </c>
      <c r="G428" s="397">
        <v>0</v>
      </c>
      <c r="H428" s="397">
        <v>0</v>
      </c>
      <c r="I428" s="397">
        <v>0</v>
      </c>
      <c r="J428" s="9">
        <v>8</v>
      </c>
      <c r="K428" s="9">
        <v>11</v>
      </c>
      <c r="L428" s="9">
        <v>0</v>
      </c>
      <c r="M428" s="9">
        <v>0</v>
      </c>
      <c r="N428" s="9">
        <v>0</v>
      </c>
      <c r="O428" s="9">
        <v>0</v>
      </c>
      <c r="P428" s="9">
        <v>0</v>
      </c>
      <c r="Q428" s="9">
        <v>0</v>
      </c>
      <c r="R428" s="9">
        <v>0</v>
      </c>
      <c r="S428" s="9">
        <v>0</v>
      </c>
      <c r="T428" s="9">
        <v>10</v>
      </c>
      <c r="U428" s="9">
        <v>11</v>
      </c>
      <c r="V428" s="9">
        <v>0</v>
      </c>
      <c r="W428" s="9">
        <v>0</v>
      </c>
      <c r="X428" s="9">
        <v>0</v>
      </c>
      <c r="Y428" s="9"/>
      <c r="Z428" s="9"/>
      <c r="AA428" s="9"/>
      <c r="AB428" s="9"/>
      <c r="AC428" s="10"/>
      <c r="AD428" s="535"/>
      <c r="AE428" s="6">
        <f t="shared" si="28"/>
        <v>17</v>
      </c>
      <c r="AF428" s="6" t="str">
        <f>IF($AE428=17,_xlfn.XLOOKUP($A428&amp;" ",CostDB!B:B,CostDB!A:A,"",,),IF($AE428=15,_xlfn.XLOOKUP($A428&amp;"   ",CostDB!B:B,CostDB!A:A,"",,),""))</f>
        <v>50210MKR D100XA</v>
      </c>
      <c r="AG428" s="6" t="str">
        <f t="shared" si="26"/>
        <v>CELL</v>
      </c>
      <c r="AH428" s="6" t="str">
        <f t="shared" si="25"/>
        <v>CBU</v>
      </c>
      <c r="AI428" s="6" t="str">
        <f>IF($AF428="","",IF(LEFT(A428,5)="17500","タンク",IF(LEFT(A428,5)="17510","タンク",IF(COUNTIF(WeDB!$D$174:$D$183,$AF428)&gt;0,"吊掛けのみ",IF(COUNTIF(WeDB!$M$3:$M$169,$AF428)&gt;0,"アルミ",IF(COUNTIF(WeDB!D$3:D$169,$AF428),"WE適用","適用無し"))))))</f>
        <v>アルミ</v>
      </c>
      <c r="AJ428" s="6" t="str">
        <f>IF(AND(AI428="WE適用",COUNTIF(Planning!$AS$10:$AS$896,$AF428&amp;"_"&amp;$AH428)&gt;0),"計画ok",IF(AND(AI428="WE適用",COUNTIF(Planning!$AS$10:$AS$896,$AF428&amp;"_"&amp;$AH428)=0),"未反映NG",""))</f>
        <v/>
      </c>
      <c r="AK428" s="6" t="str">
        <f t="shared" si="27"/>
        <v>50210MKR D100XA_CBU</v>
      </c>
      <c r="AL428" s="6" t="str">
        <f>IF(B428="","",_xlfn.XLOOKUP(AF428,CostDB!A:A,CostDB!G:G))</f>
        <v>1255WE</v>
      </c>
    </row>
    <row r="429" spans="1:38" x14ac:dyDescent="0.35">
      <c r="A429" s="8" t="s">
        <v>2486</v>
      </c>
      <c r="B429" s="9" t="s">
        <v>199</v>
      </c>
      <c r="C429" s="9" t="s">
        <v>2389</v>
      </c>
      <c r="D429" s="10" t="s">
        <v>200</v>
      </c>
      <c r="E429" s="397">
        <v>0</v>
      </c>
      <c r="F429" s="397">
        <v>0</v>
      </c>
      <c r="G429" s="397">
        <v>0</v>
      </c>
      <c r="H429" s="397">
        <v>0</v>
      </c>
      <c r="I429" s="397">
        <v>0</v>
      </c>
      <c r="J429" s="9">
        <v>0</v>
      </c>
      <c r="K429" s="9">
        <v>0</v>
      </c>
      <c r="L429" s="9">
        <v>0</v>
      </c>
      <c r="M429" s="9">
        <v>0</v>
      </c>
      <c r="N429" s="9">
        <v>0</v>
      </c>
      <c r="O429" s="9">
        <v>0</v>
      </c>
      <c r="P429" s="9">
        <v>0</v>
      </c>
      <c r="Q429" s="9">
        <v>0</v>
      </c>
      <c r="R429" s="9">
        <v>0</v>
      </c>
      <c r="S429" s="9">
        <v>0</v>
      </c>
      <c r="T429" s="9">
        <v>0</v>
      </c>
      <c r="U429" s="9">
        <v>0</v>
      </c>
      <c r="V429" s="9">
        <v>0</v>
      </c>
      <c r="W429" s="9">
        <v>2</v>
      </c>
      <c r="X429" s="9">
        <v>0</v>
      </c>
      <c r="Y429" s="9"/>
      <c r="Z429" s="9"/>
      <c r="AA429" s="9"/>
      <c r="AB429" s="9"/>
      <c r="AC429" s="10"/>
      <c r="AD429" s="535"/>
      <c r="AE429" s="6">
        <f t="shared" si="28"/>
        <v>17</v>
      </c>
      <c r="AF429" s="6" t="str">
        <f>IF($AE429=17,_xlfn.XLOOKUP($A429&amp;" ",CostDB!B:B,CostDB!A:A,"",,),IF($AE429=15,_xlfn.XLOOKUP($A429&amp;"   ",CostDB!B:B,CostDB!A:A,"",,),""))</f>
        <v>50210MKR D100XA</v>
      </c>
      <c r="AG429" s="6" t="str">
        <f t="shared" si="26"/>
        <v>CELL</v>
      </c>
      <c r="AH429" s="6" t="str">
        <f t="shared" si="25"/>
        <v>CBU</v>
      </c>
      <c r="AI429" s="6" t="str">
        <f>IF($AF429="","",IF(LEFT(A429,5)="17500","タンク",IF(LEFT(A429,5)="17510","タンク",IF(COUNTIF(WeDB!$D$174:$D$183,$AF429)&gt;0,"吊掛けのみ",IF(COUNTIF(WeDB!$M$3:$M$169,$AF429)&gt;0,"アルミ",IF(COUNTIF(WeDB!D$3:D$169,$AF429),"WE適用","適用無し"))))))</f>
        <v>アルミ</v>
      </c>
      <c r="AJ429" s="6" t="str">
        <f>IF(AND(AI429="WE適用",COUNTIF(Planning!$AS$10:$AS$896,$AF429&amp;"_"&amp;$AH429)&gt;0),"計画ok",IF(AND(AI429="WE適用",COUNTIF(Planning!$AS$10:$AS$896,$AF429&amp;"_"&amp;$AH429)=0),"未反映NG",""))</f>
        <v/>
      </c>
      <c r="AK429" s="6" t="str">
        <f t="shared" si="27"/>
        <v>50210MKR D100XA_CBU</v>
      </c>
      <c r="AL429" s="6" t="str">
        <f>IF(B429="","",_xlfn.XLOOKUP(AF429,CostDB!A:A,CostDB!G:G))</f>
        <v>1255WE</v>
      </c>
    </row>
    <row r="430" spans="1:38" x14ac:dyDescent="0.35">
      <c r="A430" s="8" t="s">
        <v>2486</v>
      </c>
      <c r="B430" s="9" t="s">
        <v>199</v>
      </c>
      <c r="C430" s="9" t="s">
        <v>2389</v>
      </c>
      <c r="D430" s="10" t="s">
        <v>200</v>
      </c>
      <c r="E430" s="397">
        <v>10</v>
      </c>
      <c r="F430" s="397">
        <v>11</v>
      </c>
      <c r="G430" s="397">
        <v>0</v>
      </c>
      <c r="H430" s="397">
        <v>0</v>
      </c>
      <c r="I430" s="397">
        <v>0</v>
      </c>
      <c r="J430" s="9">
        <v>0</v>
      </c>
      <c r="K430" s="9">
        <v>0</v>
      </c>
      <c r="L430" s="9">
        <v>0</v>
      </c>
      <c r="M430" s="9">
        <v>0</v>
      </c>
      <c r="N430" s="9">
        <v>0</v>
      </c>
      <c r="O430" s="9">
        <v>0</v>
      </c>
      <c r="P430" s="9">
        <v>11</v>
      </c>
      <c r="Q430" s="9">
        <v>11</v>
      </c>
      <c r="R430" s="9">
        <v>5</v>
      </c>
      <c r="S430" s="9">
        <v>0</v>
      </c>
      <c r="T430" s="9">
        <v>0</v>
      </c>
      <c r="U430" s="9">
        <v>0</v>
      </c>
      <c r="V430" s="9">
        <v>0</v>
      </c>
      <c r="W430" s="9">
        <v>0</v>
      </c>
      <c r="X430" s="9">
        <v>0</v>
      </c>
      <c r="Y430" s="9"/>
      <c r="Z430" s="9"/>
      <c r="AA430" s="9"/>
      <c r="AB430" s="9"/>
      <c r="AC430" s="10"/>
      <c r="AD430" s="535"/>
      <c r="AE430" s="6">
        <f t="shared" si="28"/>
        <v>17</v>
      </c>
      <c r="AF430" s="6" t="str">
        <f>IF($AE430=17,_xlfn.XLOOKUP($A430&amp;" ",CostDB!B:B,CostDB!A:A,"",,),IF($AE430=15,_xlfn.XLOOKUP($A430&amp;"   ",CostDB!B:B,CostDB!A:A,"",,),""))</f>
        <v>50210MKR D100XA</v>
      </c>
      <c r="AG430" s="6" t="str">
        <f t="shared" si="26"/>
        <v>CELL</v>
      </c>
      <c r="AH430" s="6" t="str">
        <f t="shared" si="25"/>
        <v>CBU</v>
      </c>
      <c r="AI430" s="6" t="str">
        <f>IF($AF430="","",IF(LEFT(A430,5)="17500","タンク",IF(LEFT(A430,5)="17510","タンク",IF(COUNTIF(WeDB!$D$174:$D$183,$AF430)&gt;0,"吊掛けのみ",IF(COUNTIF(WeDB!$M$3:$M$169,$AF430)&gt;0,"アルミ",IF(COUNTIF(WeDB!D$3:D$169,$AF430),"WE適用","適用無し"))))))</f>
        <v>アルミ</v>
      </c>
      <c r="AJ430" s="6" t="str">
        <f>IF(AND(AI430="WE適用",COUNTIF(Planning!$AS$10:$AS$896,$AF430&amp;"_"&amp;$AH430)&gt;0),"計画ok",IF(AND(AI430="WE適用",COUNTIF(Planning!$AS$10:$AS$896,$AF430&amp;"_"&amp;$AH430)=0),"未反映NG",""))</f>
        <v/>
      </c>
      <c r="AK430" s="6" t="str">
        <f t="shared" si="27"/>
        <v>50210MKR D100XA_CBU</v>
      </c>
      <c r="AL430" s="6" t="str">
        <f>IF(B430="","",_xlfn.XLOOKUP(AF430,CostDB!A:A,CostDB!G:G))</f>
        <v>1255WE</v>
      </c>
    </row>
    <row r="431" spans="1:38" x14ac:dyDescent="0.35">
      <c r="A431" s="8" t="s">
        <v>2486</v>
      </c>
      <c r="B431" s="9" t="s">
        <v>199</v>
      </c>
      <c r="C431" s="9" t="s">
        <v>2389</v>
      </c>
      <c r="D431" s="10" t="s">
        <v>200</v>
      </c>
      <c r="E431" s="397">
        <v>0</v>
      </c>
      <c r="F431" s="397">
        <v>0</v>
      </c>
      <c r="G431" s="397">
        <v>0</v>
      </c>
      <c r="H431" s="397">
        <v>0</v>
      </c>
      <c r="I431" s="397">
        <v>0</v>
      </c>
      <c r="J431" s="9">
        <v>0</v>
      </c>
      <c r="K431" s="9">
        <v>0</v>
      </c>
      <c r="L431" s="9">
        <v>0</v>
      </c>
      <c r="M431" s="9">
        <v>0</v>
      </c>
      <c r="N431" s="9">
        <v>0</v>
      </c>
      <c r="O431" s="9">
        <v>0</v>
      </c>
      <c r="P431" s="9">
        <v>0</v>
      </c>
      <c r="Q431" s="9">
        <v>0</v>
      </c>
      <c r="R431" s="9">
        <v>5</v>
      </c>
      <c r="S431" s="9">
        <v>10</v>
      </c>
      <c r="T431" s="9">
        <v>0</v>
      </c>
      <c r="U431" s="9">
        <v>0</v>
      </c>
      <c r="V431" s="9">
        <v>0</v>
      </c>
      <c r="W431" s="9">
        <v>0</v>
      </c>
      <c r="X431" s="9">
        <v>0</v>
      </c>
      <c r="Y431" s="9"/>
      <c r="Z431" s="9"/>
      <c r="AA431" s="9"/>
      <c r="AB431" s="9"/>
      <c r="AC431" s="10"/>
      <c r="AD431" s="535"/>
      <c r="AE431" s="6">
        <f t="shared" si="28"/>
        <v>17</v>
      </c>
      <c r="AF431" s="6" t="str">
        <f>IF($AE431=17,_xlfn.XLOOKUP($A431&amp;" ",CostDB!B:B,CostDB!A:A,"",,),IF($AE431=15,_xlfn.XLOOKUP($A431&amp;"   ",CostDB!B:B,CostDB!A:A,"",,),""))</f>
        <v>50210MKR D100XA</v>
      </c>
      <c r="AG431" s="6" t="str">
        <f t="shared" si="26"/>
        <v>CELL</v>
      </c>
      <c r="AH431" s="6" t="str">
        <f t="shared" si="25"/>
        <v>CBU</v>
      </c>
      <c r="AI431" s="6" t="str">
        <f>IF($AF431="","",IF(LEFT(A431,5)="17500","タンク",IF(LEFT(A431,5)="17510","タンク",IF(COUNTIF(WeDB!$D$174:$D$183,$AF431)&gt;0,"吊掛けのみ",IF(COUNTIF(WeDB!$M$3:$M$169,$AF431)&gt;0,"アルミ",IF(COUNTIF(WeDB!D$3:D$169,$AF431),"WE適用","適用無し"))))))</f>
        <v>アルミ</v>
      </c>
      <c r="AJ431" s="6" t="str">
        <f>IF(AND(AI431="WE適用",COUNTIF(Planning!$AS$10:$AS$896,$AF431&amp;"_"&amp;$AH431)&gt;0),"計画ok",IF(AND(AI431="WE適用",COUNTIF(Planning!$AS$10:$AS$896,$AF431&amp;"_"&amp;$AH431)=0),"未反映NG",""))</f>
        <v/>
      </c>
      <c r="AK431" s="6" t="str">
        <f t="shared" si="27"/>
        <v>50210MKR D100XA_CBU</v>
      </c>
      <c r="AL431" s="6" t="str">
        <f>IF(B431="","",_xlfn.XLOOKUP(AF431,CostDB!A:A,CostDB!G:G))</f>
        <v>1255WE</v>
      </c>
    </row>
    <row r="432" spans="1:38" x14ac:dyDescent="0.35">
      <c r="A432" s="8" t="s">
        <v>2486</v>
      </c>
      <c r="B432" s="9" t="s">
        <v>199</v>
      </c>
      <c r="C432" s="9" t="s">
        <v>2389</v>
      </c>
      <c r="D432" s="10" t="s">
        <v>200</v>
      </c>
      <c r="E432" s="397">
        <v>0</v>
      </c>
      <c r="F432" s="397">
        <v>0</v>
      </c>
      <c r="G432" s="397">
        <v>0</v>
      </c>
      <c r="H432" s="397">
        <v>0</v>
      </c>
      <c r="I432" s="397">
        <v>0</v>
      </c>
      <c r="J432" s="9">
        <v>0</v>
      </c>
      <c r="K432" s="9">
        <v>0</v>
      </c>
      <c r="L432" s="9">
        <v>10</v>
      </c>
      <c r="M432" s="9">
        <v>11</v>
      </c>
      <c r="N432" s="9">
        <v>0</v>
      </c>
      <c r="O432" s="9">
        <v>0</v>
      </c>
      <c r="P432" s="9">
        <v>0</v>
      </c>
      <c r="Q432" s="9">
        <v>0</v>
      </c>
      <c r="R432" s="9">
        <v>0</v>
      </c>
      <c r="S432" s="9">
        <v>0</v>
      </c>
      <c r="T432" s="9">
        <v>0</v>
      </c>
      <c r="U432" s="9">
        <v>0</v>
      </c>
      <c r="V432" s="9">
        <v>0</v>
      </c>
      <c r="W432" s="9">
        <v>0</v>
      </c>
      <c r="X432" s="9">
        <v>0</v>
      </c>
      <c r="Y432" s="9"/>
      <c r="Z432" s="9"/>
      <c r="AA432" s="9"/>
      <c r="AB432" s="9"/>
      <c r="AC432" s="10"/>
      <c r="AD432" s="535"/>
      <c r="AE432" s="6">
        <f t="shared" si="28"/>
        <v>17</v>
      </c>
      <c r="AF432" s="6" t="str">
        <f>IF($AE432=17,_xlfn.XLOOKUP($A432&amp;" ",CostDB!B:B,CostDB!A:A,"",,),IF($AE432=15,_xlfn.XLOOKUP($A432&amp;"   ",CostDB!B:B,CostDB!A:A,"",,),""))</f>
        <v>50210MKR D100XA</v>
      </c>
      <c r="AG432" s="6" t="str">
        <f t="shared" si="26"/>
        <v>CELL</v>
      </c>
      <c r="AH432" s="6" t="str">
        <f t="shared" si="25"/>
        <v>CBU</v>
      </c>
      <c r="AI432" s="6" t="str">
        <f>IF($AF432="","",IF(LEFT(A432,5)="17500","タンク",IF(LEFT(A432,5)="17510","タンク",IF(COUNTIF(WeDB!$D$174:$D$183,$AF432)&gt;0,"吊掛けのみ",IF(COUNTIF(WeDB!$M$3:$M$169,$AF432)&gt;0,"アルミ",IF(COUNTIF(WeDB!D$3:D$169,$AF432),"WE適用","適用無し"))))))</f>
        <v>アルミ</v>
      </c>
      <c r="AJ432" s="6" t="str">
        <f>IF(AND(AI432="WE適用",COUNTIF(Planning!$AS$10:$AS$896,$AF432&amp;"_"&amp;$AH432)&gt;0),"計画ok",IF(AND(AI432="WE適用",COUNTIF(Planning!$AS$10:$AS$896,$AF432&amp;"_"&amp;$AH432)=0),"未反映NG",""))</f>
        <v/>
      </c>
      <c r="AK432" s="6" t="str">
        <f t="shared" si="27"/>
        <v>50210MKR D100XA_CBU</v>
      </c>
      <c r="AL432" s="6" t="str">
        <f>IF(B432="","",_xlfn.XLOOKUP(AF432,CostDB!A:A,CostDB!G:G))</f>
        <v>1255WE</v>
      </c>
    </row>
    <row r="433" spans="1:38" x14ac:dyDescent="0.35">
      <c r="A433" s="8" t="s">
        <v>2486</v>
      </c>
      <c r="B433" s="9" t="s">
        <v>199</v>
      </c>
      <c r="C433" s="9" t="s">
        <v>2389</v>
      </c>
      <c r="D433" s="10" t="s">
        <v>200</v>
      </c>
      <c r="E433" s="9">
        <v>0</v>
      </c>
      <c r="F433" s="9">
        <v>0</v>
      </c>
      <c r="G433" s="9">
        <v>0</v>
      </c>
      <c r="H433" s="9">
        <v>0</v>
      </c>
      <c r="I433" s="9">
        <v>10</v>
      </c>
      <c r="J433" s="9">
        <v>0</v>
      </c>
      <c r="K433" s="9">
        <v>0</v>
      </c>
      <c r="L433" s="9">
        <v>0</v>
      </c>
      <c r="M433" s="9">
        <v>0</v>
      </c>
      <c r="N433" s="9">
        <v>0</v>
      </c>
      <c r="O433" s="9">
        <v>0</v>
      </c>
      <c r="P433" s="9">
        <v>0</v>
      </c>
      <c r="Q433" s="9">
        <v>0</v>
      </c>
      <c r="R433" s="9">
        <v>0</v>
      </c>
      <c r="S433" s="9">
        <v>0</v>
      </c>
      <c r="T433" s="9">
        <v>0</v>
      </c>
      <c r="U433" s="9">
        <v>0</v>
      </c>
      <c r="V433" s="9">
        <v>0</v>
      </c>
      <c r="W433" s="9">
        <v>0</v>
      </c>
      <c r="X433" s="9">
        <v>0</v>
      </c>
      <c r="Y433" s="9"/>
      <c r="Z433" s="9"/>
      <c r="AA433" s="9"/>
      <c r="AB433" s="9"/>
      <c r="AC433" s="10"/>
      <c r="AD433" s="535"/>
      <c r="AE433" s="6">
        <f t="shared" si="28"/>
        <v>17</v>
      </c>
      <c r="AF433" s="6" t="str">
        <f>IF($AE433=17,_xlfn.XLOOKUP($A433&amp;" ",CostDB!B:B,CostDB!A:A,"",,),IF($AE433=15,_xlfn.XLOOKUP($A433&amp;"   ",CostDB!B:B,CostDB!A:A,"",,),""))</f>
        <v>50210MKR D100XA</v>
      </c>
      <c r="AG433" s="6" t="str">
        <f t="shared" si="26"/>
        <v>CELL</v>
      </c>
      <c r="AH433" s="6" t="str">
        <f t="shared" si="25"/>
        <v>CBU</v>
      </c>
      <c r="AI433" s="6" t="str">
        <f>IF($AF433="","",IF(LEFT(A433,5)="17500","タンク",IF(LEFT(A433,5)="17510","タンク",IF(COUNTIF(WeDB!$D$174:$D$183,$AF433)&gt;0,"吊掛けのみ",IF(COUNTIF(WeDB!$M$3:$M$169,$AF433)&gt;0,"アルミ",IF(COUNTIF(WeDB!D$3:D$169,$AF433),"WE適用","適用無し"))))))</f>
        <v>アルミ</v>
      </c>
      <c r="AJ433" s="6" t="str">
        <f>IF(AND(AI433="WE適用",COUNTIF(Planning!$AS$10:$AS$896,$AF433&amp;"_"&amp;$AH433)&gt;0),"計画ok",IF(AND(AI433="WE適用",COUNTIF(Planning!$AS$10:$AS$896,$AF433&amp;"_"&amp;$AH433)=0),"未反映NG",""))</f>
        <v/>
      </c>
      <c r="AK433" s="6" t="str">
        <f t="shared" si="27"/>
        <v>50210MKR D100XA_CBU</v>
      </c>
      <c r="AL433" s="6" t="str">
        <f>IF(B433="","",_xlfn.XLOOKUP(AF433,CostDB!A:A,CostDB!G:G))</f>
        <v>1255WE</v>
      </c>
    </row>
    <row r="434" spans="1:38" x14ac:dyDescent="0.35">
      <c r="A434" s="8" t="s">
        <v>2487</v>
      </c>
      <c r="B434" s="9"/>
      <c r="C434" s="9"/>
      <c r="D434" s="10"/>
      <c r="E434" s="9">
        <v>10</v>
      </c>
      <c r="F434" s="9">
        <v>11</v>
      </c>
      <c r="G434" s="9">
        <v>0</v>
      </c>
      <c r="H434" s="9">
        <v>0</v>
      </c>
      <c r="I434" s="9">
        <v>10</v>
      </c>
      <c r="J434" s="9">
        <v>10</v>
      </c>
      <c r="K434" s="9">
        <v>11</v>
      </c>
      <c r="L434" s="9">
        <v>10</v>
      </c>
      <c r="M434" s="9">
        <v>11</v>
      </c>
      <c r="N434" s="9">
        <v>0</v>
      </c>
      <c r="O434" s="9">
        <v>0</v>
      </c>
      <c r="P434" s="9">
        <v>11</v>
      </c>
      <c r="Q434" s="9">
        <v>11</v>
      </c>
      <c r="R434" s="9">
        <v>10</v>
      </c>
      <c r="S434" s="9">
        <v>10</v>
      </c>
      <c r="T434" s="9">
        <v>10</v>
      </c>
      <c r="U434" s="9">
        <v>11</v>
      </c>
      <c r="V434" s="9">
        <v>10</v>
      </c>
      <c r="W434" s="9">
        <v>10</v>
      </c>
      <c r="X434" s="9">
        <v>0</v>
      </c>
      <c r="Y434" s="9"/>
      <c r="Z434" s="9"/>
      <c r="AA434" s="9"/>
      <c r="AB434" s="9"/>
      <c r="AC434" s="10"/>
      <c r="AD434" s="535"/>
      <c r="AE434" s="6">
        <f t="shared" si="28"/>
        <v>20</v>
      </c>
      <c r="AF434" s="6" t="str">
        <f>IF($AE434=17,_xlfn.XLOOKUP($A434&amp;" ",CostDB!B:B,CostDB!A:A,"",,),IF($AE434=15,_xlfn.XLOOKUP($A434&amp;"   ",CostDB!B:B,CostDB!A:A,"",,),""))</f>
        <v/>
      </c>
      <c r="AG434" s="6" t="str">
        <f t="shared" si="26"/>
        <v/>
      </c>
      <c r="AH434" s="6" t="str">
        <f t="shared" si="25"/>
        <v/>
      </c>
      <c r="AI434" s="6" t="str">
        <f>IF($AF434="","",IF(LEFT(A434,5)="17500","タンク",IF(LEFT(A434,5)="17510","タンク",IF(COUNTIF(WeDB!$D$174:$D$183,$AF434)&gt;0,"吊掛けのみ",IF(COUNTIF(WeDB!$M$3:$M$169,$AF434)&gt;0,"アルミ",IF(COUNTIF(WeDB!D$3:D$169,$AF434),"WE適用","適用無し"))))))</f>
        <v/>
      </c>
      <c r="AJ434" s="6" t="str">
        <f>IF(AND(AI434="WE適用",COUNTIF(Planning!$AS$10:$AS$896,$AF434&amp;"_"&amp;$AH434)&gt;0),"計画ok",IF(AND(AI434="WE適用",COUNTIF(Planning!$AS$10:$AS$896,$AF434&amp;"_"&amp;$AH434)=0),"未反映NG",""))</f>
        <v/>
      </c>
      <c r="AK434" s="6" t="str">
        <f t="shared" si="27"/>
        <v>_</v>
      </c>
      <c r="AL434" s="6" t="str">
        <f>IF(B434="","",_xlfn.XLOOKUP(AF434,CostDB!A:A,CostDB!G:G))</f>
        <v/>
      </c>
    </row>
    <row r="435" spans="1:38" x14ac:dyDescent="0.35">
      <c r="A435" s="8" t="s">
        <v>2488</v>
      </c>
      <c r="B435" s="9" t="s">
        <v>199</v>
      </c>
      <c r="C435" s="9" t="s">
        <v>2477</v>
      </c>
      <c r="D435" s="10" t="s">
        <v>2478</v>
      </c>
      <c r="E435" s="9">
        <v>0</v>
      </c>
      <c r="F435" s="9">
        <v>0</v>
      </c>
      <c r="G435" s="9">
        <v>0</v>
      </c>
      <c r="H435" s="9">
        <v>0</v>
      </c>
      <c r="I435" s="9">
        <v>0</v>
      </c>
      <c r="J435" s="9">
        <v>0</v>
      </c>
      <c r="K435" s="9">
        <v>0</v>
      </c>
      <c r="L435" s="9">
        <v>0</v>
      </c>
      <c r="M435" s="9">
        <v>0</v>
      </c>
      <c r="N435" s="9">
        <v>20</v>
      </c>
      <c r="O435" s="9">
        <v>20</v>
      </c>
      <c r="P435" s="9">
        <v>0</v>
      </c>
      <c r="Q435" s="9">
        <v>0</v>
      </c>
      <c r="R435" s="9">
        <v>0</v>
      </c>
      <c r="S435" s="9">
        <v>0</v>
      </c>
      <c r="T435" s="9">
        <v>0</v>
      </c>
      <c r="U435" s="9">
        <v>0</v>
      </c>
      <c r="V435" s="9">
        <v>0</v>
      </c>
      <c r="W435" s="9">
        <v>0</v>
      </c>
      <c r="X435" s="9">
        <v>25</v>
      </c>
      <c r="Y435" s="9"/>
      <c r="Z435" s="9"/>
      <c r="AA435" s="9"/>
      <c r="AB435" s="9"/>
      <c r="AC435" s="10"/>
      <c r="AD435" s="535"/>
      <c r="AE435" s="6">
        <f t="shared" si="28"/>
        <v>17</v>
      </c>
      <c r="AF435" s="6" t="str">
        <f>IF($AE435=17,_xlfn.XLOOKUP($A435&amp;" ",CostDB!B:B,CostDB!A:A,"",,),IF($AE435=15,_xlfn.XLOOKUP($A435&amp;"   ",CostDB!B:B,CostDB!A:A,"",,),""))</f>
        <v xml:space="preserve">52110NX2 0000  </v>
      </c>
      <c r="AG435" s="6" t="str">
        <f t="shared" si="26"/>
        <v>CELL</v>
      </c>
      <c r="AH435" s="6" t="str">
        <f t="shared" si="25"/>
        <v>CBU</v>
      </c>
      <c r="AI435" s="6" t="str">
        <f>IF($AF435="","",IF(LEFT(A435,5)="17500","タンク",IF(LEFT(A435,5)="17510","タンク",IF(COUNTIF(WeDB!$D$174:$D$183,$AF435)&gt;0,"吊掛けのみ",IF(COUNTIF(WeDB!$M$3:$M$169,$AF435)&gt;0,"アルミ",IF(COUNTIF(WeDB!D$3:D$169,$AF435),"WE適用","適用無し"))))))</f>
        <v>WE適用</v>
      </c>
      <c r="AJ435" s="6" t="str">
        <f>IF(AND(AI435="WE適用",COUNTIF(Planning!$AS$10:$AS$896,$AF435&amp;"_"&amp;$AH435)&gt;0),"計画ok",IF(AND(AI435="WE適用",COUNTIF(Planning!$AS$10:$AS$896,$AF435&amp;"_"&amp;$AH435)=0),"未反映NG",""))</f>
        <v>計画ok</v>
      </c>
      <c r="AK435" s="6" t="str">
        <f t="shared" si="27"/>
        <v>52110NX2 0000  _CBU</v>
      </c>
      <c r="AL435" s="6" t="str">
        <f>IF(B435="","",_xlfn.XLOOKUP(AF435,CostDB!A:A,CostDB!G:G))</f>
        <v>1245WE</v>
      </c>
    </row>
    <row r="436" spans="1:38" x14ac:dyDescent="0.35">
      <c r="A436" s="8" t="s">
        <v>2489</v>
      </c>
      <c r="B436" s="9"/>
      <c r="C436" s="9"/>
      <c r="D436" s="10"/>
      <c r="E436" s="9">
        <v>0</v>
      </c>
      <c r="F436" s="9">
        <v>0</v>
      </c>
      <c r="G436" s="9">
        <v>0</v>
      </c>
      <c r="H436" s="9">
        <v>0</v>
      </c>
      <c r="I436" s="9">
        <v>0</v>
      </c>
      <c r="J436" s="9">
        <v>0</v>
      </c>
      <c r="K436" s="9">
        <v>0</v>
      </c>
      <c r="L436" s="9">
        <v>0</v>
      </c>
      <c r="M436" s="9">
        <v>0</v>
      </c>
      <c r="N436" s="9">
        <v>20</v>
      </c>
      <c r="O436" s="9">
        <v>20</v>
      </c>
      <c r="P436" s="9">
        <v>0</v>
      </c>
      <c r="Q436" s="9">
        <v>0</v>
      </c>
      <c r="R436" s="9">
        <v>0</v>
      </c>
      <c r="S436" s="9">
        <v>0</v>
      </c>
      <c r="T436" s="9">
        <v>0</v>
      </c>
      <c r="U436" s="9">
        <v>0</v>
      </c>
      <c r="V436" s="9">
        <v>0</v>
      </c>
      <c r="W436" s="9">
        <v>0</v>
      </c>
      <c r="X436" s="9">
        <v>25</v>
      </c>
      <c r="Y436" s="9"/>
      <c r="Z436" s="9"/>
      <c r="AA436" s="9"/>
      <c r="AB436" s="9"/>
      <c r="AC436" s="10"/>
      <c r="AD436" s="535"/>
      <c r="AE436" s="6">
        <f t="shared" si="28"/>
        <v>20</v>
      </c>
      <c r="AF436" s="6" t="str">
        <f>IF($AE436=17,_xlfn.XLOOKUP($A436&amp;" ",CostDB!B:B,CostDB!A:A,"",,),IF($AE436=15,_xlfn.XLOOKUP($A436&amp;"   ",CostDB!B:B,CostDB!A:A,"",,),""))</f>
        <v/>
      </c>
      <c r="AG436" s="6" t="str">
        <f t="shared" si="26"/>
        <v/>
      </c>
      <c r="AH436" s="6" t="str">
        <f t="shared" si="25"/>
        <v/>
      </c>
      <c r="AI436" s="6" t="str">
        <f>IF($AF436="","",IF(LEFT(A436,5)="17500","タンク",IF(LEFT(A436,5)="17510","タンク",IF(COUNTIF(WeDB!$D$174:$D$183,$AF436)&gt;0,"吊掛けのみ",IF(COUNTIF(WeDB!$M$3:$M$169,$AF436)&gt;0,"アルミ",IF(COUNTIF(WeDB!D$3:D$169,$AF436),"WE適用","適用無し"))))))</f>
        <v/>
      </c>
      <c r="AJ436" s="6" t="str">
        <f>IF(AND(AI436="WE適用",COUNTIF(Planning!$AS$10:$AS$896,$AF436&amp;"_"&amp;$AH436)&gt;0),"計画ok",IF(AND(AI436="WE適用",COUNTIF(Planning!$AS$10:$AS$896,$AF436&amp;"_"&amp;$AH436)=0),"未反映NG",""))</f>
        <v/>
      </c>
      <c r="AK436" s="6" t="str">
        <f t="shared" si="27"/>
        <v>_</v>
      </c>
      <c r="AL436" s="6" t="str">
        <f>IF(B436="","",_xlfn.XLOOKUP(AF436,CostDB!A:A,CostDB!G:G))</f>
        <v/>
      </c>
    </row>
    <row r="437" spans="1:38" x14ac:dyDescent="0.35">
      <c r="A437" s="8" t="s">
        <v>2447</v>
      </c>
      <c r="B437" s="9" t="s">
        <v>204</v>
      </c>
      <c r="C437" s="9" t="s">
        <v>2490</v>
      </c>
      <c r="D437" s="10" t="s">
        <v>2445</v>
      </c>
      <c r="E437" s="9">
        <v>0</v>
      </c>
      <c r="F437" s="9">
        <v>0</v>
      </c>
      <c r="G437" s="9">
        <v>30</v>
      </c>
      <c r="H437" s="9">
        <v>0</v>
      </c>
      <c r="I437" s="9">
        <v>0</v>
      </c>
      <c r="J437" s="9">
        <v>0</v>
      </c>
      <c r="K437" s="9">
        <v>0</v>
      </c>
      <c r="L437" s="9">
        <v>0</v>
      </c>
      <c r="M437" s="9">
        <v>0</v>
      </c>
      <c r="N437" s="9">
        <v>0</v>
      </c>
      <c r="O437" s="9">
        <v>0</v>
      </c>
      <c r="P437" s="9">
        <v>0</v>
      </c>
      <c r="Q437" s="9">
        <v>0</v>
      </c>
      <c r="R437" s="9">
        <v>0</v>
      </c>
      <c r="S437" s="9">
        <v>0</v>
      </c>
      <c r="T437" s="9">
        <v>0</v>
      </c>
      <c r="U437" s="9">
        <v>0</v>
      </c>
      <c r="V437" s="9">
        <v>0</v>
      </c>
      <c r="W437" s="9">
        <v>0</v>
      </c>
      <c r="X437" s="9">
        <v>0</v>
      </c>
      <c r="Y437" s="9"/>
      <c r="Z437" s="9"/>
      <c r="AA437" s="9"/>
      <c r="AB437" s="9"/>
      <c r="AC437" s="10"/>
      <c r="AD437" s="535"/>
      <c r="AE437" s="6">
        <f t="shared" si="28"/>
        <v>17</v>
      </c>
      <c r="AF437" s="6" t="str">
        <f>IF($AE437=17,_xlfn.XLOOKUP($A437&amp;" ",CostDB!B:B,CostDB!A:A,"",,),IF($AE437=15,_xlfn.XLOOKUP($A437&amp;"   ",CostDB!B:B,CostDB!A:A,"",,),""))</f>
        <v>17510MKS E200XA</v>
      </c>
      <c r="AG437" s="6" t="str">
        <f t="shared" si="26"/>
        <v>CKD</v>
      </c>
      <c r="AH437" s="6" t="str">
        <f t="shared" si="25"/>
        <v>CKD</v>
      </c>
      <c r="AI437" s="6" t="str">
        <f>IF($AF437="","",IF(LEFT(A437,5)="17500","タンク",IF(LEFT(A437,5)="17510","タンク",IF(COUNTIF(WeDB!$D$174:$D$183,$AF437)&gt;0,"吊掛けのみ",IF(COUNTIF(WeDB!$M$3:$M$169,$AF437)&gt;0,"アルミ",IF(COUNTIF(WeDB!D$3:D$169,$AF437),"WE適用","適用無し"))))))</f>
        <v>タンク</v>
      </c>
      <c r="AJ437" s="6" t="str">
        <f>IF(AND(AI437="WE適用",COUNTIF(Planning!$AS$10:$AS$896,$AF437&amp;"_"&amp;$AH437)&gt;0),"計画ok",IF(AND(AI437="WE適用",COUNTIF(Planning!$AS$10:$AS$896,$AF437&amp;"_"&amp;$AH437)=0),"未反映NG",""))</f>
        <v/>
      </c>
      <c r="AK437" s="6" t="str">
        <f t="shared" si="27"/>
        <v>17510MKS E200XA_CKD</v>
      </c>
      <c r="AL437" s="6" t="str">
        <f>IF(B437="","",_xlfn.XLOOKUP(AF437,CostDB!A:A,CostDB!G:G))</f>
        <v>1265WE</v>
      </c>
    </row>
    <row r="438" spans="1:38" x14ac:dyDescent="0.35">
      <c r="A438" s="8" t="s">
        <v>2448</v>
      </c>
      <c r="B438" s="9"/>
      <c r="C438" s="9"/>
      <c r="D438" s="10"/>
      <c r="E438" s="9">
        <v>0</v>
      </c>
      <c r="F438" s="9">
        <v>0</v>
      </c>
      <c r="G438" s="9">
        <v>30</v>
      </c>
      <c r="H438" s="9">
        <v>0</v>
      </c>
      <c r="I438" s="9">
        <v>0</v>
      </c>
      <c r="J438" s="9">
        <v>0</v>
      </c>
      <c r="K438" s="9">
        <v>0</v>
      </c>
      <c r="L438" s="9">
        <v>0</v>
      </c>
      <c r="M438" s="9">
        <v>0</v>
      </c>
      <c r="N438" s="9">
        <v>0</v>
      </c>
      <c r="O438" s="9">
        <v>0</v>
      </c>
      <c r="P438" s="9">
        <v>0</v>
      </c>
      <c r="Q438" s="9">
        <v>0</v>
      </c>
      <c r="R438" s="9">
        <v>0</v>
      </c>
      <c r="S438" s="9">
        <v>0</v>
      </c>
      <c r="T438" s="9">
        <v>0</v>
      </c>
      <c r="U438" s="9">
        <v>0</v>
      </c>
      <c r="V438" s="9">
        <v>0</v>
      </c>
      <c r="W438" s="9">
        <v>0</v>
      </c>
      <c r="X438" s="9">
        <v>0</v>
      </c>
      <c r="Y438" s="9"/>
      <c r="Z438" s="9"/>
      <c r="AA438" s="9"/>
      <c r="AB438" s="9"/>
      <c r="AC438" s="10"/>
      <c r="AD438" s="535"/>
      <c r="AE438" s="6">
        <f t="shared" si="28"/>
        <v>20</v>
      </c>
      <c r="AF438" s="6" t="str">
        <f>IF($AE438=17,_xlfn.XLOOKUP($A438&amp;" ",CostDB!B:B,CostDB!A:A,"",,),IF($AE438=15,_xlfn.XLOOKUP($A438&amp;"   ",CostDB!B:B,CostDB!A:A,"",,),""))</f>
        <v/>
      </c>
      <c r="AG438" s="6" t="str">
        <f t="shared" si="26"/>
        <v/>
      </c>
      <c r="AH438" s="6" t="str">
        <f t="shared" si="25"/>
        <v/>
      </c>
      <c r="AI438" s="6" t="str">
        <f>IF($AF438="","",IF(LEFT(A438,5)="17500","タンク",IF(LEFT(A438,5)="17510","タンク",IF(COUNTIF(WeDB!$D$174:$D$183,$AF438)&gt;0,"吊掛けのみ",IF(COUNTIF(WeDB!$M$3:$M$169,$AF438)&gt;0,"アルミ",IF(COUNTIF(WeDB!D$3:D$169,$AF438),"WE適用","適用無し"))))))</f>
        <v/>
      </c>
      <c r="AJ438" s="6" t="str">
        <f>IF(AND(AI438="WE適用",COUNTIF(Planning!$AS$10:$AS$896,$AF438&amp;"_"&amp;$AH438)&gt;0),"計画ok",IF(AND(AI438="WE適用",COUNTIF(Planning!$AS$10:$AS$896,$AF438&amp;"_"&amp;$AH438)=0),"未反映NG",""))</f>
        <v/>
      </c>
      <c r="AK438" s="6" t="str">
        <f t="shared" si="27"/>
        <v>_</v>
      </c>
      <c r="AL438" s="6" t="str">
        <f>IF(B438="","",_xlfn.XLOOKUP(AF438,CostDB!A:A,CostDB!G:G))</f>
        <v/>
      </c>
    </row>
    <row r="439" spans="1:38" x14ac:dyDescent="0.35">
      <c r="A439" s="8" t="s">
        <v>2388</v>
      </c>
      <c r="B439" s="9" t="s">
        <v>204</v>
      </c>
      <c r="C439" s="9" t="s">
        <v>2490</v>
      </c>
      <c r="D439" s="10" t="s">
        <v>132</v>
      </c>
      <c r="E439" s="9">
        <v>0</v>
      </c>
      <c r="F439" s="9">
        <v>0</v>
      </c>
      <c r="G439" s="9">
        <v>0</v>
      </c>
      <c r="H439" s="9">
        <v>60</v>
      </c>
      <c r="I439" s="9">
        <v>0</v>
      </c>
      <c r="J439" s="9">
        <v>0</v>
      </c>
      <c r="K439" s="9">
        <v>0</v>
      </c>
      <c r="L439" s="9">
        <v>0</v>
      </c>
      <c r="M439" s="9">
        <v>0</v>
      </c>
      <c r="N439" s="9">
        <v>0</v>
      </c>
      <c r="O439" s="9">
        <v>0</v>
      </c>
      <c r="P439" s="9">
        <v>0</v>
      </c>
      <c r="Q439" s="9">
        <v>0</v>
      </c>
      <c r="R439" s="9">
        <v>0</v>
      </c>
      <c r="S439" s="9">
        <v>0</v>
      </c>
      <c r="T439" s="9">
        <v>0</v>
      </c>
      <c r="U439" s="9">
        <v>0</v>
      </c>
      <c r="V439" s="9">
        <v>30</v>
      </c>
      <c r="W439" s="9">
        <v>0</v>
      </c>
      <c r="X439" s="9">
        <v>0</v>
      </c>
      <c r="Y439" s="9"/>
      <c r="Z439" s="9"/>
      <c r="AA439" s="9"/>
      <c r="AB439" s="9"/>
      <c r="AC439" s="10"/>
      <c r="AD439" s="535"/>
      <c r="AE439" s="6">
        <f t="shared" si="28"/>
        <v>17</v>
      </c>
      <c r="AF439" s="6" t="str">
        <f>IF($AE439=17,_xlfn.XLOOKUP($A439&amp;" ",CostDB!B:B,CostDB!A:A,"",,),IF($AE439=15,_xlfn.XLOOKUP($A439&amp;"   ",CostDB!B:B,CostDB!A:A,"",,),""))</f>
        <v>17510MLB D000XA</v>
      </c>
      <c r="AG439" s="6" t="str">
        <f t="shared" si="26"/>
        <v>CKD</v>
      </c>
      <c r="AH439" s="6" t="str">
        <f t="shared" si="25"/>
        <v>CKD</v>
      </c>
      <c r="AI439" s="6" t="str">
        <f>IF($AF439="","",IF(LEFT(A439,5)="17500","タンク",IF(LEFT(A439,5)="17510","タンク",IF(COUNTIF(WeDB!$D$174:$D$183,$AF439)&gt;0,"吊掛けのみ",IF(COUNTIF(WeDB!$M$3:$M$169,$AF439)&gt;0,"アルミ",IF(COUNTIF(WeDB!D$3:D$169,$AF439),"WE適用","適用無し"))))))</f>
        <v>タンク</v>
      </c>
      <c r="AJ439" s="6" t="str">
        <f>IF(AND(AI439="WE適用",COUNTIF(Planning!$AS$10:$AS$896,$AF439&amp;"_"&amp;$AH439)&gt;0),"計画ok",IF(AND(AI439="WE適用",COUNTIF(Planning!$AS$10:$AS$896,$AF439&amp;"_"&amp;$AH439)=0),"未反映NG",""))</f>
        <v/>
      </c>
      <c r="AK439" s="6" t="str">
        <f t="shared" si="27"/>
        <v>17510MLB D000XA_CKD</v>
      </c>
      <c r="AL439" s="6" t="str">
        <f>IF(B439="","",_xlfn.XLOOKUP(AF439,CostDB!A:A,CostDB!G:G))</f>
        <v>1265WE</v>
      </c>
    </row>
    <row r="440" spans="1:38" x14ac:dyDescent="0.35">
      <c r="A440" s="8" t="s">
        <v>2388</v>
      </c>
      <c r="B440" s="9" t="s">
        <v>204</v>
      </c>
      <c r="C440" s="9" t="s">
        <v>2490</v>
      </c>
      <c r="D440" s="10" t="s">
        <v>132</v>
      </c>
      <c r="E440" s="9">
        <v>0</v>
      </c>
      <c r="F440" s="9">
        <v>0</v>
      </c>
      <c r="G440" s="9">
        <v>0</v>
      </c>
      <c r="H440" s="9">
        <v>0</v>
      </c>
      <c r="I440" s="9">
        <v>0</v>
      </c>
      <c r="J440" s="9">
        <v>0</v>
      </c>
      <c r="K440" s="9">
        <v>0</v>
      </c>
      <c r="L440" s="9">
        <v>0</v>
      </c>
      <c r="M440" s="9">
        <v>60</v>
      </c>
      <c r="N440" s="9">
        <v>0</v>
      </c>
      <c r="O440" s="9">
        <v>0</v>
      </c>
      <c r="P440" s="9">
        <v>0</v>
      </c>
      <c r="Q440" s="9">
        <v>0</v>
      </c>
      <c r="R440" s="9">
        <v>0</v>
      </c>
      <c r="S440" s="9">
        <v>0</v>
      </c>
      <c r="T440" s="9">
        <v>0</v>
      </c>
      <c r="U440" s="9">
        <v>0</v>
      </c>
      <c r="V440" s="9">
        <v>0</v>
      </c>
      <c r="W440" s="9">
        <v>0</v>
      </c>
      <c r="X440" s="9">
        <v>0</v>
      </c>
      <c r="Y440" s="9"/>
      <c r="Z440" s="9"/>
      <c r="AA440" s="9"/>
      <c r="AB440" s="9"/>
      <c r="AC440" s="10"/>
      <c r="AD440" s="535"/>
      <c r="AE440" s="6">
        <f t="shared" si="28"/>
        <v>17</v>
      </c>
      <c r="AF440" s="6" t="str">
        <f>IF($AE440=17,_xlfn.XLOOKUP($A440&amp;" ",CostDB!B:B,CostDB!A:A,"",,),IF($AE440=15,_xlfn.XLOOKUP($A440&amp;"   ",CostDB!B:B,CostDB!A:A,"",,),""))</f>
        <v>17510MLB D000XA</v>
      </c>
      <c r="AG440" s="6" t="str">
        <f t="shared" si="26"/>
        <v>CKD</v>
      </c>
      <c r="AH440" s="6" t="str">
        <f t="shared" si="25"/>
        <v>CKD</v>
      </c>
      <c r="AI440" s="6" t="str">
        <f>IF($AF440="","",IF(LEFT(A440,5)="17500","タンク",IF(LEFT(A440,5)="17510","タンク",IF(COUNTIF(WeDB!$D$174:$D$183,$AF440)&gt;0,"吊掛けのみ",IF(COUNTIF(WeDB!$M$3:$M$169,$AF440)&gt;0,"アルミ",IF(COUNTIF(WeDB!D$3:D$169,$AF440),"WE適用","適用無し"))))))</f>
        <v>タンク</v>
      </c>
      <c r="AJ440" s="6" t="str">
        <f>IF(AND(AI440="WE適用",COUNTIF(Planning!$AS$10:$AS$896,$AF440&amp;"_"&amp;$AH440)&gt;0),"計画ok",IF(AND(AI440="WE適用",COUNTIF(Planning!$AS$10:$AS$896,$AF440&amp;"_"&amp;$AH440)=0),"未反映NG",""))</f>
        <v/>
      </c>
      <c r="AK440" s="6" t="str">
        <f t="shared" si="27"/>
        <v>17510MLB D000XA_CKD</v>
      </c>
      <c r="AL440" s="6" t="str">
        <f>IF(B440="","",_xlfn.XLOOKUP(AF440,CostDB!A:A,CostDB!G:G))</f>
        <v>1265WE</v>
      </c>
    </row>
    <row r="441" spans="1:38" x14ac:dyDescent="0.35">
      <c r="A441" s="8" t="s">
        <v>2390</v>
      </c>
      <c r="B441" s="9"/>
      <c r="C441" s="9"/>
      <c r="D441" s="10"/>
      <c r="E441" s="9">
        <v>0</v>
      </c>
      <c r="F441" s="9">
        <v>0</v>
      </c>
      <c r="G441" s="9">
        <v>0</v>
      </c>
      <c r="H441" s="9">
        <v>60</v>
      </c>
      <c r="I441" s="9">
        <v>0</v>
      </c>
      <c r="J441" s="9">
        <v>0</v>
      </c>
      <c r="K441" s="9">
        <v>0</v>
      </c>
      <c r="L441" s="9">
        <v>0</v>
      </c>
      <c r="M441" s="9">
        <v>60</v>
      </c>
      <c r="N441" s="9">
        <v>0</v>
      </c>
      <c r="O441" s="9">
        <v>0</v>
      </c>
      <c r="P441" s="9">
        <v>0</v>
      </c>
      <c r="Q441" s="9">
        <v>0</v>
      </c>
      <c r="R441" s="9">
        <v>0</v>
      </c>
      <c r="S441" s="9">
        <v>0</v>
      </c>
      <c r="T441" s="9">
        <v>0</v>
      </c>
      <c r="U441" s="9">
        <v>0</v>
      </c>
      <c r="V441" s="9">
        <v>30</v>
      </c>
      <c r="W441" s="9">
        <v>0</v>
      </c>
      <c r="X441" s="9">
        <v>0</v>
      </c>
      <c r="Y441" s="9"/>
      <c r="Z441" s="9"/>
      <c r="AA441" s="9"/>
      <c r="AB441" s="9"/>
      <c r="AC441" s="10"/>
      <c r="AD441" s="535"/>
      <c r="AE441" s="6">
        <f t="shared" si="28"/>
        <v>20</v>
      </c>
      <c r="AF441" s="6" t="str">
        <f>IF($AE441=17,_xlfn.XLOOKUP($A441&amp;" ",CostDB!B:B,CostDB!A:A,"",,),IF($AE441=15,_xlfn.XLOOKUP($A441&amp;"   ",CostDB!B:B,CostDB!A:A,"",,),""))</f>
        <v/>
      </c>
      <c r="AG441" s="6" t="str">
        <f t="shared" si="26"/>
        <v/>
      </c>
      <c r="AH441" s="6" t="str">
        <f t="shared" si="25"/>
        <v/>
      </c>
      <c r="AI441" s="6" t="str">
        <f>IF($AF441="","",IF(LEFT(A441,5)="17500","タンク",IF(LEFT(A441,5)="17510","タンク",IF(COUNTIF(WeDB!$D$174:$D$183,$AF441)&gt;0,"吊掛けのみ",IF(COUNTIF(WeDB!$M$3:$M$169,$AF441)&gt;0,"アルミ",IF(COUNTIF(WeDB!D$3:D$169,$AF441),"WE適用","適用無し"))))))</f>
        <v/>
      </c>
      <c r="AJ441" s="6" t="str">
        <f>IF(AND(AI441="WE適用",COUNTIF(Planning!$AS$10:$AS$896,$AF441&amp;"_"&amp;$AH441)&gt;0),"計画ok",IF(AND(AI441="WE適用",COUNTIF(Planning!$AS$10:$AS$896,$AF441&amp;"_"&amp;$AH441)=0),"未反映NG",""))</f>
        <v/>
      </c>
      <c r="AK441" s="6" t="str">
        <f t="shared" si="27"/>
        <v>_</v>
      </c>
      <c r="AL441" s="6" t="str">
        <f>IF(B441="","",_xlfn.XLOOKUP(AF441,CostDB!A:A,CostDB!G:G))</f>
        <v/>
      </c>
    </row>
    <row r="442" spans="1:38" x14ac:dyDescent="0.35">
      <c r="A442" s="8" t="s">
        <v>2416</v>
      </c>
      <c r="B442" s="9" t="s">
        <v>204</v>
      </c>
      <c r="C442" s="9" t="s">
        <v>2490</v>
      </c>
      <c r="D442" s="10" t="s">
        <v>131</v>
      </c>
      <c r="E442" s="9">
        <v>0</v>
      </c>
      <c r="F442" s="9">
        <v>30</v>
      </c>
      <c r="G442" s="9">
        <v>0</v>
      </c>
      <c r="H442" s="9">
        <v>0</v>
      </c>
      <c r="I442" s="9">
        <v>0</v>
      </c>
      <c r="J442" s="9">
        <v>0</v>
      </c>
      <c r="K442" s="9">
        <v>0</v>
      </c>
      <c r="L442" s="9">
        <v>0</v>
      </c>
      <c r="M442" s="9">
        <v>0</v>
      </c>
      <c r="N442" s="9">
        <v>0</v>
      </c>
      <c r="O442" s="9">
        <v>0</v>
      </c>
      <c r="P442" s="9">
        <v>0</v>
      </c>
      <c r="Q442" s="9">
        <v>0</v>
      </c>
      <c r="R442" s="9">
        <v>0</v>
      </c>
      <c r="S442" s="9">
        <v>0</v>
      </c>
      <c r="T442" s="9">
        <v>0</v>
      </c>
      <c r="U442" s="9">
        <v>0</v>
      </c>
      <c r="V442" s="9">
        <v>0</v>
      </c>
      <c r="W442" s="9">
        <v>0</v>
      </c>
      <c r="X442" s="9">
        <v>0</v>
      </c>
      <c r="Y442" s="9"/>
      <c r="Z442" s="9"/>
      <c r="AA442" s="9"/>
      <c r="AB442" s="9"/>
      <c r="AC442" s="10"/>
      <c r="AD442" s="535"/>
      <c r="AE442" s="6">
        <f t="shared" si="28"/>
        <v>17</v>
      </c>
      <c r="AF442" s="6" t="str">
        <f>IF($AE442=17,_xlfn.XLOOKUP($A442&amp;" ",CostDB!B:B,CostDB!A:A,"",,),IF($AE442=15,_xlfn.XLOOKUP($A442&amp;"   ",CostDB!B:B,CostDB!A:A,"",,),""))</f>
        <v>17510MLC D000XA</v>
      </c>
      <c r="AG442" s="6" t="str">
        <f t="shared" si="26"/>
        <v>CKD</v>
      </c>
      <c r="AH442" s="6" t="str">
        <f t="shared" si="25"/>
        <v>CKD</v>
      </c>
      <c r="AI442" s="6" t="str">
        <f>IF($AF442="","",IF(LEFT(A442,5)="17500","タンク",IF(LEFT(A442,5)="17510","タンク",IF(COUNTIF(WeDB!$D$174:$D$183,$AF442)&gt;0,"吊掛けのみ",IF(COUNTIF(WeDB!$M$3:$M$169,$AF442)&gt;0,"アルミ",IF(COUNTIF(WeDB!D$3:D$169,$AF442),"WE適用","適用無し"))))))</f>
        <v>タンク</v>
      </c>
      <c r="AJ442" s="6" t="str">
        <f>IF(AND(AI442="WE適用",COUNTIF(Planning!$AS$10:$AS$896,$AF442&amp;"_"&amp;$AH442)&gt;0),"計画ok",IF(AND(AI442="WE適用",COUNTIF(Planning!$AS$10:$AS$896,$AF442&amp;"_"&amp;$AH442)=0),"未反映NG",""))</f>
        <v/>
      </c>
      <c r="AK442" s="6" t="str">
        <f t="shared" si="27"/>
        <v>17510MLC D000XA_CKD</v>
      </c>
      <c r="AL442" s="6" t="str">
        <f>IF(B442="","",_xlfn.XLOOKUP(AF442,CostDB!A:A,CostDB!G:G))</f>
        <v>1265WE</v>
      </c>
    </row>
    <row r="443" spans="1:38" x14ac:dyDescent="0.35">
      <c r="A443" s="8" t="s">
        <v>2416</v>
      </c>
      <c r="B443" s="9" t="s">
        <v>204</v>
      </c>
      <c r="C443" s="9" t="s">
        <v>2490</v>
      </c>
      <c r="D443" s="10" t="s">
        <v>131</v>
      </c>
      <c r="E443" s="9">
        <v>0</v>
      </c>
      <c r="F443" s="9">
        <v>0</v>
      </c>
      <c r="G443" s="9">
        <v>0</v>
      </c>
      <c r="H443" s="9">
        <v>0</v>
      </c>
      <c r="I443" s="9">
        <v>0</v>
      </c>
      <c r="J443" s="9">
        <v>0</v>
      </c>
      <c r="K443" s="9">
        <v>0</v>
      </c>
      <c r="L443" s="9">
        <v>0</v>
      </c>
      <c r="M443" s="9">
        <v>0</v>
      </c>
      <c r="N443" s="9">
        <v>60</v>
      </c>
      <c r="O443" s="9">
        <v>0</v>
      </c>
      <c r="P443" s="9">
        <v>0</v>
      </c>
      <c r="Q443" s="9">
        <v>0</v>
      </c>
      <c r="R443" s="9">
        <v>0</v>
      </c>
      <c r="S443" s="9">
        <v>0</v>
      </c>
      <c r="T443" s="9">
        <v>0</v>
      </c>
      <c r="U443" s="9">
        <v>0</v>
      </c>
      <c r="V443" s="9">
        <v>0</v>
      </c>
      <c r="W443" s="9">
        <v>0</v>
      </c>
      <c r="X443" s="9">
        <v>0</v>
      </c>
      <c r="Y443" s="9"/>
      <c r="Z443" s="9"/>
      <c r="AA443" s="9"/>
      <c r="AB443" s="9"/>
      <c r="AC443" s="10"/>
      <c r="AD443" s="535"/>
      <c r="AE443" s="6">
        <f t="shared" si="28"/>
        <v>17</v>
      </c>
      <c r="AF443" s="6" t="str">
        <f>IF($AE443=17,_xlfn.XLOOKUP($A443&amp;" ",CostDB!B:B,CostDB!A:A,"",,),IF($AE443=15,_xlfn.XLOOKUP($A443&amp;"   ",CostDB!B:B,CostDB!A:A,"",,),""))</f>
        <v>17510MLC D000XA</v>
      </c>
      <c r="AG443" s="6" t="str">
        <f t="shared" si="26"/>
        <v>CKD</v>
      </c>
      <c r="AH443" s="6" t="str">
        <f t="shared" si="25"/>
        <v>CKD</v>
      </c>
      <c r="AI443" s="6" t="str">
        <f>IF($AF443="","",IF(LEFT(A443,5)="17500","タンク",IF(LEFT(A443,5)="17510","タンク",IF(COUNTIF(WeDB!$D$174:$D$183,$AF443)&gt;0,"吊掛けのみ",IF(COUNTIF(WeDB!$M$3:$M$169,$AF443)&gt;0,"アルミ",IF(COUNTIF(WeDB!D$3:D$169,$AF443),"WE適用","適用無し"))))))</f>
        <v>タンク</v>
      </c>
      <c r="AJ443" s="6" t="str">
        <f>IF(AND(AI443="WE適用",COUNTIF(Planning!$AS$10:$AS$896,$AF443&amp;"_"&amp;$AH443)&gt;0),"計画ok",IF(AND(AI443="WE適用",COUNTIF(Planning!$AS$10:$AS$896,$AF443&amp;"_"&amp;$AH443)=0),"未反映NG",""))</f>
        <v/>
      </c>
      <c r="AK443" s="6" t="str">
        <f t="shared" si="27"/>
        <v>17510MLC D000XA_CKD</v>
      </c>
      <c r="AL443" s="6" t="str">
        <f>IF(B443="","",_xlfn.XLOOKUP(AF443,CostDB!A:A,CostDB!G:G))</f>
        <v>1265WE</v>
      </c>
    </row>
    <row r="444" spans="1:38" x14ac:dyDescent="0.35">
      <c r="A444" s="8" t="s">
        <v>2417</v>
      </c>
      <c r="B444" s="9"/>
      <c r="C444" s="9"/>
      <c r="D444" s="10"/>
      <c r="E444" s="9">
        <v>0</v>
      </c>
      <c r="F444" s="9">
        <v>30</v>
      </c>
      <c r="G444" s="9">
        <v>0</v>
      </c>
      <c r="H444" s="9">
        <v>0</v>
      </c>
      <c r="I444" s="9">
        <v>0</v>
      </c>
      <c r="J444" s="9">
        <v>0</v>
      </c>
      <c r="K444" s="9">
        <v>0</v>
      </c>
      <c r="L444" s="9">
        <v>0</v>
      </c>
      <c r="M444" s="9">
        <v>0</v>
      </c>
      <c r="N444" s="9">
        <v>60</v>
      </c>
      <c r="O444" s="9">
        <v>0</v>
      </c>
      <c r="P444" s="9">
        <v>0</v>
      </c>
      <c r="Q444" s="9">
        <v>0</v>
      </c>
      <c r="R444" s="9">
        <v>0</v>
      </c>
      <c r="S444" s="9">
        <v>0</v>
      </c>
      <c r="T444" s="9">
        <v>0</v>
      </c>
      <c r="U444" s="9">
        <v>0</v>
      </c>
      <c r="V444" s="9">
        <v>0</v>
      </c>
      <c r="W444" s="9">
        <v>0</v>
      </c>
      <c r="X444" s="9">
        <v>0</v>
      </c>
      <c r="Y444" s="9"/>
      <c r="Z444" s="9"/>
      <c r="AA444" s="9"/>
      <c r="AB444" s="9"/>
      <c r="AC444" s="10"/>
      <c r="AD444" s="535"/>
      <c r="AE444" s="6">
        <f t="shared" si="28"/>
        <v>20</v>
      </c>
      <c r="AF444" s="6" t="str">
        <f>IF($AE444=17,_xlfn.XLOOKUP($A444&amp;" ",CostDB!B:B,CostDB!A:A,"",,),IF($AE444=15,_xlfn.XLOOKUP($A444&amp;"   ",CostDB!B:B,CostDB!A:A,"",,),""))</f>
        <v/>
      </c>
      <c r="AG444" s="6" t="str">
        <f t="shared" si="26"/>
        <v/>
      </c>
      <c r="AH444" s="6" t="str">
        <f t="shared" si="25"/>
        <v/>
      </c>
      <c r="AI444" s="6" t="str">
        <f>IF($AF444="","",IF(LEFT(A444,5)="17500","タンク",IF(LEFT(A444,5)="17510","タンク",IF(COUNTIF(WeDB!$D$174:$D$183,$AF444)&gt;0,"吊掛けのみ",IF(COUNTIF(WeDB!$M$3:$M$169,$AF444)&gt;0,"アルミ",IF(COUNTIF(WeDB!D$3:D$169,$AF444),"WE適用","適用無し"))))))</f>
        <v/>
      </c>
      <c r="AJ444" s="6" t="str">
        <f>IF(AND(AI444="WE適用",COUNTIF(Planning!$AS$10:$AS$896,$AF444&amp;"_"&amp;$AH444)&gt;0),"計画ok",IF(AND(AI444="WE適用",COUNTIF(Planning!$AS$10:$AS$896,$AF444&amp;"_"&amp;$AH444)=0),"未反映NG",""))</f>
        <v/>
      </c>
      <c r="AK444" s="6" t="str">
        <f t="shared" si="27"/>
        <v>_</v>
      </c>
      <c r="AL444" s="6" t="str">
        <f>IF(B444="","",_xlfn.XLOOKUP(AF444,CostDB!A:A,CostDB!G:G))</f>
        <v/>
      </c>
    </row>
    <row r="445" spans="1:38" x14ac:dyDescent="0.35">
      <c r="A445" s="8" t="s">
        <v>2461</v>
      </c>
      <c r="B445" s="9" t="s">
        <v>204</v>
      </c>
      <c r="C445" s="9" t="s">
        <v>2490</v>
      </c>
      <c r="D445" s="10" t="s">
        <v>2445</v>
      </c>
      <c r="E445" s="9">
        <v>0</v>
      </c>
      <c r="F445" s="9">
        <v>0</v>
      </c>
      <c r="G445" s="9">
        <v>30</v>
      </c>
      <c r="H445" s="9">
        <v>0</v>
      </c>
      <c r="I445" s="9">
        <v>0</v>
      </c>
      <c r="J445" s="9">
        <v>0</v>
      </c>
      <c r="K445" s="9">
        <v>0</v>
      </c>
      <c r="L445" s="9">
        <v>0</v>
      </c>
      <c r="M445" s="9">
        <v>0</v>
      </c>
      <c r="N445" s="9">
        <v>0</v>
      </c>
      <c r="O445" s="9">
        <v>0</v>
      </c>
      <c r="P445" s="9">
        <v>0</v>
      </c>
      <c r="Q445" s="9">
        <v>0</v>
      </c>
      <c r="R445" s="9">
        <v>0</v>
      </c>
      <c r="S445" s="9">
        <v>0</v>
      </c>
      <c r="T445" s="9">
        <v>0</v>
      </c>
      <c r="U445" s="9">
        <v>0</v>
      </c>
      <c r="V445" s="9">
        <v>0</v>
      </c>
      <c r="W445" s="9">
        <v>0</v>
      </c>
      <c r="X445" s="9">
        <v>0</v>
      </c>
      <c r="Y445" s="9"/>
      <c r="Z445" s="9"/>
      <c r="AA445" s="9"/>
      <c r="AB445" s="9"/>
      <c r="AC445" s="10"/>
      <c r="AD445" s="535"/>
      <c r="AE445" s="6">
        <f t="shared" si="28"/>
        <v>17</v>
      </c>
      <c r="AF445" s="6" t="str">
        <f>IF($AE445=17,_xlfn.XLOOKUP($A445&amp;" ",CostDB!B:B,CostDB!A:A,"",,),IF($AE445=15,_xlfn.XLOOKUP($A445&amp;"   ",CostDB!B:B,CostDB!A:A,"",,),""))</f>
        <v>50100MKS E000XA</v>
      </c>
      <c r="AG445" s="6" t="str">
        <f t="shared" si="26"/>
        <v>CKD</v>
      </c>
      <c r="AH445" s="6" t="str">
        <f t="shared" si="25"/>
        <v>CKD</v>
      </c>
      <c r="AI445" s="6" t="str">
        <f>IF($AF445="","",IF(LEFT(A445,5)="17500","タンク",IF(LEFT(A445,5)="17510","タンク",IF(COUNTIF(WeDB!$D$174:$D$183,$AF445)&gt;0,"吊掛けのみ",IF(COUNTIF(WeDB!$M$3:$M$169,$AF445)&gt;0,"アルミ",IF(COUNTIF(WeDB!D$3:D$169,$AF445),"WE適用","適用無し"))))))</f>
        <v>WE適用</v>
      </c>
      <c r="AJ445" s="6" t="str">
        <f>IF(AND(AI445="WE適用",COUNTIF(Planning!$AS$10:$AS$896,$AF445&amp;"_"&amp;$AH445)&gt;0),"計画ok",IF(AND(AI445="WE適用",COUNTIF(Planning!$AS$10:$AS$896,$AF445&amp;"_"&amp;$AH445)=0),"未反映NG",""))</f>
        <v>計画ok</v>
      </c>
      <c r="AK445" s="6" t="str">
        <f t="shared" si="27"/>
        <v>50100MKS E000XA_CKD</v>
      </c>
      <c r="AL445" s="6" t="str">
        <f>IF(B445="","",_xlfn.XLOOKUP(AF445,CostDB!A:A,CostDB!G:G))</f>
        <v>1245WE</v>
      </c>
    </row>
    <row r="446" spans="1:38" x14ac:dyDescent="0.35">
      <c r="A446" s="8" t="s">
        <v>2462</v>
      </c>
      <c r="B446" s="9"/>
      <c r="C446" s="9"/>
      <c r="D446" s="10"/>
      <c r="E446" s="9">
        <v>0</v>
      </c>
      <c r="F446" s="9">
        <v>0</v>
      </c>
      <c r="G446" s="9">
        <v>30</v>
      </c>
      <c r="H446" s="9">
        <v>0</v>
      </c>
      <c r="I446" s="9">
        <v>0</v>
      </c>
      <c r="J446" s="9">
        <v>0</v>
      </c>
      <c r="K446" s="9">
        <v>0</v>
      </c>
      <c r="L446" s="9">
        <v>0</v>
      </c>
      <c r="M446" s="9">
        <v>0</v>
      </c>
      <c r="N446" s="9">
        <v>0</v>
      </c>
      <c r="O446" s="9">
        <v>0</v>
      </c>
      <c r="P446" s="9">
        <v>0</v>
      </c>
      <c r="Q446" s="9">
        <v>0</v>
      </c>
      <c r="R446" s="9">
        <v>0</v>
      </c>
      <c r="S446" s="9">
        <v>0</v>
      </c>
      <c r="T446" s="9">
        <v>0</v>
      </c>
      <c r="U446" s="9">
        <v>0</v>
      </c>
      <c r="V446" s="9">
        <v>0</v>
      </c>
      <c r="W446" s="9">
        <v>0</v>
      </c>
      <c r="X446" s="9">
        <v>0</v>
      </c>
      <c r="Y446" s="9"/>
      <c r="Z446" s="9"/>
      <c r="AA446" s="9"/>
      <c r="AB446" s="9"/>
      <c r="AC446" s="10"/>
      <c r="AD446" s="535"/>
      <c r="AE446" s="6">
        <f t="shared" si="28"/>
        <v>20</v>
      </c>
      <c r="AF446" s="6" t="str">
        <f>IF($AE446=17,_xlfn.XLOOKUP($A446&amp;" ",CostDB!B:B,CostDB!A:A,"",,),IF($AE446=15,_xlfn.XLOOKUP($A446&amp;"   ",CostDB!B:B,CostDB!A:A,"",,),""))</f>
        <v/>
      </c>
      <c r="AG446" s="6" t="str">
        <f t="shared" si="26"/>
        <v/>
      </c>
      <c r="AH446" s="6" t="str">
        <f t="shared" si="25"/>
        <v/>
      </c>
      <c r="AI446" s="6" t="str">
        <f>IF($AF446="","",IF(LEFT(A446,5)="17500","タンク",IF(LEFT(A446,5)="17510","タンク",IF(COUNTIF(WeDB!$D$174:$D$183,$AF446)&gt;0,"吊掛けのみ",IF(COUNTIF(WeDB!$M$3:$M$169,$AF446)&gt;0,"アルミ",IF(COUNTIF(WeDB!D$3:D$169,$AF446),"WE適用","適用無し"))))))</f>
        <v/>
      </c>
      <c r="AJ446" s="6" t="str">
        <f>IF(AND(AI446="WE適用",COUNTIF(Planning!$AS$10:$AS$896,$AF446&amp;"_"&amp;$AH446)&gt;0),"計画ok",IF(AND(AI446="WE適用",COUNTIF(Planning!$AS$10:$AS$896,$AF446&amp;"_"&amp;$AH446)=0),"未反映NG",""))</f>
        <v/>
      </c>
      <c r="AK446" s="6" t="str">
        <f t="shared" si="27"/>
        <v>_</v>
      </c>
      <c r="AL446" s="6" t="str">
        <f>IF(B446="","",_xlfn.XLOOKUP(AF446,CostDB!A:A,CostDB!G:G))</f>
        <v/>
      </c>
    </row>
    <row r="447" spans="1:38" x14ac:dyDescent="0.35">
      <c r="A447" s="8" t="s">
        <v>2491</v>
      </c>
      <c r="B447" s="9" t="s">
        <v>204</v>
      </c>
      <c r="C447" s="9" t="s">
        <v>2490</v>
      </c>
      <c r="D447" s="10" t="s">
        <v>132</v>
      </c>
      <c r="E447" s="9">
        <v>0</v>
      </c>
      <c r="F447" s="9">
        <v>0</v>
      </c>
      <c r="G447" s="9">
        <v>0</v>
      </c>
      <c r="H447" s="9">
        <v>60</v>
      </c>
      <c r="I447" s="9">
        <v>0</v>
      </c>
      <c r="J447" s="9">
        <v>0</v>
      </c>
      <c r="K447" s="9">
        <v>0</v>
      </c>
      <c r="L447" s="9">
        <v>0</v>
      </c>
      <c r="M447" s="9">
        <v>0</v>
      </c>
      <c r="N447" s="9">
        <v>0</v>
      </c>
      <c r="O447" s="9">
        <v>0</v>
      </c>
      <c r="P447" s="9">
        <v>0</v>
      </c>
      <c r="Q447" s="9">
        <v>0</v>
      </c>
      <c r="R447" s="9">
        <v>0</v>
      </c>
      <c r="S447" s="9">
        <v>0</v>
      </c>
      <c r="T447" s="9">
        <v>0</v>
      </c>
      <c r="U447" s="9">
        <v>0</v>
      </c>
      <c r="V447" s="9">
        <v>30</v>
      </c>
      <c r="W447" s="9">
        <v>0</v>
      </c>
      <c r="X447" s="9">
        <v>0</v>
      </c>
      <c r="Y447" s="9"/>
      <c r="Z447" s="9"/>
      <c r="AA447" s="9"/>
      <c r="AB447" s="9"/>
      <c r="AC447" s="10"/>
      <c r="AD447" s="535"/>
      <c r="AE447" s="6">
        <f t="shared" si="28"/>
        <v>17</v>
      </c>
      <c r="AF447" s="6" t="str">
        <f>IF($AE447=17,_xlfn.XLOOKUP($A447&amp;" ",CostDB!B:B,CostDB!A:A,"",,),IF($AE447=15,_xlfn.XLOOKUP($A447&amp;"   ",CostDB!B:B,CostDB!A:A,"",,),""))</f>
        <v>50100MLB D200XA</v>
      </c>
      <c r="AG447" s="6" t="str">
        <f t="shared" si="26"/>
        <v>CKD</v>
      </c>
      <c r="AH447" s="6" t="str">
        <f t="shared" si="25"/>
        <v>CKD</v>
      </c>
      <c r="AI447" s="6" t="str">
        <f>IF($AF447="","",IF(LEFT(A447,5)="17500","タンク",IF(LEFT(A447,5)="17510","タンク",IF(COUNTIF(WeDB!$D$174:$D$183,$AF447)&gt;0,"吊掛けのみ",IF(COUNTIF(WeDB!$M$3:$M$169,$AF447)&gt;0,"アルミ",IF(COUNTIF(WeDB!D$3:D$169,$AF447),"WE適用","適用無し"))))))</f>
        <v>WE適用</v>
      </c>
      <c r="AJ447" s="6" t="str">
        <f>IF(AND(AI447="WE適用",COUNTIF(Planning!$AS$10:$AS$896,$AF447&amp;"_"&amp;$AH447)&gt;0),"計画ok",IF(AND(AI447="WE適用",COUNTIF(Planning!$AS$10:$AS$896,$AF447&amp;"_"&amp;$AH447)=0),"未反映NG",""))</f>
        <v>計画ok</v>
      </c>
      <c r="AK447" s="6" t="str">
        <f t="shared" si="27"/>
        <v>50100MLB D200XA_CKD</v>
      </c>
      <c r="AL447" s="6" t="str">
        <f>IF(B447="","",_xlfn.XLOOKUP(AF447,CostDB!A:A,CostDB!G:G))</f>
        <v>1245WE</v>
      </c>
    </row>
    <row r="448" spans="1:38" x14ac:dyDescent="0.35">
      <c r="A448" s="8" t="s">
        <v>2491</v>
      </c>
      <c r="B448" s="9" t="s">
        <v>204</v>
      </c>
      <c r="C448" s="9" t="s">
        <v>2490</v>
      </c>
      <c r="D448" s="10" t="s">
        <v>132</v>
      </c>
      <c r="E448" s="9">
        <v>0</v>
      </c>
      <c r="F448" s="9">
        <v>0</v>
      </c>
      <c r="G448" s="9">
        <v>0</v>
      </c>
      <c r="H448" s="9">
        <v>0</v>
      </c>
      <c r="I448" s="9">
        <v>0</v>
      </c>
      <c r="J448" s="9">
        <v>0</v>
      </c>
      <c r="K448" s="9">
        <v>0</v>
      </c>
      <c r="L448" s="9">
        <v>0</v>
      </c>
      <c r="M448" s="9">
        <v>60</v>
      </c>
      <c r="N448" s="9">
        <v>0</v>
      </c>
      <c r="O448" s="9">
        <v>0</v>
      </c>
      <c r="P448" s="9">
        <v>0</v>
      </c>
      <c r="Q448" s="9">
        <v>0</v>
      </c>
      <c r="R448" s="9">
        <v>0</v>
      </c>
      <c r="S448" s="9">
        <v>0</v>
      </c>
      <c r="T448" s="9">
        <v>0</v>
      </c>
      <c r="U448" s="9">
        <v>0</v>
      </c>
      <c r="V448" s="9">
        <v>0</v>
      </c>
      <c r="W448" s="9">
        <v>0</v>
      </c>
      <c r="X448" s="9">
        <v>0</v>
      </c>
      <c r="Y448" s="9"/>
      <c r="Z448" s="9"/>
      <c r="AA448" s="9"/>
      <c r="AB448" s="9"/>
      <c r="AC448" s="10"/>
      <c r="AD448" s="535"/>
      <c r="AE448" s="6">
        <f t="shared" si="28"/>
        <v>17</v>
      </c>
      <c r="AF448" s="6" t="str">
        <f>IF($AE448=17,_xlfn.XLOOKUP($A448&amp;" ",CostDB!B:B,CostDB!A:A,"",,),IF($AE448=15,_xlfn.XLOOKUP($A448&amp;"   ",CostDB!B:B,CostDB!A:A,"",,),""))</f>
        <v>50100MLB D200XA</v>
      </c>
      <c r="AG448" s="6" t="str">
        <f t="shared" si="26"/>
        <v>CKD</v>
      </c>
      <c r="AH448" s="6" t="str">
        <f t="shared" si="25"/>
        <v>CKD</v>
      </c>
      <c r="AI448" s="6" t="str">
        <f>IF($AF448="","",IF(LEFT(A448,5)="17500","タンク",IF(LEFT(A448,5)="17510","タンク",IF(COUNTIF(WeDB!$D$174:$D$183,$AF448)&gt;0,"吊掛けのみ",IF(COUNTIF(WeDB!$M$3:$M$169,$AF448)&gt;0,"アルミ",IF(COUNTIF(WeDB!D$3:D$169,$AF448),"WE適用","適用無し"))))))</f>
        <v>WE適用</v>
      </c>
      <c r="AJ448" s="6" t="str">
        <f>IF(AND(AI448="WE適用",COUNTIF(Planning!$AS$10:$AS$896,$AF448&amp;"_"&amp;$AH448)&gt;0),"計画ok",IF(AND(AI448="WE適用",COUNTIF(Planning!$AS$10:$AS$896,$AF448&amp;"_"&amp;$AH448)=0),"未反映NG",""))</f>
        <v>計画ok</v>
      </c>
      <c r="AK448" s="6" t="str">
        <f t="shared" si="27"/>
        <v>50100MLB D200XA_CKD</v>
      </c>
      <c r="AL448" s="6" t="str">
        <f>IF(B448="","",_xlfn.XLOOKUP(AF448,CostDB!A:A,CostDB!G:G))</f>
        <v>1245WE</v>
      </c>
    </row>
    <row r="449" spans="1:38" x14ac:dyDescent="0.35">
      <c r="A449" s="8" t="s">
        <v>2492</v>
      </c>
      <c r="B449" s="9"/>
      <c r="C449" s="9"/>
      <c r="D449" s="10"/>
      <c r="E449" s="9">
        <v>0</v>
      </c>
      <c r="F449" s="9">
        <v>0</v>
      </c>
      <c r="G449" s="9">
        <v>0</v>
      </c>
      <c r="H449" s="9">
        <v>60</v>
      </c>
      <c r="I449" s="9">
        <v>0</v>
      </c>
      <c r="J449" s="9">
        <v>0</v>
      </c>
      <c r="K449" s="9">
        <v>0</v>
      </c>
      <c r="L449" s="9">
        <v>0</v>
      </c>
      <c r="M449" s="9">
        <v>60</v>
      </c>
      <c r="N449" s="9">
        <v>0</v>
      </c>
      <c r="O449" s="9">
        <v>0</v>
      </c>
      <c r="P449" s="9">
        <v>0</v>
      </c>
      <c r="Q449" s="9">
        <v>0</v>
      </c>
      <c r="R449" s="9">
        <v>0</v>
      </c>
      <c r="S449" s="9">
        <v>0</v>
      </c>
      <c r="T449" s="9">
        <v>0</v>
      </c>
      <c r="U449" s="9">
        <v>0</v>
      </c>
      <c r="V449" s="9">
        <v>30</v>
      </c>
      <c r="W449" s="9">
        <v>0</v>
      </c>
      <c r="X449" s="9">
        <v>0</v>
      </c>
      <c r="Y449" s="9"/>
      <c r="Z449" s="9"/>
      <c r="AA449" s="9"/>
      <c r="AB449" s="9"/>
      <c r="AC449" s="10"/>
      <c r="AD449" s="535"/>
      <c r="AE449" s="6">
        <f t="shared" si="28"/>
        <v>20</v>
      </c>
      <c r="AF449" s="6" t="str">
        <f>IF($AE449=17,_xlfn.XLOOKUP($A449&amp;" ",CostDB!B:B,CostDB!A:A,"",,),IF($AE449=15,_xlfn.XLOOKUP($A449&amp;"   ",CostDB!B:B,CostDB!A:A,"",,),""))</f>
        <v/>
      </c>
      <c r="AG449" s="6" t="str">
        <f t="shared" si="26"/>
        <v/>
      </c>
      <c r="AH449" s="6" t="str">
        <f t="shared" si="25"/>
        <v/>
      </c>
      <c r="AI449" s="6" t="str">
        <f>IF($AF449="","",IF(LEFT(A449,5)="17500","タンク",IF(LEFT(A449,5)="17510","タンク",IF(COUNTIF(WeDB!$D$174:$D$183,$AF449)&gt;0,"吊掛けのみ",IF(COUNTIF(WeDB!$M$3:$M$169,$AF449)&gt;0,"アルミ",IF(COUNTIF(WeDB!D$3:D$169,$AF449),"WE適用","適用無し"))))))</f>
        <v/>
      </c>
      <c r="AJ449" s="6" t="str">
        <f>IF(AND(AI449="WE適用",COUNTIF(Planning!$AS$10:$AS$896,$AF449&amp;"_"&amp;$AH449)&gt;0),"計画ok",IF(AND(AI449="WE適用",COUNTIF(Planning!$AS$10:$AS$896,$AF449&amp;"_"&amp;$AH449)=0),"未反映NG",""))</f>
        <v/>
      </c>
      <c r="AK449" s="6" t="str">
        <f t="shared" si="27"/>
        <v>_</v>
      </c>
      <c r="AL449" s="6" t="str">
        <f>IF(B449="","",_xlfn.XLOOKUP(AF449,CostDB!A:A,CostDB!G:G))</f>
        <v/>
      </c>
    </row>
    <row r="450" spans="1:38" x14ac:dyDescent="0.35">
      <c r="A450" s="8" t="s">
        <v>2430</v>
      </c>
      <c r="B450" s="9" t="s">
        <v>204</v>
      </c>
      <c r="C450" s="9" t="s">
        <v>2490</v>
      </c>
      <c r="D450" s="10" t="s">
        <v>131</v>
      </c>
      <c r="E450" s="9">
        <v>0</v>
      </c>
      <c r="F450" s="9">
        <v>0</v>
      </c>
      <c r="G450" s="9">
        <v>0</v>
      </c>
      <c r="H450" s="9">
        <v>0</v>
      </c>
      <c r="I450" s="9">
        <v>0</v>
      </c>
      <c r="J450" s="9">
        <v>0</v>
      </c>
      <c r="K450" s="9">
        <v>0</v>
      </c>
      <c r="L450" s="9">
        <v>0</v>
      </c>
      <c r="M450" s="9">
        <v>0</v>
      </c>
      <c r="N450" s="9">
        <v>60</v>
      </c>
      <c r="O450" s="9">
        <v>0</v>
      </c>
      <c r="P450" s="9">
        <v>0</v>
      </c>
      <c r="Q450" s="9">
        <v>0</v>
      </c>
      <c r="R450" s="9">
        <v>0</v>
      </c>
      <c r="S450" s="9">
        <v>0</v>
      </c>
      <c r="T450" s="9">
        <v>0</v>
      </c>
      <c r="U450" s="9">
        <v>0</v>
      </c>
      <c r="V450" s="9">
        <v>0</v>
      </c>
      <c r="W450" s="9">
        <v>0</v>
      </c>
      <c r="X450" s="9">
        <v>0</v>
      </c>
      <c r="Y450" s="9"/>
      <c r="Z450" s="9"/>
      <c r="AA450" s="9"/>
      <c r="AB450" s="9"/>
      <c r="AC450" s="10"/>
      <c r="AD450" s="535"/>
      <c r="AE450" s="6">
        <f t="shared" si="28"/>
        <v>17</v>
      </c>
      <c r="AF450" s="6" t="str">
        <f>IF($AE450=17,_xlfn.XLOOKUP($A450&amp;" ",CostDB!B:B,CostDB!A:A,"",,),IF($AE450=15,_xlfn.XLOOKUP($A450&amp;"   ",CostDB!B:B,CostDB!A:A,"",,),""))</f>
        <v>50100MLC D300XA</v>
      </c>
      <c r="AG450" s="6" t="str">
        <f t="shared" si="26"/>
        <v>CKD</v>
      </c>
      <c r="AH450" s="6" t="str">
        <f t="shared" si="25"/>
        <v>CKD</v>
      </c>
      <c r="AI450" s="6" t="str">
        <f>IF($AF450="","",IF(LEFT(A450,5)="17500","タンク",IF(LEFT(A450,5)="17510","タンク",IF(COUNTIF(WeDB!$D$174:$D$183,$AF450)&gt;0,"吊掛けのみ",IF(COUNTIF(WeDB!$M$3:$M$169,$AF450)&gt;0,"アルミ",IF(COUNTIF(WeDB!D$3:D$169,$AF450),"WE適用","適用無し"))))))</f>
        <v>WE適用</v>
      </c>
      <c r="AJ450" s="6" t="str">
        <f>IF(AND(AI450="WE適用",COUNTIF(Planning!$AS$10:$AS$896,$AF450&amp;"_"&amp;$AH450)&gt;0),"計画ok",IF(AND(AI450="WE適用",COUNTIF(Planning!$AS$10:$AS$896,$AF450&amp;"_"&amp;$AH450)=0),"未反映NG",""))</f>
        <v>計画ok</v>
      </c>
      <c r="AK450" s="6" t="str">
        <f t="shared" si="27"/>
        <v>50100MLC D300XA_CKD</v>
      </c>
      <c r="AL450" s="6" t="str">
        <f>IF(B450="","",_xlfn.XLOOKUP(AF450,CostDB!A:A,CostDB!G:G))</f>
        <v>1245WE</v>
      </c>
    </row>
    <row r="451" spans="1:38" x14ac:dyDescent="0.35">
      <c r="A451" s="8" t="s">
        <v>2430</v>
      </c>
      <c r="B451" s="9" t="s">
        <v>204</v>
      </c>
      <c r="C451" s="9" t="s">
        <v>2490</v>
      </c>
      <c r="D451" s="10" t="s">
        <v>131</v>
      </c>
      <c r="E451" s="9">
        <v>0</v>
      </c>
      <c r="F451" s="9">
        <v>30</v>
      </c>
      <c r="G451" s="9">
        <v>0</v>
      </c>
      <c r="H451" s="9">
        <v>0</v>
      </c>
      <c r="I451" s="9">
        <v>0</v>
      </c>
      <c r="J451" s="9">
        <v>0</v>
      </c>
      <c r="K451" s="9">
        <v>0</v>
      </c>
      <c r="L451" s="9">
        <v>0</v>
      </c>
      <c r="M451" s="9">
        <v>0</v>
      </c>
      <c r="N451" s="9">
        <v>0</v>
      </c>
      <c r="O451" s="9">
        <v>0</v>
      </c>
      <c r="P451" s="9">
        <v>0</v>
      </c>
      <c r="Q451" s="9">
        <v>0</v>
      </c>
      <c r="R451" s="9">
        <v>0</v>
      </c>
      <c r="S451" s="9">
        <v>0</v>
      </c>
      <c r="T451" s="9">
        <v>0</v>
      </c>
      <c r="U451" s="9">
        <v>0</v>
      </c>
      <c r="V451" s="9">
        <v>0</v>
      </c>
      <c r="W451" s="9">
        <v>0</v>
      </c>
      <c r="X451" s="9">
        <v>0</v>
      </c>
      <c r="Y451" s="9"/>
      <c r="Z451" s="9"/>
      <c r="AA451" s="9"/>
      <c r="AB451" s="9"/>
      <c r="AC451" s="10"/>
      <c r="AD451" s="535"/>
      <c r="AE451" s="6">
        <f t="shared" si="28"/>
        <v>17</v>
      </c>
      <c r="AF451" s="6" t="str">
        <f>IF($AE451=17,_xlfn.XLOOKUP($A451&amp;" ",CostDB!B:B,CostDB!A:A,"",,),IF($AE451=15,_xlfn.XLOOKUP($A451&amp;"   ",CostDB!B:B,CostDB!A:A,"",,),""))</f>
        <v>50100MLC D300XA</v>
      </c>
      <c r="AG451" s="6" t="str">
        <f t="shared" si="26"/>
        <v>CKD</v>
      </c>
      <c r="AH451" s="6" t="str">
        <f t="shared" si="25"/>
        <v>CKD</v>
      </c>
      <c r="AI451" s="6" t="str">
        <f>IF($AF451="","",IF(LEFT(A451,5)="17500","タンク",IF(LEFT(A451,5)="17510","タンク",IF(COUNTIF(WeDB!$D$174:$D$183,$AF451)&gt;0,"吊掛けのみ",IF(COUNTIF(WeDB!$M$3:$M$169,$AF451)&gt;0,"アルミ",IF(COUNTIF(WeDB!D$3:D$169,$AF451),"WE適用","適用無し"))))))</f>
        <v>WE適用</v>
      </c>
      <c r="AJ451" s="6" t="str">
        <f>IF(AND(AI451="WE適用",COUNTIF(Planning!$AS$10:$AS$896,$AF451&amp;"_"&amp;$AH451)&gt;0),"計画ok",IF(AND(AI451="WE適用",COUNTIF(Planning!$AS$10:$AS$896,$AF451&amp;"_"&amp;$AH451)=0),"未反映NG",""))</f>
        <v>計画ok</v>
      </c>
      <c r="AK451" s="6" t="str">
        <f t="shared" si="27"/>
        <v>50100MLC D300XA_CKD</v>
      </c>
      <c r="AL451" s="6" t="str">
        <f>IF(B451="","",_xlfn.XLOOKUP(AF451,CostDB!A:A,CostDB!G:G))</f>
        <v>1245WE</v>
      </c>
    </row>
    <row r="452" spans="1:38" x14ac:dyDescent="0.35">
      <c r="A452" s="8" t="s">
        <v>2431</v>
      </c>
      <c r="B452" s="9"/>
      <c r="C452" s="9"/>
      <c r="D452" s="10"/>
      <c r="E452" s="9">
        <v>0</v>
      </c>
      <c r="F452" s="9">
        <v>30</v>
      </c>
      <c r="G452" s="9">
        <v>0</v>
      </c>
      <c r="H452" s="9">
        <v>0</v>
      </c>
      <c r="I452" s="9">
        <v>0</v>
      </c>
      <c r="J452" s="9">
        <v>0</v>
      </c>
      <c r="K452" s="9">
        <v>0</v>
      </c>
      <c r="L452" s="9">
        <v>0</v>
      </c>
      <c r="M452" s="9">
        <v>0</v>
      </c>
      <c r="N452" s="9">
        <v>60</v>
      </c>
      <c r="O452" s="9">
        <v>0</v>
      </c>
      <c r="P452" s="9">
        <v>0</v>
      </c>
      <c r="Q452" s="9">
        <v>0</v>
      </c>
      <c r="R452" s="9">
        <v>0</v>
      </c>
      <c r="S452" s="9">
        <v>0</v>
      </c>
      <c r="T452" s="9">
        <v>0</v>
      </c>
      <c r="U452" s="9">
        <v>0</v>
      </c>
      <c r="V452" s="9">
        <v>0</v>
      </c>
      <c r="W452" s="9">
        <v>0</v>
      </c>
      <c r="X452" s="9">
        <v>0</v>
      </c>
      <c r="Y452" s="9"/>
      <c r="Z452" s="9"/>
      <c r="AA452" s="9"/>
      <c r="AB452" s="9"/>
      <c r="AC452" s="10"/>
      <c r="AD452" s="535"/>
      <c r="AE452" s="6">
        <f t="shared" si="28"/>
        <v>20</v>
      </c>
      <c r="AF452" s="6" t="str">
        <f>IF($AE452=17,_xlfn.XLOOKUP($A452&amp;" ",CostDB!B:B,CostDB!A:A,"",,),IF($AE452=15,_xlfn.XLOOKUP($A452&amp;"   ",CostDB!B:B,CostDB!A:A,"",,),""))</f>
        <v/>
      </c>
      <c r="AG452" s="6" t="str">
        <f t="shared" si="26"/>
        <v/>
      </c>
      <c r="AH452" s="6" t="str">
        <f t="shared" si="25"/>
        <v/>
      </c>
      <c r="AI452" s="6" t="str">
        <f>IF($AF452="","",IF(LEFT(A452,5)="17500","タンク",IF(LEFT(A452,5)="17510","タンク",IF(COUNTIF(WeDB!$D$174:$D$183,$AF452)&gt;0,"吊掛けのみ",IF(COUNTIF(WeDB!$M$3:$M$169,$AF452)&gt;0,"アルミ",IF(COUNTIF(WeDB!D$3:D$169,$AF452),"WE適用","適用無し"))))))</f>
        <v/>
      </c>
      <c r="AJ452" s="6" t="str">
        <f>IF(AND(AI452="WE適用",COUNTIF(Planning!$AS$10:$AS$896,$AF452&amp;"_"&amp;$AH452)&gt;0),"計画ok",IF(AND(AI452="WE適用",COUNTIF(Planning!$AS$10:$AS$896,$AF452&amp;"_"&amp;$AH452)=0),"未反映NG",""))</f>
        <v/>
      </c>
      <c r="AK452" s="6" t="str">
        <f t="shared" si="27"/>
        <v>_</v>
      </c>
      <c r="AL452" s="6" t="str">
        <f>IF(B452="","",_xlfn.XLOOKUP(AF452,CostDB!A:A,CostDB!G:G))</f>
        <v/>
      </c>
    </row>
    <row r="453" spans="1:38" x14ac:dyDescent="0.35">
      <c r="A453" s="8" t="s">
        <v>2467</v>
      </c>
      <c r="B453" s="9" t="s">
        <v>204</v>
      </c>
      <c r="C453" s="9" t="s">
        <v>2490</v>
      </c>
      <c r="D453" s="10" t="s">
        <v>2445</v>
      </c>
      <c r="E453" s="9">
        <v>0</v>
      </c>
      <c r="F453" s="9">
        <v>0</v>
      </c>
      <c r="G453" s="9">
        <v>30</v>
      </c>
      <c r="H453" s="9">
        <v>0</v>
      </c>
      <c r="I453" s="9">
        <v>0</v>
      </c>
      <c r="J453" s="9">
        <v>0</v>
      </c>
      <c r="K453" s="9">
        <v>0</v>
      </c>
      <c r="L453" s="9">
        <v>0</v>
      </c>
      <c r="M453" s="9">
        <v>0</v>
      </c>
      <c r="N453" s="9">
        <v>0</v>
      </c>
      <c r="O453" s="9">
        <v>0</v>
      </c>
      <c r="P453" s="9">
        <v>0</v>
      </c>
      <c r="Q453" s="9">
        <v>0</v>
      </c>
      <c r="R453" s="9">
        <v>0</v>
      </c>
      <c r="S453" s="9">
        <v>0</v>
      </c>
      <c r="T453" s="9">
        <v>0</v>
      </c>
      <c r="U453" s="9">
        <v>0</v>
      </c>
      <c r="V453" s="9">
        <v>0</v>
      </c>
      <c r="W453" s="9">
        <v>0</v>
      </c>
      <c r="X453" s="9">
        <v>0</v>
      </c>
      <c r="Y453" s="9"/>
      <c r="Z453" s="9"/>
      <c r="AA453" s="9"/>
      <c r="AB453" s="9"/>
      <c r="AC453" s="10"/>
      <c r="AD453" s="535"/>
      <c r="AE453" s="6">
        <f t="shared" si="28"/>
        <v>17</v>
      </c>
      <c r="AF453" s="6" t="str">
        <f>IF($AE453=17,_xlfn.XLOOKUP($A453&amp;" ",CostDB!B:B,CostDB!A:A,"",,),IF($AE453=15,_xlfn.XLOOKUP($A453&amp;"   ",CostDB!B:B,CostDB!A:A,"",,),""))</f>
        <v>50200MKS E000XA</v>
      </c>
      <c r="AG453" s="6" t="str">
        <f t="shared" si="26"/>
        <v>CKD</v>
      </c>
      <c r="AH453" s="6" t="str">
        <f t="shared" ref="AH453:AH516" si="29">IF($AG453="","",IF($AG453="COM","CBU",IF($AG453="MULTI","CBU",IF($AG453="FUN","CBU",IF($AG453="CELL","CBU",IF($AG453="CKD","CKD"))))))</f>
        <v>CKD</v>
      </c>
      <c r="AI453" s="6" t="str">
        <f>IF($AF453="","",IF(LEFT(A453,5)="17500","タンク",IF(LEFT(A453,5)="17510","タンク",IF(COUNTIF(WeDB!$D$174:$D$183,$AF453)&gt;0,"吊掛けのみ",IF(COUNTIF(WeDB!$M$3:$M$169,$AF453)&gt;0,"アルミ",IF(COUNTIF(WeDB!D$3:D$169,$AF453),"WE適用","適用無し"))))))</f>
        <v>アルミ</v>
      </c>
      <c r="AJ453" s="6" t="str">
        <f>IF(AND(AI453="WE適用",COUNTIF(Planning!$AS$10:$AS$896,$AF453&amp;"_"&amp;$AH453)&gt;0),"計画ok",IF(AND(AI453="WE適用",COUNTIF(Planning!$AS$10:$AS$896,$AF453&amp;"_"&amp;$AH453)=0),"未反映NG",""))</f>
        <v/>
      </c>
      <c r="AK453" s="6" t="str">
        <f t="shared" si="27"/>
        <v>50200MKS E000XA_CKD</v>
      </c>
      <c r="AL453" s="6" t="str">
        <f>IF(B453="","",_xlfn.XLOOKUP(AF453,CostDB!A:A,CostDB!G:G))</f>
        <v>1255WE</v>
      </c>
    </row>
    <row r="454" spans="1:38" x14ac:dyDescent="0.35">
      <c r="A454" s="8" t="s">
        <v>2468</v>
      </c>
      <c r="B454" s="9"/>
      <c r="C454" s="9"/>
      <c r="D454" s="10"/>
      <c r="E454" s="9">
        <v>0</v>
      </c>
      <c r="F454" s="9">
        <v>0</v>
      </c>
      <c r="G454" s="9">
        <v>30</v>
      </c>
      <c r="H454" s="9">
        <v>0</v>
      </c>
      <c r="I454" s="9">
        <v>0</v>
      </c>
      <c r="J454" s="9">
        <v>0</v>
      </c>
      <c r="K454" s="9">
        <v>0</v>
      </c>
      <c r="L454" s="9">
        <v>0</v>
      </c>
      <c r="M454" s="9">
        <v>0</v>
      </c>
      <c r="N454" s="9">
        <v>0</v>
      </c>
      <c r="O454" s="9">
        <v>0</v>
      </c>
      <c r="P454" s="9">
        <v>0</v>
      </c>
      <c r="Q454" s="9">
        <v>0</v>
      </c>
      <c r="R454" s="9">
        <v>0</v>
      </c>
      <c r="S454" s="9">
        <v>0</v>
      </c>
      <c r="T454" s="9">
        <v>0</v>
      </c>
      <c r="U454" s="9">
        <v>0</v>
      </c>
      <c r="V454" s="9">
        <v>0</v>
      </c>
      <c r="W454" s="9">
        <v>0</v>
      </c>
      <c r="X454" s="9">
        <v>0</v>
      </c>
      <c r="Y454" s="9"/>
      <c r="Z454" s="9"/>
      <c r="AA454" s="9"/>
      <c r="AB454" s="9"/>
      <c r="AC454" s="10"/>
      <c r="AD454" s="535"/>
      <c r="AE454" s="6">
        <f t="shared" si="28"/>
        <v>20</v>
      </c>
      <c r="AF454" s="6" t="str">
        <f>IF($AE454=17,_xlfn.XLOOKUP($A454&amp;" ",CostDB!B:B,CostDB!A:A,"",,),IF($AE454=15,_xlfn.XLOOKUP($A454&amp;"   ",CostDB!B:B,CostDB!A:A,"",,),""))</f>
        <v/>
      </c>
      <c r="AG454" s="6" t="str">
        <f t="shared" ref="AG454:AG517" si="30">IF($B454="K2AF02","COM",IF($B454="K2AF04","MULTI",IF($B454="K2AFC3","FUN",IF($B454="K2AFC4","CELL",IF($B454="K2KD32","CKD","")))))</f>
        <v/>
      </c>
      <c r="AH454" s="6" t="str">
        <f t="shared" si="29"/>
        <v/>
      </c>
      <c r="AI454" s="6" t="str">
        <f>IF($AF454="","",IF(LEFT(A454,5)="17500","タンク",IF(LEFT(A454,5)="17510","タンク",IF(COUNTIF(WeDB!$D$174:$D$183,$AF454)&gt;0,"吊掛けのみ",IF(COUNTIF(WeDB!$M$3:$M$169,$AF454)&gt;0,"アルミ",IF(COUNTIF(WeDB!D$3:D$169,$AF454),"WE適用","適用無し"))))))</f>
        <v/>
      </c>
      <c r="AJ454" s="6" t="str">
        <f>IF(AND(AI454="WE適用",COUNTIF(Planning!$AS$10:$AS$896,$AF454&amp;"_"&amp;$AH454)&gt;0),"計画ok",IF(AND(AI454="WE適用",COUNTIF(Planning!$AS$10:$AS$896,$AF454&amp;"_"&amp;$AH454)=0),"未反映NG",""))</f>
        <v/>
      </c>
      <c r="AK454" s="6" t="str">
        <f t="shared" ref="AK454:AK517" si="31">AF454&amp;"_"&amp;AH454</f>
        <v>_</v>
      </c>
      <c r="AL454" s="6" t="str">
        <f>IF(B454="","",_xlfn.XLOOKUP(AF454,CostDB!A:A,CostDB!G:G))</f>
        <v/>
      </c>
    </row>
    <row r="455" spans="1:38" x14ac:dyDescent="0.35">
      <c r="A455" s="8" t="s">
        <v>2493</v>
      </c>
      <c r="B455" s="9"/>
      <c r="C455" s="9"/>
      <c r="D455" s="10"/>
      <c r="E455" s="9">
        <v>1190</v>
      </c>
      <c r="F455" s="9">
        <v>1489</v>
      </c>
      <c r="G455" s="9">
        <v>1578</v>
      </c>
      <c r="H455" s="9">
        <v>1583</v>
      </c>
      <c r="I455" s="9">
        <v>1495</v>
      </c>
      <c r="J455" s="9">
        <v>1432</v>
      </c>
      <c r="K455" s="9">
        <v>1533</v>
      </c>
      <c r="L455" s="9">
        <v>1570</v>
      </c>
      <c r="M455" s="9">
        <v>1691</v>
      </c>
      <c r="N455" s="9">
        <v>1670</v>
      </c>
      <c r="O455" s="9">
        <v>1658</v>
      </c>
      <c r="P455" s="9">
        <v>1693</v>
      </c>
      <c r="Q455" s="9">
        <v>1701</v>
      </c>
      <c r="R455" s="9">
        <v>1690</v>
      </c>
      <c r="S455" s="9">
        <v>1700</v>
      </c>
      <c r="T455" s="9">
        <v>1664</v>
      </c>
      <c r="U455" s="9">
        <v>1664</v>
      </c>
      <c r="V455" s="9">
        <v>1588</v>
      </c>
      <c r="W455" s="9">
        <v>1540</v>
      </c>
      <c r="X455" s="9">
        <v>1594</v>
      </c>
      <c r="Y455" s="9"/>
      <c r="Z455" s="9"/>
      <c r="AA455" s="9"/>
      <c r="AB455" s="9"/>
      <c r="AC455" s="10"/>
      <c r="AD455" s="535"/>
      <c r="AE455" s="6">
        <f t="shared" si="28"/>
        <v>2</v>
      </c>
      <c r="AF455" s="6" t="str">
        <f>IF($AE455=17,_xlfn.XLOOKUP($A455&amp;" ",CostDB!B:B,CostDB!A:A,"",,),IF($AE455=15,_xlfn.XLOOKUP($A455&amp;"   ",CostDB!B:B,CostDB!A:A,"",,),""))</f>
        <v/>
      </c>
      <c r="AG455" s="6" t="str">
        <f t="shared" si="30"/>
        <v/>
      </c>
      <c r="AH455" s="6" t="str">
        <f t="shared" si="29"/>
        <v/>
      </c>
      <c r="AI455" s="6" t="str">
        <f>IF($AF455="","",IF(LEFT(A455,5)="17500","タンク",IF(LEFT(A455,5)="17510","タンク",IF(COUNTIF(WeDB!$D$174:$D$183,$AF455)&gt;0,"吊掛けのみ",IF(COUNTIF(WeDB!$M$3:$M$169,$AF455)&gt;0,"アルミ",IF(COUNTIF(WeDB!D$3:D$169,$AF455),"WE適用","適用無し"))))))</f>
        <v/>
      </c>
      <c r="AJ455" s="6" t="str">
        <f>IF(AND(AI455="WE適用",COUNTIF(Planning!$AS$10:$AS$896,$AF455&amp;"_"&amp;$AH455)&gt;0),"計画ok",IF(AND(AI455="WE適用",COUNTIF(Planning!$AS$10:$AS$896,$AF455&amp;"_"&amp;$AH455)=0),"未反映NG",""))</f>
        <v/>
      </c>
      <c r="AK455" s="6" t="str">
        <f t="shared" si="31"/>
        <v>_</v>
      </c>
      <c r="AL455" s="6" t="str">
        <f>IF(B455="","",_xlfn.XLOOKUP(AF455,CostDB!A:A,CostDB!G:G))</f>
        <v/>
      </c>
    </row>
    <row r="456" spans="1:38" x14ac:dyDescent="0.35">
      <c r="A456" s="8"/>
      <c r="B456" s="9"/>
      <c r="C456" s="9"/>
      <c r="D456" s="10"/>
      <c r="E456" s="9"/>
      <c r="F456" s="9"/>
      <c r="G456" s="9"/>
      <c r="H456" s="9"/>
      <c r="I456" s="9"/>
      <c r="J456" s="9"/>
      <c r="K456" s="9"/>
      <c r="L456" s="9"/>
      <c r="M456" s="9"/>
      <c r="N456" s="9"/>
      <c r="O456" s="9"/>
      <c r="P456" s="9"/>
      <c r="Q456" s="9"/>
      <c r="R456" s="9"/>
      <c r="S456" s="9"/>
      <c r="T456" s="9"/>
      <c r="U456" s="9"/>
      <c r="V456" s="9"/>
      <c r="W456" s="9"/>
      <c r="X456" s="9"/>
      <c r="Y456" s="9"/>
      <c r="Z456" s="9"/>
      <c r="AA456" s="9"/>
      <c r="AB456" s="9"/>
      <c r="AC456" s="10"/>
      <c r="AD456" s="535"/>
      <c r="AE456" s="6">
        <f t="shared" si="28"/>
        <v>0</v>
      </c>
      <c r="AF456" s="6" t="str">
        <f>IF($AE456=17,_xlfn.XLOOKUP($A456&amp;" ",CostDB!B:B,CostDB!A:A,"",,),IF($AE456=15,_xlfn.XLOOKUP($A456&amp;"   ",CostDB!B:B,CostDB!A:A,"",,),""))</f>
        <v/>
      </c>
      <c r="AG456" s="6" t="str">
        <f t="shared" si="30"/>
        <v/>
      </c>
      <c r="AH456" s="6" t="str">
        <f t="shared" si="29"/>
        <v/>
      </c>
      <c r="AI456" s="6" t="str">
        <f>IF($AF456="","",IF(LEFT(A456,5)="17500","タンク",IF(LEFT(A456,5)="17510","タンク",IF(COUNTIF(WeDB!$D$174:$D$183,$AF456)&gt;0,"吊掛けのみ",IF(COUNTIF(WeDB!$M$3:$M$169,$AF456)&gt;0,"アルミ",IF(COUNTIF(WeDB!D$3:D$169,$AF456),"WE適用","適用無し"))))))</f>
        <v/>
      </c>
      <c r="AJ456" s="6" t="str">
        <f>IF(AND(AI456="WE適用",COUNTIF(Planning!$AS$10:$AS$896,$AF456&amp;"_"&amp;$AH456)&gt;0),"計画ok",IF(AND(AI456="WE適用",COUNTIF(Planning!$AS$10:$AS$896,$AF456&amp;"_"&amp;$AH456)=0),"未反映NG",""))</f>
        <v/>
      </c>
      <c r="AK456" s="6" t="str">
        <f t="shared" si="31"/>
        <v>_</v>
      </c>
      <c r="AL456" s="6" t="str">
        <f>IF(B456="","",_xlfn.XLOOKUP(AF456,CostDB!A:A,CostDB!G:G))</f>
        <v/>
      </c>
    </row>
    <row r="457" spans="1:38" x14ac:dyDescent="0.35">
      <c r="A457" s="8"/>
      <c r="B457" s="9"/>
      <c r="C457" s="9"/>
      <c r="D457" s="10"/>
      <c r="E457" s="9"/>
      <c r="F457" s="9"/>
      <c r="G457" s="9"/>
      <c r="H457" s="9"/>
      <c r="I457" s="9"/>
      <c r="J457" s="9"/>
      <c r="K457" s="9"/>
      <c r="L457" s="9"/>
      <c r="M457" s="9"/>
      <c r="N457" s="9"/>
      <c r="O457" s="9"/>
      <c r="P457" s="9"/>
      <c r="Q457" s="9"/>
      <c r="R457" s="9"/>
      <c r="S457" s="9"/>
      <c r="T457" s="9"/>
      <c r="U457" s="9"/>
      <c r="V457" s="9"/>
      <c r="W457" s="9"/>
      <c r="X457" s="9"/>
      <c r="Y457" s="9"/>
      <c r="Z457" s="9"/>
      <c r="AA457" s="9"/>
      <c r="AB457" s="9"/>
      <c r="AC457" s="10"/>
      <c r="AD457" s="535"/>
      <c r="AE457" s="6">
        <f t="shared" si="28"/>
        <v>0</v>
      </c>
      <c r="AF457" s="6" t="str">
        <f>IF($AE457=17,_xlfn.XLOOKUP($A457&amp;" ",CostDB!B:B,CostDB!A:A,"",,),IF($AE457=15,_xlfn.XLOOKUP($A457&amp;"   ",CostDB!B:B,CostDB!A:A,"",,),""))</f>
        <v/>
      </c>
      <c r="AG457" s="6" t="str">
        <f t="shared" si="30"/>
        <v/>
      </c>
      <c r="AH457" s="6" t="str">
        <f t="shared" si="29"/>
        <v/>
      </c>
      <c r="AI457" s="6" t="str">
        <f>IF($AF457="","",IF(LEFT(A457,5)="17500","タンク",IF(LEFT(A457,5)="17510","タンク",IF(COUNTIF(WeDB!$D$174:$D$183,$AF457)&gt;0,"吊掛けのみ",IF(COUNTIF(WeDB!$M$3:$M$169,$AF457)&gt;0,"アルミ",IF(COUNTIF(WeDB!D$3:D$169,$AF457),"WE適用","適用無し"))))))</f>
        <v/>
      </c>
      <c r="AJ457" s="6" t="str">
        <f>IF(AND(AI457="WE適用",COUNTIF(Planning!$AS$10:$AS$896,$AF457&amp;"_"&amp;$AH457)&gt;0),"計画ok",IF(AND(AI457="WE適用",COUNTIF(Planning!$AS$10:$AS$896,$AF457&amp;"_"&amp;$AH457)=0),"未反映NG",""))</f>
        <v/>
      </c>
      <c r="AK457" s="6" t="str">
        <f t="shared" si="31"/>
        <v>_</v>
      </c>
      <c r="AL457" s="6" t="str">
        <f>IF(B457="","",_xlfn.XLOOKUP(AF457,CostDB!A:A,CostDB!G:G))</f>
        <v/>
      </c>
    </row>
    <row r="458" spans="1:38" x14ac:dyDescent="0.35">
      <c r="A458" s="8"/>
      <c r="B458" s="9"/>
      <c r="C458" s="9"/>
      <c r="D458" s="10"/>
      <c r="E458" s="9"/>
      <c r="F458" s="9"/>
      <c r="G458" s="9"/>
      <c r="H458" s="9"/>
      <c r="I458" s="9"/>
      <c r="J458" s="9"/>
      <c r="K458" s="9"/>
      <c r="L458" s="9"/>
      <c r="M458" s="9"/>
      <c r="N458" s="9"/>
      <c r="O458" s="9"/>
      <c r="P458" s="9"/>
      <c r="Q458" s="9"/>
      <c r="R458" s="9"/>
      <c r="S458" s="9"/>
      <c r="T458" s="9"/>
      <c r="U458" s="9"/>
      <c r="V458" s="9"/>
      <c r="W458" s="9"/>
      <c r="X458" s="9"/>
      <c r="Y458" s="9"/>
      <c r="Z458" s="9"/>
      <c r="AA458" s="9"/>
      <c r="AB458" s="9"/>
      <c r="AC458" s="10"/>
      <c r="AD458" s="535"/>
      <c r="AE458" s="6">
        <f t="shared" si="28"/>
        <v>0</v>
      </c>
      <c r="AF458" s="6" t="str">
        <f>IF($AE458=17,_xlfn.XLOOKUP($A458&amp;" ",CostDB!B:B,CostDB!A:A,"",,),IF($AE458=15,_xlfn.XLOOKUP($A458&amp;"   ",CostDB!B:B,CostDB!A:A,"",,),""))</f>
        <v/>
      </c>
      <c r="AG458" s="6" t="str">
        <f t="shared" si="30"/>
        <v/>
      </c>
      <c r="AH458" s="6" t="str">
        <f t="shared" si="29"/>
        <v/>
      </c>
      <c r="AI458" s="6" t="str">
        <f>IF($AF458="","",IF(LEFT(A458,5)="17500","タンク",IF(LEFT(A458,5)="17510","タンク",IF(COUNTIF(WeDB!$D$174:$D$183,$AF458)&gt;0,"吊掛けのみ",IF(COUNTIF(WeDB!$M$3:$M$169,$AF458)&gt;0,"アルミ",IF(COUNTIF(WeDB!D$3:D$169,$AF458),"WE適用","適用無し"))))))</f>
        <v/>
      </c>
      <c r="AJ458" s="6" t="str">
        <f>IF(AND(AI458="WE適用",COUNTIF(Planning!$AS$10:$AS$896,$AF458&amp;"_"&amp;$AH458)&gt;0),"計画ok",IF(AND(AI458="WE適用",COUNTIF(Planning!$AS$10:$AS$896,$AF458&amp;"_"&amp;$AH458)=0),"未反映NG",""))</f>
        <v/>
      </c>
      <c r="AK458" s="6" t="str">
        <f t="shared" si="31"/>
        <v>_</v>
      </c>
      <c r="AL458" s="6" t="str">
        <f>IF(B458="","",_xlfn.XLOOKUP(AF458,CostDB!A:A,CostDB!G:G))</f>
        <v/>
      </c>
    </row>
    <row r="459" spans="1:38" x14ac:dyDescent="0.35">
      <c r="A459" s="8"/>
      <c r="B459" s="9"/>
      <c r="C459" s="9"/>
      <c r="D459" s="10"/>
      <c r="E459" s="9"/>
      <c r="F459" s="9"/>
      <c r="G459" s="9"/>
      <c r="H459" s="9"/>
      <c r="I459" s="9"/>
      <c r="J459" s="9"/>
      <c r="K459" s="9"/>
      <c r="L459" s="9"/>
      <c r="M459" s="9"/>
      <c r="N459" s="9"/>
      <c r="O459" s="9"/>
      <c r="P459" s="9"/>
      <c r="Q459" s="9"/>
      <c r="R459" s="9"/>
      <c r="S459" s="9"/>
      <c r="T459" s="9"/>
      <c r="U459" s="9"/>
      <c r="V459" s="9"/>
      <c r="W459" s="9"/>
      <c r="X459" s="9"/>
      <c r="Y459" s="9"/>
      <c r="Z459" s="9"/>
      <c r="AA459" s="9"/>
      <c r="AB459" s="9"/>
      <c r="AC459" s="10"/>
      <c r="AD459" s="535"/>
      <c r="AE459" s="6">
        <f t="shared" si="28"/>
        <v>0</v>
      </c>
      <c r="AF459" s="6" t="str">
        <f>IF($AE459=17,_xlfn.XLOOKUP($A459&amp;" ",CostDB!B:B,CostDB!A:A,"",,),IF($AE459=15,_xlfn.XLOOKUP($A459&amp;"   ",CostDB!B:B,CostDB!A:A,"",,),""))</f>
        <v/>
      </c>
      <c r="AG459" s="6" t="str">
        <f t="shared" si="30"/>
        <v/>
      </c>
      <c r="AH459" s="6" t="str">
        <f t="shared" si="29"/>
        <v/>
      </c>
      <c r="AI459" s="6" t="str">
        <f>IF($AF459="","",IF(LEFT(A459,5)="17500","タンク",IF(LEFT(A459,5)="17510","タンク",IF(COUNTIF(WeDB!$D$174:$D$183,$AF459)&gt;0,"吊掛けのみ",IF(COUNTIF(WeDB!$M$3:$M$169,$AF459)&gt;0,"アルミ",IF(COUNTIF(WeDB!D$3:D$169,$AF459),"WE適用","適用無し"))))))</f>
        <v/>
      </c>
      <c r="AJ459" s="6" t="str">
        <f>IF(AND(AI459="WE適用",COUNTIF(Planning!$AS$10:$AS$896,$AF459&amp;"_"&amp;$AH459)&gt;0),"計画ok",IF(AND(AI459="WE適用",COUNTIF(Planning!$AS$10:$AS$896,$AF459&amp;"_"&amp;$AH459)=0),"未反映NG",""))</f>
        <v/>
      </c>
      <c r="AK459" s="6" t="str">
        <f t="shared" si="31"/>
        <v>_</v>
      </c>
      <c r="AL459" s="6" t="str">
        <f>IF(B459="","",_xlfn.XLOOKUP(AF459,CostDB!A:A,CostDB!G:G))</f>
        <v/>
      </c>
    </row>
    <row r="460" spans="1:38" x14ac:dyDescent="0.35">
      <c r="A460" s="8"/>
      <c r="B460" s="9"/>
      <c r="C460" s="9"/>
      <c r="D460" s="10"/>
      <c r="E460" s="9"/>
      <c r="F460" s="9"/>
      <c r="G460" s="9"/>
      <c r="H460" s="9"/>
      <c r="I460" s="9"/>
      <c r="J460" s="9"/>
      <c r="K460" s="9"/>
      <c r="L460" s="9"/>
      <c r="M460" s="9"/>
      <c r="N460" s="9"/>
      <c r="O460" s="9"/>
      <c r="P460" s="9"/>
      <c r="Q460" s="9"/>
      <c r="R460" s="9"/>
      <c r="S460" s="9"/>
      <c r="T460" s="9"/>
      <c r="U460" s="9"/>
      <c r="V460" s="9"/>
      <c r="W460" s="9"/>
      <c r="X460" s="9"/>
      <c r="Y460" s="9"/>
      <c r="Z460" s="9"/>
      <c r="AA460" s="9"/>
      <c r="AB460" s="9"/>
      <c r="AC460" s="10"/>
      <c r="AD460" s="535"/>
      <c r="AE460" s="6">
        <f t="shared" si="28"/>
        <v>0</v>
      </c>
      <c r="AF460" s="6" t="str">
        <f>IF($AE460=17,_xlfn.XLOOKUP($A460&amp;" ",CostDB!B:B,CostDB!A:A,"",,),IF($AE460=15,_xlfn.XLOOKUP($A460&amp;"   ",CostDB!B:B,CostDB!A:A,"",,),""))</f>
        <v/>
      </c>
      <c r="AG460" s="6" t="str">
        <f t="shared" si="30"/>
        <v/>
      </c>
      <c r="AH460" s="6" t="str">
        <f t="shared" si="29"/>
        <v/>
      </c>
      <c r="AI460" s="6" t="str">
        <f>IF($AF460="","",IF(LEFT(A460,5)="17500","タンク",IF(LEFT(A460,5)="17510","タンク",IF(COUNTIF(WeDB!$D$174:$D$183,$AF460)&gt;0,"吊掛けのみ",IF(COUNTIF(WeDB!$M$3:$M$169,$AF460)&gt;0,"アルミ",IF(COUNTIF(WeDB!D$3:D$169,$AF460),"WE適用","適用無し"))))))</f>
        <v/>
      </c>
      <c r="AJ460" s="6" t="str">
        <f>IF(AND(AI460="WE適用",COUNTIF(Planning!$AS$10:$AS$896,$AF460&amp;"_"&amp;$AH460)&gt;0),"計画ok",IF(AND(AI460="WE適用",COUNTIF(Planning!$AS$10:$AS$896,$AF460&amp;"_"&amp;$AH460)=0),"未反映NG",""))</f>
        <v/>
      </c>
      <c r="AK460" s="6" t="str">
        <f t="shared" si="31"/>
        <v>_</v>
      </c>
      <c r="AL460" s="6" t="str">
        <f>IF(B460="","",_xlfn.XLOOKUP(AF460,CostDB!A:A,CostDB!G:G))</f>
        <v/>
      </c>
    </row>
    <row r="461" spans="1:38" x14ac:dyDescent="0.35">
      <c r="A461" s="8"/>
      <c r="B461" s="9"/>
      <c r="C461" s="9"/>
      <c r="D461" s="10"/>
      <c r="E461" s="9"/>
      <c r="F461" s="9"/>
      <c r="G461" s="9"/>
      <c r="H461" s="9"/>
      <c r="I461" s="9"/>
      <c r="J461" s="9"/>
      <c r="K461" s="9"/>
      <c r="L461" s="9"/>
      <c r="M461" s="9"/>
      <c r="N461" s="9"/>
      <c r="O461" s="9"/>
      <c r="P461" s="9"/>
      <c r="Q461" s="9"/>
      <c r="R461" s="9"/>
      <c r="S461" s="9"/>
      <c r="T461" s="9"/>
      <c r="U461" s="9"/>
      <c r="V461" s="9"/>
      <c r="W461" s="9"/>
      <c r="X461" s="9"/>
      <c r="Y461" s="9"/>
      <c r="Z461" s="9"/>
      <c r="AA461" s="9"/>
      <c r="AB461" s="9"/>
      <c r="AC461" s="10"/>
      <c r="AD461" s="535"/>
      <c r="AE461" s="6">
        <f t="shared" si="28"/>
        <v>0</v>
      </c>
      <c r="AF461" s="6" t="str">
        <f>IF($AE461=17,_xlfn.XLOOKUP($A461&amp;" ",CostDB!B:B,CostDB!A:A,"",,),IF($AE461=15,_xlfn.XLOOKUP($A461&amp;"   ",CostDB!B:B,CostDB!A:A,"",,),""))</f>
        <v/>
      </c>
      <c r="AG461" s="6" t="str">
        <f t="shared" si="30"/>
        <v/>
      </c>
      <c r="AH461" s="6" t="str">
        <f t="shared" si="29"/>
        <v/>
      </c>
      <c r="AI461" s="6" t="str">
        <f>IF($AF461="","",IF(LEFT(A461,5)="17500","タンク",IF(LEFT(A461,5)="17510","タンク",IF(COUNTIF(WeDB!$D$174:$D$183,$AF461)&gt;0,"吊掛けのみ",IF(COUNTIF(WeDB!$M$3:$M$169,$AF461)&gt;0,"アルミ",IF(COUNTIF(WeDB!D$3:D$169,$AF461),"WE適用","適用無し"))))))</f>
        <v/>
      </c>
      <c r="AJ461" s="6" t="str">
        <f>IF(AND(AI461="WE適用",COUNTIF(Planning!$AS$10:$AS$896,$AF461&amp;"_"&amp;$AH461)&gt;0),"計画ok",IF(AND(AI461="WE適用",COUNTIF(Planning!$AS$10:$AS$896,$AF461&amp;"_"&amp;$AH461)=0),"未反映NG",""))</f>
        <v/>
      </c>
      <c r="AK461" s="6" t="str">
        <f t="shared" si="31"/>
        <v>_</v>
      </c>
      <c r="AL461" s="6" t="str">
        <f>IF(B461="","",_xlfn.XLOOKUP(AF461,CostDB!A:A,CostDB!G:G))</f>
        <v/>
      </c>
    </row>
    <row r="462" spans="1:38" x14ac:dyDescent="0.35">
      <c r="A462" s="8"/>
      <c r="B462" s="9"/>
      <c r="C462" s="9"/>
      <c r="D462" s="10"/>
      <c r="E462" s="9"/>
      <c r="F462" s="9"/>
      <c r="G462" s="9"/>
      <c r="H462" s="9"/>
      <c r="I462" s="9"/>
      <c r="J462" s="9"/>
      <c r="K462" s="9"/>
      <c r="L462" s="9"/>
      <c r="M462" s="9"/>
      <c r="N462" s="9"/>
      <c r="O462" s="9"/>
      <c r="P462" s="9"/>
      <c r="Q462" s="9"/>
      <c r="R462" s="9"/>
      <c r="S462" s="9"/>
      <c r="T462" s="9"/>
      <c r="U462" s="9"/>
      <c r="V462" s="9"/>
      <c r="W462" s="9"/>
      <c r="X462" s="9"/>
      <c r="Y462" s="9"/>
      <c r="Z462" s="9"/>
      <c r="AA462" s="9"/>
      <c r="AB462" s="9"/>
      <c r="AC462" s="10"/>
      <c r="AD462" s="535"/>
      <c r="AE462" s="6">
        <f t="shared" si="28"/>
        <v>0</v>
      </c>
      <c r="AF462" s="6" t="str">
        <f>IF($AE462=17,_xlfn.XLOOKUP($A462&amp;" ",CostDB!B:B,CostDB!A:A,"",,),IF($AE462=15,_xlfn.XLOOKUP($A462&amp;"   ",CostDB!B:B,CostDB!A:A,"",,),""))</f>
        <v/>
      </c>
      <c r="AG462" s="6" t="str">
        <f t="shared" si="30"/>
        <v/>
      </c>
      <c r="AH462" s="6" t="str">
        <f t="shared" si="29"/>
        <v/>
      </c>
      <c r="AI462" s="6" t="str">
        <f>IF($AF462="","",IF(LEFT(A462,5)="17500","タンク",IF(LEFT(A462,5)="17510","タンク",IF(COUNTIF(WeDB!$D$174:$D$183,$AF462)&gt;0,"吊掛けのみ",IF(COUNTIF(WeDB!$M$3:$M$169,$AF462)&gt;0,"アルミ",IF(COUNTIF(WeDB!D$3:D$169,$AF462),"WE適用","適用無し"))))))</f>
        <v/>
      </c>
      <c r="AJ462" s="6" t="str">
        <f>IF(AND(AI462="WE適用",COUNTIF(Planning!$AS$10:$AS$896,$AF462&amp;"_"&amp;$AH462)&gt;0),"計画ok",IF(AND(AI462="WE適用",COUNTIF(Planning!$AS$10:$AS$896,$AF462&amp;"_"&amp;$AH462)=0),"未反映NG",""))</f>
        <v/>
      </c>
      <c r="AK462" s="6" t="str">
        <f t="shared" si="31"/>
        <v>_</v>
      </c>
      <c r="AL462" s="6" t="str">
        <f>IF(B462="","",_xlfn.XLOOKUP(AF462,CostDB!A:A,CostDB!G:G))</f>
        <v/>
      </c>
    </row>
    <row r="463" spans="1:38" x14ac:dyDescent="0.35">
      <c r="A463" s="8"/>
      <c r="B463" s="9"/>
      <c r="C463" s="9"/>
      <c r="D463" s="10"/>
      <c r="E463" s="9"/>
      <c r="F463" s="9"/>
      <c r="G463" s="9"/>
      <c r="H463" s="9"/>
      <c r="I463" s="9"/>
      <c r="J463" s="9"/>
      <c r="K463" s="9"/>
      <c r="L463" s="9"/>
      <c r="M463" s="9"/>
      <c r="N463" s="9"/>
      <c r="O463" s="9"/>
      <c r="P463" s="9"/>
      <c r="Q463" s="9"/>
      <c r="R463" s="9"/>
      <c r="S463" s="9"/>
      <c r="T463" s="9"/>
      <c r="U463" s="9"/>
      <c r="V463" s="9"/>
      <c r="W463" s="9"/>
      <c r="X463" s="9"/>
      <c r="Y463" s="9"/>
      <c r="Z463" s="9"/>
      <c r="AA463" s="9"/>
      <c r="AB463" s="9"/>
      <c r="AC463" s="10"/>
      <c r="AD463" s="535"/>
      <c r="AE463" s="6">
        <f t="shared" si="28"/>
        <v>0</v>
      </c>
      <c r="AF463" s="6" t="str">
        <f>IF($AE463=17,_xlfn.XLOOKUP($A463&amp;" ",CostDB!B:B,CostDB!A:A,"",,),IF($AE463=15,_xlfn.XLOOKUP($A463&amp;"   ",CostDB!B:B,CostDB!A:A,"",,),""))</f>
        <v/>
      </c>
      <c r="AG463" s="6" t="str">
        <f t="shared" si="30"/>
        <v/>
      </c>
      <c r="AH463" s="6" t="str">
        <f t="shared" si="29"/>
        <v/>
      </c>
      <c r="AI463" s="6" t="str">
        <f>IF($AF463="","",IF(LEFT(A463,5)="17500","タンク",IF(LEFT(A463,5)="17510","タンク",IF(COUNTIF(WeDB!$D$174:$D$183,$AF463)&gt;0,"吊掛けのみ",IF(COUNTIF(WeDB!$M$3:$M$169,$AF463)&gt;0,"アルミ",IF(COUNTIF(WeDB!D$3:D$169,$AF463),"WE適用","適用無し"))))))</f>
        <v/>
      </c>
      <c r="AJ463" s="6" t="str">
        <f>IF(AND(AI463="WE適用",COUNTIF(Planning!$AS$10:$AS$896,$AF463&amp;"_"&amp;$AH463)&gt;0),"計画ok",IF(AND(AI463="WE適用",COUNTIF(Planning!$AS$10:$AS$896,$AF463&amp;"_"&amp;$AH463)=0),"未反映NG",""))</f>
        <v/>
      </c>
      <c r="AK463" s="6" t="str">
        <f t="shared" si="31"/>
        <v>_</v>
      </c>
      <c r="AL463" s="6" t="str">
        <f>IF(B463="","",_xlfn.XLOOKUP(AF463,CostDB!A:A,CostDB!G:G))</f>
        <v/>
      </c>
    </row>
    <row r="464" spans="1:38" x14ac:dyDescent="0.35">
      <c r="A464" s="8"/>
      <c r="B464" s="9"/>
      <c r="C464" s="9"/>
      <c r="D464" s="10"/>
      <c r="E464" s="9"/>
      <c r="F464" s="9"/>
      <c r="G464" s="9"/>
      <c r="H464" s="9"/>
      <c r="I464" s="9"/>
      <c r="J464" s="9"/>
      <c r="K464" s="9"/>
      <c r="L464" s="9"/>
      <c r="M464" s="9"/>
      <c r="N464" s="9"/>
      <c r="O464" s="9"/>
      <c r="P464" s="9"/>
      <c r="Q464" s="9"/>
      <c r="R464" s="9"/>
      <c r="S464" s="9"/>
      <c r="T464" s="9"/>
      <c r="U464" s="9"/>
      <c r="V464" s="9"/>
      <c r="W464" s="9"/>
      <c r="X464" s="9"/>
      <c r="Y464" s="9"/>
      <c r="Z464" s="9"/>
      <c r="AA464" s="9"/>
      <c r="AB464" s="9"/>
      <c r="AC464" s="10"/>
      <c r="AD464" s="535"/>
      <c r="AE464" s="6">
        <f t="shared" si="28"/>
        <v>0</v>
      </c>
      <c r="AF464" s="6" t="str">
        <f>IF($AE464=17,_xlfn.XLOOKUP($A464&amp;" ",CostDB!B:B,CostDB!A:A,"",,),IF($AE464=15,_xlfn.XLOOKUP($A464&amp;"   ",CostDB!B:B,CostDB!A:A,"",,),""))</f>
        <v/>
      </c>
      <c r="AG464" s="6" t="str">
        <f t="shared" si="30"/>
        <v/>
      </c>
      <c r="AH464" s="6" t="str">
        <f t="shared" si="29"/>
        <v/>
      </c>
      <c r="AI464" s="6" t="str">
        <f>IF($AF464="","",IF(LEFT(A464,5)="17500","タンク",IF(LEFT(A464,5)="17510","タンク",IF(COUNTIF(WeDB!$D$174:$D$183,$AF464)&gt;0,"吊掛けのみ",IF(COUNTIF(WeDB!$M$3:$M$169,$AF464)&gt;0,"アルミ",IF(COUNTIF(WeDB!D$3:D$169,$AF464),"WE適用","適用無し"))))))</f>
        <v/>
      </c>
      <c r="AJ464" s="6" t="str">
        <f>IF(AND(AI464="WE適用",COUNTIF(Planning!$AS$10:$AS$896,$AF464&amp;"_"&amp;$AH464)&gt;0),"計画ok",IF(AND(AI464="WE適用",COUNTIF(Planning!$AS$10:$AS$896,$AF464&amp;"_"&amp;$AH464)=0),"未反映NG",""))</f>
        <v/>
      </c>
      <c r="AK464" s="6" t="str">
        <f t="shared" si="31"/>
        <v>_</v>
      </c>
      <c r="AL464" s="6" t="str">
        <f>IF(B464="","",_xlfn.XLOOKUP(AF464,CostDB!A:A,CostDB!G:G))</f>
        <v/>
      </c>
    </row>
    <row r="465" spans="1:38" x14ac:dyDescent="0.35">
      <c r="A465" s="8"/>
      <c r="B465" s="9"/>
      <c r="C465" s="9"/>
      <c r="D465" s="10"/>
      <c r="E465" s="9"/>
      <c r="F465" s="9"/>
      <c r="G465" s="9"/>
      <c r="H465" s="9"/>
      <c r="I465" s="9"/>
      <c r="J465" s="9"/>
      <c r="K465" s="9"/>
      <c r="L465" s="9"/>
      <c r="M465" s="9"/>
      <c r="N465" s="9"/>
      <c r="O465" s="9"/>
      <c r="P465" s="9"/>
      <c r="Q465" s="9"/>
      <c r="R465" s="9"/>
      <c r="S465" s="9"/>
      <c r="T465" s="9"/>
      <c r="U465" s="9"/>
      <c r="V465" s="9"/>
      <c r="W465" s="9"/>
      <c r="X465" s="9"/>
      <c r="Y465" s="9"/>
      <c r="Z465" s="9"/>
      <c r="AA465" s="9"/>
      <c r="AB465" s="9"/>
      <c r="AC465" s="10"/>
      <c r="AD465" s="535"/>
      <c r="AE465" s="6">
        <f t="shared" si="28"/>
        <v>0</v>
      </c>
      <c r="AF465" s="6" t="str">
        <f>IF($AE465=17,_xlfn.XLOOKUP($A465&amp;" ",CostDB!B:B,CostDB!A:A,"",,),IF($AE465=15,_xlfn.XLOOKUP($A465&amp;"   ",CostDB!B:B,CostDB!A:A,"",,),""))</f>
        <v/>
      </c>
      <c r="AG465" s="6" t="str">
        <f t="shared" si="30"/>
        <v/>
      </c>
      <c r="AH465" s="6" t="str">
        <f t="shared" si="29"/>
        <v/>
      </c>
      <c r="AI465" s="6" t="str">
        <f>IF($AF465="","",IF(LEFT(A465,5)="17500","タンク",IF(LEFT(A465,5)="17510","タンク",IF(COUNTIF(WeDB!$D$174:$D$183,$AF465)&gt;0,"吊掛けのみ",IF(COUNTIF(WeDB!$M$3:$M$169,$AF465)&gt;0,"アルミ",IF(COUNTIF(WeDB!D$3:D$169,$AF465),"WE適用","適用無し"))))))</f>
        <v/>
      </c>
      <c r="AJ465" s="6" t="str">
        <f>IF(AND(AI465="WE適用",COUNTIF(Planning!$AS$10:$AS$896,$AF465&amp;"_"&amp;$AH465)&gt;0),"計画ok",IF(AND(AI465="WE適用",COUNTIF(Planning!$AS$10:$AS$896,$AF465&amp;"_"&amp;$AH465)=0),"未反映NG",""))</f>
        <v/>
      </c>
      <c r="AK465" s="6" t="str">
        <f t="shared" si="31"/>
        <v>_</v>
      </c>
      <c r="AL465" s="6" t="str">
        <f>IF(B465="","",_xlfn.XLOOKUP(AF465,CostDB!A:A,CostDB!G:G))</f>
        <v/>
      </c>
    </row>
    <row r="466" spans="1:38" x14ac:dyDescent="0.35">
      <c r="A466" s="8"/>
      <c r="B466" s="9"/>
      <c r="C466" s="9"/>
      <c r="D466" s="10"/>
      <c r="E466" s="9"/>
      <c r="F466" s="9"/>
      <c r="G466" s="9"/>
      <c r="H466" s="9"/>
      <c r="I466" s="9"/>
      <c r="J466" s="9"/>
      <c r="K466" s="9"/>
      <c r="L466" s="9"/>
      <c r="M466" s="9"/>
      <c r="N466" s="9"/>
      <c r="O466" s="9"/>
      <c r="P466" s="9"/>
      <c r="Q466" s="9"/>
      <c r="R466" s="9"/>
      <c r="S466" s="9"/>
      <c r="T466" s="9"/>
      <c r="U466" s="9"/>
      <c r="V466" s="9"/>
      <c r="W466" s="9"/>
      <c r="X466" s="9"/>
      <c r="Y466" s="9"/>
      <c r="Z466" s="9"/>
      <c r="AA466" s="9"/>
      <c r="AB466" s="9"/>
      <c r="AC466" s="10"/>
      <c r="AD466" s="535"/>
      <c r="AE466" s="6">
        <f t="shared" si="28"/>
        <v>0</v>
      </c>
      <c r="AF466" s="6" t="str">
        <f>IF($AE466=17,_xlfn.XLOOKUP($A466&amp;" ",CostDB!B:B,CostDB!A:A,"",,),IF($AE466=15,_xlfn.XLOOKUP($A466&amp;"   ",CostDB!B:B,CostDB!A:A,"",,),""))</f>
        <v/>
      </c>
      <c r="AG466" s="6" t="str">
        <f t="shared" si="30"/>
        <v/>
      </c>
      <c r="AH466" s="6" t="str">
        <f t="shared" si="29"/>
        <v/>
      </c>
      <c r="AI466" s="6" t="str">
        <f>IF($AF466="","",IF(LEFT(A466,5)="17500","タンク",IF(LEFT(A466,5)="17510","タンク",IF(COUNTIF(WeDB!$D$174:$D$183,$AF466)&gt;0,"吊掛けのみ",IF(COUNTIF(WeDB!$M$3:$M$169,$AF466)&gt;0,"アルミ",IF(COUNTIF(WeDB!D$3:D$169,$AF466),"WE適用","適用無し"))))))</f>
        <v/>
      </c>
      <c r="AJ466" s="6" t="str">
        <f>IF(AND(AI466="WE適用",COUNTIF(Planning!$AS$10:$AS$896,$AF466&amp;"_"&amp;$AH466)&gt;0),"計画ok",IF(AND(AI466="WE適用",COUNTIF(Planning!$AS$10:$AS$896,$AF466&amp;"_"&amp;$AH466)=0),"未反映NG",""))</f>
        <v/>
      </c>
      <c r="AK466" s="6" t="str">
        <f t="shared" si="31"/>
        <v>_</v>
      </c>
      <c r="AL466" s="6" t="str">
        <f>IF(B466="","",_xlfn.XLOOKUP(AF466,CostDB!A:A,CostDB!G:G))</f>
        <v/>
      </c>
    </row>
    <row r="467" spans="1:38" x14ac:dyDescent="0.35">
      <c r="A467" s="8"/>
      <c r="B467" s="9"/>
      <c r="C467" s="9"/>
      <c r="D467" s="10"/>
      <c r="E467" s="9"/>
      <c r="F467" s="9"/>
      <c r="G467" s="9"/>
      <c r="H467" s="9"/>
      <c r="I467" s="9"/>
      <c r="J467" s="9"/>
      <c r="K467" s="9"/>
      <c r="L467" s="9"/>
      <c r="M467" s="9"/>
      <c r="N467" s="9"/>
      <c r="O467" s="9"/>
      <c r="P467" s="9"/>
      <c r="Q467" s="9"/>
      <c r="R467" s="9"/>
      <c r="S467" s="9"/>
      <c r="T467" s="9"/>
      <c r="U467" s="9"/>
      <c r="V467" s="9"/>
      <c r="W467" s="9"/>
      <c r="X467" s="9"/>
      <c r="Y467" s="9"/>
      <c r="Z467" s="9"/>
      <c r="AA467" s="9"/>
      <c r="AB467" s="9"/>
      <c r="AC467" s="10"/>
      <c r="AD467" s="535"/>
      <c r="AE467" s="6">
        <f t="shared" si="28"/>
        <v>0</v>
      </c>
      <c r="AF467" s="6" t="str">
        <f>IF($AE467=17,_xlfn.XLOOKUP($A467&amp;" ",CostDB!B:B,CostDB!A:A,"",,),IF($AE467=15,_xlfn.XLOOKUP($A467&amp;"   ",CostDB!B:B,CostDB!A:A,"",,),""))</f>
        <v/>
      </c>
      <c r="AG467" s="6" t="str">
        <f t="shared" si="30"/>
        <v/>
      </c>
      <c r="AH467" s="6" t="str">
        <f t="shared" si="29"/>
        <v/>
      </c>
      <c r="AI467" s="6" t="str">
        <f>IF($AF467="","",IF(LEFT(A467,5)="17500","タンク",IF(LEFT(A467,5)="17510","タンク",IF(COUNTIF(WeDB!$D$174:$D$183,$AF467)&gt;0,"吊掛けのみ",IF(COUNTIF(WeDB!$M$3:$M$169,$AF467)&gt;0,"アルミ",IF(COUNTIF(WeDB!D$3:D$169,$AF467),"WE適用","適用無し"))))))</f>
        <v/>
      </c>
      <c r="AJ467" s="6" t="str">
        <f>IF(AND(AI467="WE適用",COUNTIF(Planning!$AS$10:$AS$896,$AF467&amp;"_"&amp;$AH467)&gt;0),"計画ok",IF(AND(AI467="WE適用",COUNTIF(Planning!$AS$10:$AS$896,$AF467&amp;"_"&amp;$AH467)=0),"未反映NG",""))</f>
        <v/>
      </c>
      <c r="AK467" s="6" t="str">
        <f t="shared" si="31"/>
        <v>_</v>
      </c>
      <c r="AL467" s="6" t="str">
        <f>IF(B467="","",_xlfn.XLOOKUP(AF467,CostDB!A:A,CostDB!G:G))</f>
        <v/>
      </c>
    </row>
    <row r="468" spans="1:38" x14ac:dyDescent="0.35">
      <c r="A468" s="8"/>
      <c r="B468" s="9"/>
      <c r="C468" s="9"/>
      <c r="D468" s="10"/>
      <c r="E468" s="9"/>
      <c r="F468" s="9"/>
      <c r="G468" s="9"/>
      <c r="H468" s="9"/>
      <c r="I468" s="9"/>
      <c r="J468" s="9"/>
      <c r="K468" s="9"/>
      <c r="L468" s="9"/>
      <c r="M468" s="9"/>
      <c r="N468" s="9"/>
      <c r="O468" s="9"/>
      <c r="P468" s="9"/>
      <c r="Q468" s="9"/>
      <c r="R468" s="9"/>
      <c r="S468" s="9"/>
      <c r="T468" s="9"/>
      <c r="U468" s="9"/>
      <c r="V468" s="9"/>
      <c r="W468" s="9"/>
      <c r="X468" s="9"/>
      <c r="Y468" s="9"/>
      <c r="Z468" s="9"/>
      <c r="AA468" s="9"/>
      <c r="AB468" s="9"/>
      <c r="AC468" s="10"/>
      <c r="AD468" s="535"/>
      <c r="AE468" s="6">
        <f t="shared" ref="AE468:AE531" si="32">LEN(A468)</f>
        <v>0</v>
      </c>
      <c r="AF468" s="6" t="str">
        <f>IF($AE468=17,_xlfn.XLOOKUP($A468&amp;" ",CostDB!B:B,CostDB!A:A,"",,),IF($AE468=15,_xlfn.XLOOKUP($A468&amp;"   ",CostDB!B:B,CostDB!A:A,"",,),""))</f>
        <v/>
      </c>
      <c r="AG468" s="6" t="str">
        <f t="shared" si="30"/>
        <v/>
      </c>
      <c r="AH468" s="6" t="str">
        <f t="shared" si="29"/>
        <v/>
      </c>
      <c r="AI468" s="6" t="str">
        <f>IF($AF468="","",IF(LEFT(A468,5)="17500","タンク",IF(LEFT(A468,5)="17510","タンク",IF(COUNTIF(WeDB!$D$174:$D$183,$AF468)&gt;0,"吊掛けのみ",IF(COUNTIF(WeDB!$M$3:$M$169,$AF468)&gt;0,"アルミ",IF(COUNTIF(WeDB!D$3:D$169,$AF468),"WE適用","適用無し"))))))</f>
        <v/>
      </c>
      <c r="AJ468" s="6" t="str">
        <f>IF(AND(AI468="WE適用",COUNTIF(Planning!$AS$10:$AS$896,$AF468&amp;"_"&amp;$AH468)&gt;0),"計画ok",IF(AND(AI468="WE適用",COUNTIF(Planning!$AS$10:$AS$896,$AF468&amp;"_"&amp;$AH468)=0),"未反映NG",""))</f>
        <v/>
      </c>
      <c r="AK468" s="6" t="str">
        <f t="shared" si="31"/>
        <v>_</v>
      </c>
      <c r="AL468" s="6" t="str">
        <f>IF(B468="","",_xlfn.XLOOKUP(AF468,CostDB!A:A,CostDB!G:G))</f>
        <v/>
      </c>
    </row>
    <row r="469" spans="1:38" x14ac:dyDescent="0.35">
      <c r="A469" s="8"/>
      <c r="B469" s="9"/>
      <c r="C469" s="9"/>
      <c r="D469" s="10"/>
      <c r="E469" s="9"/>
      <c r="F469" s="9"/>
      <c r="G469" s="9"/>
      <c r="H469" s="9"/>
      <c r="I469" s="9"/>
      <c r="J469" s="9"/>
      <c r="K469" s="9"/>
      <c r="L469" s="9"/>
      <c r="M469" s="9"/>
      <c r="N469" s="9"/>
      <c r="O469" s="9"/>
      <c r="P469" s="9"/>
      <c r="Q469" s="9"/>
      <c r="R469" s="9"/>
      <c r="S469" s="9"/>
      <c r="T469" s="9"/>
      <c r="U469" s="9"/>
      <c r="V469" s="9"/>
      <c r="W469" s="9"/>
      <c r="X469" s="9"/>
      <c r="Y469" s="9"/>
      <c r="Z469" s="9"/>
      <c r="AA469" s="9"/>
      <c r="AB469" s="9"/>
      <c r="AC469" s="10"/>
      <c r="AD469" s="535"/>
      <c r="AE469" s="6">
        <f t="shared" si="32"/>
        <v>0</v>
      </c>
      <c r="AF469" s="6" t="str">
        <f>IF($AE469=17,_xlfn.XLOOKUP($A469&amp;" ",CostDB!B:B,CostDB!A:A,"",,),IF($AE469=15,_xlfn.XLOOKUP($A469&amp;"   ",CostDB!B:B,CostDB!A:A,"",,),""))</f>
        <v/>
      </c>
      <c r="AG469" s="6" t="str">
        <f t="shared" si="30"/>
        <v/>
      </c>
      <c r="AH469" s="6" t="str">
        <f t="shared" si="29"/>
        <v/>
      </c>
      <c r="AI469" s="6" t="str">
        <f>IF($AF469="","",IF(LEFT(A469,5)="17500","タンク",IF(LEFT(A469,5)="17510","タンク",IF(COUNTIF(WeDB!$D$174:$D$183,$AF469)&gt;0,"吊掛けのみ",IF(COUNTIF(WeDB!$M$3:$M$169,$AF469)&gt;0,"アルミ",IF(COUNTIF(WeDB!D$3:D$169,$AF469),"WE適用","適用無し"))))))</f>
        <v/>
      </c>
      <c r="AJ469" s="6" t="str">
        <f>IF(AND(AI469="WE適用",COUNTIF(Planning!$AS$10:$AS$896,$AF469&amp;"_"&amp;$AH469)&gt;0),"計画ok",IF(AND(AI469="WE適用",COUNTIF(Planning!$AS$10:$AS$896,$AF469&amp;"_"&amp;$AH469)=0),"未反映NG",""))</f>
        <v/>
      </c>
      <c r="AK469" s="6" t="str">
        <f t="shared" si="31"/>
        <v>_</v>
      </c>
      <c r="AL469" s="6" t="str">
        <f>IF(B469="","",_xlfn.XLOOKUP(AF469,CostDB!A:A,CostDB!G:G))</f>
        <v/>
      </c>
    </row>
    <row r="470" spans="1:38" x14ac:dyDescent="0.35">
      <c r="A470" s="8"/>
      <c r="B470" s="9"/>
      <c r="C470" s="9"/>
      <c r="D470" s="10"/>
      <c r="E470" s="9"/>
      <c r="F470" s="9"/>
      <c r="G470" s="9"/>
      <c r="H470" s="9"/>
      <c r="I470" s="9"/>
      <c r="J470" s="9"/>
      <c r="K470" s="9"/>
      <c r="L470" s="9"/>
      <c r="M470" s="9"/>
      <c r="N470" s="9"/>
      <c r="O470" s="9"/>
      <c r="P470" s="9"/>
      <c r="Q470" s="9"/>
      <c r="R470" s="9"/>
      <c r="S470" s="9"/>
      <c r="T470" s="9"/>
      <c r="U470" s="9"/>
      <c r="V470" s="9"/>
      <c r="W470" s="9"/>
      <c r="X470" s="9"/>
      <c r="Y470" s="9"/>
      <c r="Z470" s="9"/>
      <c r="AA470" s="9"/>
      <c r="AB470" s="9"/>
      <c r="AC470" s="10"/>
      <c r="AD470" s="535"/>
      <c r="AE470" s="6">
        <f t="shared" si="32"/>
        <v>0</v>
      </c>
      <c r="AF470" s="6" t="str">
        <f>IF($AE470=17,_xlfn.XLOOKUP($A470&amp;" ",CostDB!B:B,CostDB!A:A,"",,),IF($AE470=15,_xlfn.XLOOKUP($A470&amp;"   ",CostDB!B:B,CostDB!A:A,"",,),""))</f>
        <v/>
      </c>
      <c r="AG470" s="6" t="str">
        <f t="shared" si="30"/>
        <v/>
      </c>
      <c r="AH470" s="6" t="str">
        <f t="shared" si="29"/>
        <v/>
      </c>
      <c r="AI470" s="6" t="str">
        <f>IF($AF470="","",IF(LEFT(A470,5)="17500","タンク",IF(LEFT(A470,5)="17510","タンク",IF(COUNTIF(WeDB!$D$174:$D$183,$AF470)&gt;0,"吊掛けのみ",IF(COUNTIF(WeDB!$M$3:$M$169,$AF470)&gt;0,"アルミ",IF(COUNTIF(WeDB!D$3:D$169,$AF470),"WE適用","適用無し"))))))</f>
        <v/>
      </c>
      <c r="AJ470" s="6" t="str">
        <f>IF(AND(AI470="WE適用",COUNTIF(Planning!$AS$10:$AS$896,$AF470&amp;"_"&amp;$AH470)&gt;0),"計画ok",IF(AND(AI470="WE適用",COUNTIF(Planning!$AS$10:$AS$896,$AF470&amp;"_"&amp;$AH470)=0),"未反映NG",""))</f>
        <v/>
      </c>
      <c r="AK470" s="6" t="str">
        <f t="shared" si="31"/>
        <v>_</v>
      </c>
      <c r="AL470" s="6" t="str">
        <f>IF(B470="","",_xlfn.XLOOKUP(AF470,CostDB!A:A,CostDB!G:G))</f>
        <v/>
      </c>
    </row>
    <row r="471" spans="1:38" x14ac:dyDescent="0.35">
      <c r="A471" s="8"/>
      <c r="B471" s="9"/>
      <c r="C471" s="9"/>
      <c r="D471" s="10"/>
      <c r="E471" s="9"/>
      <c r="F471" s="9"/>
      <c r="G471" s="9"/>
      <c r="H471" s="9"/>
      <c r="I471" s="9"/>
      <c r="J471" s="9"/>
      <c r="K471" s="9"/>
      <c r="L471" s="9"/>
      <c r="M471" s="9"/>
      <c r="N471" s="9"/>
      <c r="O471" s="9"/>
      <c r="P471" s="9"/>
      <c r="Q471" s="9"/>
      <c r="R471" s="9"/>
      <c r="S471" s="9"/>
      <c r="T471" s="9"/>
      <c r="U471" s="9"/>
      <c r="V471" s="9"/>
      <c r="W471" s="9"/>
      <c r="X471" s="9"/>
      <c r="Y471" s="9"/>
      <c r="Z471" s="9"/>
      <c r="AA471" s="9"/>
      <c r="AB471" s="9"/>
      <c r="AC471" s="10"/>
      <c r="AD471" s="535"/>
      <c r="AE471" s="6">
        <f t="shared" si="32"/>
        <v>0</v>
      </c>
      <c r="AF471" s="6" t="str">
        <f>IF($AE471=17,_xlfn.XLOOKUP($A471&amp;" ",CostDB!B:B,CostDB!A:A,"",,),IF($AE471=15,_xlfn.XLOOKUP($A471&amp;"   ",CostDB!B:B,CostDB!A:A,"",,),""))</f>
        <v/>
      </c>
      <c r="AG471" s="6" t="str">
        <f t="shared" si="30"/>
        <v/>
      </c>
      <c r="AH471" s="6" t="str">
        <f t="shared" si="29"/>
        <v/>
      </c>
      <c r="AI471" s="6" t="str">
        <f>IF($AF471="","",IF(LEFT(A471,5)="17500","タンク",IF(LEFT(A471,5)="17510","タンク",IF(COUNTIF(WeDB!$D$174:$D$183,$AF471)&gt;0,"吊掛けのみ",IF(COUNTIF(WeDB!$M$3:$M$169,$AF471)&gt;0,"アルミ",IF(COUNTIF(WeDB!D$3:D$169,$AF471),"WE適用","適用無し"))))))</f>
        <v/>
      </c>
      <c r="AJ471" s="6" t="str">
        <f>IF(AND(AI471="WE適用",COUNTIF(Planning!$AS$10:$AS$896,$AF471&amp;"_"&amp;$AH471)&gt;0),"計画ok",IF(AND(AI471="WE適用",COUNTIF(Planning!$AS$10:$AS$896,$AF471&amp;"_"&amp;$AH471)=0),"未反映NG",""))</f>
        <v/>
      </c>
      <c r="AK471" s="6" t="str">
        <f t="shared" si="31"/>
        <v>_</v>
      </c>
      <c r="AL471" s="6" t="str">
        <f>IF(B471="","",_xlfn.XLOOKUP(AF471,CostDB!A:A,CostDB!G:G))</f>
        <v/>
      </c>
    </row>
    <row r="472" spans="1:38" x14ac:dyDescent="0.35">
      <c r="A472" s="8"/>
      <c r="B472" s="9"/>
      <c r="C472" s="9"/>
      <c r="D472" s="10"/>
      <c r="E472" s="9"/>
      <c r="F472" s="9"/>
      <c r="G472" s="9"/>
      <c r="H472" s="9"/>
      <c r="I472" s="9"/>
      <c r="J472" s="9"/>
      <c r="K472" s="9"/>
      <c r="L472" s="9"/>
      <c r="M472" s="9"/>
      <c r="N472" s="9"/>
      <c r="O472" s="9"/>
      <c r="P472" s="9"/>
      <c r="Q472" s="9"/>
      <c r="R472" s="9"/>
      <c r="S472" s="9"/>
      <c r="T472" s="9"/>
      <c r="U472" s="9"/>
      <c r="V472" s="9"/>
      <c r="W472" s="9"/>
      <c r="X472" s="9"/>
      <c r="Y472" s="9"/>
      <c r="Z472" s="9"/>
      <c r="AA472" s="9"/>
      <c r="AB472" s="9"/>
      <c r="AC472" s="10"/>
      <c r="AD472" s="535"/>
      <c r="AE472" s="6">
        <f t="shared" si="32"/>
        <v>0</v>
      </c>
      <c r="AF472" s="6" t="str">
        <f>IF($AE472=17,_xlfn.XLOOKUP($A472&amp;" ",CostDB!B:B,CostDB!A:A,"",,),IF($AE472=15,_xlfn.XLOOKUP($A472&amp;"   ",CostDB!B:B,CostDB!A:A,"",,),""))</f>
        <v/>
      </c>
      <c r="AG472" s="6" t="str">
        <f t="shared" si="30"/>
        <v/>
      </c>
      <c r="AH472" s="6" t="str">
        <f t="shared" si="29"/>
        <v/>
      </c>
      <c r="AI472" s="6" t="str">
        <f>IF($AF472="","",IF(LEFT(A472,5)="17500","タンク",IF(LEFT(A472,5)="17510","タンク",IF(COUNTIF(WeDB!$D$174:$D$183,$AF472)&gt;0,"吊掛けのみ",IF(COUNTIF(WeDB!$M$3:$M$169,$AF472)&gt;0,"アルミ",IF(COUNTIF(WeDB!D$3:D$169,$AF472),"WE適用","適用無し"))))))</f>
        <v/>
      </c>
      <c r="AJ472" s="6" t="str">
        <f>IF(AND(AI472="WE適用",COUNTIF(Planning!$AS$10:$AS$896,$AF472&amp;"_"&amp;$AH472)&gt;0),"計画ok",IF(AND(AI472="WE適用",COUNTIF(Planning!$AS$10:$AS$896,$AF472&amp;"_"&amp;$AH472)=0),"未反映NG",""))</f>
        <v/>
      </c>
      <c r="AK472" s="6" t="str">
        <f t="shared" si="31"/>
        <v>_</v>
      </c>
      <c r="AL472" s="6" t="str">
        <f>IF(B472="","",_xlfn.XLOOKUP(AF472,CostDB!A:A,CostDB!G:G))</f>
        <v/>
      </c>
    </row>
    <row r="473" spans="1:38" x14ac:dyDescent="0.35">
      <c r="A473" s="8"/>
      <c r="B473" s="9"/>
      <c r="C473" s="9"/>
      <c r="D473" s="10"/>
      <c r="E473" s="9"/>
      <c r="F473" s="9"/>
      <c r="G473" s="9"/>
      <c r="H473" s="9"/>
      <c r="I473" s="9"/>
      <c r="J473" s="9"/>
      <c r="K473" s="9"/>
      <c r="L473" s="9"/>
      <c r="M473" s="9"/>
      <c r="N473" s="9"/>
      <c r="O473" s="9"/>
      <c r="P473" s="9"/>
      <c r="Q473" s="9"/>
      <c r="R473" s="9"/>
      <c r="S473" s="9"/>
      <c r="T473" s="9"/>
      <c r="U473" s="9"/>
      <c r="V473" s="9"/>
      <c r="W473" s="9"/>
      <c r="X473" s="9"/>
      <c r="Y473" s="9"/>
      <c r="Z473" s="9"/>
      <c r="AA473" s="9"/>
      <c r="AB473" s="9"/>
      <c r="AC473" s="10"/>
      <c r="AD473" s="535"/>
      <c r="AE473" s="6">
        <f t="shared" si="32"/>
        <v>0</v>
      </c>
      <c r="AF473" s="6" t="str">
        <f>IF($AE473=17,_xlfn.XLOOKUP($A473&amp;" ",CostDB!B:B,CostDB!A:A,"",,),IF($AE473=15,_xlfn.XLOOKUP($A473&amp;"   ",CostDB!B:B,CostDB!A:A,"",,),""))</f>
        <v/>
      </c>
      <c r="AG473" s="6" t="str">
        <f t="shared" si="30"/>
        <v/>
      </c>
      <c r="AH473" s="6" t="str">
        <f t="shared" si="29"/>
        <v/>
      </c>
      <c r="AI473" s="6" t="str">
        <f>IF($AF473="","",IF(LEFT(A473,5)="17500","タンク",IF(LEFT(A473,5)="17510","タンク",IF(COUNTIF(WeDB!$D$174:$D$183,$AF473)&gt;0,"吊掛けのみ",IF(COUNTIF(WeDB!$M$3:$M$169,$AF473)&gt;0,"アルミ",IF(COUNTIF(WeDB!D$3:D$169,$AF473),"WE適用","適用無し"))))))</f>
        <v/>
      </c>
      <c r="AJ473" s="6" t="str">
        <f>IF(AND(AI473="WE適用",COUNTIF(Planning!$AS$10:$AS$896,$AF473&amp;"_"&amp;$AH473)&gt;0),"計画ok",IF(AND(AI473="WE適用",COUNTIF(Planning!$AS$10:$AS$896,$AF473&amp;"_"&amp;$AH473)=0),"未反映NG",""))</f>
        <v/>
      </c>
      <c r="AK473" s="6" t="str">
        <f t="shared" si="31"/>
        <v>_</v>
      </c>
      <c r="AL473" s="6" t="str">
        <f>IF(B473="","",_xlfn.XLOOKUP(AF473,CostDB!A:A,CostDB!G:G))</f>
        <v/>
      </c>
    </row>
    <row r="474" spans="1:38" x14ac:dyDescent="0.35">
      <c r="A474" s="8"/>
      <c r="B474" s="9"/>
      <c r="C474" s="9"/>
      <c r="D474" s="10"/>
      <c r="E474" s="9"/>
      <c r="F474" s="9"/>
      <c r="G474" s="9"/>
      <c r="H474" s="9"/>
      <c r="I474" s="9"/>
      <c r="J474" s="9"/>
      <c r="K474" s="9"/>
      <c r="L474" s="9"/>
      <c r="M474" s="9"/>
      <c r="N474" s="9"/>
      <c r="O474" s="9"/>
      <c r="P474" s="9"/>
      <c r="Q474" s="9"/>
      <c r="R474" s="9"/>
      <c r="S474" s="9"/>
      <c r="T474" s="9"/>
      <c r="U474" s="9"/>
      <c r="V474" s="9"/>
      <c r="W474" s="9"/>
      <c r="X474" s="9"/>
      <c r="Y474" s="9"/>
      <c r="Z474" s="9"/>
      <c r="AA474" s="9"/>
      <c r="AB474" s="9"/>
      <c r="AC474" s="10"/>
      <c r="AD474" s="535"/>
      <c r="AE474" s="6">
        <f t="shared" si="32"/>
        <v>0</v>
      </c>
      <c r="AF474" s="6" t="str">
        <f>IF($AE474=17,_xlfn.XLOOKUP($A474&amp;" ",CostDB!B:B,CostDB!A:A,"",,),IF($AE474=15,_xlfn.XLOOKUP($A474&amp;"   ",CostDB!B:B,CostDB!A:A,"",,),""))</f>
        <v/>
      </c>
      <c r="AG474" s="6" t="str">
        <f t="shared" si="30"/>
        <v/>
      </c>
      <c r="AH474" s="6" t="str">
        <f t="shared" si="29"/>
        <v/>
      </c>
      <c r="AI474" s="6" t="str">
        <f>IF($AF474="","",IF(LEFT(A474,5)="17500","タンク",IF(LEFT(A474,5)="17510","タンク",IF(COUNTIF(WeDB!$D$174:$D$183,$AF474)&gt;0,"吊掛けのみ",IF(COUNTIF(WeDB!$M$3:$M$169,$AF474)&gt;0,"アルミ",IF(COUNTIF(WeDB!D$3:D$169,$AF474),"WE適用","適用無し"))))))</f>
        <v/>
      </c>
      <c r="AJ474" s="6" t="str">
        <f>IF(AND(AI474="WE適用",COUNTIF(Planning!$AS$10:$AS$896,$AF474&amp;"_"&amp;$AH474)&gt;0),"計画ok",IF(AND(AI474="WE適用",COUNTIF(Planning!$AS$10:$AS$896,$AF474&amp;"_"&amp;$AH474)=0),"未反映NG",""))</f>
        <v/>
      </c>
      <c r="AK474" s="6" t="str">
        <f t="shared" si="31"/>
        <v>_</v>
      </c>
      <c r="AL474" s="6" t="str">
        <f>IF(B474="","",_xlfn.XLOOKUP(AF474,CostDB!A:A,CostDB!G:G))</f>
        <v/>
      </c>
    </row>
    <row r="475" spans="1:38" x14ac:dyDescent="0.35">
      <c r="A475" s="8"/>
      <c r="B475" s="9"/>
      <c r="C475" s="9"/>
      <c r="D475" s="10"/>
      <c r="E475" s="9"/>
      <c r="F475" s="9"/>
      <c r="G475" s="9"/>
      <c r="H475" s="9"/>
      <c r="I475" s="9"/>
      <c r="J475" s="9"/>
      <c r="K475" s="9"/>
      <c r="L475" s="9"/>
      <c r="M475" s="9"/>
      <c r="N475" s="9"/>
      <c r="O475" s="9"/>
      <c r="P475" s="9"/>
      <c r="Q475" s="9"/>
      <c r="R475" s="9"/>
      <c r="S475" s="9"/>
      <c r="T475" s="9"/>
      <c r="U475" s="9"/>
      <c r="V475" s="9"/>
      <c r="W475" s="9"/>
      <c r="X475" s="9"/>
      <c r="Y475" s="9"/>
      <c r="Z475" s="9"/>
      <c r="AA475" s="9"/>
      <c r="AB475" s="9"/>
      <c r="AC475" s="10"/>
      <c r="AD475" s="535"/>
      <c r="AE475" s="6">
        <f t="shared" si="32"/>
        <v>0</v>
      </c>
      <c r="AF475" s="6" t="str">
        <f>IF($AE475=17,_xlfn.XLOOKUP($A475&amp;" ",CostDB!B:B,CostDB!A:A,"",,),IF($AE475=15,_xlfn.XLOOKUP($A475&amp;"   ",CostDB!B:B,CostDB!A:A,"",,),""))</f>
        <v/>
      </c>
      <c r="AG475" s="6" t="str">
        <f t="shared" si="30"/>
        <v/>
      </c>
      <c r="AH475" s="6" t="str">
        <f t="shared" si="29"/>
        <v/>
      </c>
      <c r="AI475" s="6" t="str">
        <f>IF($AF475="","",IF(LEFT(A475,5)="17500","タンク",IF(LEFT(A475,5)="17510","タンク",IF(COUNTIF(WeDB!$D$174:$D$183,$AF475)&gt;0,"吊掛けのみ",IF(COUNTIF(WeDB!$M$3:$M$169,$AF475)&gt;0,"アルミ",IF(COUNTIF(WeDB!D$3:D$169,$AF475),"WE適用","適用無し"))))))</f>
        <v/>
      </c>
      <c r="AJ475" s="6" t="str">
        <f>IF(AND(AI475="WE適用",COUNTIF(Planning!$AS$10:$AS$896,$AF475&amp;"_"&amp;$AH475)&gt;0),"計画ok",IF(AND(AI475="WE適用",COUNTIF(Planning!$AS$10:$AS$896,$AF475&amp;"_"&amp;$AH475)=0),"未反映NG",""))</f>
        <v/>
      </c>
      <c r="AK475" s="6" t="str">
        <f t="shared" si="31"/>
        <v>_</v>
      </c>
      <c r="AL475" s="6" t="str">
        <f>IF(B475="","",_xlfn.XLOOKUP(AF475,CostDB!A:A,CostDB!G:G))</f>
        <v/>
      </c>
    </row>
    <row r="476" spans="1:38" x14ac:dyDescent="0.35">
      <c r="A476" s="8"/>
      <c r="B476" s="9"/>
      <c r="C476" s="9"/>
      <c r="D476" s="10"/>
      <c r="E476" s="9"/>
      <c r="F476" s="9"/>
      <c r="G476" s="9"/>
      <c r="H476" s="9"/>
      <c r="I476" s="9"/>
      <c r="J476" s="9"/>
      <c r="K476" s="9"/>
      <c r="L476" s="9"/>
      <c r="M476" s="9"/>
      <c r="N476" s="9"/>
      <c r="O476" s="9"/>
      <c r="P476" s="9"/>
      <c r="Q476" s="9"/>
      <c r="R476" s="9"/>
      <c r="S476" s="9"/>
      <c r="T476" s="9"/>
      <c r="U476" s="9"/>
      <c r="V476" s="9"/>
      <c r="W476" s="9"/>
      <c r="X476" s="9"/>
      <c r="Y476" s="9"/>
      <c r="Z476" s="9"/>
      <c r="AA476" s="9"/>
      <c r="AB476" s="9"/>
      <c r="AC476" s="10"/>
      <c r="AD476" s="535"/>
      <c r="AE476" s="6">
        <f t="shared" si="32"/>
        <v>0</v>
      </c>
      <c r="AF476" s="6" t="str">
        <f>IF($AE476=17,_xlfn.XLOOKUP($A476&amp;" ",CostDB!B:B,CostDB!A:A,"",,),IF($AE476=15,_xlfn.XLOOKUP($A476&amp;"   ",CostDB!B:B,CostDB!A:A,"",,),""))</f>
        <v/>
      </c>
      <c r="AG476" s="6" t="str">
        <f t="shared" si="30"/>
        <v/>
      </c>
      <c r="AH476" s="6" t="str">
        <f t="shared" si="29"/>
        <v/>
      </c>
      <c r="AI476" s="6" t="str">
        <f>IF($AF476="","",IF(LEFT(A476,5)="17500","タンク",IF(LEFT(A476,5)="17510","タンク",IF(COUNTIF(WeDB!$D$174:$D$183,$AF476)&gt;0,"吊掛けのみ",IF(COUNTIF(WeDB!$M$3:$M$169,$AF476)&gt;0,"アルミ",IF(COUNTIF(WeDB!D$3:D$169,$AF476),"WE適用","適用無し"))))))</f>
        <v/>
      </c>
      <c r="AJ476" s="6" t="str">
        <f>IF(AND(AI476="WE適用",COUNTIF(Planning!$AS$10:$AS$896,$AF476&amp;"_"&amp;$AH476)&gt;0),"計画ok",IF(AND(AI476="WE適用",COUNTIF(Planning!$AS$10:$AS$896,$AF476&amp;"_"&amp;$AH476)=0),"未反映NG",""))</f>
        <v/>
      </c>
      <c r="AK476" s="6" t="str">
        <f t="shared" si="31"/>
        <v>_</v>
      </c>
      <c r="AL476" s="6" t="str">
        <f>IF(B476="","",_xlfn.XLOOKUP(AF476,CostDB!A:A,CostDB!G:G))</f>
        <v/>
      </c>
    </row>
    <row r="477" spans="1:38" x14ac:dyDescent="0.35">
      <c r="A477" s="8"/>
      <c r="B477" s="9"/>
      <c r="C477" s="9"/>
      <c r="D477" s="10"/>
      <c r="E477" s="9"/>
      <c r="F477" s="9"/>
      <c r="G477" s="9"/>
      <c r="H477" s="9"/>
      <c r="I477" s="9"/>
      <c r="J477" s="9"/>
      <c r="K477" s="9"/>
      <c r="L477" s="9"/>
      <c r="M477" s="9"/>
      <c r="N477" s="9"/>
      <c r="O477" s="9"/>
      <c r="P477" s="9"/>
      <c r="Q477" s="9"/>
      <c r="R477" s="9"/>
      <c r="S477" s="9"/>
      <c r="T477" s="9"/>
      <c r="U477" s="9"/>
      <c r="V477" s="9"/>
      <c r="W477" s="9"/>
      <c r="X477" s="9"/>
      <c r="Y477" s="9"/>
      <c r="Z477" s="9"/>
      <c r="AA477" s="9"/>
      <c r="AB477" s="9"/>
      <c r="AC477" s="10"/>
      <c r="AD477" s="535"/>
      <c r="AE477" s="6">
        <f t="shared" si="32"/>
        <v>0</v>
      </c>
      <c r="AF477" s="6" t="str">
        <f>IF($AE477=17,_xlfn.XLOOKUP($A477&amp;" ",CostDB!B:B,CostDB!A:A,"",,),IF($AE477=15,_xlfn.XLOOKUP($A477&amp;"   ",CostDB!B:B,CostDB!A:A,"",,),""))</f>
        <v/>
      </c>
      <c r="AG477" s="6" t="str">
        <f t="shared" si="30"/>
        <v/>
      </c>
      <c r="AH477" s="6" t="str">
        <f t="shared" si="29"/>
        <v/>
      </c>
      <c r="AI477" s="6" t="str">
        <f>IF($AF477="","",IF(LEFT(A477,5)="17500","タンク",IF(LEFT(A477,5)="17510","タンク",IF(COUNTIF(WeDB!$D$174:$D$183,$AF477)&gt;0,"吊掛けのみ",IF(COUNTIF(WeDB!$M$3:$M$169,$AF477)&gt;0,"アルミ",IF(COUNTIF(WeDB!D$3:D$169,$AF477),"WE適用","適用無し"))))))</f>
        <v/>
      </c>
      <c r="AJ477" s="6" t="str">
        <f>IF(AND(AI477="WE適用",COUNTIF(Planning!$AS$10:$AS$896,$AF477&amp;"_"&amp;$AH477)&gt;0),"計画ok",IF(AND(AI477="WE適用",COUNTIF(Planning!$AS$10:$AS$896,$AF477&amp;"_"&amp;$AH477)=0),"未反映NG",""))</f>
        <v/>
      </c>
      <c r="AK477" s="6" t="str">
        <f t="shared" si="31"/>
        <v>_</v>
      </c>
      <c r="AL477" s="6" t="str">
        <f>IF(B477="","",_xlfn.XLOOKUP(AF477,CostDB!A:A,CostDB!G:G))</f>
        <v/>
      </c>
    </row>
    <row r="478" spans="1:38" x14ac:dyDescent="0.35">
      <c r="A478" s="8"/>
      <c r="B478" s="9"/>
      <c r="C478" s="9"/>
      <c r="D478" s="10"/>
      <c r="E478" s="9"/>
      <c r="F478" s="9"/>
      <c r="G478" s="9"/>
      <c r="H478" s="9"/>
      <c r="I478" s="9"/>
      <c r="J478" s="9"/>
      <c r="K478" s="9"/>
      <c r="L478" s="9"/>
      <c r="M478" s="9"/>
      <c r="N478" s="9"/>
      <c r="O478" s="9"/>
      <c r="P478" s="9"/>
      <c r="Q478" s="9"/>
      <c r="R478" s="9"/>
      <c r="S478" s="9"/>
      <c r="T478" s="9"/>
      <c r="U478" s="9"/>
      <c r="V478" s="9"/>
      <c r="W478" s="9"/>
      <c r="X478" s="9"/>
      <c r="Y478" s="9"/>
      <c r="Z478" s="9"/>
      <c r="AA478" s="9"/>
      <c r="AB478" s="9"/>
      <c r="AC478" s="10"/>
      <c r="AD478" s="535"/>
      <c r="AE478" s="6">
        <f t="shared" si="32"/>
        <v>0</v>
      </c>
      <c r="AF478" s="6" t="str">
        <f>IF($AE478=17,_xlfn.XLOOKUP($A478&amp;" ",CostDB!B:B,CostDB!A:A,"",,),IF($AE478=15,_xlfn.XLOOKUP($A478&amp;"   ",CostDB!B:B,CostDB!A:A,"",,),""))</f>
        <v/>
      </c>
      <c r="AG478" s="6" t="str">
        <f t="shared" si="30"/>
        <v/>
      </c>
      <c r="AH478" s="6" t="str">
        <f t="shared" si="29"/>
        <v/>
      </c>
      <c r="AI478" s="6" t="str">
        <f>IF($AF478="","",IF(LEFT(A478,5)="17500","タンク",IF(LEFT(A478,5)="17510","タンク",IF(COUNTIF(WeDB!$D$174:$D$183,$AF478)&gt;0,"吊掛けのみ",IF(COUNTIF(WeDB!$M$3:$M$169,$AF478)&gt;0,"アルミ",IF(COUNTIF(WeDB!D$3:D$169,$AF478),"WE適用","適用無し"))))))</f>
        <v/>
      </c>
      <c r="AJ478" s="6" t="str">
        <f>IF(AND(AI478="WE適用",COUNTIF(Planning!$AS$10:$AS$896,$AF478&amp;"_"&amp;$AH478)&gt;0),"計画ok",IF(AND(AI478="WE適用",COUNTIF(Planning!$AS$10:$AS$896,$AF478&amp;"_"&amp;$AH478)=0),"未反映NG",""))</f>
        <v/>
      </c>
      <c r="AK478" s="6" t="str">
        <f t="shared" si="31"/>
        <v>_</v>
      </c>
      <c r="AL478" s="6" t="str">
        <f>IF(B478="","",_xlfn.XLOOKUP(AF478,CostDB!A:A,CostDB!G:G))</f>
        <v/>
      </c>
    </row>
    <row r="479" spans="1:38" x14ac:dyDescent="0.35">
      <c r="A479" s="8"/>
      <c r="B479" s="9"/>
      <c r="C479" s="9"/>
      <c r="D479" s="10"/>
      <c r="E479" s="9"/>
      <c r="F479" s="9"/>
      <c r="G479" s="9"/>
      <c r="H479" s="9"/>
      <c r="I479" s="9"/>
      <c r="J479" s="9"/>
      <c r="K479" s="9"/>
      <c r="L479" s="9"/>
      <c r="M479" s="9"/>
      <c r="N479" s="9"/>
      <c r="O479" s="9"/>
      <c r="P479" s="9"/>
      <c r="Q479" s="9"/>
      <c r="R479" s="9"/>
      <c r="S479" s="9"/>
      <c r="T479" s="9"/>
      <c r="U479" s="9"/>
      <c r="V479" s="9"/>
      <c r="W479" s="9"/>
      <c r="X479" s="9"/>
      <c r="Y479" s="9"/>
      <c r="Z479" s="9"/>
      <c r="AA479" s="9"/>
      <c r="AB479" s="9"/>
      <c r="AC479" s="10"/>
      <c r="AD479" s="535"/>
      <c r="AE479" s="6">
        <f t="shared" si="32"/>
        <v>0</v>
      </c>
      <c r="AF479" s="6" t="str">
        <f>IF($AE479=17,_xlfn.XLOOKUP($A479&amp;" ",CostDB!B:B,CostDB!A:A,"",,),IF($AE479=15,_xlfn.XLOOKUP($A479&amp;"   ",CostDB!B:B,CostDB!A:A,"",,),""))</f>
        <v/>
      </c>
      <c r="AG479" s="6" t="str">
        <f t="shared" si="30"/>
        <v/>
      </c>
      <c r="AH479" s="6" t="str">
        <f t="shared" si="29"/>
        <v/>
      </c>
      <c r="AI479" s="6" t="str">
        <f>IF($AF479="","",IF(LEFT(A479,5)="17500","タンク",IF(LEFT(A479,5)="17510","タンク",IF(COUNTIF(WeDB!$D$174:$D$183,$AF479)&gt;0,"吊掛けのみ",IF(COUNTIF(WeDB!$M$3:$M$169,$AF479)&gt;0,"アルミ",IF(COUNTIF(WeDB!D$3:D$169,$AF479),"WE適用","適用無し"))))))</f>
        <v/>
      </c>
      <c r="AJ479" s="6" t="str">
        <f>IF(AND(AI479="WE適用",COUNTIF(Planning!$AS$10:$AS$896,$AF479&amp;"_"&amp;$AH479)&gt;0),"計画ok",IF(AND(AI479="WE適用",COUNTIF(Planning!$AS$10:$AS$896,$AF479&amp;"_"&amp;$AH479)=0),"未反映NG",""))</f>
        <v/>
      </c>
      <c r="AK479" s="6" t="str">
        <f t="shared" si="31"/>
        <v>_</v>
      </c>
      <c r="AL479" s="6" t="str">
        <f>IF(B479="","",_xlfn.XLOOKUP(AF479,CostDB!A:A,CostDB!G:G))</f>
        <v/>
      </c>
    </row>
    <row r="480" spans="1:38" x14ac:dyDescent="0.35">
      <c r="A480" s="8"/>
      <c r="B480" s="9"/>
      <c r="C480" s="9"/>
      <c r="D480" s="10"/>
      <c r="E480" s="9"/>
      <c r="F480" s="9"/>
      <c r="G480" s="9"/>
      <c r="H480" s="9"/>
      <c r="I480" s="9"/>
      <c r="J480" s="9"/>
      <c r="K480" s="9"/>
      <c r="L480" s="9"/>
      <c r="M480" s="9"/>
      <c r="N480" s="9"/>
      <c r="O480" s="9"/>
      <c r="P480" s="9"/>
      <c r="Q480" s="9"/>
      <c r="R480" s="9"/>
      <c r="S480" s="9"/>
      <c r="T480" s="9"/>
      <c r="U480" s="9"/>
      <c r="V480" s="9"/>
      <c r="W480" s="9"/>
      <c r="X480" s="9"/>
      <c r="Y480" s="9"/>
      <c r="Z480" s="9"/>
      <c r="AA480" s="9"/>
      <c r="AB480" s="9"/>
      <c r="AC480" s="10"/>
      <c r="AD480" s="535"/>
      <c r="AE480" s="6">
        <f t="shared" si="32"/>
        <v>0</v>
      </c>
      <c r="AF480" s="6" t="str">
        <f>IF($AE480=17,_xlfn.XLOOKUP($A480&amp;" ",CostDB!B:B,CostDB!A:A,"",,),IF($AE480=15,_xlfn.XLOOKUP($A480&amp;"   ",CostDB!B:B,CostDB!A:A,"",,),""))</f>
        <v/>
      </c>
      <c r="AG480" s="6" t="str">
        <f t="shared" si="30"/>
        <v/>
      </c>
      <c r="AH480" s="6" t="str">
        <f t="shared" si="29"/>
        <v/>
      </c>
      <c r="AI480" s="6" t="str">
        <f>IF($AF480="","",IF(LEFT(A480,5)="17500","タンク",IF(LEFT(A480,5)="17510","タンク",IF(COUNTIF(WeDB!$D$174:$D$183,$AF480)&gt;0,"吊掛けのみ",IF(COUNTIF(WeDB!$M$3:$M$169,$AF480)&gt;0,"アルミ",IF(COUNTIF(WeDB!D$3:D$169,$AF480),"WE適用","適用無し"))))))</f>
        <v/>
      </c>
      <c r="AJ480" s="6" t="str">
        <f>IF(AND(AI480="WE適用",COUNTIF(Planning!$AS$10:$AS$896,$AF480&amp;"_"&amp;$AH480)&gt;0),"計画ok",IF(AND(AI480="WE適用",COUNTIF(Planning!$AS$10:$AS$896,$AF480&amp;"_"&amp;$AH480)=0),"未反映NG",""))</f>
        <v/>
      </c>
      <c r="AK480" s="6" t="str">
        <f t="shared" si="31"/>
        <v>_</v>
      </c>
      <c r="AL480" s="6" t="str">
        <f>IF(B480="","",_xlfn.XLOOKUP(AF480,CostDB!A:A,CostDB!G:G))</f>
        <v/>
      </c>
    </row>
    <row r="481" spans="1:38" x14ac:dyDescent="0.35">
      <c r="A481" s="8"/>
      <c r="B481" s="9"/>
      <c r="C481" s="9"/>
      <c r="D481" s="10"/>
      <c r="E481" s="9"/>
      <c r="F481" s="9"/>
      <c r="G481" s="9"/>
      <c r="H481" s="9"/>
      <c r="I481" s="9"/>
      <c r="J481" s="9"/>
      <c r="K481" s="9"/>
      <c r="L481" s="9"/>
      <c r="M481" s="9"/>
      <c r="N481" s="9"/>
      <c r="O481" s="9"/>
      <c r="P481" s="9"/>
      <c r="Q481" s="9"/>
      <c r="R481" s="9"/>
      <c r="S481" s="9"/>
      <c r="T481" s="9"/>
      <c r="U481" s="9"/>
      <c r="V481" s="9"/>
      <c r="W481" s="9"/>
      <c r="X481" s="9"/>
      <c r="Y481" s="9"/>
      <c r="Z481" s="9"/>
      <c r="AA481" s="9"/>
      <c r="AB481" s="9"/>
      <c r="AC481" s="10"/>
      <c r="AD481" s="535"/>
      <c r="AE481" s="6">
        <f t="shared" si="32"/>
        <v>0</v>
      </c>
      <c r="AF481" s="6" t="str">
        <f>IF($AE481=17,_xlfn.XLOOKUP($A481&amp;" ",CostDB!B:B,CostDB!A:A,"",,),IF($AE481=15,_xlfn.XLOOKUP($A481&amp;"   ",CostDB!B:B,CostDB!A:A,"",,),""))</f>
        <v/>
      </c>
      <c r="AG481" s="6" t="str">
        <f t="shared" si="30"/>
        <v/>
      </c>
      <c r="AH481" s="6" t="str">
        <f t="shared" si="29"/>
        <v/>
      </c>
      <c r="AI481" s="6" t="str">
        <f>IF($AF481="","",IF(LEFT(A481,5)="17500","タンク",IF(LEFT(A481,5)="17510","タンク",IF(COUNTIF(WeDB!$D$174:$D$183,$AF481)&gt;0,"吊掛けのみ",IF(COUNTIF(WeDB!$M$3:$M$169,$AF481)&gt;0,"アルミ",IF(COUNTIF(WeDB!D$3:D$169,$AF481),"WE適用","適用無し"))))))</f>
        <v/>
      </c>
      <c r="AJ481" s="6" t="str">
        <f>IF(AND(AI481="WE適用",COUNTIF(Planning!$AS$10:$AS$896,$AF481&amp;"_"&amp;$AH481)&gt;0),"計画ok",IF(AND(AI481="WE適用",COUNTIF(Planning!$AS$10:$AS$896,$AF481&amp;"_"&amp;$AH481)=0),"未反映NG",""))</f>
        <v/>
      </c>
      <c r="AK481" s="6" t="str">
        <f t="shared" si="31"/>
        <v>_</v>
      </c>
      <c r="AL481" s="6" t="str">
        <f>IF(B481="","",_xlfn.XLOOKUP(AF481,CostDB!A:A,CostDB!G:G))</f>
        <v/>
      </c>
    </row>
    <row r="482" spans="1:38" x14ac:dyDescent="0.35">
      <c r="A482" s="8"/>
      <c r="B482" s="9"/>
      <c r="C482" s="9"/>
      <c r="D482" s="10"/>
      <c r="E482" s="9"/>
      <c r="F482" s="9"/>
      <c r="G482" s="9"/>
      <c r="H482" s="9"/>
      <c r="I482" s="9"/>
      <c r="J482" s="9"/>
      <c r="K482" s="9"/>
      <c r="L482" s="9"/>
      <c r="M482" s="9"/>
      <c r="N482" s="9"/>
      <c r="O482" s="9"/>
      <c r="P482" s="9"/>
      <c r="Q482" s="9"/>
      <c r="R482" s="9"/>
      <c r="S482" s="9"/>
      <c r="T482" s="9"/>
      <c r="U482" s="9"/>
      <c r="V482" s="9"/>
      <c r="W482" s="9"/>
      <c r="X482" s="9"/>
      <c r="Y482" s="9"/>
      <c r="Z482" s="9"/>
      <c r="AA482" s="9"/>
      <c r="AB482" s="9"/>
      <c r="AC482" s="10"/>
      <c r="AD482" s="535"/>
      <c r="AE482" s="6">
        <f t="shared" si="32"/>
        <v>0</v>
      </c>
      <c r="AF482" s="6" t="str">
        <f>IF($AE482=17,_xlfn.XLOOKUP($A482&amp;" ",CostDB!B:B,CostDB!A:A,"",,),IF($AE482=15,_xlfn.XLOOKUP($A482&amp;"   ",CostDB!B:B,CostDB!A:A,"",,),""))</f>
        <v/>
      </c>
      <c r="AG482" s="6" t="str">
        <f t="shared" si="30"/>
        <v/>
      </c>
      <c r="AH482" s="6" t="str">
        <f t="shared" si="29"/>
        <v/>
      </c>
      <c r="AI482" s="6" t="str">
        <f>IF($AF482="","",IF(LEFT(A482,5)="17500","タンク",IF(LEFT(A482,5)="17510","タンク",IF(COUNTIF(WeDB!$D$174:$D$183,$AF482)&gt;0,"吊掛けのみ",IF(COUNTIF(WeDB!$M$3:$M$169,$AF482)&gt;0,"アルミ",IF(COUNTIF(WeDB!D$3:D$169,$AF482),"WE適用","適用無し"))))))</f>
        <v/>
      </c>
      <c r="AJ482" s="6" t="str">
        <f>IF(AND(AI482="WE適用",COUNTIF(Planning!$AS$10:$AS$896,$AF482&amp;"_"&amp;$AH482)&gt;0),"計画ok",IF(AND(AI482="WE適用",COUNTIF(Planning!$AS$10:$AS$896,$AF482&amp;"_"&amp;$AH482)=0),"未反映NG",""))</f>
        <v/>
      </c>
      <c r="AK482" s="6" t="str">
        <f t="shared" si="31"/>
        <v>_</v>
      </c>
      <c r="AL482" s="6" t="str">
        <f>IF(B482="","",_xlfn.XLOOKUP(AF482,CostDB!A:A,CostDB!G:G))</f>
        <v/>
      </c>
    </row>
    <row r="483" spans="1:38" x14ac:dyDescent="0.35">
      <c r="A483" s="8"/>
      <c r="B483" s="9"/>
      <c r="C483" s="9"/>
      <c r="D483" s="10"/>
      <c r="E483" s="9"/>
      <c r="F483" s="9"/>
      <c r="G483" s="9"/>
      <c r="H483" s="9"/>
      <c r="I483" s="9"/>
      <c r="J483" s="9"/>
      <c r="K483" s="9"/>
      <c r="L483" s="9"/>
      <c r="M483" s="9"/>
      <c r="N483" s="9"/>
      <c r="O483" s="9"/>
      <c r="P483" s="9"/>
      <c r="Q483" s="9"/>
      <c r="R483" s="9"/>
      <c r="S483" s="9"/>
      <c r="T483" s="9"/>
      <c r="U483" s="9"/>
      <c r="V483" s="9"/>
      <c r="W483" s="9"/>
      <c r="X483" s="9"/>
      <c r="Y483" s="9"/>
      <c r="Z483" s="9"/>
      <c r="AA483" s="9"/>
      <c r="AB483" s="9"/>
      <c r="AC483" s="10"/>
      <c r="AD483" s="535"/>
      <c r="AE483" s="6">
        <f t="shared" si="32"/>
        <v>0</v>
      </c>
      <c r="AF483" s="6" t="str">
        <f>IF($AE483=17,_xlfn.XLOOKUP($A483&amp;" ",CostDB!B:B,CostDB!A:A,"",,),IF($AE483=15,_xlfn.XLOOKUP($A483&amp;"   ",CostDB!B:B,CostDB!A:A,"",,),""))</f>
        <v/>
      </c>
      <c r="AG483" s="6" t="str">
        <f t="shared" si="30"/>
        <v/>
      </c>
      <c r="AH483" s="6" t="str">
        <f t="shared" si="29"/>
        <v/>
      </c>
      <c r="AI483" s="6" t="str">
        <f>IF($AF483="","",IF(LEFT(A483,5)="17500","タンク",IF(LEFT(A483,5)="17510","タンク",IF(COUNTIF(WeDB!$D$174:$D$183,$AF483)&gt;0,"吊掛けのみ",IF(COUNTIF(WeDB!$M$3:$M$169,$AF483)&gt;0,"アルミ",IF(COUNTIF(WeDB!D$3:D$169,$AF483),"WE適用","適用無し"))))))</f>
        <v/>
      </c>
      <c r="AJ483" s="6" t="str">
        <f>IF(AND(AI483="WE適用",COUNTIF(Planning!$AS$10:$AS$896,$AF483&amp;"_"&amp;$AH483)&gt;0),"計画ok",IF(AND(AI483="WE適用",COUNTIF(Planning!$AS$10:$AS$896,$AF483&amp;"_"&amp;$AH483)=0),"未反映NG",""))</f>
        <v/>
      </c>
      <c r="AK483" s="6" t="str">
        <f t="shared" si="31"/>
        <v>_</v>
      </c>
      <c r="AL483" s="6" t="str">
        <f>IF(B483="","",_xlfn.XLOOKUP(AF483,CostDB!A:A,CostDB!G:G))</f>
        <v/>
      </c>
    </row>
    <row r="484" spans="1:38" x14ac:dyDescent="0.35">
      <c r="A484" s="8"/>
      <c r="B484" s="9"/>
      <c r="C484" s="9"/>
      <c r="D484" s="10"/>
      <c r="E484" s="9"/>
      <c r="F484" s="9"/>
      <c r="G484" s="9"/>
      <c r="H484" s="9"/>
      <c r="I484" s="9"/>
      <c r="J484" s="9"/>
      <c r="K484" s="9"/>
      <c r="L484" s="9"/>
      <c r="M484" s="9"/>
      <c r="N484" s="9"/>
      <c r="O484" s="9"/>
      <c r="P484" s="9"/>
      <c r="Q484" s="9"/>
      <c r="R484" s="9"/>
      <c r="S484" s="9"/>
      <c r="T484" s="9"/>
      <c r="U484" s="9"/>
      <c r="V484" s="9"/>
      <c r="W484" s="9"/>
      <c r="X484" s="9"/>
      <c r="Y484" s="9"/>
      <c r="Z484" s="9"/>
      <c r="AA484" s="9"/>
      <c r="AB484" s="9"/>
      <c r="AC484" s="10"/>
      <c r="AD484" s="535"/>
      <c r="AE484" s="6">
        <f t="shared" si="32"/>
        <v>0</v>
      </c>
      <c r="AF484" s="6" t="str">
        <f>IF($AE484=17,_xlfn.XLOOKUP($A484&amp;" ",CostDB!B:B,CostDB!A:A,"",,),IF($AE484=15,_xlfn.XLOOKUP($A484&amp;"   ",CostDB!B:B,CostDB!A:A,"",,),""))</f>
        <v/>
      </c>
      <c r="AG484" s="6" t="str">
        <f t="shared" si="30"/>
        <v/>
      </c>
      <c r="AH484" s="6" t="str">
        <f t="shared" si="29"/>
        <v/>
      </c>
      <c r="AI484" s="6" t="str">
        <f>IF($AF484="","",IF(LEFT(A484,5)="17500","タンク",IF(LEFT(A484,5)="17510","タンク",IF(COUNTIF(WeDB!$D$174:$D$183,$AF484)&gt;0,"吊掛けのみ",IF(COUNTIF(WeDB!$M$3:$M$169,$AF484)&gt;0,"アルミ",IF(COUNTIF(WeDB!D$3:D$169,$AF484),"WE適用","適用無し"))))))</f>
        <v/>
      </c>
      <c r="AJ484" s="6" t="str">
        <f>IF(AND(AI484="WE適用",COUNTIF(Planning!$AS$10:$AS$896,$AF484&amp;"_"&amp;$AH484)&gt;0),"計画ok",IF(AND(AI484="WE適用",COUNTIF(Planning!$AS$10:$AS$896,$AF484&amp;"_"&amp;$AH484)=0),"未反映NG",""))</f>
        <v/>
      </c>
      <c r="AK484" s="6" t="str">
        <f t="shared" si="31"/>
        <v>_</v>
      </c>
      <c r="AL484" s="6" t="str">
        <f>IF(B484="","",_xlfn.XLOOKUP(AF484,CostDB!A:A,CostDB!G:G))</f>
        <v/>
      </c>
    </row>
    <row r="485" spans="1:38" x14ac:dyDescent="0.35">
      <c r="A485" s="8"/>
      <c r="B485" s="9"/>
      <c r="C485" s="9"/>
      <c r="D485" s="10"/>
      <c r="E485" s="9"/>
      <c r="F485" s="9"/>
      <c r="G485" s="9"/>
      <c r="H485" s="9"/>
      <c r="I485" s="9"/>
      <c r="J485" s="9"/>
      <c r="K485" s="9"/>
      <c r="L485" s="9"/>
      <c r="M485" s="9"/>
      <c r="N485" s="9"/>
      <c r="O485" s="9"/>
      <c r="P485" s="9"/>
      <c r="Q485" s="9"/>
      <c r="R485" s="9"/>
      <c r="S485" s="9"/>
      <c r="T485" s="9"/>
      <c r="U485" s="9"/>
      <c r="V485" s="9"/>
      <c r="W485" s="9"/>
      <c r="X485" s="9"/>
      <c r="Y485" s="9"/>
      <c r="Z485" s="9"/>
      <c r="AA485" s="9"/>
      <c r="AB485" s="9"/>
      <c r="AC485" s="10"/>
      <c r="AD485" s="535"/>
      <c r="AE485" s="6">
        <f t="shared" si="32"/>
        <v>0</v>
      </c>
      <c r="AF485" s="6" t="str">
        <f>IF($AE485=17,_xlfn.XLOOKUP($A485&amp;" ",CostDB!B:B,CostDB!A:A,"",,),IF($AE485=15,_xlfn.XLOOKUP($A485&amp;"   ",CostDB!B:B,CostDB!A:A,"",,),""))</f>
        <v/>
      </c>
      <c r="AG485" s="6" t="str">
        <f t="shared" si="30"/>
        <v/>
      </c>
      <c r="AH485" s="6" t="str">
        <f t="shared" si="29"/>
        <v/>
      </c>
      <c r="AI485" s="6" t="str">
        <f>IF($AF485="","",IF(LEFT(A485,5)="17500","タンク",IF(LEFT(A485,5)="17510","タンク",IF(COUNTIF(WeDB!$D$174:$D$183,$AF485)&gt;0,"吊掛けのみ",IF(COUNTIF(WeDB!$M$3:$M$169,$AF485)&gt;0,"アルミ",IF(COUNTIF(WeDB!D$3:D$169,$AF485),"WE適用","適用無し"))))))</f>
        <v/>
      </c>
      <c r="AJ485" s="6" t="str">
        <f>IF(AND(AI485="WE適用",COUNTIF(Planning!$AS$10:$AS$896,$AF485&amp;"_"&amp;$AH485)&gt;0),"計画ok",IF(AND(AI485="WE適用",COUNTIF(Planning!$AS$10:$AS$896,$AF485&amp;"_"&amp;$AH485)=0),"未反映NG",""))</f>
        <v/>
      </c>
      <c r="AK485" s="6" t="str">
        <f t="shared" si="31"/>
        <v>_</v>
      </c>
      <c r="AL485" s="6" t="str">
        <f>IF(B485="","",_xlfn.XLOOKUP(AF485,CostDB!A:A,CostDB!G:G))</f>
        <v/>
      </c>
    </row>
    <row r="486" spans="1:38" x14ac:dyDescent="0.35">
      <c r="A486" s="8"/>
      <c r="B486" s="9"/>
      <c r="C486" s="9"/>
      <c r="D486" s="10"/>
      <c r="E486" s="9"/>
      <c r="F486" s="9"/>
      <c r="G486" s="9"/>
      <c r="H486" s="9"/>
      <c r="I486" s="9"/>
      <c r="J486" s="9"/>
      <c r="K486" s="9"/>
      <c r="L486" s="9"/>
      <c r="M486" s="9"/>
      <c r="N486" s="9"/>
      <c r="O486" s="9"/>
      <c r="P486" s="9"/>
      <c r="Q486" s="9"/>
      <c r="R486" s="9"/>
      <c r="S486" s="9"/>
      <c r="T486" s="9"/>
      <c r="U486" s="9"/>
      <c r="V486" s="9"/>
      <c r="W486" s="9"/>
      <c r="X486" s="9"/>
      <c r="Y486" s="9"/>
      <c r="Z486" s="9"/>
      <c r="AA486" s="9"/>
      <c r="AB486" s="9"/>
      <c r="AC486" s="10"/>
      <c r="AD486" s="535"/>
      <c r="AE486" s="6">
        <f t="shared" si="32"/>
        <v>0</v>
      </c>
      <c r="AF486" s="6" t="str">
        <f>IF($AE486=17,_xlfn.XLOOKUP($A486&amp;" ",CostDB!B:B,CostDB!A:A,"",,),IF($AE486=15,_xlfn.XLOOKUP($A486&amp;"   ",CostDB!B:B,CostDB!A:A,"",,),""))</f>
        <v/>
      </c>
      <c r="AG486" s="6" t="str">
        <f t="shared" si="30"/>
        <v/>
      </c>
      <c r="AH486" s="6" t="str">
        <f t="shared" si="29"/>
        <v/>
      </c>
      <c r="AI486" s="6" t="str">
        <f>IF($AF486="","",IF(LEFT(A486,5)="17500","タンク",IF(LEFT(A486,5)="17510","タンク",IF(COUNTIF(WeDB!$D$174:$D$183,$AF486)&gt;0,"吊掛けのみ",IF(COUNTIF(WeDB!$M$3:$M$169,$AF486)&gt;0,"アルミ",IF(COUNTIF(WeDB!D$3:D$169,$AF486),"WE適用","適用無し"))))))</f>
        <v/>
      </c>
      <c r="AJ486" s="6" t="str">
        <f>IF(AND(AI486="WE適用",COUNTIF(Planning!$AS$10:$AS$896,$AF486&amp;"_"&amp;$AH486)&gt;0),"計画ok",IF(AND(AI486="WE適用",COUNTIF(Planning!$AS$10:$AS$896,$AF486&amp;"_"&amp;$AH486)=0),"未反映NG",""))</f>
        <v/>
      </c>
      <c r="AK486" s="6" t="str">
        <f t="shared" si="31"/>
        <v>_</v>
      </c>
      <c r="AL486" s="6" t="str">
        <f>IF(B486="","",_xlfn.XLOOKUP(AF486,CostDB!A:A,CostDB!G:G))</f>
        <v/>
      </c>
    </row>
    <row r="487" spans="1:38" x14ac:dyDescent="0.35">
      <c r="A487" s="8"/>
      <c r="B487" s="9"/>
      <c r="C487" s="9"/>
      <c r="D487" s="10"/>
      <c r="E487" s="9"/>
      <c r="F487" s="9"/>
      <c r="G487" s="9"/>
      <c r="H487" s="9"/>
      <c r="I487" s="9"/>
      <c r="J487" s="9"/>
      <c r="K487" s="9"/>
      <c r="L487" s="9"/>
      <c r="M487" s="9"/>
      <c r="N487" s="9"/>
      <c r="O487" s="9"/>
      <c r="P487" s="9"/>
      <c r="Q487" s="9"/>
      <c r="R487" s="9"/>
      <c r="S487" s="9"/>
      <c r="T487" s="9"/>
      <c r="U487" s="9"/>
      <c r="V487" s="9"/>
      <c r="W487" s="9"/>
      <c r="X487" s="9"/>
      <c r="Y487" s="9"/>
      <c r="Z487" s="9"/>
      <c r="AA487" s="9"/>
      <c r="AB487" s="9"/>
      <c r="AC487" s="10"/>
      <c r="AD487" s="535"/>
      <c r="AE487" s="6">
        <f t="shared" si="32"/>
        <v>0</v>
      </c>
      <c r="AF487" s="6" t="str">
        <f>IF($AE487=17,_xlfn.XLOOKUP($A487&amp;" ",CostDB!B:B,CostDB!A:A,"",,),IF($AE487=15,_xlfn.XLOOKUP($A487&amp;"   ",CostDB!B:B,CostDB!A:A,"",,),""))</f>
        <v/>
      </c>
      <c r="AG487" s="6" t="str">
        <f t="shared" si="30"/>
        <v/>
      </c>
      <c r="AH487" s="6" t="str">
        <f t="shared" si="29"/>
        <v/>
      </c>
      <c r="AI487" s="6" t="str">
        <f>IF($AF487="","",IF(LEFT(A487,5)="17500","タンク",IF(LEFT(A487,5)="17510","タンク",IF(COUNTIF(WeDB!$D$174:$D$183,$AF487)&gt;0,"吊掛けのみ",IF(COUNTIF(WeDB!$M$3:$M$169,$AF487)&gt;0,"アルミ",IF(COUNTIF(WeDB!D$3:D$169,$AF487),"WE適用","適用無し"))))))</f>
        <v/>
      </c>
      <c r="AJ487" s="6" t="str">
        <f>IF(AND(AI487="WE適用",COUNTIF(Planning!$AS$10:$AS$896,$AF487&amp;"_"&amp;$AH487)&gt;0),"計画ok",IF(AND(AI487="WE適用",COUNTIF(Planning!$AS$10:$AS$896,$AF487&amp;"_"&amp;$AH487)=0),"未反映NG",""))</f>
        <v/>
      </c>
      <c r="AK487" s="6" t="str">
        <f t="shared" si="31"/>
        <v>_</v>
      </c>
      <c r="AL487" s="6" t="str">
        <f>IF(B487="","",_xlfn.XLOOKUP(AF487,CostDB!A:A,CostDB!G:G))</f>
        <v/>
      </c>
    </row>
    <row r="488" spans="1:38" x14ac:dyDescent="0.35">
      <c r="A488" s="8"/>
      <c r="B488" s="9"/>
      <c r="C488" s="9"/>
      <c r="D488" s="10"/>
      <c r="E488" s="9"/>
      <c r="F488" s="9"/>
      <c r="G488" s="9"/>
      <c r="H488" s="9"/>
      <c r="I488" s="9"/>
      <c r="J488" s="9"/>
      <c r="K488" s="9"/>
      <c r="L488" s="9"/>
      <c r="M488" s="9"/>
      <c r="N488" s="9"/>
      <c r="O488" s="9"/>
      <c r="P488" s="9"/>
      <c r="Q488" s="9"/>
      <c r="R488" s="9"/>
      <c r="S488" s="9"/>
      <c r="T488" s="9"/>
      <c r="U488" s="9"/>
      <c r="V488" s="9"/>
      <c r="W488" s="9"/>
      <c r="X488" s="9"/>
      <c r="Y488" s="9"/>
      <c r="Z488" s="9"/>
      <c r="AA488" s="9"/>
      <c r="AB488" s="9"/>
      <c r="AC488" s="10"/>
      <c r="AD488" s="535"/>
      <c r="AE488" s="6">
        <f t="shared" si="32"/>
        <v>0</v>
      </c>
      <c r="AF488" s="6" t="str">
        <f>IF($AE488=17,_xlfn.XLOOKUP($A488&amp;" ",CostDB!B:B,CostDB!A:A,"",,),IF($AE488=15,_xlfn.XLOOKUP($A488&amp;"   ",CostDB!B:B,CostDB!A:A,"",,),""))</f>
        <v/>
      </c>
      <c r="AG488" s="6" t="str">
        <f t="shared" si="30"/>
        <v/>
      </c>
      <c r="AH488" s="6" t="str">
        <f t="shared" si="29"/>
        <v/>
      </c>
      <c r="AI488" s="6" t="str">
        <f>IF($AF488="","",IF(LEFT(A488,5)="17500","タンク",IF(LEFT(A488,5)="17510","タンク",IF(COUNTIF(WeDB!$D$174:$D$183,$AF488)&gt;0,"吊掛けのみ",IF(COUNTIF(WeDB!$M$3:$M$169,$AF488)&gt;0,"アルミ",IF(COUNTIF(WeDB!D$3:D$169,$AF488),"WE適用","適用無し"))))))</f>
        <v/>
      </c>
      <c r="AJ488" s="6" t="str">
        <f>IF(AND(AI488="WE適用",COUNTIF(Planning!$AS$10:$AS$896,$AF488&amp;"_"&amp;$AH488)&gt;0),"計画ok",IF(AND(AI488="WE適用",COUNTIF(Planning!$AS$10:$AS$896,$AF488&amp;"_"&amp;$AH488)=0),"未反映NG",""))</f>
        <v/>
      </c>
      <c r="AK488" s="6" t="str">
        <f t="shared" si="31"/>
        <v>_</v>
      </c>
      <c r="AL488" s="6" t="str">
        <f>IF(B488="","",_xlfn.XLOOKUP(AF488,CostDB!A:A,CostDB!G:G))</f>
        <v/>
      </c>
    </row>
    <row r="489" spans="1:38" x14ac:dyDescent="0.35">
      <c r="A489" s="8"/>
      <c r="B489" s="9"/>
      <c r="C489" s="9"/>
      <c r="D489" s="10"/>
      <c r="E489" s="9"/>
      <c r="F489" s="9"/>
      <c r="G489" s="9"/>
      <c r="H489" s="9"/>
      <c r="I489" s="9"/>
      <c r="J489" s="9"/>
      <c r="K489" s="9"/>
      <c r="L489" s="9"/>
      <c r="M489" s="9"/>
      <c r="N489" s="9"/>
      <c r="O489" s="9"/>
      <c r="P489" s="9"/>
      <c r="Q489" s="9"/>
      <c r="R489" s="9"/>
      <c r="S489" s="9"/>
      <c r="T489" s="9"/>
      <c r="U489" s="9"/>
      <c r="V489" s="9"/>
      <c r="W489" s="9"/>
      <c r="X489" s="9"/>
      <c r="Y489" s="9"/>
      <c r="Z489" s="9"/>
      <c r="AA489" s="9"/>
      <c r="AB489" s="9"/>
      <c r="AC489" s="10"/>
      <c r="AD489" s="535"/>
      <c r="AE489" s="6">
        <f t="shared" si="32"/>
        <v>0</v>
      </c>
      <c r="AF489" s="6" t="str">
        <f>IF($AE489=17,_xlfn.XLOOKUP($A489&amp;" ",CostDB!B:B,CostDB!A:A,"",,),IF($AE489=15,_xlfn.XLOOKUP($A489&amp;"   ",CostDB!B:B,CostDB!A:A,"",,),""))</f>
        <v/>
      </c>
      <c r="AG489" s="6" t="str">
        <f t="shared" si="30"/>
        <v/>
      </c>
      <c r="AH489" s="6" t="str">
        <f t="shared" si="29"/>
        <v/>
      </c>
      <c r="AI489" s="6" t="str">
        <f>IF($AF489="","",IF(LEFT(A489,5)="17500","タンク",IF(LEFT(A489,5)="17510","タンク",IF(COUNTIF(WeDB!$D$174:$D$183,$AF489)&gt;0,"吊掛けのみ",IF(COUNTIF(WeDB!$M$3:$M$169,$AF489)&gt;0,"アルミ",IF(COUNTIF(WeDB!D$3:D$169,$AF489),"WE適用","適用無し"))))))</f>
        <v/>
      </c>
      <c r="AJ489" s="6" t="str">
        <f>IF(AND(AI489="WE適用",COUNTIF(Planning!$AS$10:$AS$896,$AF489&amp;"_"&amp;$AH489)&gt;0),"計画ok",IF(AND(AI489="WE適用",COUNTIF(Planning!$AS$10:$AS$896,$AF489&amp;"_"&amp;$AH489)=0),"未反映NG",""))</f>
        <v/>
      </c>
      <c r="AK489" s="6" t="str">
        <f t="shared" si="31"/>
        <v>_</v>
      </c>
      <c r="AL489" s="6" t="str">
        <f>IF(B489="","",_xlfn.XLOOKUP(AF489,CostDB!A:A,CostDB!G:G))</f>
        <v/>
      </c>
    </row>
    <row r="490" spans="1:38" x14ac:dyDescent="0.35">
      <c r="A490" s="8"/>
      <c r="B490" s="9"/>
      <c r="C490" s="9"/>
      <c r="D490" s="10"/>
      <c r="E490" s="9"/>
      <c r="F490" s="9"/>
      <c r="G490" s="9"/>
      <c r="H490" s="9"/>
      <c r="I490" s="9"/>
      <c r="J490" s="9"/>
      <c r="K490" s="9"/>
      <c r="L490" s="9"/>
      <c r="M490" s="9"/>
      <c r="N490" s="9"/>
      <c r="O490" s="9"/>
      <c r="P490" s="9"/>
      <c r="Q490" s="9"/>
      <c r="R490" s="9"/>
      <c r="S490" s="9"/>
      <c r="T490" s="9"/>
      <c r="U490" s="9"/>
      <c r="V490" s="9"/>
      <c r="W490" s="9"/>
      <c r="X490" s="9"/>
      <c r="Y490" s="9"/>
      <c r="Z490" s="9"/>
      <c r="AA490" s="9"/>
      <c r="AB490" s="9"/>
      <c r="AC490" s="10"/>
      <c r="AD490" s="535"/>
      <c r="AE490" s="6">
        <f t="shared" si="32"/>
        <v>0</v>
      </c>
      <c r="AF490" s="6" t="str">
        <f>IF($AE490=17,_xlfn.XLOOKUP($A490&amp;" ",CostDB!B:B,CostDB!A:A,"",,),IF($AE490=15,_xlfn.XLOOKUP($A490&amp;"   ",CostDB!B:B,CostDB!A:A,"",,),""))</f>
        <v/>
      </c>
      <c r="AG490" s="6" t="str">
        <f t="shared" si="30"/>
        <v/>
      </c>
      <c r="AH490" s="6" t="str">
        <f t="shared" si="29"/>
        <v/>
      </c>
      <c r="AI490" s="6" t="str">
        <f>IF($AF490="","",IF(LEFT(A490,5)="17500","タンク",IF(LEFT(A490,5)="17510","タンク",IF(COUNTIF(WeDB!$D$174:$D$183,$AF490)&gt;0,"吊掛けのみ",IF(COUNTIF(WeDB!$M$3:$M$169,$AF490)&gt;0,"アルミ",IF(COUNTIF(WeDB!D$3:D$169,$AF490),"WE適用","適用無し"))))))</f>
        <v/>
      </c>
      <c r="AJ490" s="6" t="str">
        <f>IF(AND(AI490="WE適用",COUNTIF(Planning!$AS$10:$AS$896,$AF490&amp;"_"&amp;$AH490)&gt;0),"計画ok",IF(AND(AI490="WE適用",COUNTIF(Planning!$AS$10:$AS$896,$AF490&amp;"_"&amp;$AH490)=0),"未反映NG",""))</f>
        <v/>
      </c>
      <c r="AK490" s="6" t="str">
        <f t="shared" si="31"/>
        <v>_</v>
      </c>
      <c r="AL490" s="6" t="str">
        <f>IF(B490="","",_xlfn.XLOOKUP(AF490,CostDB!A:A,CostDB!G:G))</f>
        <v/>
      </c>
    </row>
    <row r="491" spans="1:38" x14ac:dyDescent="0.35">
      <c r="A491" s="8"/>
      <c r="B491" s="9"/>
      <c r="C491" s="9"/>
      <c r="D491" s="10"/>
      <c r="E491" s="9"/>
      <c r="F491" s="9"/>
      <c r="G491" s="9"/>
      <c r="H491" s="9"/>
      <c r="I491" s="9"/>
      <c r="J491" s="9"/>
      <c r="K491" s="9"/>
      <c r="L491" s="9"/>
      <c r="M491" s="9"/>
      <c r="N491" s="9"/>
      <c r="O491" s="9"/>
      <c r="P491" s="9"/>
      <c r="Q491" s="9"/>
      <c r="R491" s="9"/>
      <c r="S491" s="9"/>
      <c r="T491" s="9"/>
      <c r="U491" s="9"/>
      <c r="V491" s="9"/>
      <c r="W491" s="9"/>
      <c r="X491" s="9"/>
      <c r="Y491" s="9"/>
      <c r="Z491" s="9"/>
      <c r="AA491" s="9"/>
      <c r="AB491" s="9"/>
      <c r="AC491" s="10"/>
      <c r="AD491" s="535"/>
      <c r="AE491" s="6">
        <f t="shared" si="32"/>
        <v>0</v>
      </c>
      <c r="AF491" s="6" t="str">
        <f>IF($AE491=17,_xlfn.XLOOKUP($A491&amp;" ",CostDB!B:B,CostDB!A:A,"",,),IF($AE491=15,_xlfn.XLOOKUP($A491&amp;"   ",CostDB!B:B,CostDB!A:A,"",,),""))</f>
        <v/>
      </c>
      <c r="AG491" s="6" t="str">
        <f t="shared" si="30"/>
        <v/>
      </c>
      <c r="AH491" s="6" t="str">
        <f t="shared" si="29"/>
        <v/>
      </c>
      <c r="AI491" s="6" t="str">
        <f>IF($AF491="","",IF(LEFT(A491,5)="17500","タンク",IF(LEFT(A491,5)="17510","タンク",IF(COUNTIF(WeDB!$D$174:$D$183,$AF491)&gt;0,"吊掛けのみ",IF(COUNTIF(WeDB!$M$3:$M$169,$AF491)&gt;0,"アルミ",IF(COUNTIF(WeDB!D$3:D$169,$AF491),"WE適用","適用無し"))))))</f>
        <v/>
      </c>
      <c r="AJ491" s="6" t="str">
        <f>IF(AND(AI491="WE適用",COUNTIF(Planning!$AS$10:$AS$896,$AF491&amp;"_"&amp;$AH491)&gt;0),"計画ok",IF(AND(AI491="WE適用",COUNTIF(Planning!$AS$10:$AS$896,$AF491&amp;"_"&amp;$AH491)=0),"未反映NG",""))</f>
        <v/>
      </c>
      <c r="AK491" s="6" t="str">
        <f t="shared" si="31"/>
        <v>_</v>
      </c>
      <c r="AL491" s="6" t="str">
        <f>IF(B491="","",_xlfn.XLOOKUP(AF491,CostDB!A:A,CostDB!G:G))</f>
        <v/>
      </c>
    </row>
    <row r="492" spans="1:38" x14ac:dyDescent="0.35">
      <c r="A492" s="8"/>
      <c r="B492" s="9"/>
      <c r="C492" s="9"/>
      <c r="D492" s="10"/>
      <c r="E492" s="9"/>
      <c r="F492" s="9"/>
      <c r="G492" s="9"/>
      <c r="H492" s="9"/>
      <c r="I492" s="9"/>
      <c r="J492" s="9"/>
      <c r="K492" s="9"/>
      <c r="L492" s="9"/>
      <c r="M492" s="9"/>
      <c r="N492" s="9"/>
      <c r="O492" s="9"/>
      <c r="P492" s="9"/>
      <c r="Q492" s="9"/>
      <c r="R492" s="9"/>
      <c r="S492" s="9"/>
      <c r="T492" s="9"/>
      <c r="U492" s="9"/>
      <c r="V492" s="9"/>
      <c r="W492" s="9"/>
      <c r="X492" s="9"/>
      <c r="Y492" s="9"/>
      <c r="Z492" s="9"/>
      <c r="AA492" s="9"/>
      <c r="AB492" s="9"/>
      <c r="AC492" s="10"/>
      <c r="AD492" s="535"/>
      <c r="AE492" s="6">
        <f t="shared" si="32"/>
        <v>0</v>
      </c>
      <c r="AF492" s="6" t="str">
        <f>IF($AE492=17,_xlfn.XLOOKUP($A492&amp;" ",CostDB!B:B,CostDB!A:A,"",,),IF($AE492=15,_xlfn.XLOOKUP($A492&amp;"   ",CostDB!B:B,CostDB!A:A,"",,),""))</f>
        <v/>
      </c>
      <c r="AG492" s="6" t="str">
        <f t="shared" si="30"/>
        <v/>
      </c>
      <c r="AH492" s="6" t="str">
        <f t="shared" si="29"/>
        <v/>
      </c>
      <c r="AI492" s="6" t="str">
        <f>IF($AF492="","",IF(LEFT(A492,5)="17500","タンク",IF(LEFT(A492,5)="17510","タンク",IF(COUNTIF(WeDB!$D$174:$D$183,$AF492)&gt;0,"吊掛けのみ",IF(COUNTIF(WeDB!$M$3:$M$169,$AF492)&gt;0,"アルミ",IF(COUNTIF(WeDB!D$3:D$169,$AF492),"WE適用","適用無し"))))))</f>
        <v/>
      </c>
      <c r="AJ492" s="6" t="str">
        <f>IF(AND(AI492="WE適用",COUNTIF(Planning!$AS$10:$AS$896,$AF492&amp;"_"&amp;$AH492)&gt;0),"計画ok",IF(AND(AI492="WE適用",COUNTIF(Planning!$AS$10:$AS$896,$AF492&amp;"_"&amp;$AH492)=0),"未反映NG",""))</f>
        <v/>
      </c>
      <c r="AK492" s="6" t="str">
        <f t="shared" si="31"/>
        <v>_</v>
      </c>
      <c r="AL492" s="6" t="str">
        <f>IF(B492="","",_xlfn.XLOOKUP(AF492,CostDB!A:A,CostDB!G:G))</f>
        <v/>
      </c>
    </row>
    <row r="493" spans="1:38" x14ac:dyDescent="0.35">
      <c r="A493" s="8"/>
      <c r="B493" s="9"/>
      <c r="C493" s="9"/>
      <c r="D493" s="10"/>
      <c r="E493" s="9"/>
      <c r="F493" s="9"/>
      <c r="G493" s="9"/>
      <c r="H493" s="9"/>
      <c r="I493" s="9"/>
      <c r="J493" s="9"/>
      <c r="K493" s="9"/>
      <c r="L493" s="9"/>
      <c r="M493" s="9"/>
      <c r="N493" s="9"/>
      <c r="O493" s="9"/>
      <c r="P493" s="9"/>
      <c r="Q493" s="9"/>
      <c r="R493" s="9"/>
      <c r="S493" s="9"/>
      <c r="T493" s="9"/>
      <c r="U493" s="9"/>
      <c r="V493" s="9"/>
      <c r="W493" s="9"/>
      <c r="X493" s="9"/>
      <c r="Y493" s="9"/>
      <c r="Z493" s="9"/>
      <c r="AA493" s="9"/>
      <c r="AB493" s="9"/>
      <c r="AC493" s="10"/>
      <c r="AD493" s="535"/>
      <c r="AE493" s="6">
        <f t="shared" si="32"/>
        <v>0</v>
      </c>
      <c r="AF493" s="6" t="str">
        <f>IF($AE493=17,_xlfn.XLOOKUP($A493&amp;" ",CostDB!B:B,CostDB!A:A,"",,),IF($AE493=15,_xlfn.XLOOKUP($A493&amp;"   ",CostDB!B:B,CostDB!A:A,"",,),""))</f>
        <v/>
      </c>
      <c r="AG493" s="6" t="str">
        <f t="shared" si="30"/>
        <v/>
      </c>
      <c r="AH493" s="6" t="str">
        <f t="shared" si="29"/>
        <v/>
      </c>
      <c r="AI493" s="6" t="str">
        <f>IF($AF493="","",IF(LEFT(A493,5)="17500","タンク",IF(LEFT(A493,5)="17510","タンク",IF(COUNTIF(WeDB!$D$174:$D$183,$AF493)&gt;0,"吊掛けのみ",IF(COUNTIF(WeDB!$M$3:$M$169,$AF493)&gt;0,"アルミ",IF(COUNTIF(WeDB!D$3:D$169,$AF493),"WE適用","適用無し"))))))</f>
        <v/>
      </c>
      <c r="AJ493" s="6" t="str">
        <f>IF(AND(AI493="WE適用",COUNTIF(Planning!$AS$10:$AS$896,$AF493&amp;"_"&amp;$AH493)&gt;0),"計画ok",IF(AND(AI493="WE適用",COUNTIF(Planning!$AS$10:$AS$896,$AF493&amp;"_"&amp;$AH493)=0),"未反映NG",""))</f>
        <v/>
      </c>
      <c r="AK493" s="6" t="str">
        <f t="shared" si="31"/>
        <v>_</v>
      </c>
      <c r="AL493" s="6" t="str">
        <f>IF(B493="","",_xlfn.XLOOKUP(AF493,CostDB!A:A,CostDB!G:G))</f>
        <v/>
      </c>
    </row>
    <row r="494" spans="1:38" x14ac:dyDescent="0.35">
      <c r="A494" s="8"/>
      <c r="B494" s="9"/>
      <c r="C494" s="9"/>
      <c r="D494" s="10"/>
      <c r="E494" s="9"/>
      <c r="F494" s="9"/>
      <c r="G494" s="9"/>
      <c r="H494" s="9"/>
      <c r="I494" s="9"/>
      <c r="J494" s="9"/>
      <c r="K494" s="9"/>
      <c r="L494" s="9"/>
      <c r="M494" s="9"/>
      <c r="N494" s="9"/>
      <c r="O494" s="9"/>
      <c r="P494" s="9"/>
      <c r="Q494" s="9"/>
      <c r="R494" s="9"/>
      <c r="S494" s="9"/>
      <c r="T494" s="9"/>
      <c r="U494" s="9"/>
      <c r="V494" s="9"/>
      <c r="W494" s="9"/>
      <c r="X494" s="9"/>
      <c r="Y494" s="9"/>
      <c r="Z494" s="9"/>
      <c r="AA494" s="9"/>
      <c r="AB494" s="9"/>
      <c r="AC494" s="10"/>
      <c r="AD494" s="535"/>
      <c r="AE494" s="6">
        <f t="shared" si="32"/>
        <v>0</v>
      </c>
      <c r="AF494" s="6" t="str">
        <f>IF($AE494=17,_xlfn.XLOOKUP($A494&amp;" ",CostDB!B:B,CostDB!A:A,"",,),IF($AE494=15,_xlfn.XLOOKUP($A494&amp;"   ",CostDB!B:B,CostDB!A:A,"",,),""))</f>
        <v/>
      </c>
      <c r="AG494" s="6" t="str">
        <f t="shared" si="30"/>
        <v/>
      </c>
      <c r="AH494" s="6" t="str">
        <f t="shared" si="29"/>
        <v/>
      </c>
      <c r="AI494" s="6" t="str">
        <f>IF($AF494="","",IF(LEFT(A494,5)="17500","タンク",IF(LEFT(A494,5)="17510","タンク",IF(COUNTIF(WeDB!$D$174:$D$183,$AF494)&gt;0,"吊掛けのみ",IF(COUNTIF(WeDB!$M$3:$M$169,$AF494)&gt;0,"アルミ",IF(COUNTIF(WeDB!D$3:D$169,$AF494),"WE適用","適用無し"))))))</f>
        <v/>
      </c>
      <c r="AJ494" s="6" t="str">
        <f>IF(AND(AI494="WE適用",COUNTIF(Planning!$AS$10:$AS$896,$AF494&amp;"_"&amp;$AH494)&gt;0),"計画ok",IF(AND(AI494="WE適用",COUNTIF(Planning!$AS$10:$AS$896,$AF494&amp;"_"&amp;$AH494)=0),"未反映NG",""))</f>
        <v/>
      </c>
      <c r="AK494" s="6" t="str">
        <f t="shared" si="31"/>
        <v>_</v>
      </c>
      <c r="AL494" s="6" t="str">
        <f>IF(B494="","",_xlfn.XLOOKUP(AF494,CostDB!A:A,CostDB!G:G))</f>
        <v/>
      </c>
    </row>
    <row r="495" spans="1:38" x14ac:dyDescent="0.35">
      <c r="A495" s="8"/>
      <c r="B495" s="9"/>
      <c r="C495" s="9"/>
      <c r="D495" s="10"/>
      <c r="E495" s="9"/>
      <c r="F495" s="9"/>
      <c r="G495" s="9"/>
      <c r="H495" s="9"/>
      <c r="I495" s="9"/>
      <c r="J495" s="9"/>
      <c r="K495" s="9"/>
      <c r="L495" s="9"/>
      <c r="M495" s="9"/>
      <c r="N495" s="9"/>
      <c r="O495" s="9"/>
      <c r="P495" s="9"/>
      <c r="Q495" s="9"/>
      <c r="R495" s="9"/>
      <c r="S495" s="9"/>
      <c r="T495" s="9"/>
      <c r="U495" s="9"/>
      <c r="V495" s="9"/>
      <c r="W495" s="9"/>
      <c r="X495" s="9"/>
      <c r="Y495" s="9"/>
      <c r="Z495" s="9"/>
      <c r="AA495" s="9"/>
      <c r="AB495" s="9"/>
      <c r="AC495" s="10"/>
      <c r="AD495" s="535"/>
      <c r="AE495" s="6">
        <f t="shared" si="32"/>
        <v>0</v>
      </c>
      <c r="AF495" s="6" t="str">
        <f>IF($AE495=17,_xlfn.XLOOKUP($A495&amp;" ",CostDB!B:B,CostDB!A:A,"",,),IF($AE495=15,_xlfn.XLOOKUP($A495&amp;"   ",CostDB!B:B,CostDB!A:A,"",,),""))</f>
        <v/>
      </c>
      <c r="AG495" s="6" t="str">
        <f t="shared" si="30"/>
        <v/>
      </c>
      <c r="AH495" s="6" t="str">
        <f t="shared" si="29"/>
        <v/>
      </c>
      <c r="AI495" s="6" t="str">
        <f>IF($AF495="","",IF(LEFT(A495,5)="17500","タンク",IF(LEFT(A495,5)="17510","タンク",IF(COUNTIF(WeDB!$D$174:$D$183,$AF495)&gt;0,"吊掛けのみ",IF(COUNTIF(WeDB!$M$3:$M$169,$AF495)&gt;0,"アルミ",IF(COUNTIF(WeDB!D$3:D$169,$AF495),"WE適用","適用無し"))))))</f>
        <v/>
      </c>
      <c r="AJ495" s="6" t="str">
        <f>IF(AND(AI495="WE適用",COUNTIF(Planning!$AS$10:$AS$896,$AF495&amp;"_"&amp;$AH495)&gt;0),"計画ok",IF(AND(AI495="WE適用",COUNTIF(Planning!$AS$10:$AS$896,$AF495&amp;"_"&amp;$AH495)=0),"未反映NG",""))</f>
        <v/>
      </c>
      <c r="AK495" s="6" t="str">
        <f t="shared" si="31"/>
        <v>_</v>
      </c>
      <c r="AL495" s="6" t="str">
        <f>IF(B495="","",_xlfn.XLOOKUP(AF495,CostDB!A:A,CostDB!G:G))</f>
        <v/>
      </c>
    </row>
    <row r="496" spans="1:38" x14ac:dyDescent="0.35">
      <c r="A496" s="8"/>
      <c r="B496" s="9"/>
      <c r="C496" s="9"/>
      <c r="D496" s="10"/>
      <c r="E496" s="9"/>
      <c r="F496" s="9"/>
      <c r="G496" s="9"/>
      <c r="H496" s="9"/>
      <c r="I496" s="9"/>
      <c r="J496" s="9"/>
      <c r="K496" s="9"/>
      <c r="L496" s="9"/>
      <c r="M496" s="9"/>
      <c r="N496" s="9"/>
      <c r="O496" s="9"/>
      <c r="P496" s="9"/>
      <c r="Q496" s="9"/>
      <c r="R496" s="9"/>
      <c r="S496" s="9"/>
      <c r="T496" s="9"/>
      <c r="U496" s="9"/>
      <c r="V496" s="9"/>
      <c r="W496" s="9"/>
      <c r="X496" s="9"/>
      <c r="Y496" s="9"/>
      <c r="Z496" s="9"/>
      <c r="AA496" s="9"/>
      <c r="AB496" s="9"/>
      <c r="AC496" s="10"/>
      <c r="AD496" s="535"/>
      <c r="AE496" s="6">
        <f t="shared" si="32"/>
        <v>0</v>
      </c>
      <c r="AF496" s="6" t="str">
        <f>IF($AE496=17,_xlfn.XLOOKUP($A496&amp;" ",CostDB!B:B,CostDB!A:A,"",,),IF($AE496=15,_xlfn.XLOOKUP($A496&amp;"   ",CostDB!B:B,CostDB!A:A,"",,),""))</f>
        <v/>
      </c>
      <c r="AG496" s="6" t="str">
        <f t="shared" si="30"/>
        <v/>
      </c>
      <c r="AH496" s="6" t="str">
        <f t="shared" si="29"/>
        <v/>
      </c>
      <c r="AI496" s="6" t="str">
        <f>IF($AF496="","",IF(LEFT(A496,5)="17500","タンク",IF(LEFT(A496,5)="17510","タンク",IF(COUNTIF(WeDB!$D$174:$D$183,$AF496)&gt;0,"吊掛けのみ",IF(COUNTIF(WeDB!$M$3:$M$169,$AF496)&gt;0,"アルミ",IF(COUNTIF(WeDB!D$3:D$169,$AF496),"WE適用","適用無し"))))))</f>
        <v/>
      </c>
      <c r="AJ496" s="6" t="str">
        <f>IF(AND(AI496="WE適用",COUNTIF(Planning!$AS$10:$AS$896,$AF496&amp;"_"&amp;$AH496)&gt;0),"計画ok",IF(AND(AI496="WE適用",COUNTIF(Planning!$AS$10:$AS$896,$AF496&amp;"_"&amp;$AH496)=0),"未反映NG",""))</f>
        <v/>
      </c>
      <c r="AK496" s="6" t="str">
        <f t="shared" si="31"/>
        <v>_</v>
      </c>
      <c r="AL496" s="6" t="str">
        <f>IF(B496="","",_xlfn.XLOOKUP(AF496,CostDB!A:A,CostDB!G:G))</f>
        <v/>
      </c>
    </row>
    <row r="497" spans="1:38" x14ac:dyDescent="0.35">
      <c r="A497" s="8"/>
      <c r="B497" s="9"/>
      <c r="C497" s="9"/>
      <c r="D497" s="10"/>
      <c r="E497" s="9"/>
      <c r="F497" s="9"/>
      <c r="G497" s="9"/>
      <c r="H497" s="9"/>
      <c r="I497" s="9"/>
      <c r="J497" s="9"/>
      <c r="K497" s="9"/>
      <c r="L497" s="9"/>
      <c r="M497" s="9"/>
      <c r="N497" s="9"/>
      <c r="O497" s="9"/>
      <c r="P497" s="9"/>
      <c r="Q497" s="9"/>
      <c r="R497" s="9"/>
      <c r="S497" s="9"/>
      <c r="T497" s="9"/>
      <c r="U497" s="9"/>
      <c r="V497" s="9"/>
      <c r="W497" s="9"/>
      <c r="X497" s="9"/>
      <c r="Y497" s="9"/>
      <c r="Z497" s="9"/>
      <c r="AA497" s="9"/>
      <c r="AB497" s="9"/>
      <c r="AC497" s="10"/>
      <c r="AD497" s="535"/>
      <c r="AE497" s="6">
        <f t="shared" si="32"/>
        <v>0</v>
      </c>
      <c r="AF497" s="6" t="str">
        <f>IF($AE497=17,_xlfn.XLOOKUP($A497&amp;" ",CostDB!B:B,CostDB!A:A,"",,),IF($AE497=15,_xlfn.XLOOKUP($A497&amp;"   ",CostDB!B:B,CostDB!A:A,"",,),""))</f>
        <v/>
      </c>
      <c r="AG497" s="6" t="str">
        <f t="shared" si="30"/>
        <v/>
      </c>
      <c r="AH497" s="6" t="str">
        <f t="shared" si="29"/>
        <v/>
      </c>
      <c r="AI497" s="6" t="str">
        <f>IF($AF497="","",IF(LEFT(A497,5)="17500","タンク",IF(LEFT(A497,5)="17510","タンク",IF(COUNTIF(WeDB!$D$174:$D$183,$AF497)&gt;0,"吊掛けのみ",IF(COUNTIF(WeDB!$M$3:$M$169,$AF497)&gt;0,"アルミ",IF(COUNTIF(WeDB!D$3:D$169,$AF497),"WE適用","適用無し"))))))</f>
        <v/>
      </c>
      <c r="AJ497" s="6" t="str">
        <f>IF(AND(AI497="WE適用",COUNTIF(Planning!$AS$10:$AS$896,$AF497&amp;"_"&amp;$AH497)&gt;0),"計画ok",IF(AND(AI497="WE適用",COUNTIF(Planning!$AS$10:$AS$896,$AF497&amp;"_"&amp;$AH497)=0),"未反映NG",""))</f>
        <v/>
      </c>
      <c r="AK497" s="6" t="str">
        <f t="shared" si="31"/>
        <v>_</v>
      </c>
      <c r="AL497" s="6" t="str">
        <f>IF(B497="","",_xlfn.XLOOKUP(AF497,CostDB!A:A,CostDB!G:G))</f>
        <v/>
      </c>
    </row>
    <row r="498" spans="1:38" x14ac:dyDescent="0.35">
      <c r="A498" s="8"/>
      <c r="B498" s="9"/>
      <c r="C498" s="9"/>
      <c r="D498" s="10"/>
      <c r="E498" s="9"/>
      <c r="F498" s="9"/>
      <c r="G498" s="9"/>
      <c r="H498" s="9"/>
      <c r="I498" s="9"/>
      <c r="J498" s="9"/>
      <c r="K498" s="9"/>
      <c r="L498" s="9"/>
      <c r="M498" s="9"/>
      <c r="N498" s="9"/>
      <c r="O498" s="9"/>
      <c r="P498" s="9"/>
      <c r="Q498" s="9"/>
      <c r="R498" s="9"/>
      <c r="S498" s="9"/>
      <c r="T498" s="9"/>
      <c r="U498" s="9"/>
      <c r="V498" s="9"/>
      <c r="W498" s="9"/>
      <c r="X498" s="9"/>
      <c r="Y498" s="9"/>
      <c r="Z498" s="9"/>
      <c r="AA498" s="9"/>
      <c r="AB498" s="9"/>
      <c r="AC498" s="10"/>
      <c r="AD498" s="535"/>
      <c r="AE498" s="6">
        <f t="shared" si="32"/>
        <v>0</v>
      </c>
      <c r="AF498" s="6" t="str">
        <f>IF($AE498=17,_xlfn.XLOOKUP($A498&amp;" ",CostDB!B:B,CostDB!A:A,"",,),IF($AE498=15,_xlfn.XLOOKUP($A498&amp;"   ",CostDB!B:B,CostDB!A:A,"",,),""))</f>
        <v/>
      </c>
      <c r="AG498" s="6" t="str">
        <f t="shared" si="30"/>
        <v/>
      </c>
      <c r="AH498" s="6" t="str">
        <f t="shared" si="29"/>
        <v/>
      </c>
      <c r="AI498" s="6" t="str">
        <f>IF($AF498="","",IF(LEFT(A498,5)="17500","タンク",IF(LEFT(A498,5)="17510","タンク",IF(COUNTIF(WeDB!$D$174:$D$183,$AF498)&gt;0,"吊掛けのみ",IF(COUNTIF(WeDB!$M$3:$M$169,$AF498)&gt;0,"アルミ",IF(COUNTIF(WeDB!D$3:D$169,$AF498),"WE適用","適用無し"))))))</f>
        <v/>
      </c>
      <c r="AJ498" s="6" t="str">
        <f>IF(AND(AI498="WE適用",COUNTIF(Planning!$AS$10:$AS$896,$AF498&amp;"_"&amp;$AH498)&gt;0),"計画ok",IF(AND(AI498="WE適用",COUNTIF(Planning!$AS$10:$AS$896,$AF498&amp;"_"&amp;$AH498)=0),"未反映NG",""))</f>
        <v/>
      </c>
      <c r="AK498" s="6" t="str">
        <f t="shared" si="31"/>
        <v>_</v>
      </c>
      <c r="AL498" s="6" t="str">
        <f>IF(B498="","",_xlfn.XLOOKUP(AF498,CostDB!A:A,CostDB!G:G))</f>
        <v/>
      </c>
    </row>
    <row r="499" spans="1:38" x14ac:dyDescent="0.35">
      <c r="A499" s="8"/>
      <c r="B499" s="9"/>
      <c r="C499" s="9"/>
      <c r="D499" s="10"/>
      <c r="E499" s="9"/>
      <c r="F499" s="9"/>
      <c r="G499" s="9"/>
      <c r="H499" s="9"/>
      <c r="I499" s="9"/>
      <c r="J499" s="9"/>
      <c r="K499" s="9"/>
      <c r="L499" s="9"/>
      <c r="M499" s="9"/>
      <c r="N499" s="9"/>
      <c r="O499" s="9"/>
      <c r="P499" s="9"/>
      <c r="Q499" s="9"/>
      <c r="R499" s="9"/>
      <c r="S499" s="9"/>
      <c r="T499" s="9"/>
      <c r="U499" s="9"/>
      <c r="V499" s="9"/>
      <c r="W499" s="9"/>
      <c r="X499" s="9"/>
      <c r="Y499" s="9"/>
      <c r="Z499" s="9"/>
      <c r="AA499" s="9"/>
      <c r="AB499" s="9"/>
      <c r="AC499" s="10"/>
      <c r="AD499" s="535"/>
      <c r="AE499" s="6">
        <f t="shared" si="32"/>
        <v>0</v>
      </c>
      <c r="AF499" s="6" t="str">
        <f>IF($AE499=17,_xlfn.XLOOKUP($A499&amp;" ",CostDB!B:B,CostDB!A:A,"",,),IF($AE499=15,_xlfn.XLOOKUP($A499&amp;"   ",CostDB!B:B,CostDB!A:A,"",,),""))</f>
        <v/>
      </c>
      <c r="AG499" s="6" t="str">
        <f t="shared" si="30"/>
        <v/>
      </c>
      <c r="AH499" s="6" t="str">
        <f t="shared" si="29"/>
        <v/>
      </c>
      <c r="AI499" s="6" t="str">
        <f>IF($AF499="","",IF(LEFT(A499,5)="17500","タンク",IF(LEFT(A499,5)="17510","タンク",IF(COUNTIF(WeDB!$D$174:$D$183,$AF499)&gt;0,"吊掛けのみ",IF(COUNTIF(WeDB!$M$3:$M$169,$AF499)&gt;0,"アルミ",IF(COUNTIF(WeDB!D$3:D$169,$AF499),"WE適用","適用無し"))))))</f>
        <v/>
      </c>
      <c r="AJ499" s="6" t="str">
        <f>IF(AND(AI499="WE適用",COUNTIF(Planning!$AS$10:$AS$896,$AF499&amp;"_"&amp;$AH499)&gt;0),"計画ok",IF(AND(AI499="WE適用",COUNTIF(Planning!$AS$10:$AS$896,$AF499&amp;"_"&amp;$AH499)=0),"未反映NG",""))</f>
        <v/>
      </c>
      <c r="AK499" s="6" t="str">
        <f t="shared" si="31"/>
        <v>_</v>
      </c>
      <c r="AL499" s="6" t="str">
        <f>IF(B499="","",_xlfn.XLOOKUP(AF499,CostDB!A:A,CostDB!G:G))</f>
        <v/>
      </c>
    </row>
    <row r="500" spans="1:38" x14ac:dyDescent="0.35">
      <c r="A500" s="8"/>
      <c r="B500" s="9"/>
      <c r="C500" s="9"/>
      <c r="D500" s="10"/>
      <c r="E500" s="9"/>
      <c r="F500" s="9"/>
      <c r="G500" s="9"/>
      <c r="H500" s="9"/>
      <c r="I500" s="9"/>
      <c r="J500" s="9"/>
      <c r="K500" s="9"/>
      <c r="L500" s="9"/>
      <c r="M500" s="9"/>
      <c r="N500" s="9"/>
      <c r="O500" s="9"/>
      <c r="P500" s="9"/>
      <c r="Q500" s="9"/>
      <c r="R500" s="9"/>
      <c r="S500" s="9"/>
      <c r="T500" s="9"/>
      <c r="U500" s="9"/>
      <c r="V500" s="9"/>
      <c r="W500" s="9"/>
      <c r="X500" s="9"/>
      <c r="Y500" s="9"/>
      <c r="Z500" s="9"/>
      <c r="AA500" s="9"/>
      <c r="AB500" s="9"/>
      <c r="AC500" s="10"/>
      <c r="AD500" s="535"/>
      <c r="AE500" s="6">
        <f t="shared" si="32"/>
        <v>0</v>
      </c>
      <c r="AF500" s="6" t="str">
        <f>IF($AE500=17,_xlfn.XLOOKUP($A500&amp;" ",CostDB!B:B,CostDB!A:A,"",,),IF($AE500=15,_xlfn.XLOOKUP($A500&amp;"   ",CostDB!B:B,CostDB!A:A,"",,),""))</f>
        <v/>
      </c>
      <c r="AG500" s="6" t="str">
        <f t="shared" si="30"/>
        <v/>
      </c>
      <c r="AH500" s="6" t="str">
        <f t="shared" si="29"/>
        <v/>
      </c>
      <c r="AI500" s="6" t="str">
        <f>IF($AF500="","",IF(LEFT(A500,5)="17500","タンク",IF(LEFT(A500,5)="17510","タンク",IF(COUNTIF(WeDB!$D$174:$D$183,$AF500)&gt;0,"吊掛けのみ",IF(COUNTIF(WeDB!$M$3:$M$169,$AF500)&gt;0,"アルミ",IF(COUNTIF(WeDB!D$3:D$169,$AF500),"WE適用","適用無し"))))))</f>
        <v/>
      </c>
      <c r="AJ500" s="6" t="str">
        <f>IF(AND(AI500="WE適用",COUNTIF(Planning!$AS$10:$AS$896,$AF500&amp;"_"&amp;$AH500)&gt;0),"計画ok",IF(AND(AI500="WE適用",COUNTIF(Planning!$AS$10:$AS$896,$AF500&amp;"_"&amp;$AH500)=0),"未反映NG",""))</f>
        <v/>
      </c>
      <c r="AK500" s="6" t="str">
        <f t="shared" si="31"/>
        <v>_</v>
      </c>
      <c r="AL500" s="6" t="str">
        <f>IF(B500="","",_xlfn.XLOOKUP(AF500,CostDB!A:A,CostDB!G:G))</f>
        <v/>
      </c>
    </row>
    <row r="501" spans="1:38" x14ac:dyDescent="0.35">
      <c r="A501" s="8"/>
      <c r="B501" s="9"/>
      <c r="C501" s="9"/>
      <c r="D501" s="10"/>
      <c r="E501" s="9"/>
      <c r="F501" s="9"/>
      <c r="G501" s="9"/>
      <c r="H501" s="9"/>
      <c r="I501" s="9"/>
      <c r="J501" s="9"/>
      <c r="K501" s="9"/>
      <c r="L501" s="9"/>
      <c r="M501" s="9"/>
      <c r="N501" s="9"/>
      <c r="O501" s="9"/>
      <c r="P501" s="9"/>
      <c r="Q501" s="9"/>
      <c r="R501" s="9"/>
      <c r="S501" s="9"/>
      <c r="T501" s="9"/>
      <c r="U501" s="9"/>
      <c r="V501" s="9"/>
      <c r="W501" s="9"/>
      <c r="X501" s="9"/>
      <c r="Y501" s="9"/>
      <c r="Z501" s="9"/>
      <c r="AA501" s="9"/>
      <c r="AB501" s="9"/>
      <c r="AC501" s="10"/>
      <c r="AD501" s="535"/>
      <c r="AE501" s="6">
        <f t="shared" si="32"/>
        <v>0</v>
      </c>
      <c r="AF501" s="6" t="str">
        <f>IF($AE501=17,_xlfn.XLOOKUP($A501&amp;" ",CostDB!B:B,CostDB!A:A,"",,),IF($AE501=15,_xlfn.XLOOKUP($A501&amp;"   ",CostDB!B:B,CostDB!A:A,"",,),""))</f>
        <v/>
      </c>
      <c r="AG501" s="6" t="str">
        <f t="shared" si="30"/>
        <v/>
      </c>
      <c r="AH501" s="6" t="str">
        <f t="shared" si="29"/>
        <v/>
      </c>
      <c r="AI501" s="6" t="str">
        <f>IF($AF501="","",IF(LEFT(A501,5)="17500","タンク",IF(LEFT(A501,5)="17510","タンク",IF(COUNTIF(WeDB!$D$174:$D$183,$AF501)&gt;0,"吊掛けのみ",IF(COUNTIF(WeDB!$M$3:$M$169,$AF501)&gt;0,"アルミ",IF(COUNTIF(WeDB!D$3:D$169,$AF501),"WE適用","適用無し"))))))</f>
        <v/>
      </c>
      <c r="AJ501" s="6" t="str">
        <f>IF(AND(AI501="WE適用",COUNTIF(Planning!$AS$10:$AS$896,$AF501&amp;"_"&amp;$AH501)&gt;0),"計画ok",IF(AND(AI501="WE適用",COUNTIF(Planning!$AS$10:$AS$896,$AF501&amp;"_"&amp;$AH501)=0),"未反映NG",""))</f>
        <v/>
      </c>
      <c r="AK501" s="6" t="str">
        <f t="shared" si="31"/>
        <v>_</v>
      </c>
      <c r="AL501" s="6" t="str">
        <f>IF(B501="","",_xlfn.XLOOKUP(AF501,CostDB!A:A,CostDB!G:G))</f>
        <v/>
      </c>
    </row>
    <row r="502" spans="1:38" x14ac:dyDescent="0.35">
      <c r="A502" s="8"/>
      <c r="B502" s="9"/>
      <c r="C502" s="9"/>
      <c r="D502" s="10"/>
      <c r="E502" s="9"/>
      <c r="F502" s="9"/>
      <c r="G502" s="9"/>
      <c r="H502" s="9"/>
      <c r="I502" s="9"/>
      <c r="J502" s="9"/>
      <c r="K502" s="9"/>
      <c r="L502" s="9"/>
      <c r="M502" s="9"/>
      <c r="N502" s="9"/>
      <c r="O502" s="9"/>
      <c r="P502" s="9"/>
      <c r="Q502" s="9"/>
      <c r="R502" s="9"/>
      <c r="S502" s="9"/>
      <c r="T502" s="9"/>
      <c r="U502" s="9"/>
      <c r="V502" s="9"/>
      <c r="W502" s="9"/>
      <c r="X502" s="9"/>
      <c r="Y502" s="9"/>
      <c r="Z502" s="9"/>
      <c r="AA502" s="9"/>
      <c r="AB502" s="9"/>
      <c r="AC502" s="10"/>
      <c r="AD502" s="535"/>
      <c r="AE502" s="6">
        <f t="shared" si="32"/>
        <v>0</v>
      </c>
      <c r="AF502" s="6" t="str">
        <f>IF($AE502=17,_xlfn.XLOOKUP($A502&amp;" ",CostDB!B:B,CostDB!A:A,"",,),IF($AE502=15,_xlfn.XLOOKUP($A502&amp;"   ",CostDB!B:B,CostDB!A:A,"",,),""))</f>
        <v/>
      </c>
      <c r="AG502" s="6" t="str">
        <f t="shared" si="30"/>
        <v/>
      </c>
      <c r="AH502" s="6" t="str">
        <f t="shared" si="29"/>
        <v/>
      </c>
      <c r="AI502" s="6" t="str">
        <f>IF($AF502="","",IF(LEFT(A502,5)="17500","タンク",IF(LEFT(A502,5)="17510","タンク",IF(COUNTIF(WeDB!$D$174:$D$183,$AF502)&gt;0,"吊掛けのみ",IF(COUNTIF(WeDB!$M$3:$M$169,$AF502)&gt;0,"アルミ",IF(COUNTIF(WeDB!D$3:D$169,$AF502),"WE適用","適用無し"))))))</f>
        <v/>
      </c>
      <c r="AJ502" s="6" t="str">
        <f>IF(AND(AI502="WE適用",COUNTIF(Planning!$AS$10:$AS$896,$AF502&amp;"_"&amp;$AH502)&gt;0),"計画ok",IF(AND(AI502="WE適用",COUNTIF(Planning!$AS$10:$AS$896,$AF502&amp;"_"&amp;$AH502)=0),"未反映NG",""))</f>
        <v/>
      </c>
      <c r="AK502" s="6" t="str">
        <f t="shared" si="31"/>
        <v>_</v>
      </c>
      <c r="AL502" s="6" t="str">
        <f>IF(B502="","",_xlfn.XLOOKUP(AF502,CostDB!A:A,CostDB!G:G))</f>
        <v/>
      </c>
    </row>
    <row r="503" spans="1:38" x14ac:dyDescent="0.35">
      <c r="A503" s="8"/>
      <c r="B503" s="9"/>
      <c r="C503" s="9"/>
      <c r="D503" s="10"/>
      <c r="E503" s="9"/>
      <c r="F503" s="9"/>
      <c r="G503" s="9"/>
      <c r="H503" s="9"/>
      <c r="I503" s="9"/>
      <c r="J503" s="9"/>
      <c r="K503" s="9"/>
      <c r="L503" s="9"/>
      <c r="M503" s="9"/>
      <c r="N503" s="9"/>
      <c r="O503" s="9"/>
      <c r="P503" s="9"/>
      <c r="Q503" s="9"/>
      <c r="R503" s="9"/>
      <c r="S503" s="9"/>
      <c r="T503" s="9"/>
      <c r="U503" s="9"/>
      <c r="V503" s="9"/>
      <c r="W503" s="9"/>
      <c r="X503" s="9"/>
      <c r="Y503" s="9"/>
      <c r="Z503" s="9"/>
      <c r="AA503" s="9"/>
      <c r="AB503" s="9"/>
      <c r="AC503" s="10"/>
      <c r="AD503" s="535"/>
      <c r="AE503" s="6">
        <f t="shared" si="32"/>
        <v>0</v>
      </c>
      <c r="AF503" s="6" t="str">
        <f>IF($AE503=17,_xlfn.XLOOKUP($A503&amp;" ",CostDB!B:B,CostDB!A:A,"",,),IF($AE503=15,_xlfn.XLOOKUP($A503&amp;"   ",CostDB!B:B,CostDB!A:A,"",,),""))</f>
        <v/>
      </c>
      <c r="AG503" s="6" t="str">
        <f t="shared" si="30"/>
        <v/>
      </c>
      <c r="AH503" s="6" t="str">
        <f t="shared" si="29"/>
        <v/>
      </c>
      <c r="AI503" s="6" t="str">
        <f>IF($AF503="","",IF(LEFT(A503,5)="17500","タンク",IF(LEFT(A503,5)="17510","タンク",IF(COUNTIF(WeDB!$D$174:$D$183,$AF503)&gt;0,"吊掛けのみ",IF(COUNTIF(WeDB!$M$3:$M$169,$AF503)&gt;0,"アルミ",IF(COUNTIF(WeDB!D$3:D$169,$AF503),"WE適用","適用無し"))))))</f>
        <v/>
      </c>
      <c r="AJ503" s="6" t="str">
        <f>IF(AND(AI503="WE適用",COUNTIF(Planning!$AS$10:$AS$896,$AF503&amp;"_"&amp;$AH503)&gt;0),"計画ok",IF(AND(AI503="WE適用",COUNTIF(Planning!$AS$10:$AS$896,$AF503&amp;"_"&amp;$AH503)=0),"未反映NG",""))</f>
        <v/>
      </c>
      <c r="AK503" s="6" t="str">
        <f t="shared" si="31"/>
        <v>_</v>
      </c>
      <c r="AL503" s="6" t="str">
        <f>IF(B503="","",_xlfn.XLOOKUP(AF503,CostDB!A:A,CostDB!G:G))</f>
        <v/>
      </c>
    </row>
    <row r="504" spans="1:38" x14ac:dyDescent="0.35">
      <c r="A504" s="8"/>
      <c r="B504" s="9"/>
      <c r="C504" s="9"/>
      <c r="D504" s="10"/>
      <c r="E504" s="9"/>
      <c r="F504" s="9"/>
      <c r="G504" s="9"/>
      <c r="H504" s="9"/>
      <c r="I504" s="9"/>
      <c r="J504" s="9"/>
      <c r="K504" s="9"/>
      <c r="L504" s="9"/>
      <c r="M504" s="9"/>
      <c r="N504" s="9"/>
      <c r="O504" s="9"/>
      <c r="P504" s="9"/>
      <c r="Q504" s="9"/>
      <c r="R504" s="9"/>
      <c r="S504" s="9"/>
      <c r="T504" s="9"/>
      <c r="U504" s="9"/>
      <c r="V504" s="9"/>
      <c r="W504" s="9"/>
      <c r="X504" s="9"/>
      <c r="Y504" s="9"/>
      <c r="Z504" s="9"/>
      <c r="AA504" s="9"/>
      <c r="AB504" s="9"/>
      <c r="AC504" s="10"/>
      <c r="AD504" s="535"/>
      <c r="AE504" s="6">
        <f t="shared" si="32"/>
        <v>0</v>
      </c>
      <c r="AF504" s="6" t="str">
        <f>IF($AE504=17,_xlfn.XLOOKUP($A504&amp;" ",CostDB!B:B,CostDB!A:A,"",,),IF($AE504=15,_xlfn.XLOOKUP($A504&amp;"   ",CostDB!B:B,CostDB!A:A,"",,),""))</f>
        <v/>
      </c>
      <c r="AG504" s="6" t="str">
        <f t="shared" si="30"/>
        <v/>
      </c>
      <c r="AH504" s="6" t="str">
        <f t="shared" si="29"/>
        <v/>
      </c>
      <c r="AI504" s="6" t="str">
        <f>IF($AF504="","",IF(LEFT(A504,5)="17500","タンク",IF(LEFT(A504,5)="17510","タンク",IF(COUNTIF(WeDB!$D$174:$D$183,$AF504)&gt;0,"吊掛けのみ",IF(COUNTIF(WeDB!$M$3:$M$169,$AF504)&gt;0,"アルミ",IF(COUNTIF(WeDB!D$3:D$169,$AF504),"WE適用","適用無し"))))))</f>
        <v/>
      </c>
      <c r="AJ504" s="6" t="str">
        <f>IF(AND(AI504="WE適用",COUNTIF(Planning!$AS$10:$AS$896,$AF504&amp;"_"&amp;$AH504)&gt;0),"計画ok",IF(AND(AI504="WE適用",COUNTIF(Planning!$AS$10:$AS$896,$AF504&amp;"_"&amp;$AH504)=0),"未反映NG",""))</f>
        <v/>
      </c>
      <c r="AK504" s="6" t="str">
        <f t="shared" si="31"/>
        <v>_</v>
      </c>
      <c r="AL504" s="6" t="str">
        <f>IF(B504="","",_xlfn.XLOOKUP(AF504,CostDB!A:A,CostDB!G:G))</f>
        <v/>
      </c>
    </row>
    <row r="505" spans="1:38" x14ac:dyDescent="0.35">
      <c r="A505" s="8"/>
      <c r="B505" s="9"/>
      <c r="C505" s="9"/>
      <c r="D505" s="10"/>
      <c r="E505" s="9"/>
      <c r="F505" s="9"/>
      <c r="G505" s="9"/>
      <c r="H505" s="9"/>
      <c r="I505" s="9"/>
      <c r="J505" s="9"/>
      <c r="K505" s="9"/>
      <c r="L505" s="9"/>
      <c r="M505" s="9"/>
      <c r="N505" s="9"/>
      <c r="O505" s="9"/>
      <c r="P505" s="9"/>
      <c r="Q505" s="9"/>
      <c r="R505" s="9"/>
      <c r="S505" s="9"/>
      <c r="T505" s="9"/>
      <c r="U505" s="9"/>
      <c r="V505" s="9"/>
      <c r="W505" s="9"/>
      <c r="X505" s="9"/>
      <c r="Y505" s="9"/>
      <c r="Z505" s="9"/>
      <c r="AA505" s="9"/>
      <c r="AB505" s="9"/>
      <c r="AC505" s="10"/>
      <c r="AD505" s="535"/>
      <c r="AE505" s="6">
        <f t="shared" si="32"/>
        <v>0</v>
      </c>
      <c r="AF505" s="6" t="str">
        <f>IF($AE505=17,_xlfn.XLOOKUP($A505&amp;" ",CostDB!B:B,CostDB!A:A,"",,),IF($AE505=15,_xlfn.XLOOKUP($A505&amp;"   ",CostDB!B:B,CostDB!A:A,"",,),""))</f>
        <v/>
      </c>
      <c r="AG505" s="6" t="str">
        <f t="shared" si="30"/>
        <v/>
      </c>
      <c r="AH505" s="6" t="str">
        <f t="shared" si="29"/>
        <v/>
      </c>
      <c r="AI505" s="6" t="str">
        <f>IF($AF505="","",IF(LEFT(A505,5)="17500","タンク",IF(LEFT(A505,5)="17510","タンク",IF(COUNTIF(WeDB!$D$174:$D$183,$AF505)&gt;0,"吊掛けのみ",IF(COUNTIF(WeDB!$M$3:$M$169,$AF505)&gt;0,"アルミ",IF(COUNTIF(WeDB!D$3:D$169,$AF505),"WE適用","適用無し"))))))</f>
        <v/>
      </c>
      <c r="AJ505" s="6" t="str">
        <f>IF(AND(AI505="WE適用",COUNTIF(Planning!$AS$10:$AS$896,$AF505&amp;"_"&amp;$AH505)&gt;0),"計画ok",IF(AND(AI505="WE適用",COUNTIF(Planning!$AS$10:$AS$896,$AF505&amp;"_"&amp;$AH505)=0),"未反映NG",""))</f>
        <v/>
      </c>
      <c r="AK505" s="6" t="str">
        <f t="shared" si="31"/>
        <v>_</v>
      </c>
      <c r="AL505" s="6" t="str">
        <f>IF(B505="","",_xlfn.XLOOKUP(AF505,CostDB!A:A,CostDB!G:G))</f>
        <v/>
      </c>
    </row>
    <row r="506" spans="1:38" x14ac:dyDescent="0.35">
      <c r="A506" s="8"/>
      <c r="B506" s="9"/>
      <c r="C506" s="9"/>
      <c r="D506" s="10"/>
      <c r="E506" s="9"/>
      <c r="F506" s="9"/>
      <c r="G506" s="9"/>
      <c r="H506" s="9"/>
      <c r="I506" s="9"/>
      <c r="J506" s="9"/>
      <c r="K506" s="9"/>
      <c r="L506" s="9"/>
      <c r="M506" s="9"/>
      <c r="N506" s="9"/>
      <c r="O506" s="9"/>
      <c r="P506" s="9"/>
      <c r="Q506" s="9"/>
      <c r="R506" s="9"/>
      <c r="S506" s="9"/>
      <c r="T506" s="9"/>
      <c r="U506" s="9"/>
      <c r="V506" s="9"/>
      <c r="W506" s="9"/>
      <c r="X506" s="9"/>
      <c r="Y506" s="9"/>
      <c r="Z506" s="9"/>
      <c r="AA506" s="9"/>
      <c r="AB506" s="9"/>
      <c r="AC506" s="10"/>
      <c r="AD506" s="535"/>
      <c r="AE506" s="6">
        <f t="shared" si="32"/>
        <v>0</v>
      </c>
      <c r="AF506" s="6" t="str">
        <f>IF($AE506=17,_xlfn.XLOOKUP($A506&amp;" ",CostDB!B:B,CostDB!A:A,"",,),IF($AE506=15,_xlfn.XLOOKUP($A506&amp;"   ",CostDB!B:B,CostDB!A:A,"",,),""))</f>
        <v/>
      </c>
      <c r="AG506" s="6" t="str">
        <f t="shared" si="30"/>
        <v/>
      </c>
      <c r="AH506" s="6" t="str">
        <f t="shared" si="29"/>
        <v/>
      </c>
      <c r="AI506" s="6" t="str">
        <f>IF($AF506="","",IF(LEFT(A506,5)="17500","タンク",IF(LEFT(A506,5)="17510","タンク",IF(COUNTIF(WeDB!$D$174:$D$183,$AF506)&gt;0,"吊掛けのみ",IF(COUNTIF(WeDB!$M$3:$M$169,$AF506)&gt;0,"アルミ",IF(COUNTIF(WeDB!D$3:D$169,$AF506),"WE適用","適用無し"))))))</f>
        <v/>
      </c>
      <c r="AJ506" s="6" t="str">
        <f>IF(AND(AI506="WE適用",COUNTIF(Planning!$AS$10:$AS$896,$AF506&amp;"_"&amp;$AH506)&gt;0),"計画ok",IF(AND(AI506="WE適用",COUNTIF(Planning!$AS$10:$AS$896,$AF506&amp;"_"&amp;$AH506)=0),"未反映NG",""))</f>
        <v/>
      </c>
      <c r="AK506" s="6" t="str">
        <f t="shared" si="31"/>
        <v>_</v>
      </c>
      <c r="AL506" s="6" t="str">
        <f>IF(B506="","",_xlfn.XLOOKUP(AF506,CostDB!A:A,CostDB!G:G))</f>
        <v/>
      </c>
    </row>
    <row r="507" spans="1:38" x14ac:dyDescent="0.35">
      <c r="A507" s="8"/>
      <c r="B507" s="9"/>
      <c r="C507" s="9"/>
      <c r="D507" s="10"/>
      <c r="E507" s="9"/>
      <c r="F507" s="9"/>
      <c r="G507" s="9"/>
      <c r="H507" s="9"/>
      <c r="I507" s="9"/>
      <c r="J507" s="9"/>
      <c r="K507" s="9"/>
      <c r="L507" s="9"/>
      <c r="M507" s="9"/>
      <c r="N507" s="9"/>
      <c r="O507" s="9"/>
      <c r="P507" s="9"/>
      <c r="Q507" s="9"/>
      <c r="R507" s="9"/>
      <c r="S507" s="9"/>
      <c r="T507" s="9"/>
      <c r="U507" s="9"/>
      <c r="V507" s="9"/>
      <c r="W507" s="9"/>
      <c r="X507" s="9"/>
      <c r="Y507" s="9"/>
      <c r="Z507" s="9"/>
      <c r="AA507" s="9"/>
      <c r="AB507" s="9"/>
      <c r="AC507" s="10"/>
      <c r="AD507" s="535"/>
      <c r="AE507" s="6">
        <f t="shared" si="32"/>
        <v>0</v>
      </c>
      <c r="AF507" s="6" t="str">
        <f>IF($AE507=17,_xlfn.XLOOKUP($A507&amp;" ",CostDB!B:B,CostDB!A:A,"",,),IF($AE507=15,_xlfn.XLOOKUP($A507&amp;"   ",CostDB!B:B,CostDB!A:A,"",,),""))</f>
        <v/>
      </c>
      <c r="AG507" s="6" t="str">
        <f t="shared" si="30"/>
        <v/>
      </c>
      <c r="AH507" s="6" t="str">
        <f t="shared" si="29"/>
        <v/>
      </c>
      <c r="AI507" s="6" t="str">
        <f>IF($AF507="","",IF(LEFT(A507,5)="17500","タンク",IF(LEFT(A507,5)="17510","タンク",IF(COUNTIF(WeDB!$D$174:$D$183,$AF507)&gt;0,"吊掛けのみ",IF(COUNTIF(WeDB!$M$3:$M$169,$AF507)&gt;0,"アルミ",IF(COUNTIF(WeDB!D$3:D$169,$AF507),"WE適用","適用無し"))))))</f>
        <v/>
      </c>
      <c r="AJ507" s="6" t="str">
        <f>IF(AND(AI507="WE適用",COUNTIF(Planning!$AS$10:$AS$896,$AF507&amp;"_"&amp;$AH507)&gt;0),"計画ok",IF(AND(AI507="WE適用",COUNTIF(Planning!$AS$10:$AS$896,$AF507&amp;"_"&amp;$AH507)=0),"未反映NG",""))</f>
        <v/>
      </c>
      <c r="AK507" s="6" t="str">
        <f t="shared" si="31"/>
        <v>_</v>
      </c>
      <c r="AL507" s="6" t="str">
        <f>IF(B507="","",_xlfn.XLOOKUP(AF507,CostDB!A:A,CostDB!G:G))</f>
        <v/>
      </c>
    </row>
    <row r="508" spans="1:38" x14ac:dyDescent="0.35">
      <c r="A508" s="8"/>
      <c r="B508" s="9"/>
      <c r="C508" s="9"/>
      <c r="D508" s="10"/>
      <c r="E508" s="9"/>
      <c r="F508" s="9"/>
      <c r="G508" s="9"/>
      <c r="H508" s="9"/>
      <c r="I508" s="9"/>
      <c r="J508" s="9"/>
      <c r="K508" s="9"/>
      <c r="L508" s="9"/>
      <c r="M508" s="9"/>
      <c r="N508" s="9"/>
      <c r="O508" s="9"/>
      <c r="P508" s="9"/>
      <c r="Q508" s="9"/>
      <c r="R508" s="9"/>
      <c r="S508" s="9"/>
      <c r="T508" s="9"/>
      <c r="U508" s="9"/>
      <c r="V508" s="9"/>
      <c r="W508" s="9"/>
      <c r="X508" s="9"/>
      <c r="Y508" s="9"/>
      <c r="Z508" s="9"/>
      <c r="AA508" s="9"/>
      <c r="AB508" s="9"/>
      <c r="AC508" s="10"/>
      <c r="AD508" s="535"/>
      <c r="AE508" s="6">
        <f t="shared" si="32"/>
        <v>0</v>
      </c>
      <c r="AF508" s="6" t="str">
        <f>IF($AE508=17,_xlfn.XLOOKUP($A508&amp;" ",CostDB!B:B,CostDB!A:A,"",,),IF($AE508=15,_xlfn.XLOOKUP($A508&amp;"   ",CostDB!B:B,CostDB!A:A,"",,),""))</f>
        <v/>
      </c>
      <c r="AG508" s="6" t="str">
        <f t="shared" si="30"/>
        <v/>
      </c>
      <c r="AH508" s="6" t="str">
        <f t="shared" si="29"/>
        <v/>
      </c>
      <c r="AI508" s="6" t="str">
        <f>IF($AF508="","",IF(LEFT(A508,5)="17500","タンク",IF(LEFT(A508,5)="17510","タンク",IF(COUNTIF(WeDB!$D$174:$D$183,$AF508)&gt;0,"吊掛けのみ",IF(COUNTIF(WeDB!$M$3:$M$169,$AF508)&gt;0,"アルミ",IF(COUNTIF(WeDB!D$3:D$169,$AF508),"WE適用","適用無し"))))))</f>
        <v/>
      </c>
      <c r="AJ508" s="6" t="str">
        <f>IF(AND(AI508="WE適用",COUNTIF(Planning!$AS$10:$AS$896,$AF508&amp;"_"&amp;$AH508)&gt;0),"計画ok",IF(AND(AI508="WE適用",COUNTIF(Planning!$AS$10:$AS$896,$AF508&amp;"_"&amp;$AH508)=0),"未反映NG",""))</f>
        <v/>
      </c>
      <c r="AK508" s="6" t="str">
        <f t="shared" si="31"/>
        <v>_</v>
      </c>
      <c r="AL508" s="6" t="str">
        <f>IF(B508="","",_xlfn.XLOOKUP(AF508,CostDB!A:A,CostDB!G:G))</f>
        <v/>
      </c>
    </row>
    <row r="509" spans="1:38" x14ac:dyDescent="0.35">
      <c r="A509" s="8"/>
      <c r="B509" s="9"/>
      <c r="C509" s="9"/>
      <c r="D509" s="10"/>
      <c r="E509" s="9"/>
      <c r="F509" s="9"/>
      <c r="G509" s="9"/>
      <c r="H509" s="9"/>
      <c r="I509" s="9"/>
      <c r="J509" s="9"/>
      <c r="K509" s="9"/>
      <c r="L509" s="9"/>
      <c r="M509" s="9"/>
      <c r="N509" s="9"/>
      <c r="O509" s="9"/>
      <c r="P509" s="9"/>
      <c r="Q509" s="9"/>
      <c r="R509" s="9"/>
      <c r="S509" s="9"/>
      <c r="T509" s="9"/>
      <c r="U509" s="9"/>
      <c r="V509" s="9"/>
      <c r="W509" s="9"/>
      <c r="X509" s="9"/>
      <c r="Y509" s="9"/>
      <c r="Z509" s="9"/>
      <c r="AA509" s="9"/>
      <c r="AB509" s="9"/>
      <c r="AC509" s="10"/>
      <c r="AD509" s="535"/>
      <c r="AE509" s="6">
        <f t="shared" si="32"/>
        <v>0</v>
      </c>
      <c r="AF509" s="6" t="str">
        <f>IF($AE509=17,_xlfn.XLOOKUP($A509&amp;" ",CostDB!B:B,CostDB!A:A,"",,),IF($AE509=15,_xlfn.XLOOKUP($A509&amp;"   ",CostDB!B:B,CostDB!A:A,"",,),""))</f>
        <v/>
      </c>
      <c r="AG509" s="6" t="str">
        <f t="shared" si="30"/>
        <v/>
      </c>
      <c r="AH509" s="6" t="str">
        <f t="shared" si="29"/>
        <v/>
      </c>
      <c r="AI509" s="6" t="str">
        <f>IF($AF509="","",IF(LEFT(A509,5)="17500","タンク",IF(LEFT(A509,5)="17510","タンク",IF(COUNTIF(WeDB!$D$174:$D$183,$AF509)&gt;0,"吊掛けのみ",IF(COUNTIF(WeDB!$M$3:$M$169,$AF509)&gt;0,"アルミ",IF(COUNTIF(WeDB!D$3:D$169,$AF509),"WE適用","適用無し"))))))</f>
        <v/>
      </c>
      <c r="AJ509" s="6" t="str">
        <f>IF(AND(AI509="WE適用",COUNTIF(Planning!$AS$10:$AS$896,$AF509&amp;"_"&amp;$AH509)&gt;0),"計画ok",IF(AND(AI509="WE適用",COUNTIF(Planning!$AS$10:$AS$896,$AF509&amp;"_"&amp;$AH509)=0),"未反映NG",""))</f>
        <v/>
      </c>
      <c r="AK509" s="6" t="str">
        <f t="shared" si="31"/>
        <v>_</v>
      </c>
      <c r="AL509" s="6" t="str">
        <f>IF(B509="","",_xlfn.XLOOKUP(AF509,CostDB!A:A,CostDB!G:G))</f>
        <v/>
      </c>
    </row>
    <row r="510" spans="1:38" x14ac:dyDescent="0.35">
      <c r="A510" s="8"/>
      <c r="B510" s="9"/>
      <c r="C510" s="9"/>
      <c r="D510" s="10"/>
      <c r="E510" s="9"/>
      <c r="F510" s="9"/>
      <c r="G510" s="9"/>
      <c r="H510" s="9"/>
      <c r="I510" s="9"/>
      <c r="J510" s="9"/>
      <c r="K510" s="9"/>
      <c r="L510" s="9"/>
      <c r="M510" s="9"/>
      <c r="N510" s="9"/>
      <c r="O510" s="9"/>
      <c r="P510" s="9"/>
      <c r="Q510" s="9"/>
      <c r="R510" s="9"/>
      <c r="S510" s="9"/>
      <c r="T510" s="9"/>
      <c r="U510" s="9"/>
      <c r="V510" s="9"/>
      <c r="W510" s="9"/>
      <c r="X510" s="9"/>
      <c r="Y510" s="9"/>
      <c r="Z510" s="9"/>
      <c r="AA510" s="9"/>
      <c r="AB510" s="9"/>
      <c r="AC510" s="10"/>
      <c r="AD510" s="535"/>
      <c r="AE510" s="6">
        <f t="shared" si="32"/>
        <v>0</v>
      </c>
      <c r="AF510" s="6" t="str">
        <f>IF($AE510=17,_xlfn.XLOOKUP($A510&amp;" ",CostDB!B:B,CostDB!A:A,"",,),IF($AE510=15,_xlfn.XLOOKUP($A510&amp;"   ",CostDB!B:B,CostDB!A:A,"",,),""))</f>
        <v/>
      </c>
      <c r="AG510" s="6" t="str">
        <f t="shared" si="30"/>
        <v/>
      </c>
      <c r="AH510" s="6" t="str">
        <f t="shared" si="29"/>
        <v/>
      </c>
      <c r="AI510" s="6" t="str">
        <f>IF($AF510="","",IF(LEFT(A510,5)="17500","タンク",IF(LEFT(A510,5)="17510","タンク",IF(COUNTIF(WeDB!$D$174:$D$183,$AF510)&gt;0,"吊掛けのみ",IF(COUNTIF(WeDB!$M$3:$M$169,$AF510)&gt;0,"アルミ",IF(COUNTIF(WeDB!D$3:D$169,$AF510),"WE適用","適用無し"))))))</f>
        <v/>
      </c>
      <c r="AJ510" s="6" t="str">
        <f>IF(AND(AI510="WE適用",COUNTIF(Planning!$AS$10:$AS$896,$AF510&amp;"_"&amp;$AH510)&gt;0),"計画ok",IF(AND(AI510="WE適用",COUNTIF(Planning!$AS$10:$AS$896,$AF510&amp;"_"&amp;$AH510)=0),"未反映NG",""))</f>
        <v/>
      </c>
      <c r="AK510" s="6" t="str">
        <f t="shared" si="31"/>
        <v>_</v>
      </c>
      <c r="AL510" s="6" t="str">
        <f>IF(B510="","",_xlfn.XLOOKUP(AF510,CostDB!A:A,CostDB!G:G))</f>
        <v/>
      </c>
    </row>
    <row r="511" spans="1:38" x14ac:dyDescent="0.35">
      <c r="A511" s="8"/>
      <c r="B511" s="9"/>
      <c r="C511" s="9"/>
      <c r="D511" s="10"/>
      <c r="E511" s="9"/>
      <c r="F511" s="9"/>
      <c r="G511" s="9"/>
      <c r="H511" s="9"/>
      <c r="I511" s="9"/>
      <c r="J511" s="9"/>
      <c r="K511" s="9"/>
      <c r="L511" s="9"/>
      <c r="M511" s="9"/>
      <c r="N511" s="9"/>
      <c r="O511" s="9"/>
      <c r="P511" s="9"/>
      <c r="Q511" s="9"/>
      <c r="R511" s="9"/>
      <c r="S511" s="9"/>
      <c r="T511" s="9"/>
      <c r="U511" s="9"/>
      <c r="V511" s="9"/>
      <c r="W511" s="9"/>
      <c r="X511" s="9"/>
      <c r="Y511" s="9"/>
      <c r="Z511" s="9"/>
      <c r="AA511" s="9"/>
      <c r="AB511" s="9"/>
      <c r="AC511" s="10"/>
      <c r="AD511" s="535"/>
      <c r="AE511" s="6">
        <f t="shared" si="32"/>
        <v>0</v>
      </c>
      <c r="AF511" s="6" t="str">
        <f>IF($AE511=17,_xlfn.XLOOKUP($A511&amp;" ",CostDB!B:B,CostDB!A:A,"",,),IF($AE511=15,_xlfn.XLOOKUP($A511&amp;"   ",CostDB!B:B,CostDB!A:A,"",,),""))</f>
        <v/>
      </c>
      <c r="AG511" s="6" t="str">
        <f t="shared" si="30"/>
        <v/>
      </c>
      <c r="AH511" s="6" t="str">
        <f t="shared" si="29"/>
        <v/>
      </c>
      <c r="AI511" s="6" t="str">
        <f>IF($AF511="","",IF(LEFT(A511,5)="17500","タンク",IF(LEFT(A511,5)="17510","タンク",IF(COUNTIF(WeDB!$D$174:$D$183,$AF511)&gt;0,"吊掛けのみ",IF(COUNTIF(WeDB!$M$3:$M$169,$AF511)&gt;0,"アルミ",IF(COUNTIF(WeDB!D$3:D$169,$AF511),"WE適用","適用無し"))))))</f>
        <v/>
      </c>
      <c r="AJ511" s="6" t="str">
        <f>IF(AND(AI511="WE適用",COUNTIF(Planning!$AS$10:$AS$896,$AF511&amp;"_"&amp;$AH511)&gt;0),"計画ok",IF(AND(AI511="WE適用",COUNTIF(Planning!$AS$10:$AS$896,$AF511&amp;"_"&amp;$AH511)=0),"未反映NG",""))</f>
        <v/>
      </c>
      <c r="AK511" s="6" t="str">
        <f t="shared" si="31"/>
        <v>_</v>
      </c>
      <c r="AL511" s="6" t="str">
        <f>IF(B511="","",_xlfn.XLOOKUP(AF511,CostDB!A:A,CostDB!G:G))</f>
        <v/>
      </c>
    </row>
    <row r="512" spans="1:38" x14ac:dyDescent="0.35">
      <c r="A512" s="8"/>
      <c r="B512" s="9"/>
      <c r="C512" s="9"/>
      <c r="D512" s="10"/>
      <c r="E512" s="9"/>
      <c r="F512" s="9"/>
      <c r="G512" s="9"/>
      <c r="H512" s="9"/>
      <c r="I512" s="9"/>
      <c r="J512" s="9"/>
      <c r="K512" s="9"/>
      <c r="L512" s="9"/>
      <c r="M512" s="9"/>
      <c r="N512" s="9"/>
      <c r="O512" s="9"/>
      <c r="P512" s="9"/>
      <c r="Q512" s="9"/>
      <c r="R512" s="9"/>
      <c r="S512" s="9"/>
      <c r="T512" s="9"/>
      <c r="U512" s="9"/>
      <c r="V512" s="9"/>
      <c r="W512" s="9"/>
      <c r="X512" s="9"/>
      <c r="Y512" s="9"/>
      <c r="Z512" s="9"/>
      <c r="AA512" s="9"/>
      <c r="AB512" s="9"/>
      <c r="AC512" s="10"/>
      <c r="AD512" s="535"/>
      <c r="AE512" s="6">
        <f t="shared" si="32"/>
        <v>0</v>
      </c>
      <c r="AF512" s="6" t="str">
        <f>IF($AE512=17,_xlfn.XLOOKUP($A512&amp;" ",CostDB!B:B,CostDB!A:A,"",,),IF($AE512=15,_xlfn.XLOOKUP($A512&amp;"   ",CostDB!B:B,CostDB!A:A,"",,),""))</f>
        <v/>
      </c>
      <c r="AG512" s="6" t="str">
        <f t="shared" si="30"/>
        <v/>
      </c>
      <c r="AH512" s="6" t="str">
        <f t="shared" si="29"/>
        <v/>
      </c>
      <c r="AI512" s="6" t="str">
        <f>IF($AF512="","",IF(LEFT(A512,5)="17500","タンク",IF(LEFT(A512,5)="17510","タンク",IF(COUNTIF(WeDB!$D$174:$D$183,$AF512)&gt;0,"吊掛けのみ",IF(COUNTIF(WeDB!$M$3:$M$169,$AF512)&gt;0,"アルミ",IF(COUNTIF(WeDB!D$3:D$169,$AF512),"WE適用","適用無し"))))))</f>
        <v/>
      </c>
      <c r="AJ512" s="6" t="str">
        <f>IF(AND(AI512="WE適用",COUNTIF(Planning!$AS$10:$AS$896,$AF512&amp;"_"&amp;$AH512)&gt;0),"計画ok",IF(AND(AI512="WE適用",COUNTIF(Planning!$AS$10:$AS$896,$AF512&amp;"_"&amp;$AH512)=0),"未反映NG",""))</f>
        <v/>
      </c>
      <c r="AK512" s="6" t="str">
        <f t="shared" si="31"/>
        <v>_</v>
      </c>
      <c r="AL512" s="6" t="str">
        <f>IF(B512="","",_xlfn.XLOOKUP(AF512,CostDB!A:A,CostDB!G:G))</f>
        <v/>
      </c>
    </row>
    <row r="513" spans="1:38" x14ac:dyDescent="0.35">
      <c r="A513" s="8"/>
      <c r="B513" s="9"/>
      <c r="C513" s="9"/>
      <c r="D513" s="10"/>
      <c r="E513" s="9"/>
      <c r="F513" s="9"/>
      <c r="G513" s="9"/>
      <c r="H513" s="9"/>
      <c r="I513" s="9"/>
      <c r="J513" s="9"/>
      <c r="K513" s="9"/>
      <c r="L513" s="9"/>
      <c r="M513" s="9"/>
      <c r="N513" s="9"/>
      <c r="O513" s="9"/>
      <c r="P513" s="9"/>
      <c r="Q513" s="9"/>
      <c r="R513" s="9"/>
      <c r="S513" s="9"/>
      <c r="T513" s="9"/>
      <c r="U513" s="9"/>
      <c r="V513" s="9"/>
      <c r="W513" s="9"/>
      <c r="X513" s="9"/>
      <c r="Y513" s="9"/>
      <c r="Z513" s="9"/>
      <c r="AA513" s="9"/>
      <c r="AB513" s="9"/>
      <c r="AC513" s="10"/>
      <c r="AD513" s="535"/>
      <c r="AE513" s="6">
        <f t="shared" si="32"/>
        <v>0</v>
      </c>
      <c r="AF513" s="6" t="str">
        <f>IF($AE513=17,_xlfn.XLOOKUP($A513&amp;" ",CostDB!B:B,CostDB!A:A,"",,),IF($AE513=15,_xlfn.XLOOKUP($A513&amp;"   ",CostDB!B:B,CostDB!A:A,"",,),""))</f>
        <v/>
      </c>
      <c r="AG513" s="6" t="str">
        <f t="shared" si="30"/>
        <v/>
      </c>
      <c r="AH513" s="6" t="str">
        <f t="shared" si="29"/>
        <v/>
      </c>
      <c r="AI513" s="6" t="str">
        <f>IF($AF513="","",IF(LEFT(A513,5)="17500","タンク",IF(LEFT(A513,5)="17510","タンク",IF(COUNTIF(WeDB!$D$174:$D$183,$AF513)&gt;0,"吊掛けのみ",IF(COUNTIF(WeDB!$M$3:$M$169,$AF513)&gt;0,"アルミ",IF(COUNTIF(WeDB!D$3:D$169,$AF513),"WE適用","適用無し"))))))</f>
        <v/>
      </c>
      <c r="AJ513" s="6" t="str">
        <f>IF(AND(AI513="WE適用",COUNTIF(Planning!$AS$10:$AS$896,$AF513&amp;"_"&amp;$AH513)&gt;0),"計画ok",IF(AND(AI513="WE適用",COUNTIF(Planning!$AS$10:$AS$896,$AF513&amp;"_"&amp;$AH513)=0),"未反映NG",""))</f>
        <v/>
      </c>
      <c r="AK513" s="6" t="str">
        <f t="shared" si="31"/>
        <v>_</v>
      </c>
      <c r="AL513" s="6" t="str">
        <f>IF(B513="","",_xlfn.XLOOKUP(AF513,CostDB!A:A,CostDB!G:G))</f>
        <v/>
      </c>
    </row>
    <row r="514" spans="1:38" x14ac:dyDescent="0.35">
      <c r="A514" s="8"/>
      <c r="B514" s="9"/>
      <c r="C514" s="9"/>
      <c r="D514" s="10"/>
      <c r="E514" s="9"/>
      <c r="F514" s="9"/>
      <c r="G514" s="9"/>
      <c r="H514" s="9"/>
      <c r="I514" s="9"/>
      <c r="J514" s="9"/>
      <c r="K514" s="9"/>
      <c r="L514" s="9"/>
      <c r="M514" s="9"/>
      <c r="N514" s="9"/>
      <c r="O514" s="9"/>
      <c r="P514" s="9"/>
      <c r="Q514" s="9"/>
      <c r="R514" s="9"/>
      <c r="S514" s="9"/>
      <c r="T514" s="9"/>
      <c r="U514" s="9"/>
      <c r="V514" s="9"/>
      <c r="W514" s="9"/>
      <c r="X514" s="9"/>
      <c r="Y514" s="9"/>
      <c r="Z514" s="9"/>
      <c r="AA514" s="9"/>
      <c r="AB514" s="9"/>
      <c r="AC514" s="10"/>
      <c r="AD514" s="535"/>
      <c r="AE514" s="6">
        <f t="shared" si="32"/>
        <v>0</v>
      </c>
      <c r="AF514" s="6" t="str">
        <f>IF($AE514=17,_xlfn.XLOOKUP($A514&amp;" ",CostDB!B:B,CostDB!A:A,"",,),IF($AE514=15,_xlfn.XLOOKUP($A514&amp;"   ",CostDB!B:B,CostDB!A:A,"",,),""))</f>
        <v/>
      </c>
      <c r="AG514" s="6" t="str">
        <f t="shared" si="30"/>
        <v/>
      </c>
      <c r="AH514" s="6" t="str">
        <f t="shared" si="29"/>
        <v/>
      </c>
      <c r="AI514" s="6" t="str">
        <f>IF($AF514="","",IF(LEFT(A514,5)="17500","タンク",IF(LEFT(A514,5)="17510","タンク",IF(COUNTIF(WeDB!$D$174:$D$183,$AF514)&gt;0,"吊掛けのみ",IF(COUNTIF(WeDB!$M$3:$M$169,$AF514)&gt;0,"アルミ",IF(COUNTIF(WeDB!D$3:D$169,$AF514),"WE適用","適用無し"))))))</f>
        <v/>
      </c>
      <c r="AJ514" s="6" t="str">
        <f>IF(AND(AI514="WE適用",COUNTIF(Planning!$AS$10:$AS$896,$AF514&amp;"_"&amp;$AH514)&gt;0),"計画ok",IF(AND(AI514="WE適用",COUNTIF(Planning!$AS$10:$AS$896,$AF514&amp;"_"&amp;$AH514)=0),"未反映NG",""))</f>
        <v/>
      </c>
      <c r="AK514" s="6" t="str">
        <f t="shared" si="31"/>
        <v>_</v>
      </c>
      <c r="AL514" s="6" t="str">
        <f>IF(B514="","",_xlfn.XLOOKUP(AF514,CostDB!A:A,CostDB!G:G))</f>
        <v/>
      </c>
    </row>
    <row r="515" spans="1:38" x14ac:dyDescent="0.35">
      <c r="A515" s="8"/>
      <c r="B515" s="9"/>
      <c r="C515" s="9"/>
      <c r="D515" s="10"/>
      <c r="E515" s="9"/>
      <c r="F515" s="9"/>
      <c r="G515" s="9"/>
      <c r="H515" s="9"/>
      <c r="I515" s="9"/>
      <c r="J515" s="9"/>
      <c r="K515" s="9"/>
      <c r="L515" s="9"/>
      <c r="M515" s="9"/>
      <c r="N515" s="9"/>
      <c r="O515" s="9"/>
      <c r="P515" s="9"/>
      <c r="Q515" s="9"/>
      <c r="R515" s="9"/>
      <c r="S515" s="9"/>
      <c r="T515" s="9"/>
      <c r="U515" s="9"/>
      <c r="V515" s="9"/>
      <c r="W515" s="9"/>
      <c r="X515" s="9"/>
      <c r="Y515" s="9"/>
      <c r="Z515" s="9"/>
      <c r="AA515" s="9"/>
      <c r="AB515" s="9"/>
      <c r="AC515" s="10"/>
      <c r="AD515" s="535"/>
      <c r="AE515" s="6">
        <f t="shared" si="32"/>
        <v>0</v>
      </c>
      <c r="AF515" s="6" t="str">
        <f>IF($AE515=17,_xlfn.XLOOKUP($A515&amp;" ",CostDB!B:B,CostDB!A:A,"",,),IF($AE515=15,_xlfn.XLOOKUP($A515&amp;"   ",CostDB!B:B,CostDB!A:A,"",,),""))</f>
        <v/>
      </c>
      <c r="AG515" s="6" t="str">
        <f t="shared" si="30"/>
        <v/>
      </c>
      <c r="AH515" s="6" t="str">
        <f t="shared" si="29"/>
        <v/>
      </c>
      <c r="AI515" s="6" t="str">
        <f>IF($AF515="","",IF(LEFT(A515,5)="17500","タンク",IF(LEFT(A515,5)="17510","タンク",IF(COUNTIF(WeDB!$D$174:$D$183,$AF515)&gt;0,"吊掛けのみ",IF(COUNTIF(WeDB!$M$3:$M$169,$AF515)&gt;0,"アルミ",IF(COUNTIF(WeDB!D$3:D$169,$AF515),"WE適用","適用無し"))))))</f>
        <v/>
      </c>
      <c r="AJ515" s="6" t="str">
        <f>IF(AND(AI515="WE適用",COUNTIF(Planning!$AS$10:$AS$896,$AF515&amp;"_"&amp;$AH515)&gt;0),"計画ok",IF(AND(AI515="WE適用",COUNTIF(Planning!$AS$10:$AS$896,$AF515&amp;"_"&amp;$AH515)=0),"未反映NG",""))</f>
        <v/>
      </c>
      <c r="AK515" s="6" t="str">
        <f t="shared" si="31"/>
        <v>_</v>
      </c>
      <c r="AL515" s="6" t="str">
        <f>IF(B515="","",_xlfn.XLOOKUP(AF515,CostDB!A:A,CostDB!G:G))</f>
        <v/>
      </c>
    </row>
    <row r="516" spans="1:38" x14ac:dyDescent="0.35">
      <c r="A516" s="8"/>
      <c r="B516" s="9"/>
      <c r="C516" s="9"/>
      <c r="D516" s="10"/>
      <c r="E516" s="9"/>
      <c r="F516" s="9"/>
      <c r="G516" s="9"/>
      <c r="H516" s="9"/>
      <c r="I516" s="9"/>
      <c r="J516" s="9"/>
      <c r="K516" s="9"/>
      <c r="L516" s="9"/>
      <c r="M516" s="9"/>
      <c r="N516" s="9"/>
      <c r="O516" s="9"/>
      <c r="P516" s="9"/>
      <c r="Q516" s="9"/>
      <c r="R516" s="9"/>
      <c r="S516" s="9"/>
      <c r="T516" s="9"/>
      <c r="U516" s="9"/>
      <c r="V516" s="9"/>
      <c r="W516" s="9"/>
      <c r="X516" s="9"/>
      <c r="Y516" s="9"/>
      <c r="Z516" s="9"/>
      <c r="AA516" s="9"/>
      <c r="AB516" s="9"/>
      <c r="AC516" s="10"/>
      <c r="AD516" s="535"/>
      <c r="AE516" s="6">
        <f t="shared" si="32"/>
        <v>0</v>
      </c>
      <c r="AF516" s="6" t="str">
        <f>IF($AE516=17,_xlfn.XLOOKUP($A516&amp;" ",CostDB!B:B,CostDB!A:A,"",,),IF($AE516=15,_xlfn.XLOOKUP($A516&amp;"   ",CostDB!B:B,CostDB!A:A,"",,),""))</f>
        <v/>
      </c>
      <c r="AG516" s="6" t="str">
        <f t="shared" si="30"/>
        <v/>
      </c>
      <c r="AH516" s="6" t="str">
        <f t="shared" si="29"/>
        <v/>
      </c>
      <c r="AI516" s="6" t="str">
        <f>IF($AF516="","",IF(LEFT(A516,5)="17500","タンク",IF(LEFT(A516,5)="17510","タンク",IF(COUNTIF(WeDB!$D$174:$D$183,$AF516)&gt;0,"吊掛けのみ",IF(COUNTIF(WeDB!$M$3:$M$169,$AF516)&gt;0,"アルミ",IF(COUNTIF(WeDB!D$3:D$169,$AF516),"WE適用","適用無し"))))))</f>
        <v/>
      </c>
      <c r="AJ516" s="6" t="str">
        <f>IF(AND(AI516="WE適用",COUNTIF(Planning!$AS$10:$AS$896,$AF516&amp;"_"&amp;$AH516)&gt;0),"計画ok",IF(AND(AI516="WE適用",COUNTIF(Planning!$AS$10:$AS$896,$AF516&amp;"_"&amp;$AH516)=0),"未反映NG",""))</f>
        <v/>
      </c>
      <c r="AK516" s="6" t="str">
        <f t="shared" si="31"/>
        <v>_</v>
      </c>
      <c r="AL516" s="6" t="str">
        <f>IF(B516="","",_xlfn.XLOOKUP(AF516,CostDB!A:A,CostDB!G:G))</f>
        <v/>
      </c>
    </row>
    <row r="517" spans="1:38" x14ac:dyDescent="0.35">
      <c r="A517" s="8"/>
      <c r="B517" s="9"/>
      <c r="C517" s="9"/>
      <c r="D517" s="10"/>
      <c r="E517" s="9"/>
      <c r="F517" s="9"/>
      <c r="G517" s="9"/>
      <c r="H517" s="9"/>
      <c r="I517" s="9"/>
      <c r="J517" s="9"/>
      <c r="K517" s="9"/>
      <c r="L517" s="9"/>
      <c r="M517" s="9"/>
      <c r="N517" s="9"/>
      <c r="O517" s="9"/>
      <c r="P517" s="9"/>
      <c r="Q517" s="9"/>
      <c r="R517" s="9"/>
      <c r="S517" s="9"/>
      <c r="T517" s="9"/>
      <c r="U517" s="9"/>
      <c r="V517" s="9"/>
      <c r="W517" s="9"/>
      <c r="X517" s="9"/>
      <c r="Y517" s="9"/>
      <c r="Z517" s="9"/>
      <c r="AA517" s="9"/>
      <c r="AB517" s="9"/>
      <c r="AC517" s="10"/>
      <c r="AD517" s="535"/>
      <c r="AE517" s="6">
        <f t="shared" si="32"/>
        <v>0</v>
      </c>
      <c r="AF517" s="6" t="str">
        <f>IF($AE517=17,_xlfn.XLOOKUP($A517&amp;" ",CostDB!B:B,CostDB!A:A,"",,),IF($AE517=15,_xlfn.XLOOKUP($A517&amp;"   ",CostDB!B:B,CostDB!A:A,"",,),""))</f>
        <v/>
      </c>
      <c r="AG517" s="6" t="str">
        <f t="shared" si="30"/>
        <v/>
      </c>
      <c r="AH517" s="6" t="str">
        <f t="shared" ref="AH517:AH580" si="33">IF($AG517="","",IF($AG517="COM","CBU",IF($AG517="MULTI","CBU",IF($AG517="FUN","CBU",IF($AG517="CELL","CBU",IF($AG517="CKD","CKD"))))))</f>
        <v/>
      </c>
      <c r="AI517" s="6" t="str">
        <f>IF($AF517="","",IF(LEFT(A517,5)="17500","タンク",IF(LEFT(A517,5)="17510","タンク",IF(COUNTIF(WeDB!$D$174:$D$183,$AF517)&gt;0,"吊掛けのみ",IF(COUNTIF(WeDB!$M$3:$M$169,$AF517)&gt;0,"アルミ",IF(COUNTIF(WeDB!D$3:D$169,$AF517),"WE適用","適用無し"))))))</f>
        <v/>
      </c>
      <c r="AJ517" s="6" t="str">
        <f>IF(AND(AI517="WE適用",COUNTIF(Planning!$AS$10:$AS$896,$AF517&amp;"_"&amp;$AH517)&gt;0),"計画ok",IF(AND(AI517="WE適用",COUNTIF(Planning!$AS$10:$AS$896,$AF517&amp;"_"&amp;$AH517)=0),"未反映NG",""))</f>
        <v/>
      </c>
      <c r="AK517" s="6" t="str">
        <f t="shared" si="31"/>
        <v>_</v>
      </c>
      <c r="AL517" s="6" t="str">
        <f>IF(B517="","",_xlfn.XLOOKUP(AF517,CostDB!A:A,CostDB!G:G))</f>
        <v/>
      </c>
    </row>
    <row r="518" spans="1:38" x14ac:dyDescent="0.35">
      <c r="A518" s="8"/>
      <c r="B518" s="9"/>
      <c r="C518" s="9"/>
      <c r="D518" s="10"/>
      <c r="E518" s="9"/>
      <c r="F518" s="9"/>
      <c r="G518" s="9"/>
      <c r="H518" s="9"/>
      <c r="I518" s="9"/>
      <c r="J518" s="9"/>
      <c r="K518" s="9"/>
      <c r="L518" s="9"/>
      <c r="M518" s="9"/>
      <c r="N518" s="9"/>
      <c r="O518" s="9"/>
      <c r="P518" s="9"/>
      <c r="Q518" s="9"/>
      <c r="R518" s="9"/>
      <c r="S518" s="9"/>
      <c r="T518" s="9"/>
      <c r="U518" s="9"/>
      <c r="V518" s="9"/>
      <c r="W518" s="9"/>
      <c r="X518" s="9"/>
      <c r="Y518" s="9"/>
      <c r="Z518" s="9"/>
      <c r="AA518" s="9"/>
      <c r="AB518" s="9"/>
      <c r="AC518" s="10"/>
      <c r="AD518" s="535"/>
      <c r="AE518" s="6">
        <f t="shared" si="32"/>
        <v>0</v>
      </c>
      <c r="AF518" s="6" t="str">
        <f>IF($AE518=17,_xlfn.XLOOKUP($A518&amp;" ",CostDB!B:B,CostDB!A:A,"",,),IF($AE518=15,_xlfn.XLOOKUP($A518&amp;"   ",CostDB!B:B,CostDB!A:A,"",,),""))</f>
        <v/>
      </c>
      <c r="AG518" s="6" t="str">
        <f t="shared" ref="AG518:AG581" si="34">IF($B518="K2AF02","COM",IF($B518="K2AF04","MULTI",IF($B518="K2AFC3","FUN",IF($B518="K2AFC4","CELL",IF($B518="K2KD32","CKD","")))))</f>
        <v/>
      </c>
      <c r="AH518" s="6" t="str">
        <f t="shared" si="33"/>
        <v/>
      </c>
      <c r="AI518" s="6" t="str">
        <f>IF($AF518="","",IF(LEFT(A518,5)="17500","タンク",IF(LEFT(A518,5)="17510","タンク",IF(COUNTIF(WeDB!$D$174:$D$183,$AF518)&gt;0,"吊掛けのみ",IF(COUNTIF(WeDB!$M$3:$M$169,$AF518)&gt;0,"アルミ",IF(COUNTIF(WeDB!D$3:D$169,$AF518),"WE適用","適用無し"))))))</f>
        <v/>
      </c>
      <c r="AJ518" s="6" t="str">
        <f>IF(AND(AI518="WE適用",COUNTIF(Planning!$AS$10:$AS$896,$AF518&amp;"_"&amp;$AH518)&gt;0),"計画ok",IF(AND(AI518="WE適用",COUNTIF(Planning!$AS$10:$AS$896,$AF518&amp;"_"&amp;$AH518)=0),"未反映NG",""))</f>
        <v/>
      </c>
      <c r="AK518" s="6" t="str">
        <f t="shared" ref="AK518:AK581" si="35">AF518&amp;"_"&amp;AH518</f>
        <v>_</v>
      </c>
      <c r="AL518" s="6" t="str">
        <f>IF(B518="","",_xlfn.XLOOKUP(AF518,CostDB!A:A,CostDB!G:G))</f>
        <v/>
      </c>
    </row>
    <row r="519" spans="1:38" x14ac:dyDescent="0.35">
      <c r="A519" s="8"/>
      <c r="B519" s="9"/>
      <c r="C519" s="9"/>
      <c r="D519" s="10"/>
      <c r="E519" s="9"/>
      <c r="F519" s="9"/>
      <c r="G519" s="9"/>
      <c r="H519" s="9"/>
      <c r="I519" s="9"/>
      <c r="J519" s="9"/>
      <c r="K519" s="9"/>
      <c r="L519" s="9"/>
      <c r="M519" s="9"/>
      <c r="N519" s="9"/>
      <c r="O519" s="9"/>
      <c r="P519" s="9"/>
      <c r="Q519" s="9"/>
      <c r="R519" s="9"/>
      <c r="S519" s="9"/>
      <c r="T519" s="9"/>
      <c r="U519" s="9"/>
      <c r="V519" s="9"/>
      <c r="W519" s="9"/>
      <c r="X519" s="9"/>
      <c r="Y519" s="9"/>
      <c r="Z519" s="9"/>
      <c r="AA519" s="9"/>
      <c r="AB519" s="9"/>
      <c r="AC519" s="10"/>
      <c r="AD519" s="535"/>
      <c r="AE519" s="6">
        <f t="shared" si="32"/>
        <v>0</v>
      </c>
      <c r="AF519" s="6" t="str">
        <f>IF($AE519=17,_xlfn.XLOOKUP($A519&amp;" ",CostDB!B:B,CostDB!A:A,"",,),IF($AE519=15,_xlfn.XLOOKUP($A519&amp;"   ",CostDB!B:B,CostDB!A:A,"",,),""))</f>
        <v/>
      </c>
      <c r="AG519" s="6" t="str">
        <f t="shared" si="34"/>
        <v/>
      </c>
      <c r="AH519" s="6" t="str">
        <f t="shared" si="33"/>
        <v/>
      </c>
      <c r="AI519" s="6" t="str">
        <f>IF($AF519="","",IF(LEFT(A519,5)="17500","タンク",IF(LEFT(A519,5)="17510","タンク",IF(COUNTIF(WeDB!$D$174:$D$183,$AF519)&gt;0,"吊掛けのみ",IF(COUNTIF(WeDB!$M$3:$M$169,$AF519)&gt;0,"アルミ",IF(COUNTIF(WeDB!D$3:D$169,$AF519),"WE適用","適用無し"))))))</f>
        <v/>
      </c>
      <c r="AJ519" s="6" t="str">
        <f>IF(AND(AI519="WE適用",COUNTIF(Planning!$AS$10:$AS$896,$AF519&amp;"_"&amp;$AH519)&gt;0),"計画ok",IF(AND(AI519="WE適用",COUNTIF(Planning!$AS$10:$AS$896,$AF519&amp;"_"&amp;$AH519)=0),"未反映NG",""))</f>
        <v/>
      </c>
      <c r="AK519" s="6" t="str">
        <f t="shared" si="35"/>
        <v>_</v>
      </c>
      <c r="AL519" s="6" t="str">
        <f>IF(B519="","",_xlfn.XLOOKUP(AF519,CostDB!A:A,CostDB!G:G))</f>
        <v/>
      </c>
    </row>
    <row r="520" spans="1:38" x14ac:dyDescent="0.35">
      <c r="A520" s="8"/>
      <c r="B520" s="9"/>
      <c r="C520" s="9"/>
      <c r="D520" s="10"/>
      <c r="E520" s="9"/>
      <c r="F520" s="9"/>
      <c r="G520" s="9"/>
      <c r="H520" s="9"/>
      <c r="I520" s="9"/>
      <c r="J520" s="9"/>
      <c r="K520" s="9"/>
      <c r="L520" s="9"/>
      <c r="M520" s="9"/>
      <c r="N520" s="9"/>
      <c r="O520" s="9"/>
      <c r="P520" s="9"/>
      <c r="Q520" s="9"/>
      <c r="R520" s="9"/>
      <c r="S520" s="9"/>
      <c r="T520" s="9"/>
      <c r="U520" s="9"/>
      <c r="V520" s="9"/>
      <c r="W520" s="9"/>
      <c r="X520" s="9"/>
      <c r="Y520" s="9"/>
      <c r="Z520" s="9"/>
      <c r="AA520" s="9"/>
      <c r="AB520" s="9"/>
      <c r="AC520" s="10"/>
      <c r="AD520" s="535"/>
      <c r="AE520" s="6">
        <f t="shared" si="32"/>
        <v>0</v>
      </c>
      <c r="AF520" s="6" t="str">
        <f>IF($AE520=17,_xlfn.XLOOKUP($A520&amp;" ",CostDB!B:B,CostDB!A:A,"",,),IF($AE520=15,_xlfn.XLOOKUP($A520&amp;"   ",CostDB!B:B,CostDB!A:A,"",,),""))</f>
        <v/>
      </c>
      <c r="AG520" s="6" t="str">
        <f t="shared" si="34"/>
        <v/>
      </c>
      <c r="AH520" s="6" t="str">
        <f t="shared" si="33"/>
        <v/>
      </c>
      <c r="AI520" s="6" t="str">
        <f>IF($AF520="","",IF(LEFT(A520,5)="17500","タンク",IF(LEFT(A520,5)="17510","タンク",IF(COUNTIF(WeDB!$D$174:$D$183,$AF520)&gt;0,"吊掛けのみ",IF(COUNTIF(WeDB!$M$3:$M$169,$AF520)&gt;0,"アルミ",IF(COUNTIF(WeDB!D$3:D$169,$AF520),"WE適用","適用無し"))))))</f>
        <v/>
      </c>
      <c r="AJ520" s="6" t="str">
        <f>IF(AND(AI520="WE適用",COUNTIF(Planning!$AS$10:$AS$896,$AF520&amp;"_"&amp;$AH520)&gt;0),"計画ok",IF(AND(AI520="WE適用",COUNTIF(Planning!$AS$10:$AS$896,$AF520&amp;"_"&amp;$AH520)=0),"未反映NG",""))</f>
        <v/>
      </c>
      <c r="AK520" s="6" t="str">
        <f t="shared" si="35"/>
        <v>_</v>
      </c>
      <c r="AL520" s="6" t="str">
        <f>IF(B520="","",_xlfn.XLOOKUP(AF520,CostDB!A:A,CostDB!G:G))</f>
        <v/>
      </c>
    </row>
    <row r="521" spans="1:38" x14ac:dyDescent="0.35">
      <c r="A521" s="8"/>
      <c r="B521" s="9"/>
      <c r="C521" s="9"/>
      <c r="D521" s="10"/>
      <c r="E521" s="9"/>
      <c r="F521" s="9"/>
      <c r="G521" s="9"/>
      <c r="H521" s="9"/>
      <c r="I521" s="9"/>
      <c r="J521" s="9"/>
      <c r="K521" s="9"/>
      <c r="L521" s="9"/>
      <c r="M521" s="9"/>
      <c r="N521" s="9"/>
      <c r="O521" s="9"/>
      <c r="P521" s="9"/>
      <c r="Q521" s="9"/>
      <c r="R521" s="9"/>
      <c r="S521" s="9"/>
      <c r="T521" s="9"/>
      <c r="U521" s="9"/>
      <c r="V521" s="9"/>
      <c r="W521" s="9"/>
      <c r="X521" s="9"/>
      <c r="Y521" s="9"/>
      <c r="Z521" s="9"/>
      <c r="AA521" s="9"/>
      <c r="AB521" s="9"/>
      <c r="AC521" s="10"/>
      <c r="AD521" s="535"/>
      <c r="AE521" s="6">
        <f t="shared" si="32"/>
        <v>0</v>
      </c>
      <c r="AF521" s="6" t="str">
        <f>IF($AE521=17,_xlfn.XLOOKUP($A521&amp;" ",CostDB!B:B,CostDB!A:A,"",,),IF($AE521=15,_xlfn.XLOOKUP($A521&amp;"   ",CostDB!B:B,CostDB!A:A,"",,),""))</f>
        <v/>
      </c>
      <c r="AG521" s="6" t="str">
        <f t="shared" si="34"/>
        <v/>
      </c>
      <c r="AH521" s="6" t="str">
        <f t="shared" si="33"/>
        <v/>
      </c>
      <c r="AI521" s="6" t="str">
        <f>IF($AF521="","",IF(LEFT(A521,5)="17500","タンク",IF(LEFT(A521,5)="17510","タンク",IF(COUNTIF(WeDB!$D$174:$D$183,$AF521)&gt;0,"吊掛けのみ",IF(COUNTIF(WeDB!$M$3:$M$169,$AF521)&gt;0,"アルミ",IF(COUNTIF(WeDB!D$3:D$169,$AF521),"WE適用","適用無し"))))))</f>
        <v/>
      </c>
      <c r="AJ521" s="6" t="str">
        <f>IF(AND(AI521="WE適用",COUNTIF(Planning!$AS$10:$AS$896,$AF521&amp;"_"&amp;$AH521)&gt;0),"計画ok",IF(AND(AI521="WE適用",COUNTIF(Planning!$AS$10:$AS$896,$AF521&amp;"_"&amp;$AH521)=0),"未反映NG",""))</f>
        <v/>
      </c>
      <c r="AK521" s="6" t="str">
        <f t="shared" si="35"/>
        <v>_</v>
      </c>
      <c r="AL521" s="6" t="str">
        <f>IF(B521="","",_xlfn.XLOOKUP(AF521,CostDB!A:A,CostDB!G:G))</f>
        <v/>
      </c>
    </row>
    <row r="522" spans="1:38" x14ac:dyDescent="0.35">
      <c r="A522" s="8"/>
      <c r="B522" s="9"/>
      <c r="C522" s="9"/>
      <c r="D522" s="10"/>
      <c r="E522" s="9"/>
      <c r="F522" s="9"/>
      <c r="G522" s="9"/>
      <c r="H522" s="9"/>
      <c r="I522" s="9"/>
      <c r="J522" s="9"/>
      <c r="K522" s="9"/>
      <c r="L522" s="9"/>
      <c r="M522" s="9"/>
      <c r="N522" s="9"/>
      <c r="O522" s="9"/>
      <c r="P522" s="9"/>
      <c r="Q522" s="9"/>
      <c r="R522" s="9"/>
      <c r="S522" s="9"/>
      <c r="T522" s="9"/>
      <c r="U522" s="9"/>
      <c r="V522" s="9"/>
      <c r="W522" s="9"/>
      <c r="X522" s="9"/>
      <c r="Y522" s="9"/>
      <c r="Z522" s="9"/>
      <c r="AA522" s="9"/>
      <c r="AB522" s="9"/>
      <c r="AC522" s="10"/>
      <c r="AD522" s="535"/>
      <c r="AE522" s="6">
        <f t="shared" si="32"/>
        <v>0</v>
      </c>
      <c r="AF522" s="6" t="str">
        <f>IF($AE522=17,_xlfn.XLOOKUP($A522&amp;" ",CostDB!B:B,CostDB!A:A,"",,),IF($AE522=15,_xlfn.XLOOKUP($A522&amp;"   ",CostDB!B:B,CostDB!A:A,"",,),""))</f>
        <v/>
      </c>
      <c r="AG522" s="6" t="str">
        <f t="shared" si="34"/>
        <v/>
      </c>
      <c r="AH522" s="6" t="str">
        <f t="shared" si="33"/>
        <v/>
      </c>
      <c r="AI522" s="6" t="str">
        <f>IF($AF522="","",IF(LEFT(A522,5)="17500","タンク",IF(LEFT(A522,5)="17510","タンク",IF(COUNTIF(WeDB!$D$174:$D$183,$AF522)&gt;0,"吊掛けのみ",IF(COUNTIF(WeDB!$M$3:$M$169,$AF522)&gt;0,"アルミ",IF(COUNTIF(WeDB!D$3:D$169,$AF522),"WE適用","適用無し"))))))</f>
        <v/>
      </c>
      <c r="AJ522" s="6" t="str">
        <f>IF(AND(AI522="WE適用",COUNTIF(Planning!$AS$10:$AS$896,$AF522&amp;"_"&amp;$AH522)&gt;0),"計画ok",IF(AND(AI522="WE適用",COUNTIF(Planning!$AS$10:$AS$896,$AF522&amp;"_"&amp;$AH522)=0),"未反映NG",""))</f>
        <v/>
      </c>
      <c r="AK522" s="6" t="str">
        <f t="shared" si="35"/>
        <v>_</v>
      </c>
      <c r="AL522" s="6" t="str">
        <f>IF(B522="","",_xlfn.XLOOKUP(AF522,CostDB!A:A,CostDB!G:G))</f>
        <v/>
      </c>
    </row>
    <row r="523" spans="1:38" x14ac:dyDescent="0.35">
      <c r="A523" s="8"/>
      <c r="B523" s="9"/>
      <c r="C523" s="9"/>
      <c r="D523" s="10"/>
      <c r="E523" s="9"/>
      <c r="F523" s="9"/>
      <c r="G523" s="9"/>
      <c r="H523" s="9"/>
      <c r="I523" s="9"/>
      <c r="J523" s="9"/>
      <c r="K523" s="9"/>
      <c r="L523" s="9"/>
      <c r="M523" s="9"/>
      <c r="N523" s="9"/>
      <c r="O523" s="9"/>
      <c r="P523" s="9"/>
      <c r="Q523" s="9"/>
      <c r="R523" s="9"/>
      <c r="S523" s="9"/>
      <c r="T523" s="9"/>
      <c r="U523" s="9"/>
      <c r="V523" s="9"/>
      <c r="W523" s="9"/>
      <c r="X523" s="9"/>
      <c r="Y523" s="9"/>
      <c r="Z523" s="9"/>
      <c r="AA523" s="9"/>
      <c r="AB523" s="9"/>
      <c r="AC523" s="10"/>
      <c r="AD523" s="535"/>
      <c r="AE523" s="6">
        <f t="shared" si="32"/>
        <v>0</v>
      </c>
      <c r="AF523" s="6" t="str">
        <f>IF($AE523=17,_xlfn.XLOOKUP($A523&amp;" ",CostDB!B:B,CostDB!A:A,"",,),IF($AE523=15,_xlfn.XLOOKUP($A523&amp;"   ",CostDB!B:B,CostDB!A:A,"",,),""))</f>
        <v/>
      </c>
      <c r="AG523" s="6" t="str">
        <f t="shared" si="34"/>
        <v/>
      </c>
      <c r="AH523" s="6" t="str">
        <f t="shared" si="33"/>
        <v/>
      </c>
      <c r="AI523" s="6" t="str">
        <f>IF($AF523="","",IF(LEFT(A523,5)="17500","タンク",IF(LEFT(A523,5)="17510","タンク",IF(COUNTIF(WeDB!$D$174:$D$183,$AF523)&gt;0,"吊掛けのみ",IF(COUNTIF(WeDB!$M$3:$M$169,$AF523)&gt;0,"アルミ",IF(COUNTIF(WeDB!D$3:D$169,$AF523),"WE適用","適用無し"))))))</f>
        <v/>
      </c>
      <c r="AJ523" s="6" t="str">
        <f>IF(AND(AI523="WE適用",COUNTIF(Planning!$AS$10:$AS$896,$AF523&amp;"_"&amp;$AH523)&gt;0),"計画ok",IF(AND(AI523="WE適用",COUNTIF(Planning!$AS$10:$AS$896,$AF523&amp;"_"&amp;$AH523)=0),"未反映NG",""))</f>
        <v/>
      </c>
      <c r="AK523" s="6" t="str">
        <f t="shared" si="35"/>
        <v>_</v>
      </c>
      <c r="AL523" s="6" t="str">
        <f>IF(B523="","",_xlfn.XLOOKUP(AF523,CostDB!A:A,CostDB!G:G))</f>
        <v/>
      </c>
    </row>
    <row r="524" spans="1:38" x14ac:dyDescent="0.35">
      <c r="A524" s="8"/>
      <c r="B524" s="9"/>
      <c r="C524" s="9"/>
      <c r="D524" s="10"/>
      <c r="E524" s="9"/>
      <c r="F524" s="9"/>
      <c r="G524" s="9"/>
      <c r="H524" s="9"/>
      <c r="I524" s="9"/>
      <c r="J524" s="9"/>
      <c r="K524" s="9"/>
      <c r="L524" s="9"/>
      <c r="M524" s="9"/>
      <c r="N524" s="9"/>
      <c r="O524" s="9"/>
      <c r="P524" s="9"/>
      <c r="Q524" s="9"/>
      <c r="R524" s="9"/>
      <c r="S524" s="9"/>
      <c r="T524" s="9"/>
      <c r="U524" s="9"/>
      <c r="V524" s="9"/>
      <c r="W524" s="9"/>
      <c r="X524" s="9"/>
      <c r="Y524" s="9"/>
      <c r="Z524" s="9"/>
      <c r="AA524" s="9"/>
      <c r="AB524" s="9"/>
      <c r="AC524" s="10"/>
      <c r="AD524" s="535"/>
      <c r="AE524" s="6">
        <f t="shared" si="32"/>
        <v>0</v>
      </c>
      <c r="AF524" s="6" t="str">
        <f>IF($AE524=17,_xlfn.XLOOKUP($A524&amp;" ",CostDB!B:B,CostDB!A:A,"",,),IF($AE524=15,_xlfn.XLOOKUP($A524&amp;"   ",CostDB!B:B,CostDB!A:A,"",,),""))</f>
        <v/>
      </c>
      <c r="AG524" s="6" t="str">
        <f t="shared" si="34"/>
        <v/>
      </c>
      <c r="AH524" s="6" t="str">
        <f t="shared" si="33"/>
        <v/>
      </c>
      <c r="AI524" s="6" t="str">
        <f>IF($AF524="","",IF(LEFT(A524,5)="17500","タンク",IF(LEFT(A524,5)="17510","タンク",IF(COUNTIF(WeDB!$D$174:$D$183,$AF524)&gt;0,"吊掛けのみ",IF(COUNTIF(WeDB!$M$3:$M$169,$AF524)&gt;0,"アルミ",IF(COUNTIF(WeDB!D$3:D$169,$AF524),"WE適用","適用無し"))))))</f>
        <v/>
      </c>
      <c r="AJ524" s="6" t="str">
        <f>IF(AND(AI524="WE適用",COUNTIF(Planning!$AS$10:$AS$896,$AF524&amp;"_"&amp;$AH524)&gt;0),"計画ok",IF(AND(AI524="WE適用",COUNTIF(Planning!$AS$10:$AS$896,$AF524&amp;"_"&amp;$AH524)=0),"未反映NG",""))</f>
        <v/>
      </c>
      <c r="AK524" s="6" t="str">
        <f t="shared" si="35"/>
        <v>_</v>
      </c>
      <c r="AL524" s="6" t="str">
        <f>IF(B524="","",_xlfn.XLOOKUP(AF524,CostDB!A:A,CostDB!G:G))</f>
        <v/>
      </c>
    </row>
    <row r="525" spans="1:38" x14ac:dyDescent="0.35">
      <c r="A525" s="8"/>
      <c r="B525" s="9"/>
      <c r="C525" s="9"/>
      <c r="D525" s="10"/>
      <c r="E525" s="9"/>
      <c r="F525" s="9"/>
      <c r="G525" s="9"/>
      <c r="H525" s="9"/>
      <c r="I525" s="9"/>
      <c r="J525" s="9"/>
      <c r="K525" s="9"/>
      <c r="L525" s="9"/>
      <c r="M525" s="9"/>
      <c r="N525" s="9"/>
      <c r="O525" s="9"/>
      <c r="P525" s="9"/>
      <c r="Q525" s="9"/>
      <c r="R525" s="9"/>
      <c r="S525" s="9"/>
      <c r="T525" s="9"/>
      <c r="U525" s="9"/>
      <c r="V525" s="9"/>
      <c r="W525" s="9"/>
      <c r="X525" s="9"/>
      <c r="Y525" s="9"/>
      <c r="Z525" s="9"/>
      <c r="AA525" s="9"/>
      <c r="AB525" s="9"/>
      <c r="AC525" s="10"/>
      <c r="AD525" s="535"/>
      <c r="AE525" s="6">
        <f t="shared" si="32"/>
        <v>0</v>
      </c>
      <c r="AF525" s="6" t="str">
        <f>IF($AE525=17,_xlfn.XLOOKUP($A525&amp;" ",CostDB!B:B,CostDB!A:A,"",,),IF($AE525=15,_xlfn.XLOOKUP($A525&amp;"   ",CostDB!B:B,CostDB!A:A,"",,),""))</f>
        <v/>
      </c>
      <c r="AG525" s="6" t="str">
        <f t="shared" si="34"/>
        <v/>
      </c>
      <c r="AH525" s="6" t="str">
        <f t="shared" si="33"/>
        <v/>
      </c>
      <c r="AI525" s="6" t="str">
        <f>IF($AF525="","",IF(LEFT(A525,5)="17500","タンク",IF(LEFT(A525,5)="17510","タンク",IF(COUNTIF(WeDB!$D$174:$D$183,$AF525)&gt;0,"吊掛けのみ",IF(COUNTIF(WeDB!$M$3:$M$169,$AF525)&gt;0,"アルミ",IF(COUNTIF(WeDB!D$3:D$169,$AF525),"WE適用","適用無し"))))))</f>
        <v/>
      </c>
      <c r="AJ525" s="6" t="str">
        <f>IF(AND(AI525="WE適用",COUNTIF(Planning!$AS$10:$AS$896,$AF525&amp;"_"&amp;$AH525)&gt;0),"計画ok",IF(AND(AI525="WE適用",COUNTIF(Planning!$AS$10:$AS$896,$AF525&amp;"_"&amp;$AH525)=0),"未反映NG",""))</f>
        <v/>
      </c>
      <c r="AK525" s="6" t="str">
        <f t="shared" si="35"/>
        <v>_</v>
      </c>
      <c r="AL525" s="6" t="str">
        <f>IF(B525="","",_xlfn.XLOOKUP(AF525,CostDB!A:A,CostDB!G:G))</f>
        <v/>
      </c>
    </row>
    <row r="526" spans="1:38" x14ac:dyDescent="0.35">
      <c r="A526" s="8"/>
      <c r="B526" s="9"/>
      <c r="C526" s="9"/>
      <c r="D526" s="10"/>
      <c r="E526" s="9"/>
      <c r="F526" s="9"/>
      <c r="G526" s="9"/>
      <c r="H526" s="9"/>
      <c r="I526" s="9"/>
      <c r="J526" s="9"/>
      <c r="K526" s="9"/>
      <c r="L526" s="9"/>
      <c r="M526" s="9"/>
      <c r="N526" s="9"/>
      <c r="O526" s="9"/>
      <c r="P526" s="9"/>
      <c r="Q526" s="9"/>
      <c r="R526" s="9"/>
      <c r="S526" s="9"/>
      <c r="T526" s="9"/>
      <c r="U526" s="9"/>
      <c r="V526" s="9"/>
      <c r="W526" s="9"/>
      <c r="X526" s="9"/>
      <c r="Y526" s="9"/>
      <c r="Z526" s="9"/>
      <c r="AA526" s="9"/>
      <c r="AB526" s="9"/>
      <c r="AC526" s="10"/>
      <c r="AD526" s="535"/>
      <c r="AE526" s="6">
        <f t="shared" si="32"/>
        <v>0</v>
      </c>
      <c r="AF526" s="6" t="str">
        <f>IF($AE526=17,_xlfn.XLOOKUP($A526&amp;" ",CostDB!B:B,CostDB!A:A,"",,),IF($AE526=15,_xlfn.XLOOKUP($A526&amp;"   ",CostDB!B:B,CostDB!A:A,"",,),""))</f>
        <v/>
      </c>
      <c r="AG526" s="6" t="str">
        <f t="shared" si="34"/>
        <v/>
      </c>
      <c r="AH526" s="6" t="str">
        <f t="shared" si="33"/>
        <v/>
      </c>
      <c r="AI526" s="6" t="str">
        <f>IF($AF526="","",IF(LEFT(A526,5)="17500","タンク",IF(LEFT(A526,5)="17510","タンク",IF(COUNTIF(WeDB!$D$174:$D$183,$AF526)&gt;0,"吊掛けのみ",IF(COUNTIF(WeDB!$M$3:$M$169,$AF526)&gt;0,"アルミ",IF(COUNTIF(WeDB!D$3:D$169,$AF526),"WE適用","適用無し"))))))</f>
        <v/>
      </c>
      <c r="AJ526" s="6" t="str">
        <f>IF(AND(AI526="WE適用",COUNTIF(Planning!$AS$10:$AS$896,$AF526&amp;"_"&amp;$AH526)&gt;0),"計画ok",IF(AND(AI526="WE適用",COUNTIF(Planning!$AS$10:$AS$896,$AF526&amp;"_"&amp;$AH526)=0),"未反映NG",""))</f>
        <v/>
      </c>
      <c r="AK526" s="6" t="str">
        <f t="shared" si="35"/>
        <v>_</v>
      </c>
      <c r="AL526" s="6" t="str">
        <f>IF(B526="","",_xlfn.XLOOKUP(AF526,CostDB!A:A,CostDB!G:G))</f>
        <v/>
      </c>
    </row>
    <row r="527" spans="1:38" x14ac:dyDescent="0.35">
      <c r="A527" s="8"/>
      <c r="B527" s="9"/>
      <c r="C527" s="9"/>
      <c r="D527" s="10"/>
      <c r="E527" s="9"/>
      <c r="F527" s="9"/>
      <c r="G527" s="9"/>
      <c r="H527" s="9"/>
      <c r="I527" s="9"/>
      <c r="J527" s="9"/>
      <c r="K527" s="9"/>
      <c r="L527" s="9"/>
      <c r="M527" s="9"/>
      <c r="N527" s="9"/>
      <c r="O527" s="9"/>
      <c r="P527" s="9"/>
      <c r="Q527" s="9"/>
      <c r="R527" s="9"/>
      <c r="S527" s="9"/>
      <c r="T527" s="9"/>
      <c r="U527" s="9"/>
      <c r="V527" s="9"/>
      <c r="W527" s="9"/>
      <c r="X527" s="9"/>
      <c r="Y527" s="9"/>
      <c r="Z527" s="9"/>
      <c r="AA527" s="9"/>
      <c r="AB527" s="9"/>
      <c r="AC527" s="10"/>
      <c r="AD527" s="535"/>
      <c r="AE527" s="6">
        <f t="shared" si="32"/>
        <v>0</v>
      </c>
      <c r="AF527" s="6" t="str">
        <f>IF($AE527=17,_xlfn.XLOOKUP($A527&amp;" ",CostDB!B:B,CostDB!A:A,"",,),IF($AE527=15,_xlfn.XLOOKUP($A527&amp;"   ",CostDB!B:B,CostDB!A:A,"",,),""))</f>
        <v/>
      </c>
      <c r="AG527" s="6" t="str">
        <f t="shared" si="34"/>
        <v/>
      </c>
      <c r="AH527" s="6" t="str">
        <f t="shared" si="33"/>
        <v/>
      </c>
      <c r="AI527" s="6" t="str">
        <f>IF($AF527="","",IF(LEFT(A527,5)="17500","タンク",IF(LEFT(A527,5)="17510","タンク",IF(COUNTIF(WeDB!$D$174:$D$183,$AF527)&gt;0,"吊掛けのみ",IF(COUNTIF(WeDB!$M$3:$M$169,$AF527)&gt;0,"アルミ",IF(COUNTIF(WeDB!D$3:D$169,$AF527),"WE適用","適用無し"))))))</f>
        <v/>
      </c>
      <c r="AJ527" s="6" t="str">
        <f>IF(AND(AI527="WE適用",COUNTIF(Planning!$AS$10:$AS$896,$AF527&amp;"_"&amp;$AH527)&gt;0),"計画ok",IF(AND(AI527="WE適用",COUNTIF(Planning!$AS$10:$AS$896,$AF527&amp;"_"&amp;$AH527)=0),"未反映NG",""))</f>
        <v/>
      </c>
      <c r="AK527" s="6" t="str">
        <f t="shared" si="35"/>
        <v>_</v>
      </c>
      <c r="AL527" s="6" t="str">
        <f>IF(B527="","",_xlfn.XLOOKUP(AF527,CostDB!A:A,CostDB!G:G))</f>
        <v/>
      </c>
    </row>
    <row r="528" spans="1:38" x14ac:dyDescent="0.35">
      <c r="A528" s="8"/>
      <c r="B528" s="9"/>
      <c r="C528" s="9"/>
      <c r="D528" s="10"/>
      <c r="E528" s="9"/>
      <c r="F528" s="9"/>
      <c r="G528" s="9"/>
      <c r="H528" s="9"/>
      <c r="I528" s="9"/>
      <c r="J528" s="9"/>
      <c r="K528" s="9"/>
      <c r="L528" s="9"/>
      <c r="M528" s="9"/>
      <c r="N528" s="9"/>
      <c r="O528" s="9"/>
      <c r="P528" s="9"/>
      <c r="Q528" s="9"/>
      <c r="R528" s="9"/>
      <c r="S528" s="9"/>
      <c r="T528" s="9"/>
      <c r="U528" s="9"/>
      <c r="V528" s="9"/>
      <c r="W528" s="9"/>
      <c r="X528" s="9"/>
      <c r="Y528" s="9"/>
      <c r="Z528" s="9"/>
      <c r="AA528" s="9"/>
      <c r="AB528" s="9"/>
      <c r="AC528" s="10"/>
      <c r="AD528" s="535"/>
      <c r="AE528" s="6">
        <f t="shared" si="32"/>
        <v>0</v>
      </c>
      <c r="AF528" s="6" t="str">
        <f>IF($AE528=17,_xlfn.XLOOKUP($A528&amp;" ",CostDB!B:B,CostDB!A:A,"",,),IF($AE528=15,_xlfn.XLOOKUP($A528&amp;"   ",CostDB!B:B,CostDB!A:A,"",,),""))</f>
        <v/>
      </c>
      <c r="AG528" s="6" t="str">
        <f t="shared" si="34"/>
        <v/>
      </c>
      <c r="AH528" s="6" t="str">
        <f t="shared" si="33"/>
        <v/>
      </c>
      <c r="AI528" s="6" t="str">
        <f>IF($AF528="","",IF(LEFT(A528,5)="17500","タンク",IF(LEFT(A528,5)="17510","タンク",IF(COUNTIF(WeDB!$D$174:$D$183,$AF528)&gt;0,"吊掛けのみ",IF(COUNTIF(WeDB!$M$3:$M$169,$AF528)&gt;0,"アルミ",IF(COUNTIF(WeDB!D$3:D$169,$AF528),"WE適用","適用無し"))))))</f>
        <v/>
      </c>
      <c r="AJ528" s="6" t="str">
        <f>IF(AND(AI528="WE適用",COUNTIF(Planning!$AS$10:$AS$896,$AF528&amp;"_"&amp;$AH528)&gt;0),"計画ok",IF(AND(AI528="WE適用",COUNTIF(Planning!$AS$10:$AS$896,$AF528&amp;"_"&amp;$AH528)=0),"未反映NG",""))</f>
        <v/>
      </c>
      <c r="AK528" s="6" t="str">
        <f t="shared" si="35"/>
        <v>_</v>
      </c>
      <c r="AL528" s="6" t="str">
        <f>IF(B528="","",_xlfn.XLOOKUP(AF528,CostDB!A:A,CostDB!G:G))</f>
        <v/>
      </c>
    </row>
    <row r="529" spans="1:38" x14ac:dyDescent="0.35">
      <c r="A529" s="8"/>
      <c r="B529" s="9"/>
      <c r="C529" s="9"/>
      <c r="D529" s="10"/>
      <c r="E529" s="9"/>
      <c r="F529" s="9"/>
      <c r="G529" s="9"/>
      <c r="H529" s="9"/>
      <c r="I529" s="9"/>
      <c r="J529" s="9"/>
      <c r="K529" s="9"/>
      <c r="L529" s="9"/>
      <c r="M529" s="9"/>
      <c r="N529" s="9"/>
      <c r="O529" s="9"/>
      <c r="P529" s="9"/>
      <c r="Q529" s="9"/>
      <c r="R529" s="9"/>
      <c r="S529" s="9"/>
      <c r="T529" s="9"/>
      <c r="U529" s="9"/>
      <c r="V529" s="9"/>
      <c r="W529" s="9"/>
      <c r="X529" s="9"/>
      <c r="Y529" s="9"/>
      <c r="Z529" s="9"/>
      <c r="AA529" s="9"/>
      <c r="AB529" s="9"/>
      <c r="AC529" s="10"/>
      <c r="AD529" s="535"/>
      <c r="AE529" s="6">
        <f t="shared" si="32"/>
        <v>0</v>
      </c>
      <c r="AF529" s="6" t="str">
        <f>IF($AE529=17,_xlfn.XLOOKUP($A529&amp;" ",CostDB!B:B,CostDB!A:A,"",,),IF($AE529=15,_xlfn.XLOOKUP($A529&amp;"   ",CostDB!B:B,CostDB!A:A,"",,),""))</f>
        <v/>
      </c>
      <c r="AG529" s="6" t="str">
        <f t="shared" si="34"/>
        <v/>
      </c>
      <c r="AH529" s="6" t="str">
        <f t="shared" si="33"/>
        <v/>
      </c>
      <c r="AI529" s="6" t="str">
        <f>IF($AF529="","",IF(LEFT(A529,5)="17500","タンク",IF(LEFT(A529,5)="17510","タンク",IF(COUNTIF(WeDB!$D$174:$D$183,$AF529)&gt;0,"吊掛けのみ",IF(COUNTIF(WeDB!$M$3:$M$169,$AF529)&gt;0,"アルミ",IF(COUNTIF(WeDB!D$3:D$169,$AF529),"WE適用","適用無し"))))))</f>
        <v/>
      </c>
      <c r="AJ529" s="6" t="str">
        <f>IF(AND(AI529="WE適用",COUNTIF(Planning!$AS$10:$AS$896,$AF529&amp;"_"&amp;$AH529)&gt;0),"計画ok",IF(AND(AI529="WE適用",COUNTIF(Planning!$AS$10:$AS$896,$AF529&amp;"_"&amp;$AH529)=0),"未反映NG",""))</f>
        <v/>
      </c>
      <c r="AK529" s="6" t="str">
        <f t="shared" si="35"/>
        <v>_</v>
      </c>
      <c r="AL529" s="6" t="str">
        <f>IF(B529="","",_xlfn.XLOOKUP(AF529,CostDB!A:A,CostDB!G:G))</f>
        <v/>
      </c>
    </row>
    <row r="530" spans="1:38" x14ac:dyDescent="0.35">
      <c r="A530" s="8"/>
      <c r="B530" s="9"/>
      <c r="C530" s="9"/>
      <c r="D530" s="10"/>
      <c r="E530" s="9"/>
      <c r="F530" s="9"/>
      <c r="G530" s="9"/>
      <c r="H530" s="9"/>
      <c r="I530" s="9"/>
      <c r="J530" s="9"/>
      <c r="K530" s="9"/>
      <c r="L530" s="9"/>
      <c r="M530" s="9"/>
      <c r="N530" s="9"/>
      <c r="O530" s="9"/>
      <c r="P530" s="9"/>
      <c r="Q530" s="9"/>
      <c r="R530" s="9"/>
      <c r="S530" s="9"/>
      <c r="T530" s="9"/>
      <c r="U530" s="9"/>
      <c r="V530" s="9"/>
      <c r="W530" s="9"/>
      <c r="X530" s="9"/>
      <c r="Y530" s="9"/>
      <c r="Z530" s="9"/>
      <c r="AA530" s="9"/>
      <c r="AB530" s="9"/>
      <c r="AC530" s="10"/>
      <c r="AD530" s="535"/>
      <c r="AE530" s="6">
        <f t="shared" si="32"/>
        <v>0</v>
      </c>
      <c r="AF530" s="6" t="str">
        <f>IF($AE530=17,_xlfn.XLOOKUP($A530&amp;" ",CostDB!B:B,CostDB!A:A,"",,),IF($AE530=15,_xlfn.XLOOKUP($A530&amp;"   ",CostDB!B:B,CostDB!A:A,"",,),""))</f>
        <v/>
      </c>
      <c r="AG530" s="6" t="str">
        <f t="shared" si="34"/>
        <v/>
      </c>
      <c r="AH530" s="6" t="str">
        <f t="shared" si="33"/>
        <v/>
      </c>
      <c r="AI530" s="6" t="str">
        <f>IF($AF530="","",IF(LEFT(A530,5)="17500","タンク",IF(LEFT(A530,5)="17510","タンク",IF(COUNTIF(WeDB!$D$174:$D$183,$AF530)&gt;0,"吊掛けのみ",IF(COUNTIF(WeDB!$M$3:$M$169,$AF530)&gt;0,"アルミ",IF(COUNTIF(WeDB!D$3:D$169,$AF530),"WE適用","適用無し"))))))</f>
        <v/>
      </c>
      <c r="AJ530" s="6" t="str">
        <f>IF(AND(AI530="WE適用",COUNTIF(Planning!$AS$10:$AS$896,$AF530&amp;"_"&amp;$AH530)&gt;0),"計画ok",IF(AND(AI530="WE適用",COUNTIF(Planning!$AS$10:$AS$896,$AF530&amp;"_"&amp;$AH530)=0),"未反映NG",""))</f>
        <v/>
      </c>
      <c r="AK530" s="6" t="str">
        <f t="shared" si="35"/>
        <v>_</v>
      </c>
      <c r="AL530" s="6" t="str">
        <f>IF(B530="","",_xlfn.XLOOKUP(AF530,CostDB!A:A,CostDB!G:G))</f>
        <v/>
      </c>
    </row>
    <row r="531" spans="1:38" x14ac:dyDescent="0.35">
      <c r="A531" s="8"/>
      <c r="B531" s="9"/>
      <c r="C531" s="9"/>
      <c r="D531" s="10"/>
      <c r="E531" s="9"/>
      <c r="F531" s="9"/>
      <c r="G531" s="9"/>
      <c r="H531" s="9"/>
      <c r="I531" s="9"/>
      <c r="J531" s="9"/>
      <c r="K531" s="9"/>
      <c r="L531" s="9"/>
      <c r="M531" s="9"/>
      <c r="N531" s="9"/>
      <c r="O531" s="9"/>
      <c r="P531" s="9"/>
      <c r="Q531" s="9"/>
      <c r="R531" s="9"/>
      <c r="S531" s="9"/>
      <c r="T531" s="9"/>
      <c r="U531" s="9"/>
      <c r="V531" s="9"/>
      <c r="W531" s="9"/>
      <c r="X531" s="9"/>
      <c r="Y531" s="9"/>
      <c r="Z531" s="9"/>
      <c r="AA531" s="9"/>
      <c r="AB531" s="9"/>
      <c r="AC531" s="10"/>
      <c r="AD531" s="535"/>
      <c r="AE531" s="6">
        <f t="shared" si="32"/>
        <v>0</v>
      </c>
      <c r="AF531" s="6" t="str">
        <f>IF($AE531=17,_xlfn.XLOOKUP($A531&amp;" ",CostDB!B:B,CostDB!A:A,"",,),IF($AE531=15,_xlfn.XLOOKUP($A531&amp;"   ",CostDB!B:B,CostDB!A:A,"",,),""))</f>
        <v/>
      </c>
      <c r="AG531" s="6" t="str">
        <f t="shared" si="34"/>
        <v/>
      </c>
      <c r="AH531" s="6" t="str">
        <f t="shared" si="33"/>
        <v/>
      </c>
      <c r="AI531" s="6" t="str">
        <f>IF($AF531="","",IF(LEFT(A531,5)="17500","タンク",IF(LEFT(A531,5)="17510","タンク",IF(COUNTIF(WeDB!$D$174:$D$183,$AF531)&gt;0,"吊掛けのみ",IF(COUNTIF(WeDB!$M$3:$M$169,$AF531)&gt;0,"アルミ",IF(COUNTIF(WeDB!D$3:D$169,$AF531),"WE適用","適用無し"))))))</f>
        <v/>
      </c>
      <c r="AJ531" s="6" t="str">
        <f>IF(AND(AI531="WE適用",COUNTIF(Planning!$AS$10:$AS$896,$AF531&amp;"_"&amp;$AH531)&gt;0),"計画ok",IF(AND(AI531="WE適用",COUNTIF(Planning!$AS$10:$AS$896,$AF531&amp;"_"&amp;$AH531)=0),"未反映NG",""))</f>
        <v/>
      </c>
      <c r="AK531" s="6" t="str">
        <f t="shared" si="35"/>
        <v>_</v>
      </c>
      <c r="AL531" s="6" t="str">
        <f>IF(B531="","",_xlfn.XLOOKUP(AF531,CostDB!A:A,CostDB!G:G))</f>
        <v/>
      </c>
    </row>
    <row r="532" spans="1:38" x14ac:dyDescent="0.35">
      <c r="A532" s="8"/>
      <c r="B532" s="9"/>
      <c r="C532" s="9"/>
      <c r="D532" s="10"/>
      <c r="E532" s="9"/>
      <c r="F532" s="9"/>
      <c r="G532" s="9"/>
      <c r="H532" s="9"/>
      <c r="I532" s="9"/>
      <c r="J532" s="9"/>
      <c r="K532" s="9"/>
      <c r="L532" s="9"/>
      <c r="M532" s="9"/>
      <c r="N532" s="9"/>
      <c r="O532" s="9"/>
      <c r="P532" s="9"/>
      <c r="Q532" s="9"/>
      <c r="R532" s="9"/>
      <c r="S532" s="9"/>
      <c r="T532" s="9"/>
      <c r="U532" s="9"/>
      <c r="V532" s="9"/>
      <c r="W532" s="9"/>
      <c r="X532" s="9"/>
      <c r="Y532" s="9"/>
      <c r="Z532" s="9"/>
      <c r="AA532" s="9"/>
      <c r="AB532" s="9"/>
      <c r="AC532" s="10"/>
      <c r="AD532" s="535"/>
      <c r="AE532" s="6">
        <f t="shared" ref="AE532:AE595" si="36">LEN(A532)</f>
        <v>0</v>
      </c>
      <c r="AF532" s="6" t="str">
        <f>IF($AE532=17,_xlfn.XLOOKUP($A532&amp;" ",CostDB!B:B,CostDB!A:A,"",,),IF($AE532=15,_xlfn.XLOOKUP($A532&amp;"   ",CostDB!B:B,CostDB!A:A,"",,),""))</f>
        <v/>
      </c>
      <c r="AG532" s="6" t="str">
        <f t="shared" si="34"/>
        <v/>
      </c>
      <c r="AH532" s="6" t="str">
        <f t="shared" si="33"/>
        <v/>
      </c>
      <c r="AI532" s="6" t="str">
        <f>IF($AF532="","",IF(LEFT(A532,5)="17500","タンク",IF(LEFT(A532,5)="17510","タンク",IF(COUNTIF(WeDB!$D$174:$D$183,$AF532)&gt;0,"吊掛けのみ",IF(COUNTIF(WeDB!$M$3:$M$169,$AF532)&gt;0,"アルミ",IF(COUNTIF(WeDB!D$3:D$169,$AF532),"WE適用","適用無し"))))))</f>
        <v/>
      </c>
      <c r="AJ532" s="6" t="str">
        <f>IF(AND(AI532="WE適用",COUNTIF(Planning!$AS$10:$AS$896,$AF532&amp;"_"&amp;$AH532)&gt;0),"計画ok",IF(AND(AI532="WE適用",COUNTIF(Planning!$AS$10:$AS$896,$AF532&amp;"_"&amp;$AH532)=0),"未反映NG",""))</f>
        <v/>
      </c>
      <c r="AK532" s="6" t="str">
        <f t="shared" si="35"/>
        <v>_</v>
      </c>
      <c r="AL532" s="6" t="str">
        <f>IF(B532="","",_xlfn.XLOOKUP(AF532,CostDB!A:A,CostDB!G:G))</f>
        <v/>
      </c>
    </row>
    <row r="533" spans="1:38" x14ac:dyDescent="0.35">
      <c r="A533" s="8"/>
      <c r="B533" s="9"/>
      <c r="C533" s="9"/>
      <c r="D533" s="10"/>
      <c r="E533" s="9"/>
      <c r="F533" s="9"/>
      <c r="G533" s="9"/>
      <c r="H533" s="9"/>
      <c r="I533" s="9"/>
      <c r="J533" s="9"/>
      <c r="K533" s="9"/>
      <c r="L533" s="9"/>
      <c r="M533" s="9"/>
      <c r="N533" s="9"/>
      <c r="O533" s="9"/>
      <c r="P533" s="9"/>
      <c r="Q533" s="9"/>
      <c r="R533" s="9"/>
      <c r="S533" s="9"/>
      <c r="T533" s="9"/>
      <c r="U533" s="9"/>
      <c r="V533" s="9"/>
      <c r="W533" s="9"/>
      <c r="X533" s="9"/>
      <c r="Y533" s="9"/>
      <c r="Z533" s="9"/>
      <c r="AA533" s="9"/>
      <c r="AB533" s="9"/>
      <c r="AC533" s="10"/>
      <c r="AD533" s="535"/>
      <c r="AE533" s="6">
        <f t="shared" si="36"/>
        <v>0</v>
      </c>
      <c r="AF533" s="6" t="str">
        <f>IF($AE533=17,_xlfn.XLOOKUP($A533&amp;" ",CostDB!B:B,CostDB!A:A,"",,),IF($AE533=15,_xlfn.XLOOKUP($A533&amp;"   ",CostDB!B:B,CostDB!A:A,"",,),""))</f>
        <v/>
      </c>
      <c r="AG533" s="6" t="str">
        <f t="shared" si="34"/>
        <v/>
      </c>
      <c r="AH533" s="6" t="str">
        <f t="shared" si="33"/>
        <v/>
      </c>
      <c r="AI533" s="6" t="str">
        <f>IF($AF533="","",IF(LEFT(A533,5)="17500","タンク",IF(LEFT(A533,5)="17510","タンク",IF(COUNTIF(WeDB!$D$174:$D$183,$AF533)&gt;0,"吊掛けのみ",IF(COUNTIF(WeDB!$M$3:$M$169,$AF533)&gt;0,"アルミ",IF(COUNTIF(WeDB!D$3:D$169,$AF533),"WE適用","適用無し"))))))</f>
        <v/>
      </c>
      <c r="AJ533" s="6" t="str">
        <f>IF(AND(AI533="WE適用",COUNTIF(Planning!$AS$10:$AS$896,$AF533&amp;"_"&amp;$AH533)&gt;0),"計画ok",IF(AND(AI533="WE適用",COUNTIF(Planning!$AS$10:$AS$896,$AF533&amp;"_"&amp;$AH533)=0),"未反映NG",""))</f>
        <v/>
      </c>
      <c r="AK533" s="6" t="str">
        <f t="shared" si="35"/>
        <v>_</v>
      </c>
      <c r="AL533" s="6" t="str">
        <f>IF(B533="","",_xlfn.XLOOKUP(AF533,CostDB!A:A,CostDB!G:G))</f>
        <v/>
      </c>
    </row>
    <row r="534" spans="1:38" x14ac:dyDescent="0.35">
      <c r="A534" s="8"/>
      <c r="B534" s="9"/>
      <c r="C534" s="9"/>
      <c r="D534" s="10"/>
      <c r="E534" s="397"/>
      <c r="F534" s="397"/>
      <c r="G534" s="397"/>
      <c r="H534" s="9"/>
      <c r="I534" s="9"/>
      <c r="J534" s="9"/>
      <c r="K534" s="9"/>
      <c r="L534" s="9"/>
      <c r="M534" s="9"/>
      <c r="N534" s="9"/>
      <c r="O534" s="9"/>
      <c r="P534" s="9"/>
      <c r="Q534" s="9"/>
      <c r="R534" s="9"/>
      <c r="S534" s="9"/>
      <c r="T534" s="9"/>
      <c r="U534" s="9"/>
      <c r="V534" s="9"/>
      <c r="W534" s="9"/>
      <c r="X534" s="9"/>
      <c r="Y534" s="9"/>
      <c r="Z534" s="9"/>
      <c r="AA534" s="9"/>
      <c r="AB534" s="9"/>
      <c r="AC534" s="10"/>
      <c r="AD534" s="535"/>
      <c r="AE534" s="6">
        <f t="shared" si="36"/>
        <v>0</v>
      </c>
      <c r="AF534" s="6" t="str">
        <f>IF($AE534=17,_xlfn.XLOOKUP($A534&amp;" ",CostDB!B:B,CostDB!A:A,"",,),IF($AE534=15,_xlfn.XLOOKUP($A534&amp;"   ",CostDB!B:B,CostDB!A:A,"",,),""))</f>
        <v/>
      </c>
      <c r="AG534" s="6" t="str">
        <f t="shared" si="34"/>
        <v/>
      </c>
      <c r="AH534" s="6" t="str">
        <f t="shared" si="33"/>
        <v/>
      </c>
      <c r="AI534" s="6" t="str">
        <f>IF($AF534="","",IF(LEFT(A534,5)="17500","タンク",IF(LEFT(A534,5)="17510","タンク",IF(COUNTIF(WeDB!$D$174:$D$183,$AF534)&gt;0,"吊掛けのみ",IF(COUNTIF(WeDB!$M$3:$M$169,$AF534)&gt;0,"アルミ",IF(COUNTIF(WeDB!D$3:D$169,$AF534),"WE適用","適用無し"))))))</f>
        <v/>
      </c>
      <c r="AJ534" s="6" t="str">
        <f>IF(AND(AI534="WE適用",COUNTIF(Planning!$AS$10:$AS$896,$AF534&amp;"_"&amp;$AH534)&gt;0),"計画ok",IF(AND(AI534="WE適用",COUNTIF(Planning!$AS$10:$AS$896,$AF534&amp;"_"&amp;$AH534)=0),"未反映NG",""))</f>
        <v/>
      </c>
      <c r="AK534" s="6" t="str">
        <f t="shared" si="35"/>
        <v>_</v>
      </c>
      <c r="AL534" s="6" t="str">
        <f>IF(B534="","",_xlfn.XLOOKUP(AF534,CostDB!A:A,CostDB!G:G))</f>
        <v/>
      </c>
    </row>
    <row r="535" spans="1:38" x14ac:dyDescent="0.35">
      <c r="A535" s="8"/>
      <c r="B535" s="9"/>
      <c r="C535" s="9"/>
      <c r="D535" s="10"/>
      <c r="E535" s="397"/>
      <c r="F535" s="397"/>
      <c r="G535" s="397"/>
      <c r="H535" s="9"/>
      <c r="I535" s="9"/>
      <c r="J535" s="9"/>
      <c r="K535" s="9"/>
      <c r="L535" s="9"/>
      <c r="M535" s="9"/>
      <c r="N535" s="9"/>
      <c r="O535" s="9"/>
      <c r="P535" s="9"/>
      <c r="Q535" s="9"/>
      <c r="R535" s="9"/>
      <c r="S535" s="9"/>
      <c r="T535" s="9"/>
      <c r="U535" s="9"/>
      <c r="V535" s="9"/>
      <c r="W535" s="9"/>
      <c r="X535" s="9"/>
      <c r="Y535" s="9"/>
      <c r="Z535" s="9"/>
      <c r="AA535" s="9"/>
      <c r="AB535" s="9"/>
      <c r="AC535" s="10"/>
      <c r="AD535" s="535"/>
      <c r="AE535" s="6">
        <f t="shared" si="36"/>
        <v>0</v>
      </c>
      <c r="AF535" s="6" t="str">
        <f>IF($AE535=17,_xlfn.XLOOKUP($A535&amp;" ",CostDB!B:B,CostDB!A:A,"",,),IF($AE535=15,_xlfn.XLOOKUP($A535&amp;"   ",CostDB!B:B,CostDB!A:A,"",,),""))</f>
        <v/>
      </c>
      <c r="AG535" s="6" t="str">
        <f t="shared" si="34"/>
        <v/>
      </c>
      <c r="AH535" s="6" t="str">
        <f t="shared" si="33"/>
        <v/>
      </c>
      <c r="AI535" s="6" t="str">
        <f>IF($AF535="","",IF(LEFT(A535,5)="17500","タンク",IF(LEFT(A535,5)="17510","タンク",IF(COUNTIF(WeDB!$D$174:$D$183,$AF535)&gt;0,"吊掛けのみ",IF(COUNTIF(WeDB!$M$3:$M$169,$AF535)&gt;0,"アルミ",IF(COUNTIF(WeDB!D$3:D$169,$AF535),"WE適用","適用無し"))))))</f>
        <v/>
      </c>
      <c r="AJ535" s="6" t="str">
        <f>IF(AND(AI535="WE適用",COUNTIF(Planning!$AS$10:$AS$896,$AF535&amp;"_"&amp;$AH535)&gt;0),"計画ok",IF(AND(AI535="WE適用",COUNTIF(Planning!$AS$10:$AS$896,$AF535&amp;"_"&amp;$AH535)=0),"未反映NG",""))</f>
        <v/>
      </c>
      <c r="AK535" s="6" t="str">
        <f t="shared" si="35"/>
        <v>_</v>
      </c>
      <c r="AL535" s="6" t="str">
        <f>IF(B535="","",_xlfn.XLOOKUP(AF535,CostDB!A:A,CostDB!G:G))</f>
        <v/>
      </c>
    </row>
    <row r="536" spans="1:38" x14ac:dyDescent="0.35">
      <c r="A536" s="8"/>
      <c r="B536" s="9"/>
      <c r="C536" s="9"/>
      <c r="D536" s="10"/>
      <c r="E536" s="397"/>
      <c r="F536" s="397"/>
      <c r="G536" s="397"/>
      <c r="H536" s="9"/>
      <c r="I536" s="9"/>
      <c r="J536" s="9"/>
      <c r="K536" s="9"/>
      <c r="L536" s="9"/>
      <c r="M536" s="9"/>
      <c r="N536" s="9"/>
      <c r="O536" s="9"/>
      <c r="P536" s="9"/>
      <c r="Q536" s="9"/>
      <c r="R536" s="9"/>
      <c r="S536" s="9"/>
      <c r="T536" s="9"/>
      <c r="U536" s="9"/>
      <c r="V536" s="9"/>
      <c r="W536" s="9"/>
      <c r="X536" s="9"/>
      <c r="Y536" s="9"/>
      <c r="Z536" s="9"/>
      <c r="AA536" s="9"/>
      <c r="AB536" s="9"/>
      <c r="AC536" s="10"/>
      <c r="AD536" s="535"/>
      <c r="AE536" s="6">
        <f t="shared" si="36"/>
        <v>0</v>
      </c>
      <c r="AF536" s="6" t="str">
        <f>IF($AE536=17,_xlfn.XLOOKUP($A536&amp;" ",CostDB!B:B,CostDB!A:A,"",,),IF($AE536=15,_xlfn.XLOOKUP($A536&amp;"   ",CostDB!B:B,CostDB!A:A,"",,),""))</f>
        <v/>
      </c>
      <c r="AG536" s="6" t="str">
        <f t="shared" si="34"/>
        <v/>
      </c>
      <c r="AH536" s="6" t="str">
        <f t="shared" si="33"/>
        <v/>
      </c>
      <c r="AI536" s="6" t="str">
        <f>IF($AF536="","",IF(LEFT(A536,5)="17500","タンク",IF(LEFT(A536,5)="17510","タンク",IF(COUNTIF(WeDB!$D$174:$D$183,$AF536)&gt;0,"吊掛けのみ",IF(COUNTIF(WeDB!$M$3:$M$169,$AF536)&gt;0,"アルミ",IF(COUNTIF(WeDB!D$3:D$169,$AF536),"WE適用","適用無し"))))))</f>
        <v/>
      </c>
      <c r="AJ536" s="6" t="str">
        <f>IF(AND(AI536="WE適用",COUNTIF(Planning!$AS$10:$AS$896,$AF536&amp;"_"&amp;$AH536)&gt;0),"計画ok",IF(AND(AI536="WE適用",COUNTIF(Planning!$AS$10:$AS$896,$AF536&amp;"_"&amp;$AH536)=0),"未反映NG",""))</f>
        <v/>
      </c>
      <c r="AK536" s="6" t="str">
        <f t="shared" si="35"/>
        <v>_</v>
      </c>
      <c r="AL536" s="6" t="str">
        <f>IF(B536="","",_xlfn.XLOOKUP(AF536,CostDB!A:A,CostDB!G:G))</f>
        <v/>
      </c>
    </row>
    <row r="537" spans="1:38" x14ac:dyDescent="0.35">
      <c r="A537" s="8"/>
      <c r="B537" s="9"/>
      <c r="C537" s="9"/>
      <c r="D537" s="10"/>
      <c r="E537" s="397"/>
      <c r="F537" s="397"/>
      <c r="G537" s="397"/>
      <c r="H537" s="9"/>
      <c r="I537" s="9"/>
      <c r="J537" s="9"/>
      <c r="K537" s="9"/>
      <c r="L537" s="9"/>
      <c r="M537" s="9"/>
      <c r="N537" s="9"/>
      <c r="O537" s="9"/>
      <c r="P537" s="9"/>
      <c r="Q537" s="9"/>
      <c r="R537" s="9"/>
      <c r="S537" s="9"/>
      <c r="T537" s="9"/>
      <c r="U537" s="9"/>
      <c r="V537" s="9"/>
      <c r="W537" s="9"/>
      <c r="X537" s="9"/>
      <c r="Y537" s="9"/>
      <c r="Z537" s="9"/>
      <c r="AA537" s="9"/>
      <c r="AB537" s="9"/>
      <c r="AC537" s="10"/>
      <c r="AD537" s="535"/>
      <c r="AE537" s="6">
        <f t="shared" si="36"/>
        <v>0</v>
      </c>
      <c r="AF537" s="6" t="str">
        <f>IF($AE537=17,_xlfn.XLOOKUP($A537&amp;" ",CostDB!B:B,CostDB!A:A,"",,),IF($AE537=15,_xlfn.XLOOKUP($A537&amp;"   ",CostDB!B:B,CostDB!A:A,"",,),""))</f>
        <v/>
      </c>
      <c r="AG537" s="6" t="str">
        <f t="shared" si="34"/>
        <v/>
      </c>
      <c r="AH537" s="6" t="str">
        <f t="shared" si="33"/>
        <v/>
      </c>
      <c r="AI537" s="6" t="str">
        <f>IF($AF537="","",IF(LEFT(A537,5)="17500","タンク",IF(LEFT(A537,5)="17510","タンク",IF(COUNTIF(WeDB!$D$174:$D$183,$AF537)&gt;0,"吊掛けのみ",IF(COUNTIF(WeDB!$M$3:$M$169,$AF537)&gt;0,"アルミ",IF(COUNTIF(WeDB!D$3:D$169,$AF537),"WE適用","適用無し"))))))</f>
        <v/>
      </c>
      <c r="AJ537" s="6" t="str">
        <f>IF(AND(AI537="WE適用",COUNTIF(Planning!$AS$10:$AS$896,$AF537&amp;"_"&amp;$AH537)&gt;0),"計画ok",IF(AND(AI537="WE適用",COUNTIF(Planning!$AS$10:$AS$896,$AF537&amp;"_"&amp;$AH537)=0),"未反映NG",""))</f>
        <v/>
      </c>
      <c r="AK537" s="6" t="str">
        <f t="shared" si="35"/>
        <v>_</v>
      </c>
      <c r="AL537" s="6" t="str">
        <f>IF(B537="","",_xlfn.XLOOKUP(AF537,CostDB!A:A,CostDB!G:G))</f>
        <v/>
      </c>
    </row>
    <row r="538" spans="1:38" x14ac:dyDescent="0.35">
      <c r="A538" s="8"/>
      <c r="B538" s="9"/>
      <c r="C538" s="9"/>
      <c r="D538" s="10"/>
      <c r="E538" s="9"/>
      <c r="F538" s="9"/>
      <c r="G538" s="9"/>
      <c r="H538" s="9"/>
      <c r="I538" s="9"/>
      <c r="J538" s="9"/>
      <c r="K538" s="9"/>
      <c r="L538" s="9"/>
      <c r="M538" s="9"/>
      <c r="N538" s="9"/>
      <c r="O538" s="9"/>
      <c r="P538" s="9"/>
      <c r="Q538" s="9"/>
      <c r="R538" s="9"/>
      <c r="S538" s="9"/>
      <c r="T538" s="9"/>
      <c r="U538" s="9"/>
      <c r="V538" s="9"/>
      <c r="W538" s="9"/>
      <c r="X538" s="9"/>
      <c r="Y538" s="9"/>
      <c r="Z538" s="9"/>
      <c r="AA538" s="9"/>
      <c r="AB538" s="9"/>
      <c r="AC538" s="10"/>
      <c r="AD538" s="535"/>
      <c r="AE538" s="6">
        <f t="shared" si="36"/>
        <v>0</v>
      </c>
      <c r="AF538" s="6" t="str">
        <f>IF($AE538=17,_xlfn.XLOOKUP($A538&amp;" ",CostDB!B:B,CostDB!A:A,"",,),IF($AE538=15,_xlfn.XLOOKUP($A538&amp;"   ",CostDB!B:B,CostDB!A:A,"",,),""))</f>
        <v/>
      </c>
      <c r="AG538" s="6" t="str">
        <f t="shared" si="34"/>
        <v/>
      </c>
      <c r="AH538" s="6" t="str">
        <f t="shared" si="33"/>
        <v/>
      </c>
      <c r="AI538" s="6" t="str">
        <f>IF($AF538="","",IF(LEFT(A538,5)="17500","タンク",IF(LEFT(A538,5)="17510","タンク",IF(COUNTIF(WeDB!$D$174:$D$183,$AF538)&gt;0,"吊掛けのみ",IF(COUNTIF(WeDB!$M$3:$M$169,$AF538)&gt;0,"アルミ",IF(COUNTIF(WeDB!D$3:D$169,$AF538),"WE適用","適用無し"))))))</f>
        <v/>
      </c>
      <c r="AJ538" s="6" t="str">
        <f>IF(AND(AI538="WE適用",COUNTIF(Planning!$AS$10:$AS$896,$AF538&amp;"_"&amp;$AH538)&gt;0),"計画ok",IF(AND(AI538="WE適用",COUNTIF(Planning!$AS$10:$AS$896,$AF538&amp;"_"&amp;$AH538)=0),"未反映NG",""))</f>
        <v/>
      </c>
      <c r="AK538" s="6" t="str">
        <f t="shared" si="35"/>
        <v>_</v>
      </c>
      <c r="AL538" s="6" t="str">
        <f>IF(B538="","",_xlfn.XLOOKUP(AF538,CostDB!A:A,CostDB!G:G))</f>
        <v/>
      </c>
    </row>
    <row r="539" spans="1:38" x14ac:dyDescent="0.35">
      <c r="A539" s="8"/>
      <c r="B539" s="9"/>
      <c r="C539" s="9"/>
      <c r="D539" s="10"/>
      <c r="E539" s="9"/>
      <c r="F539" s="9"/>
      <c r="G539" s="9"/>
      <c r="H539" s="9"/>
      <c r="I539" s="9"/>
      <c r="J539" s="9"/>
      <c r="K539" s="9"/>
      <c r="L539" s="9"/>
      <c r="M539" s="9"/>
      <c r="N539" s="9"/>
      <c r="O539" s="9"/>
      <c r="P539" s="9"/>
      <c r="Q539" s="9"/>
      <c r="R539" s="9"/>
      <c r="S539" s="9"/>
      <c r="T539" s="9"/>
      <c r="U539" s="9"/>
      <c r="V539" s="9"/>
      <c r="W539" s="9"/>
      <c r="X539" s="9"/>
      <c r="Y539" s="9"/>
      <c r="Z539" s="9"/>
      <c r="AA539" s="9"/>
      <c r="AB539" s="9"/>
      <c r="AC539" s="10"/>
      <c r="AD539" s="535"/>
      <c r="AE539" s="6">
        <f t="shared" si="36"/>
        <v>0</v>
      </c>
      <c r="AF539" s="6" t="str">
        <f>IF($AE539=17,_xlfn.XLOOKUP($A539&amp;" ",CostDB!B:B,CostDB!A:A,"",,),IF($AE539=15,_xlfn.XLOOKUP($A539&amp;"   ",CostDB!B:B,CostDB!A:A,"",,),""))</f>
        <v/>
      </c>
      <c r="AG539" s="6" t="str">
        <f t="shared" si="34"/>
        <v/>
      </c>
      <c r="AH539" s="6" t="str">
        <f t="shared" si="33"/>
        <v/>
      </c>
      <c r="AI539" s="6" t="str">
        <f>IF($AF539="","",IF(LEFT(A539,5)="17500","タンク",IF(LEFT(A539,5)="17510","タンク",IF(COUNTIF(WeDB!$D$174:$D$183,$AF539)&gt;0,"吊掛けのみ",IF(COUNTIF(WeDB!$M$3:$M$169,$AF539)&gt;0,"アルミ",IF(COUNTIF(WeDB!D$3:D$169,$AF539),"WE適用","適用無し"))))))</f>
        <v/>
      </c>
      <c r="AJ539" s="6" t="str">
        <f>IF(AND(AI539="WE適用",COUNTIF(Planning!$AS$10:$AS$896,$AF539&amp;"_"&amp;$AH539)&gt;0),"計画ok",IF(AND(AI539="WE適用",COUNTIF(Planning!$AS$10:$AS$896,$AF539&amp;"_"&amp;$AH539)=0),"未反映NG",""))</f>
        <v/>
      </c>
      <c r="AK539" s="6" t="str">
        <f t="shared" si="35"/>
        <v>_</v>
      </c>
      <c r="AL539" s="6" t="str">
        <f>IF(B539="","",_xlfn.XLOOKUP(AF539,CostDB!A:A,CostDB!G:G))</f>
        <v/>
      </c>
    </row>
    <row r="540" spans="1:38" x14ac:dyDescent="0.35">
      <c r="A540" s="8"/>
      <c r="B540" s="9"/>
      <c r="C540" s="9"/>
      <c r="D540" s="10"/>
      <c r="E540" s="9"/>
      <c r="F540" s="9"/>
      <c r="G540" s="9"/>
      <c r="H540" s="9"/>
      <c r="I540" s="9"/>
      <c r="J540" s="9"/>
      <c r="K540" s="9"/>
      <c r="L540" s="9"/>
      <c r="M540" s="9"/>
      <c r="N540" s="9"/>
      <c r="O540" s="9"/>
      <c r="P540" s="9"/>
      <c r="Q540" s="9"/>
      <c r="R540" s="9"/>
      <c r="S540" s="9"/>
      <c r="T540" s="9"/>
      <c r="U540" s="9"/>
      <c r="V540" s="9"/>
      <c r="W540" s="9"/>
      <c r="X540" s="9"/>
      <c r="Y540" s="9"/>
      <c r="Z540" s="9"/>
      <c r="AA540" s="9"/>
      <c r="AB540" s="9"/>
      <c r="AC540" s="10"/>
      <c r="AD540" s="535"/>
      <c r="AE540" s="6">
        <f t="shared" si="36"/>
        <v>0</v>
      </c>
      <c r="AF540" s="6" t="str">
        <f>IF($AE540=17,_xlfn.XLOOKUP($A540&amp;" ",CostDB!B:B,CostDB!A:A,"",,),IF($AE540=15,_xlfn.XLOOKUP($A540&amp;"   ",CostDB!B:B,CostDB!A:A,"",,),""))</f>
        <v/>
      </c>
      <c r="AG540" s="6" t="str">
        <f t="shared" si="34"/>
        <v/>
      </c>
      <c r="AH540" s="6" t="str">
        <f t="shared" si="33"/>
        <v/>
      </c>
      <c r="AI540" s="6" t="str">
        <f>IF($AF540="","",IF(LEFT(A540,5)="17500","タンク",IF(LEFT(A540,5)="17510","タンク",IF(COUNTIF(WeDB!$D$174:$D$183,$AF540)&gt;0,"吊掛けのみ",IF(COUNTIF(WeDB!$M$3:$M$169,$AF540)&gt;0,"アルミ",IF(COUNTIF(WeDB!D$3:D$169,$AF540),"WE適用","適用無し"))))))</f>
        <v/>
      </c>
      <c r="AJ540" s="6" t="str">
        <f>IF(AND(AI540="WE適用",COUNTIF(Planning!$AS$10:$AS$896,$AF540&amp;"_"&amp;$AH540)&gt;0),"計画ok",IF(AND(AI540="WE適用",COUNTIF(Planning!$AS$10:$AS$896,$AF540&amp;"_"&amp;$AH540)=0),"未反映NG",""))</f>
        <v/>
      </c>
      <c r="AK540" s="6" t="str">
        <f t="shared" si="35"/>
        <v>_</v>
      </c>
      <c r="AL540" s="6" t="str">
        <f>IF(B540="","",_xlfn.XLOOKUP(AF540,CostDB!A:A,CostDB!G:G))</f>
        <v/>
      </c>
    </row>
    <row r="541" spans="1:38" x14ac:dyDescent="0.35">
      <c r="A541" s="8"/>
      <c r="B541" s="9"/>
      <c r="C541" s="9"/>
      <c r="D541" s="10"/>
      <c r="E541" s="9"/>
      <c r="F541" s="9"/>
      <c r="G541" s="9"/>
      <c r="H541" s="9"/>
      <c r="I541" s="9"/>
      <c r="J541" s="9"/>
      <c r="K541" s="9"/>
      <c r="L541" s="9"/>
      <c r="M541" s="9"/>
      <c r="N541" s="9"/>
      <c r="O541" s="9"/>
      <c r="P541" s="9"/>
      <c r="Q541" s="9"/>
      <c r="R541" s="9"/>
      <c r="S541" s="9"/>
      <c r="T541" s="9"/>
      <c r="U541" s="9"/>
      <c r="V541" s="9"/>
      <c r="W541" s="9"/>
      <c r="X541" s="9"/>
      <c r="Y541" s="9"/>
      <c r="Z541" s="9"/>
      <c r="AA541" s="9"/>
      <c r="AB541" s="9"/>
      <c r="AC541" s="10"/>
      <c r="AD541" s="535"/>
      <c r="AE541" s="6">
        <f t="shared" si="36"/>
        <v>0</v>
      </c>
      <c r="AF541" s="6" t="str">
        <f>IF($AE541=17,_xlfn.XLOOKUP($A541&amp;" ",CostDB!B:B,CostDB!A:A,"",,),IF($AE541=15,_xlfn.XLOOKUP($A541&amp;"   ",CostDB!B:B,CostDB!A:A,"",,),""))</f>
        <v/>
      </c>
      <c r="AG541" s="6" t="str">
        <f t="shared" si="34"/>
        <v/>
      </c>
      <c r="AH541" s="6" t="str">
        <f t="shared" si="33"/>
        <v/>
      </c>
      <c r="AI541" s="6" t="str">
        <f>IF($AF541="","",IF(LEFT(A541,5)="17500","タンク",IF(LEFT(A541,5)="17510","タンク",IF(COUNTIF(WeDB!$D$174:$D$183,$AF541)&gt;0,"吊掛けのみ",IF(COUNTIF(WeDB!$M$3:$M$169,$AF541)&gt;0,"アルミ",IF(COUNTIF(WeDB!D$3:D$169,$AF541),"WE適用","適用無し"))))))</f>
        <v/>
      </c>
      <c r="AJ541" s="6" t="str">
        <f>IF(AND(AI541="WE適用",COUNTIF(Planning!$AS$10:$AS$896,$AF541&amp;"_"&amp;$AH541)&gt;0),"計画ok",IF(AND(AI541="WE適用",COUNTIF(Planning!$AS$10:$AS$896,$AF541&amp;"_"&amp;$AH541)=0),"未反映NG",""))</f>
        <v/>
      </c>
      <c r="AK541" s="6" t="str">
        <f t="shared" si="35"/>
        <v>_</v>
      </c>
      <c r="AL541" s="6" t="str">
        <f>IF(B541="","",_xlfn.XLOOKUP(AF541,CostDB!A:A,CostDB!G:G))</f>
        <v/>
      </c>
    </row>
    <row r="542" spans="1:38" x14ac:dyDescent="0.35">
      <c r="A542" s="8"/>
      <c r="B542" s="9"/>
      <c r="C542" s="9"/>
      <c r="D542" s="10"/>
      <c r="E542" s="9"/>
      <c r="F542" s="9"/>
      <c r="G542" s="9"/>
      <c r="H542" s="9"/>
      <c r="I542" s="9"/>
      <c r="J542" s="9"/>
      <c r="K542" s="9"/>
      <c r="L542" s="9"/>
      <c r="M542" s="9"/>
      <c r="N542" s="9"/>
      <c r="O542" s="9"/>
      <c r="P542" s="9"/>
      <c r="Q542" s="9"/>
      <c r="R542" s="9"/>
      <c r="S542" s="9"/>
      <c r="T542" s="9"/>
      <c r="U542" s="9"/>
      <c r="V542" s="9"/>
      <c r="W542" s="9"/>
      <c r="X542" s="9"/>
      <c r="Y542" s="9"/>
      <c r="Z542" s="9"/>
      <c r="AA542" s="9"/>
      <c r="AB542" s="9"/>
      <c r="AC542" s="10"/>
      <c r="AD542" s="535"/>
      <c r="AE542" s="6">
        <f t="shared" si="36"/>
        <v>0</v>
      </c>
      <c r="AF542" s="6" t="str">
        <f>IF($AE542=17,_xlfn.XLOOKUP($A542&amp;" ",CostDB!B:B,CostDB!A:A,"",,),IF($AE542=15,_xlfn.XLOOKUP($A542&amp;"   ",CostDB!B:B,CostDB!A:A,"",,),""))</f>
        <v/>
      </c>
      <c r="AG542" s="6" t="str">
        <f t="shared" si="34"/>
        <v/>
      </c>
      <c r="AH542" s="6" t="str">
        <f t="shared" si="33"/>
        <v/>
      </c>
      <c r="AI542" s="6" t="str">
        <f>IF($AF542="","",IF(LEFT(A542,5)="17500","タンク",IF(LEFT(A542,5)="17510","タンク",IF(COUNTIF(WeDB!$D$174:$D$183,$AF542)&gt;0,"吊掛けのみ",IF(COUNTIF(WeDB!$M$3:$M$169,$AF542)&gt;0,"アルミ",IF(COUNTIF(WeDB!D$3:D$169,$AF542),"WE適用","適用無し"))))))</f>
        <v/>
      </c>
      <c r="AJ542" s="6" t="str">
        <f>IF(AND(AI542="WE適用",COUNTIF(Planning!$AS$10:$AS$896,$AF542&amp;"_"&amp;$AH542)&gt;0),"計画ok",IF(AND(AI542="WE適用",COUNTIF(Planning!$AS$10:$AS$896,$AF542&amp;"_"&amp;$AH542)=0),"未反映NG",""))</f>
        <v/>
      </c>
      <c r="AK542" s="6" t="str">
        <f t="shared" si="35"/>
        <v>_</v>
      </c>
      <c r="AL542" s="6" t="str">
        <f>IF(B542="","",_xlfn.XLOOKUP(AF542,CostDB!A:A,CostDB!G:G))</f>
        <v/>
      </c>
    </row>
    <row r="543" spans="1:38" x14ac:dyDescent="0.35">
      <c r="A543" s="8"/>
      <c r="B543" s="9"/>
      <c r="C543" s="9"/>
      <c r="D543" s="10"/>
      <c r="E543" s="9"/>
      <c r="F543" s="9"/>
      <c r="G543" s="9"/>
      <c r="H543" s="9"/>
      <c r="I543" s="9"/>
      <c r="J543" s="9"/>
      <c r="K543" s="9"/>
      <c r="L543" s="9"/>
      <c r="M543" s="9"/>
      <c r="N543" s="9"/>
      <c r="O543" s="9"/>
      <c r="P543" s="9"/>
      <c r="Q543" s="9"/>
      <c r="R543" s="9"/>
      <c r="S543" s="9"/>
      <c r="T543" s="9"/>
      <c r="U543" s="9"/>
      <c r="V543" s="9"/>
      <c r="W543" s="9"/>
      <c r="X543" s="9"/>
      <c r="Y543" s="9"/>
      <c r="Z543" s="9"/>
      <c r="AA543" s="9"/>
      <c r="AB543" s="9"/>
      <c r="AC543" s="10"/>
      <c r="AD543" s="535"/>
      <c r="AE543" s="6">
        <f t="shared" si="36"/>
        <v>0</v>
      </c>
      <c r="AF543" s="6" t="str">
        <f>IF($AE543=17,_xlfn.XLOOKUP($A543&amp;" ",CostDB!B:B,CostDB!A:A,"",,),IF($AE543=15,_xlfn.XLOOKUP($A543&amp;"   ",CostDB!B:B,CostDB!A:A,"",,),""))</f>
        <v/>
      </c>
      <c r="AG543" s="6" t="str">
        <f t="shared" si="34"/>
        <v/>
      </c>
      <c r="AH543" s="6" t="str">
        <f t="shared" si="33"/>
        <v/>
      </c>
      <c r="AI543" s="6" t="str">
        <f>IF($AF543="","",IF(LEFT(A543,5)="17500","タンク",IF(LEFT(A543,5)="17510","タンク",IF(COUNTIF(WeDB!$D$174:$D$183,$AF543)&gt;0,"吊掛けのみ",IF(COUNTIF(WeDB!$M$3:$M$169,$AF543)&gt;0,"アルミ",IF(COUNTIF(WeDB!D$3:D$169,$AF543),"WE適用","適用無し"))))))</f>
        <v/>
      </c>
      <c r="AJ543" s="6" t="str">
        <f>IF(AND(AI543="WE適用",COUNTIF(Planning!$AS$10:$AS$896,$AF543&amp;"_"&amp;$AH543)&gt;0),"計画ok",IF(AND(AI543="WE適用",COUNTIF(Planning!$AS$10:$AS$896,$AF543&amp;"_"&amp;$AH543)=0),"未反映NG",""))</f>
        <v/>
      </c>
      <c r="AK543" s="6" t="str">
        <f t="shared" si="35"/>
        <v>_</v>
      </c>
      <c r="AL543" s="6" t="str">
        <f>IF(B543="","",_xlfn.XLOOKUP(AF543,CostDB!A:A,CostDB!G:G))</f>
        <v/>
      </c>
    </row>
    <row r="544" spans="1:38" x14ac:dyDescent="0.35">
      <c r="A544" s="8"/>
      <c r="B544" s="9"/>
      <c r="C544" s="9"/>
      <c r="D544" s="10"/>
      <c r="E544" s="9"/>
      <c r="F544" s="9"/>
      <c r="G544" s="9"/>
      <c r="H544" s="9"/>
      <c r="I544" s="9"/>
      <c r="J544" s="9"/>
      <c r="K544" s="9"/>
      <c r="L544" s="9"/>
      <c r="M544" s="9"/>
      <c r="N544" s="9"/>
      <c r="O544" s="9"/>
      <c r="P544" s="9"/>
      <c r="Q544" s="9"/>
      <c r="R544" s="9"/>
      <c r="S544" s="9"/>
      <c r="T544" s="9"/>
      <c r="U544" s="9"/>
      <c r="V544" s="9"/>
      <c r="W544" s="9"/>
      <c r="X544" s="9"/>
      <c r="Y544" s="9"/>
      <c r="Z544" s="9"/>
      <c r="AA544" s="9"/>
      <c r="AB544" s="9"/>
      <c r="AC544" s="10"/>
      <c r="AD544" s="535"/>
      <c r="AE544" s="6">
        <f t="shared" si="36"/>
        <v>0</v>
      </c>
      <c r="AF544" s="6" t="str">
        <f>IF($AE544=17,_xlfn.XLOOKUP($A544&amp;" ",CostDB!B:B,CostDB!A:A,"",,),IF($AE544=15,_xlfn.XLOOKUP($A544&amp;"   ",CostDB!B:B,CostDB!A:A,"",,),""))</f>
        <v/>
      </c>
      <c r="AG544" s="6" t="str">
        <f t="shared" si="34"/>
        <v/>
      </c>
      <c r="AH544" s="6" t="str">
        <f t="shared" si="33"/>
        <v/>
      </c>
      <c r="AI544" s="6" t="str">
        <f>IF($AF544="","",IF(LEFT(A544,5)="17500","タンク",IF(LEFT(A544,5)="17510","タンク",IF(COUNTIF(WeDB!$D$174:$D$183,$AF544)&gt;0,"吊掛けのみ",IF(COUNTIF(WeDB!$M$3:$M$169,$AF544)&gt;0,"アルミ",IF(COUNTIF(WeDB!D$3:D$169,$AF544),"WE適用","適用無し"))))))</f>
        <v/>
      </c>
      <c r="AJ544" s="6" t="str">
        <f>IF(AND(AI544="WE適用",COUNTIF(Planning!$AS$10:$AS$896,$AF544&amp;"_"&amp;$AH544)&gt;0),"計画ok",IF(AND(AI544="WE適用",COUNTIF(Planning!$AS$10:$AS$896,$AF544&amp;"_"&amp;$AH544)=0),"未反映NG",""))</f>
        <v/>
      </c>
      <c r="AK544" s="6" t="str">
        <f t="shared" si="35"/>
        <v>_</v>
      </c>
      <c r="AL544" s="6" t="str">
        <f>IF(B544="","",_xlfn.XLOOKUP(AF544,CostDB!A:A,CostDB!G:G))</f>
        <v/>
      </c>
    </row>
    <row r="545" spans="1:38" x14ac:dyDescent="0.35">
      <c r="A545" s="8"/>
      <c r="B545" s="9"/>
      <c r="C545" s="9"/>
      <c r="D545" s="10"/>
      <c r="E545" s="9"/>
      <c r="F545" s="9"/>
      <c r="G545" s="9"/>
      <c r="H545" s="9"/>
      <c r="I545" s="9"/>
      <c r="J545" s="9"/>
      <c r="K545" s="9"/>
      <c r="L545" s="9"/>
      <c r="M545" s="9"/>
      <c r="N545" s="9"/>
      <c r="O545" s="9"/>
      <c r="P545" s="9"/>
      <c r="Q545" s="9"/>
      <c r="R545" s="9"/>
      <c r="S545" s="9"/>
      <c r="T545" s="9"/>
      <c r="U545" s="9"/>
      <c r="V545" s="9"/>
      <c r="W545" s="9"/>
      <c r="X545" s="9"/>
      <c r="Y545" s="9"/>
      <c r="Z545" s="9"/>
      <c r="AA545" s="9"/>
      <c r="AB545" s="9"/>
      <c r="AC545" s="10"/>
      <c r="AD545" s="535"/>
      <c r="AE545" s="6">
        <f t="shared" si="36"/>
        <v>0</v>
      </c>
      <c r="AF545" s="6" t="str">
        <f>IF($AE545=17,_xlfn.XLOOKUP($A545&amp;" ",CostDB!B:B,CostDB!A:A,"",,),IF($AE545=15,_xlfn.XLOOKUP($A545&amp;"   ",CostDB!B:B,CostDB!A:A,"",,),""))</f>
        <v/>
      </c>
      <c r="AG545" s="6" t="str">
        <f t="shared" si="34"/>
        <v/>
      </c>
      <c r="AH545" s="6" t="str">
        <f t="shared" si="33"/>
        <v/>
      </c>
      <c r="AI545" s="6" t="str">
        <f>IF($AF545="","",IF(LEFT(A545,5)="17500","タンク",IF(LEFT(A545,5)="17510","タンク",IF(COUNTIF(WeDB!$D$174:$D$183,$AF545)&gt;0,"吊掛けのみ",IF(COUNTIF(WeDB!$M$3:$M$169,$AF545)&gt;0,"アルミ",IF(COUNTIF(WeDB!D$3:D$169,$AF545),"WE適用","適用無し"))))))</f>
        <v/>
      </c>
      <c r="AJ545" s="6" t="str">
        <f>IF(AND(AI545="WE適用",COUNTIF(Planning!$AS$10:$AS$896,$AF545&amp;"_"&amp;$AH545)&gt;0),"計画ok",IF(AND(AI545="WE適用",COUNTIF(Planning!$AS$10:$AS$896,$AF545&amp;"_"&amp;$AH545)=0),"未反映NG",""))</f>
        <v/>
      </c>
      <c r="AK545" s="6" t="str">
        <f t="shared" si="35"/>
        <v>_</v>
      </c>
      <c r="AL545" s="6" t="str">
        <f>IF(B545="","",_xlfn.XLOOKUP(AF545,CostDB!A:A,CostDB!G:G))</f>
        <v/>
      </c>
    </row>
    <row r="546" spans="1:38" x14ac:dyDescent="0.35">
      <c r="A546" s="8"/>
      <c r="B546" s="9"/>
      <c r="C546" s="9"/>
      <c r="D546" s="10"/>
      <c r="E546" s="9"/>
      <c r="F546" s="9"/>
      <c r="G546" s="9"/>
      <c r="H546" s="9"/>
      <c r="I546" s="9"/>
      <c r="J546" s="9"/>
      <c r="K546" s="9"/>
      <c r="L546" s="9"/>
      <c r="M546" s="9"/>
      <c r="N546" s="9"/>
      <c r="O546" s="9"/>
      <c r="P546" s="9"/>
      <c r="Q546" s="9"/>
      <c r="R546" s="9"/>
      <c r="S546" s="9"/>
      <c r="T546" s="9"/>
      <c r="U546" s="9"/>
      <c r="V546" s="9"/>
      <c r="W546" s="9"/>
      <c r="X546" s="9"/>
      <c r="Y546" s="9"/>
      <c r="Z546" s="9"/>
      <c r="AA546" s="9"/>
      <c r="AB546" s="9"/>
      <c r="AC546" s="10"/>
      <c r="AD546" s="535"/>
      <c r="AE546" s="6">
        <f t="shared" si="36"/>
        <v>0</v>
      </c>
      <c r="AF546" s="6" t="str">
        <f>IF($AE546=17,_xlfn.XLOOKUP($A546&amp;" ",CostDB!B:B,CostDB!A:A,"",,),IF($AE546=15,_xlfn.XLOOKUP($A546&amp;"   ",CostDB!B:B,CostDB!A:A,"",,),""))</f>
        <v/>
      </c>
      <c r="AG546" s="6" t="str">
        <f t="shared" si="34"/>
        <v/>
      </c>
      <c r="AH546" s="6" t="str">
        <f t="shared" si="33"/>
        <v/>
      </c>
      <c r="AI546" s="6" t="str">
        <f>IF($AF546="","",IF(LEFT(A546,5)="17500","タンク",IF(LEFT(A546,5)="17510","タンク",IF(COUNTIF(WeDB!$D$174:$D$183,$AF546)&gt;0,"吊掛けのみ",IF(COUNTIF(WeDB!$M$3:$M$169,$AF546)&gt;0,"アルミ",IF(COUNTIF(WeDB!D$3:D$169,$AF546),"WE適用","適用無し"))))))</f>
        <v/>
      </c>
      <c r="AJ546" s="6" t="str">
        <f>IF(AND(AI546="WE適用",COUNTIF(Planning!$AS$10:$AS$896,$AF546&amp;"_"&amp;$AH546)&gt;0),"計画ok",IF(AND(AI546="WE適用",COUNTIF(Planning!$AS$10:$AS$896,$AF546&amp;"_"&amp;$AH546)=0),"未反映NG",""))</f>
        <v/>
      </c>
      <c r="AK546" s="6" t="str">
        <f t="shared" si="35"/>
        <v>_</v>
      </c>
      <c r="AL546" s="6" t="str">
        <f>IF(B546="","",_xlfn.XLOOKUP(AF546,CostDB!A:A,CostDB!G:G))</f>
        <v/>
      </c>
    </row>
    <row r="547" spans="1:38" x14ac:dyDescent="0.35">
      <c r="A547" s="8"/>
      <c r="B547" s="9"/>
      <c r="C547" s="9"/>
      <c r="D547" s="10"/>
      <c r="E547" s="9"/>
      <c r="F547" s="9"/>
      <c r="G547" s="9"/>
      <c r="H547" s="9"/>
      <c r="I547" s="9"/>
      <c r="J547" s="9"/>
      <c r="K547" s="9"/>
      <c r="L547" s="9"/>
      <c r="M547" s="9"/>
      <c r="N547" s="9"/>
      <c r="O547" s="9"/>
      <c r="P547" s="9"/>
      <c r="Q547" s="9"/>
      <c r="R547" s="9"/>
      <c r="S547" s="9"/>
      <c r="T547" s="9"/>
      <c r="U547" s="9"/>
      <c r="V547" s="9"/>
      <c r="W547" s="9"/>
      <c r="X547" s="9"/>
      <c r="Y547" s="9"/>
      <c r="Z547" s="9"/>
      <c r="AA547" s="9"/>
      <c r="AB547" s="9"/>
      <c r="AC547" s="10"/>
      <c r="AD547" s="535"/>
      <c r="AE547" s="6">
        <f t="shared" si="36"/>
        <v>0</v>
      </c>
      <c r="AF547" s="6" t="str">
        <f>IF($AE547=17,_xlfn.XLOOKUP($A547&amp;" ",CostDB!B:B,CostDB!A:A,"",,),IF($AE547=15,_xlfn.XLOOKUP($A547&amp;"   ",CostDB!B:B,CostDB!A:A,"",,),""))</f>
        <v/>
      </c>
      <c r="AG547" s="6" t="str">
        <f t="shared" si="34"/>
        <v/>
      </c>
      <c r="AH547" s="6" t="str">
        <f t="shared" si="33"/>
        <v/>
      </c>
      <c r="AI547" s="6" t="str">
        <f>IF($AF547="","",IF(LEFT(A547,5)="17500","タンク",IF(LEFT(A547,5)="17510","タンク",IF(COUNTIF(WeDB!$D$174:$D$183,$AF547)&gt;0,"吊掛けのみ",IF(COUNTIF(WeDB!$M$3:$M$169,$AF547)&gt;0,"アルミ",IF(COUNTIF(WeDB!D$3:D$169,$AF547),"WE適用","適用無し"))))))</f>
        <v/>
      </c>
      <c r="AJ547" s="6" t="str">
        <f>IF(AND(AI547="WE適用",COUNTIF(Planning!$AS$10:$AS$896,$AF547&amp;"_"&amp;$AH547)&gt;0),"計画ok",IF(AND(AI547="WE適用",COUNTIF(Planning!$AS$10:$AS$896,$AF547&amp;"_"&amp;$AH547)=0),"未反映NG",""))</f>
        <v/>
      </c>
      <c r="AK547" s="6" t="str">
        <f t="shared" si="35"/>
        <v>_</v>
      </c>
      <c r="AL547" s="6" t="str">
        <f>IF(B547="","",_xlfn.XLOOKUP(AF547,CostDB!A:A,CostDB!G:G))</f>
        <v/>
      </c>
    </row>
    <row r="548" spans="1:38" x14ac:dyDescent="0.35">
      <c r="A548" s="8"/>
      <c r="B548" s="9"/>
      <c r="C548" s="9"/>
      <c r="D548" s="10"/>
      <c r="E548" s="9"/>
      <c r="F548" s="9"/>
      <c r="G548" s="9"/>
      <c r="H548" s="9"/>
      <c r="I548" s="9"/>
      <c r="J548" s="9"/>
      <c r="K548" s="9"/>
      <c r="L548" s="9"/>
      <c r="M548" s="9"/>
      <c r="N548" s="9"/>
      <c r="O548" s="9"/>
      <c r="P548" s="9"/>
      <c r="Q548" s="9"/>
      <c r="R548" s="9"/>
      <c r="S548" s="9"/>
      <c r="T548" s="9"/>
      <c r="U548" s="9"/>
      <c r="V548" s="9"/>
      <c r="W548" s="9"/>
      <c r="X548" s="9"/>
      <c r="Y548" s="9"/>
      <c r="Z548" s="9"/>
      <c r="AA548" s="9"/>
      <c r="AB548" s="9"/>
      <c r="AC548" s="10"/>
      <c r="AD548" s="535"/>
      <c r="AE548" s="6">
        <f t="shared" si="36"/>
        <v>0</v>
      </c>
      <c r="AF548" s="6" t="str">
        <f>IF($AE548=17,_xlfn.XLOOKUP($A548&amp;" ",CostDB!B:B,CostDB!A:A,"",,),IF($AE548=15,_xlfn.XLOOKUP($A548&amp;"   ",CostDB!B:B,CostDB!A:A,"",,),""))</f>
        <v/>
      </c>
      <c r="AG548" s="6" t="str">
        <f t="shared" si="34"/>
        <v/>
      </c>
      <c r="AH548" s="6" t="str">
        <f t="shared" si="33"/>
        <v/>
      </c>
      <c r="AI548" s="6" t="str">
        <f>IF($AF548="","",IF(LEFT(A548,5)="17500","タンク",IF(LEFT(A548,5)="17510","タンク",IF(COUNTIF(WeDB!$D$174:$D$183,$AF548)&gt;0,"吊掛けのみ",IF(COUNTIF(WeDB!$M$3:$M$169,$AF548)&gt;0,"アルミ",IF(COUNTIF(WeDB!D$3:D$169,$AF548),"WE適用","適用無し"))))))</f>
        <v/>
      </c>
      <c r="AJ548" s="6" t="str">
        <f>IF(AND(AI548="WE適用",COUNTIF(Planning!$AS$10:$AS$896,$AF548&amp;"_"&amp;$AH548)&gt;0),"計画ok",IF(AND(AI548="WE適用",COUNTIF(Planning!$AS$10:$AS$896,$AF548&amp;"_"&amp;$AH548)=0),"未反映NG",""))</f>
        <v/>
      </c>
      <c r="AK548" s="6" t="str">
        <f t="shared" si="35"/>
        <v>_</v>
      </c>
      <c r="AL548" s="6" t="str">
        <f>IF(B548="","",_xlfn.XLOOKUP(AF548,CostDB!A:A,CostDB!G:G))</f>
        <v/>
      </c>
    </row>
    <row r="549" spans="1:38" x14ac:dyDescent="0.35">
      <c r="A549" s="8"/>
      <c r="B549" s="9"/>
      <c r="C549" s="9"/>
      <c r="D549" s="10"/>
      <c r="E549" s="9"/>
      <c r="F549" s="9"/>
      <c r="G549" s="9"/>
      <c r="H549" s="9"/>
      <c r="I549" s="9"/>
      <c r="J549" s="9"/>
      <c r="K549" s="9"/>
      <c r="L549" s="9"/>
      <c r="M549" s="9"/>
      <c r="N549" s="9"/>
      <c r="O549" s="9"/>
      <c r="P549" s="9"/>
      <c r="Q549" s="9"/>
      <c r="R549" s="9"/>
      <c r="S549" s="9"/>
      <c r="T549" s="9"/>
      <c r="U549" s="9"/>
      <c r="V549" s="9"/>
      <c r="W549" s="9"/>
      <c r="X549" s="9"/>
      <c r="Y549" s="9"/>
      <c r="Z549" s="9"/>
      <c r="AA549" s="9"/>
      <c r="AB549" s="9"/>
      <c r="AC549" s="10"/>
      <c r="AD549" s="535"/>
      <c r="AE549" s="6">
        <f t="shared" si="36"/>
        <v>0</v>
      </c>
      <c r="AF549" s="6" t="str">
        <f>IF($AE549=17,_xlfn.XLOOKUP($A549&amp;" ",CostDB!B:B,CostDB!A:A,"",,),IF($AE549=15,_xlfn.XLOOKUP($A549&amp;"   ",CostDB!B:B,CostDB!A:A,"",,),""))</f>
        <v/>
      </c>
      <c r="AG549" s="6" t="str">
        <f t="shared" si="34"/>
        <v/>
      </c>
      <c r="AH549" s="6" t="str">
        <f t="shared" si="33"/>
        <v/>
      </c>
      <c r="AI549" s="6" t="str">
        <f>IF($AF549="","",IF(LEFT(A549,5)="17500","タンク",IF(LEFT(A549,5)="17510","タンク",IF(COUNTIF(WeDB!$D$174:$D$183,$AF549)&gt;0,"吊掛けのみ",IF(COUNTIF(WeDB!$M$3:$M$169,$AF549)&gt;0,"アルミ",IF(COUNTIF(WeDB!D$3:D$169,$AF549),"WE適用","適用無し"))))))</f>
        <v/>
      </c>
      <c r="AJ549" s="6" t="str">
        <f>IF(AND(AI549="WE適用",COUNTIF(Planning!$AS$10:$AS$896,$AF549&amp;"_"&amp;$AH549)&gt;0),"計画ok",IF(AND(AI549="WE適用",COUNTIF(Planning!$AS$10:$AS$896,$AF549&amp;"_"&amp;$AH549)=0),"未反映NG",""))</f>
        <v/>
      </c>
      <c r="AK549" s="6" t="str">
        <f t="shared" si="35"/>
        <v>_</v>
      </c>
      <c r="AL549" s="6" t="str">
        <f>IF(B549="","",_xlfn.XLOOKUP(AF549,CostDB!A:A,CostDB!G:G))</f>
        <v/>
      </c>
    </row>
    <row r="550" spans="1:38" x14ac:dyDescent="0.35">
      <c r="A550" s="8"/>
      <c r="B550" s="9"/>
      <c r="C550" s="9"/>
      <c r="D550" s="10"/>
      <c r="E550" s="9"/>
      <c r="F550" s="9"/>
      <c r="G550" s="9"/>
      <c r="H550" s="9"/>
      <c r="I550" s="9"/>
      <c r="J550" s="9"/>
      <c r="K550" s="9"/>
      <c r="L550" s="9"/>
      <c r="M550" s="9"/>
      <c r="N550" s="9"/>
      <c r="O550" s="9"/>
      <c r="P550" s="9"/>
      <c r="Q550" s="9"/>
      <c r="R550" s="9"/>
      <c r="S550" s="9"/>
      <c r="T550" s="9"/>
      <c r="U550" s="9"/>
      <c r="V550" s="9"/>
      <c r="W550" s="9"/>
      <c r="X550" s="9"/>
      <c r="Y550" s="9"/>
      <c r="Z550" s="9"/>
      <c r="AA550" s="9"/>
      <c r="AB550" s="9"/>
      <c r="AC550" s="10"/>
      <c r="AD550" s="535"/>
      <c r="AE550" s="6">
        <f t="shared" si="36"/>
        <v>0</v>
      </c>
      <c r="AF550" s="6" t="str">
        <f>IF($AE550=17,_xlfn.XLOOKUP($A550&amp;" ",CostDB!B:B,CostDB!A:A,"",,),IF($AE550=15,_xlfn.XLOOKUP($A550&amp;"   ",CostDB!B:B,CostDB!A:A,"",,),""))</f>
        <v/>
      </c>
      <c r="AG550" s="6" t="str">
        <f t="shared" si="34"/>
        <v/>
      </c>
      <c r="AH550" s="6" t="str">
        <f t="shared" si="33"/>
        <v/>
      </c>
      <c r="AI550" s="6" t="str">
        <f>IF($AF550="","",IF(LEFT(A550,5)="17500","タンク",IF(LEFT(A550,5)="17510","タンク",IF(COUNTIF(WeDB!$D$174:$D$183,$AF550)&gt;0,"吊掛けのみ",IF(COUNTIF(WeDB!$M$3:$M$169,$AF550)&gt;0,"アルミ",IF(COUNTIF(WeDB!D$3:D$169,$AF550),"WE適用","適用無し"))))))</f>
        <v/>
      </c>
      <c r="AJ550" s="6" t="str">
        <f>IF(AND(AI550="WE適用",COUNTIF(Planning!$AS$10:$AS$896,$AF550&amp;"_"&amp;$AH550)&gt;0),"計画ok",IF(AND(AI550="WE適用",COUNTIF(Planning!$AS$10:$AS$896,$AF550&amp;"_"&amp;$AH550)=0),"未反映NG",""))</f>
        <v/>
      </c>
      <c r="AK550" s="6" t="str">
        <f t="shared" si="35"/>
        <v>_</v>
      </c>
      <c r="AL550" s="6" t="str">
        <f>IF(B550="","",_xlfn.XLOOKUP(AF550,CostDB!A:A,CostDB!G:G))</f>
        <v/>
      </c>
    </row>
    <row r="551" spans="1:38" x14ac:dyDescent="0.35">
      <c r="A551" s="8"/>
      <c r="B551" s="9"/>
      <c r="C551" s="9"/>
      <c r="D551" s="10"/>
      <c r="E551" s="9"/>
      <c r="F551" s="9"/>
      <c r="G551" s="9"/>
      <c r="H551" s="9"/>
      <c r="I551" s="9"/>
      <c r="J551" s="9"/>
      <c r="K551" s="9"/>
      <c r="L551" s="9"/>
      <c r="M551" s="9"/>
      <c r="N551" s="9"/>
      <c r="O551" s="9"/>
      <c r="P551" s="9"/>
      <c r="Q551" s="9"/>
      <c r="R551" s="9"/>
      <c r="S551" s="9"/>
      <c r="T551" s="9"/>
      <c r="U551" s="9"/>
      <c r="V551" s="9"/>
      <c r="W551" s="9"/>
      <c r="X551" s="9"/>
      <c r="Y551" s="9"/>
      <c r="Z551" s="9"/>
      <c r="AA551" s="9"/>
      <c r="AB551" s="9"/>
      <c r="AC551" s="10"/>
      <c r="AD551" s="535"/>
      <c r="AE551" s="6">
        <f t="shared" si="36"/>
        <v>0</v>
      </c>
      <c r="AF551" s="6" t="str">
        <f>IF($AE551=17,_xlfn.XLOOKUP($A551&amp;" ",CostDB!B:B,CostDB!A:A,"",,),IF($AE551=15,_xlfn.XLOOKUP($A551&amp;"   ",CostDB!B:B,CostDB!A:A,"",,),""))</f>
        <v/>
      </c>
      <c r="AG551" s="6" t="str">
        <f t="shared" si="34"/>
        <v/>
      </c>
      <c r="AH551" s="6" t="str">
        <f t="shared" si="33"/>
        <v/>
      </c>
      <c r="AI551" s="6" t="str">
        <f>IF($AF551="","",IF(LEFT(A551,5)="17500","タンク",IF(LEFT(A551,5)="17510","タンク",IF(COUNTIF(WeDB!$D$174:$D$183,$AF551)&gt;0,"吊掛けのみ",IF(COUNTIF(WeDB!$M$3:$M$169,$AF551)&gt;0,"アルミ",IF(COUNTIF(WeDB!D$3:D$169,$AF551),"WE適用","適用無し"))))))</f>
        <v/>
      </c>
      <c r="AJ551" s="6" t="str">
        <f>IF(AND(AI551="WE適用",COUNTIF(Planning!$AS$10:$AS$896,$AF551&amp;"_"&amp;$AH551)&gt;0),"計画ok",IF(AND(AI551="WE適用",COUNTIF(Planning!$AS$10:$AS$896,$AF551&amp;"_"&amp;$AH551)=0),"未反映NG",""))</f>
        <v/>
      </c>
      <c r="AK551" s="6" t="str">
        <f t="shared" si="35"/>
        <v>_</v>
      </c>
      <c r="AL551" s="6" t="str">
        <f>IF(B551="","",_xlfn.XLOOKUP(AF551,CostDB!A:A,CostDB!G:G))</f>
        <v/>
      </c>
    </row>
    <row r="552" spans="1:38" x14ac:dyDescent="0.35">
      <c r="A552" s="8"/>
      <c r="B552" s="9"/>
      <c r="C552" s="9"/>
      <c r="D552" s="10"/>
      <c r="E552" s="9"/>
      <c r="F552" s="9"/>
      <c r="G552" s="9"/>
      <c r="H552" s="9"/>
      <c r="I552" s="9"/>
      <c r="J552" s="9"/>
      <c r="K552" s="9"/>
      <c r="L552" s="9"/>
      <c r="M552" s="9"/>
      <c r="N552" s="9"/>
      <c r="O552" s="9"/>
      <c r="P552" s="9"/>
      <c r="Q552" s="9"/>
      <c r="R552" s="9"/>
      <c r="S552" s="9"/>
      <c r="T552" s="9"/>
      <c r="U552" s="9"/>
      <c r="V552" s="9"/>
      <c r="W552" s="9"/>
      <c r="X552" s="9"/>
      <c r="Y552" s="9"/>
      <c r="Z552" s="9"/>
      <c r="AA552" s="9"/>
      <c r="AB552" s="9"/>
      <c r="AC552" s="10"/>
      <c r="AD552" s="535"/>
      <c r="AE552" s="6">
        <f t="shared" si="36"/>
        <v>0</v>
      </c>
      <c r="AF552" s="6" t="str">
        <f>IF($AE552=17,_xlfn.XLOOKUP($A552&amp;" ",CostDB!B:B,CostDB!A:A,"",,),IF($AE552=15,_xlfn.XLOOKUP($A552&amp;"   ",CostDB!B:B,CostDB!A:A,"",,),""))</f>
        <v/>
      </c>
      <c r="AG552" s="6" t="str">
        <f t="shared" si="34"/>
        <v/>
      </c>
      <c r="AH552" s="6" t="str">
        <f t="shared" si="33"/>
        <v/>
      </c>
      <c r="AI552" s="6" t="str">
        <f>IF($AF552="","",IF(LEFT(A552,5)="17500","タンク",IF(LEFT(A552,5)="17510","タンク",IF(COUNTIF(WeDB!$D$174:$D$183,$AF552)&gt;0,"吊掛けのみ",IF(COUNTIF(WeDB!$M$3:$M$169,$AF552)&gt;0,"アルミ",IF(COUNTIF(WeDB!D$3:D$169,$AF552),"WE適用","適用無し"))))))</f>
        <v/>
      </c>
      <c r="AJ552" s="6" t="str">
        <f>IF(AND(AI552="WE適用",COUNTIF(Planning!$AS$10:$AS$896,$AF552&amp;"_"&amp;$AH552)&gt;0),"計画ok",IF(AND(AI552="WE適用",COUNTIF(Planning!$AS$10:$AS$896,$AF552&amp;"_"&amp;$AH552)=0),"未反映NG",""))</f>
        <v/>
      </c>
      <c r="AK552" s="6" t="str">
        <f t="shared" si="35"/>
        <v>_</v>
      </c>
      <c r="AL552" s="6" t="str">
        <f>IF(B552="","",_xlfn.XLOOKUP(AF552,CostDB!A:A,CostDB!G:G))</f>
        <v/>
      </c>
    </row>
    <row r="553" spans="1:38" x14ac:dyDescent="0.35">
      <c r="A553" s="8"/>
      <c r="B553" s="9"/>
      <c r="C553" s="9"/>
      <c r="D553" s="10"/>
      <c r="E553" s="9"/>
      <c r="F553" s="9"/>
      <c r="G553" s="9"/>
      <c r="H553" s="9"/>
      <c r="I553" s="9"/>
      <c r="J553" s="9"/>
      <c r="K553" s="9"/>
      <c r="L553" s="9"/>
      <c r="M553" s="9"/>
      <c r="N553" s="9"/>
      <c r="O553" s="9"/>
      <c r="P553" s="9"/>
      <c r="Q553" s="9"/>
      <c r="R553" s="9"/>
      <c r="S553" s="9"/>
      <c r="T553" s="9"/>
      <c r="U553" s="9"/>
      <c r="V553" s="9"/>
      <c r="W553" s="9"/>
      <c r="X553" s="9"/>
      <c r="Y553" s="9"/>
      <c r="Z553" s="9"/>
      <c r="AA553" s="9"/>
      <c r="AB553" s="9"/>
      <c r="AC553" s="10"/>
      <c r="AD553" s="535"/>
      <c r="AE553" s="6">
        <f t="shared" si="36"/>
        <v>0</v>
      </c>
      <c r="AF553" s="6" t="str">
        <f>IF($AE553=17,_xlfn.XLOOKUP($A553&amp;" ",CostDB!B:B,CostDB!A:A,"",,),IF($AE553=15,_xlfn.XLOOKUP($A553&amp;"   ",CostDB!B:B,CostDB!A:A,"",,),""))</f>
        <v/>
      </c>
      <c r="AG553" s="6" t="str">
        <f t="shared" si="34"/>
        <v/>
      </c>
      <c r="AH553" s="6" t="str">
        <f t="shared" si="33"/>
        <v/>
      </c>
      <c r="AI553" s="6" t="str">
        <f>IF($AF553="","",IF(LEFT(A553,5)="17500","タンク",IF(LEFT(A553,5)="17510","タンク",IF(COUNTIF(WeDB!$D$174:$D$183,$AF553)&gt;0,"吊掛けのみ",IF(COUNTIF(WeDB!$M$3:$M$169,$AF553)&gt;0,"アルミ",IF(COUNTIF(WeDB!D$3:D$169,$AF553),"WE適用","適用無し"))))))</f>
        <v/>
      </c>
      <c r="AJ553" s="6" t="str">
        <f>IF(AND(AI553="WE適用",COUNTIF(Planning!$AS$10:$AS$896,$AF553&amp;"_"&amp;$AH553)&gt;0),"計画ok",IF(AND(AI553="WE適用",COUNTIF(Planning!$AS$10:$AS$896,$AF553&amp;"_"&amp;$AH553)=0),"未反映NG",""))</f>
        <v/>
      </c>
      <c r="AK553" s="6" t="str">
        <f t="shared" si="35"/>
        <v>_</v>
      </c>
      <c r="AL553" s="6" t="str">
        <f>IF(B553="","",_xlfn.XLOOKUP(AF553,CostDB!A:A,CostDB!G:G))</f>
        <v/>
      </c>
    </row>
    <row r="554" spans="1:38" x14ac:dyDescent="0.35">
      <c r="A554" s="8"/>
      <c r="B554" s="9"/>
      <c r="C554" s="9"/>
      <c r="D554" s="10"/>
      <c r="E554" s="9"/>
      <c r="F554" s="9"/>
      <c r="G554" s="9"/>
      <c r="H554" s="9"/>
      <c r="I554" s="9"/>
      <c r="J554" s="9"/>
      <c r="K554" s="9"/>
      <c r="L554" s="9"/>
      <c r="M554" s="9"/>
      <c r="N554" s="9"/>
      <c r="O554" s="9"/>
      <c r="P554" s="9"/>
      <c r="Q554" s="9"/>
      <c r="R554" s="9"/>
      <c r="S554" s="9"/>
      <c r="T554" s="9"/>
      <c r="U554" s="9"/>
      <c r="V554" s="9"/>
      <c r="W554" s="9"/>
      <c r="X554" s="9"/>
      <c r="Y554" s="9"/>
      <c r="Z554" s="9"/>
      <c r="AA554" s="9"/>
      <c r="AB554" s="9"/>
      <c r="AC554" s="10"/>
      <c r="AD554" s="535"/>
      <c r="AE554" s="6">
        <f t="shared" si="36"/>
        <v>0</v>
      </c>
      <c r="AF554" s="6" t="str">
        <f>IF($AE554=17,_xlfn.XLOOKUP($A554&amp;" ",CostDB!B:B,CostDB!A:A,"",,),IF($AE554=15,_xlfn.XLOOKUP($A554&amp;"   ",CostDB!B:B,CostDB!A:A,"",,),""))</f>
        <v/>
      </c>
      <c r="AG554" s="6" t="str">
        <f t="shared" si="34"/>
        <v/>
      </c>
      <c r="AH554" s="6" t="str">
        <f t="shared" si="33"/>
        <v/>
      </c>
      <c r="AI554" s="6" t="str">
        <f>IF($AF554="","",IF(LEFT(A554,5)="17500","タンク",IF(LEFT(A554,5)="17510","タンク",IF(COUNTIF(WeDB!$D$174:$D$183,$AF554)&gt;0,"吊掛けのみ",IF(COUNTIF(WeDB!$M$3:$M$169,$AF554)&gt;0,"アルミ",IF(COUNTIF(WeDB!D$3:D$169,$AF554),"WE適用","適用無し"))))))</f>
        <v/>
      </c>
      <c r="AJ554" s="6" t="str">
        <f>IF(AND(AI554="WE適用",COUNTIF(Planning!$AS$10:$AS$896,$AF554&amp;"_"&amp;$AH554)&gt;0),"計画ok",IF(AND(AI554="WE適用",COUNTIF(Planning!$AS$10:$AS$896,$AF554&amp;"_"&amp;$AH554)=0),"未反映NG",""))</f>
        <v/>
      </c>
      <c r="AK554" s="6" t="str">
        <f t="shared" si="35"/>
        <v>_</v>
      </c>
      <c r="AL554" s="6" t="str">
        <f>IF(B554="","",_xlfn.XLOOKUP(AF554,CostDB!A:A,CostDB!G:G))</f>
        <v/>
      </c>
    </row>
    <row r="555" spans="1:38" x14ac:dyDescent="0.35">
      <c r="A555" s="8"/>
      <c r="B555" s="9"/>
      <c r="C555" s="9"/>
      <c r="D555" s="10"/>
      <c r="E555" s="9"/>
      <c r="F555" s="9"/>
      <c r="G555" s="9"/>
      <c r="H555" s="9"/>
      <c r="I555" s="9"/>
      <c r="J555" s="9"/>
      <c r="K555" s="9"/>
      <c r="L555" s="9"/>
      <c r="M555" s="9"/>
      <c r="N555" s="9"/>
      <c r="O555" s="9"/>
      <c r="P555" s="9"/>
      <c r="Q555" s="9"/>
      <c r="R555" s="9"/>
      <c r="S555" s="9"/>
      <c r="T555" s="9"/>
      <c r="U555" s="9"/>
      <c r="V555" s="9"/>
      <c r="W555" s="9"/>
      <c r="X555" s="9"/>
      <c r="Y555" s="9"/>
      <c r="Z555" s="9"/>
      <c r="AA555" s="9"/>
      <c r="AB555" s="9"/>
      <c r="AC555" s="10"/>
      <c r="AD555" s="535"/>
      <c r="AE555" s="6">
        <f t="shared" si="36"/>
        <v>0</v>
      </c>
      <c r="AF555" s="6" t="str">
        <f>IF($AE555=17,_xlfn.XLOOKUP($A555&amp;" ",CostDB!B:B,CostDB!A:A,"",,),IF($AE555=15,_xlfn.XLOOKUP($A555&amp;"   ",CostDB!B:B,CostDB!A:A,"",,),""))</f>
        <v/>
      </c>
      <c r="AG555" s="6" t="str">
        <f t="shared" si="34"/>
        <v/>
      </c>
      <c r="AH555" s="6" t="str">
        <f t="shared" si="33"/>
        <v/>
      </c>
      <c r="AI555" s="6" t="str">
        <f>IF($AF555="","",IF(LEFT(A555,5)="17500","タンク",IF(LEFT(A555,5)="17510","タンク",IF(COUNTIF(WeDB!$D$174:$D$183,$AF555)&gt;0,"吊掛けのみ",IF(COUNTIF(WeDB!$M$3:$M$169,$AF555)&gt;0,"アルミ",IF(COUNTIF(WeDB!D$3:D$169,$AF555),"WE適用","適用無し"))))))</f>
        <v/>
      </c>
      <c r="AJ555" s="6" t="str">
        <f>IF(AND(AI555="WE適用",COUNTIF(Planning!$AS$10:$AS$896,$AF555&amp;"_"&amp;$AH555)&gt;0),"計画ok",IF(AND(AI555="WE適用",COUNTIF(Planning!$AS$10:$AS$896,$AF555&amp;"_"&amp;$AH555)=0),"未反映NG",""))</f>
        <v/>
      </c>
      <c r="AK555" s="6" t="str">
        <f t="shared" si="35"/>
        <v>_</v>
      </c>
      <c r="AL555" s="6" t="str">
        <f>IF(B555="","",_xlfn.XLOOKUP(AF555,CostDB!A:A,CostDB!G:G))</f>
        <v/>
      </c>
    </row>
    <row r="556" spans="1:38" x14ac:dyDescent="0.35">
      <c r="A556" s="8"/>
      <c r="B556" s="9"/>
      <c r="C556" s="9"/>
      <c r="D556" s="10"/>
      <c r="E556" s="9"/>
      <c r="F556" s="9"/>
      <c r="G556" s="9"/>
      <c r="H556" s="9"/>
      <c r="I556" s="9"/>
      <c r="J556" s="9"/>
      <c r="K556" s="9"/>
      <c r="L556" s="9"/>
      <c r="M556" s="9"/>
      <c r="N556" s="9"/>
      <c r="O556" s="9"/>
      <c r="P556" s="9"/>
      <c r="Q556" s="9"/>
      <c r="R556" s="9"/>
      <c r="S556" s="9"/>
      <c r="T556" s="9"/>
      <c r="U556" s="9"/>
      <c r="V556" s="9"/>
      <c r="W556" s="9"/>
      <c r="X556" s="9"/>
      <c r="Y556" s="9"/>
      <c r="Z556" s="9"/>
      <c r="AA556" s="9"/>
      <c r="AB556" s="9"/>
      <c r="AC556" s="10"/>
      <c r="AD556" s="535"/>
      <c r="AE556" s="6">
        <f t="shared" si="36"/>
        <v>0</v>
      </c>
      <c r="AF556" s="6" t="str">
        <f>IF($AE556=17,_xlfn.XLOOKUP($A556&amp;" ",CostDB!B:B,CostDB!A:A,"",,),IF($AE556=15,_xlfn.XLOOKUP($A556&amp;"   ",CostDB!B:B,CostDB!A:A,"",,),""))</f>
        <v/>
      </c>
      <c r="AG556" s="6" t="str">
        <f t="shared" si="34"/>
        <v/>
      </c>
      <c r="AH556" s="6" t="str">
        <f t="shared" si="33"/>
        <v/>
      </c>
      <c r="AI556" s="6" t="str">
        <f>IF($AF556="","",IF(LEFT(A556,5)="17500","タンク",IF(LEFT(A556,5)="17510","タンク",IF(COUNTIF(WeDB!$D$174:$D$183,$AF556)&gt;0,"吊掛けのみ",IF(COUNTIF(WeDB!$M$3:$M$169,$AF556)&gt;0,"アルミ",IF(COUNTIF(WeDB!D$3:D$169,$AF556),"WE適用","適用無し"))))))</f>
        <v/>
      </c>
      <c r="AJ556" s="6" t="str">
        <f>IF(AND(AI556="WE適用",COUNTIF(Planning!$AS$10:$AS$896,$AF556&amp;"_"&amp;$AH556)&gt;0),"計画ok",IF(AND(AI556="WE適用",COUNTIF(Planning!$AS$10:$AS$896,$AF556&amp;"_"&amp;$AH556)=0),"未反映NG",""))</f>
        <v/>
      </c>
      <c r="AK556" s="6" t="str">
        <f t="shared" si="35"/>
        <v>_</v>
      </c>
      <c r="AL556" s="6" t="str">
        <f>IF(B556="","",_xlfn.XLOOKUP(AF556,CostDB!A:A,CostDB!G:G))</f>
        <v/>
      </c>
    </row>
    <row r="557" spans="1:38" x14ac:dyDescent="0.35">
      <c r="A557" s="8"/>
      <c r="B557" s="9"/>
      <c r="C557" s="9"/>
      <c r="D557" s="10"/>
      <c r="E557" s="9"/>
      <c r="F557" s="9"/>
      <c r="G557" s="9"/>
      <c r="H557" s="9"/>
      <c r="I557" s="9"/>
      <c r="J557" s="9"/>
      <c r="K557" s="9"/>
      <c r="L557" s="9"/>
      <c r="M557" s="9"/>
      <c r="N557" s="9"/>
      <c r="O557" s="9"/>
      <c r="P557" s="9"/>
      <c r="Q557" s="9"/>
      <c r="R557" s="9"/>
      <c r="S557" s="9"/>
      <c r="T557" s="9"/>
      <c r="U557" s="9"/>
      <c r="V557" s="9"/>
      <c r="W557" s="9"/>
      <c r="X557" s="9"/>
      <c r="Y557" s="9"/>
      <c r="Z557" s="9"/>
      <c r="AA557" s="9"/>
      <c r="AB557" s="9"/>
      <c r="AC557" s="10"/>
      <c r="AD557" s="535"/>
      <c r="AE557" s="6">
        <f t="shared" si="36"/>
        <v>0</v>
      </c>
      <c r="AF557" s="6" t="str">
        <f>IF($AE557=17,_xlfn.XLOOKUP($A557&amp;" ",CostDB!B:B,CostDB!A:A,"",,),IF($AE557=15,_xlfn.XLOOKUP($A557&amp;"   ",CostDB!B:B,CostDB!A:A,"",,),""))</f>
        <v/>
      </c>
      <c r="AG557" s="6" t="str">
        <f t="shared" si="34"/>
        <v/>
      </c>
      <c r="AH557" s="6" t="str">
        <f t="shared" si="33"/>
        <v/>
      </c>
      <c r="AI557" s="6" t="str">
        <f>IF($AF557="","",IF(LEFT(A557,5)="17500","タンク",IF(LEFT(A557,5)="17510","タンク",IF(COUNTIF(WeDB!$D$174:$D$183,$AF557)&gt;0,"吊掛けのみ",IF(COUNTIF(WeDB!$M$3:$M$169,$AF557)&gt;0,"アルミ",IF(COUNTIF(WeDB!D$3:D$169,$AF557),"WE適用","適用無し"))))))</f>
        <v/>
      </c>
      <c r="AJ557" s="6" t="str">
        <f>IF(AND(AI557="WE適用",COUNTIF(Planning!$AS$10:$AS$896,$AF557&amp;"_"&amp;$AH557)&gt;0),"計画ok",IF(AND(AI557="WE適用",COUNTIF(Planning!$AS$10:$AS$896,$AF557&amp;"_"&amp;$AH557)=0),"未反映NG",""))</f>
        <v/>
      </c>
      <c r="AK557" s="6" t="str">
        <f t="shared" si="35"/>
        <v>_</v>
      </c>
      <c r="AL557" s="6" t="str">
        <f>IF(B557="","",_xlfn.XLOOKUP(AF557,CostDB!A:A,CostDB!G:G))</f>
        <v/>
      </c>
    </row>
    <row r="558" spans="1:38" x14ac:dyDescent="0.35">
      <c r="A558" s="8"/>
      <c r="B558" s="9"/>
      <c r="C558" s="9"/>
      <c r="D558" s="10"/>
      <c r="E558" s="9"/>
      <c r="F558" s="9"/>
      <c r="G558" s="9"/>
      <c r="H558" s="9"/>
      <c r="I558" s="9"/>
      <c r="J558" s="9"/>
      <c r="K558" s="9"/>
      <c r="L558" s="9"/>
      <c r="M558" s="9"/>
      <c r="N558" s="9"/>
      <c r="O558" s="9"/>
      <c r="P558" s="9"/>
      <c r="Q558" s="9"/>
      <c r="R558" s="9"/>
      <c r="S558" s="9"/>
      <c r="T558" s="9"/>
      <c r="U558" s="9"/>
      <c r="V558" s="9"/>
      <c r="W558" s="9"/>
      <c r="X558" s="9"/>
      <c r="Y558" s="9"/>
      <c r="Z558" s="9"/>
      <c r="AA558" s="9"/>
      <c r="AB558" s="9"/>
      <c r="AC558" s="10"/>
      <c r="AD558" s="535"/>
      <c r="AE558" s="6">
        <f t="shared" si="36"/>
        <v>0</v>
      </c>
      <c r="AF558" s="6" t="str">
        <f>IF($AE558=17,_xlfn.XLOOKUP($A558&amp;" ",CostDB!B:B,CostDB!A:A,"",,),IF($AE558=15,_xlfn.XLOOKUP($A558&amp;"   ",CostDB!B:B,CostDB!A:A,"",,),""))</f>
        <v/>
      </c>
      <c r="AG558" s="6" t="str">
        <f t="shared" si="34"/>
        <v/>
      </c>
      <c r="AH558" s="6" t="str">
        <f t="shared" si="33"/>
        <v/>
      </c>
      <c r="AI558" s="6" t="str">
        <f>IF($AF558="","",IF(LEFT(A558,5)="17500","タンク",IF(LEFT(A558,5)="17510","タンク",IF(COUNTIF(WeDB!$D$174:$D$183,$AF558)&gt;0,"吊掛けのみ",IF(COUNTIF(WeDB!$M$3:$M$169,$AF558)&gt;0,"アルミ",IF(COUNTIF(WeDB!D$3:D$169,$AF558),"WE適用","適用無し"))))))</f>
        <v/>
      </c>
      <c r="AJ558" s="6" t="str">
        <f>IF(AND(AI558="WE適用",COUNTIF(Planning!$AS$10:$AS$896,$AF558&amp;"_"&amp;$AH558)&gt;0),"計画ok",IF(AND(AI558="WE適用",COUNTIF(Planning!$AS$10:$AS$896,$AF558&amp;"_"&amp;$AH558)=0),"未反映NG",""))</f>
        <v/>
      </c>
      <c r="AK558" s="6" t="str">
        <f t="shared" si="35"/>
        <v>_</v>
      </c>
      <c r="AL558" s="6" t="str">
        <f>IF(B558="","",_xlfn.XLOOKUP(AF558,CostDB!A:A,CostDB!G:G))</f>
        <v/>
      </c>
    </row>
    <row r="559" spans="1:38" x14ac:dyDescent="0.35">
      <c r="A559" s="8"/>
      <c r="B559" s="9"/>
      <c r="C559" s="9"/>
      <c r="D559" s="10"/>
      <c r="E559" s="9"/>
      <c r="F559" s="9"/>
      <c r="G559" s="9"/>
      <c r="H559" s="9"/>
      <c r="I559" s="9"/>
      <c r="J559" s="9"/>
      <c r="K559" s="9"/>
      <c r="L559" s="9"/>
      <c r="M559" s="9"/>
      <c r="N559" s="9"/>
      <c r="O559" s="9"/>
      <c r="P559" s="9"/>
      <c r="Q559" s="9"/>
      <c r="R559" s="9"/>
      <c r="S559" s="9"/>
      <c r="T559" s="9"/>
      <c r="U559" s="9"/>
      <c r="V559" s="9"/>
      <c r="W559" s="9"/>
      <c r="X559" s="9"/>
      <c r="Y559" s="9"/>
      <c r="Z559" s="9"/>
      <c r="AA559" s="9"/>
      <c r="AB559" s="9"/>
      <c r="AC559" s="10"/>
      <c r="AD559" s="535"/>
      <c r="AE559" s="6">
        <f t="shared" si="36"/>
        <v>0</v>
      </c>
      <c r="AF559" s="6" t="str">
        <f>IF($AE559=17,_xlfn.XLOOKUP($A559&amp;" ",CostDB!B:B,CostDB!A:A,"",,),IF($AE559=15,_xlfn.XLOOKUP($A559&amp;"   ",CostDB!B:B,CostDB!A:A,"",,),""))</f>
        <v/>
      </c>
      <c r="AG559" s="6" t="str">
        <f t="shared" si="34"/>
        <v/>
      </c>
      <c r="AH559" s="6" t="str">
        <f t="shared" si="33"/>
        <v/>
      </c>
      <c r="AI559" s="6" t="str">
        <f>IF($AF559="","",IF(LEFT(A559,5)="17500","タンク",IF(LEFT(A559,5)="17510","タンク",IF(COUNTIF(WeDB!$D$174:$D$183,$AF559)&gt;0,"吊掛けのみ",IF(COUNTIF(WeDB!$M$3:$M$169,$AF559)&gt;0,"アルミ",IF(COUNTIF(WeDB!D$3:D$169,$AF559),"WE適用","適用無し"))))))</f>
        <v/>
      </c>
      <c r="AJ559" s="6" t="str">
        <f>IF(AND(AI559="WE適用",COUNTIF(Planning!$AS$10:$AS$896,$AF559&amp;"_"&amp;$AH559)&gt;0),"計画ok",IF(AND(AI559="WE適用",COUNTIF(Planning!$AS$10:$AS$896,$AF559&amp;"_"&amp;$AH559)=0),"未反映NG",""))</f>
        <v/>
      </c>
      <c r="AK559" s="6" t="str">
        <f t="shared" si="35"/>
        <v>_</v>
      </c>
      <c r="AL559" s="6" t="str">
        <f>IF(B559="","",_xlfn.XLOOKUP(AF559,CostDB!A:A,CostDB!G:G))</f>
        <v/>
      </c>
    </row>
    <row r="560" spans="1:38" x14ac:dyDescent="0.35">
      <c r="A560" s="8"/>
      <c r="B560" s="9"/>
      <c r="C560" s="9"/>
      <c r="D560" s="10"/>
      <c r="E560" s="9"/>
      <c r="F560" s="9"/>
      <c r="G560" s="9"/>
      <c r="H560" s="9"/>
      <c r="I560" s="9"/>
      <c r="J560" s="9"/>
      <c r="K560" s="9"/>
      <c r="L560" s="9"/>
      <c r="M560" s="9"/>
      <c r="N560" s="9"/>
      <c r="O560" s="9"/>
      <c r="P560" s="9"/>
      <c r="Q560" s="9"/>
      <c r="R560" s="9"/>
      <c r="S560" s="9"/>
      <c r="T560" s="9"/>
      <c r="U560" s="9"/>
      <c r="V560" s="9"/>
      <c r="W560" s="9"/>
      <c r="X560" s="9"/>
      <c r="Y560" s="9"/>
      <c r="Z560" s="9"/>
      <c r="AA560" s="9"/>
      <c r="AB560" s="9"/>
      <c r="AC560" s="10"/>
      <c r="AD560" s="535"/>
      <c r="AE560" s="6">
        <f t="shared" si="36"/>
        <v>0</v>
      </c>
      <c r="AF560" s="6" t="str">
        <f>IF($AE560=17,_xlfn.XLOOKUP($A560&amp;" ",CostDB!B:B,CostDB!A:A,"",,),IF($AE560=15,_xlfn.XLOOKUP($A560&amp;"   ",CostDB!B:B,CostDB!A:A,"",,),""))</f>
        <v/>
      </c>
      <c r="AG560" s="6" t="str">
        <f t="shared" si="34"/>
        <v/>
      </c>
      <c r="AH560" s="6" t="str">
        <f t="shared" si="33"/>
        <v/>
      </c>
      <c r="AI560" s="6" t="str">
        <f>IF($AF560="","",IF(LEFT(A560,5)="17500","タンク",IF(LEFT(A560,5)="17510","タンク",IF(COUNTIF(WeDB!$D$174:$D$183,$AF560)&gt;0,"吊掛けのみ",IF(COUNTIF(WeDB!$M$3:$M$169,$AF560)&gt;0,"アルミ",IF(COUNTIF(WeDB!D$3:D$169,$AF560),"WE適用","適用無し"))))))</f>
        <v/>
      </c>
      <c r="AJ560" s="6" t="str">
        <f>IF(AND(AI560="WE適用",COUNTIF(Planning!$AS$10:$AS$896,$AF560&amp;"_"&amp;$AH560)&gt;0),"計画ok",IF(AND(AI560="WE適用",COUNTIF(Planning!$AS$10:$AS$896,$AF560&amp;"_"&amp;$AH560)=0),"未反映NG",""))</f>
        <v/>
      </c>
      <c r="AK560" s="6" t="str">
        <f t="shared" si="35"/>
        <v>_</v>
      </c>
      <c r="AL560" s="6" t="str">
        <f>IF(B560="","",_xlfn.XLOOKUP(AF560,CostDB!A:A,CostDB!G:G))</f>
        <v/>
      </c>
    </row>
    <row r="561" spans="1:38" x14ac:dyDescent="0.35">
      <c r="A561" s="8"/>
      <c r="B561" s="9"/>
      <c r="C561" s="9"/>
      <c r="D561" s="10"/>
      <c r="E561" s="9"/>
      <c r="F561" s="9"/>
      <c r="G561" s="9"/>
      <c r="H561" s="9"/>
      <c r="I561" s="9"/>
      <c r="J561" s="9"/>
      <c r="K561" s="9"/>
      <c r="L561" s="9"/>
      <c r="M561" s="9"/>
      <c r="N561" s="9"/>
      <c r="O561" s="9"/>
      <c r="P561" s="9"/>
      <c r="Q561" s="9"/>
      <c r="R561" s="9"/>
      <c r="S561" s="9"/>
      <c r="T561" s="9"/>
      <c r="U561" s="9"/>
      <c r="V561" s="9"/>
      <c r="W561" s="9"/>
      <c r="X561" s="9"/>
      <c r="Y561" s="9"/>
      <c r="Z561" s="9"/>
      <c r="AA561" s="9"/>
      <c r="AB561" s="9"/>
      <c r="AC561" s="10"/>
      <c r="AD561" s="535"/>
      <c r="AE561" s="6">
        <f t="shared" si="36"/>
        <v>0</v>
      </c>
      <c r="AF561" s="6" t="str">
        <f>IF($AE561=17,_xlfn.XLOOKUP($A561&amp;" ",CostDB!B:B,CostDB!A:A,"",,),IF($AE561=15,_xlfn.XLOOKUP($A561&amp;"   ",CostDB!B:B,CostDB!A:A,"",,),""))</f>
        <v/>
      </c>
      <c r="AG561" s="6" t="str">
        <f t="shared" si="34"/>
        <v/>
      </c>
      <c r="AH561" s="6" t="str">
        <f t="shared" si="33"/>
        <v/>
      </c>
      <c r="AI561" s="6" t="str">
        <f>IF($AF561="","",IF(LEFT(A561,5)="17500","タンク",IF(LEFT(A561,5)="17510","タンク",IF(COUNTIF(WeDB!$D$174:$D$183,$AF561)&gt;0,"吊掛けのみ",IF(COUNTIF(WeDB!$M$3:$M$169,$AF561)&gt;0,"アルミ",IF(COUNTIF(WeDB!D$3:D$169,$AF561),"WE適用","適用無し"))))))</f>
        <v/>
      </c>
      <c r="AJ561" s="6" t="str">
        <f>IF(AND(AI561="WE適用",COUNTIF(Planning!$AS$10:$AS$896,$AF561&amp;"_"&amp;$AH561)&gt;0),"計画ok",IF(AND(AI561="WE適用",COUNTIF(Planning!$AS$10:$AS$896,$AF561&amp;"_"&amp;$AH561)=0),"未反映NG",""))</f>
        <v/>
      </c>
      <c r="AK561" s="6" t="str">
        <f t="shared" si="35"/>
        <v>_</v>
      </c>
      <c r="AL561" s="6" t="str">
        <f>IF(B561="","",_xlfn.XLOOKUP(AF561,CostDB!A:A,CostDB!G:G))</f>
        <v/>
      </c>
    </row>
    <row r="562" spans="1:38" x14ac:dyDescent="0.35">
      <c r="A562" s="8"/>
      <c r="B562" s="9"/>
      <c r="C562" s="9"/>
      <c r="D562" s="10"/>
      <c r="E562" s="9"/>
      <c r="F562" s="9"/>
      <c r="G562" s="9"/>
      <c r="H562" s="9"/>
      <c r="I562" s="9"/>
      <c r="J562" s="9"/>
      <c r="K562" s="9"/>
      <c r="L562" s="9"/>
      <c r="M562" s="9"/>
      <c r="N562" s="9"/>
      <c r="O562" s="9"/>
      <c r="P562" s="9"/>
      <c r="Q562" s="9"/>
      <c r="R562" s="9"/>
      <c r="S562" s="9"/>
      <c r="T562" s="9"/>
      <c r="U562" s="9"/>
      <c r="V562" s="9"/>
      <c r="W562" s="9"/>
      <c r="X562" s="9"/>
      <c r="Y562" s="9"/>
      <c r="Z562" s="9"/>
      <c r="AA562" s="9"/>
      <c r="AB562" s="9"/>
      <c r="AC562" s="10"/>
      <c r="AD562" s="535"/>
      <c r="AE562" s="6">
        <f t="shared" si="36"/>
        <v>0</v>
      </c>
      <c r="AF562" s="6" t="str">
        <f>IF($AE562=17,_xlfn.XLOOKUP($A562&amp;" ",CostDB!B:B,CostDB!A:A,"",,),IF($AE562=15,_xlfn.XLOOKUP($A562&amp;"   ",CostDB!B:B,CostDB!A:A,"",,),""))</f>
        <v/>
      </c>
      <c r="AG562" s="6" t="str">
        <f t="shared" si="34"/>
        <v/>
      </c>
      <c r="AH562" s="6" t="str">
        <f t="shared" si="33"/>
        <v/>
      </c>
      <c r="AI562" s="6" t="str">
        <f>IF($AF562="","",IF(LEFT(A562,5)="17500","タンク",IF(LEFT(A562,5)="17510","タンク",IF(COUNTIF(WeDB!$D$174:$D$183,$AF562)&gt;0,"吊掛けのみ",IF(COUNTIF(WeDB!$M$3:$M$169,$AF562)&gt;0,"アルミ",IF(COUNTIF(WeDB!D$3:D$169,$AF562),"WE適用","適用無し"))))))</f>
        <v/>
      </c>
      <c r="AJ562" s="6" t="str">
        <f>IF(AND(AI562="WE適用",COUNTIF(Planning!$AS$10:$AS$896,$AF562&amp;"_"&amp;$AH562)&gt;0),"計画ok",IF(AND(AI562="WE適用",COUNTIF(Planning!$AS$10:$AS$896,$AF562&amp;"_"&amp;$AH562)=0),"未反映NG",""))</f>
        <v/>
      </c>
      <c r="AK562" s="6" t="str">
        <f t="shared" si="35"/>
        <v>_</v>
      </c>
      <c r="AL562" s="6" t="str">
        <f>IF(B562="","",_xlfn.XLOOKUP(AF562,CostDB!A:A,CostDB!G:G))</f>
        <v/>
      </c>
    </row>
    <row r="563" spans="1:38" x14ac:dyDescent="0.35">
      <c r="A563" s="8"/>
      <c r="B563" s="9"/>
      <c r="C563" s="9"/>
      <c r="D563" s="10"/>
      <c r="E563" s="9"/>
      <c r="F563" s="9"/>
      <c r="G563" s="9"/>
      <c r="H563" s="9"/>
      <c r="I563" s="9"/>
      <c r="J563" s="9"/>
      <c r="K563" s="9"/>
      <c r="L563" s="9"/>
      <c r="M563" s="9"/>
      <c r="N563" s="9"/>
      <c r="O563" s="9"/>
      <c r="P563" s="9"/>
      <c r="Q563" s="9"/>
      <c r="R563" s="9"/>
      <c r="S563" s="9"/>
      <c r="T563" s="9"/>
      <c r="U563" s="9"/>
      <c r="V563" s="9"/>
      <c r="W563" s="9"/>
      <c r="X563" s="9"/>
      <c r="Y563" s="9"/>
      <c r="Z563" s="9"/>
      <c r="AA563" s="9"/>
      <c r="AB563" s="9"/>
      <c r="AC563" s="10"/>
      <c r="AD563" s="535"/>
      <c r="AE563" s="6">
        <f t="shared" si="36"/>
        <v>0</v>
      </c>
      <c r="AF563" s="6" t="str">
        <f>IF($AE563=17,_xlfn.XLOOKUP($A563&amp;" ",CostDB!B:B,CostDB!A:A,"",,),IF($AE563=15,_xlfn.XLOOKUP($A563&amp;"   ",CostDB!B:B,CostDB!A:A,"",,),""))</f>
        <v/>
      </c>
      <c r="AG563" s="6" t="str">
        <f t="shared" si="34"/>
        <v/>
      </c>
      <c r="AH563" s="6" t="str">
        <f t="shared" si="33"/>
        <v/>
      </c>
      <c r="AI563" s="6" t="str">
        <f>IF($AF563="","",IF(LEFT(A563,5)="17500","タンク",IF(LEFT(A563,5)="17510","タンク",IF(COUNTIF(WeDB!$D$174:$D$183,$AF563)&gt;0,"吊掛けのみ",IF(COUNTIF(WeDB!$M$3:$M$169,$AF563)&gt;0,"アルミ",IF(COUNTIF(WeDB!D$3:D$169,$AF563),"WE適用","適用無し"))))))</f>
        <v/>
      </c>
      <c r="AJ563" s="6" t="str">
        <f>IF(AND(AI563="WE適用",COUNTIF(Planning!$AS$10:$AS$896,$AF563&amp;"_"&amp;$AH563)&gt;0),"計画ok",IF(AND(AI563="WE適用",COUNTIF(Planning!$AS$10:$AS$896,$AF563&amp;"_"&amp;$AH563)=0),"未反映NG",""))</f>
        <v/>
      </c>
      <c r="AK563" s="6" t="str">
        <f t="shared" si="35"/>
        <v>_</v>
      </c>
      <c r="AL563" s="6" t="str">
        <f>IF(B563="","",_xlfn.XLOOKUP(AF563,CostDB!A:A,CostDB!G:G))</f>
        <v/>
      </c>
    </row>
    <row r="564" spans="1:38" x14ac:dyDescent="0.35">
      <c r="A564" s="8"/>
      <c r="B564" s="9"/>
      <c r="C564" s="9"/>
      <c r="D564" s="10"/>
      <c r="E564" s="9"/>
      <c r="F564" s="9"/>
      <c r="G564" s="9"/>
      <c r="H564" s="9"/>
      <c r="I564" s="9"/>
      <c r="J564" s="9"/>
      <c r="K564" s="9"/>
      <c r="L564" s="9"/>
      <c r="M564" s="9"/>
      <c r="N564" s="9"/>
      <c r="O564" s="9"/>
      <c r="P564" s="9"/>
      <c r="Q564" s="9"/>
      <c r="R564" s="9"/>
      <c r="S564" s="9"/>
      <c r="T564" s="9"/>
      <c r="U564" s="9"/>
      <c r="V564" s="9"/>
      <c r="W564" s="9"/>
      <c r="X564" s="9"/>
      <c r="Y564" s="9"/>
      <c r="Z564" s="9"/>
      <c r="AA564" s="9"/>
      <c r="AB564" s="9"/>
      <c r="AC564" s="10"/>
      <c r="AD564" s="535"/>
      <c r="AE564" s="6">
        <f t="shared" si="36"/>
        <v>0</v>
      </c>
      <c r="AF564" s="6" t="str">
        <f>IF($AE564=17,_xlfn.XLOOKUP($A564&amp;" ",CostDB!B:B,CostDB!A:A,"",,),IF($AE564=15,_xlfn.XLOOKUP($A564&amp;"   ",CostDB!B:B,CostDB!A:A,"",,),""))</f>
        <v/>
      </c>
      <c r="AG564" s="6" t="str">
        <f t="shared" si="34"/>
        <v/>
      </c>
      <c r="AH564" s="6" t="str">
        <f t="shared" si="33"/>
        <v/>
      </c>
      <c r="AI564" s="6" t="str">
        <f>IF($AF564="","",IF(LEFT(A564,5)="17500","タンク",IF(LEFT(A564,5)="17510","タンク",IF(COUNTIF(WeDB!$D$174:$D$183,$AF564)&gt;0,"吊掛けのみ",IF(COUNTIF(WeDB!$M$3:$M$169,$AF564)&gt;0,"アルミ",IF(COUNTIF(WeDB!D$3:D$169,$AF564),"WE適用","適用無し"))))))</f>
        <v/>
      </c>
      <c r="AJ564" s="6" t="str">
        <f>IF(AND(AI564="WE適用",COUNTIF(Planning!$AS$10:$AS$896,$AF564&amp;"_"&amp;$AH564)&gt;0),"計画ok",IF(AND(AI564="WE適用",COUNTIF(Planning!$AS$10:$AS$896,$AF564&amp;"_"&amp;$AH564)=0),"未反映NG",""))</f>
        <v/>
      </c>
      <c r="AK564" s="6" t="str">
        <f t="shared" si="35"/>
        <v>_</v>
      </c>
      <c r="AL564" s="6" t="str">
        <f>IF(B564="","",_xlfn.XLOOKUP(AF564,CostDB!A:A,CostDB!G:G))</f>
        <v/>
      </c>
    </row>
    <row r="565" spans="1:38" x14ac:dyDescent="0.35">
      <c r="A565" s="8"/>
      <c r="B565" s="9"/>
      <c r="C565" s="9"/>
      <c r="D565" s="10"/>
      <c r="E565" s="9"/>
      <c r="F565" s="9"/>
      <c r="G565" s="9"/>
      <c r="H565" s="9"/>
      <c r="I565" s="9"/>
      <c r="J565" s="9"/>
      <c r="K565" s="9"/>
      <c r="L565" s="9"/>
      <c r="M565" s="9"/>
      <c r="N565" s="9"/>
      <c r="O565" s="9"/>
      <c r="P565" s="9"/>
      <c r="Q565" s="9"/>
      <c r="R565" s="9"/>
      <c r="S565" s="9"/>
      <c r="T565" s="9"/>
      <c r="U565" s="9"/>
      <c r="V565" s="9"/>
      <c r="W565" s="9"/>
      <c r="X565" s="9"/>
      <c r="Y565" s="9"/>
      <c r="Z565" s="9"/>
      <c r="AA565" s="9"/>
      <c r="AB565" s="9"/>
      <c r="AC565" s="10"/>
      <c r="AD565" s="535"/>
      <c r="AE565" s="6">
        <f t="shared" si="36"/>
        <v>0</v>
      </c>
      <c r="AF565" s="6" t="str">
        <f>IF($AE565=17,_xlfn.XLOOKUP($A565&amp;" ",CostDB!B:B,CostDB!A:A,"",,),IF($AE565=15,_xlfn.XLOOKUP($A565&amp;"   ",CostDB!B:B,CostDB!A:A,"",,),""))</f>
        <v/>
      </c>
      <c r="AG565" s="6" t="str">
        <f t="shared" si="34"/>
        <v/>
      </c>
      <c r="AH565" s="6" t="str">
        <f t="shared" si="33"/>
        <v/>
      </c>
      <c r="AI565" s="6" t="str">
        <f>IF($AF565="","",IF(LEFT(A565,5)="17500","タンク",IF(LEFT(A565,5)="17510","タンク",IF(COUNTIF(WeDB!$D$174:$D$183,$AF565)&gt;0,"吊掛けのみ",IF(COUNTIF(WeDB!$M$3:$M$169,$AF565)&gt;0,"アルミ",IF(COUNTIF(WeDB!D$3:D$169,$AF565),"WE適用","適用無し"))))))</f>
        <v/>
      </c>
      <c r="AJ565" s="6" t="str">
        <f>IF(AND(AI565="WE適用",COUNTIF(Planning!$AS$10:$AS$896,$AF565&amp;"_"&amp;$AH565)&gt;0),"計画ok",IF(AND(AI565="WE適用",COUNTIF(Planning!$AS$10:$AS$896,$AF565&amp;"_"&amp;$AH565)=0),"未反映NG",""))</f>
        <v/>
      </c>
      <c r="AK565" s="6" t="str">
        <f t="shared" si="35"/>
        <v>_</v>
      </c>
      <c r="AL565" s="6" t="str">
        <f>IF(B565="","",_xlfn.XLOOKUP(AF565,CostDB!A:A,CostDB!G:G))</f>
        <v/>
      </c>
    </row>
    <row r="566" spans="1:38" x14ac:dyDescent="0.35">
      <c r="A566" s="8"/>
      <c r="B566" s="9"/>
      <c r="C566" s="9"/>
      <c r="D566" s="10"/>
      <c r="E566" s="9"/>
      <c r="F566" s="9"/>
      <c r="G566" s="9"/>
      <c r="H566" s="9"/>
      <c r="I566" s="9"/>
      <c r="J566" s="9"/>
      <c r="K566" s="9"/>
      <c r="L566" s="9"/>
      <c r="M566" s="9"/>
      <c r="N566" s="9"/>
      <c r="O566" s="9"/>
      <c r="P566" s="9"/>
      <c r="Q566" s="9"/>
      <c r="R566" s="9"/>
      <c r="S566" s="9"/>
      <c r="T566" s="9"/>
      <c r="U566" s="9"/>
      <c r="V566" s="9"/>
      <c r="W566" s="9"/>
      <c r="X566" s="9"/>
      <c r="Y566" s="9"/>
      <c r="Z566" s="9"/>
      <c r="AA566" s="9"/>
      <c r="AB566" s="9"/>
      <c r="AC566" s="10"/>
      <c r="AD566" s="535"/>
      <c r="AE566" s="6">
        <f t="shared" si="36"/>
        <v>0</v>
      </c>
      <c r="AF566" s="6" t="str">
        <f>IF($AE566=17,_xlfn.XLOOKUP($A566&amp;" ",CostDB!B:B,CostDB!A:A,"",,),IF($AE566=15,_xlfn.XLOOKUP($A566&amp;"   ",CostDB!B:B,CostDB!A:A,"",,),""))</f>
        <v/>
      </c>
      <c r="AG566" s="6" t="str">
        <f t="shared" si="34"/>
        <v/>
      </c>
      <c r="AH566" s="6" t="str">
        <f t="shared" si="33"/>
        <v/>
      </c>
      <c r="AI566" s="6" t="str">
        <f>IF($AF566="","",IF(LEFT(A566,5)="17500","タンク",IF(LEFT(A566,5)="17510","タンク",IF(COUNTIF(WeDB!$D$174:$D$183,$AF566)&gt;0,"吊掛けのみ",IF(COUNTIF(WeDB!$M$3:$M$169,$AF566)&gt;0,"アルミ",IF(COUNTIF(WeDB!D$3:D$169,$AF566),"WE適用","適用無し"))))))</f>
        <v/>
      </c>
      <c r="AJ566" s="6" t="str">
        <f>IF(AND(AI566="WE適用",COUNTIF(Planning!$AS$10:$AS$896,$AF566&amp;"_"&amp;$AH566)&gt;0),"計画ok",IF(AND(AI566="WE適用",COUNTIF(Planning!$AS$10:$AS$896,$AF566&amp;"_"&amp;$AH566)=0),"未反映NG",""))</f>
        <v/>
      </c>
      <c r="AK566" s="6" t="str">
        <f t="shared" si="35"/>
        <v>_</v>
      </c>
      <c r="AL566" s="6" t="str">
        <f>IF(B566="","",_xlfn.XLOOKUP(AF566,CostDB!A:A,CostDB!G:G))</f>
        <v/>
      </c>
    </row>
    <row r="567" spans="1:38" x14ac:dyDescent="0.35">
      <c r="A567" s="8"/>
      <c r="B567" s="9"/>
      <c r="C567" s="9"/>
      <c r="D567" s="10"/>
      <c r="E567" s="9"/>
      <c r="F567" s="9"/>
      <c r="G567" s="9"/>
      <c r="H567" s="9"/>
      <c r="I567" s="9"/>
      <c r="J567" s="9"/>
      <c r="K567" s="9"/>
      <c r="L567" s="9"/>
      <c r="M567" s="9"/>
      <c r="N567" s="9"/>
      <c r="O567" s="9"/>
      <c r="P567" s="9"/>
      <c r="Q567" s="9"/>
      <c r="R567" s="9"/>
      <c r="S567" s="9"/>
      <c r="T567" s="9"/>
      <c r="U567" s="9"/>
      <c r="V567" s="9"/>
      <c r="W567" s="9"/>
      <c r="X567" s="9"/>
      <c r="Y567" s="9"/>
      <c r="Z567" s="9"/>
      <c r="AA567" s="9"/>
      <c r="AB567" s="9"/>
      <c r="AC567" s="10"/>
      <c r="AD567" s="535"/>
      <c r="AE567" s="6">
        <f t="shared" si="36"/>
        <v>0</v>
      </c>
      <c r="AF567" s="6" t="str">
        <f>IF($AE567=17,_xlfn.XLOOKUP($A567&amp;" ",CostDB!B:B,CostDB!A:A,"",,),IF($AE567=15,_xlfn.XLOOKUP($A567&amp;"   ",CostDB!B:B,CostDB!A:A,"",,),""))</f>
        <v/>
      </c>
      <c r="AG567" s="6" t="str">
        <f t="shared" si="34"/>
        <v/>
      </c>
      <c r="AH567" s="6" t="str">
        <f t="shared" si="33"/>
        <v/>
      </c>
      <c r="AI567" s="6" t="str">
        <f>IF($AF567="","",IF(LEFT(A567,5)="17500","タンク",IF(LEFT(A567,5)="17510","タンク",IF(COUNTIF(WeDB!$D$174:$D$183,$AF567)&gt;0,"吊掛けのみ",IF(COUNTIF(WeDB!$M$3:$M$169,$AF567)&gt;0,"アルミ",IF(COUNTIF(WeDB!D$3:D$169,$AF567),"WE適用","適用無し"))))))</f>
        <v/>
      </c>
      <c r="AJ567" s="6" t="str">
        <f>IF(AND(AI567="WE適用",COUNTIF(Planning!$AS$10:$AS$896,$AF567&amp;"_"&amp;$AH567)&gt;0),"計画ok",IF(AND(AI567="WE適用",COUNTIF(Planning!$AS$10:$AS$896,$AF567&amp;"_"&amp;$AH567)=0),"未反映NG",""))</f>
        <v/>
      </c>
      <c r="AK567" s="6" t="str">
        <f t="shared" si="35"/>
        <v>_</v>
      </c>
      <c r="AL567" s="6" t="str">
        <f>IF(B567="","",_xlfn.XLOOKUP(AF567,CostDB!A:A,CostDB!G:G))</f>
        <v/>
      </c>
    </row>
    <row r="568" spans="1:38" x14ac:dyDescent="0.35">
      <c r="A568" s="8"/>
      <c r="B568" s="9"/>
      <c r="C568" s="9"/>
      <c r="D568" s="10"/>
      <c r="E568" s="9"/>
      <c r="F568" s="9"/>
      <c r="G568" s="9"/>
      <c r="H568" s="9"/>
      <c r="I568" s="9"/>
      <c r="J568" s="9"/>
      <c r="K568" s="9"/>
      <c r="L568" s="9"/>
      <c r="M568" s="9"/>
      <c r="N568" s="9"/>
      <c r="O568" s="9"/>
      <c r="P568" s="9"/>
      <c r="Q568" s="9"/>
      <c r="R568" s="9"/>
      <c r="S568" s="9"/>
      <c r="T568" s="9"/>
      <c r="U568" s="9"/>
      <c r="V568" s="9"/>
      <c r="W568" s="9"/>
      <c r="X568" s="9"/>
      <c r="Y568" s="9"/>
      <c r="Z568" s="9"/>
      <c r="AA568" s="9"/>
      <c r="AB568" s="9"/>
      <c r="AC568" s="10"/>
      <c r="AD568" s="535"/>
      <c r="AE568" s="6">
        <f t="shared" si="36"/>
        <v>0</v>
      </c>
      <c r="AF568" s="6" t="str">
        <f>IF($AE568=17,_xlfn.XLOOKUP($A568&amp;" ",CostDB!B:B,CostDB!A:A,"",,),IF($AE568=15,_xlfn.XLOOKUP($A568&amp;"   ",CostDB!B:B,CostDB!A:A,"",,),""))</f>
        <v/>
      </c>
      <c r="AG568" s="6" t="str">
        <f t="shared" si="34"/>
        <v/>
      </c>
      <c r="AH568" s="6" t="str">
        <f t="shared" si="33"/>
        <v/>
      </c>
      <c r="AI568" s="6" t="str">
        <f>IF($AF568="","",IF(LEFT(A568,5)="17500","タンク",IF(LEFT(A568,5)="17510","タンク",IF(COUNTIF(WeDB!$D$174:$D$183,$AF568)&gt;0,"吊掛けのみ",IF(COUNTIF(WeDB!$M$3:$M$169,$AF568)&gt;0,"アルミ",IF(COUNTIF(WeDB!D$3:D$169,$AF568),"WE適用","適用無し"))))))</f>
        <v/>
      </c>
      <c r="AJ568" s="6" t="str">
        <f>IF(AND(AI568="WE適用",COUNTIF(Planning!$AS$10:$AS$896,$AF568&amp;"_"&amp;$AH568)&gt;0),"計画ok",IF(AND(AI568="WE適用",COUNTIF(Planning!$AS$10:$AS$896,$AF568&amp;"_"&amp;$AH568)=0),"未反映NG",""))</f>
        <v/>
      </c>
      <c r="AK568" s="6" t="str">
        <f t="shared" si="35"/>
        <v>_</v>
      </c>
      <c r="AL568" s="6" t="str">
        <f>IF(B568="","",_xlfn.XLOOKUP(AF568,CostDB!A:A,CostDB!G:G))</f>
        <v/>
      </c>
    </row>
    <row r="569" spans="1:38" x14ac:dyDescent="0.35">
      <c r="A569" s="8"/>
      <c r="B569" s="9"/>
      <c r="C569" s="9"/>
      <c r="D569" s="10"/>
      <c r="E569" s="9"/>
      <c r="F569" s="9"/>
      <c r="G569" s="9"/>
      <c r="H569" s="9"/>
      <c r="I569" s="9"/>
      <c r="J569" s="9"/>
      <c r="K569" s="9"/>
      <c r="L569" s="9"/>
      <c r="M569" s="9"/>
      <c r="N569" s="9"/>
      <c r="O569" s="9"/>
      <c r="P569" s="9"/>
      <c r="Q569" s="9"/>
      <c r="R569" s="9"/>
      <c r="S569" s="9"/>
      <c r="T569" s="9"/>
      <c r="U569" s="9"/>
      <c r="V569" s="9"/>
      <c r="W569" s="9"/>
      <c r="X569" s="9"/>
      <c r="Y569" s="9"/>
      <c r="Z569" s="9"/>
      <c r="AA569" s="9"/>
      <c r="AB569" s="9"/>
      <c r="AC569" s="10"/>
      <c r="AD569" s="535"/>
      <c r="AE569" s="6">
        <f t="shared" si="36"/>
        <v>0</v>
      </c>
      <c r="AF569" s="6" t="str">
        <f>IF($AE569=17,_xlfn.XLOOKUP($A569&amp;" ",CostDB!B:B,CostDB!A:A,"",,),IF($AE569=15,_xlfn.XLOOKUP($A569&amp;"   ",CostDB!B:B,CostDB!A:A,"",,),""))</f>
        <v/>
      </c>
      <c r="AG569" s="6" t="str">
        <f t="shared" si="34"/>
        <v/>
      </c>
      <c r="AH569" s="6" t="str">
        <f t="shared" si="33"/>
        <v/>
      </c>
      <c r="AI569" s="6" t="str">
        <f>IF($AF569="","",IF(LEFT(A569,5)="17500","タンク",IF(LEFT(A569,5)="17510","タンク",IF(COUNTIF(WeDB!$D$174:$D$183,$AF569)&gt;0,"吊掛けのみ",IF(COUNTIF(WeDB!$M$3:$M$169,$AF569)&gt;0,"アルミ",IF(COUNTIF(WeDB!D$3:D$169,$AF569),"WE適用","適用無し"))))))</f>
        <v/>
      </c>
      <c r="AJ569" s="6" t="str">
        <f>IF(AND(AI569="WE適用",COUNTIF(Planning!$AS$10:$AS$896,$AF569&amp;"_"&amp;$AH569)&gt;0),"計画ok",IF(AND(AI569="WE適用",COUNTIF(Planning!$AS$10:$AS$896,$AF569&amp;"_"&amp;$AH569)=0),"未反映NG",""))</f>
        <v/>
      </c>
      <c r="AK569" s="6" t="str">
        <f t="shared" si="35"/>
        <v>_</v>
      </c>
      <c r="AL569" s="6" t="str">
        <f>IF(B569="","",_xlfn.XLOOKUP(AF569,CostDB!A:A,CostDB!G:G))</f>
        <v/>
      </c>
    </row>
    <row r="570" spans="1:38" x14ac:dyDescent="0.35">
      <c r="A570" s="8"/>
      <c r="B570" s="9"/>
      <c r="C570" s="9"/>
      <c r="D570" s="10"/>
      <c r="E570" s="9"/>
      <c r="F570" s="9"/>
      <c r="G570" s="9"/>
      <c r="H570" s="9"/>
      <c r="I570" s="9"/>
      <c r="J570" s="9"/>
      <c r="K570" s="9"/>
      <c r="L570" s="9"/>
      <c r="M570" s="9"/>
      <c r="N570" s="9"/>
      <c r="O570" s="9"/>
      <c r="P570" s="9"/>
      <c r="Q570" s="9"/>
      <c r="R570" s="9"/>
      <c r="S570" s="9"/>
      <c r="T570" s="9"/>
      <c r="U570" s="9"/>
      <c r="V570" s="9"/>
      <c r="W570" s="9"/>
      <c r="X570" s="9"/>
      <c r="Y570" s="9"/>
      <c r="Z570" s="9"/>
      <c r="AA570" s="9"/>
      <c r="AB570" s="9"/>
      <c r="AC570" s="10"/>
      <c r="AD570" s="535"/>
      <c r="AE570" s="6">
        <f t="shared" si="36"/>
        <v>0</v>
      </c>
      <c r="AF570" s="6" t="str">
        <f>IF($AE570=17,_xlfn.XLOOKUP($A570&amp;" ",CostDB!B:B,CostDB!A:A,"",,),IF($AE570=15,_xlfn.XLOOKUP($A570&amp;"   ",CostDB!B:B,CostDB!A:A,"",,),""))</f>
        <v/>
      </c>
      <c r="AG570" s="6" t="str">
        <f t="shared" si="34"/>
        <v/>
      </c>
      <c r="AH570" s="6" t="str">
        <f t="shared" si="33"/>
        <v/>
      </c>
      <c r="AI570" s="6" t="str">
        <f>IF($AF570="","",IF(LEFT(A570,5)="17500","タンク",IF(LEFT(A570,5)="17510","タンク",IF(COUNTIF(WeDB!$D$174:$D$183,$AF570)&gt;0,"吊掛けのみ",IF(COUNTIF(WeDB!$M$3:$M$169,$AF570)&gt;0,"アルミ",IF(COUNTIF(WeDB!D$3:D$169,$AF570),"WE適用","適用無し"))))))</f>
        <v/>
      </c>
      <c r="AJ570" s="6" t="str">
        <f>IF(AND(AI570="WE適用",COUNTIF(Planning!$AS$10:$AS$896,$AF570&amp;"_"&amp;$AH570)&gt;0),"計画ok",IF(AND(AI570="WE適用",COUNTIF(Planning!$AS$10:$AS$896,$AF570&amp;"_"&amp;$AH570)=0),"未反映NG",""))</f>
        <v/>
      </c>
      <c r="AK570" s="6" t="str">
        <f t="shared" si="35"/>
        <v>_</v>
      </c>
      <c r="AL570" s="6" t="str">
        <f>IF(B570="","",_xlfn.XLOOKUP(AF570,CostDB!A:A,CostDB!G:G))</f>
        <v/>
      </c>
    </row>
    <row r="571" spans="1:38" x14ac:dyDescent="0.35">
      <c r="A571" s="8"/>
      <c r="B571" s="9"/>
      <c r="C571" s="9"/>
      <c r="D571" s="10"/>
      <c r="E571" s="9"/>
      <c r="F571" s="9"/>
      <c r="G571" s="9"/>
      <c r="H571" s="9"/>
      <c r="I571" s="9"/>
      <c r="J571" s="9"/>
      <c r="K571" s="9"/>
      <c r="L571" s="9"/>
      <c r="M571" s="9"/>
      <c r="N571" s="9"/>
      <c r="O571" s="9"/>
      <c r="P571" s="9"/>
      <c r="Q571" s="9"/>
      <c r="R571" s="9"/>
      <c r="S571" s="9"/>
      <c r="T571" s="9"/>
      <c r="U571" s="9"/>
      <c r="V571" s="9"/>
      <c r="W571" s="9"/>
      <c r="X571" s="9"/>
      <c r="Y571" s="9"/>
      <c r="Z571" s="9"/>
      <c r="AA571" s="9"/>
      <c r="AB571" s="9"/>
      <c r="AC571" s="10"/>
      <c r="AD571" s="535"/>
      <c r="AE571" s="6">
        <f t="shared" si="36"/>
        <v>0</v>
      </c>
      <c r="AF571" s="6" t="str">
        <f>IF($AE571=17,_xlfn.XLOOKUP($A571&amp;" ",CostDB!B:B,CostDB!A:A,"",,),IF($AE571=15,_xlfn.XLOOKUP($A571&amp;"   ",CostDB!B:B,CostDB!A:A,"",,),""))</f>
        <v/>
      </c>
      <c r="AG571" s="6" t="str">
        <f t="shared" si="34"/>
        <v/>
      </c>
      <c r="AH571" s="6" t="str">
        <f t="shared" si="33"/>
        <v/>
      </c>
      <c r="AI571" s="6" t="str">
        <f>IF($AF571="","",IF(LEFT(A571,5)="17500","タンク",IF(LEFT(A571,5)="17510","タンク",IF(COUNTIF(WeDB!$D$174:$D$183,$AF571)&gt;0,"吊掛けのみ",IF(COUNTIF(WeDB!$M$3:$M$169,$AF571)&gt;0,"アルミ",IF(COUNTIF(WeDB!D$3:D$169,$AF571),"WE適用","適用無し"))))))</f>
        <v/>
      </c>
      <c r="AJ571" s="6" t="str">
        <f>IF(AND(AI571="WE適用",COUNTIF(Planning!$AS$10:$AS$896,$AF571&amp;"_"&amp;$AH571)&gt;0),"計画ok",IF(AND(AI571="WE適用",COUNTIF(Planning!$AS$10:$AS$896,$AF571&amp;"_"&amp;$AH571)=0),"未反映NG",""))</f>
        <v/>
      </c>
      <c r="AK571" s="6" t="str">
        <f t="shared" si="35"/>
        <v>_</v>
      </c>
      <c r="AL571" s="6" t="str">
        <f>IF(B571="","",_xlfn.XLOOKUP(AF571,CostDB!A:A,CostDB!G:G))</f>
        <v/>
      </c>
    </row>
    <row r="572" spans="1:38" x14ac:dyDescent="0.35">
      <c r="A572" s="8"/>
      <c r="B572" s="9"/>
      <c r="C572" s="9"/>
      <c r="D572" s="10"/>
      <c r="E572" s="9"/>
      <c r="F572" s="9"/>
      <c r="G572" s="9"/>
      <c r="H572" s="9"/>
      <c r="I572" s="9"/>
      <c r="J572" s="9"/>
      <c r="K572" s="9"/>
      <c r="L572" s="9"/>
      <c r="M572" s="9"/>
      <c r="N572" s="9"/>
      <c r="O572" s="9"/>
      <c r="P572" s="9"/>
      <c r="Q572" s="9"/>
      <c r="R572" s="9"/>
      <c r="S572" s="9"/>
      <c r="T572" s="9"/>
      <c r="U572" s="9"/>
      <c r="V572" s="9"/>
      <c r="W572" s="9"/>
      <c r="X572" s="9"/>
      <c r="Y572" s="9"/>
      <c r="Z572" s="9"/>
      <c r="AA572" s="9"/>
      <c r="AB572" s="9"/>
      <c r="AC572" s="10"/>
      <c r="AD572" s="535"/>
      <c r="AE572" s="6">
        <f t="shared" si="36"/>
        <v>0</v>
      </c>
      <c r="AF572" s="6" t="str">
        <f>IF($AE572=17,_xlfn.XLOOKUP($A572&amp;" ",CostDB!B:B,CostDB!A:A,"",,),IF($AE572=15,_xlfn.XLOOKUP($A572&amp;"   ",CostDB!B:B,CostDB!A:A,"",,),""))</f>
        <v/>
      </c>
      <c r="AG572" s="6" t="str">
        <f t="shared" si="34"/>
        <v/>
      </c>
      <c r="AH572" s="6" t="str">
        <f t="shared" si="33"/>
        <v/>
      </c>
      <c r="AI572" s="6" t="str">
        <f>IF($AF572="","",IF(LEFT(A572,5)="17500","タンク",IF(LEFT(A572,5)="17510","タンク",IF(COUNTIF(WeDB!$D$174:$D$183,$AF572)&gt;0,"吊掛けのみ",IF(COUNTIF(WeDB!$M$3:$M$169,$AF572)&gt;0,"アルミ",IF(COUNTIF(WeDB!D$3:D$169,$AF572),"WE適用","適用無し"))))))</f>
        <v/>
      </c>
      <c r="AJ572" s="6" t="str">
        <f>IF(AND(AI572="WE適用",COUNTIF(Planning!$AS$10:$AS$896,$AF572&amp;"_"&amp;$AH572)&gt;0),"計画ok",IF(AND(AI572="WE適用",COUNTIF(Planning!$AS$10:$AS$896,$AF572&amp;"_"&amp;$AH572)=0),"未反映NG",""))</f>
        <v/>
      </c>
      <c r="AK572" s="6" t="str">
        <f t="shared" si="35"/>
        <v>_</v>
      </c>
      <c r="AL572" s="6" t="str">
        <f>IF(B572="","",_xlfn.XLOOKUP(AF572,CostDB!A:A,CostDB!G:G))</f>
        <v/>
      </c>
    </row>
    <row r="573" spans="1:38" x14ac:dyDescent="0.35">
      <c r="A573" s="8"/>
      <c r="B573" s="9"/>
      <c r="C573" s="9"/>
      <c r="D573" s="10"/>
      <c r="E573" s="9"/>
      <c r="F573" s="9"/>
      <c r="G573" s="9"/>
      <c r="H573" s="9"/>
      <c r="I573" s="9"/>
      <c r="J573" s="9"/>
      <c r="K573" s="9"/>
      <c r="L573" s="9"/>
      <c r="M573" s="9"/>
      <c r="N573" s="9"/>
      <c r="O573" s="9"/>
      <c r="P573" s="9"/>
      <c r="Q573" s="9"/>
      <c r="R573" s="9"/>
      <c r="S573" s="9"/>
      <c r="T573" s="9"/>
      <c r="U573" s="9"/>
      <c r="V573" s="9"/>
      <c r="W573" s="9"/>
      <c r="X573" s="9"/>
      <c r="Y573" s="9"/>
      <c r="Z573" s="9"/>
      <c r="AA573" s="9"/>
      <c r="AB573" s="9"/>
      <c r="AC573" s="10"/>
      <c r="AD573" s="535"/>
      <c r="AE573" s="6">
        <f t="shared" si="36"/>
        <v>0</v>
      </c>
      <c r="AF573" s="6" t="str">
        <f>IF($AE573=17,_xlfn.XLOOKUP($A573&amp;" ",CostDB!B:B,CostDB!A:A,"",,),IF($AE573=15,_xlfn.XLOOKUP($A573&amp;"   ",CostDB!B:B,CostDB!A:A,"",,),""))</f>
        <v/>
      </c>
      <c r="AG573" s="6" t="str">
        <f t="shared" si="34"/>
        <v/>
      </c>
      <c r="AH573" s="6" t="str">
        <f t="shared" si="33"/>
        <v/>
      </c>
      <c r="AI573" s="6" t="str">
        <f>IF($AF573="","",IF(LEFT(A573,5)="17500","タンク",IF(LEFT(A573,5)="17510","タンク",IF(COUNTIF(WeDB!$D$174:$D$183,$AF573)&gt;0,"吊掛けのみ",IF(COUNTIF(WeDB!$M$3:$M$169,$AF573)&gt;0,"アルミ",IF(COUNTIF(WeDB!D$3:D$169,$AF573),"WE適用","適用無し"))))))</f>
        <v/>
      </c>
      <c r="AJ573" s="6" t="str">
        <f>IF(AND(AI573="WE適用",COUNTIF(Planning!$AS$10:$AS$896,$AF573&amp;"_"&amp;$AH573)&gt;0),"計画ok",IF(AND(AI573="WE適用",COUNTIF(Planning!$AS$10:$AS$896,$AF573&amp;"_"&amp;$AH573)=0),"未反映NG",""))</f>
        <v/>
      </c>
      <c r="AK573" s="6" t="str">
        <f t="shared" si="35"/>
        <v>_</v>
      </c>
      <c r="AL573" s="6" t="str">
        <f>IF(B573="","",_xlfn.XLOOKUP(AF573,CostDB!A:A,CostDB!G:G))</f>
        <v/>
      </c>
    </row>
    <row r="574" spans="1:38" x14ac:dyDescent="0.35">
      <c r="A574" s="8"/>
      <c r="B574" s="9"/>
      <c r="C574" s="9"/>
      <c r="D574" s="10"/>
      <c r="E574" s="9"/>
      <c r="F574" s="9"/>
      <c r="G574" s="9"/>
      <c r="H574" s="9"/>
      <c r="I574" s="9"/>
      <c r="J574" s="9"/>
      <c r="K574" s="9"/>
      <c r="L574" s="9"/>
      <c r="M574" s="9"/>
      <c r="N574" s="9"/>
      <c r="O574" s="9"/>
      <c r="P574" s="9"/>
      <c r="Q574" s="9"/>
      <c r="R574" s="9"/>
      <c r="S574" s="9"/>
      <c r="T574" s="9"/>
      <c r="U574" s="9"/>
      <c r="V574" s="9"/>
      <c r="W574" s="9"/>
      <c r="X574" s="9"/>
      <c r="Y574" s="9"/>
      <c r="Z574" s="9"/>
      <c r="AA574" s="9"/>
      <c r="AB574" s="9"/>
      <c r="AC574" s="10"/>
      <c r="AD574" s="535"/>
      <c r="AE574" s="6">
        <f t="shared" si="36"/>
        <v>0</v>
      </c>
      <c r="AF574" s="6" t="str">
        <f>IF($AE574=17,_xlfn.XLOOKUP($A574&amp;" ",CostDB!B:B,CostDB!A:A,"",,),IF($AE574=15,_xlfn.XLOOKUP($A574&amp;"   ",CostDB!B:B,CostDB!A:A,"",,),""))</f>
        <v/>
      </c>
      <c r="AG574" s="6" t="str">
        <f t="shared" si="34"/>
        <v/>
      </c>
      <c r="AH574" s="6" t="str">
        <f t="shared" si="33"/>
        <v/>
      </c>
      <c r="AI574" s="6" t="str">
        <f>IF($AF574="","",IF(LEFT(A574,5)="17500","タンク",IF(LEFT(A574,5)="17510","タンク",IF(COUNTIF(WeDB!$D$174:$D$183,$AF574)&gt;0,"吊掛けのみ",IF(COUNTIF(WeDB!$M$3:$M$169,$AF574)&gt;0,"アルミ",IF(COUNTIF(WeDB!D$3:D$169,$AF574),"WE適用","適用無し"))))))</f>
        <v/>
      </c>
      <c r="AJ574" s="6" t="str">
        <f>IF(AND(AI574="WE適用",COUNTIF(Planning!$AS$10:$AS$896,$AF574&amp;"_"&amp;$AH574)&gt;0),"計画ok",IF(AND(AI574="WE適用",COUNTIF(Planning!$AS$10:$AS$896,$AF574&amp;"_"&amp;$AH574)=0),"未反映NG",""))</f>
        <v/>
      </c>
      <c r="AK574" s="6" t="str">
        <f t="shared" si="35"/>
        <v>_</v>
      </c>
      <c r="AL574" s="6" t="str">
        <f>IF(B574="","",_xlfn.XLOOKUP(AF574,CostDB!A:A,CostDB!G:G))</f>
        <v/>
      </c>
    </row>
    <row r="575" spans="1:38" x14ac:dyDescent="0.35">
      <c r="A575" s="8"/>
      <c r="B575" s="9"/>
      <c r="C575" s="9"/>
      <c r="D575" s="10"/>
      <c r="E575" s="9"/>
      <c r="F575" s="9"/>
      <c r="G575" s="9"/>
      <c r="H575" s="9"/>
      <c r="I575" s="9"/>
      <c r="J575" s="9"/>
      <c r="K575" s="9"/>
      <c r="L575" s="9"/>
      <c r="M575" s="9"/>
      <c r="N575" s="9"/>
      <c r="O575" s="9"/>
      <c r="P575" s="9"/>
      <c r="Q575" s="9"/>
      <c r="R575" s="9"/>
      <c r="S575" s="9"/>
      <c r="T575" s="9"/>
      <c r="U575" s="9"/>
      <c r="V575" s="9"/>
      <c r="W575" s="9"/>
      <c r="X575" s="9"/>
      <c r="Y575" s="9"/>
      <c r="Z575" s="9"/>
      <c r="AA575" s="9"/>
      <c r="AB575" s="9"/>
      <c r="AC575" s="10"/>
      <c r="AD575" s="535"/>
      <c r="AE575" s="6">
        <f t="shared" si="36"/>
        <v>0</v>
      </c>
      <c r="AF575" s="6" t="str">
        <f>IF($AE575=17,_xlfn.XLOOKUP($A575&amp;" ",CostDB!B:B,CostDB!A:A,"",,),IF($AE575=15,_xlfn.XLOOKUP($A575&amp;"   ",CostDB!B:B,CostDB!A:A,"",,),""))</f>
        <v/>
      </c>
      <c r="AG575" s="6" t="str">
        <f t="shared" si="34"/>
        <v/>
      </c>
      <c r="AH575" s="6" t="str">
        <f t="shared" si="33"/>
        <v/>
      </c>
      <c r="AI575" s="6" t="str">
        <f>IF($AF575="","",IF(LEFT(A575,5)="17500","タンク",IF(LEFT(A575,5)="17510","タンク",IF(COUNTIF(WeDB!$D$174:$D$183,$AF575)&gt;0,"吊掛けのみ",IF(COUNTIF(WeDB!$M$3:$M$169,$AF575)&gt;0,"アルミ",IF(COUNTIF(WeDB!D$3:D$169,$AF575),"WE適用","適用無し"))))))</f>
        <v/>
      </c>
      <c r="AJ575" s="6" t="str">
        <f>IF(AND(AI575="WE適用",COUNTIF(Planning!$AS$10:$AS$896,$AF575&amp;"_"&amp;$AH575)&gt;0),"計画ok",IF(AND(AI575="WE適用",COUNTIF(Planning!$AS$10:$AS$896,$AF575&amp;"_"&amp;$AH575)=0),"未反映NG",""))</f>
        <v/>
      </c>
      <c r="AK575" s="6" t="str">
        <f t="shared" si="35"/>
        <v>_</v>
      </c>
      <c r="AL575" s="6" t="str">
        <f>IF(B575="","",_xlfn.XLOOKUP(AF575,CostDB!A:A,CostDB!G:G))</f>
        <v/>
      </c>
    </row>
    <row r="576" spans="1:38" x14ac:dyDescent="0.35">
      <c r="A576" s="8"/>
      <c r="B576" s="9"/>
      <c r="C576" s="9"/>
      <c r="D576" s="10"/>
      <c r="E576" s="9"/>
      <c r="F576" s="9"/>
      <c r="G576" s="9"/>
      <c r="H576" s="9"/>
      <c r="I576" s="9"/>
      <c r="J576" s="9"/>
      <c r="K576" s="9"/>
      <c r="L576" s="9"/>
      <c r="M576" s="9"/>
      <c r="N576" s="9"/>
      <c r="O576" s="9"/>
      <c r="P576" s="9"/>
      <c r="Q576" s="9"/>
      <c r="R576" s="9"/>
      <c r="S576" s="9"/>
      <c r="T576" s="9"/>
      <c r="U576" s="9"/>
      <c r="V576" s="9"/>
      <c r="W576" s="9"/>
      <c r="X576" s="9"/>
      <c r="Y576" s="9"/>
      <c r="Z576" s="9"/>
      <c r="AA576" s="9"/>
      <c r="AB576" s="9"/>
      <c r="AC576" s="10"/>
      <c r="AD576" s="535"/>
      <c r="AE576" s="6">
        <f t="shared" si="36"/>
        <v>0</v>
      </c>
      <c r="AF576" s="6" t="str">
        <f>IF($AE576=17,_xlfn.XLOOKUP($A576&amp;" ",CostDB!B:B,CostDB!A:A,"",,),IF($AE576=15,_xlfn.XLOOKUP($A576&amp;"   ",CostDB!B:B,CostDB!A:A,"",,),""))</f>
        <v/>
      </c>
      <c r="AG576" s="6" t="str">
        <f t="shared" si="34"/>
        <v/>
      </c>
      <c r="AH576" s="6" t="str">
        <f t="shared" si="33"/>
        <v/>
      </c>
      <c r="AI576" s="6" t="str">
        <f>IF($AF576="","",IF(LEFT(A576,5)="17500","タンク",IF(LEFT(A576,5)="17510","タンク",IF(COUNTIF(WeDB!$D$174:$D$183,$AF576)&gt;0,"吊掛けのみ",IF(COUNTIF(WeDB!$M$3:$M$169,$AF576)&gt;0,"アルミ",IF(COUNTIF(WeDB!D$3:D$169,$AF576),"WE適用","適用無し"))))))</f>
        <v/>
      </c>
      <c r="AJ576" s="6" t="str">
        <f>IF(AND(AI576="WE適用",COUNTIF(Planning!$AS$10:$AS$896,$AF576&amp;"_"&amp;$AH576)&gt;0),"計画ok",IF(AND(AI576="WE適用",COUNTIF(Planning!$AS$10:$AS$896,$AF576&amp;"_"&amp;$AH576)=0),"未反映NG",""))</f>
        <v/>
      </c>
      <c r="AK576" s="6" t="str">
        <f t="shared" si="35"/>
        <v>_</v>
      </c>
      <c r="AL576" s="6" t="str">
        <f>IF(B576="","",_xlfn.XLOOKUP(AF576,CostDB!A:A,CostDB!G:G))</f>
        <v/>
      </c>
    </row>
    <row r="577" spans="1:38" x14ac:dyDescent="0.35">
      <c r="A577" s="8"/>
      <c r="B577" s="9"/>
      <c r="C577" s="9"/>
      <c r="D577" s="10"/>
      <c r="E577" s="9"/>
      <c r="F577" s="9"/>
      <c r="G577" s="9"/>
      <c r="H577" s="9"/>
      <c r="I577" s="9"/>
      <c r="J577" s="9"/>
      <c r="K577" s="9"/>
      <c r="L577" s="9"/>
      <c r="M577" s="9"/>
      <c r="N577" s="9"/>
      <c r="O577" s="9"/>
      <c r="P577" s="9"/>
      <c r="Q577" s="9"/>
      <c r="R577" s="9"/>
      <c r="S577" s="9"/>
      <c r="T577" s="9"/>
      <c r="U577" s="9"/>
      <c r="V577" s="9"/>
      <c r="W577" s="9"/>
      <c r="X577" s="9"/>
      <c r="Y577" s="9"/>
      <c r="Z577" s="9"/>
      <c r="AA577" s="9"/>
      <c r="AB577" s="9"/>
      <c r="AC577" s="10"/>
      <c r="AD577" s="535"/>
      <c r="AE577" s="6">
        <f t="shared" si="36"/>
        <v>0</v>
      </c>
      <c r="AF577" s="6" t="str">
        <f>IF($AE577=17,_xlfn.XLOOKUP($A577&amp;" ",CostDB!B:B,CostDB!A:A,"",,),IF($AE577=15,_xlfn.XLOOKUP($A577&amp;"   ",CostDB!B:B,CostDB!A:A,"",,),""))</f>
        <v/>
      </c>
      <c r="AG577" s="6" t="str">
        <f t="shared" si="34"/>
        <v/>
      </c>
      <c r="AH577" s="6" t="str">
        <f t="shared" si="33"/>
        <v/>
      </c>
      <c r="AI577" s="6" t="str">
        <f>IF($AF577="","",IF(LEFT(A577,5)="17500","タンク",IF(LEFT(A577,5)="17510","タンク",IF(COUNTIF(WeDB!$D$174:$D$183,$AF577)&gt;0,"吊掛けのみ",IF(COUNTIF(WeDB!$M$3:$M$169,$AF577)&gt;0,"アルミ",IF(COUNTIF(WeDB!D$3:D$169,$AF577),"WE適用","適用無し"))))))</f>
        <v/>
      </c>
      <c r="AJ577" s="6" t="str">
        <f>IF(AND(AI577="WE適用",COUNTIF(Planning!$AS$10:$AS$896,$AF577&amp;"_"&amp;$AH577)&gt;0),"計画ok",IF(AND(AI577="WE適用",COUNTIF(Planning!$AS$10:$AS$896,$AF577&amp;"_"&amp;$AH577)=0),"未反映NG",""))</f>
        <v/>
      </c>
      <c r="AK577" s="6" t="str">
        <f t="shared" si="35"/>
        <v>_</v>
      </c>
      <c r="AL577" s="6" t="str">
        <f>IF(B577="","",_xlfn.XLOOKUP(AF577,CostDB!A:A,CostDB!G:G))</f>
        <v/>
      </c>
    </row>
    <row r="578" spans="1:38" x14ac:dyDescent="0.35">
      <c r="A578" s="8"/>
      <c r="B578" s="9"/>
      <c r="C578" s="9"/>
      <c r="D578" s="10"/>
      <c r="E578" s="9"/>
      <c r="F578" s="9"/>
      <c r="G578" s="9"/>
      <c r="H578" s="9"/>
      <c r="I578" s="9"/>
      <c r="J578" s="9"/>
      <c r="K578" s="9"/>
      <c r="L578" s="9"/>
      <c r="M578" s="9"/>
      <c r="N578" s="9"/>
      <c r="O578" s="9"/>
      <c r="P578" s="9"/>
      <c r="Q578" s="9"/>
      <c r="R578" s="9"/>
      <c r="S578" s="9"/>
      <c r="T578" s="9"/>
      <c r="U578" s="9"/>
      <c r="V578" s="9"/>
      <c r="W578" s="9"/>
      <c r="X578" s="9"/>
      <c r="Y578" s="9"/>
      <c r="Z578" s="9"/>
      <c r="AA578" s="9"/>
      <c r="AB578" s="9"/>
      <c r="AC578" s="10"/>
      <c r="AD578" s="535"/>
      <c r="AE578" s="6">
        <f t="shared" si="36"/>
        <v>0</v>
      </c>
      <c r="AF578" s="6" t="str">
        <f>IF($AE578=17,_xlfn.XLOOKUP($A578&amp;" ",CostDB!B:B,CostDB!A:A,"",,),IF($AE578=15,_xlfn.XLOOKUP($A578&amp;"   ",CostDB!B:B,CostDB!A:A,"",,),""))</f>
        <v/>
      </c>
      <c r="AG578" s="6" t="str">
        <f t="shared" si="34"/>
        <v/>
      </c>
      <c r="AH578" s="6" t="str">
        <f t="shared" si="33"/>
        <v/>
      </c>
      <c r="AI578" s="6" t="str">
        <f>IF($AF578="","",IF(LEFT(A578,5)="17500","タンク",IF(LEFT(A578,5)="17510","タンク",IF(COUNTIF(WeDB!$D$174:$D$183,$AF578)&gt;0,"吊掛けのみ",IF(COUNTIF(WeDB!$M$3:$M$169,$AF578)&gt;0,"アルミ",IF(COUNTIF(WeDB!D$3:D$169,$AF578),"WE適用","適用無し"))))))</f>
        <v/>
      </c>
      <c r="AJ578" s="6" t="str">
        <f>IF(AND(AI578="WE適用",COUNTIF(Planning!$AS$10:$AS$896,$AF578&amp;"_"&amp;$AH578)&gt;0),"計画ok",IF(AND(AI578="WE適用",COUNTIF(Planning!$AS$10:$AS$896,$AF578&amp;"_"&amp;$AH578)=0),"未反映NG",""))</f>
        <v/>
      </c>
      <c r="AK578" s="6" t="str">
        <f t="shared" si="35"/>
        <v>_</v>
      </c>
      <c r="AL578" s="6" t="str">
        <f>IF(B578="","",_xlfn.XLOOKUP(AF578,CostDB!A:A,CostDB!G:G))</f>
        <v/>
      </c>
    </row>
    <row r="579" spans="1:38" x14ac:dyDescent="0.35">
      <c r="A579" s="8"/>
      <c r="B579" s="9"/>
      <c r="C579" s="9"/>
      <c r="D579" s="10"/>
      <c r="E579" s="9"/>
      <c r="F579" s="9"/>
      <c r="G579" s="9"/>
      <c r="H579" s="9"/>
      <c r="I579" s="9"/>
      <c r="J579" s="9"/>
      <c r="K579" s="9"/>
      <c r="L579" s="9"/>
      <c r="M579" s="9"/>
      <c r="N579" s="9"/>
      <c r="O579" s="9"/>
      <c r="P579" s="9"/>
      <c r="Q579" s="9"/>
      <c r="R579" s="9"/>
      <c r="S579" s="9"/>
      <c r="T579" s="9"/>
      <c r="U579" s="9"/>
      <c r="V579" s="9"/>
      <c r="W579" s="9"/>
      <c r="X579" s="9"/>
      <c r="Y579" s="9"/>
      <c r="Z579" s="9"/>
      <c r="AA579" s="9"/>
      <c r="AB579" s="9"/>
      <c r="AC579" s="10"/>
      <c r="AD579" s="535"/>
      <c r="AE579" s="6">
        <f t="shared" si="36"/>
        <v>0</v>
      </c>
      <c r="AF579" s="6" t="str">
        <f>IF($AE579=17,_xlfn.XLOOKUP($A579&amp;" ",CostDB!B:B,CostDB!A:A,"",,),IF($AE579=15,_xlfn.XLOOKUP($A579&amp;"   ",CostDB!B:B,CostDB!A:A,"",,),""))</f>
        <v/>
      </c>
      <c r="AG579" s="6" t="str">
        <f t="shared" si="34"/>
        <v/>
      </c>
      <c r="AH579" s="6" t="str">
        <f t="shared" si="33"/>
        <v/>
      </c>
      <c r="AI579" s="6" t="str">
        <f>IF($AF579="","",IF(LEFT(A579,5)="17500","タンク",IF(LEFT(A579,5)="17510","タンク",IF(COUNTIF(WeDB!$D$174:$D$183,$AF579)&gt;0,"吊掛けのみ",IF(COUNTIF(WeDB!$M$3:$M$169,$AF579)&gt;0,"アルミ",IF(COUNTIF(WeDB!D$3:D$169,$AF579),"WE適用","適用無し"))))))</f>
        <v/>
      </c>
      <c r="AJ579" s="6" t="str">
        <f>IF(AND(AI579="WE適用",COUNTIF(Planning!$AS$10:$AS$896,$AF579&amp;"_"&amp;$AH579)&gt;0),"計画ok",IF(AND(AI579="WE適用",COUNTIF(Planning!$AS$10:$AS$896,$AF579&amp;"_"&amp;$AH579)=0),"未反映NG",""))</f>
        <v/>
      </c>
      <c r="AK579" s="6" t="str">
        <f t="shared" si="35"/>
        <v>_</v>
      </c>
      <c r="AL579" s="6" t="str">
        <f>IF(B579="","",_xlfn.XLOOKUP(AF579,CostDB!A:A,CostDB!G:G))</f>
        <v/>
      </c>
    </row>
    <row r="580" spans="1:38" x14ac:dyDescent="0.35">
      <c r="A580" s="8"/>
      <c r="B580" s="9"/>
      <c r="C580" s="9"/>
      <c r="D580" s="10"/>
      <c r="E580" s="9"/>
      <c r="F580" s="9"/>
      <c r="G580" s="9"/>
      <c r="H580" s="9"/>
      <c r="I580" s="9"/>
      <c r="J580" s="9"/>
      <c r="K580" s="9"/>
      <c r="L580" s="9"/>
      <c r="M580" s="9"/>
      <c r="N580" s="9"/>
      <c r="O580" s="9"/>
      <c r="P580" s="9"/>
      <c r="Q580" s="9"/>
      <c r="R580" s="9"/>
      <c r="S580" s="9"/>
      <c r="T580" s="9"/>
      <c r="U580" s="9"/>
      <c r="V580" s="9"/>
      <c r="W580" s="9"/>
      <c r="X580" s="9"/>
      <c r="Y580" s="9"/>
      <c r="Z580" s="9"/>
      <c r="AA580" s="9"/>
      <c r="AB580" s="9"/>
      <c r="AC580" s="10"/>
      <c r="AD580" s="535"/>
      <c r="AE580" s="6">
        <f t="shared" si="36"/>
        <v>0</v>
      </c>
      <c r="AF580" s="6" t="str">
        <f>IF($AE580=17,_xlfn.XLOOKUP($A580&amp;" ",CostDB!B:B,CostDB!A:A,"",,),IF($AE580=15,_xlfn.XLOOKUP($A580&amp;"   ",CostDB!B:B,CostDB!A:A,"",,),""))</f>
        <v/>
      </c>
      <c r="AG580" s="6" t="str">
        <f t="shared" si="34"/>
        <v/>
      </c>
      <c r="AH580" s="6" t="str">
        <f t="shared" si="33"/>
        <v/>
      </c>
      <c r="AI580" s="6" t="str">
        <f>IF($AF580="","",IF(LEFT(A580,5)="17500","タンク",IF(LEFT(A580,5)="17510","タンク",IF(COUNTIF(WeDB!$D$174:$D$183,$AF580)&gt;0,"吊掛けのみ",IF(COUNTIF(WeDB!$M$3:$M$169,$AF580)&gt;0,"アルミ",IF(COUNTIF(WeDB!D$3:D$169,$AF580),"WE適用","適用無し"))))))</f>
        <v/>
      </c>
      <c r="AJ580" s="6" t="str">
        <f>IF(AND(AI580="WE適用",COUNTIF(Planning!$AS$10:$AS$896,$AF580&amp;"_"&amp;$AH580)&gt;0),"計画ok",IF(AND(AI580="WE適用",COUNTIF(Planning!$AS$10:$AS$896,$AF580&amp;"_"&amp;$AH580)=0),"未反映NG",""))</f>
        <v/>
      </c>
      <c r="AK580" s="6" t="str">
        <f t="shared" si="35"/>
        <v>_</v>
      </c>
      <c r="AL580" s="6" t="str">
        <f>IF(B580="","",_xlfn.XLOOKUP(AF580,CostDB!A:A,CostDB!G:G))</f>
        <v/>
      </c>
    </row>
    <row r="581" spans="1:38" x14ac:dyDescent="0.35">
      <c r="A581" s="8"/>
      <c r="B581" s="9"/>
      <c r="C581" s="9"/>
      <c r="D581" s="10"/>
      <c r="E581" s="9"/>
      <c r="F581" s="9"/>
      <c r="G581" s="9"/>
      <c r="H581" s="9"/>
      <c r="I581" s="9"/>
      <c r="J581" s="9"/>
      <c r="K581" s="9"/>
      <c r="L581" s="9"/>
      <c r="M581" s="9"/>
      <c r="N581" s="9"/>
      <c r="O581" s="9"/>
      <c r="P581" s="9"/>
      <c r="Q581" s="9"/>
      <c r="R581" s="9"/>
      <c r="S581" s="9"/>
      <c r="T581" s="9"/>
      <c r="U581" s="9"/>
      <c r="V581" s="9"/>
      <c r="W581" s="9"/>
      <c r="X581" s="9"/>
      <c r="Y581" s="9"/>
      <c r="Z581" s="9"/>
      <c r="AA581" s="9"/>
      <c r="AB581" s="9"/>
      <c r="AC581" s="10"/>
      <c r="AD581" s="535"/>
      <c r="AE581" s="6">
        <f t="shared" si="36"/>
        <v>0</v>
      </c>
      <c r="AF581" s="6" t="str">
        <f>IF($AE581=17,_xlfn.XLOOKUP($A581&amp;" ",CostDB!B:B,CostDB!A:A,"",,),IF($AE581=15,_xlfn.XLOOKUP($A581&amp;"   ",CostDB!B:B,CostDB!A:A,"",,),""))</f>
        <v/>
      </c>
      <c r="AG581" s="6" t="str">
        <f t="shared" si="34"/>
        <v/>
      </c>
      <c r="AH581" s="6" t="str">
        <f t="shared" ref="AH581:AH644" si="37">IF($AG581="","",IF($AG581="COM","CBU",IF($AG581="MULTI","CBU",IF($AG581="FUN","CBU",IF($AG581="CELL","CBU",IF($AG581="CKD","CKD"))))))</f>
        <v/>
      </c>
      <c r="AI581" s="6" t="str">
        <f>IF($AF581="","",IF(LEFT(A581,5)="17500","タンク",IF(LEFT(A581,5)="17510","タンク",IF(COUNTIF(WeDB!$D$174:$D$183,$AF581)&gt;0,"吊掛けのみ",IF(COUNTIF(WeDB!$M$3:$M$169,$AF581)&gt;0,"アルミ",IF(COUNTIF(WeDB!D$3:D$169,$AF581),"WE適用","適用無し"))))))</f>
        <v/>
      </c>
      <c r="AJ581" s="6" t="str">
        <f>IF(AND(AI581="WE適用",COUNTIF(Planning!$AS$10:$AS$896,$AF581&amp;"_"&amp;$AH581)&gt;0),"計画ok",IF(AND(AI581="WE適用",COUNTIF(Planning!$AS$10:$AS$896,$AF581&amp;"_"&amp;$AH581)=0),"未反映NG",""))</f>
        <v/>
      </c>
      <c r="AK581" s="6" t="str">
        <f t="shared" si="35"/>
        <v>_</v>
      </c>
      <c r="AL581" s="6" t="str">
        <f>IF(B581="","",_xlfn.XLOOKUP(AF581,CostDB!A:A,CostDB!G:G))</f>
        <v/>
      </c>
    </row>
    <row r="582" spans="1:38" x14ac:dyDescent="0.35">
      <c r="A582" s="8"/>
      <c r="B582" s="9"/>
      <c r="C582" s="9"/>
      <c r="D582" s="10"/>
      <c r="E582" s="9"/>
      <c r="F582" s="9"/>
      <c r="G582" s="9"/>
      <c r="H582" s="9"/>
      <c r="I582" s="9"/>
      <c r="J582" s="9"/>
      <c r="K582" s="9"/>
      <c r="L582" s="9"/>
      <c r="M582" s="9"/>
      <c r="N582" s="9"/>
      <c r="O582" s="9"/>
      <c r="P582" s="9"/>
      <c r="Q582" s="9"/>
      <c r="R582" s="9"/>
      <c r="S582" s="9"/>
      <c r="T582" s="9"/>
      <c r="U582" s="9"/>
      <c r="V582" s="9"/>
      <c r="W582" s="9"/>
      <c r="X582" s="9"/>
      <c r="Y582" s="9"/>
      <c r="Z582" s="9"/>
      <c r="AA582" s="9"/>
      <c r="AB582" s="9"/>
      <c r="AC582" s="10"/>
      <c r="AD582" s="535"/>
      <c r="AE582" s="6">
        <f t="shared" si="36"/>
        <v>0</v>
      </c>
      <c r="AF582" s="6" t="str">
        <f>IF($AE582=17,_xlfn.XLOOKUP($A582&amp;" ",CostDB!B:B,CostDB!A:A,"",,),IF($AE582=15,_xlfn.XLOOKUP($A582&amp;"   ",CostDB!B:B,CostDB!A:A,"",,),""))</f>
        <v/>
      </c>
      <c r="AG582" s="6" t="str">
        <f t="shared" ref="AG582:AG645" si="38">IF($B582="K2AF02","COM",IF($B582="K2AF04","MULTI",IF($B582="K2AFC3","FUN",IF($B582="K2AFC4","CELL",IF($B582="K2KD32","CKD","")))))</f>
        <v/>
      </c>
      <c r="AH582" s="6" t="str">
        <f t="shared" si="37"/>
        <v/>
      </c>
      <c r="AI582" s="6" t="str">
        <f>IF($AF582="","",IF(LEFT(A582,5)="17500","タンク",IF(LEFT(A582,5)="17510","タンク",IF(COUNTIF(WeDB!$D$174:$D$183,$AF582)&gt;0,"吊掛けのみ",IF(COUNTIF(WeDB!$M$3:$M$169,$AF582)&gt;0,"アルミ",IF(COUNTIF(WeDB!D$3:D$169,$AF582),"WE適用","適用無し"))))))</f>
        <v/>
      </c>
      <c r="AJ582" s="6" t="str">
        <f>IF(AND(AI582="WE適用",COUNTIF(Planning!$AS$10:$AS$896,$AF582&amp;"_"&amp;$AH582)&gt;0),"計画ok",IF(AND(AI582="WE適用",COUNTIF(Planning!$AS$10:$AS$896,$AF582&amp;"_"&amp;$AH582)=0),"未反映NG",""))</f>
        <v/>
      </c>
      <c r="AK582" s="6" t="str">
        <f t="shared" ref="AK582:AK645" si="39">AF582&amp;"_"&amp;AH582</f>
        <v>_</v>
      </c>
      <c r="AL582" s="6" t="str">
        <f>IF(B582="","",_xlfn.XLOOKUP(AF582,CostDB!A:A,CostDB!G:G))</f>
        <v/>
      </c>
    </row>
    <row r="583" spans="1:38" x14ac:dyDescent="0.35">
      <c r="A583" s="8"/>
      <c r="B583" s="9"/>
      <c r="C583" s="9"/>
      <c r="D583" s="10"/>
      <c r="E583" s="9"/>
      <c r="F583" s="9"/>
      <c r="G583" s="9"/>
      <c r="H583" s="9"/>
      <c r="I583" s="9"/>
      <c r="J583" s="9"/>
      <c r="K583" s="9"/>
      <c r="L583" s="9"/>
      <c r="M583" s="9"/>
      <c r="N583" s="9"/>
      <c r="O583" s="9"/>
      <c r="P583" s="9"/>
      <c r="Q583" s="9"/>
      <c r="R583" s="9"/>
      <c r="S583" s="9"/>
      <c r="T583" s="9"/>
      <c r="U583" s="9"/>
      <c r="V583" s="9"/>
      <c r="W583" s="9"/>
      <c r="X583" s="9"/>
      <c r="Y583" s="9"/>
      <c r="Z583" s="9"/>
      <c r="AA583" s="9"/>
      <c r="AB583" s="9"/>
      <c r="AC583" s="10"/>
      <c r="AD583" s="535"/>
      <c r="AE583" s="6">
        <f t="shared" si="36"/>
        <v>0</v>
      </c>
      <c r="AF583" s="6" t="str">
        <f>IF($AE583=17,_xlfn.XLOOKUP($A583&amp;" ",CostDB!B:B,CostDB!A:A,"",,),IF($AE583=15,_xlfn.XLOOKUP($A583&amp;"   ",CostDB!B:B,CostDB!A:A,"",,),""))</f>
        <v/>
      </c>
      <c r="AG583" s="6" t="str">
        <f t="shared" si="38"/>
        <v/>
      </c>
      <c r="AH583" s="6" t="str">
        <f t="shared" si="37"/>
        <v/>
      </c>
      <c r="AI583" s="6" t="str">
        <f>IF($AF583="","",IF(LEFT(A583,5)="17500","タンク",IF(LEFT(A583,5)="17510","タンク",IF(COUNTIF(WeDB!$D$174:$D$183,$AF583)&gt;0,"吊掛けのみ",IF(COUNTIF(WeDB!$M$3:$M$169,$AF583)&gt;0,"アルミ",IF(COUNTIF(WeDB!D$3:D$169,$AF583),"WE適用","適用無し"))))))</f>
        <v/>
      </c>
      <c r="AJ583" s="6" t="str">
        <f>IF(AND(AI583="WE適用",COUNTIF(Planning!$AS$10:$AS$896,$AF583&amp;"_"&amp;$AH583)&gt;0),"計画ok",IF(AND(AI583="WE適用",COUNTIF(Planning!$AS$10:$AS$896,$AF583&amp;"_"&amp;$AH583)=0),"未反映NG",""))</f>
        <v/>
      </c>
      <c r="AK583" s="6" t="str">
        <f t="shared" si="39"/>
        <v>_</v>
      </c>
      <c r="AL583" s="6" t="str">
        <f>IF(B583="","",_xlfn.XLOOKUP(AF583,CostDB!A:A,CostDB!G:G))</f>
        <v/>
      </c>
    </row>
    <row r="584" spans="1:38" x14ac:dyDescent="0.35">
      <c r="A584" s="8"/>
      <c r="B584" s="9"/>
      <c r="C584" s="9"/>
      <c r="D584" s="10"/>
      <c r="E584" s="9"/>
      <c r="F584" s="9"/>
      <c r="G584" s="9"/>
      <c r="H584" s="9"/>
      <c r="I584" s="9"/>
      <c r="J584" s="9"/>
      <c r="K584" s="9"/>
      <c r="L584" s="9"/>
      <c r="M584" s="9"/>
      <c r="N584" s="9"/>
      <c r="O584" s="9"/>
      <c r="P584" s="9"/>
      <c r="Q584" s="9"/>
      <c r="R584" s="9"/>
      <c r="S584" s="9"/>
      <c r="T584" s="9"/>
      <c r="U584" s="9"/>
      <c r="V584" s="9"/>
      <c r="W584" s="9"/>
      <c r="X584" s="9"/>
      <c r="Y584" s="9"/>
      <c r="Z584" s="9"/>
      <c r="AA584" s="9"/>
      <c r="AB584" s="9"/>
      <c r="AC584" s="10"/>
      <c r="AD584" s="535"/>
      <c r="AE584" s="6">
        <f t="shared" si="36"/>
        <v>0</v>
      </c>
      <c r="AF584" s="6" t="str">
        <f>IF($AE584=17,_xlfn.XLOOKUP($A584&amp;" ",CostDB!B:B,CostDB!A:A,"",,),IF($AE584=15,_xlfn.XLOOKUP($A584&amp;"   ",CostDB!B:B,CostDB!A:A,"",,),""))</f>
        <v/>
      </c>
      <c r="AG584" s="6" t="str">
        <f t="shared" si="38"/>
        <v/>
      </c>
      <c r="AH584" s="6" t="str">
        <f t="shared" si="37"/>
        <v/>
      </c>
      <c r="AI584" s="6" t="str">
        <f>IF($AF584="","",IF(LEFT(A584,5)="17500","タンク",IF(LEFT(A584,5)="17510","タンク",IF(COUNTIF(WeDB!$D$174:$D$183,$AF584)&gt;0,"吊掛けのみ",IF(COUNTIF(WeDB!$M$3:$M$169,$AF584)&gt;0,"アルミ",IF(COUNTIF(WeDB!D$3:D$169,$AF584),"WE適用","適用無し"))))))</f>
        <v/>
      </c>
      <c r="AJ584" s="6" t="str">
        <f>IF(AND(AI584="WE適用",COUNTIF(Planning!$AS$10:$AS$896,$AF584&amp;"_"&amp;$AH584)&gt;0),"計画ok",IF(AND(AI584="WE適用",COUNTIF(Planning!$AS$10:$AS$896,$AF584&amp;"_"&amp;$AH584)=0),"未反映NG",""))</f>
        <v/>
      </c>
      <c r="AK584" s="6" t="str">
        <f t="shared" si="39"/>
        <v>_</v>
      </c>
      <c r="AL584" s="6" t="str">
        <f>IF(B584="","",_xlfn.XLOOKUP(AF584,CostDB!A:A,CostDB!G:G))</f>
        <v/>
      </c>
    </row>
    <row r="585" spans="1:38" x14ac:dyDescent="0.35">
      <c r="A585" s="8"/>
      <c r="B585" s="9"/>
      <c r="C585" s="9"/>
      <c r="D585" s="10"/>
      <c r="E585" s="9"/>
      <c r="F585" s="9"/>
      <c r="G585" s="9"/>
      <c r="H585" s="9"/>
      <c r="I585" s="9"/>
      <c r="J585" s="9"/>
      <c r="K585" s="9"/>
      <c r="L585" s="9"/>
      <c r="M585" s="9"/>
      <c r="N585" s="9"/>
      <c r="O585" s="9"/>
      <c r="P585" s="9"/>
      <c r="Q585" s="9"/>
      <c r="R585" s="9"/>
      <c r="S585" s="9"/>
      <c r="T585" s="9"/>
      <c r="U585" s="9"/>
      <c r="V585" s="9"/>
      <c r="W585" s="9"/>
      <c r="X585" s="9"/>
      <c r="Y585" s="9"/>
      <c r="Z585" s="9"/>
      <c r="AA585" s="9"/>
      <c r="AB585" s="9"/>
      <c r="AC585" s="10"/>
      <c r="AD585" s="535"/>
      <c r="AE585" s="6">
        <f t="shared" si="36"/>
        <v>0</v>
      </c>
      <c r="AF585" s="6" t="str">
        <f>IF($AE585=17,_xlfn.XLOOKUP($A585&amp;" ",CostDB!B:B,CostDB!A:A,"",,),IF($AE585=15,_xlfn.XLOOKUP($A585&amp;"   ",CostDB!B:B,CostDB!A:A,"",,),""))</f>
        <v/>
      </c>
      <c r="AG585" s="6" t="str">
        <f t="shared" si="38"/>
        <v/>
      </c>
      <c r="AH585" s="6" t="str">
        <f t="shared" si="37"/>
        <v/>
      </c>
      <c r="AI585" s="6" t="str">
        <f>IF($AF585="","",IF(LEFT(A585,5)="17500","タンク",IF(LEFT(A585,5)="17510","タンク",IF(COUNTIF(WeDB!$D$174:$D$183,$AF585)&gt;0,"吊掛けのみ",IF(COUNTIF(WeDB!$M$3:$M$169,$AF585)&gt;0,"アルミ",IF(COUNTIF(WeDB!D$3:D$169,$AF585),"WE適用","適用無し"))))))</f>
        <v/>
      </c>
      <c r="AJ585" s="6" t="str">
        <f>IF(AND(AI585="WE適用",COUNTIF(Planning!$AS$10:$AS$896,$AF585&amp;"_"&amp;$AH585)&gt;0),"計画ok",IF(AND(AI585="WE適用",COUNTIF(Planning!$AS$10:$AS$896,$AF585&amp;"_"&amp;$AH585)=0),"未反映NG",""))</f>
        <v/>
      </c>
      <c r="AK585" s="6" t="str">
        <f t="shared" si="39"/>
        <v>_</v>
      </c>
      <c r="AL585" s="6" t="str">
        <f>IF(B585="","",_xlfn.XLOOKUP(AF585,CostDB!A:A,CostDB!G:G))</f>
        <v/>
      </c>
    </row>
    <row r="586" spans="1:38" x14ac:dyDescent="0.35">
      <c r="A586" s="8"/>
      <c r="B586" s="9"/>
      <c r="C586" s="9"/>
      <c r="D586" s="10"/>
      <c r="E586" s="9"/>
      <c r="F586" s="9"/>
      <c r="G586" s="9"/>
      <c r="H586" s="9"/>
      <c r="I586" s="9"/>
      <c r="J586" s="9"/>
      <c r="K586" s="9"/>
      <c r="L586" s="9"/>
      <c r="M586" s="9"/>
      <c r="N586" s="9"/>
      <c r="O586" s="9"/>
      <c r="P586" s="9"/>
      <c r="Q586" s="9"/>
      <c r="R586" s="9"/>
      <c r="S586" s="9"/>
      <c r="T586" s="9"/>
      <c r="U586" s="9"/>
      <c r="V586" s="9"/>
      <c r="W586" s="9"/>
      <c r="X586" s="9"/>
      <c r="Y586" s="9"/>
      <c r="Z586" s="9"/>
      <c r="AA586" s="9"/>
      <c r="AB586" s="9"/>
      <c r="AC586" s="10"/>
      <c r="AD586" s="535"/>
      <c r="AE586" s="6">
        <f t="shared" si="36"/>
        <v>0</v>
      </c>
      <c r="AF586" s="6" t="str">
        <f>IF($AE586=17,_xlfn.XLOOKUP($A586&amp;" ",CostDB!B:B,CostDB!A:A,"",,),IF($AE586=15,_xlfn.XLOOKUP($A586&amp;"   ",CostDB!B:B,CostDB!A:A,"",,),""))</f>
        <v/>
      </c>
      <c r="AG586" s="6" t="str">
        <f t="shared" si="38"/>
        <v/>
      </c>
      <c r="AH586" s="6" t="str">
        <f t="shared" si="37"/>
        <v/>
      </c>
      <c r="AI586" s="6" t="str">
        <f>IF($AF586="","",IF(LEFT(A586,5)="17500","タンク",IF(LEFT(A586,5)="17510","タンク",IF(COUNTIF(WeDB!$D$174:$D$183,$AF586)&gt;0,"吊掛けのみ",IF(COUNTIF(WeDB!$M$3:$M$169,$AF586)&gt;0,"アルミ",IF(COUNTIF(WeDB!D$3:D$169,$AF586),"WE適用","適用無し"))))))</f>
        <v/>
      </c>
      <c r="AJ586" s="6" t="str">
        <f>IF(AND(AI586="WE適用",COUNTIF(Planning!$AS$10:$AS$896,$AF586&amp;"_"&amp;$AH586)&gt;0),"計画ok",IF(AND(AI586="WE適用",COUNTIF(Planning!$AS$10:$AS$896,$AF586&amp;"_"&amp;$AH586)=0),"未反映NG",""))</f>
        <v/>
      </c>
      <c r="AK586" s="6" t="str">
        <f t="shared" si="39"/>
        <v>_</v>
      </c>
      <c r="AL586" s="6" t="str">
        <f>IF(B586="","",_xlfn.XLOOKUP(AF586,CostDB!A:A,CostDB!G:G))</f>
        <v/>
      </c>
    </row>
    <row r="587" spans="1:38" x14ac:dyDescent="0.35">
      <c r="A587" s="8"/>
      <c r="B587" s="9"/>
      <c r="C587" s="9"/>
      <c r="D587" s="10"/>
      <c r="E587" s="9"/>
      <c r="F587" s="9"/>
      <c r="G587" s="9"/>
      <c r="H587" s="9"/>
      <c r="I587" s="9"/>
      <c r="J587" s="9"/>
      <c r="K587" s="9"/>
      <c r="L587" s="9"/>
      <c r="M587" s="9"/>
      <c r="N587" s="9"/>
      <c r="O587" s="9"/>
      <c r="P587" s="9"/>
      <c r="Q587" s="9"/>
      <c r="R587" s="9"/>
      <c r="S587" s="9"/>
      <c r="T587" s="9"/>
      <c r="U587" s="9"/>
      <c r="V587" s="9"/>
      <c r="W587" s="9"/>
      <c r="X587" s="9"/>
      <c r="Y587" s="9"/>
      <c r="Z587" s="9"/>
      <c r="AA587" s="9"/>
      <c r="AB587" s="9"/>
      <c r="AC587" s="10"/>
      <c r="AD587" s="535"/>
      <c r="AE587" s="6">
        <f t="shared" si="36"/>
        <v>0</v>
      </c>
      <c r="AF587" s="6" t="str">
        <f>IF($AE587=17,_xlfn.XLOOKUP($A587&amp;" ",CostDB!B:B,CostDB!A:A,"",,),IF($AE587=15,_xlfn.XLOOKUP($A587&amp;"   ",CostDB!B:B,CostDB!A:A,"",,),""))</f>
        <v/>
      </c>
      <c r="AG587" s="6" t="str">
        <f t="shared" si="38"/>
        <v/>
      </c>
      <c r="AH587" s="6" t="str">
        <f t="shared" si="37"/>
        <v/>
      </c>
      <c r="AI587" s="6" t="str">
        <f>IF($AF587="","",IF(LEFT(A587,5)="17500","タンク",IF(LEFT(A587,5)="17510","タンク",IF(COUNTIF(WeDB!$D$174:$D$183,$AF587)&gt;0,"吊掛けのみ",IF(COUNTIF(WeDB!$M$3:$M$169,$AF587)&gt;0,"アルミ",IF(COUNTIF(WeDB!D$3:D$169,$AF587),"WE適用","適用無し"))))))</f>
        <v/>
      </c>
      <c r="AJ587" s="6" t="str">
        <f>IF(AND(AI587="WE適用",COUNTIF(Planning!$AS$10:$AS$896,$AF587&amp;"_"&amp;$AH587)&gt;0),"計画ok",IF(AND(AI587="WE適用",COUNTIF(Planning!$AS$10:$AS$896,$AF587&amp;"_"&amp;$AH587)=0),"未反映NG",""))</f>
        <v/>
      </c>
      <c r="AK587" s="6" t="str">
        <f t="shared" si="39"/>
        <v>_</v>
      </c>
      <c r="AL587" s="6" t="str">
        <f>IF(B587="","",_xlfn.XLOOKUP(AF587,CostDB!A:A,CostDB!G:G))</f>
        <v/>
      </c>
    </row>
    <row r="588" spans="1:38" x14ac:dyDescent="0.35">
      <c r="A588" s="8"/>
      <c r="B588" s="9"/>
      <c r="C588" s="9"/>
      <c r="D588" s="10"/>
      <c r="E588" s="9"/>
      <c r="F588" s="9"/>
      <c r="G588" s="9"/>
      <c r="H588" s="9"/>
      <c r="I588" s="9"/>
      <c r="J588" s="9"/>
      <c r="K588" s="9"/>
      <c r="L588" s="9"/>
      <c r="M588" s="9"/>
      <c r="N588" s="9"/>
      <c r="O588" s="9"/>
      <c r="P588" s="9"/>
      <c r="Q588" s="9"/>
      <c r="R588" s="9"/>
      <c r="S588" s="9"/>
      <c r="T588" s="9"/>
      <c r="U588" s="9"/>
      <c r="V588" s="9"/>
      <c r="W588" s="9"/>
      <c r="X588" s="9"/>
      <c r="Y588" s="9"/>
      <c r="Z588" s="9"/>
      <c r="AA588" s="9"/>
      <c r="AB588" s="9"/>
      <c r="AC588" s="10"/>
      <c r="AD588" s="535"/>
      <c r="AE588" s="6">
        <f t="shared" si="36"/>
        <v>0</v>
      </c>
      <c r="AF588" s="6" t="str">
        <f>IF($AE588=17,_xlfn.XLOOKUP($A588&amp;" ",CostDB!B:B,CostDB!A:A,"",,),IF($AE588=15,_xlfn.XLOOKUP($A588&amp;"   ",CostDB!B:B,CostDB!A:A,"",,),""))</f>
        <v/>
      </c>
      <c r="AG588" s="6" t="str">
        <f t="shared" si="38"/>
        <v/>
      </c>
      <c r="AH588" s="6" t="str">
        <f t="shared" si="37"/>
        <v/>
      </c>
      <c r="AI588" s="6" t="str">
        <f>IF($AF588="","",IF(LEFT(A588,5)="17500","タンク",IF(LEFT(A588,5)="17510","タンク",IF(COUNTIF(WeDB!$D$174:$D$183,$AF588)&gt;0,"吊掛けのみ",IF(COUNTIF(WeDB!$M$3:$M$169,$AF588)&gt;0,"アルミ",IF(COUNTIF(WeDB!D$3:D$169,$AF588),"WE適用","適用無し"))))))</f>
        <v/>
      </c>
      <c r="AJ588" s="6" t="str">
        <f>IF(AND(AI588="WE適用",COUNTIF(Planning!$AS$10:$AS$896,$AF588&amp;"_"&amp;$AH588)&gt;0),"計画ok",IF(AND(AI588="WE適用",COUNTIF(Planning!$AS$10:$AS$896,$AF588&amp;"_"&amp;$AH588)=0),"未反映NG",""))</f>
        <v/>
      </c>
      <c r="AK588" s="6" t="str">
        <f t="shared" si="39"/>
        <v>_</v>
      </c>
      <c r="AL588" s="6" t="str">
        <f>IF(B588="","",_xlfn.XLOOKUP(AF588,CostDB!A:A,CostDB!G:G))</f>
        <v/>
      </c>
    </row>
    <row r="589" spans="1:38" x14ac:dyDescent="0.35">
      <c r="A589" s="8"/>
      <c r="B589" s="9"/>
      <c r="C589" s="9"/>
      <c r="D589" s="10"/>
      <c r="E589" s="9"/>
      <c r="F589" s="9"/>
      <c r="G589" s="9"/>
      <c r="H589" s="9"/>
      <c r="I589" s="9"/>
      <c r="J589" s="9"/>
      <c r="K589" s="9"/>
      <c r="L589" s="9"/>
      <c r="M589" s="9"/>
      <c r="N589" s="9"/>
      <c r="O589" s="9"/>
      <c r="P589" s="9"/>
      <c r="Q589" s="9"/>
      <c r="R589" s="9"/>
      <c r="S589" s="9"/>
      <c r="T589" s="9"/>
      <c r="U589" s="9"/>
      <c r="V589" s="9"/>
      <c r="W589" s="9"/>
      <c r="X589" s="9"/>
      <c r="Y589" s="9"/>
      <c r="Z589" s="9"/>
      <c r="AA589" s="9"/>
      <c r="AB589" s="9"/>
      <c r="AC589" s="10"/>
      <c r="AD589" s="535"/>
      <c r="AE589" s="6">
        <f t="shared" si="36"/>
        <v>0</v>
      </c>
      <c r="AF589" s="6" t="str">
        <f>IF($AE589=17,_xlfn.XLOOKUP($A589&amp;" ",CostDB!B:B,CostDB!A:A,"",,),IF($AE589=15,_xlfn.XLOOKUP($A589&amp;"   ",CostDB!B:B,CostDB!A:A,"",,),""))</f>
        <v/>
      </c>
      <c r="AG589" s="6" t="str">
        <f t="shared" si="38"/>
        <v/>
      </c>
      <c r="AH589" s="6" t="str">
        <f t="shared" si="37"/>
        <v/>
      </c>
      <c r="AI589" s="6" t="str">
        <f>IF($AF589="","",IF(LEFT(A589,5)="17500","タンク",IF(LEFT(A589,5)="17510","タンク",IF(COUNTIF(WeDB!$D$174:$D$183,$AF589)&gt;0,"吊掛けのみ",IF(COUNTIF(WeDB!$M$3:$M$169,$AF589)&gt;0,"アルミ",IF(COUNTIF(WeDB!D$3:D$169,$AF589),"WE適用","適用無し"))))))</f>
        <v/>
      </c>
      <c r="AJ589" s="6" t="str">
        <f>IF(AND(AI589="WE適用",COUNTIF(Planning!$AS$10:$AS$896,$AF589&amp;"_"&amp;$AH589)&gt;0),"計画ok",IF(AND(AI589="WE適用",COUNTIF(Planning!$AS$10:$AS$896,$AF589&amp;"_"&amp;$AH589)=0),"未反映NG",""))</f>
        <v/>
      </c>
      <c r="AK589" s="6" t="str">
        <f t="shared" si="39"/>
        <v>_</v>
      </c>
      <c r="AL589" s="6" t="str">
        <f>IF(B589="","",_xlfn.XLOOKUP(AF589,CostDB!A:A,CostDB!G:G))</f>
        <v/>
      </c>
    </row>
    <row r="590" spans="1:38" x14ac:dyDescent="0.35">
      <c r="A590" s="8"/>
      <c r="B590" s="9"/>
      <c r="C590" s="9"/>
      <c r="D590" s="10"/>
      <c r="E590" s="9"/>
      <c r="F590" s="9"/>
      <c r="G590" s="9"/>
      <c r="H590" s="9"/>
      <c r="I590" s="9"/>
      <c r="J590" s="9"/>
      <c r="K590" s="9"/>
      <c r="L590" s="9"/>
      <c r="M590" s="9"/>
      <c r="N590" s="9"/>
      <c r="O590" s="9"/>
      <c r="P590" s="9"/>
      <c r="Q590" s="9"/>
      <c r="R590" s="9"/>
      <c r="S590" s="9"/>
      <c r="T590" s="9"/>
      <c r="U590" s="9"/>
      <c r="V590" s="9"/>
      <c r="W590" s="9"/>
      <c r="X590" s="9"/>
      <c r="Y590" s="9"/>
      <c r="Z590" s="9"/>
      <c r="AA590" s="9"/>
      <c r="AB590" s="9"/>
      <c r="AC590" s="10"/>
      <c r="AD590" s="535"/>
      <c r="AE590" s="6">
        <f t="shared" si="36"/>
        <v>0</v>
      </c>
      <c r="AF590" s="6" t="str">
        <f>IF($AE590=17,_xlfn.XLOOKUP($A590&amp;" ",CostDB!B:B,CostDB!A:A,"",,),IF($AE590=15,_xlfn.XLOOKUP($A590&amp;"   ",CostDB!B:B,CostDB!A:A,"",,),""))</f>
        <v/>
      </c>
      <c r="AG590" s="6" t="str">
        <f t="shared" si="38"/>
        <v/>
      </c>
      <c r="AH590" s="6" t="str">
        <f t="shared" si="37"/>
        <v/>
      </c>
      <c r="AI590" s="6" t="str">
        <f>IF($AF590="","",IF(LEFT(A590,5)="17500","タンク",IF(LEFT(A590,5)="17510","タンク",IF(COUNTIF(WeDB!$D$174:$D$183,$AF590)&gt;0,"吊掛けのみ",IF(COUNTIF(WeDB!$M$3:$M$169,$AF590)&gt;0,"アルミ",IF(COUNTIF(WeDB!D$3:D$169,$AF590),"WE適用","適用無し"))))))</f>
        <v/>
      </c>
      <c r="AJ590" s="6" t="str">
        <f>IF(AND(AI590="WE適用",COUNTIF(Planning!$AS$10:$AS$896,$AF590&amp;"_"&amp;$AH590)&gt;0),"計画ok",IF(AND(AI590="WE適用",COUNTIF(Planning!$AS$10:$AS$896,$AF590&amp;"_"&amp;$AH590)=0),"未反映NG",""))</f>
        <v/>
      </c>
      <c r="AK590" s="6" t="str">
        <f t="shared" si="39"/>
        <v>_</v>
      </c>
      <c r="AL590" s="6" t="str">
        <f>IF(B590="","",_xlfn.XLOOKUP(AF590,CostDB!A:A,CostDB!G:G))</f>
        <v/>
      </c>
    </row>
    <row r="591" spans="1:38" x14ac:dyDescent="0.35">
      <c r="A591" s="8"/>
      <c r="B591" s="9"/>
      <c r="C591" s="9"/>
      <c r="D591" s="10"/>
      <c r="E591" s="9"/>
      <c r="F591" s="9"/>
      <c r="G591" s="9"/>
      <c r="H591" s="9"/>
      <c r="I591" s="9"/>
      <c r="J591" s="9"/>
      <c r="K591" s="9"/>
      <c r="L591" s="9"/>
      <c r="M591" s="9"/>
      <c r="N591" s="9"/>
      <c r="O591" s="9"/>
      <c r="P591" s="9"/>
      <c r="Q591" s="9"/>
      <c r="R591" s="9"/>
      <c r="S591" s="9"/>
      <c r="T591" s="9"/>
      <c r="U591" s="9"/>
      <c r="V591" s="9"/>
      <c r="W591" s="9"/>
      <c r="X591" s="9"/>
      <c r="Y591" s="9"/>
      <c r="Z591" s="9"/>
      <c r="AA591" s="9"/>
      <c r="AB591" s="9"/>
      <c r="AC591" s="10"/>
      <c r="AD591" s="535"/>
      <c r="AE591" s="6">
        <f t="shared" si="36"/>
        <v>0</v>
      </c>
      <c r="AF591" s="6" t="str">
        <f>IF($AE591=17,_xlfn.XLOOKUP($A591&amp;" ",CostDB!B:B,CostDB!A:A,"",,),IF($AE591=15,_xlfn.XLOOKUP($A591&amp;"   ",CostDB!B:B,CostDB!A:A,"",,),""))</f>
        <v/>
      </c>
      <c r="AG591" s="6" t="str">
        <f t="shared" si="38"/>
        <v/>
      </c>
      <c r="AH591" s="6" t="str">
        <f t="shared" si="37"/>
        <v/>
      </c>
      <c r="AI591" s="6" t="str">
        <f>IF($AF591="","",IF(LEFT(A591,5)="17500","タンク",IF(LEFT(A591,5)="17510","タンク",IF(COUNTIF(WeDB!$D$174:$D$183,$AF591)&gt;0,"吊掛けのみ",IF(COUNTIF(WeDB!$M$3:$M$169,$AF591)&gt;0,"アルミ",IF(COUNTIF(WeDB!D$3:D$169,$AF591),"WE適用","適用無し"))))))</f>
        <v/>
      </c>
      <c r="AJ591" s="6" t="str">
        <f>IF(AND(AI591="WE適用",COUNTIF(Planning!$AS$10:$AS$896,$AF591&amp;"_"&amp;$AH591)&gt;0),"計画ok",IF(AND(AI591="WE適用",COUNTIF(Planning!$AS$10:$AS$896,$AF591&amp;"_"&amp;$AH591)=0),"未反映NG",""))</f>
        <v/>
      </c>
      <c r="AK591" s="6" t="str">
        <f t="shared" si="39"/>
        <v>_</v>
      </c>
      <c r="AL591" s="6" t="str">
        <f>IF(B591="","",_xlfn.XLOOKUP(AF591,CostDB!A:A,CostDB!G:G))</f>
        <v/>
      </c>
    </row>
    <row r="592" spans="1:38" x14ac:dyDescent="0.35">
      <c r="A592" s="8"/>
      <c r="B592" s="9"/>
      <c r="C592" s="9"/>
      <c r="D592" s="10"/>
      <c r="E592" s="9"/>
      <c r="F592" s="9"/>
      <c r="G592" s="9"/>
      <c r="H592" s="9"/>
      <c r="I592" s="9"/>
      <c r="J592" s="9"/>
      <c r="K592" s="9"/>
      <c r="L592" s="9"/>
      <c r="M592" s="9"/>
      <c r="N592" s="9"/>
      <c r="O592" s="9"/>
      <c r="P592" s="9"/>
      <c r="Q592" s="9"/>
      <c r="R592" s="9"/>
      <c r="S592" s="9"/>
      <c r="T592" s="9"/>
      <c r="U592" s="9"/>
      <c r="V592" s="9"/>
      <c r="W592" s="9"/>
      <c r="X592" s="9"/>
      <c r="Y592" s="9"/>
      <c r="Z592" s="9"/>
      <c r="AA592" s="9"/>
      <c r="AB592" s="9"/>
      <c r="AC592" s="10"/>
      <c r="AD592" s="535"/>
      <c r="AE592" s="6">
        <f t="shared" si="36"/>
        <v>0</v>
      </c>
      <c r="AF592" s="6" t="str">
        <f>IF($AE592=17,_xlfn.XLOOKUP($A592&amp;" ",CostDB!B:B,CostDB!A:A,"",,),IF($AE592=15,_xlfn.XLOOKUP($A592&amp;"   ",CostDB!B:B,CostDB!A:A,"",,),""))</f>
        <v/>
      </c>
      <c r="AG592" s="6" t="str">
        <f t="shared" si="38"/>
        <v/>
      </c>
      <c r="AH592" s="6" t="str">
        <f t="shared" si="37"/>
        <v/>
      </c>
      <c r="AI592" s="6" t="str">
        <f>IF($AF592="","",IF(LEFT(A592,5)="17500","タンク",IF(LEFT(A592,5)="17510","タンク",IF(COUNTIF(WeDB!$D$174:$D$183,$AF592)&gt;0,"吊掛けのみ",IF(COUNTIF(WeDB!$M$3:$M$169,$AF592)&gt;0,"アルミ",IF(COUNTIF(WeDB!D$3:D$169,$AF592),"WE適用","適用無し"))))))</f>
        <v/>
      </c>
      <c r="AJ592" s="6" t="str">
        <f>IF(AND(AI592="WE適用",COUNTIF(Planning!$AS$10:$AS$896,$AF592&amp;"_"&amp;$AH592)&gt;0),"計画ok",IF(AND(AI592="WE適用",COUNTIF(Planning!$AS$10:$AS$896,$AF592&amp;"_"&amp;$AH592)=0),"未反映NG",""))</f>
        <v/>
      </c>
      <c r="AK592" s="6" t="str">
        <f t="shared" si="39"/>
        <v>_</v>
      </c>
      <c r="AL592" s="6" t="str">
        <f>IF(B592="","",_xlfn.XLOOKUP(AF592,CostDB!A:A,CostDB!G:G))</f>
        <v/>
      </c>
    </row>
    <row r="593" spans="1:38" x14ac:dyDescent="0.35">
      <c r="A593" s="8"/>
      <c r="B593" s="9"/>
      <c r="C593" s="9"/>
      <c r="D593" s="10"/>
      <c r="E593" s="9"/>
      <c r="F593" s="9"/>
      <c r="G593" s="9"/>
      <c r="H593" s="9"/>
      <c r="I593" s="9"/>
      <c r="J593" s="9"/>
      <c r="K593" s="9"/>
      <c r="L593" s="9"/>
      <c r="M593" s="9"/>
      <c r="N593" s="9"/>
      <c r="O593" s="9"/>
      <c r="P593" s="9"/>
      <c r="Q593" s="9"/>
      <c r="R593" s="9"/>
      <c r="S593" s="9"/>
      <c r="T593" s="9"/>
      <c r="U593" s="9"/>
      <c r="V593" s="9"/>
      <c r="W593" s="9"/>
      <c r="X593" s="9"/>
      <c r="Y593" s="9"/>
      <c r="Z593" s="9"/>
      <c r="AA593" s="9"/>
      <c r="AB593" s="9"/>
      <c r="AC593" s="10"/>
      <c r="AD593" s="535"/>
      <c r="AE593" s="6">
        <f t="shared" si="36"/>
        <v>0</v>
      </c>
      <c r="AF593" s="6" t="str">
        <f>IF($AE593=17,_xlfn.XLOOKUP($A593&amp;" ",CostDB!B:B,CostDB!A:A,"",,),IF($AE593=15,_xlfn.XLOOKUP($A593&amp;"   ",CostDB!B:B,CostDB!A:A,"",,),""))</f>
        <v/>
      </c>
      <c r="AG593" s="6" t="str">
        <f t="shared" si="38"/>
        <v/>
      </c>
      <c r="AH593" s="6" t="str">
        <f t="shared" si="37"/>
        <v/>
      </c>
      <c r="AI593" s="6" t="str">
        <f>IF($AF593="","",IF(LEFT(A593,5)="17500","タンク",IF(LEFT(A593,5)="17510","タンク",IF(COUNTIF(WeDB!$D$174:$D$183,$AF593)&gt;0,"吊掛けのみ",IF(COUNTIF(WeDB!$M$3:$M$169,$AF593)&gt;0,"アルミ",IF(COUNTIF(WeDB!D$3:D$169,$AF593),"WE適用","適用無し"))))))</f>
        <v/>
      </c>
      <c r="AJ593" s="6" t="str">
        <f>IF(AND(AI593="WE適用",COUNTIF(Planning!$AS$10:$AS$896,$AF593&amp;"_"&amp;$AH593)&gt;0),"計画ok",IF(AND(AI593="WE適用",COUNTIF(Planning!$AS$10:$AS$896,$AF593&amp;"_"&amp;$AH593)=0),"未反映NG",""))</f>
        <v/>
      </c>
      <c r="AK593" s="6" t="str">
        <f t="shared" si="39"/>
        <v>_</v>
      </c>
      <c r="AL593" s="6" t="str">
        <f>IF(B593="","",_xlfn.XLOOKUP(AF593,CostDB!A:A,CostDB!G:G))</f>
        <v/>
      </c>
    </row>
    <row r="594" spans="1:38" x14ac:dyDescent="0.35">
      <c r="A594" s="8"/>
      <c r="B594" s="9"/>
      <c r="C594" s="9"/>
      <c r="D594" s="10"/>
      <c r="E594" s="9"/>
      <c r="F594" s="9"/>
      <c r="G594" s="9"/>
      <c r="H594" s="9"/>
      <c r="I594" s="9"/>
      <c r="J594" s="9"/>
      <c r="K594" s="9"/>
      <c r="L594" s="9"/>
      <c r="M594" s="9"/>
      <c r="N594" s="9"/>
      <c r="O594" s="9"/>
      <c r="P594" s="9"/>
      <c r="Q594" s="9"/>
      <c r="R594" s="9"/>
      <c r="S594" s="9"/>
      <c r="T594" s="9"/>
      <c r="U594" s="9"/>
      <c r="V594" s="9"/>
      <c r="W594" s="9"/>
      <c r="X594" s="9"/>
      <c r="Y594" s="9"/>
      <c r="Z594" s="9"/>
      <c r="AA594" s="9"/>
      <c r="AB594" s="9"/>
      <c r="AC594" s="10"/>
      <c r="AD594" s="535"/>
      <c r="AE594" s="6">
        <f t="shared" si="36"/>
        <v>0</v>
      </c>
      <c r="AF594" s="6" t="str">
        <f>IF($AE594=17,_xlfn.XLOOKUP($A594&amp;" ",CostDB!B:B,CostDB!A:A,"",,),IF($AE594=15,_xlfn.XLOOKUP($A594&amp;"   ",CostDB!B:B,CostDB!A:A,"",,),""))</f>
        <v/>
      </c>
      <c r="AG594" s="6" t="str">
        <f t="shared" si="38"/>
        <v/>
      </c>
      <c r="AH594" s="6" t="str">
        <f t="shared" si="37"/>
        <v/>
      </c>
      <c r="AI594" s="6" t="str">
        <f>IF($AF594="","",IF(LEFT(A594,5)="17500","タンク",IF(LEFT(A594,5)="17510","タンク",IF(COUNTIF(WeDB!$D$174:$D$183,$AF594)&gt;0,"吊掛けのみ",IF(COUNTIF(WeDB!$M$3:$M$169,$AF594)&gt;0,"アルミ",IF(COUNTIF(WeDB!D$3:D$169,$AF594),"WE適用","適用無し"))))))</f>
        <v/>
      </c>
      <c r="AJ594" s="6" t="str">
        <f>IF(AND(AI594="WE適用",COUNTIF(Planning!$AS$10:$AS$896,$AF594&amp;"_"&amp;$AH594)&gt;0),"計画ok",IF(AND(AI594="WE適用",COUNTIF(Planning!$AS$10:$AS$896,$AF594&amp;"_"&amp;$AH594)=0),"未反映NG",""))</f>
        <v/>
      </c>
      <c r="AK594" s="6" t="str">
        <f t="shared" si="39"/>
        <v>_</v>
      </c>
      <c r="AL594" s="6" t="str">
        <f>IF(B594="","",_xlfn.XLOOKUP(AF594,CostDB!A:A,CostDB!G:G))</f>
        <v/>
      </c>
    </row>
    <row r="595" spans="1:38" x14ac:dyDescent="0.35">
      <c r="A595" s="8"/>
      <c r="B595" s="9"/>
      <c r="C595" s="9"/>
      <c r="D595" s="10"/>
      <c r="E595" s="9"/>
      <c r="F595" s="9"/>
      <c r="G595" s="9"/>
      <c r="H595" s="9"/>
      <c r="I595" s="9"/>
      <c r="J595" s="9"/>
      <c r="K595" s="9"/>
      <c r="L595" s="9"/>
      <c r="M595" s="9"/>
      <c r="N595" s="9"/>
      <c r="O595" s="9"/>
      <c r="P595" s="9"/>
      <c r="Q595" s="9"/>
      <c r="R595" s="9"/>
      <c r="S595" s="9"/>
      <c r="T595" s="9"/>
      <c r="U595" s="9"/>
      <c r="V595" s="9"/>
      <c r="W595" s="9"/>
      <c r="X595" s="9"/>
      <c r="Y595" s="9"/>
      <c r="Z595" s="9"/>
      <c r="AA595" s="9"/>
      <c r="AB595" s="9"/>
      <c r="AC595" s="10"/>
      <c r="AD595" s="535"/>
      <c r="AE595" s="6">
        <f t="shared" si="36"/>
        <v>0</v>
      </c>
      <c r="AF595" s="6" t="str">
        <f>IF($AE595=17,_xlfn.XLOOKUP($A595&amp;" ",CostDB!B:B,CostDB!A:A,"",,),IF($AE595=15,_xlfn.XLOOKUP($A595&amp;"   ",CostDB!B:B,CostDB!A:A,"",,),""))</f>
        <v/>
      </c>
      <c r="AG595" s="6" t="str">
        <f t="shared" si="38"/>
        <v/>
      </c>
      <c r="AH595" s="6" t="str">
        <f t="shared" si="37"/>
        <v/>
      </c>
      <c r="AI595" s="6" t="str">
        <f>IF($AF595="","",IF(LEFT(A595,5)="17500","タンク",IF(LEFT(A595,5)="17510","タンク",IF(COUNTIF(WeDB!$D$174:$D$183,$AF595)&gt;0,"吊掛けのみ",IF(COUNTIF(WeDB!$M$3:$M$169,$AF595)&gt;0,"アルミ",IF(COUNTIF(WeDB!D$3:D$169,$AF595),"WE適用","適用無し"))))))</f>
        <v/>
      </c>
      <c r="AJ595" s="6" t="str">
        <f>IF(AND(AI595="WE適用",COUNTIF(Planning!$AS$10:$AS$896,$AF595&amp;"_"&amp;$AH595)&gt;0),"計画ok",IF(AND(AI595="WE適用",COUNTIF(Planning!$AS$10:$AS$896,$AF595&amp;"_"&amp;$AH595)=0),"未反映NG",""))</f>
        <v/>
      </c>
      <c r="AK595" s="6" t="str">
        <f t="shared" si="39"/>
        <v>_</v>
      </c>
      <c r="AL595" s="6" t="str">
        <f>IF(B595="","",_xlfn.XLOOKUP(AF595,CostDB!A:A,CostDB!G:G))</f>
        <v/>
      </c>
    </row>
    <row r="596" spans="1:38" x14ac:dyDescent="0.35">
      <c r="A596" s="8"/>
      <c r="B596" s="9"/>
      <c r="C596" s="9"/>
      <c r="D596" s="10"/>
      <c r="E596" s="9"/>
      <c r="F596" s="9"/>
      <c r="G596" s="9"/>
      <c r="H596" s="9"/>
      <c r="I596" s="9"/>
      <c r="J596" s="9"/>
      <c r="K596" s="9"/>
      <c r="L596" s="9"/>
      <c r="M596" s="9"/>
      <c r="N596" s="9"/>
      <c r="O596" s="9"/>
      <c r="P596" s="9"/>
      <c r="Q596" s="9"/>
      <c r="R596" s="9"/>
      <c r="S596" s="9"/>
      <c r="T596" s="9"/>
      <c r="U596" s="9"/>
      <c r="V596" s="9"/>
      <c r="W596" s="9"/>
      <c r="X596" s="9"/>
      <c r="Y596" s="9"/>
      <c r="Z596" s="9"/>
      <c r="AA596" s="9"/>
      <c r="AB596" s="9"/>
      <c r="AC596" s="10"/>
      <c r="AD596" s="535"/>
      <c r="AE596" s="6">
        <f t="shared" ref="AE596:AE659" si="40">LEN(A596)</f>
        <v>0</v>
      </c>
      <c r="AF596" s="6" t="str">
        <f>IF($AE596=17,_xlfn.XLOOKUP($A596&amp;" ",CostDB!B:B,CostDB!A:A,"",,),IF($AE596=15,_xlfn.XLOOKUP($A596&amp;"   ",CostDB!B:B,CostDB!A:A,"",,),""))</f>
        <v/>
      </c>
      <c r="AG596" s="6" t="str">
        <f t="shared" si="38"/>
        <v/>
      </c>
      <c r="AH596" s="6" t="str">
        <f t="shared" si="37"/>
        <v/>
      </c>
      <c r="AI596" s="6" t="str">
        <f>IF($AF596="","",IF(LEFT(A596,5)="17500","タンク",IF(LEFT(A596,5)="17510","タンク",IF(COUNTIF(WeDB!$D$174:$D$183,$AF596)&gt;0,"吊掛けのみ",IF(COUNTIF(WeDB!$M$3:$M$169,$AF596)&gt;0,"アルミ",IF(COUNTIF(WeDB!D$3:D$169,$AF596),"WE適用","適用無し"))))))</f>
        <v/>
      </c>
      <c r="AJ596" s="6" t="str">
        <f>IF(AND(AI596="WE適用",COUNTIF(Planning!$AS$10:$AS$896,$AF596&amp;"_"&amp;$AH596)&gt;0),"計画ok",IF(AND(AI596="WE適用",COUNTIF(Planning!$AS$10:$AS$896,$AF596&amp;"_"&amp;$AH596)=0),"未反映NG",""))</f>
        <v/>
      </c>
      <c r="AK596" s="6" t="str">
        <f t="shared" si="39"/>
        <v>_</v>
      </c>
      <c r="AL596" s="6" t="str">
        <f>IF(B596="","",_xlfn.XLOOKUP(AF596,CostDB!A:A,CostDB!G:G))</f>
        <v/>
      </c>
    </row>
    <row r="597" spans="1:38" x14ac:dyDescent="0.35">
      <c r="A597" s="8"/>
      <c r="B597" s="9"/>
      <c r="C597" s="9"/>
      <c r="D597" s="10"/>
      <c r="E597" s="9"/>
      <c r="F597" s="9"/>
      <c r="G597" s="9"/>
      <c r="H597" s="9"/>
      <c r="I597" s="9"/>
      <c r="J597" s="9"/>
      <c r="K597" s="9"/>
      <c r="L597" s="9"/>
      <c r="M597" s="9"/>
      <c r="N597" s="9"/>
      <c r="O597" s="9"/>
      <c r="P597" s="9"/>
      <c r="Q597" s="9"/>
      <c r="R597" s="9"/>
      <c r="S597" s="9"/>
      <c r="T597" s="9"/>
      <c r="U597" s="9"/>
      <c r="V597" s="9"/>
      <c r="W597" s="9"/>
      <c r="X597" s="9"/>
      <c r="Y597" s="9"/>
      <c r="Z597" s="9"/>
      <c r="AA597" s="9"/>
      <c r="AB597" s="9"/>
      <c r="AC597" s="10"/>
      <c r="AD597" s="535"/>
      <c r="AE597" s="6">
        <f t="shared" si="40"/>
        <v>0</v>
      </c>
      <c r="AF597" s="6" t="str">
        <f>IF($AE597=17,_xlfn.XLOOKUP($A597&amp;" ",CostDB!B:B,CostDB!A:A,"",,),IF($AE597=15,_xlfn.XLOOKUP($A597&amp;"   ",CostDB!B:B,CostDB!A:A,"",,),""))</f>
        <v/>
      </c>
      <c r="AG597" s="6" t="str">
        <f t="shared" si="38"/>
        <v/>
      </c>
      <c r="AH597" s="6" t="str">
        <f t="shared" si="37"/>
        <v/>
      </c>
      <c r="AI597" s="6" t="str">
        <f>IF($AF597="","",IF(LEFT(A597,5)="17500","タンク",IF(LEFT(A597,5)="17510","タンク",IF(COUNTIF(WeDB!$D$174:$D$183,$AF597)&gt;0,"吊掛けのみ",IF(COUNTIF(WeDB!$M$3:$M$169,$AF597)&gt;0,"アルミ",IF(COUNTIF(WeDB!D$3:D$169,$AF597),"WE適用","適用無し"))))))</f>
        <v/>
      </c>
      <c r="AJ597" s="6" t="str">
        <f>IF(AND(AI597="WE適用",COUNTIF(Planning!$AS$10:$AS$896,$AF597&amp;"_"&amp;$AH597)&gt;0),"計画ok",IF(AND(AI597="WE適用",COUNTIF(Planning!$AS$10:$AS$896,$AF597&amp;"_"&amp;$AH597)=0),"未反映NG",""))</f>
        <v/>
      </c>
      <c r="AK597" s="6" t="str">
        <f t="shared" si="39"/>
        <v>_</v>
      </c>
      <c r="AL597" s="6" t="str">
        <f>IF(B597="","",_xlfn.XLOOKUP(AF597,CostDB!A:A,CostDB!G:G))</f>
        <v/>
      </c>
    </row>
    <row r="598" spans="1:38" x14ac:dyDescent="0.35">
      <c r="A598" s="8"/>
      <c r="B598" s="9"/>
      <c r="C598" s="9"/>
      <c r="D598" s="10"/>
      <c r="E598" s="9"/>
      <c r="F598" s="9"/>
      <c r="G598" s="9"/>
      <c r="H598" s="9"/>
      <c r="I598" s="9"/>
      <c r="J598" s="9"/>
      <c r="K598" s="9"/>
      <c r="L598" s="9"/>
      <c r="M598" s="9"/>
      <c r="N598" s="9"/>
      <c r="O598" s="9"/>
      <c r="P598" s="9"/>
      <c r="Q598" s="9"/>
      <c r="R598" s="9"/>
      <c r="S598" s="9"/>
      <c r="T598" s="9"/>
      <c r="U598" s="9"/>
      <c r="V598" s="9"/>
      <c r="W598" s="9"/>
      <c r="X598" s="9"/>
      <c r="Y598" s="9"/>
      <c r="Z598" s="9"/>
      <c r="AA598" s="9"/>
      <c r="AB598" s="9"/>
      <c r="AC598" s="10"/>
      <c r="AD598" s="535"/>
      <c r="AE598" s="6">
        <f t="shared" si="40"/>
        <v>0</v>
      </c>
      <c r="AF598" s="6" t="str">
        <f>IF($AE598=17,_xlfn.XLOOKUP($A598&amp;" ",CostDB!B:B,CostDB!A:A,"",,),IF($AE598=15,_xlfn.XLOOKUP($A598&amp;"   ",CostDB!B:B,CostDB!A:A,"",,),""))</f>
        <v/>
      </c>
      <c r="AG598" s="6" t="str">
        <f t="shared" si="38"/>
        <v/>
      </c>
      <c r="AH598" s="6" t="str">
        <f t="shared" si="37"/>
        <v/>
      </c>
      <c r="AI598" s="6" t="str">
        <f>IF($AF598="","",IF(LEFT(A598,5)="17500","タンク",IF(LEFT(A598,5)="17510","タンク",IF(COUNTIF(WeDB!$D$174:$D$183,$AF598)&gt;0,"吊掛けのみ",IF(COUNTIF(WeDB!$M$3:$M$169,$AF598)&gt;0,"アルミ",IF(COUNTIF(WeDB!D$3:D$169,$AF598),"WE適用","適用無し"))))))</f>
        <v/>
      </c>
      <c r="AJ598" s="6" t="str">
        <f>IF(AND(AI598="WE適用",COUNTIF(Planning!$AS$10:$AS$896,$AF598&amp;"_"&amp;$AH598)&gt;0),"計画ok",IF(AND(AI598="WE適用",COUNTIF(Planning!$AS$10:$AS$896,$AF598&amp;"_"&amp;$AH598)=0),"未反映NG",""))</f>
        <v/>
      </c>
      <c r="AK598" s="6" t="str">
        <f t="shared" si="39"/>
        <v>_</v>
      </c>
      <c r="AL598" s="6" t="str">
        <f>IF(B598="","",_xlfn.XLOOKUP(AF598,CostDB!A:A,CostDB!G:G))</f>
        <v/>
      </c>
    </row>
    <row r="599" spans="1:38" x14ac:dyDescent="0.35">
      <c r="A599" s="8"/>
      <c r="B599" s="9"/>
      <c r="C599" s="9"/>
      <c r="D599" s="10"/>
      <c r="E599" s="9"/>
      <c r="F599" s="9"/>
      <c r="G599" s="9"/>
      <c r="H599" s="9"/>
      <c r="I599" s="9"/>
      <c r="J599" s="9"/>
      <c r="K599" s="9"/>
      <c r="L599" s="9"/>
      <c r="M599" s="9"/>
      <c r="N599" s="9"/>
      <c r="O599" s="9"/>
      <c r="P599" s="9"/>
      <c r="Q599" s="9"/>
      <c r="R599" s="9"/>
      <c r="S599" s="9"/>
      <c r="T599" s="9"/>
      <c r="U599" s="9"/>
      <c r="V599" s="9"/>
      <c r="W599" s="9"/>
      <c r="X599" s="9"/>
      <c r="Y599" s="9"/>
      <c r="Z599" s="9"/>
      <c r="AA599" s="9"/>
      <c r="AB599" s="9"/>
      <c r="AC599" s="10"/>
      <c r="AD599" s="535"/>
      <c r="AE599" s="6">
        <f t="shared" si="40"/>
        <v>0</v>
      </c>
      <c r="AF599" s="6" t="str">
        <f>IF($AE599=17,_xlfn.XLOOKUP($A599&amp;" ",CostDB!B:B,CostDB!A:A,"",,),IF($AE599=15,_xlfn.XLOOKUP($A599&amp;"   ",CostDB!B:B,CostDB!A:A,"",,),""))</f>
        <v/>
      </c>
      <c r="AG599" s="6" t="str">
        <f t="shared" si="38"/>
        <v/>
      </c>
      <c r="AH599" s="6" t="str">
        <f t="shared" si="37"/>
        <v/>
      </c>
      <c r="AI599" s="6" t="str">
        <f>IF($AF599="","",IF(LEFT(A599,5)="17500","タンク",IF(LEFT(A599,5)="17510","タンク",IF(COUNTIF(WeDB!$D$174:$D$183,$AF599)&gt;0,"吊掛けのみ",IF(COUNTIF(WeDB!$M$3:$M$169,$AF599)&gt;0,"アルミ",IF(COUNTIF(WeDB!D$3:D$169,$AF599),"WE適用","適用無し"))))))</f>
        <v/>
      </c>
      <c r="AJ599" s="6" t="str">
        <f>IF(AND(AI599="WE適用",COUNTIF(Planning!$AS$10:$AS$896,$AF599&amp;"_"&amp;$AH599)&gt;0),"計画ok",IF(AND(AI599="WE適用",COUNTIF(Planning!$AS$10:$AS$896,$AF599&amp;"_"&amp;$AH599)=0),"未反映NG",""))</f>
        <v/>
      </c>
      <c r="AK599" s="6" t="str">
        <f t="shared" si="39"/>
        <v>_</v>
      </c>
      <c r="AL599" s="6" t="str">
        <f>IF(B599="","",_xlfn.XLOOKUP(AF599,CostDB!A:A,CostDB!G:G))</f>
        <v/>
      </c>
    </row>
    <row r="600" spans="1:38" x14ac:dyDescent="0.35">
      <c r="A600" s="8"/>
      <c r="B600" s="9"/>
      <c r="C600" s="9"/>
      <c r="D600" s="10"/>
      <c r="E600" s="9"/>
      <c r="F600" s="9"/>
      <c r="G600" s="9"/>
      <c r="H600" s="9"/>
      <c r="I600" s="9"/>
      <c r="J600" s="9"/>
      <c r="K600" s="9"/>
      <c r="L600" s="9"/>
      <c r="M600" s="9"/>
      <c r="N600" s="9"/>
      <c r="O600" s="9"/>
      <c r="P600" s="9"/>
      <c r="Q600" s="9"/>
      <c r="R600" s="9"/>
      <c r="S600" s="9"/>
      <c r="T600" s="9"/>
      <c r="U600" s="9"/>
      <c r="V600" s="9"/>
      <c r="W600" s="9"/>
      <c r="X600" s="9"/>
      <c r="Y600" s="9"/>
      <c r="Z600" s="9"/>
      <c r="AA600" s="9"/>
      <c r="AB600" s="9"/>
      <c r="AC600" s="10"/>
      <c r="AD600" s="535"/>
      <c r="AE600" s="6">
        <f t="shared" si="40"/>
        <v>0</v>
      </c>
      <c r="AF600" s="6" t="str">
        <f>IF($AE600=17,_xlfn.XLOOKUP($A600&amp;" ",CostDB!B:B,CostDB!A:A,"",,),IF($AE600=15,_xlfn.XLOOKUP($A600&amp;"   ",CostDB!B:B,CostDB!A:A,"",,),""))</f>
        <v/>
      </c>
      <c r="AG600" s="6" t="str">
        <f t="shared" si="38"/>
        <v/>
      </c>
      <c r="AH600" s="6" t="str">
        <f t="shared" si="37"/>
        <v/>
      </c>
      <c r="AI600" s="6" t="str">
        <f>IF($AF600="","",IF(LEFT(A600,5)="17500","タンク",IF(LEFT(A600,5)="17510","タンク",IF(COUNTIF(WeDB!$D$174:$D$183,$AF600)&gt;0,"吊掛けのみ",IF(COUNTIF(WeDB!$M$3:$M$169,$AF600)&gt;0,"アルミ",IF(COUNTIF(WeDB!D$3:D$169,$AF600),"WE適用","適用無し"))))))</f>
        <v/>
      </c>
      <c r="AJ600" s="6" t="str">
        <f>IF(AND(AI600="WE適用",COUNTIF(Planning!$AS$10:$AS$896,$AF600&amp;"_"&amp;$AH600)&gt;0),"計画ok",IF(AND(AI600="WE適用",COUNTIF(Planning!$AS$10:$AS$896,$AF600&amp;"_"&amp;$AH600)=0),"未反映NG",""))</f>
        <v/>
      </c>
      <c r="AK600" s="6" t="str">
        <f t="shared" si="39"/>
        <v>_</v>
      </c>
      <c r="AL600" s="6" t="str">
        <f>IF(B600="","",_xlfn.XLOOKUP(AF600,CostDB!A:A,CostDB!G:G))</f>
        <v/>
      </c>
    </row>
    <row r="601" spans="1:38" x14ac:dyDescent="0.35">
      <c r="A601" s="8"/>
      <c r="B601" s="9"/>
      <c r="C601" s="9"/>
      <c r="D601" s="10"/>
      <c r="E601" s="9"/>
      <c r="F601" s="9"/>
      <c r="G601" s="9"/>
      <c r="H601" s="9"/>
      <c r="I601" s="9"/>
      <c r="J601" s="9"/>
      <c r="K601" s="9"/>
      <c r="L601" s="9"/>
      <c r="M601" s="9"/>
      <c r="N601" s="9"/>
      <c r="O601" s="9"/>
      <c r="P601" s="9"/>
      <c r="Q601" s="9"/>
      <c r="R601" s="9"/>
      <c r="S601" s="9"/>
      <c r="T601" s="9"/>
      <c r="U601" s="9"/>
      <c r="V601" s="9"/>
      <c r="W601" s="9"/>
      <c r="X601" s="9"/>
      <c r="Y601" s="9"/>
      <c r="Z601" s="9"/>
      <c r="AA601" s="9"/>
      <c r="AB601" s="9"/>
      <c r="AC601" s="10"/>
      <c r="AD601" s="535"/>
      <c r="AE601" s="6">
        <f t="shared" si="40"/>
        <v>0</v>
      </c>
      <c r="AF601" s="6" t="str">
        <f>IF($AE601=17,_xlfn.XLOOKUP($A601&amp;" ",CostDB!B:B,CostDB!A:A,"",,),IF($AE601=15,_xlfn.XLOOKUP($A601&amp;"   ",CostDB!B:B,CostDB!A:A,"",,),""))</f>
        <v/>
      </c>
      <c r="AG601" s="6" t="str">
        <f t="shared" si="38"/>
        <v/>
      </c>
      <c r="AH601" s="6" t="str">
        <f t="shared" si="37"/>
        <v/>
      </c>
      <c r="AI601" s="6" t="str">
        <f>IF($AF601="","",IF(LEFT(A601,5)="17500","タンク",IF(LEFT(A601,5)="17510","タンク",IF(COUNTIF(WeDB!$D$174:$D$183,$AF601)&gt;0,"吊掛けのみ",IF(COUNTIF(WeDB!$M$3:$M$169,$AF601)&gt;0,"アルミ",IF(COUNTIF(WeDB!D$3:D$169,$AF601),"WE適用","適用無し"))))))</f>
        <v/>
      </c>
      <c r="AJ601" s="6" t="str">
        <f>IF(AND(AI601="WE適用",COUNTIF(Planning!$AS$10:$AS$896,$AF601&amp;"_"&amp;$AH601)&gt;0),"計画ok",IF(AND(AI601="WE適用",COUNTIF(Planning!$AS$10:$AS$896,$AF601&amp;"_"&amp;$AH601)=0),"未反映NG",""))</f>
        <v/>
      </c>
      <c r="AK601" s="6" t="str">
        <f t="shared" si="39"/>
        <v>_</v>
      </c>
      <c r="AL601" s="6" t="str">
        <f>IF(B601="","",_xlfn.XLOOKUP(AF601,CostDB!A:A,CostDB!G:G))</f>
        <v/>
      </c>
    </row>
    <row r="602" spans="1:38" x14ac:dyDescent="0.35">
      <c r="A602" s="8"/>
      <c r="B602" s="9"/>
      <c r="C602" s="9"/>
      <c r="D602" s="10"/>
      <c r="E602" s="9"/>
      <c r="F602" s="9"/>
      <c r="G602" s="9"/>
      <c r="H602" s="9"/>
      <c r="I602" s="9"/>
      <c r="J602" s="9"/>
      <c r="K602" s="9"/>
      <c r="L602" s="9"/>
      <c r="M602" s="9"/>
      <c r="N602" s="9"/>
      <c r="O602" s="9"/>
      <c r="P602" s="9"/>
      <c r="Q602" s="9"/>
      <c r="R602" s="9"/>
      <c r="S602" s="9"/>
      <c r="T602" s="9"/>
      <c r="U602" s="9"/>
      <c r="V602" s="9"/>
      <c r="W602" s="9"/>
      <c r="X602" s="9"/>
      <c r="Y602" s="9"/>
      <c r="Z602" s="9"/>
      <c r="AA602" s="9"/>
      <c r="AB602" s="9"/>
      <c r="AC602" s="10"/>
      <c r="AD602" s="535"/>
      <c r="AE602" s="6">
        <f t="shared" si="40"/>
        <v>0</v>
      </c>
      <c r="AF602" s="6" t="str">
        <f>IF($AE602=17,_xlfn.XLOOKUP($A602&amp;" ",CostDB!B:B,CostDB!A:A,"",,),IF($AE602=15,_xlfn.XLOOKUP($A602&amp;"   ",CostDB!B:B,CostDB!A:A,"",,),""))</f>
        <v/>
      </c>
      <c r="AG602" s="6" t="str">
        <f t="shared" si="38"/>
        <v/>
      </c>
      <c r="AH602" s="6" t="str">
        <f t="shared" si="37"/>
        <v/>
      </c>
      <c r="AI602" s="6" t="str">
        <f>IF($AF602="","",IF(LEFT(A602,5)="17500","タンク",IF(LEFT(A602,5)="17510","タンク",IF(COUNTIF(WeDB!$D$174:$D$183,$AF602)&gt;0,"吊掛けのみ",IF(COUNTIF(WeDB!$M$3:$M$169,$AF602)&gt;0,"アルミ",IF(COUNTIF(WeDB!D$3:D$169,$AF602),"WE適用","適用無し"))))))</f>
        <v/>
      </c>
      <c r="AJ602" s="6" t="str">
        <f>IF(AND(AI602="WE適用",COUNTIF(Planning!$AS$10:$AS$896,$AF602&amp;"_"&amp;$AH602)&gt;0),"計画ok",IF(AND(AI602="WE適用",COUNTIF(Planning!$AS$10:$AS$896,$AF602&amp;"_"&amp;$AH602)=0),"未反映NG",""))</f>
        <v/>
      </c>
      <c r="AK602" s="6" t="str">
        <f t="shared" si="39"/>
        <v>_</v>
      </c>
      <c r="AL602" s="6" t="str">
        <f>IF(B602="","",_xlfn.XLOOKUP(AF602,CostDB!A:A,CostDB!G:G))</f>
        <v/>
      </c>
    </row>
    <row r="603" spans="1:38" x14ac:dyDescent="0.35">
      <c r="A603" s="8"/>
      <c r="B603" s="9"/>
      <c r="C603" s="9"/>
      <c r="D603" s="10"/>
      <c r="E603" s="9"/>
      <c r="F603" s="9"/>
      <c r="G603" s="9"/>
      <c r="H603" s="9"/>
      <c r="I603" s="9"/>
      <c r="J603" s="9"/>
      <c r="K603" s="9"/>
      <c r="L603" s="9"/>
      <c r="M603" s="9"/>
      <c r="N603" s="9"/>
      <c r="O603" s="9"/>
      <c r="P603" s="9"/>
      <c r="Q603" s="9"/>
      <c r="R603" s="9"/>
      <c r="S603" s="9"/>
      <c r="T603" s="9"/>
      <c r="U603" s="9"/>
      <c r="V603" s="9"/>
      <c r="W603" s="9"/>
      <c r="X603" s="9"/>
      <c r="Y603" s="9"/>
      <c r="Z603" s="9"/>
      <c r="AA603" s="9"/>
      <c r="AB603" s="9"/>
      <c r="AC603" s="10"/>
      <c r="AD603" s="535"/>
      <c r="AE603" s="6">
        <f t="shared" si="40"/>
        <v>0</v>
      </c>
      <c r="AF603" s="6" t="str">
        <f>IF($AE603=17,_xlfn.XLOOKUP($A603&amp;" ",CostDB!B:B,CostDB!A:A,"",,),IF($AE603=15,_xlfn.XLOOKUP($A603&amp;"   ",CostDB!B:B,CostDB!A:A,"",,),""))</f>
        <v/>
      </c>
      <c r="AG603" s="6" t="str">
        <f t="shared" si="38"/>
        <v/>
      </c>
      <c r="AH603" s="6" t="str">
        <f t="shared" si="37"/>
        <v/>
      </c>
      <c r="AI603" s="6" t="str">
        <f>IF($AF603="","",IF(LEFT(A603,5)="17500","タンク",IF(LEFT(A603,5)="17510","タンク",IF(COUNTIF(WeDB!$D$174:$D$183,$AF603)&gt;0,"吊掛けのみ",IF(COUNTIF(WeDB!$M$3:$M$169,$AF603)&gt;0,"アルミ",IF(COUNTIF(WeDB!D$3:D$169,$AF603),"WE適用","適用無し"))))))</f>
        <v/>
      </c>
      <c r="AJ603" s="6" t="str">
        <f>IF(AND(AI603="WE適用",COUNTIF(Planning!$AS$10:$AS$896,$AF603&amp;"_"&amp;$AH603)&gt;0),"計画ok",IF(AND(AI603="WE適用",COUNTIF(Planning!$AS$10:$AS$896,$AF603&amp;"_"&amp;$AH603)=0),"未反映NG",""))</f>
        <v/>
      </c>
      <c r="AK603" s="6" t="str">
        <f t="shared" si="39"/>
        <v>_</v>
      </c>
      <c r="AL603" s="6" t="str">
        <f>IF(B603="","",_xlfn.XLOOKUP(AF603,CostDB!A:A,CostDB!G:G))</f>
        <v/>
      </c>
    </row>
    <row r="604" spans="1:38" x14ac:dyDescent="0.35">
      <c r="A604" s="8"/>
      <c r="B604" s="9"/>
      <c r="C604" s="9"/>
      <c r="D604" s="10"/>
      <c r="E604" s="9"/>
      <c r="F604" s="9"/>
      <c r="G604" s="9"/>
      <c r="H604" s="9"/>
      <c r="I604" s="9"/>
      <c r="J604" s="9"/>
      <c r="K604" s="9"/>
      <c r="L604" s="9"/>
      <c r="M604" s="9"/>
      <c r="N604" s="9"/>
      <c r="O604" s="9"/>
      <c r="P604" s="9"/>
      <c r="Q604" s="9"/>
      <c r="R604" s="9"/>
      <c r="S604" s="9"/>
      <c r="T604" s="9"/>
      <c r="U604" s="9"/>
      <c r="V604" s="9"/>
      <c r="W604" s="9"/>
      <c r="X604" s="9"/>
      <c r="Y604" s="9"/>
      <c r="Z604" s="9"/>
      <c r="AA604" s="9"/>
      <c r="AB604" s="9"/>
      <c r="AC604" s="10"/>
      <c r="AD604" s="535"/>
      <c r="AE604" s="6">
        <f t="shared" si="40"/>
        <v>0</v>
      </c>
      <c r="AF604" s="6" t="str">
        <f>IF($AE604=17,_xlfn.XLOOKUP($A604&amp;" ",CostDB!B:B,CostDB!A:A,"",,),IF($AE604=15,_xlfn.XLOOKUP($A604&amp;"   ",CostDB!B:B,CostDB!A:A,"",,),""))</f>
        <v/>
      </c>
      <c r="AG604" s="6" t="str">
        <f t="shared" si="38"/>
        <v/>
      </c>
      <c r="AH604" s="6" t="str">
        <f t="shared" si="37"/>
        <v/>
      </c>
      <c r="AI604" s="6" t="str">
        <f>IF($AF604="","",IF(LEFT(A604,5)="17500","タンク",IF(LEFT(A604,5)="17510","タンク",IF(COUNTIF(WeDB!$D$174:$D$183,$AF604)&gt;0,"吊掛けのみ",IF(COUNTIF(WeDB!$M$3:$M$169,$AF604)&gt;0,"アルミ",IF(COUNTIF(WeDB!D$3:D$169,$AF604),"WE適用","適用無し"))))))</f>
        <v/>
      </c>
      <c r="AJ604" s="6" t="str">
        <f>IF(AND(AI604="WE適用",COUNTIF(Planning!$AS$10:$AS$896,$AF604&amp;"_"&amp;$AH604)&gt;0),"計画ok",IF(AND(AI604="WE適用",COUNTIF(Planning!$AS$10:$AS$896,$AF604&amp;"_"&amp;$AH604)=0),"未反映NG",""))</f>
        <v/>
      </c>
      <c r="AK604" s="6" t="str">
        <f t="shared" si="39"/>
        <v>_</v>
      </c>
      <c r="AL604" s="6" t="str">
        <f>IF(B604="","",_xlfn.XLOOKUP(AF604,CostDB!A:A,CostDB!G:G))</f>
        <v/>
      </c>
    </row>
    <row r="605" spans="1:38" x14ac:dyDescent="0.35">
      <c r="A605" s="8"/>
      <c r="B605" s="9"/>
      <c r="C605" s="9"/>
      <c r="D605" s="10"/>
      <c r="E605" s="9"/>
      <c r="F605" s="9"/>
      <c r="G605" s="9"/>
      <c r="H605" s="9"/>
      <c r="I605" s="9"/>
      <c r="J605" s="9"/>
      <c r="K605" s="9"/>
      <c r="L605" s="9"/>
      <c r="M605" s="9"/>
      <c r="N605" s="9"/>
      <c r="O605" s="9"/>
      <c r="P605" s="9"/>
      <c r="Q605" s="9"/>
      <c r="R605" s="9"/>
      <c r="S605" s="9"/>
      <c r="T605" s="9"/>
      <c r="U605" s="9"/>
      <c r="V605" s="9"/>
      <c r="W605" s="9"/>
      <c r="X605" s="9"/>
      <c r="Y605" s="9"/>
      <c r="Z605" s="9"/>
      <c r="AA605" s="9"/>
      <c r="AB605" s="9"/>
      <c r="AC605" s="10"/>
      <c r="AD605" s="535"/>
      <c r="AE605" s="6">
        <f t="shared" si="40"/>
        <v>0</v>
      </c>
      <c r="AF605" s="6" t="str">
        <f>IF($AE605=17,_xlfn.XLOOKUP($A605&amp;" ",CostDB!B:B,CostDB!A:A,"",,),IF($AE605=15,_xlfn.XLOOKUP($A605&amp;"   ",CostDB!B:B,CostDB!A:A,"",,),""))</f>
        <v/>
      </c>
      <c r="AG605" s="6" t="str">
        <f t="shared" si="38"/>
        <v/>
      </c>
      <c r="AH605" s="6" t="str">
        <f t="shared" si="37"/>
        <v/>
      </c>
      <c r="AI605" s="6" t="str">
        <f>IF($AF605="","",IF(LEFT(A605,5)="17500","タンク",IF(LEFT(A605,5)="17510","タンク",IF(COUNTIF(WeDB!$D$174:$D$183,$AF605)&gt;0,"吊掛けのみ",IF(COUNTIF(WeDB!$M$3:$M$169,$AF605)&gt;0,"アルミ",IF(COUNTIF(WeDB!D$3:D$169,$AF605),"WE適用","適用無し"))))))</f>
        <v/>
      </c>
      <c r="AJ605" s="6" t="str">
        <f>IF(AND(AI605="WE適用",COUNTIF(Planning!$AS$10:$AS$896,$AF605&amp;"_"&amp;$AH605)&gt;0),"計画ok",IF(AND(AI605="WE適用",COUNTIF(Planning!$AS$10:$AS$896,$AF605&amp;"_"&amp;$AH605)=0),"未反映NG",""))</f>
        <v/>
      </c>
      <c r="AK605" s="6" t="str">
        <f t="shared" si="39"/>
        <v>_</v>
      </c>
      <c r="AL605" s="6" t="str">
        <f>IF(B605="","",_xlfn.XLOOKUP(AF605,CostDB!A:A,CostDB!G:G))</f>
        <v/>
      </c>
    </row>
    <row r="606" spans="1:38" x14ac:dyDescent="0.35">
      <c r="A606" s="8"/>
      <c r="B606" s="9"/>
      <c r="C606" s="9"/>
      <c r="D606" s="10"/>
      <c r="E606" s="9"/>
      <c r="F606" s="9"/>
      <c r="G606" s="9"/>
      <c r="H606" s="9"/>
      <c r="I606" s="9"/>
      <c r="J606" s="9"/>
      <c r="K606" s="9"/>
      <c r="L606" s="9"/>
      <c r="M606" s="9"/>
      <c r="N606" s="9"/>
      <c r="O606" s="9"/>
      <c r="P606" s="9"/>
      <c r="Q606" s="9"/>
      <c r="R606" s="9"/>
      <c r="S606" s="9"/>
      <c r="T606" s="9"/>
      <c r="U606" s="9"/>
      <c r="V606" s="9"/>
      <c r="W606" s="9"/>
      <c r="X606" s="9"/>
      <c r="Y606" s="9"/>
      <c r="Z606" s="9"/>
      <c r="AA606" s="9"/>
      <c r="AB606" s="9"/>
      <c r="AC606" s="10"/>
      <c r="AD606" s="535"/>
      <c r="AE606" s="6">
        <f t="shared" si="40"/>
        <v>0</v>
      </c>
      <c r="AF606" s="6" t="str">
        <f>IF($AE606=17,_xlfn.XLOOKUP($A606&amp;" ",CostDB!B:B,CostDB!A:A,"",,),IF($AE606=15,_xlfn.XLOOKUP($A606&amp;"   ",CostDB!B:B,CostDB!A:A,"",,),""))</f>
        <v/>
      </c>
      <c r="AG606" s="6" t="str">
        <f t="shared" si="38"/>
        <v/>
      </c>
      <c r="AH606" s="6" t="str">
        <f t="shared" si="37"/>
        <v/>
      </c>
      <c r="AI606" s="6" t="str">
        <f>IF($AF606="","",IF(LEFT(A606,5)="17500","タンク",IF(LEFT(A606,5)="17510","タンク",IF(COUNTIF(WeDB!$D$174:$D$183,$AF606)&gt;0,"吊掛けのみ",IF(COUNTIF(WeDB!$M$3:$M$169,$AF606)&gt;0,"アルミ",IF(COUNTIF(WeDB!D$3:D$169,$AF606),"WE適用","適用無し"))))))</f>
        <v/>
      </c>
      <c r="AJ606" s="6" t="str">
        <f>IF(AND(AI606="WE適用",COUNTIF(Planning!$AS$10:$AS$896,$AF606&amp;"_"&amp;$AH606)&gt;0),"計画ok",IF(AND(AI606="WE適用",COUNTIF(Planning!$AS$10:$AS$896,$AF606&amp;"_"&amp;$AH606)=0),"未反映NG",""))</f>
        <v/>
      </c>
      <c r="AK606" s="6" t="str">
        <f t="shared" si="39"/>
        <v>_</v>
      </c>
      <c r="AL606" s="6" t="str">
        <f>IF(B606="","",_xlfn.XLOOKUP(AF606,CostDB!A:A,CostDB!G:G))</f>
        <v/>
      </c>
    </row>
    <row r="607" spans="1:38" x14ac:dyDescent="0.35">
      <c r="A607" s="8"/>
      <c r="B607" s="9"/>
      <c r="C607" s="9"/>
      <c r="D607" s="10"/>
      <c r="E607" s="9"/>
      <c r="F607" s="9"/>
      <c r="G607" s="9"/>
      <c r="H607" s="9"/>
      <c r="I607" s="9"/>
      <c r="J607" s="9"/>
      <c r="K607" s="9"/>
      <c r="L607" s="9"/>
      <c r="M607" s="9"/>
      <c r="N607" s="9"/>
      <c r="O607" s="9"/>
      <c r="P607" s="9"/>
      <c r="Q607" s="9"/>
      <c r="R607" s="9"/>
      <c r="S607" s="9"/>
      <c r="T607" s="9"/>
      <c r="U607" s="9"/>
      <c r="V607" s="9"/>
      <c r="W607" s="9"/>
      <c r="X607" s="9"/>
      <c r="Y607" s="9"/>
      <c r="Z607" s="9"/>
      <c r="AA607" s="9"/>
      <c r="AB607" s="9"/>
      <c r="AC607" s="10"/>
      <c r="AD607" s="535"/>
      <c r="AE607" s="6">
        <f t="shared" si="40"/>
        <v>0</v>
      </c>
      <c r="AF607" s="6" t="str">
        <f>IF($AE607=17,_xlfn.XLOOKUP($A607&amp;" ",CostDB!B:B,CostDB!A:A,"",,),IF($AE607=15,_xlfn.XLOOKUP($A607&amp;"   ",CostDB!B:B,CostDB!A:A,"",,),""))</f>
        <v/>
      </c>
      <c r="AG607" s="6" t="str">
        <f t="shared" si="38"/>
        <v/>
      </c>
      <c r="AH607" s="6" t="str">
        <f t="shared" si="37"/>
        <v/>
      </c>
      <c r="AI607" s="6" t="str">
        <f>IF($AF607="","",IF(LEFT(A607,5)="17500","タンク",IF(LEFT(A607,5)="17510","タンク",IF(COUNTIF(WeDB!$D$174:$D$183,$AF607)&gt;0,"吊掛けのみ",IF(COUNTIF(WeDB!$M$3:$M$169,$AF607)&gt;0,"アルミ",IF(COUNTIF(WeDB!D$3:D$169,$AF607),"WE適用","適用無し"))))))</f>
        <v/>
      </c>
      <c r="AJ607" s="6" t="str">
        <f>IF(AND(AI607="WE適用",COUNTIF(Planning!$AS$10:$AS$896,$AF607&amp;"_"&amp;$AH607)&gt;0),"計画ok",IF(AND(AI607="WE適用",COUNTIF(Planning!$AS$10:$AS$896,$AF607&amp;"_"&amp;$AH607)=0),"未反映NG",""))</f>
        <v/>
      </c>
      <c r="AK607" s="6" t="str">
        <f t="shared" si="39"/>
        <v>_</v>
      </c>
      <c r="AL607" s="6" t="str">
        <f>IF(B607="","",_xlfn.XLOOKUP(AF607,CostDB!A:A,CostDB!G:G))</f>
        <v/>
      </c>
    </row>
    <row r="608" spans="1:38" x14ac:dyDescent="0.35">
      <c r="A608" s="8"/>
      <c r="B608" s="9"/>
      <c r="C608" s="9"/>
      <c r="D608" s="10"/>
      <c r="E608" s="9"/>
      <c r="F608" s="9"/>
      <c r="G608" s="9"/>
      <c r="H608" s="9"/>
      <c r="I608" s="9"/>
      <c r="J608" s="9"/>
      <c r="K608" s="9"/>
      <c r="L608" s="9"/>
      <c r="M608" s="9"/>
      <c r="N608" s="9"/>
      <c r="O608" s="9"/>
      <c r="P608" s="9"/>
      <c r="Q608" s="9"/>
      <c r="R608" s="9"/>
      <c r="S608" s="9"/>
      <c r="T608" s="9"/>
      <c r="U608" s="9"/>
      <c r="V608" s="9"/>
      <c r="W608" s="9"/>
      <c r="X608" s="9"/>
      <c r="Y608" s="9"/>
      <c r="Z608" s="9"/>
      <c r="AA608" s="9"/>
      <c r="AB608" s="9"/>
      <c r="AC608" s="10"/>
      <c r="AD608" s="535"/>
      <c r="AE608" s="6">
        <f t="shared" si="40"/>
        <v>0</v>
      </c>
      <c r="AF608" s="6" t="str">
        <f>IF($AE608=17,_xlfn.XLOOKUP($A608&amp;" ",CostDB!B:B,CostDB!A:A,"",,),IF($AE608=15,_xlfn.XLOOKUP($A608&amp;"   ",CostDB!B:B,CostDB!A:A,"",,),""))</f>
        <v/>
      </c>
      <c r="AG608" s="6" t="str">
        <f t="shared" si="38"/>
        <v/>
      </c>
      <c r="AH608" s="6" t="str">
        <f t="shared" si="37"/>
        <v/>
      </c>
      <c r="AI608" s="6" t="str">
        <f>IF($AF608="","",IF(LEFT(A608,5)="17500","タンク",IF(LEFT(A608,5)="17510","タンク",IF(COUNTIF(WeDB!$D$174:$D$183,$AF608)&gt;0,"吊掛けのみ",IF(COUNTIF(WeDB!$M$3:$M$169,$AF608)&gt;0,"アルミ",IF(COUNTIF(WeDB!D$3:D$169,$AF608),"WE適用","適用無し"))))))</f>
        <v/>
      </c>
      <c r="AJ608" s="6" t="str">
        <f>IF(AND(AI608="WE適用",COUNTIF(Planning!$AS$10:$AS$896,$AF608&amp;"_"&amp;$AH608)&gt;0),"計画ok",IF(AND(AI608="WE適用",COUNTIF(Planning!$AS$10:$AS$896,$AF608&amp;"_"&amp;$AH608)=0),"未反映NG",""))</f>
        <v/>
      </c>
      <c r="AK608" s="6" t="str">
        <f t="shared" si="39"/>
        <v>_</v>
      </c>
      <c r="AL608" s="6" t="str">
        <f>IF(B608="","",_xlfn.XLOOKUP(AF608,CostDB!A:A,CostDB!G:G))</f>
        <v/>
      </c>
    </row>
    <row r="609" spans="1:38" x14ac:dyDescent="0.35">
      <c r="A609" s="8"/>
      <c r="B609" s="9"/>
      <c r="C609" s="9"/>
      <c r="D609" s="10"/>
      <c r="E609" s="9"/>
      <c r="F609" s="9"/>
      <c r="G609" s="9"/>
      <c r="H609" s="9"/>
      <c r="I609" s="9"/>
      <c r="J609" s="9"/>
      <c r="K609" s="9"/>
      <c r="L609" s="9"/>
      <c r="M609" s="9"/>
      <c r="N609" s="9"/>
      <c r="O609" s="9"/>
      <c r="P609" s="9"/>
      <c r="Q609" s="9"/>
      <c r="R609" s="9"/>
      <c r="S609" s="9"/>
      <c r="T609" s="9"/>
      <c r="U609" s="9"/>
      <c r="V609" s="9"/>
      <c r="W609" s="9"/>
      <c r="X609" s="9"/>
      <c r="Y609" s="9"/>
      <c r="Z609" s="9"/>
      <c r="AA609" s="9"/>
      <c r="AB609" s="9"/>
      <c r="AC609" s="10"/>
      <c r="AD609" s="535"/>
      <c r="AE609" s="6">
        <f t="shared" si="40"/>
        <v>0</v>
      </c>
      <c r="AF609" s="6" t="str">
        <f>IF($AE609=17,_xlfn.XLOOKUP($A609&amp;" ",CostDB!B:B,CostDB!A:A,"",,),IF($AE609=15,_xlfn.XLOOKUP($A609&amp;"   ",CostDB!B:B,CostDB!A:A,"",,),""))</f>
        <v/>
      </c>
      <c r="AG609" s="6" t="str">
        <f t="shared" si="38"/>
        <v/>
      </c>
      <c r="AH609" s="6" t="str">
        <f t="shared" si="37"/>
        <v/>
      </c>
      <c r="AI609" s="6" t="str">
        <f>IF($AF609="","",IF(LEFT(A609,5)="17500","タンク",IF(LEFT(A609,5)="17510","タンク",IF(COUNTIF(WeDB!$D$174:$D$183,$AF609)&gt;0,"吊掛けのみ",IF(COUNTIF(WeDB!$M$3:$M$169,$AF609)&gt;0,"アルミ",IF(COUNTIF(WeDB!D$3:D$169,$AF609),"WE適用","適用無し"))))))</f>
        <v/>
      </c>
      <c r="AJ609" s="6" t="str">
        <f>IF(AND(AI609="WE適用",COUNTIF(Planning!$AS$10:$AS$896,$AF609&amp;"_"&amp;$AH609)&gt;0),"計画ok",IF(AND(AI609="WE適用",COUNTIF(Planning!$AS$10:$AS$896,$AF609&amp;"_"&amp;$AH609)=0),"未反映NG",""))</f>
        <v/>
      </c>
      <c r="AK609" s="6" t="str">
        <f t="shared" si="39"/>
        <v>_</v>
      </c>
      <c r="AL609" s="6" t="str">
        <f>IF(B609="","",_xlfn.XLOOKUP(AF609,CostDB!A:A,CostDB!G:G))</f>
        <v/>
      </c>
    </row>
    <row r="610" spans="1:38" x14ac:dyDescent="0.35">
      <c r="A610" s="8"/>
      <c r="B610" s="9"/>
      <c r="C610" s="9"/>
      <c r="D610" s="10"/>
      <c r="E610" s="9"/>
      <c r="F610" s="9"/>
      <c r="G610" s="9"/>
      <c r="H610" s="9"/>
      <c r="I610" s="9"/>
      <c r="J610" s="9"/>
      <c r="K610" s="9"/>
      <c r="L610" s="9"/>
      <c r="M610" s="9"/>
      <c r="N610" s="9"/>
      <c r="O610" s="9"/>
      <c r="P610" s="9"/>
      <c r="Q610" s="9"/>
      <c r="R610" s="9"/>
      <c r="S610" s="9"/>
      <c r="T610" s="9"/>
      <c r="U610" s="9"/>
      <c r="V610" s="9"/>
      <c r="W610" s="9"/>
      <c r="X610" s="9"/>
      <c r="Y610" s="9"/>
      <c r="Z610" s="9"/>
      <c r="AA610" s="9"/>
      <c r="AB610" s="9"/>
      <c r="AC610" s="10"/>
      <c r="AD610" s="535"/>
      <c r="AE610" s="6">
        <f t="shared" si="40"/>
        <v>0</v>
      </c>
      <c r="AF610" s="6" t="str">
        <f>IF($AE610=17,_xlfn.XLOOKUP($A610&amp;" ",CostDB!B:B,CostDB!A:A,"",,),IF($AE610=15,_xlfn.XLOOKUP($A610&amp;"   ",CostDB!B:B,CostDB!A:A,"",,),""))</f>
        <v/>
      </c>
      <c r="AG610" s="6" t="str">
        <f t="shared" si="38"/>
        <v/>
      </c>
      <c r="AH610" s="6" t="str">
        <f t="shared" si="37"/>
        <v/>
      </c>
      <c r="AI610" s="6" t="str">
        <f>IF($AF610="","",IF(LEFT(A610,5)="17500","タンク",IF(LEFT(A610,5)="17510","タンク",IF(COUNTIF(WeDB!$D$174:$D$183,$AF610)&gt;0,"吊掛けのみ",IF(COUNTIF(WeDB!$M$3:$M$169,$AF610)&gt;0,"アルミ",IF(COUNTIF(WeDB!D$3:D$169,$AF610),"WE適用","適用無し"))))))</f>
        <v/>
      </c>
      <c r="AJ610" s="6" t="str">
        <f>IF(AND(AI610="WE適用",COUNTIF(Planning!$AS$10:$AS$896,$AF610&amp;"_"&amp;$AH610)&gt;0),"計画ok",IF(AND(AI610="WE適用",COUNTIF(Planning!$AS$10:$AS$896,$AF610&amp;"_"&amp;$AH610)=0),"未反映NG",""))</f>
        <v/>
      </c>
      <c r="AK610" s="6" t="str">
        <f t="shared" si="39"/>
        <v>_</v>
      </c>
      <c r="AL610" s="6" t="str">
        <f>IF(B610="","",_xlfn.XLOOKUP(AF610,CostDB!A:A,CostDB!G:G))</f>
        <v/>
      </c>
    </row>
    <row r="611" spans="1:38" x14ac:dyDescent="0.35">
      <c r="A611" s="8"/>
      <c r="B611" s="9"/>
      <c r="C611" s="9"/>
      <c r="D611" s="10"/>
      <c r="E611" s="9"/>
      <c r="F611" s="9"/>
      <c r="G611" s="9"/>
      <c r="H611" s="9"/>
      <c r="I611" s="9"/>
      <c r="J611" s="9"/>
      <c r="K611" s="9"/>
      <c r="L611" s="9"/>
      <c r="M611" s="9"/>
      <c r="N611" s="9"/>
      <c r="O611" s="9"/>
      <c r="P611" s="9"/>
      <c r="Q611" s="9"/>
      <c r="R611" s="9"/>
      <c r="S611" s="9"/>
      <c r="T611" s="9"/>
      <c r="U611" s="9"/>
      <c r="V611" s="9"/>
      <c r="W611" s="9"/>
      <c r="X611" s="9"/>
      <c r="Y611" s="9"/>
      <c r="Z611" s="9"/>
      <c r="AA611" s="9"/>
      <c r="AB611" s="9"/>
      <c r="AC611" s="10"/>
      <c r="AD611" s="535"/>
      <c r="AE611" s="6">
        <f t="shared" si="40"/>
        <v>0</v>
      </c>
      <c r="AF611" s="6" t="str">
        <f>IF($AE611=17,_xlfn.XLOOKUP($A611&amp;" ",CostDB!B:B,CostDB!A:A,"",,),IF($AE611=15,_xlfn.XLOOKUP($A611&amp;"   ",CostDB!B:B,CostDB!A:A,"",,),""))</f>
        <v/>
      </c>
      <c r="AG611" s="6" t="str">
        <f t="shared" si="38"/>
        <v/>
      </c>
      <c r="AH611" s="6" t="str">
        <f t="shared" si="37"/>
        <v/>
      </c>
      <c r="AI611" s="6" t="str">
        <f>IF($AF611="","",IF(LEFT(A611,5)="17500","タンク",IF(LEFT(A611,5)="17510","タンク",IF(COUNTIF(WeDB!$D$174:$D$183,$AF611)&gt;0,"吊掛けのみ",IF(COUNTIF(WeDB!$M$3:$M$169,$AF611)&gt;0,"アルミ",IF(COUNTIF(WeDB!D$3:D$169,$AF611),"WE適用","適用無し"))))))</f>
        <v/>
      </c>
      <c r="AJ611" s="6" t="str">
        <f>IF(AND(AI611="WE適用",COUNTIF(Planning!$AS$10:$AS$896,$AF611&amp;"_"&amp;$AH611)&gt;0),"計画ok",IF(AND(AI611="WE適用",COUNTIF(Planning!$AS$10:$AS$896,$AF611&amp;"_"&amp;$AH611)=0),"未反映NG",""))</f>
        <v/>
      </c>
      <c r="AK611" s="6" t="str">
        <f t="shared" si="39"/>
        <v>_</v>
      </c>
      <c r="AL611" s="6" t="str">
        <f>IF(B611="","",_xlfn.XLOOKUP(AF611,CostDB!A:A,CostDB!G:G))</f>
        <v/>
      </c>
    </row>
    <row r="612" spans="1:38" x14ac:dyDescent="0.35">
      <c r="A612" s="8"/>
      <c r="B612" s="9"/>
      <c r="C612" s="9"/>
      <c r="D612" s="10"/>
      <c r="E612" s="9"/>
      <c r="F612" s="9"/>
      <c r="G612" s="9"/>
      <c r="H612" s="9"/>
      <c r="I612" s="9"/>
      <c r="J612" s="9"/>
      <c r="K612" s="9"/>
      <c r="L612" s="9"/>
      <c r="M612" s="9"/>
      <c r="N612" s="9"/>
      <c r="O612" s="9"/>
      <c r="P612" s="9"/>
      <c r="Q612" s="9"/>
      <c r="R612" s="9"/>
      <c r="S612" s="9"/>
      <c r="T612" s="9"/>
      <c r="U612" s="9"/>
      <c r="V612" s="9"/>
      <c r="W612" s="9"/>
      <c r="X612" s="9"/>
      <c r="Y612" s="9"/>
      <c r="Z612" s="9"/>
      <c r="AA612" s="9"/>
      <c r="AB612" s="9"/>
      <c r="AC612" s="10"/>
      <c r="AD612" s="535"/>
      <c r="AE612" s="6">
        <f t="shared" si="40"/>
        <v>0</v>
      </c>
      <c r="AF612" s="6" t="str">
        <f>IF($AE612=17,_xlfn.XLOOKUP($A612&amp;" ",CostDB!B:B,CostDB!A:A,"",,),IF($AE612=15,_xlfn.XLOOKUP($A612&amp;"   ",CostDB!B:B,CostDB!A:A,"",,),""))</f>
        <v/>
      </c>
      <c r="AG612" s="6" t="str">
        <f t="shared" si="38"/>
        <v/>
      </c>
      <c r="AH612" s="6" t="str">
        <f t="shared" si="37"/>
        <v/>
      </c>
      <c r="AI612" s="6" t="str">
        <f>IF($AF612="","",IF(LEFT(A612,5)="17500","タンク",IF(LEFT(A612,5)="17510","タンク",IF(COUNTIF(WeDB!$D$174:$D$183,$AF612)&gt;0,"吊掛けのみ",IF(COUNTIF(WeDB!$M$3:$M$169,$AF612)&gt;0,"アルミ",IF(COUNTIF(WeDB!D$3:D$169,$AF612),"WE適用","適用無し"))))))</f>
        <v/>
      </c>
      <c r="AJ612" s="6" t="str">
        <f>IF(AND(AI612="WE適用",COUNTIF(Planning!$AS$10:$AS$896,$AF612&amp;"_"&amp;$AH612)&gt;0),"計画ok",IF(AND(AI612="WE適用",COUNTIF(Planning!$AS$10:$AS$896,$AF612&amp;"_"&amp;$AH612)=0),"未反映NG",""))</f>
        <v/>
      </c>
      <c r="AK612" s="6" t="str">
        <f t="shared" si="39"/>
        <v>_</v>
      </c>
      <c r="AL612" s="6" t="str">
        <f>IF(B612="","",_xlfn.XLOOKUP(AF612,CostDB!A:A,CostDB!G:G))</f>
        <v/>
      </c>
    </row>
    <row r="613" spans="1:38" x14ac:dyDescent="0.35">
      <c r="A613" s="8"/>
      <c r="B613" s="9"/>
      <c r="C613" s="9"/>
      <c r="D613" s="10"/>
      <c r="E613" s="9"/>
      <c r="F613" s="9"/>
      <c r="G613" s="9"/>
      <c r="H613" s="9"/>
      <c r="I613" s="9"/>
      <c r="J613" s="9"/>
      <c r="K613" s="9"/>
      <c r="L613" s="9"/>
      <c r="M613" s="9"/>
      <c r="N613" s="9"/>
      <c r="O613" s="9"/>
      <c r="P613" s="9"/>
      <c r="Q613" s="9"/>
      <c r="R613" s="9"/>
      <c r="S613" s="9"/>
      <c r="T613" s="9"/>
      <c r="U613" s="9"/>
      <c r="V613" s="9"/>
      <c r="W613" s="9"/>
      <c r="X613" s="9"/>
      <c r="Y613" s="9"/>
      <c r="Z613" s="9"/>
      <c r="AA613" s="9"/>
      <c r="AB613" s="9"/>
      <c r="AC613" s="10"/>
      <c r="AD613" s="535"/>
      <c r="AE613" s="6">
        <f t="shared" si="40"/>
        <v>0</v>
      </c>
      <c r="AF613" s="6" t="str">
        <f>IF($AE613=17,_xlfn.XLOOKUP($A613&amp;" ",CostDB!B:B,CostDB!A:A,"",,),IF($AE613=15,_xlfn.XLOOKUP($A613&amp;"   ",CostDB!B:B,CostDB!A:A,"",,),""))</f>
        <v/>
      </c>
      <c r="AG613" s="6" t="str">
        <f t="shared" si="38"/>
        <v/>
      </c>
      <c r="AH613" s="6" t="str">
        <f t="shared" si="37"/>
        <v/>
      </c>
      <c r="AI613" s="6" t="str">
        <f>IF($AF613="","",IF(LEFT(A613,5)="17500","タンク",IF(LEFT(A613,5)="17510","タンク",IF(COUNTIF(WeDB!$D$174:$D$183,$AF613)&gt;0,"吊掛けのみ",IF(COUNTIF(WeDB!$M$3:$M$169,$AF613)&gt;0,"アルミ",IF(COUNTIF(WeDB!D$3:D$169,$AF613),"WE適用","適用無し"))))))</f>
        <v/>
      </c>
      <c r="AJ613" s="6" t="str">
        <f>IF(AND(AI613="WE適用",COUNTIF(Planning!$AS$10:$AS$896,$AF613&amp;"_"&amp;$AH613)&gt;0),"計画ok",IF(AND(AI613="WE適用",COUNTIF(Planning!$AS$10:$AS$896,$AF613&amp;"_"&amp;$AH613)=0),"未反映NG",""))</f>
        <v/>
      </c>
      <c r="AK613" s="6" t="str">
        <f t="shared" si="39"/>
        <v>_</v>
      </c>
      <c r="AL613" s="6" t="str">
        <f>IF(B613="","",_xlfn.XLOOKUP(AF613,CostDB!A:A,CostDB!G:G))</f>
        <v/>
      </c>
    </row>
    <row r="614" spans="1:38" x14ac:dyDescent="0.35">
      <c r="A614" s="8"/>
      <c r="B614" s="9"/>
      <c r="C614" s="9"/>
      <c r="D614" s="10"/>
      <c r="E614" s="9"/>
      <c r="F614" s="9"/>
      <c r="G614" s="9"/>
      <c r="H614" s="9"/>
      <c r="I614" s="9"/>
      <c r="J614" s="9"/>
      <c r="K614" s="9"/>
      <c r="L614" s="9"/>
      <c r="M614" s="9"/>
      <c r="N614" s="9"/>
      <c r="O614" s="9"/>
      <c r="P614" s="9"/>
      <c r="Q614" s="9"/>
      <c r="R614" s="9"/>
      <c r="S614" s="9"/>
      <c r="T614" s="9"/>
      <c r="U614" s="9"/>
      <c r="V614" s="9"/>
      <c r="W614" s="9"/>
      <c r="X614" s="9"/>
      <c r="Y614" s="9"/>
      <c r="Z614" s="9"/>
      <c r="AA614" s="9"/>
      <c r="AB614" s="9"/>
      <c r="AC614" s="10"/>
      <c r="AD614" s="535"/>
      <c r="AE614" s="6">
        <f t="shared" si="40"/>
        <v>0</v>
      </c>
      <c r="AF614" s="6" t="str">
        <f>IF($AE614=17,_xlfn.XLOOKUP($A614&amp;" ",CostDB!B:B,CostDB!A:A,"",,),IF($AE614=15,_xlfn.XLOOKUP($A614&amp;"   ",CostDB!B:B,CostDB!A:A,"",,),""))</f>
        <v/>
      </c>
      <c r="AG614" s="6" t="str">
        <f t="shared" si="38"/>
        <v/>
      </c>
      <c r="AH614" s="6" t="str">
        <f t="shared" si="37"/>
        <v/>
      </c>
      <c r="AI614" s="6" t="str">
        <f>IF($AF614="","",IF(LEFT(A614,5)="17500","タンク",IF(LEFT(A614,5)="17510","タンク",IF(COUNTIF(WeDB!$D$174:$D$183,$AF614)&gt;0,"吊掛けのみ",IF(COUNTIF(WeDB!$M$3:$M$169,$AF614)&gt;0,"アルミ",IF(COUNTIF(WeDB!D$3:D$169,$AF614),"WE適用","適用無し"))))))</f>
        <v/>
      </c>
      <c r="AJ614" s="6" t="str">
        <f>IF(AND(AI614="WE適用",COUNTIF(Planning!$AS$10:$AS$896,$AF614&amp;"_"&amp;$AH614)&gt;0),"計画ok",IF(AND(AI614="WE適用",COUNTIF(Planning!$AS$10:$AS$896,$AF614&amp;"_"&amp;$AH614)=0),"未反映NG",""))</f>
        <v/>
      </c>
      <c r="AK614" s="6" t="str">
        <f t="shared" si="39"/>
        <v>_</v>
      </c>
      <c r="AL614" s="6" t="str">
        <f>IF(B614="","",_xlfn.XLOOKUP(AF614,CostDB!A:A,CostDB!G:G))</f>
        <v/>
      </c>
    </row>
    <row r="615" spans="1:38" x14ac:dyDescent="0.35">
      <c r="A615" s="8"/>
      <c r="B615" s="9"/>
      <c r="C615" s="9"/>
      <c r="D615" s="10"/>
      <c r="E615" s="9"/>
      <c r="F615" s="9"/>
      <c r="G615" s="9"/>
      <c r="H615" s="9"/>
      <c r="I615" s="9"/>
      <c r="J615" s="9"/>
      <c r="K615" s="9"/>
      <c r="L615" s="9"/>
      <c r="M615" s="9"/>
      <c r="N615" s="9"/>
      <c r="O615" s="9"/>
      <c r="P615" s="9"/>
      <c r="Q615" s="9"/>
      <c r="R615" s="9"/>
      <c r="S615" s="9"/>
      <c r="T615" s="9"/>
      <c r="U615" s="9"/>
      <c r="V615" s="9"/>
      <c r="W615" s="9"/>
      <c r="X615" s="9"/>
      <c r="Y615" s="9"/>
      <c r="Z615" s="9"/>
      <c r="AA615" s="9"/>
      <c r="AB615" s="9"/>
      <c r="AC615" s="10"/>
      <c r="AD615" s="535"/>
      <c r="AE615" s="6">
        <f t="shared" si="40"/>
        <v>0</v>
      </c>
      <c r="AF615" s="6" t="str">
        <f>IF($AE615=17,_xlfn.XLOOKUP($A615&amp;" ",CostDB!B:B,CostDB!A:A,"",,),IF($AE615=15,_xlfn.XLOOKUP($A615&amp;"   ",CostDB!B:B,CostDB!A:A,"",,),""))</f>
        <v/>
      </c>
      <c r="AG615" s="6" t="str">
        <f t="shared" si="38"/>
        <v/>
      </c>
      <c r="AH615" s="6" t="str">
        <f t="shared" si="37"/>
        <v/>
      </c>
      <c r="AI615" s="6" t="str">
        <f>IF($AF615="","",IF(LEFT(A615,5)="17500","タンク",IF(LEFT(A615,5)="17510","タンク",IF(COUNTIF(WeDB!$D$174:$D$183,$AF615)&gt;0,"吊掛けのみ",IF(COUNTIF(WeDB!$M$3:$M$169,$AF615)&gt;0,"アルミ",IF(COUNTIF(WeDB!D$3:D$169,$AF615),"WE適用","適用無し"))))))</f>
        <v/>
      </c>
      <c r="AJ615" s="6" t="str">
        <f>IF(AND(AI615="WE適用",COUNTIF(Planning!$AS$10:$AS$896,$AF615&amp;"_"&amp;$AH615)&gt;0),"計画ok",IF(AND(AI615="WE適用",COUNTIF(Planning!$AS$10:$AS$896,$AF615&amp;"_"&amp;$AH615)=0),"未反映NG",""))</f>
        <v/>
      </c>
      <c r="AK615" s="6" t="str">
        <f t="shared" si="39"/>
        <v>_</v>
      </c>
      <c r="AL615" s="6" t="str">
        <f>IF(B615="","",_xlfn.XLOOKUP(AF615,CostDB!A:A,CostDB!G:G))</f>
        <v/>
      </c>
    </row>
    <row r="616" spans="1:38" x14ac:dyDescent="0.35">
      <c r="A616" s="8"/>
      <c r="B616" s="9"/>
      <c r="C616" s="9"/>
      <c r="D616" s="10"/>
      <c r="E616" s="9"/>
      <c r="F616" s="9"/>
      <c r="G616" s="9"/>
      <c r="H616" s="9"/>
      <c r="I616" s="9"/>
      <c r="J616" s="9"/>
      <c r="K616" s="9"/>
      <c r="L616" s="9"/>
      <c r="M616" s="9"/>
      <c r="N616" s="9"/>
      <c r="O616" s="9"/>
      <c r="P616" s="9"/>
      <c r="Q616" s="9"/>
      <c r="R616" s="9"/>
      <c r="S616" s="9"/>
      <c r="T616" s="9"/>
      <c r="U616" s="9"/>
      <c r="V616" s="9"/>
      <c r="W616" s="9"/>
      <c r="X616" s="9"/>
      <c r="Y616" s="9"/>
      <c r="Z616" s="9"/>
      <c r="AA616" s="9"/>
      <c r="AB616" s="9"/>
      <c r="AC616" s="10"/>
      <c r="AD616" s="535"/>
      <c r="AE616" s="6">
        <f t="shared" si="40"/>
        <v>0</v>
      </c>
      <c r="AF616" s="6" t="str">
        <f>IF($AE616=17,_xlfn.XLOOKUP($A616&amp;" ",CostDB!B:B,CostDB!A:A,"",,),IF($AE616=15,_xlfn.XLOOKUP($A616&amp;"   ",CostDB!B:B,CostDB!A:A,"",,),""))</f>
        <v/>
      </c>
      <c r="AG616" s="6" t="str">
        <f t="shared" si="38"/>
        <v/>
      </c>
      <c r="AH616" s="6" t="str">
        <f t="shared" si="37"/>
        <v/>
      </c>
      <c r="AI616" s="6" t="str">
        <f>IF($AF616="","",IF(LEFT(A616,5)="17500","タンク",IF(LEFT(A616,5)="17510","タンク",IF(COUNTIF(WeDB!$D$174:$D$183,$AF616)&gt;0,"吊掛けのみ",IF(COUNTIF(WeDB!$M$3:$M$169,$AF616)&gt;0,"アルミ",IF(COUNTIF(WeDB!D$3:D$169,$AF616),"WE適用","適用無し"))))))</f>
        <v/>
      </c>
      <c r="AJ616" s="6" t="str">
        <f>IF(AND(AI616="WE適用",COUNTIF(Planning!$AS$10:$AS$896,$AF616&amp;"_"&amp;$AH616)&gt;0),"計画ok",IF(AND(AI616="WE適用",COUNTIF(Planning!$AS$10:$AS$896,$AF616&amp;"_"&amp;$AH616)=0),"未反映NG",""))</f>
        <v/>
      </c>
      <c r="AK616" s="6" t="str">
        <f t="shared" si="39"/>
        <v>_</v>
      </c>
      <c r="AL616" s="6" t="str">
        <f>IF(B616="","",_xlfn.XLOOKUP(AF616,CostDB!A:A,CostDB!G:G))</f>
        <v/>
      </c>
    </row>
    <row r="617" spans="1:38" x14ac:dyDescent="0.35">
      <c r="A617" s="8"/>
      <c r="B617" s="9"/>
      <c r="C617" s="9"/>
      <c r="D617" s="10"/>
      <c r="E617" s="9"/>
      <c r="F617" s="9"/>
      <c r="G617" s="9"/>
      <c r="H617" s="9"/>
      <c r="I617" s="9"/>
      <c r="J617" s="9"/>
      <c r="K617" s="9"/>
      <c r="L617" s="9"/>
      <c r="M617" s="9"/>
      <c r="N617" s="9"/>
      <c r="O617" s="9"/>
      <c r="P617" s="9"/>
      <c r="Q617" s="9"/>
      <c r="R617" s="9"/>
      <c r="S617" s="9"/>
      <c r="T617" s="9"/>
      <c r="U617" s="9"/>
      <c r="V617" s="9"/>
      <c r="W617" s="9"/>
      <c r="X617" s="9"/>
      <c r="Y617" s="9"/>
      <c r="Z617" s="9"/>
      <c r="AA617" s="9"/>
      <c r="AB617" s="9"/>
      <c r="AC617" s="10"/>
      <c r="AD617" s="535"/>
      <c r="AE617" s="6">
        <f t="shared" si="40"/>
        <v>0</v>
      </c>
      <c r="AF617" s="6" t="str">
        <f>IF($AE617=17,_xlfn.XLOOKUP($A617&amp;" ",CostDB!B:B,CostDB!A:A,"",,),IF($AE617=15,_xlfn.XLOOKUP($A617&amp;"   ",CostDB!B:B,CostDB!A:A,"",,),""))</f>
        <v/>
      </c>
      <c r="AG617" s="6" t="str">
        <f t="shared" si="38"/>
        <v/>
      </c>
      <c r="AH617" s="6" t="str">
        <f t="shared" si="37"/>
        <v/>
      </c>
      <c r="AI617" s="6" t="str">
        <f>IF($AF617="","",IF(LEFT(A617,5)="17500","タンク",IF(LEFT(A617,5)="17510","タンク",IF(COUNTIF(WeDB!$D$174:$D$183,$AF617)&gt;0,"吊掛けのみ",IF(COUNTIF(WeDB!$M$3:$M$169,$AF617)&gt;0,"アルミ",IF(COUNTIF(WeDB!D$3:D$169,$AF617),"WE適用","適用無し"))))))</f>
        <v/>
      </c>
      <c r="AJ617" s="6" t="str">
        <f>IF(AND(AI617="WE適用",COUNTIF(Planning!$AS$10:$AS$896,$AF617&amp;"_"&amp;$AH617)&gt;0),"計画ok",IF(AND(AI617="WE適用",COUNTIF(Planning!$AS$10:$AS$896,$AF617&amp;"_"&amp;$AH617)=0),"未反映NG",""))</f>
        <v/>
      </c>
      <c r="AK617" s="6" t="str">
        <f t="shared" si="39"/>
        <v>_</v>
      </c>
      <c r="AL617" s="6" t="str">
        <f>IF(B617="","",_xlfn.XLOOKUP(AF617,CostDB!A:A,CostDB!G:G))</f>
        <v/>
      </c>
    </row>
    <row r="618" spans="1:38" x14ac:dyDescent="0.35">
      <c r="A618" s="8"/>
      <c r="B618" s="9"/>
      <c r="C618" s="9"/>
      <c r="D618" s="10"/>
      <c r="E618" s="9"/>
      <c r="F618" s="9"/>
      <c r="G618" s="9"/>
      <c r="H618" s="9"/>
      <c r="I618" s="9"/>
      <c r="J618" s="9"/>
      <c r="K618" s="9"/>
      <c r="L618" s="9"/>
      <c r="M618" s="9"/>
      <c r="N618" s="9"/>
      <c r="O618" s="9"/>
      <c r="P618" s="9"/>
      <c r="Q618" s="9"/>
      <c r="R618" s="9"/>
      <c r="S618" s="9"/>
      <c r="T618" s="9"/>
      <c r="U618" s="9"/>
      <c r="V618" s="9"/>
      <c r="W618" s="9"/>
      <c r="X618" s="9"/>
      <c r="Y618" s="9"/>
      <c r="Z618" s="9"/>
      <c r="AA618" s="9"/>
      <c r="AB618" s="9"/>
      <c r="AC618" s="10"/>
      <c r="AD618" s="535"/>
      <c r="AE618" s="6">
        <f t="shared" si="40"/>
        <v>0</v>
      </c>
      <c r="AF618" s="6" t="str">
        <f>IF($AE618=17,_xlfn.XLOOKUP($A618&amp;" ",CostDB!B:B,CostDB!A:A,"",,),IF($AE618=15,_xlfn.XLOOKUP($A618&amp;"   ",CostDB!B:B,CostDB!A:A,"",,),""))</f>
        <v/>
      </c>
      <c r="AG618" s="6" t="str">
        <f t="shared" si="38"/>
        <v/>
      </c>
      <c r="AH618" s="6" t="str">
        <f t="shared" si="37"/>
        <v/>
      </c>
      <c r="AI618" s="6" t="str">
        <f>IF($AF618="","",IF(LEFT(A618,5)="17500","タンク",IF(LEFT(A618,5)="17510","タンク",IF(COUNTIF(WeDB!$D$174:$D$183,$AF618)&gt;0,"吊掛けのみ",IF(COUNTIF(WeDB!$M$3:$M$169,$AF618)&gt;0,"アルミ",IF(COUNTIF(WeDB!D$3:D$169,$AF618),"WE適用","適用無し"))))))</f>
        <v/>
      </c>
      <c r="AJ618" s="6" t="str">
        <f>IF(AND(AI618="WE適用",COUNTIF(Planning!$AS$10:$AS$896,$AF618&amp;"_"&amp;$AH618)&gt;0),"計画ok",IF(AND(AI618="WE適用",COUNTIF(Planning!$AS$10:$AS$896,$AF618&amp;"_"&amp;$AH618)=0),"未反映NG",""))</f>
        <v/>
      </c>
      <c r="AK618" s="6" t="str">
        <f t="shared" si="39"/>
        <v>_</v>
      </c>
      <c r="AL618" s="6" t="str">
        <f>IF(B618="","",_xlfn.XLOOKUP(AF618,CostDB!A:A,CostDB!G:G))</f>
        <v/>
      </c>
    </row>
    <row r="619" spans="1:38" x14ac:dyDescent="0.35">
      <c r="A619" s="8"/>
      <c r="B619" s="9"/>
      <c r="C619" s="9"/>
      <c r="D619" s="10"/>
      <c r="E619" s="9"/>
      <c r="F619" s="9"/>
      <c r="G619" s="9"/>
      <c r="H619" s="9"/>
      <c r="I619" s="9"/>
      <c r="J619" s="9"/>
      <c r="K619" s="9"/>
      <c r="L619" s="9"/>
      <c r="M619" s="9"/>
      <c r="N619" s="9"/>
      <c r="O619" s="9"/>
      <c r="P619" s="9"/>
      <c r="Q619" s="9"/>
      <c r="R619" s="9"/>
      <c r="S619" s="9"/>
      <c r="T619" s="9"/>
      <c r="U619" s="9"/>
      <c r="V619" s="9"/>
      <c r="W619" s="9"/>
      <c r="X619" s="9"/>
      <c r="Y619" s="9"/>
      <c r="Z619" s="9"/>
      <c r="AA619" s="9"/>
      <c r="AB619" s="9"/>
      <c r="AC619" s="10"/>
      <c r="AD619" s="535"/>
      <c r="AE619" s="6">
        <f t="shared" si="40"/>
        <v>0</v>
      </c>
      <c r="AF619" s="6" t="str">
        <f>IF($AE619=17,_xlfn.XLOOKUP($A619&amp;" ",CostDB!B:B,CostDB!A:A,"",,),IF($AE619=15,_xlfn.XLOOKUP($A619&amp;"   ",CostDB!B:B,CostDB!A:A,"",,),""))</f>
        <v/>
      </c>
      <c r="AG619" s="6" t="str">
        <f t="shared" si="38"/>
        <v/>
      </c>
      <c r="AH619" s="6" t="str">
        <f t="shared" si="37"/>
        <v/>
      </c>
      <c r="AI619" s="6" t="str">
        <f>IF($AF619="","",IF(LEFT(A619,5)="17500","タンク",IF(LEFT(A619,5)="17510","タンク",IF(COUNTIF(WeDB!$D$174:$D$183,$AF619)&gt;0,"吊掛けのみ",IF(COUNTIF(WeDB!$M$3:$M$169,$AF619)&gt;0,"アルミ",IF(COUNTIF(WeDB!D$3:D$169,$AF619),"WE適用","適用無し"))))))</f>
        <v/>
      </c>
      <c r="AJ619" s="6" t="str">
        <f>IF(AND(AI619="WE適用",COUNTIF(Planning!$AS$10:$AS$896,$AF619&amp;"_"&amp;$AH619)&gt;0),"計画ok",IF(AND(AI619="WE適用",COUNTIF(Planning!$AS$10:$AS$896,$AF619&amp;"_"&amp;$AH619)=0),"未反映NG",""))</f>
        <v/>
      </c>
      <c r="AK619" s="6" t="str">
        <f t="shared" si="39"/>
        <v>_</v>
      </c>
      <c r="AL619" s="6" t="str">
        <f>IF(B619="","",_xlfn.XLOOKUP(AF619,CostDB!A:A,CostDB!G:G))</f>
        <v/>
      </c>
    </row>
    <row r="620" spans="1:38" x14ac:dyDescent="0.35">
      <c r="A620" s="8"/>
      <c r="B620" s="9"/>
      <c r="C620" s="9"/>
      <c r="D620" s="10"/>
      <c r="E620" s="9"/>
      <c r="F620" s="9"/>
      <c r="G620" s="9"/>
      <c r="H620" s="9"/>
      <c r="I620" s="9"/>
      <c r="J620" s="9"/>
      <c r="K620" s="9"/>
      <c r="L620" s="9"/>
      <c r="M620" s="9"/>
      <c r="N620" s="9"/>
      <c r="O620" s="9"/>
      <c r="P620" s="9"/>
      <c r="Q620" s="9"/>
      <c r="R620" s="9"/>
      <c r="S620" s="9"/>
      <c r="T620" s="9"/>
      <c r="U620" s="9"/>
      <c r="V620" s="9"/>
      <c r="W620" s="9"/>
      <c r="X620" s="9"/>
      <c r="Y620" s="9"/>
      <c r="Z620" s="9"/>
      <c r="AA620" s="9"/>
      <c r="AB620" s="9"/>
      <c r="AC620" s="10"/>
      <c r="AD620" s="535"/>
      <c r="AE620" s="6">
        <f t="shared" si="40"/>
        <v>0</v>
      </c>
      <c r="AF620" s="6" t="str">
        <f>IF($AE620=17,_xlfn.XLOOKUP($A620&amp;" ",CostDB!B:B,CostDB!A:A,"",,),IF($AE620=15,_xlfn.XLOOKUP($A620&amp;"   ",CostDB!B:B,CostDB!A:A,"",,),""))</f>
        <v/>
      </c>
      <c r="AG620" s="6" t="str">
        <f t="shared" si="38"/>
        <v/>
      </c>
      <c r="AH620" s="6" t="str">
        <f t="shared" si="37"/>
        <v/>
      </c>
      <c r="AI620" s="6" t="str">
        <f>IF($AF620="","",IF(LEFT(A620,5)="17500","タンク",IF(LEFT(A620,5)="17510","タンク",IF(COUNTIF(WeDB!$D$174:$D$183,$AF620)&gt;0,"吊掛けのみ",IF(COUNTIF(WeDB!$M$3:$M$169,$AF620)&gt;0,"アルミ",IF(COUNTIF(WeDB!D$3:D$169,$AF620),"WE適用","適用無し"))))))</f>
        <v/>
      </c>
      <c r="AJ620" s="6" t="str">
        <f>IF(AND(AI620="WE適用",COUNTIF(Planning!$AS$10:$AS$896,$AF620&amp;"_"&amp;$AH620)&gt;0),"計画ok",IF(AND(AI620="WE適用",COUNTIF(Planning!$AS$10:$AS$896,$AF620&amp;"_"&amp;$AH620)=0),"未反映NG",""))</f>
        <v/>
      </c>
      <c r="AK620" s="6" t="str">
        <f t="shared" si="39"/>
        <v>_</v>
      </c>
      <c r="AL620" s="6" t="str">
        <f>IF(B620="","",_xlfn.XLOOKUP(AF620,CostDB!A:A,CostDB!G:G))</f>
        <v/>
      </c>
    </row>
    <row r="621" spans="1:38" x14ac:dyDescent="0.35">
      <c r="A621" s="8"/>
      <c r="B621" s="9"/>
      <c r="C621" s="9"/>
      <c r="D621" s="10"/>
      <c r="E621" s="9"/>
      <c r="F621" s="9"/>
      <c r="G621" s="9"/>
      <c r="H621" s="9"/>
      <c r="I621" s="9"/>
      <c r="J621" s="9"/>
      <c r="K621" s="9"/>
      <c r="L621" s="9"/>
      <c r="M621" s="9"/>
      <c r="N621" s="9"/>
      <c r="O621" s="9"/>
      <c r="P621" s="9"/>
      <c r="Q621" s="9"/>
      <c r="R621" s="9"/>
      <c r="S621" s="9"/>
      <c r="T621" s="9"/>
      <c r="U621" s="9"/>
      <c r="V621" s="9"/>
      <c r="W621" s="9"/>
      <c r="X621" s="9"/>
      <c r="Y621" s="9"/>
      <c r="Z621" s="9"/>
      <c r="AA621" s="9"/>
      <c r="AB621" s="9"/>
      <c r="AC621" s="10"/>
      <c r="AD621" s="535"/>
      <c r="AE621" s="6">
        <f t="shared" si="40"/>
        <v>0</v>
      </c>
      <c r="AF621" s="6" t="str">
        <f>IF($AE621=17,_xlfn.XLOOKUP($A621&amp;" ",CostDB!B:B,CostDB!A:A,"",,),IF($AE621=15,_xlfn.XLOOKUP($A621&amp;"   ",CostDB!B:B,CostDB!A:A,"",,),""))</f>
        <v/>
      </c>
      <c r="AG621" s="6" t="str">
        <f t="shared" si="38"/>
        <v/>
      </c>
      <c r="AH621" s="6" t="str">
        <f t="shared" si="37"/>
        <v/>
      </c>
      <c r="AI621" s="6" t="str">
        <f>IF($AF621="","",IF(LEFT(A621,5)="17500","タンク",IF(LEFT(A621,5)="17510","タンク",IF(COUNTIF(WeDB!$D$174:$D$183,$AF621)&gt;0,"吊掛けのみ",IF(COUNTIF(WeDB!$M$3:$M$169,$AF621)&gt;0,"アルミ",IF(COUNTIF(WeDB!D$3:D$169,$AF621),"WE適用","適用無し"))))))</f>
        <v/>
      </c>
      <c r="AJ621" s="6" t="str">
        <f>IF(AND(AI621="WE適用",COUNTIF(Planning!$AS$10:$AS$896,$AF621&amp;"_"&amp;$AH621)&gt;0),"計画ok",IF(AND(AI621="WE適用",COUNTIF(Planning!$AS$10:$AS$896,$AF621&amp;"_"&amp;$AH621)=0),"未反映NG",""))</f>
        <v/>
      </c>
      <c r="AK621" s="6" t="str">
        <f t="shared" si="39"/>
        <v>_</v>
      </c>
      <c r="AL621" s="6" t="str">
        <f>IF(B621="","",_xlfn.XLOOKUP(AF621,CostDB!A:A,CostDB!G:G))</f>
        <v/>
      </c>
    </row>
    <row r="622" spans="1:38" x14ac:dyDescent="0.35">
      <c r="A622" s="8"/>
      <c r="B622" s="9"/>
      <c r="C622" s="9"/>
      <c r="D622" s="10"/>
      <c r="E622" s="9"/>
      <c r="F622" s="9"/>
      <c r="G622" s="9"/>
      <c r="H622" s="9"/>
      <c r="I622" s="9"/>
      <c r="J622" s="9"/>
      <c r="K622" s="9"/>
      <c r="L622" s="9"/>
      <c r="M622" s="9"/>
      <c r="N622" s="9"/>
      <c r="O622" s="9"/>
      <c r="P622" s="9"/>
      <c r="Q622" s="9"/>
      <c r="R622" s="9"/>
      <c r="S622" s="9"/>
      <c r="T622" s="9"/>
      <c r="U622" s="9"/>
      <c r="V622" s="9"/>
      <c r="W622" s="9"/>
      <c r="X622" s="9"/>
      <c r="Y622" s="9"/>
      <c r="Z622" s="9"/>
      <c r="AA622" s="9"/>
      <c r="AB622" s="9"/>
      <c r="AC622" s="10"/>
      <c r="AD622" s="535"/>
      <c r="AE622" s="6">
        <f t="shared" si="40"/>
        <v>0</v>
      </c>
      <c r="AF622" s="6" t="str">
        <f>IF($AE622=17,_xlfn.XLOOKUP($A622&amp;" ",CostDB!B:B,CostDB!A:A,"",,),IF($AE622=15,_xlfn.XLOOKUP($A622&amp;"   ",CostDB!B:B,CostDB!A:A,"",,),""))</f>
        <v/>
      </c>
      <c r="AG622" s="6" t="str">
        <f t="shared" si="38"/>
        <v/>
      </c>
      <c r="AH622" s="6" t="str">
        <f t="shared" si="37"/>
        <v/>
      </c>
      <c r="AI622" s="6" t="str">
        <f>IF($AF622="","",IF(LEFT(A622,5)="17500","タンク",IF(LEFT(A622,5)="17510","タンク",IF(COUNTIF(WeDB!$D$174:$D$183,$AF622)&gt;0,"吊掛けのみ",IF(COUNTIF(WeDB!$M$3:$M$169,$AF622)&gt;0,"アルミ",IF(COUNTIF(WeDB!D$3:D$169,$AF622),"WE適用","適用無し"))))))</f>
        <v/>
      </c>
      <c r="AJ622" s="6" t="str">
        <f>IF(AND(AI622="WE適用",COUNTIF(Planning!$AS$10:$AS$896,$AF622&amp;"_"&amp;$AH622)&gt;0),"計画ok",IF(AND(AI622="WE適用",COUNTIF(Planning!$AS$10:$AS$896,$AF622&amp;"_"&amp;$AH622)=0),"未反映NG",""))</f>
        <v/>
      </c>
      <c r="AK622" s="6" t="str">
        <f t="shared" si="39"/>
        <v>_</v>
      </c>
      <c r="AL622" s="6" t="str">
        <f>IF(B622="","",_xlfn.XLOOKUP(AF622,CostDB!A:A,CostDB!G:G))</f>
        <v/>
      </c>
    </row>
    <row r="623" spans="1:38" x14ac:dyDescent="0.35">
      <c r="A623" s="8"/>
      <c r="B623" s="9"/>
      <c r="C623" s="9"/>
      <c r="D623" s="10"/>
      <c r="E623" s="9"/>
      <c r="F623" s="9"/>
      <c r="G623" s="9"/>
      <c r="H623" s="9"/>
      <c r="I623" s="9"/>
      <c r="J623" s="9"/>
      <c r="K623" s="9"/>
      <c r="L623" s="9"/>
      <c r="M623" s="9"/>
      <c r="N623" s="9"/>
      <c r="O623" s="9"/>
      <c r="P623" s="9"/>
      <c r="Q623" s="9"/>
      <c r="R623" s="9"/>
      <c r="S623" s="9"/>
      <c r="T623" s="9"/>
      <c r="U623" s="9"/>
      <c r="V623" s="9"/>
      <c r="W623" s="9"/>
      <c r="X623" s="9"/>
      <c r="Y623" s="9"/>
      <c r="Z623" s="9"/>
      <c r="AA623" s="9"/>
      <c r="AB623" s="9"/>
      <c r="AC623" s="10"/>
      <c r="AD623" s="535"/>
      <c r="AE623" s="6">
        <f t="shared" si="40"/>
        <v>0</v>
      </c>
      <c r="AF623" s="6" t="str">
        <f>IF($AE623=17,_xlfn.XLOOKUP($A623&amp;" ",CostDB!B:B,CostDB!A:A,"",,),IF($AE623=15,_xlfn.XLOOKUP($A623&amp;"   ",CostDB!B:B,CostDB!A:A,"",,),""))</f>
        <v/>
      </c>
      <c r="AG623" s="6" t="str">
        <f t="shared" si="38"/>
        <v/>
      </c>
      <c r="AH623" s="6" t="str">
        <f t="shared" si="37"/>
        <v/>
      </c>
      <c r="AI623" s="6" t="str">
        <f>IF($AF623="","",IF(LEFT(A623,5)="17500","タンク",IF(LEFT(A623,5)="17510","タンク",IF(COUNTIF(WeDB!$D$174:$D$183,$AF623)&gt;0,"吊掛けのみ",IF(COUNTIF(WeDB!$M$3:$M$169,$AF623)&gt;0,"アルミ",IF(COUNTIF(WeDB!D$3:D$169,$AF623),"WE適用","適用無し"))))))</f>
        <v/>
      </c>
      <c r="AJ623" s="6" t="str">
        <f>IF(AND(AI623="WE適用",COUNTIF(Planning!$AS$10:$AS$896,$AF623&amp;"_"&amp;$AH623)&gt;0),"計画ok",IF(AND(AI623="WE適用",COUNTIF(Planning!$AS$10:$AS$896,$AF623&amp;"_"&amp;$AH623)=0),"未反映NG",""))</f>
        <v/>
      </c>
      <c r="AK623" s="6" t="str">
        <f t="shared" si="39"/>
        <v>_</v>
      </c>
      <c r="AL623" s="6" t="str">
        <f>IF(B623="","",_xlfn.XLOOKUP(AF623,CostDB!A:A,CostDB!G:G))</f>
        <v/>
      </c>
    </row>
    <row r="624" spans="1:38" x14ac:dyDescent="0.35">
      <c r="A624" s="8"/>
      <c r="B624" s="9"/>
      <c r="C624" s="9"/>
      <c r="D624" s="10"/>
      <c r="E624" s="9"/>
      <c r="F624" s="9"/>
      <c r="G624" s="9"/>
      <c r="H624" s="9"/>
      <c r="I624" s="9"/>
      <c r="J624" s="9"/>
      <c r="K624" s="9"/>
      <c r="L624" s="9"/>
      <c r="M624" s="9"/>
      <c r="N624" s="9"/>
      <c r="O624" s="9"/>
      <c r="P624" s="9"/>
      <c r="Q624" s="9"/>
      <c r="R624" s="9"/>
      <c r="S624" s="9"/>
      <c r="T624" s="9"/>
      <c r="U624" s="9"/>
      <c r="V624" s="9"/>
      <c r="W624" s="9"/>
      <c r="X624" s="9"/>
      <c r="Y624" s="9"/>
      <c r="Z624" s="9"/>
      <c r="AA624" s="9"/>
      <c r="AB624" s="9"/>
      <c r="AC624" s="10"/>
      <c r="AD624" s="535"/>
      <c r="AE624" s="6">
        <f t="shared" si="40"/>
        <v>0</v>
      </c>
      <c r="AF624" s="6" t="str">
        <f>IF($AE624=17,_xlfn.XLOOKUP($A624&amp;" ",CostDB!B:B,CostDB!A:A,"",,),IF($AE624=15,_xlfn.XLOOKUP($A624&amp;"   ",CostDB!B:B,CostDB!A:A,"",,),""))</f>
        <v/>
      </c>
      <c r="AG624" s="6" t="str">
        <f t="shared" si="38"/>
        <v/>
      </c>
      <c r="AH624" s="6" t="str">
        <f t="shared" si="37"/>
        <v/>
      </c>
      <c r="AI624" s="6" t="str">
        <f>IF($AF624="","",IF(LEFT(A624,5)="17500","タンク",IF(LEFT(A624,5)="17510","タンク",IF(COUNTIF(WeDB!$D$174:$D$183,$AF624)&gt;0,"吊掛けのみ",IF(COUNTIF(WeDB!$M$3:$M$169,$AF624)&gt;0,"アルミ",IF(COUNTIF(WeDB!D$3:D$169,$AF624),"WE適用","適用無し"))))))</f>
        <v/>
      </c>
      <c r="AJ624" s="6" t="str">
        <f>IF(AND(AI624="WE適用",COUNTIF(Planning!$AS$10:$AS$896,$AF624&amp;"_"&amp;$AH624)&gt;0),"計画ok",IF(AND(AI624="WE適用",COUNTIF(Planning!$AS$10:$AS$896,$AF624&amp;"_"&amp;$AH624)=0),"未反映NG",""))</f>
        <v/>
      </c>
      <c r="AK624" s="6" t="str">
        <f t="shared" si="39"/>
        <v>_</v>
      </c>
      <c r="AL624" s="6" t="str">
        <f>IF(B624="","",_xlfn.XLOOKUP(AF624,CostDB!A:A,CostDB!G:G))</f>
        <v/>
      </c>
    </row>
    <row r="625" spans="1:38" x14ac:dyDescent="0.35">
      <c r="A625" s="8"/>
      <c r="B625" s="9"/>
      <c r="C625" s="9"/>
      <c r="D625" s="10"/>
      <c r="E625" s="9"/>
      <c r="F625" s="9"/>
      <c r="G625" s="9"/>
      <c r="H625" s="9"/>
      <c r="I625" s="9"/>
      <c r="J625" s="9"/>
      <c r="K625" s="9"/>
      <c r="L625" s="9"/>
      <c r="M625" s="9"/>
      <c r="N625" s="9"/>
      <c r="O625" s="9"/>
      <c r="P625" s="9"/>
      <c r="Q625" s="9"/>
      <c r="R625" s="9"/>
      <c r="S625" s="9"/>
      <c r="T625" s="9"/>
      <c r="U625" s="9"/>
      <c r="V625" s="9"/>
      <c r="W625" s="9"/>
      <c r="X625" s="9"/>
      <c r="Y625" s="9"/>
      <c r="Z625" s="9"/>
      <c r="AA625" s="9"/>
      <c r="AB625" s="9"/>
      <c r="AC625" s="10"/>
      <c r="AD625" s="535"/>
      <c r="AE625" s="6">
        <f t="shared" si="40"/>
        <v>0</v>
      </c>
      <c r="AF625" s="6" t="str">
        <f>IF($AE625=17,_xlfn.XLOOKUP($A625&amp;" ",CostDB!B:B,CostDB!A:A,"",,),IF($AE625=15,_xlfn.XLOOKUP($A625&amp;"   ",CostDB!B:B,CostDB!A:A,"",,),""))</f>
        <v/>
      </c>
      <c r="AG625" s="6" t="str">
        <f t="shared" si="38"/>
        <v/>
      </c>
      <c r="AH625" s="6" t="str">
        <f t="shared" si="37"/>
        <v/>
      </c>
      <c r="AI625" s="6" t="str">
        <f>IF($AF625="","",IF(LEFT(A625,5)="17500","タンク",IF(LEFT(A625,5)="17510","タンク",IF(COUNTIF(WeDB!$D$174:$D$183,$AF625)&gt;0,"吊掛けのみ",IF(COUNTIF(WeDB!$M$3:$M$169,$AF625)&gt;0,"アルミ",IF(COUNTIF(WeDB!D$3:D$169,$AF625),"WE適用","適用無し"))))))</f>
        <v/>
      </c>
      <c r="AJ625" s="6" t="str">
        <f>IF(AND(AI625="WE適用",COUNTIF(Planning!$AS$10:$AS$896,$AF625&amp;"_"&amp;$AH625)&gt;0),"計画ok",IF(AND(AI625="WE適用",COUNTIF(Planning!$AS$10:$AS$896,$AF625&amp;"_"&amp;$AH625)=0),"未反映NG",""))</f>
        <v/>
      </c>
      <c r="AK625" s="6" t="str">
        <f t="shared" si="39"/>
        <v>_</v>
      </c>
      <c r="AL625" s="6" t="str">
        <f>IF(B625="","",_xlfn.XLOOKUP(AF625,CostDB!A:A,CostDB!G:G))</f>
        <v/>
      </c>
    </row>
    <row r="626" spans="1:38" x14ac:dyDescent="0.35">
      <c r="A626" s="8"/>
      <c r="B626" s="9"/>
      <c r="C626" s="9"/>
      <c r="D626" s="10"/>
      <c r="E626" s="9"/>
      <c r="F626" s="9"/>
      <c r="G626" s="9"/>
      <c r="H626" s="9"/>
      <c r="I626" s="9"/>
      <c r="J626" s="9"/>
      <c r="K626" s="9"/>
      <c r="L626" s="9"/>
      <c r="M626" s="9"/>
      <c r="N626" s="9"/>
      <c r="O626" s="9"/>
      <c r="P626" s="9"/>
      <c r="Q626" s="9"/>
      <c r="R626" s="9"/>
      <c r="S626" s="9"/>
      <c r="T626" s="9"/>
      <c r="U626" s="9"/>
      <c r="V626" s="9"/>
      <c r="W626" s="9"/>
      <c r="X626" s="9"/>
      <c r="Y626" s="9"/>
      <c r="Z626" s="9"/>
      <c r="AA626" s="9"/>
      <c r="AB626" s="9"/>
      <c r="AC626" s="10"/>
      <c r="AD626" s="535"/>
      <c r="AE626" s="6">
        <f t="shared" si="40"/>
        <v>0</v>
      </c>
      <c r="AF626" s="6" t="str">
        <f>IF($AE626=17,_xlfn.XLOOKUP($A626&amp;" ",CostDB!B:B,CostDB!A:A,"",,),IF($AE626=15,_xlfn.XLOOKUP($A626&amp;"   ",CostDB!B:B,CostDB!A:A,"",,),""))</f>
        <v/>
      </c>
      <c r="AG626" s="6" t="str">
        <f t="shared" si="38"/>
        <v/>
      </c>
      <c r="AH626" s="6" t="str">
        <f t="shared" si="37"/>
        <v/>
      </c>
      <c r="AI626" s="6" t="str">
        <f>IF($AF626="","",IF(LEFT(A626,5)="17500","タンク",IF(LEFT(A626,5)="17510","タンク",IF(COUNTIF(WeDB!$D$174:$D$183,$AF626)&gt;0,"吊掛けのみ",IF(COUNTIF(WeDB!$M$3:$M$169,$AF626)&gt;0,"アルミ",IF(COUNTIF(WeDB!D$3:D$169,$AF626),"WE適用","適用無し"))))))</f>
        <v/>
      </c>
      <c r="AJ626" s="6" t="str">
        <f>IF(AND(AI626="WE適用",COUNTIF(Planning!$AS$10:$AS$896,$AF626&amp;"_"&amp;$AH626)&gt;0),"計画ok",IF(AND(AI626="WE適用",COUNTIF(Planning!$AS$10:$AS$896,$AF626&amp;"_"&amp;$AH626)=0),"未反映NG",""))</f>
        <v/>
      </c>
      <c r="AK626" s="6" t="str">
        <f t="shared" si="39"/>
        <v>_</v>
      </c>
      <c r="AL626" s="6" t="str">
        <f>IF(B626="","",_xlfn.XLOOKUP(AF626,CostDB!A:A,CostDB!G:G))</f>
        <v/>
      </c>
    </row>
    <row r="627" spans="1:38" x14ac:dyDescent="0.35">
      <c r="A627" s="8"/>
      <c r="B627" s="9"/>
      <c r="C627" s="9"/>
      <c r="D627" s="10"/>
      <c r="E627" s="9"/>
      <c r="F627" s="9"/>
      <c r="G627" s="9"/>
      <c r="H627" s="9"/>
      <c r="I627" s="9"/>
      <c r="J627" s="9"/>
      <c r="K627" s="9"/>
      <c r="L627" s="9"/>
      <c r="M627" s="9"/>
      <c r="N627" s="9"/>
      <c r="O627" s="9"/>
      <c r="P627" s="9"/>
      <c r="Q627" s="9"/>
      <c r="R627" s="9"/>
      <c r="S627" s="9"/>
      <c r="T627" s="9"/>
      <c r="U627" s="9"/>
      <c r="V627" s="9"/>
      <c r="W627" s="9"/>
      <c r="X627" s="9"/>
      <c r="Y627" s="9"/>
      <c r="Z627" s="9"/>
      <c r="AA627" s="9"/>
      <c r="AB627" s="9"/>
      <c r="AC627" s="10"/>
      <c r="AD627" s="535"/>
      <c r="AE627" s="6">
        <f t="shared" si="40"/>
        <v>0</v>
      </c>
      <c r="AF627" s="6" t="str">
        <f>IF($AE627=17,_xlfn.XLOOKUP($A627&amp;" ",CostDB!B:B,CostDB!A:A,"",,),IF($AE627=15,_xlfn.XLOOKUP($A627&amp;"   ",CostDB!B:B,CostDB!A:A,"",,),""))</f>
        <v/>
      </c>
      <c r="AG627" s="6" t="str">
        <f t="shared" si="38"/>
        <v/>
      </c>
      <c r="AH627" s="6" t="str">
        <f t="shared" si="37"/>
        <v/>
      </c>
      <c r="AI627" s="6" t="str">
        <f>IF($AF627="","",IF(LEFT(A627,5)="17500","タンク",IF(LEFT(A627,5)="17510","タンク",IF(COUNTIF(WeDB!$D$174:$D$183,$AF627)&gt;0,"吊掛けのみ",IF(COUNTIF(WeDB!$M$3:$M$169,$AF627)&gt;0,"アルミ",IF(COUNTIF(WeDB!D$3:D$169,$AF627),"WE適用","適用無し"))))))</f>
        <v/>
      </c>
      <c r="AJ627" s="6" t="str">
        <f>IF(AND(AI627="WE適用",COUNTIF(Planning!$AS$10:$AS$896,$AF627&amp;"_"&amp;$AH627)&gt;0),"計画ok",IF(AND(AI627="WE適用",COUNTIF(Planning!$AS$10:$AS$896,$AF627&amp;"_"&amp;$AH627)=0),"未反映NG",""))</f>
        <v/>
      </c>
      <c r="AK627" s="6" t="str">
        <f t="shared" si="39"/>
        <v>_</v>
      </c>
      <c r="AL627" s="6" t="str">
        <f>IF(B627="","",_xlfn.XLOOKUP(AF627,CostDB!A:A,CostDB!G:G))</f>
        <v/>
      </c>
    </row>
    <row r="628" spans="1:38" x14ac:dyDescent="0.35">
      <c r="A628" s="8"/>
      <c r="B628" s="9"/>
      <c r="C628" s="9"/>
      <c r="D628" s="10"/>
      <c r="E628" s="9"/>
      <c r="F628" s="9"/>
      <c r="G628" s="9"/>
      <c r="H628" s="9"/>
      <c r="I628" s="9"/>
      <c r="J628" s="9"/>
      <c r="K628" s="9"/>
      <c r="L628" s="9"/>
      <c r="M628" s="9"/>
      <c r="N628" s="9"/>
      <c r="O628" s="9"/>
      <c r="P628" s="9"/>
      <c r="Q628" s="9"/>
      <c r="R628" s="9"/>
      <c r="S628" s="9"/>
      <c r="T628" s="9"/>
      <c r="U628" s="9"/>
      <c r="V628" s="9"/>
      <c r="W628" s="9"/>
      <c r="X628" s="9"/>
      <c r="Y628" s="9"/>
      <c r="Z628" s="9"/>
      <c r="AA628" s="9"/>
      <c r="AB628" s="9"/>
      <c r="AC628" s="10"/>
      <c r="AD628" s="535"/>
      <c r="AE628" s="6">
        <f t="shared" si="40"/>
        <v>0</v>
      </c>
      <c r="AF628" s="6" t="str">
        <f>IF($AE628=17,_xlfn.XLOOKUP($A628&amp;" ",CostDB!B:B,CostDB!A:A,"",,),IF($AE628=15,_xlfn.XLOOKUP($A628&amp;"   ",CostDB!B:B,CostDB!A:A,"",,),""))</f>
        <v/>
      </c>
      <c r="AG628" s="6" t="str">
        <f t="shared" si="38"/>
        <v/>
      </c>
      <c r="AH628" s="6" t="str">
        <f t="shared" si="37"/>
        <v/>
      </c>
      <c r="AI628" s="6" t="str">
        <f>IF($AF628="","",IF(LEFT(A628,5)="17500","タンク",IF(LEFT(A628,5)="17510","タンク",IF(COUNTIF(WeDB!$D$174:$D$183,$AF628)&gt;0,"吊掛けのみ",IF(COUNTIF(WeDB!$M$3:$M$169,$AF628)&gt;0,"アルミ",IF(COUNTIF(WeDB!D$3:D$169,$AF628),"WE適用","適用無し"))))))</f>
        <v/>
      </c>
      <c r="AJ628" s="6" t="str">
        <f>IF(AND(AI628="WE適用",COUNTIF(Planning!$AS$10:$AS$896,$AF628&amp;"_"&amp;$AH628)&gt;0),"計画ok",IF(AND(AI628="WE適用",COUNTIF(Planning!$AS$10:$AS$896,$AF628&amp;"_"&amp;$AH628)=0),"未反映NG",""))</f>
        <v/>
      </c>
      <c r="AK628" s="6" t="str">
        <f t="shared" si="39"/>
        <v>_</v>
      </c>
      <c r="AL628" s="6" t="str">
        <f>IF(B628="","",_xlfn.XLOOKUP(AF628,CostDB!A:A,CostDB!G:G))</f>
        <v/>
      </c>
    </row>
    <row r="629" spans="1:38" x14ac:dyDescent="0.35">
      <c r="A629" s="8"/>
      <c r="B629" s="9"/>
      <c r="C629" s="9"/>
      <c r="D629" s="10"/>
      <c r="E629" s="9"/>
      <c r="F629" s="9"/>
      <c r="G629" s="9"/>
      <c r="H629" s="9"/>
      <c r="I629" s="9"/>
      <c r="J629" s="9"/>
      <c r="K629" s="9"/>
      <c r="L629" s="9"/>
      <c r="M629" s="9"/>
      <c r="N629" s="9"/>
      <c r="O629" s="9"/>
      <c r="P629" s="9"/>
      <c r="Q629" s="9"/>
      <c r="R629" s="9"/>
      <c r="S629" s="9"/>
      <c r="T629" s="9"/>
      <c r="U629" s="9"/>
      <c r="V629" s="9"/>
      <c r="W629" s="9"/>
      <c r="X629" s="9"/>
      <c r="Y629" s="9"/>
      <c r="Z629" s="9"/>
      <c r="AA629" s="9"/>
      <c r="AB629" s="9"/>
      <c r="AC629" s="10"/>
      <c r="AD629" s="535"/>
      <c r="AE629" s="6">
        <f t="shared" si="40"/>
        <v>0</v>
      </c>
      <c r="AF629" s="6" t="str">
        <f>IF($AE629=17,_xlfn.XLOOKUP($A629&amp;" ",CostDB!B:B,CostDB!A:A,"",,),IF($AE629=15,_xlfn.XLOOKUP($A629&amp;"   ",CostDB!B:B,CostDB!A:A,"",,),""))</f>
        <v/>
      </c>
      <c r="AG629" s="6" t="str">
        <f t="shared" si="38"/>
        <v/>
      </c>
      <c r="AH629" s="6" t="str">
        <f t="shared" si="37"/>
        <v/>
      </c>
      <c r="AI629" s="6" t="str">
        <f>IF($AF629="","",IF(LEFT(A629,5)="17500","タンク",IF(LEFT(A629,5)="17510","タンク",IF(COUNTIF(WeDB!$D$174:$D$183,$AF629)&gt;0,"吊掛けのみ",IF(COUNTIF(WeDB!$M$3:$M$169,$AF629)&gt;0,"アルミ",IF(COUNTIF(WeDB!D$3:D$169,$AF629),"WE適用","適用無し"))))))</f>
        <v/>
      </c>
      <c r="AJ629" s="6" t="str">
        <f>IF(AND(AI629="WE適用",COUNTIF(Planning!$AS$10:$AS$896,$AF629&amp;"_"&amp;$AH629)&gt;0),"計画ok",IF(AND(AI629="WE適用",COUNTIF(Planning!$AS$10:$AS$896,$AF629&amp;"_"&amp;$AH629)=0),"未反映NG",""))</f>
        <v/>
      </c>
      <c r="AK629" s="6" t="str">
        <f t="shared" si="39"/>
        <v>_</v>
      </c>
      <c r="AL629" s="6" t="str">
        <f>IF(B629="","",_xlfn.XLOOKUP(AF629,CostDB!A:A,CostDB!G:G))</f>
        <v/>
      </c>
    </row>
    <row r="630" spans="1:38" x14ac:dyDescent="0.35">
      <c r="A630" s="8"/>
      <c r="B630" s="9"/>
      <c r="C630" s="9"/>
      <c r="D630" s="10"/>
      <c r="E630" s="9"/>
      <c r="F630" s="9"/>
      <c r="G630" s="9"/>
      <c r="H630" s="9"/>
      <c r="I630" s="9"/>
      <c r="J630" s="9"/>
      <c r="K630" s="9"/>
      <c r="L630" s="9"/>
      <c r="M630" s="9"/>
      <c r="N630" s="9"/>
      <c r="O630" s="9"/>
      <c r="P630" s="9"/>
      <c r="Q630" s="9"/>
      <c r="R630" s="9"/>
      <c r="S630" s="9"/>
      <c r="T630" s="9"/>
      <c r="U630" s="9"/>
      <c r="V630" s="9"/>
      <c r="W630" s="9"/>
      <c r="X630" s="9"/>
      <c r="Y630" s="9"/>
      <c r="Z630" s="9"/>
      <c r="AA630" s="9"/>
      <c r="AB630" s="9"/>
      <c r="AC630" s="10"/>
      <c r="AD630" s="535"/>
      <c r="AE630" s="6">
        <f t="shared" si="40"/>
        <v>0</v>
      </c>
      <c r="AF630" s="6" t="str">
        <f>IF($AE630=17,_xlfn.XLOOKUP($A630&amp;" ",CostDB!B:B,CostDB!A:A,"",,),IF($AE630=15,_xlfn.XLOOKUP($A630&amp;"   ",CostDB!B:B,CostDB!A:A,"",,),""))</f>
        <v/>
      </c>
      <c r="AG630" s="6" t="str">
        <f t="shared" si="38"/>
        <v/>
      </c>
      <c r="AH630" s="6" t="str">
        <f t="shared" si="37"/>
        <v/>
      </c>
      <c r="AI630" s="6" t="str">
        <f>IF($AF630="","",IF(LEFT(A630,5)="17500","タンク",IF(LEFT(A630,5)="17510","タンク",IF(COUNTIF(WeDB!$D$174:$D$183,$AF630)&gt;0,"吊掛けのみ",IF(COUNTIF(WeDB!$M$3:$M$169,$AF630)&gt;0,"アルミ",IF(COUNTIF(WeDB!D$3:D$169,$AF630),"WE適用","適用無し"))))))</f>
        <v/>
      </c>
      <c r="AJ630" s="6" t="str">
        <f>IF(AND(AI630="WE適用",COUNTIF(Planning!$AS$10:$AS$896,$AF630&amp;"_"&amp;$AH630)&gt;0),"計画ok",IF(AND(AI630="WE適用",COUNTIF(Planning!$AS$10:$AS$896,$AF630&amp;"_"&amp;$AH630)=0),"未反映NG",""))</f>
        <v/>
      </c>
      <c r="AK630" s="6" t="str">
        <f t="shared" si="39"/>
        <v>_</v>
      </c>
      <c r="AL630" s="6" t="str">
        <f>IF(B630="","",_xlfn.XLOOKUP(AF630,CostDB!A:A,CostDB!G:G))</f>
        <v/>
      </c>
    </row>
    <row r="631" spans="1:38" x14ac:dyDescent="0.35">
      <c r="A631" s="8"/>
      <c r="B631" s="9"/>
      <c r="C631" s="9"/>
      <c r="D631" s="10"/>
      <c r="E631" s="9"/>
      <c r="F631" s="9"/>
      <c r="G631" s="9"/>
      <c r="H631" s="9"/>
      <c r="I631" s="9"/>
      <c r="J631" s="9"/>
      <c r="K631" s="9"/>
      <c r="L631" s="9"/>
      <c r="M631" s="9"/>
      <c r="N631" s="9"/>
      <c r="O631" s="9"/>
      <c r="P631" s="9"/>
      <c r="Q631" s="9"/>
      <c r="R631" s="9"/>
      <c r="S631" s="9"/>
      <c r="T631" s="9"/>
      <c r="U631" s="9"/>
      <c r="V631" s="9"/>
      <c r="W631" s="9"/>
      <c r="X631" s="9"/>
      <c r="Y631" s="9"/>
      <c r="Z631" s="9"/>
      <c r="AA631" s="9"/>
      <c r="AB631" s="9"/>
      <c r="AC631" s="10"/>
      <c r="AD631" s="535"/>
      <c r="AE631" s="6">
        <f t="shared" si="40"/>
        <v>0</v>
      </c>
      <c r="AF631" s="6" t="str">
        <f>IF($AE631=17,_xlfn.XLOOKUP($A631&amp;" ",CostDB!B:B,CostDB!A:A,"",,),IF($AE631=15,_xlfn.XLOOKUP($A631&amp;"   ",CostDB!B:B,CostDB!A:A,"",,),""))</f>
        <v/>
      </c>
      <c r="AG631" s="6" t="str">
        <f t="shared" si="38"/>
        <v/>
      </c>
      <c r="AH631" s="6" t="str">
        <f t="shared" si="37"/>
        <v/>
      </c>
      <c r="AI631" s="6" t="str">
        <f>IF($AF631="","",IF(LEFT(A631,5)="17500","タンク",IF(LEFT(A631,5)="17510","タンク",IF(COUNTIF(WeDB!$D$174:$D$183,$AF631)&gt;0,"吊掛けのみ",IF(COUNTIF(WeDB!$M$3:$M$169,$AF631)&gt;0,"アルミ",IF(COUNTIF(WeDB!D$3:D$169,$AF631),"WE適用","適用無し"))))))</f>
        <v/>
      </c>
      <c r="AJ631" s="6" t="str">
        <f>IF(AND(AI631="WE適用",COUNTIF(Planning!$AS$10:$AS$896,$AF631&amp;"_"&amp;$AH631)&gt;0),"計画ok",IF(AND(AI631="WE適用",COUNTIF(Planning!$AS$10:$AS$896,$AF631&amp;"_"&amp;$AH631)=0),"未反映NG",""))</f>
        <v/>
      </c>
      <c r="AK631" s="6" t="str">
        <f t="shared" si="39"/>
        <v>_</v>
      </c>
      <c r="AL631" s="6" t="str">
        <f>IF(B631="","",_xlfn.XLOOKUP(AF631,CostDB!A:A,CostDB!G:G))</f>
        <v/>
      </c>
    </row>
    <row r="632" spans="1:38" x14ac:dyDescent="0.35">
      <c r="A632" s="8"/>
      <c r="B632" s="9"/>
      <c r="C632" s="9"/>
      <c r="D632" s="10"/>
      <c r="E632" s="9"/>
      <c r="F632" s="9"/>
      <c r="G632" s="9"/>
      <c r="H632" s="9"/>
      <c r="I632" s="9"/>
      <c r="J632" s="9"/>
      <c r="K632" s="9"/>
      <c r="L632" s="9"/>
      <c r="M632" s="9"/>
      <c r="N632" s="9"/>
      <c r="O632" s="9"/>
      <c r="P632" s="9"/>
      <c r="Q632" s="9"/>
      <c r="R632" s="9"/>
      <c r="S632" s="9"/>
      <c r="T632" s="9"/>
      <c r="U632" s="9"/>
      <c r="V632" s="9"/>
      <c r="W632" s="9"/>
      <c r="X632" s="9"/>
      <c r="Y632" s="9"/>
      <c r="Z632" s="9"/>
      <c r="AA632" s="9"/>
      <c r="AB632" s="9"/>
      <c r="AC632" s="10"/>
      <c r="AD632" s="535"/>
      <c r="AE632" s="6">
        <f t="shared" si="40"/>
        <v>0</v>
      </c>
      <c r="AF632" s="6" t="str">
        <f>IF($AE632=17,_xlfn.XLOOKUP($A632&amp;" ",CostDB!B:B,CostDB!A:A,"",,),IF($AE632=15,_xlfn.XLOOKUP($A632&amp;"   ",CostDB!B:B,CostDB!A:A,"",,),""))</f>
        <v/>
      </c>
      <c r="AG632" s="6" t="str">
        <f t="shared" si="38"/>
        <v/>
      </c>
      <c r="AH632" s="6" t="str">
        <f t="shared" si="37"/>
        <v/>
      </c>
      <c r="AI632" s="6" t="str">
        <f>IF($AF632="","",IF(LEFT(A632,5)="17500","タンク",IF(LEFT(A632,5)="17510","タンク",IF(COUNTIF(WeDB!$D$174:$D$183,$AF632)&gt;0,"吊掛けのみ",IF(COUNTIF(WeDB!$M$3:$M$169,$AF632)&gt;0,"アルミ",IF(COUNTIF(WeDB!D$3:D$169,$AF632),"WE適用","適用無し"))))))</f>
        <v/>
      </c>
      <c r="AJ632" s="6" t="str">
        <f>IF(AND(AI632="WE適用",COUNTIF(Planning!$AS$10:$AS$896,$AF632&amp;"_"&amp;$AH632)&gt;0),"計画ok",IF(AND(AI632="WE適用",COUNTIF(Planning!$AS$10:$AS$896,$AF632&amp;"_"&amp;$AH632)=0),"未反映NG",""))</f>
        <v/>
      </c>
      <c r="AK632" s="6" t="str">
        <f t="shared" si="39"/>
        <v>_</v>
      </c>
      <c r="AL632" s="6" t="str">
        <f>IF(B632="","",_xlfn.XLOOKUP(AF632,CostDB!A:A,CostDB!G:G))</f>
        <v/>
      </c>
    </row>
    <row r="633" spans="1:38" x14ac:dyDescent="0.35">
      <c r="A633" s="8"/>
      <c r="B633" s="9"/>
      <c r="C633" s="9"/>
      <c r="D633" s="10"/>
      <c r="E633" s="9"/>
      <c r="F633" s="9"/>
      <c r="G633" s="9"/>
      <c r="H633" s="9"/>
      <c r="I633" s="9"/>
      <c r="J633" s="9"/>
      <c r="K633" s="9"/>
      <c r="L633" s="9"/>
      <c r="M633" s="9"/>
      <c r="N633" s="9"/>
      <c r="O633" s="9"/>
      <c r="P633" s="9"/>
      <c r="Q633" s="9"/>
      <c r="R633" s="9"/>
      <c r="S633" s="9"/>
      <c r="T633" s="9"/>
      <c r="U633" s="9"/>
      <c r="V633" s="9"/>
      <c r="W633" s="9"/>
      <c r="X633" s="9"/>
      <c r="Y633" s="9"/>
      <c r="Z633" s="9"/>
      <c r="AA633" s="9"/>
      <c r="AB633" s="9"/>
      <c r="AC633" s="10"/>
      <c r="AD633" s="535"/>
      <c r="AE633" s="6">
        <f t="shared" si="40"/>
        <v>0</v>
      </c>
      <c r="AF633" s="6" t="str">
        <f>IF($AE633=17,_xlfn.XLOOKUP($A633&amp;" ",CostDB!B:B,CostDB!A:A,"",,),IF($AE633=15,_xlfn.XLOOKUP($A633&amp;"   ",CostDB!B:B,CostDB!A:A,"",,),""))</f>
        <v/>
      </c>
      <c r="AG633" s="6" t="str">
        <f t="shared" si="38"/>
        <v/>
      </c>
      <c r="AH633" s="6" t="str">
        <f t="shared" si="37"/>
        <v/>
      </c>
      <c r="AI633" s="6" t="str">
        <f>IF($AF633="","",IF(LEFT(A633,5)="17500","タンク",IF(LEFT(A633,5)="17510","タンク",IF(COUNTIF(WeDB!$D$174:$D$183,$AF633)&gt;0,"吊掛けのみ",IF(COUNTIF(WeDB!$M$3:$M$169,$AF633)&gt;0,"アルミ",IF(COUNTIF(WeDB!D$3:D$169,$AF633),"WE適用","適用無し"))))))</f>
        <v/>
      </c>
      <c r="AJ633" s="6" t="str">
        <f>IF(AND(AI633="WE適用",COUNTIF(Planning!$AS$10:$AS$896,$AF633&amp;"_"&amp;$AH633)&gt;0),"計画ok",IF(AND(AI633="WE適用",COUNTIF(Planning!$AS$10:$AS$896,$AF633&amp;"_"&amp;$AH633)=0),"未反映NG",""))</f>
        <v/>
      </c>
      <c r="AK633" s="6" t="str">
        <f t="shared" si="39"/>
        <v>_</v>
      </c>
      <c r="AL633" s="6" t="str">
        <f>IF(B633="","",_xlfn.XLOOKUP(AF633,CostDB!A:A,CostDB!G:G))</f>
        <v/>
      </c>
    </row>
    <row r="634" spans="1:38" x14ac:dyDescent="0.35">
      <c r="A634" s="8"/>
      <c r="B634" s="9"/>
      <c r="C634" s="9"/>
      <c r="D634" s="10"/>
      <c r="E634" s="9"/>
      <c r="F634" s="9"/>
      <c r="G634" s="9"/>
      <c r="H634" s="9"/>
      <c r="I634" s="9"/>
      <c r="J634" s="9"/>
      <c r="K634" s="9"/>
      <c r="L634" s="9"/>
      <c r="M634" s="9"/>
      <c r="N634" s="9"/>
      <c r="O634" s="9"/>
      <c r="P634" s="9"/>
      <c r="Q634" s="9"/>
      <c r="R634" s="9"/>
      <c r="S634" s="9"/>
      <c r="T634" s="9"/>
      <c r="U634" s="9"/>
      <c r="V634" s="9"/>
      <c r="W634" s="9"/>
      <c r="X634" s="9"/>
      <c r="Y634" s="9"/>
      <c r="Z634" s="9"/>
      <c r="AA634" s="9"/>
      <c r="AB634" s="9"/>
      <c r="AC634" s="10"/>
      <c r="AD634" s="535"/>
      <c r="AE634" s="6">
        <f t="shared" si="40"/>
        <v>0</v>
      </c>
      <c r="AF634" s="6" t="str">
        <f>IF($AE634=17,_xlfn.XLOOKUP($A634&amp;" ",CostDB!B:B,CostDB!A:A,"",,),IF($AE634=15,_xlfn.XLOOKUP($A634&amp;"   ",CostDB!B:B,CostDB!A:A,"",,),""))</f>
        <v/>
      </c>
      <c r="AG634" s="6" t="str">
        <f t="shared" si="38"/>
        <v/>
      </c>
      <c r="AH634" s="6" t="str">
        <f t="shared" si="37"/>
        <v/>
      </c>
      <c r="AI634" s="6" t="str">
        <f>IF($AF634="","",IF(LEFT(A634,5)="17500","タンク",IF(LEFT(A634,5)="17510","タンク",IF(COUNTIF(WeDB!$D$174:$D$183,$AF634)&gt;0,"吊掛けのみ",IF(COUNTIF(WeDB!$M$3:$M$169,$AF634)&gt;0,"アルミ",IF(COUNTIF(WeDB!D$3:D$169,$AF634),"WE適用","適用無し"))))))</f>
        <v/>
      </c>
      <c r="AJ634" s="6" t="str">
        <f>IF(AND(AI634="WE適用",COUNTIF(Planning!$AS$10:$AS$896,$AF634&amp;"_"&amp;$AH634)&gt;0),"計画ok",IF(AND(AI634="WE適用",COUNTIF(Planning!$AS$10:$AS$896,$AF634&amp;"_"&amp;$AH634)=0),"未反映NG",""))</f>
        <v/>
      </c>
      <c r="AK634" s="6" t="str">
        <f t="shared" si="39"/>
        <v>_</v>
      </c>
      <c r="AL634" s="6" t="str">
        <f>IF(B634="","",_xlfn.XLOOKUP(AF634,CostDB!A:A,CostDB!G:G))</f>
        <v/>
      </c>
    </row>
    <row r="635" spans="1:38" x14ac:dyDescent="0.35">
      <c r="A635" s="8"/>
      <c r="B635" s="9"/>
      <c r="C635" s="9"/>
      <c r="D635" s="10"/>
      <c r="E635" s="9"/>
      <c r="F635" s="9"/>
      <c r="G635" s="9"/>
      <c r="H635" s="9"/>
      <c r="I635" s="9"/>
      <c r="J635" s="9"/>
      <c r="K635" s="9"/>
      <c r="L635" s="9"/>
      <c r="M635" s="9"/>
      <c r="N635" s="9"/>
      <c r="O635" s="9"/>
      <c r="P635" s="9"/>
      <c r="Q635" s="9"/>
      <c r="R635" s="9"/>
      <c r="S635" s="9"/>
      <c r="T635" s="9"/>
      <c r="U635" s="9"/>
      <c r="V635" s="9"/>
      <c r="W635" s="9"/>
      <c r="X635" s="9"/>
      <c r="Y635" s="9"/>
      <c r="Z635" s="9"/>
      <c r="AA635" s="9"/>
      <c r="AB635" s="9"/>
      <c r="AC635" s="10"/>
      <c r="AD635" s="535"/>
      <c r="AE635" s="6">
        <f t="shared" si="40"/>
        <v>0</v>
      </c>
      <c r="AF635" s="6" t="str">
        <f>IF($AE635=17,_xlfn.XLOOKUP($A635&amp;" ",CostDB!B:B,CostDB!A:A,"",,),IF($AE635=15,_xlfn.XLOOKUP($A635&amp;"   ",CostDB!B:B,CostDB!A:A,"",,),""))</f>
        <v/>
      </c>
      <c r="AG635" s="6" t="str">
        <f t="shared" si="38"/>
        <v/>
      </c>
      <c r="AH635" s="6" t="str">
        <f t="shared" si="37"/>
        <v/>
      </c>
      <c r="AI635" s="6" t="str">
        <f>IF($AF635="","",IF(LEFT(A635,5)="17500","タンク",IF(LEFT(A635,5)="17510","タンク",IF(COUNTIF(WeDB!$D$174:$D$183,$AF635)&gt;0,"吊掛けのみ",IF(COUNTIF(WeDB!$M$3:$M$169,$AF635)&gt;0,"アルミ",IF(COUNTIF(WeDB!D$3:D$169,$AF635),"WE適用","適用無し"))))))</f>
        <v/>
      </c>
      <c r="AJ635" s="6" t="str">
        <f>IF(AND(AI635="WE適用",COUNTIF(Planning!$AS$10:$AS$896,$AF635&amp;"_"&amp;$AH635)&gt;0),"計画ok",IF(AND(AI635="WE適用",COUNTIF(Planning!$AS$10:$AS$896,$AF635&amp;"_"&amp;$AH635)=0),"未反映NG",""))</f>
        <v/>
      </c>
      <c r="AK635" s="6" t="str">
        <f t="shared" si="39"/>
        <v>_</v>
      </c>
      <c r="AL635" s="6" t="str">
        <f>IF(B635="","",_xlfn.XLOOKUP(AF635,CostDB!A:A,CostDB!G:G))</f>
        <v/>
      </c>
    </row>
    <row r="636" spans="1:38" x14ac:dyDescent="0.35">
      <c r="A636" s="8"/>
      <c r="B636" s="9"/>
      <c r="C636" s="9"/>
      <c r="D636" s="10"/>
      <c r="E636" s="9"/>
      <c r="F636" s="9"/>
      <c r="G636" s="9"/>
      <c r="H636" s="9"/>
      <c r="I636" s="9"/>
      <c r="J636" s="9"/>
      <c r="K636" s="9"/>
      <c r="L636" s="9"/>
      <c r="M636" s="9"/>
      <c r="N636" s="9"/>
      <c r="O636" s="9"/>
      <c r="P636" s="9"/>
      <c r="Q636" s="9"/>
      <c r="R636" s="9"/>
      <c r="S636" s="9"/>
      <c r="T636" s="9"/>
      <c r="U636" s="9"/>
      <c r="V636" s="9"/>
      <c r="W636" s="9"/>
      <c r="X636" s="9"/>
      <c r="Y636" s="9"/>
      <c r="Z636" s="9"/>
      <c r="AA636" s="9"/>
      <c r="AB636" s="9"/>
      <c r="AC636" s="10"/>
      <c r="AD636" s="535"/>
      <c r="AE636" s="6">
        <f t="shared" si="40"/>
        <v>0</v>
      </c>
      <c r="AF636" s="6" t="str">
        <f>IF($AE636=17,_xlfn.XLOOKUP($A636&amp;" ",CostDB!B:B,CostDB!A:A,"",,),IF($AE636=15,_xlfn.XLOOKUP($A636&amp;"   ",CostDB!B:B,CostDB!A:A,"",,),""))</f>
        <v/>
      </c>
      <c r="AG636" s="6" t="str">
        <f t="shared" si="38"/>
        <v/>
      </c>
      <c r="AH636" s="6" t="str">
        <f t="shared" si="37"/>
        <v/>
      </c>
      <c r="AI636" s="6" t="str">
        <f>IF($AF636="","",IF(LEFT(A636,5)="17500","タンク",IF(LEFT(A636,5)="17510","タンク",IF(COUNTIF(WeDB!$D$174:$D$183,$AF636)&gt;0,"吊掛けのみ",IF(COUNTIF(WeDB!$M$3:$M$169,$AF636)&gt;0,"アルミ",IF(COUNTIF(WeDB!D$3:D$169,$AF636),"WE適用","適用無し"))))))</f>
        <v/>
      </c>
      <c r="AJ636" s="6" t="str">
        <f>IF(AND(AI636="WE適用",COUNTIF(Planning!$AS$10:$AS$896,$AF636&amp;"_"&amp;$AH636)&gt;0),"計画ok",IF(AND(AI636="WE適用",COUNTIF(Planning!$AS$10:$AS$896,$AF636&amp;"_"&amp;$AH636)=0),"未反映NG",""))</f>
        <v/>
      </c>
      <c r="AK636" s="6" t="str">
        <f t="shared" si="39"/>
        <v>_</v>
      </c>
      <c r="AL636" s="6" t="str">
        <f>IF(B636="","",_xlfn.XLOOKUP(AF636,CostDB!A:A,CostDB!G:G))</f>
        <v/>
      </c>
    </row>
    <row r="637" spans="1:38" x14ac:dyDescent="0.35">
      <c r="A637" s="8"/>
      <c r="B637" s="9"/>
      <c r="C637" s="9"/>
      <c r="D637" s="10"/>
      <c r="E637" s="9"/>
      <c r="F637" s="9"/>
      <c r="G637" s="9"/>
      <c r="H637" s="9"/>
      <c r="I637" s="9"/>
      <c r="J637" s="9"/>
      <c r="K637" s="9"/>
      <c r="L637" s="9"/>
      <c r="M637" s="9"/>
      <c r="N637" s="9"/>
      <c r="O637" s="9"/>
      <c r="P637" s="9"/>
      <c r="Q637" s="9"/>
      <c r="R637" s="9"/>
      <c r="S637" s="9"/>
      <c r="T637" s="9"/>
      <c r="U637" s="9"/>
      <c r="V637" s="9"/>
      <c r="W637" s="9"/>
      <c r="X637" s="9"/>
      <c r="Y637" s="9"/>
      <c r="Z637" s="9"/>
      <c r="AA637" s="9"/>
      <c r="AB637" s="9"/>
      <c r="AC637" s="10"/>
      <c r="AD637" s="535"/>
      <c r="AE637" s="6">
        <f t="shared" si="40"/>
        <v>0</v>
      </c>
      <c r="AF637" s="6" t="str">
        <f>IF($AE637=17,_xlfn.XLOOKUP($A637&amp;" ",CostDB!B:B,CostDB!A:A,"",,),IF($AE637=15,_xlfn.XLOOKUP($A637&amp;"   ",CostDB!B:B,CostDB!A:A,"",,),""))</f>
        <v/>
      </c>
      <c r="AG637" s="6" t="str">
        <f t="shared" si="38"/>
        <v/>
      </c>
      <c r="AH637" s="6" t="str">
        <f t="shared" si="37"/>
        <v/>
      </c>
      <c r="AI637" s="6" t="str">
        <f>IF($AF637="","",IF(LEFT(A637,5)="17500","タンク",IF(LEFT(A637,5)="17510","タンク",IF(COUNTIF(WeDB!$D$174:$D$183,$AF637)&gt;0,"吊掛けのみ",IF(COUNTIF(WeDB!$M$3:$M$169,$AF637)&gt;0,"アルミ",IF(COUNTIF(WeDB!D$3:D$169,$AF637),"WE適用","適用無し"))))))</f>
        <v/>
      </c>
      <c r="AJ637" s="6" t="str">
        <f>IF(AND(AI637="WE適用",COUNTIF(Planning!$AS$10:$AS$896,$AF637&amp;"_"&amp;$AH637)&gt;0),"計画ok",IF(AND(AI637="WE適用",COUNTIF(Planning!$AS$10:$AS$896,$AF637&amp;"_"&amp;$AH637)=0),"未反映NG",""))</f>
        <v/>
      </c>
      <c r="AK637" s="6" t="str">
        <f t="shared" si="39"/>
        <v>_</v>
      </c>
      <c r="AL637" s="6" t="str">
        <f>IF(B637="","",_xlfn.XLOOKUP(AF637,CostDB!A:A,CostDB!G:G))</f>
        <v/>
      </c>
    </row>
    <row r="638" spans="1:38" x14ac:dyDescent="0.35">
      <c r="A638" s="8"/>
      <c r="B638" s="9"/>
      <c r="C638" s="9"/>
      <c r="D638" s="10"/>
      <c r="E638" s="9"/>
      <c r="F638" s="9"/>
      <c r="G638" s="9"/>
      <c r="H638" s="9"/>
      <c r="I638" s="9"/>
      <c r="J638" s="9"/>
      <c r="K638" s="9"/>
      <c r="L638" s="9"/>
      <c r="M638" s="9"/>
      <c r="N638" s="9"/>
      <c r="O638" s="9"/>
      <c r="P638" s="9"/>
      <c r="Q638" s="9"/>
      <c r="R638" s="9"/>
      <c r="S638" s="9"/>
      <c r="T638" s="9"/>
      <c r="U638" s="9"/>
      <c r="V638" s="9"/>
      <c r="W638" s="9"/>
      <c r="X638" s="9"/>
      <c r="Y638" s="9"/>
      <c r="Z638" s="9"/>
      <c r="AA638" s="9"/>
      <c r="AB638" s="9"/>
      <c r="AC638" s="10"/>
      <c r="AD638" s="535"/>
      <c r="AE638" s="6">
        <f t="shared" si="40"/>
        <v>0</v>
      </c>
      <c r="AF638" s="6" t="str">
        <f>IF($AE638=17,_xlfn.XLOOKUP($A638&amp;" ",CostDB!B:B,CostDB!A:A,"",,),IF($AE638=15,_xlfn.XLOOKUP($A638&amp;"   ",CostDB!B:B,CostDB!A:A,"",,),""))</f>
        <v/>
      </c>
      <c r="AG638" s="6" t="str">
        <f t="shared" si="38"/>
        <v/>
      </c>
      <c r="AH638" s="6" t="str">
        <f t="shared" si="37"/>
        <v/>
      </c>
      <c r="AI638" s="6" t="str">
        <f>IF($AF638="","",IF(LEFT(A638,5)="17500","タンク",IF(LEFT(A638,5)="17510","タンク",IF(COUNTIF(WeDB!$D$174:$D$183,$AF638)&gt;0,"吊掛けのみ",IF(COUNTIF(WeDB!$M$3:$M$169,$AF638)&gt;0,"アルミ",IF(COUNTIF(WeDB!D$3:D$169,$AF638),"WE適用","適用無し"))))))</f>
        <v/>
      </c>
      <c r="AJ638" s="6" t="str">
        <f>IF(AND(AI638="WE適用",COUNTIF(Planning!$AS$10:$AS$896,$AF638&amp;"_"&amp;$AH638)&gt;0),"計画ok",IF(AND(AI638="WE適用",COUNTIF(Planning!$AS$10:$AS$896,$AF638&amp;"_"&amp;$AH638)=0),"未反映NG",""))</f>
        <v/>
      </c>
      <c r="AK638" s="6" t="str">
        <f t="shared" si="39"/>
        <v>_</v>
      </c>
      <c r="AL638" s="6" t="str">
        <f>IF(B638="","",_xlfn.XLOOKUP(AF638,CostDB!A:A,CostDB!G:G))</f>
        <v/>
      </c>
    </row>
    <row r="639" spans="1:38" x14ac:dyDescent="0.35">
      <c r="A639" s="8"/>
      <c r="B639" s="9"/>
      <c r="C639" s="9"/>
      <c r="D639" s="10"/>
      <c r="E639" s="9"/>
      <c r="F639" s="9"/>
      <c r="G639" s="9"/>
      <c r="H639" s="9"/>
      <c r="I639" s="9"/>
      <c r="J639" s="9"/>
      <c r="K639" s="9"/>
      <c r="L639" s="9"/>
      <c r="M639" s="9"/>
      <c r="N639" s="9"/>
      <c r="O639" s="9"/>
      <c r="P639" s="9"/>
      <c r="Q639" s="9"/>
      <c r="R639" s="9"/>
      <c r="S639" s="9"/>
      <c r="T639" s="9"/>
      <c r="U639" s="9"/>
      <c r="V639" s="9"/>
      <c r="W639" s="9"/>
      <c r="X639" s="9"/>
      <c r="Y639" s="9"/>
      <c r="Z639" s="9"/>
      <c r="AA639" s="9"/>
      <c r="AB639" s="9"/>
      <c r="AC639" s="10"/>
      <c r="AD639" s="535"/>
      <c r="AE639" s="6">
        <f t="shared" si="40"/>
        <v>0</v>
      </c>
      <c r="AF639" s="6" t="str">
        <f>IF($AE639=17,_xlfn.XLOOKUP($A639&amp;" ",CostDB!B:B,CostDB!A:A,"",,),IF($AE639=15,_xlfn.XLOOKUP($A639&amp;"   ",CostDB!B:B,CostDB!A:A,"",,),""))</f>
        <v/>
      </c>
      <c r="AG639" s="6" t="str">
        <f t="shared" si="38"/>
        <v/>
      </c>
      <c r="AH639" s="6" t="str">
        <f t="shared" si="37"/>
        <v/>
      </c>
      <c r="AI639" s="6" t="str">
        <f>IF($AF639="","",IF(LEFT(A639,5)="17500","タンク",IF(LEFT(A639,5)="17510","タンク",IF(COUNTIF(WeDB!$D$174:$D$183,$AF639)&gt;0,"吊掛けのみ",IF(COUNTIF(WeDB!$M$3:$M$169,$AF639)&gt;0,"アルミ",IF(COUNTIF(WeDB!D$3:D$169,$AF639),"WE適用","適用無し"))))))</f>
        <v/>
      </c>
      <c r="AJ639" s="6" t="str">
        <f>IF(AND(AI639="WE適用",COUNTIF(Planning!$AS$10:$AS$896,$AF639&amp;"_"&amp;$AH639)&gt;0),"計画ok",IF(AND(AI639="WE適用",COUNTIF(Planning!$AS$10:$AS$896,$AF639&amp;"_"&amp;$AH639)=0),"未反映NG",""))</f>
        <v/>
      </c>
      <c r="AK639" s="6" t="str">
        <f t="shared" si="39"/>
        <v>_</v>
      </c>
      <c r="AL639" s="6" t="str">
        <f>IF(B639="","",_xlfn.XLOOKUP(AF639,CostDB!A:A,CostDB!G:G))</f>
        <v/>
      </c>
    </row>
    <row r="640" spans="1:38" x14ac:dyDescent="0.35">
      <c r="A640" s="8"/>
      <c r="B640" s="9"/>
      <c r="C640" s="9"/>
      <c r="D640" s="10"/>
      <c r="E640" s="9"/>
      <c r="F640" s="9"/>
      <c r="G640" s="9"/>
      <c r="H640" s="9"/>
      <c r="I640" s="9"/>
      <c r="J640" s="9"/>
      <c r="K640" s="9"/>
      <c r="L640" s="9"/>
      <c r="M640" s="9"/>
      <c r="N640" s="9"/>
      <c r="O640" s="9"/>
      <c r="P640" s="9"/>
      <c r="Q640" s="9"/>
      <c r="R640" s="9"/>
      <c r="S640" s="9"/>
      <c r="T640" s="9"/>
      <c r="U640" s="9"/>
      <c r="V640" s="9"/>
      <c r="W640" s="9"/>
      <c r="X640" s="9"/>
      <c r="Y640" s="9"/>
      <c r="Z640" s="9"/>
      <c r="AA640" s="9"/>
      <c r="AB640" s="9"/>
      <c r="AC640" s="10"/>
      <c r="AD640" s="535"/>
      <c r="AE640" s="6">
        <f t="shared" si="40"/>
        <v>0</v>
      </c>
      <c r="AF640" s="6" t="str">
        <f>IF($AE640=17,_xlfn.XLOOKUP($A640&amp;" ",CostDB!B:B,CostDB!A:A,"",,),IF($AE640=15,_xlfn.XLOOKUP($A640&amp;"   ",CostDB!B:B,CostDB!A:A,"",,),""))</f>
        <v/>
      </c>
      <c r="AG640" s="6" t="str">
        <f t="shared" si="38"/>
        <v/>
      </c>
      <c r="AH640" s="6" t="str">
        <f t="shared" si="37"/>
        <v/>
      </c>
      <c r="AI640" s="6" t="str">
        <f>IF($AF640="","",IF(LEFT(A640,5)="17500","タンク",IF(LEFT(A640,5)="17510","タンク",IF(COUNTIF(WeDB!$D$174:$D$183,$AF640)&gt;0,"吊掛けのみ",IF(COUNTIF(WeDB!$M$3:$M$169,$AF640)&gt;0,"アルミ",IF(COUNTIF(WeDB!D$3:D$169,$AF640),"WE適用","適用無し"))))))</f>
        <v/>
      </c>
      <c r="AJ640" s="6" t="str">
        <f>IF(AND(AI640="WE適用",COUNTIF(Planning!$AS$10:$AS$896,$AF640&amp;"_"&amp;$AH640)&gt;0),"計画ok",IF(AND(AI640="WE適用",COUNTIF(Planning!$AS$10:$AS$896,$AF640&amp;"_"&amp;$AH640)=0),"未反映NG",""))</f>
        <v/>
      </c>
      <c r="AK640" s="6" t="str">
        <f t="shared" si="39"/>
        <v>_</v>
      </c>
      <c r="AL640" s="6" t="str">
        <f>IF(B640="","",_xlfn.XLOOKUP(AF640,CostDB!A:A,CostDB!G:G))</f>
        <v/>
      </c>
    </row>
    <row r="641" spans="1:38" x14ac:dyDescent="0.35">
      <c r="A641" s="8"/>
      <c r="B641" s="9"/>
      <c r="C641" s="9"/>
      <c r="D641" s="10"/>
      <c r="E641" s="9"/>
      <c r="F641" s="9"/>
      <c r="G641" s="9"/>
      <c r="H641" s="9"/>
      <c r="I641" s="9"/>
      <c r="J641" s="9"/>
      <c r="K641" s="9"/>
      <c r="L641" s="9"/>
      <c r="M641" s="9"/>
      <c r="N641" s="9"/>
      <c r="O641" s="9"/>
      <c r="P641" s="9"/>
      <c r="Q641" s="9"/>
      <c r="R641" s="9"/>
      <c r="S641" s="9"/>
      <c r="T641" s="9"/>
      <c r="U641" s="9"/>
      <c r="V641" s="9"/>
      <c r="W641" s="9"/>
      <c r="X641" s="9"/>
      <c r="Y641" s="9"/>
      <c r="Z641" s="9"/>
      <c r="AA641" s="9"/>
      <c r="AB641" s="9"/>
      <c r="AC641" s="10"/>
      <c r="AD641" s="535"/>
      <c r="AE641" s="6">
        <f t="shared" si="40"/>
        <v>0</v>
      </c>
      <c r="AF641" s="6" t="str">
        <f>IF($AE641=17,_xlfn.XLOOKUP($A641&amp;" ",CostDB!B:B,CostDB!A:A,"",,),IF($AE641=15,_xlfn.XLOOKUP($A641&amp;"   ",CostDB!B:B,CostDB!A:A,"",,),""))</f>
        <v/>
      </c>
      <c r="AG641" s="6" t="str">
        <f t="shared" si="38"/>
        <v/>
      </c>
      <c r="AH641" s="6" t="str">
        <f t="shared" si="37"/>
        <v/>
      </c>
      <c r="AI641" s="6" t="str">
        <f>IF($AF641="","",IF(LEFT(A641,5)="17500","タンク",IF(LEFT(A641,5)="17510","タンク",IF(COUNTIF(WeDB!$D$174:$D$183,$AF641)&gt;0,"吊掛けのみ",IF(COUNTIF(WeDB!$M$3:$M$169,$AF641)&gt;0,"アルミ",IF(COUNTIF(WeDB!D$3:D$169,$AF641),"WE適用","適用無し"))))))</f>
        <v/>
      </c>
      <c r="AJ641" s="6" t="str">
        <f>IF(AND(AI641="WE適用",COUNTIF(Planning!$AS$10:$AS$896,$AF641&amp;"_"&amp;$AH641)&gt;0),"計画ok",IF(AND(AI641="WE適用",COUNTIF(Planning!$AS$10:$AS$896,$AF641&amp;"_"&amp;$AH641)=0),"未反映NG",""))</f>
        <v/>
      </c>
      <c r="AK641" s="6" t="str">
        <f t="shared" si="39"/>
        <v>_</v>
      </c>
      <c r="AL641" s="6" t="str">
        <f>IF(B641="","",_xlfn.XLOOKUP(AF641,CostDB!A:A,CostDB!G:G))</f>
        <v/>
      </c>
    </row>
    <row r="642" spans="1:38" x14ac:dyDescent="0.35">
      <c r="A642" s="8"/>
      <c r="B642" s="9"/>
      <c r="C642" s="9"/>
      <c r="D642" s="10"/>
      <c r="E642" s="9"/>
      <c r="F642" s="9"/>
      <c r="G642" s="9"/>
      <c r="H642" s="9"/>
      <c r="I642" s="9"/>
      <c r="J642" s="9"/>
      <c r="K642" s="9"/>
      <c r="L642" s="9"/>
      <c r="M642" s="9"/>
      <c r="N642" s="9"/>
      <c r="O642" s="9"/>
      <c r="P642" s="9"/>
      <c r="Q642" s="9"/>
      <c r="R642" s="9"/>
      <c r="S642" s="9"/>
      <c r="T642" s="9"/>
      <c r="U642" s="9"/>
      <c r="V642" s="9"/>
      <c r="W642" s="9"/>
      <c r="X642" s="9"/>
      <c r="Y642" s="9"/>
      <c r="Z642" s="9"/>
      <c r="AA642" s="9"/>
      <c r="AB642" s="9"/>
      <c r="AC642" s="10"/>
      <c r="AD642" s="535"/>
      <c r="AE642" s="6">
        <f t="shared" si="40"/>
        <v>0</v>
      </c>
      <c r="AF642" s="6" t="str">
        <f>IF($AE642=17,_xlfn.XLOOKUP($A642&amp;" ",CostDB!B:B,CostDB!A:A,"",,),IF($AE642=15,_xlfn.XLOOKUP($A642&amp;"   ",CostDB!B:B,CostDB!A:A,"",,),""))</f>
        <v/>
      </c>
      <c r="AG642" s="6" t="str">
        <f t="shared" si="38"/>
        <v/>
      </c>
      <c r="AH642" s="6" t="str">
        <f t="shared" si="37"/>
        <v/>
      </c>
      <c r="AI642" s="6" t="str">
        <f>IF($AF642="","",IF(LEFT(A642,5)="17500","タンク",IF(LEFT(A642,5)="17510","タンク",IF(COUNTIF(WeDB!$D$174:$D$183,$AF642)&gt;0,"吊掛けのみ",IF(COUNTIF(WeDB!$M$3:$M$169,$AF642)&gt;0,"アルミ",IF(COUNTIF(WeDB!D$3:D$169,$AF642),"WE適用","適用無し"))))))</f>
        <v/>
      </c>
      <c r="AJ642" s="6" t="str">
        <f>IF(AND(AI642="WE適用",COUNTIF(Planning!$AS$10:$AS$896,$AF642&amp;"_"&amp;$AH642)&gt;0),"計画ok",IF(AND(AI642="WE適用",COUNTIF(Planning!$AS$10:$AS$896,$AF642&amp;"_"&amp;$AH642)=0),"未反映NG",""))</f>
        <v/>
      </c>
      <c r="AK642" s="6" t="str">
        <f t="shared" si="39"/>
        <v>_</v>
      </c>
      <c r="AL642" s="6" t="str">
        <f>IF(B642="","",_xlfn.XLOOKUP(AF642,CostDB!A:A,CostDB!G:G))</f>
        <v/>
      </c>
    </row>
    <row r="643" spans="1:38" x14ac:dyDescent="0.35">
      <c r="A643" s="8"/>
      <c r="B643" s="9"/>
      <c r="C643" s="9"/>
      <c r="D643" s="10"/>
      <c r="E643" s="9"/>
      <c r="F643" s="9"/>
      <c r="G643" s="9"/>
      <c r="H643" s="9"/>
      <c r="I643" s="9"/>
      <c r="J643" s="9"/>
      <c r="K643" s="9"/>
      <c r="L643" s="9"/>
      <c r="M643" s="9"/>
      <c r="N643" s="9"/>
      <c r="O643" s="9"/>
      <c r="P643" s="9"/>
      <c r="Q643" s="9"/>
      <c r="R643" s="9"/>
      <c r="S643" s="9"/>
      <c r="T643" s="9"/>
      <c r="U643" s="9"/>
      <c r="V643" s="9"/>
      <c r="W643" s="9"/>
      <c r="X643" s="9"/>
      <c r="Y643" s="9"/>
      <c r="Z643" s="9"/>
      <c r="AA643" s="9"/>
      <c r="AB643" s="9"/>
      <c r="AC643" s="10"/>
      <c r="AD643" s="535"/>
      <c r="AE643" s="6">
        <f t="shared" si="40"/>
        <v>0</v>
      </c>
      <c r="AF643" s="6" t="str">
        <f>IF($AE643=17,_xlfn.XLOOKUP($A643&amp;" ",CostDB!B:B,CostDB!A:A,"",,),IF($AE643=15,_xlfn.XLOOKUP($A643&amp;"   ",CostDB!B:B,CostDB!A:A,"",,),""))</f>
        <v/>
      </c>
      <c r="AG643" s="6" t="str">
        <f t="shared" si="38"/>
        <v/>
      </c>
      <c r="AH643" s="6" t="str">
        <f t="shared" si="37"/>
        <v/>
      </c>
      <c r="AI643" s="6" t="str">
        <f>IF($AF643="","",IF(LEFT(A643,5)="17500","タンク",IF(LEFT(A643,5)="17510","タンク",IF(COUNTIF(WeDB!$D$174:$D$183,$AF643)&gt;0,"吊掛けのみ",IF(COUNTIF(WeDB!$M$3:$M$169,$AF643)&gt;0,"アルミ",IF(COUNTIF(WeDB!D$3:D$169,$AF643),"WE適用","適用無し"))))))</f>
        <v/>
      </c>
      <c r="AJ643" s="6" t="str">
        <f>IF(AND(AI643="WE適用",COUNTIF(Planning!$AS$10:$AS$896,$AF643&amp;"_"&amp;$AH643)&gt;0),"計画ok",IF(AND(AI643="WE適用",COUNTIF(Planning!$AS$10:$AS$896,$AF643&amp;"_"&amp;$AH643)=0),"未反映NG",""))</f>
        <v/>
      </c>
      <c r="AK643" s="6" t="str">
        <f t="shared" si="39"/>
        <v>_</v>
      </c>
      <c r="AL643" s="6" t="str">
        <f>IF(B643="","",_xlfn.XLOOKUP(AF643,CostDB!A:A,CostDB!G:G))</f>
        <v/>
      </c>
    </row>
    <row r="644" spans="1:38" x14ac:dyDescent="0.35">
      <c r="A644" s="8"/>
      <c r="B644" s="9"/>
      <c r="C644" s="9"/>
      <c r="D644" s="10"/>
      <c r="E644" s="9"/>
      <c r="F644" s="9"/>
      <c r="G644" s="9"/>
      <c r="H644" s="9"/>
      <c r="I644" s="9"/>
      <c r="J644" s="9"/>
      <c r="K644" s="9"/>
      <c r="L644" s="9"/>
      <c r="M644" s="9"/>
      <c r="N644" s="9"/>
      <c r="O644" s="9"/>
      <c r="P644" s="9"/>
      <c r="Q644" s="9"/>
      <c r="R644" s="9"/>
      <c r="S644" s="9"/>
      <c r="T644" s="9"/>
      <c r="U644" s="9"/>
      <c r="V644" s="9"/>
      <c r="W644" s="9"/>
      <c r="X644" s="9"/>
      <c r="Y644" s="9"/>
      <c r="Z644" s="9"/>
      <c r="AA644" s="9"/>
      <c r="AB644" s="9"/>
      <c r="AC644" s="10"/>
      <c r="AD644" s="535"/>
      <c r="AE644" s="6">
        <f t="shared" si="40"/>
        <v>0</v>
      </c>
      <c r="AF644" s="6" t="str">
        <f>IF($AE644=17,_xlfn.XLOOKUP($A644&amp;" ",CostDB!B:B,CostDB!A:A,"",,),IF($AE644=15,_xlfn.XLOOKUP($A644&amp;"   ",CostDB!B:B,CostDB!A:A,"",,),""))</f>
        <v/>
      </c>
      <c r="AG644" s="6" t="str">
        <f t="shared" si="38"/>
        <v/>
      </c>
      <c r="AH644" s="6" t="str">
        <f t="shared" si="37"/>
        <v/>
      </c>
      <c r="AI644" s="6" t="str">
        <f>IF($AF644="","",IF(LEFT(A644,5)="17500","タンク",IF(LEFT(A644,5)="17510","タンク",IF(COUNTIF(WeDB!$D$174:$D$183,$AF644)&gt;0,"吊掛けのみ",IF(COUNTIF(WeDB!$M$3:$M$169,$AF644)&gt;0,"アルミ",IF(COUNTIF(WeDB!D$3:D$169,$AF644),"WE適用","適用無し"))))))</f>
        <v/>
      </c>
      <c r="AJ644" s="6" t="str">
        <f>IF(AND(AI644="WE適用",COUNTIF(Planning!$AS$10:$AS$896,$AF644&amp;"_"&amp;$AH644)&gt;0),"計画ok",IF(AND(AI644="WE適用",COUNTIF(Planning!$AS$10:$AS$896,$AF644&amp;"_"&amp;$AH644)=0),"未反映NG",""))</f>
        <v/>
      </c>
      <c r="AK644" s="6" t="str">
        <f t="shared" si="39"/>
        <v>_</v>
      </c>
      <c r="AL644" s="6" t="str">
        <f>IF(B644="","",_xlfn.XLOOKUP(AF644,CostDB!A:A,CostDB!G:G))</f>
        <v/>
      </c>
    </row>
    <row r="645" spans="1:38" x14ac:dyDescent="0.35">
      <c r="A645" s="8"/>
      <c r="B645" s="9"/>
      <c r="C645" s="9"/>
      <c r="D645" s="10"/>
      <c r="E645" s="9"/>
      <c r="F645" s="9"/>
      <c r="G645" s="9"/>
      <c r="H645" s="9"/>
      <c r="I645" s="9"/>
      <c r="J645" s="9"/>
      <c r="K645" s="9"/>
      <c r="L645" s="9"/>
      <c r="M645" s="9"/>
      <c r="N645" s="9"/>
      <c r="O645" s="9"/>
      <c r="P645" s="9"/>
      <c r="Q645" s="9"/>
      <c r="R645" s="9"/>
      <c r="S645" s="9"/>
      <c r="T645" s="9"/>
      <c r="U645" s="9"/>
      <c r="V645" s="9"/>
      <c r="W645" s="9"/>
      <c r="X645" s="9"/>
      <c r="Y645" s="9"/>
      <c r="Z645" s="9"/>
      <c r="AA645" s="9"/>
      <c r="AB645" s="9"/>
      <c r="AC645" s="10"/>
      <c r="AD645" s="535"/>
      <c r="AE645" s="6">
        <f t="shared" si="40"/>
        <v>0</v>
      </c>
      <c r="AF645" s="6" t="str">
        <f>IF($AE645=17,_xlfn.XLOOKUP($A645&amp;" ",CostDB!B:B,CostDB!A:A,"",,),IF($AE645=15,_xlfn.XLOOKUP($A645&amp;"   ",CostDB!B:B,CostDB!A:A,"",,),""))</f>
        <v/>
      </c>
      <c r="AG645" s="6" t="str">
        <f t="shared" si="38"/>
        <v/>
      </c>
      <c r="AH645" s="6" t="str">
        <f t="shared" ref="AH645:AH708" si="41">IF($AG645="","",IF($AG645="COM","CBU",IF($AG645="MULTI","CBU",IF($AG645="FUN","CBU",IF($AG645="CELL","CBU",IF($AG645="CKD","CKD"))))))</f>
        <v/>
      </c>
      <c r="AI645" s="6" t="str">
        <f>IF($AF645="","",IF(LEFT(A645,5)="17500","タンク",IF(LEFT(A645,5)="17510","タンク",IF(COUNTIF(WeDB!$D$174:$D$183,$AF645)&gt;0,"吊掛けのみ",IF(COUNTIF(WeDB!$M$3:$M$169,$AF645)&gt;0,"アルミ",IF(COUNTIF(WeDB!D$3:D$169,$AF645),"WE適用","適用無し"))))))</f>
        <v/>
      </c>
      <c r="AJ645" s="6" t="str">
        <f>IF(AND(AI645="WE適用",COUNTIF(Planning!$AS$10:$AS$896,$AF645&amp;"_"&amp;$AH645)&gt;0),"計画ok",IF(AND(AI645="WE適用",COUNTIF(Planning!$AS$10:$AS$896,$AF645&amp;"_"&amp;$AH645)=0),"未反映NG",""))</f>
        <v/>
      </c>
      <c r="AK645" s="6" t="str">
        <f t="shared" si="39"/>
        <v>_</v>
      </c>
      <c r="AL645" s="6" t="str">
        <f>IF(B645="","",_xlfn.XLOOKUP(AF645,CostDB!A:A,CostDB!G:G))</f>
        <v/>
      </c>
    </row>
    <row r="646" spans="1:38" x14ac:dyDescent="0.35">
      <c r="A646" s="8"/>
      <c r="B646" s="9"/>
      <c r="C646" s="9"/>
      <c r="D646" s="10"/>
      <c r="E646" s="9"/>
      <c r="F646" s="9"/>
      <c r="G646" s="9"/>
      <c r="H646" s="9"/>
      <c r="I646" s="9"/>
      <c r="J646" s="9"/>
      <c r="K646" s="9"/>
      <c r="L646" s="9"/>
      <c r="M646" s="9"/>
      <c r="N646" s="9"/>
      <c r="O646" s="9"/>
      <c r="P646" s="9"/>
      <c r="Q646" s="9"/>
      <c r="R646" s="9"/>
      <c r="S646" s="9"/>
      <c r="T646" s="9"/>
      <c r="U646" s="9"/>
      <c r="V646" s="9"/>
      <c r="W646" s="9"/>
      <c r="X646" s="9"/>
      <c r="Y646" s="9"/>
      <c r="Z646" s="9"/>
      <c r="AA646" s="9"/>
      <c r="AB646" s="9"/>
      <c r="AC646" s="10"/>
      <c r="AD646" s="535"/>
      <c r="AE646" s="6">
        <f t="shared" si="40"/>
        <v>0</v>
      </c>
      <c r="AF646" s="6" t="str">
        <f>IF($AE646=17,_xlfn.XLOOKUP($A646&amp;" ",CostDB!B:B,CostDB!A:A,"",,),IF($AE646=15,_xlfn.XLOOKUP($A646&amp;"   ",CostDB!B:B,CostDB!A:A,"",,),""))</f>
        <v/>
      </c>
      <c r="AG646" s="6" t="str">
        <f t="shared" ref="AG646:AG709" si="42">IF($B646="K2AF02","COM",IF($B646="K2AF04","MULTI",IF($B646="K2AFC3","FUN",IF($B646="K2AFC4","CELL",IF($B646="K2KD32","CKD","")))))</f>
        <v/>
      </c>
      <c r="AH646" s="6" t="str">
        <f t="shared" si="41"/>
        <v/>
      </c>
      <c r="AI646" s="6" t="str">
        <f>IF($AF646="","",IF(LEFT(A646,5)="17500","タンク",IF(LEFT(A646,5)="17510","タンク",IF(COUNTIF(WeDB!$D$174:$D$183,$AF646)&gt;0,"吊掛けのみ",IF(COUNTIF(WeDB!$M$3:$M$169,$AF646)&gt;0,"アルミ",IF(COUNTIF(WeDB!D$3:D$169,$AF646),"WE適用","適用無し"))))))</f>
        <v/>
      </c>
      <c r="AJ646" s="6" t="str">
        <f>IF(AND(AI646="WE適用",COUNTIF(Planning!$AS$10:$AS$896,$AF646&amp;"_"&amp;$AH646)&gt;0),"計画ok",IF(AND(AI646="WE適用",COUNTIF(Planning!$AS$10:$AS$896,$AF646&amp;"_"&amp;$AH646)=0),"未反映NG",""))</f>
        <v/>
      </c>
      <c r="AK646" s="6" t="str">
        <f t="shared" ref="AK646:AK709" si="43">AF646&amp;"_"&amp;AH646</f>
        <v>_</v>
      </c>
      <c r="AL646" s="6" t="str">
        <f>IF(B646="","",_xlfn.XLOOKUP(AF646,CostDB!A:A,CostDB!G:G))</f>
        <v/>
      </c>
    </row>
    <row r="647" spans="1:38" x14ac:dyDescent="0.35">
      <c r="A647" s="8"/>
      <c r="B647" s="9"/>
      <c r="C647" s="9"/>
      <c r="D647" s="10"/>
      <c r="E647" s="9"/>
      <c r="F647" s="9"/>
      <c r="G647" s="9"/>
      <c r="H647" s="9"/>
      <c r="I647" s="9"/>
      <c r="J647" s="9"/>
      <c r="K647" s="9"/>
      <c r="L647" s="9"/>
      <c r="M647" s="9"/>
      <c r="N647" s="9"/>
      <c r="O647" s="9"/>
      <c r="P647" s="9"/>
      <c r="Q647" s="9"/>
      <c r="R647" s="9"/>
      <c r="S647" s="9"/>
      <c r="T647" s="9"/>
      <c r="U647" s="9"/>
      <c r="V647" s="9"/>
      <c r="W647" s="9"/>
      <c r="X647" s="9"/>
      <c r="Y647" s="9"/>
      <c r="Z647" s="9"/>
      <c r="AA647" s="9"/>
      <c r="AB647" s="9"/>
      <c r="AC647" s="10"/>
      <c r="AD647" s="535"/>
      <c r="AE647" s="6">
        <f t="shared" si="40"/>
        <v>0</v>
      </c>
      <c r="AF647" s="6" t="str">
        <f>IF($AE647=17,_xlfn.XLOOKUP($A647&amp;" ",CostDB!B:B,CostDB!A:A,"",,),IF($AE647=15,_xlfn.XLOOKUP($A647&amp;"   ",CostDB!B:B,CostDB!A:A,"",,),""))</f>
        <v/>
      </c>
      <c r="AG647" s="6" t="str">
        <f t="shared" si="42"/>
        <v/>
      </c>
      <c r="AH647" s="6" t="str">
        <f t="shared" si="41"/>
        <v/>
      </c>
      <c r="AI647" s="6" t="str">
        <f>IF($AF647="","",IF(LEFT(A647,5)="17500","タンク",IF(LEFT(A647,5)="17510","タンク",IF(COUNTIF(WeDB!$D$174:$D$183,$AF647)&gt;0,"吊掛けのみ",IF(COUNTIF(WeDB!$M$3:$M$169,$AF647)&gt;0,"アルミ",IF(COUNTIF(WeDB!D$3:D$169,$AF647),"WE適用","適用無し"))))))</f>
        <v/>
      </c>
      <c r="AJ647" s="6" t="str">
        <f>IF(AND(AI647="WE適用",COUNTIF(Planning!$AS$10:$AS$896,$AF647&amp;"_"&amp;$AH647)&gt;0),"計画ok",IF(AND(AI647="WE適用",COUNTIF(Planning!$AS$10:$AS$896,$AF647&amp;"_"&amp;$AH647)=0),"未反映NG",""))</f>
        <v/>
      </c>
      <c r="AK647" s="6" t="str">
        <f t="shared" si="43"/>
        <v>_</v>
      </c>
      <c r="AL647" s="6" t="str">
        <f>IF(B647="","",_xlfn.XLOOKUP(AF647,CostDB!A:A,CostDB!G:G))</f>
        <v/>
      </c>
    </row>
    <row r="648" spans="1:38" x14ac:dyDescent="0.35">
      <c r="A648" s="8"/>
      <c r="B648" s="9"/>
      <c r="C648" s="9"/>
      <c r="D648" s="10"/>
      <c r="E648" s="9"/>
      <c r="F648" s="9"/>
      <c r="G648" s="9"/>
      <c r="H648" s="9"/>
      <c r="I648" s="9"/>
      <c r="J648" s="9"/>
      <c r="K648" s="9"/>
      <c r="L648" s="9"/>
      <c r="M648" s="9"/>
      <c r="N648" s="9"/>
      <c r="O648" s="9"/>
      <c r="P648" s="9"/>
      <c r="Q648" s="9"/>
      <c r="R648" s="9"/>
      <c r="S648" s="9"/>
      <c r="T648" s="9"/>
      <c r="U648" s="9"/>
      <c r="V648" s="9"/>
      <c r="W648" s="9"/>
      <c r="X648" s="9"/>
      <c r="Y648" s="9"/>
      <c r="Z648" s="9"/>
      <c r="AA648" s="9"/>
      <c r="AB648" s="9"/>
      <c r="AC648" s="10"/>
      <c r="AD648" s="535"/>
      <c r="AE648" s="6">
        <f t="shared" si="40"/>
        <v>0</v>
      </c>
      <c r="AF648" s="6" t="str">
        <f>IF($AE648=17,_xlfn.XLOOKUP($A648&amp;" ",CostDB!B:B,CostDB!A:A,"",,),IF($AE648=15,_xlfn.XLOOKUP($A648&amp;"   ",CostDB!B:B,CostDB!A:A,"",,),""))</f>
        <v/>
      </c>
      <c r="AG648" s="6" t="str">
        <f t="shared" si="42"/>
        <v/>
      </c>
      <c r="AH648" s="6" t="str">
        <f t="shared" si="41"/>
        <v/>
      </c>
      <c r="AI648" s="6" t="str">
        <f>IF($AF648="","",IF(LEFT(A648,5)="17500","タンク",IF(LEFT(A648,5)="17510","タンク",IF(COUNTIF(WeDB!$D$174:$D$183,$AF648)&gt;0,"吊掛けのみ",IF(COUNTIF(WeDB!$M$3:$M$169,$AF648)&gt;0,"アルミ",IF(COUNTIF(WeDB!D$3:D$169,$AF648),"WE適用","適用無し"))))))</f>
        <v/>
      </c>
      <c r="AJ648" s="6" t="str">
        <f>IF(AND(AI648="WE適用",COUNTIF(Planning!$AS$10:$AS$896,$AF648&amp;"_"&amp;$AH648)&gt;0),"計画ok",IF(AND(AI648="WE適用",COUNTIF(Planning!$AS$10:$AS$896,$AF648&amp;"_"&amp;$AH648)=0),"未反映NG",""))</f>
        <v/>
      </c>
      <c r="AK648" s="6" t="str">
        <f t="shared" si="43"/>
        <v>_</v>
      </c>
      <c r="AL648" s="6" t="str">
        <f>IF(B648="","",_xlfn.XLOOKUP(AF648,CostDB!A:A,CostDB!G:G))</f>
        <v/>
      </c>
    </row>
    <row r="649" spans="1:38" x14ac:dyDescent="0.35">
      <c r="A649" s="8"/>
      <c r="B649" s="9"/>
      <c r="C649" s="9"/>
      <c r="D649" s="10"/>
      <c r="E649" s="9"/>
      <c r="F649" s="9"/>
      <c r="G649" s="9"/>
      <c r="H649" s="9"/>
      <c r="I649" s="9"/>
      <c r="J649" s="9"/>
      <c r="K649" s="9"/>
      <c r="L649" s="9"/>
      <c r="M649" s="9"/>
      <c r="N649" s="9"/>
      <c r="O649" s="9"/>
      <c r="P649" s="9"/>
      <c r="Q649" s="9"/>
      <c r="R649" s="9"/>
      <c r="S649" s="9"/>
      <c r="T649" s="9"/>
      <c r="U649" s="9"/>
      <c r="V649" s="9"/>
      <c r="W649" s="9"/>
      <c r="X649" s="9"/>
      <c r="Y649" s="9"/>
      <c r="Z649" s="9"/>
      <c r="AA649" s="9"/>
      <c r="AB649" s="9"/>
      <c r="AC649" s="10"/>
      <c r="AD649" s="535"/>
      <c r="AE649" s="6">
        <f t="shared" si="40"/>
        <v>0</v>
      </c>
      <c r="AF649" s="6" t="str">
        <f>IF($AE649=17,_xlfn.XLOOKUP($A649&amp;" ",CostDB!B:B,CostDB!A:A,"",,),IF($AE649=15,_xlfn.XLOOKUP($A649&amp;"   ",CostDB!B:B,CostDB!A:A,"",,),""))</f>
        <v/>
      </c>
      <c r="AG649" s="6" t="str">
        <f t="shared" si="42"/>
        <v/>
      </c>
      <c r="AH649" s="6" t="str">
        <f t="shared" si="41"/>
        <v/>
      </c>
      <c r="AI649" s="6" t="str">
        <f>IF($AF649="","",IF(LEFT(A649,5)="17500","タンク",IF(LEFT(A649,5)="17510","タンク",IF(COUNTIF(WeDB!$D$174:$D$183,$AF649)&gt;0,"吊掛けのみ",IF(COUNTIF(WeDB!$M$3:$M$169,$AF649)&gt;0,"アルミ",IF(COUNTIF(WeDB!D$3:D$169,$AF649),"WE適用","適用無し"))))))</f>
        <v/>
      </c>
      <c r="AJ649" s="6" t="str">
        <f>IF(AND(AI649="WE適用",COUNTIF(Planning!$AS$10:$AS$896,$AF649&amp;"_"&amp;$AH649)&gt;0),"計画ok",IF(AND(AI649="WE適用",COUNTIF(Planning!$AS$10:$AS$896,$AF649&amp;"_"&amp;$AH649)=0),"未反映NG",""))</f>
        <v/>
      </c>
      <c r="AK649" s="6" t="str">
        <f t="shared" si="43"/>
        <v>_</v>
      </c>
      <c r="AL649" s="6" t="str">
        <f>IF(B649="","",_xlfn.XLOOKUP(AF649,CostDB!A:A,CostDB!G:G))</f>
        <v/>
      </c>
    </row>
    <row r="650" spans="1:38" x14ac:dyDescent="0.35">
      <c r="A650" s="8"/>
      <c r="B650" s="9"/>
      <c r="C650" s="9"/>
      <c r="D650" s="10"/>
      <c r="E650" s="9"/>
      <c r="F650" s="9"/>
      <c r="G650" s="9"/>
      <c r="H650" s="9"/>
      <c r="I650" s="9"/>
      <c r="J650" s="9"/>
      <c r="K650" s="9"/>
      <c r="L650" s="9"/>
      <c r="M650" s="9"/>
      <c r="N650" s="9"/>
      <c r="O650" s="9"/>
      <c r="P650" s="9"/>
      <c r="Q650" s="9"/>
      <c r="R650" s="9"/>
      <c r="S650" s="9"/>
      <c r="T650" s="9"/>
      <c r="U650" s="9"/>
      <c r="V650" s="9"/>
      <c r="W650" s="9"/>
      <c r="X650" s="9"/>
      <c r="Y650" s="9"/>
      <c r="Z650" s="9"/>
      <c r="AA650" s="9"/>
      <c r="AB650" s="9"/>
      <c r="AC650" s="10"/>
      <c r="AD650" s="535"/>
      <c r="AE650" s="6">
        <f t="shared" si="40"/>
        <v>0</v>
      </c>
      <c r="AF650" s="6" t="str">
        <f>IF($AE650=17,_xlfn.XLOOKUP($A650&amp;" ",CostDB!B:B,CostDB!A:A,"",,),IF($AE650=15,_xlfn.XLOOKUP($A650&amp;"   ",CostDB!B:B,CostDB!A:A,"",,),""))</f>
        <v/>
      </c>
      <c r="AG650" s="6" t="str">
        <f t="shared" si="42"/>
        <v/>
      </c>
      <c r="AH650" s="6" t="str">
        <f t="shared" si="41"/>
        <v/>
      </c>
      <c r="AI650" s="6" t="str">
        <f>IF($AF650="","",IF(LEFT(A650,5)="17500","タンク",IF(LEFT(A650,5)="17510","タンク",IF(COUNTIF(WeDB!$D$174:$D$183,$AF650)&gt;0,"吊掛けのみ",IF(COUNTIF(WeDB!$M$3:$M$169,$AF650)&gt;0,"アルミ",IF(COUNTIF(WeDB!D$3:D$169,$AF650),"WE適用","適用無し"))))))</f>
        <v/>
      </c>
      <c r="AJ650" s="6" t="str">
        <f>IF(AND(AI650="WE適用",COUNTIF(Planning!$AS$10:$AS$896,$AF650&amp;"_"&amp;$AH650)&gt;0),"計画ok",IF(AND(AI650="WE適用",COUNTIF(Planning!$AS$10:$AS$896,$AF650&amp;"_"&amp;$AH650)=0),"未反映NG",""))</f>
        <v/>
      </c>
      <c r="AK650" s="6" t="str">
        <f t="shared" si="43"/>
        <v>_</v>
      </c>
      <c r="AL650" s="6" t="str">
        <f>IF(B650="","",_xlfn.XLOOKUP(AF650,CostDB!A:A,CostDB!G:G))</f>
        <v/>
      </c>
    </row>
    <row r="651" spans="1:38" x14ac:dyDescent="0.35">
      <c r="A651" s="8"/>
      <c r="B651" s="9"/>
      <c r="C651" s="9"/>
      <c r="D651" s="10"/>
      <c r="E651" s="9"/>
      <c r="F651" s="9"/>
      <c r="G651" s="9"/>
      <c r="H651" s="9"/>
      <c r="I651" s="9"/>
      <c r="J651" s="9"/>
      <c r="K651" s="9"/>
      <c r="L651" s="9"/>
      <c r="M651" s="9"/>
      <c r="N651" s="9"/>
      <c r="O651" s="9"/>
      <c r="P651" s="9"/>
      <c r="Q651" s="9"/>
      <c r="R651" s="9"/>
      <c r="S651" s="9"/>
      <c r="T651" s="9"/>
      <c r="U651" s="9"/>
      <c r="V651" s="9"/>
      <c r="W651" s="9"/>
      <c r="X651" s="9"/>
      <c r="Y651" s="9"/>
      <c r="Z651" s="9"/>
      <c r="AA651" s="9"/>
      <c r="AB651" s="9"/>
      <c r="AC651" s="10"/>
      <c r="AD651" s="535"/>
      <c r="AE651" s="6">
        <f t="shared" si="40"/>
        <v>0</v>
      </c>
      <c r="AF651" s="6" t="str">
        <f>IF($AE651=17,_xlfn.XLOOKUP($A651&amp;" ",CostDB!B:B,CostDB!A:A,"",,),IF($AE651=15,_xlfn.XLOOKUP($A651&amp;"   ",CostDB!B:B,CostDB!A:A,"",,),""))</f>
        <v/>
      </c>
      <c r="AG651" s="6" t="str">
        <f t="shared" si="42"/>
        <v/>
      </c>
      <c r="AH651" s="6" t="str">
        <f t="shared" si="41"/>
        <v/>
      </c>
      <c r="AI651" s="6" t="str">
        <f>IF($AF651="","",IF(LEFT(A651,5)="17500","タンク",IF(LEFT(A651,5)="17510","タンク",IF(COUNTIF(WeDB!$D$174:$D$183,$AF651)&gt;0,"吊掛けのみ",IF(COUNTIF(WeDB!$M$3:$M$169,$AF651)&gt;0,"アルミ",IF(COUNTIF(WeDB!D$3:D$169,$AF651),"WE適用","適用無し"))))))</f>
        <v/>
      </c>
      <c r="AJ651" s="6" t="str">
        <f>IF(AND(AI651="WE適用",COUNTIF(Planning!$AS$10:$AS$896,$AF651&amp;"_"&amp;$AH651)&gt;0),"計画ok",IF(AND(AI651="WE適用",COUNTIF(Planning!$AS$10:$AS$896,$AF651&amp;"_"&amp;$AH651)=0),"未反映NG",""))</f>
        <v/>
      </c>
      <c r="AK651" s="6" t="str">
        <f t="shared" si="43"/>
        <v>_</v>
      </c>
      <c r="AL651" s="6" t="str">
        <f>IF(B651="","",_xlfn.XLOOKUP(AF651,CostDB!A:A,CostDB!G:G))</f>
        <v/>
      </c>
    </row>
    <row r="652" spans="1:38" x14ac:dyDescent="0.35">
      <c r="A652" s="8"/>
      <c r="B652" s="9"/>
      <c r="C652" s="9"/>
      <c r="D652" s="10"/>
      <c r="E652" s="9"/>
      <c r="F652" s="9"/>
      <c r="G652" s="9"/>
      <c r="H652" s="9"/>
      <c r="I652" s="9"/>
      <c r="J652" s="9"/>
      <c r="K652" s="9"/>
      <c r="L652" s="9"/>
      <c r="M652" s="9"/>
      <c r="N652" s="9"/>
      <c r="O652" s="9"/>
      <c r="P652" s="9"/>
      <c r="Q652" s="9"/>
      <c r="R652" s="9"/>
      <c r="S652" s="9"/>
      <c r="T652" s="9"/>
      <c r="U652" s="9"/>
      <c r="V652" s="9"/>
      <c r="W652" s="9"/>
      <c r="X652" s="9"/>
      <c r="Y652" s="9"/>
      <c r="Z652" s="9"/>
      <c r="AA652" s="9"/>
      <c r="AB652" s="9"/>
      <c r="AC652" s="10"/>
      <c r="AD652" s="535"/>
      <c r="AE652" s="6">
        <f t="shared" si="40"/>
        <v>0</v>
      </c>
      <c r="AF652" s="6" t="str">
        <f>IF($AE652=17,_xlfn.XLOOKUP($A652&amp;" ",CostDB!B:B,CostDB!A:A,"",,),IF($AE652=15,_xlfn.XLOOKUP($A652&amp;"   ",CostDB!B:B,CostDB!A:A,"",,),""))</f>
        <v/>
      </c>
      <c r="AG652" s="6" t="str">
        <f t="shared" si="42"/>
        <v/>
      </c>
      <c r="AH652" s="6" t="str">
        <f t="shared" si="41"/>
        <v/>
      </c>
      <c r="AI652" s="6" t="str">
        <f>IF($AF652="","",IF(LEFT(A652,5)="17500","タンク",IF(LEFT(A652,5)="17510","タンク",IF(COUNTIF(WeDB!$D$174:$D$183,$AF652)&gt;0,"吊掛けのみ",IF(COUNTIF(WeDB!$M$3:$M$169,$AF652)&gt;0,"アルミ",IF(COUNTIF(WeDB!D$3:D$169,$AF652),"WE適用","適用無し"))))))</f>
        <v/>
      </c>
      <c r="AJ652" s="6" t="str">
        <f>IF(AND(AI652="WE適用",COUNTIF(Planning!$AS$10:$AS$896,$AF652&amp;"_"&amp;$AH652)&gt;0),"計画ok",IF(AND(AI652="WE適用",COUNTIF(Planning!$AS$10:$AS$896,$AF652&amp;"_"&amp;$AH652)=0),"未反映NG",""))</f>
        <v/>
      </c>
      <c r="AK652" s="6" t="str">
        <f t="shared" si="43"/>
        <v>_</v>
      </c>
      <c r="AL652" s="6" t="str">
        <f>IF(B652="","",_xlfn.XLOOKUP(AF652,CostDB!A:A,CostDB!G:G))</f>
        <v/>
      </c>
    </row>
    <row r="653" spans="1:38" x14ac:dyDescent="0.35">
      <c r="A653" s="8"/>
      <c r="B653" s="9"/>
      <c r="C653" s="9"/>
      <c r="D653" s="10"/>
      <c r="E653" s="9"/>
      <c r="F653" s="9"/>
      <c r="G653" s="9"/>
      <c r="H653" s="9"/>
      <c r="I653" s="9"/>
      <c r="J653" s="9"/>
      <c r="K653" s="9"/>
      <c r="L653" s="9"/>
      <c r="M653" s="9"/>
      <c r="N653" s="9"/>
      <c r="O653" s="9"/>
      <c r="P653" s="9"/>
      <c r="Q653" s="9"/>
      <c r="R653" s="9"/>
      <c r="S653" s="9"/>
      <c r="T653" s="9"/>
      <c r="U653" s="9"/>
      <c r="V653" s="9"/>
      <c r="W653" s="9"/>
      <c r="X653" s="9"/>
      <c r="Y653" s="9"/>
      <c r="Z653" s="9"/>
      <c r="AA653" s="9"/>
      <c r="AB653" s="9"/>
      <c r="AC653" s="10"/>
      <c r="AD653" s="535"/>
      <c r="AE653" s="6">
        <f t="shared" si="40"/>
        <v>0</v>
      </c>
      <c r="AF653" s="6" t="str">
        <f>IF($AE653=17,_xlfn.XLOOKUP($A653&amp;" ",CostDB!B:B,CostDB!A:A,"",,),IF($AE653=15,_xlfn.XLOOKUP($A653&amp;"   ",CostDB!B:B,CostDB!A:A,"",,),""))</f>
        <v/>
      </c>
      <c r="AG653" s="6" t="str">
        <f t="shared" si="42"/>
        <v/>
      </c>
      <c r="AH653" s="6" t="str">
        <f t="shared" si="41"/>
        <v/>
      </c>
      <c r="AI653" s="6" t="str">
        <f>IF($AF653="","",IF(LEFT(A653,5)="17500","タンク",IF(LEFT(A653,5)="17510","タンク",IF(COUNTIF(WeDB!$D$174:$D$183,$AF653)&gt;0,"吊掛けのみ",IF(COUNTIF(WeDB!$M$3:$M$169,$AF653)&gt;0,"アルミ",IF(COUNTIF(WeDB!D$3:D$169,$AF653),"WE適用","適用無し"))))))</f>
        <v/>
      </c>
      <c r="AJ653" s="6" t="str">
        <f>IF(AND(AI653="WE適用",COUNTIF(Planning!$AS$10:$AS$896,$AF653&amp;"_"&amp;$AH653)&gt;0),"計画ok",IF(AND(AI653="WE適用",COUNTIF(Planning!$AS$10:$AS$896,$AF653&amp;"_"&amp;$AH653)=0),"未反映NG",""))</f>
        <v/>
      </c>
      <c r="AK653" s="6" t="str">
        <f t="shared" si="43"/>
        <v>_</v>
      </c>
      <c r="AL653" s="6" t="str">
        <f>IF(B653="","",_xlfn.XLOOKUP(AF653,CostDB!A:A,CostDB!G:G))</f>
        <v/>
      </c>
    </row>
    <row r="654" spans="1:38" x14ac:dyDescent="0.35">
      <c r="A654" s="8"/>
      <c r="B654" s="9"/>
      <c r="C654" s="9"/>
      <c r="D654" s="10"/>
      <c r="E654" s="9"/>
      <c r="F654" s="9"/>
      <c r="G654" s="9"/>
      <c r="H654" s="9"/>
      <c r="I654" s="9"/>
      <c r="J654" s="9"/>
      <c r="K654" s="9"/>
      <c r="L654" s="9"/>
      <c r="M654" s="9"/>
      <c r="N654" s="9"/>
      <c r="O654" s="9"/>
      <c r="P654" s="9"/>
      <c r="Q654" s="9"/>
      <c r="R654" s="9"/>
      <c r="S654" s="9"/>
      <c r="T654" s="9"/>
      <c r="U654" s="9"/>
      <c r="V654" s="9"/>
      <c r="W654" s="9"/>
      <c r="X654" s="9"/>
      <c r="Y654" s="9"/>
      <c r="Z654" s="9"/>
      <c r="AA654" s="9"/>
      <c r="AB654" s="9"/>
      <c r="AC654" s="10"/>
      <c r="AD654" s="535"/>
      <c r="AE654" s="6">
        <f t="shared" si="40"/>
        <v>0</v>
      </c>
      <c r="AF654" s="6" t="str">
        <f>IF($AE654=17,_xlfn.XLOOKUP($A654&amp;" ",CostDB!B:B,CostDB!A:A,"",,),IF($AE654=15,_xlfn.XLOOKUP($A654&amp;"   ",CostDB!B:B,CostDB!A:A,"",,),""))</f>
        <v/>
      </c>
      <c r="AG654" s="6" t="str">
        <f t="shared" si="42"/>
        <v/>
      </c>
      <c r="AH654" s="6" t="str">
        <f t="shared" si="41"/>
        <v/>
      </c>
      <c r="AI654" s="6" t="str">
        <f>IF($AF654="","",IF(LEFT(A654,5)="17500","タンク",IF(LEFT(A654,5)="17510","タンク",IF(COUNTIF(WeDB!$D$174:$D$183,$AF654)&gt;0,"吊掛けのみ",IF(COUNTIF(WeDB!$M$3:$M$169,$AF654)&gt;0,"アルミ",IF(COUNTIF(WeDB!D$3:D$169,$AF654),"WE適用","適用無し"))))))</f>
        <v/>
      </c>
      <c r="AJ654" s="6" t="str">
        <f>IF(AND(AI654="WE適用",COUNTIF(Planning!$AS$10:$AS$896,$AF654&amp;"_"&amp;$AH654)&gt;0),"計画ok",IF(AND(AI654="WE適用",COUNTIF(Planning!$AS$10:$AS$896,$AF654&amp;"_"&amp;$AH654)=0),"未反映NG",""))</f>
        <v/>
      </c>
      <c r="AK654" s="6" t="str">
        <f t="shared" si="43"/>
        <v>_</v>
      </c>
      <c r="AL654" s="6" t="str">
        <f>IF(B654="","",_xlfn.XLOOKUP(AF654,CostDB!A:A,CostDB!G:G))</f>
        <v/>
      </c>
    </row>
    <row r="655" spans="1:38" x14ac:dyDescent="0.35">
      <c r="A655" s="8"/>
      <c r="B655" s="9"/>
      <c r="C655" s="9"/>
      <c r="D655" s="10"/>
      <c r="E655" s="9"/>
      <c r="F655" s="9"/>
      <c r="G655" s="9"/>
      <c r="H655" s="9"/>
      <c r="I655" s="9"/>
      <c r="J655" s="9"/>
      <c r="K655" s="9"/>
      <c r="L655" s="9"/>
      <c r="M655" s="9"/>
      <c r="N655" s="9"/>
      <c r="O655" s="9"/>
      <c r="P655" s="9"/>
      <c r="Q655" s="9"/>
      <c r="R655" s="9"/>
      <c r="S655" s="9"/>
      <c r="T655" s="9"/>
      <c r="U655" s="9"/>
      <c r="V655" s="9"/>
      <c r="W655" s="9"/>
      <c r="X655" s="9"/>
      <c r="Y655" s="9"/>
      <c r="Z655" s="9"/>
      <c r="AA655" s="9"/>
      <c r="AB655" s="9"/>
      <c r="AC655" s="10"/>
      <c r="AD655" s="535"/>
      <c r="AE655" s="6">
        <f t="shared" si="40"/>
        <v>0</v>
      </c>
      <c r="AF655" s="6" t="str">
        <f>IF($AE655=17,_xlfn.XLOOKUP($A655&amp;" ",CostDB!B:B,CostDB!A:A,"",,),IF($AE655=15,_xlfn.XLOOKUP($A655&amp;"   ",CostDB!B:B,CostDB!A:A,"",,),""))</f>
        <v/>
      </c>
      <c r="AG655" s="6" t="str">
        <f t="shared" si="42"/>
        <v/>
      </c>
      <c r="AH655" s="6" t="str">
        <f t="shared" si="41"/>
        <v/>
      </c>
      <c r="AI655" s="6" t="str">
        <f>IF($AF655="","",IF(LEFT(A655,5)="17500","タンク",IF(LEFT(A655,5)="17510","タンク",IF(COUNTIF(WeDB!$D$174:$D$183,$AF655)&gt;0,"吊掛けのみ",IF(COUNTIF(WeDB!$M$3:$M$169,$AF655)&gt;0,"アルミ",IF(COUNTIF(WeDB!D$3:D$169,$AF655),"WE適用","適用無し"))))))</f>
        <v/>
      </c>
      <c r="AJ655" s="6" t="str">
        <f>IF(AND(AI655="WE適用",COUNTIF(Planning!$AS$10:$AS$896,$AF655&amp;"_"&amp;$AH655)&gt;0),"計画ok",IF(AND(AI655="WE適用",COUNTIF(Planning!$AS$10:$AS$896,$AF655&amp;"_"&amp;$AH655)=0),"未反映NG",""))</f>
        <v/>
      </c>
      <c r="AK655" s="6" t="str">
        <f t="shared" si="43"/>
        <v>_</v>
      </c>
      <c r="AL655" s="6" t="str">
        <f>IF(B655="","",_xlfn.XLOOKUP(AF655,CostDB!A:A,CostDB!G:G))</f>
        <v/>
      </c>
    </row>
    <row r="656" spans="1:38" x14ac:dyDescent="0.35">
      <c r="A656" s="8"/>
      <c r="B656" s="9"/>
      <c r="C656" s="9"/>
      <c r="D656" s="10"/>
      <c r="E656" s="9"/>
      <c r="F656" s="9"/>
      <c r="G656" s="9"/>
      <c r="H656" s="9"/>
      <c r="I656" s="9"/>
      <c r="J656" s="9"/>
      <c r="K656" s="9"/>
      <c r="L656" s="9"/>
      <c r="M656" s="9"/>
      <c r="N656" s="9"/>
      <c r="O656" s="9"/>
      <c r="P656" s="9"/>
      <c r="Q656" s="9"/>
      <c r="R656" s="9"/>
      <c r="S656" s="9"/>
      <c r="T656" s="9"/>
      <c r="U656" s="9"/>
      <c r="V656" s="9"/>
      <c r="W656" s="9"/>
      <c r="X656" s="9"/>
      <c r="Y656" s="9"/>
      <c r="Z656" s="9"/>
      <c r="AA656" s="9"/>
      <c r="AB656" s="9"/>
      <c r="AC656" s="10"/>
      <c r="AD656" s="535"/>
      <c r="AE656" s="6">
        <f t="shared" si="40"/>
        <v>0</v>
      </c>
      <c r="AF656" s="6" t="str">
        <f>IF($AE656=17,_xlfn.XLOOKUP($A656&amp;" ",CostDB!B:B,CostDB!A:A,"",,),IF($AE656=15,_xlfn.XLOOKUP($A656&amp;"   ",CostDB!B:B,CostDB!A:A,"",,),""))</f>
        <v/>
      </c>
      <c r="AG656" s="6" t="str">
        <f t="shared" si="42"/>
        <v/>
      </c>
      <c r="AH656" s="6" t="str">
        <f t="shared" si="41"/>
        <v/>
      </c>
      <c r="AI656" s="6" t="str">
        <f>IF($AF656="","",IF(LEFT(A656,5)="17500","タンク",IF(LEFT(A656,5)="17510","タンク",IF(COUNTIF(WeDB!$D$174:$D$183,$AF656)&gt;0,"吊掛けのみ",IF(COUNTIF(WeDB!$M$3:$M$169,$AF656)&gt;0,"アルミ",IF(COUNTIF(WeDB!D$3:D$169,$AF656),"WE適用","適用無し"))))))</f>
        <v/>
      </c>
      <c r="AJ656" s="6" t="str">
        <f>IF(AND(AI656="WE適用",COUNTIF(Planning!$AS$10:$AS$896,$AF656&amp;"_"&amp;$AH656)&gt;0),"計画ok",IF(AND(AI656="WE適用",COUNTIF(Planning!$AS$10:$AS$896,$AF656&amp;"_"&amp;$AH656)=0),"未反映NG",""))</f>
        <v/>
      </c>
      <c r="AK656" s="6" t="str">
        <f t="shared" si="43"/>
        <v>_</v>
      </c>
      <c r="AL656" s="6" t="str">
        <f>IF(B656="","",_xlfn.XLOOKUP(AF656,CostDB!A:A,CostDB!G:G))</f>
        <v/>
      </c>
    </row>
    <row r="657" spans="1:38" x14ac:dyDescent="0.35">
      <c r="A657" s="8"/>
      <c r="B657" s="9"/>
      <c r="C657" s="9"/>
      <c r="D657" s="10"/>
      <c r="E657" s="9"/>
      <c r="F657" s="9"/>
      <c r="G657" s="9"/>
      <c r="H657" s="9"/>
      <c r="I657" s="9"/>
      <c r="J657" s="9"/>
      <c r="K657" s="9"/>
      <c r="L657" s="9"/>
      <c r="M657" s="9"/>
      <c r="N657" s="9"/>
      <c r="O657" s="9"/>
      <c r="P657" s="9"/>
      <c r="Q657" s="9"/>
      <c r="R657" s="9"/>
      <c r="S657" s="9"/>
      <c r="T657" s="9"/>
      <c r="U657" s="9"/>
      <c r="V657" s="9"/>
      <c r="W657" s="9"/>
      <c r="X657" s="9"/>
      <c r="Y657" s="9"/>
      <c r="Z657" s="9"/>
      <c r="AA657" s="9"/>
      <c r="AB657" s="9"/>
      <c r="AC657" s="10"/>
      <c r="AD657" s="535"/>
      <c r="AE657" s="6">
        <f t="shared" si="40"/>
        <v>0</v>
      </c>
      <c r="AF657" s="6" t="str">
        <f>IF($AE657=17,_xlfn.XLOOKUP($A657&amp;" ",CostDB!B:B,CostDB!A:A,"",,),IF($AE657=15,_xlfn.XLOOKUP($A657&amp;"   ",CostDB!B:B,CostDB!A:A,"",,),""))</f>
        <v/>
      </c>
      <c r="AG657" s="6" t="str">
        <f t="shared" si="42"/>
        <v/>
      </c>
      <c r="AH657" s="6" t="str">
        <f t="shared" si="41"/>
        <v/>
      </c>
      <c r="AI657" s="6" t="str">
        <f>IF($AF657="","",IF(LEFT(A657,5)="17500","タンク",IF(LEFT(A657,5)="17510","タンク",IF(COUNTIF(WeDB!$D$174:$D$183,$AF657)&gt;0,"吊掛けのみ",IF(COUNTIF(WeDB!$M$3:$M$169,$AF657)&gt;0,"アルミ",IF(COUNTIF(WeDB!D$3:D$169,$AF657),"WE適用","適用無し"))))))</f>
        <v/>
      </c>
      <c r="AJ657" s="6" t="str">
        <f>IF(AND(AI657="WE適用",COUNTIF(Planning!$AS$10:$AS$896,$AF657&amp;"_"&amp;$AH657)&gt;0),"計画ok",IF(AND(AI657="WE適用",COUNTIF(Planning!$AS$10:$AS$896,$AF657&amp;"_"&amp;$AH657)=0),"未反映NG",""))</f>
        <v/>
      </c>
      <c r="AK657" s="6" t="str">
        <f t="shared" si="43"/>
        <v>_</v>
      </c>
      <c r="AL657" s="6" t="str">
        <f>IF(B657="","",_xlfn.XLOOKUP(AF657,CostDB!A:A,CostDB!G:G))</f>
        <v/>
      </c>
    </row>
    <row r="658" spans="1:38" x14ac:dyDescent="0.35">
      <c r="A658" s="8"/>
      <c r="B658" s="9"/>
      <c r="C658" s="9"/>
      <c r="D658" s="10"/>
      <c r="E658" s="9"/>
      <c r="F658" s="9"/>
      <c r="G658" s="9"/>
      <c r="H658" s="9"/>
      <c r="I658" s="9"/>
      <c r="J658" s="9"/>
      <c r="K658" s="9"/>
      <c r="L658" s="9"/>
      <c r="M658" s="9"/>
      <c r="N658" s="9"/>
      <c r="O658" s="9"/>
      <c r="P658" s="9"/>
      <c r="Q658" s="9"/>
      <c r="R658" s="9"/>
      <c r="S658" s="9"/>
      <c r="T658" s="9"/>
      <c r="U658" s="9"/>
      <c r="V658" s="9"/>
      <c r="W658" s="9"/>
      <c r="X658" s="9"/>
      <c r="Y658" s="9"/>
      <c r="Z658" s="9"/>
      <c r="AA658" s="9"/>
      <c r="AB658" s="9"/>
      <c r="AC658" s="10"/>
      <c r="AD658" s="535"/>
      <c r="AE658" s="6">
        <f t="shared" si="40"/>
        <v>0</v>
      </c>
      <c r="AF658" s="6" t="str">
        <f>IF($AE658=17,_xlfn.XLOOKUP($A658&amp;" ",CostDB!B:B,CostDB!A:A,"",,),IF($AE658=15,_xlfn.XLOOKUP($A658&amp;"   ",CostDB!B:B,CostDB!A:A,"",,),""))</f>
        <v/>
      </c>
      <c r="AG658" s="6" t="str">
        <f t="shared" si="42"/>
        <v/>
      </c>
      <c r="AH658" s="6" t="str">
        <f t="shared" si="41"/>
        <v/>
      </c>
      <c r="AI658" s="6" t="str">
        <f>IF($AF658="","",IF(LEFT(A658,5)="17500","タンク",IF(LEFT(A658,5)="17510","タンク",IF(COUNTIF(WeDB!$D$174:$D$183,$AF658)&gt;0,"吊掛けのみ",IF(COUNTIF(WeDB!$M$3:$M$169,$AF658)&gt;0,"アルミ",IF(COUNTIF(WeDB!D$3:D$169,$AF658),"WE適用","適用無し"))))))</f>
        <v/>
      </c>
      <c r="AJ658" s="6" t="str">
        <f>IF(AND(AI658="WE適用",COUNTIF(Planning!$AS$10:$AS$896,$AF658&amp;"_"&amp;$AH658)&gt;0),"計画ok",IF(AND(AI658="WE適用",COUNTIF(Planning!$AS$10:$AS$896,$AF658&amp;"_"&amp;$AH658)=0),"未反映NG",""))</f>
        <v/>
      </c>
      <c r="AK658" s="6" t="str">
        <f t="shared" si="43"/>
        <v>_</v>
      </c>
      <c r="AL658" s="6" t="str">
        <f>IF(B658="","",_xlfn.XLOOKUP(AF658,CostDB!A:A,CostDB!G:G))</f>
        <v/>
      </c>
    </row>
    <row r="659" spans="1:38" x14ac:dyDescent="0.35">
      <c r="A659" s="8"/>
      <c r="B659" s="9"/>
      <c r="C659" s="9"/>
      <c r="D659" s="10"/>
      <c r="E659" s="9"/>
      <c r="F659" s="9"/>
      <c r="G659" s="9"/>
      <c r="H659" s="9"/>
      <c r="I659" s="9"/>
      <c r="J659" s="9"/>
      <c r="K659" s="9"/>
      <c r="L659" s="9"/>
      <c r="M659" s="9"/>
      <c r="N659" s="9"/>
      <c r="O659" s="9"/>
      <c r="P659" s="9"/>
      <c r="Q659" s="9"/>
      <c r="R659" s="9"/>
      <c r="S659" s="9"/>
      <c r="T659" s="9"/>
      <c r="U659" s="9"/>
      <c r="V659" s="9"/>
      <c r="W659" s="9"/>
      <c r="X659" s="9"/>
      <c r="Y659" s="9"/>
      <c r="Z659" s="9"/>
      <c r="AA659" s="9"/>
      <c r="AB659" s="9"/>
      <c r="AC659" s="10"/>
      <c r="AD659" s="535"/>
      <c r="AE659" s="6">
        <f t="shared" si="40"/>
        <v>0</v>
      </c>
      <c r="AF659" s="6" t="str">
        <f>IF($AE659=17,_xlfn.XLOOKUP($A659&amp;" ",CostDB!B:B,CostDB!A:A,"",,),IF($AE659=15,_xlfn.XLOOKUP($A659&amp;"   ",CostDB!B:B,CostDB!A:A,"",,),""))</f>
        <v/>
      </c>
      <c r="AG659" s="6" t="str">
        <f t="shared" si="42"/>
        <v/>
      </c>
      <c r="AH659" s="6" t="str">
        <f t="shared" si="41"/>
        <v/>
      </c>
      <c r="AI659" s="6" t="str">
        <f>IF($AF659="","",IF(LEFT(A659,5)="17500","タンク",IF(LEFT(A659,5)="17510","タンク",IF(COUNTIF(WeDB!$D$174:$D$183,$AF659)&gt;0,"吊掛けのみ",IF(COUNTIF(WeDB!$M$3:$M$169,$AF659)&gt;0,"アルミ",IF(COUNTIF(WeDB!D$3:D$169,$AF659),"WE適用","適用無し"))))))</f>
        <v/>
      </c>
      <c r="AJ659" s="6" t="str">
        <f>IF(AND(AI659="WE適用",COUNTIF(Planning!$AS$10:$AS$896,$AF659&amp;"_"&amp;$AH659)&gt;0),"計画ok",IF(AND(AI659="WE適用",COUNTIF(Planning!$AS$10:$AS$896,$AF659&amp;"_"&amp;$AH659)=0),"未反映NG",""))</f>
        <v/>
      </c>
      <c r="AK659" s="6" t="str">
        <f t="shared" si="43"/>
        <v>_</v>
      </c>
      <c r="AL659" s="6" t="str">
        <f>IF(B659="","",_xlfn.XLOOKUP(AF659,CostDB!A:A,CostDB!G:G))</f>
        <v/>
      </c>
    </row>
    <row r="660" spans="1:38" x14ac:dyDescent="0.35">
      <c r="A660" s="8"/>
      <c r="B660" s="9"/>
      <c r="C660" s="9"/>
      <c r="D660" s="10"/>
      <c r="E660" s="9"/>
      <c r="F660" s="9"/>
      <c r="G660" s="9"/>
      <c r="H660" s="9"/>
      <c r="I660" s="9"/>
      <c r="J660" s="9"/>
      <c r="K660" s="9"/>
      <c r="L660" s="9"/>
      <c r="M660" s="9"/>
      <c r="N660" s="9"/>
      <c r="O660" s="9"/>
      <c r="P660" s="9"/>
      <c r="Q660" s="9"/>
      <c r="R660" s="9"/>
      <c r="S660" s="9"/>
      <c r="T660" s="9"/>
      <c r="U660" s="9"/>
      <c r="V660" s="9"/>
      <c r="W660" s="9"/>
      <c r="X660" s="9"/>
      <c r="Y660" s="9"/>
      <c r="Z660" s="9"/>
      <c r="AA660" s="9"/>
      <c r="AB660" s="9"/>
      <c r="AC660" s="10"/>
      <c r="AD660" s="535"/>
      <c r="AE660" s="6">
        <f t="shared" ref="AE660:AE723" si="44">LEN(A660)</f>
        <v>0</v>
      </c>
      <c r="AF660" s="6" t="str">
        <f>IF($AE660=17,_xlfn.XLOOKUP($A660&amp;" ",CostDB!B:B,CostDB!A:A,"",,),IF($AE660=15,_xlfn.XLOOKUP($A660&amp;"   ",CostDB!B:B,CostDB!A:A,"",,),""))</f>
        <v/>
      </c>
      <c r="AG660" s="6" t="str">
        <f t="shared" si="42"/>
        <v/>
      </c>
      <c r="AH660" s="6" t="str">
        <f t="shared" si="41"/>
        <v/>
      </c>
      <c r="AI660" s="6" t="str">
        <f>IF($AF660="","",IF(LEFT(A660,5)="17500","タンク",IF(LEFT(A660,5)="17510","タンク",IF(COUNTIF(WeDB!$D$174:$D$183,$AF660)&gt;0,"吊掛けのみ",IF(COUNTIF(WeDB!$M$3:$M$169,$AF660)&gt;0,"アルミ",IF(COUNTIF(WeDB!D$3:D$169,$AF660),"WE適用","適用無し"))))))</f>
        <v/>
      </c>
      <c r="AJ660" s="6" t="str">
        <f>IF(AND(AI660="WE適用",COUNTIF(Planning!$AS$10:$AS$896,$AF660&amp;"_"&amp;$AH660)&gt;0),"計画ok",IF(AND(AI660="WE適用",COUNTIF(Planning!$AS$10:$AS$896,$AF660&amp;"_"&amp;$AH660)=0),"未反映NG",""))</f>
        <v/>
      </c>
      <c r="AK660" s="6" t="str">
        <f t="shared" si="43"/>
        <v>_</v>
      </c>
      <c r="AL660" s="6" t="str">
        <f>IF(B660="","",_xlfn.XLOOKUP(AF660,CostDB!A:A,CostDB!G:G))</f>
        <v/>
      </c>
    </row>
    <row r="661" spans="1:38" x14ac:dyDescent="0.35">
      <c r="A661" s="8"/>
      <c r="B661" s="9"/>
      <c r="C661" s="9"/>
      <c r="D661" s="10"/>
      <c r="E661" s="9"/>
      <c r="F661" s="9"/>
      <c r="G661" s="9"/>
      <c r="H661" s="9"/>
      <c r="I661" s="9"/>
      <c r="J661" s="9"/>
      <c r="K661" s="9"/>
      <c r="L661" s="9"/>
      <c r="M661" s="9"/>
      <c r="N661" s="9"/>
      <c r="O661" s="9"/>
      <c r="P661" s="9"/>
      <c r="Q661" s="9"/>
      <c r="R661" s="9"/>
      <c r="S661" s="9"/>
      <c r="T661" s="9"/>
      <c r="U661" s="9"/>
      <c r="V661" s="9"/>
      <c r="W661" s="9"/>
      <c r="X661" s="9"/>
      <c r="Y661" s="9"/>
      <c r="Z661" s="9"/>
      <c r="AA661" s="9"/>
      <c r="AB661" s="9"/>
      <c r="AC661" s="10"/>
      <c r="AD661" s="535"/>
      <c r="AE661" s="6">
        <f t="shared" si="44"/>
        <v>0</v>
      </c>
      <c r="AF661" s="6" t="str">
        <f>IF($AE661=17,_xlfn.XLOOKUP($A661&amp;" ",CostDB!B:B,CostDB!A:A,"",,),IF($AE661=15,_xlfn.XLOOKUP($A661&amp;"   ",CostDB!B:B,CostDB!A:A,"",,),""))</f>
        <v/>
      </c>
      <c r="AG661" s="6" t="str">
        <f t="shared" si="42"/>
        <v/>
      </c>
      <c r="AH661" s="6" t="str">
        <f t="shared" si="41"/>
        <v/>
      </c>
      <c r="AI661" s="6" t="str">
        <f>IF($AF661="","",IF(LEFT(A661,5)="17500","タンク",IF(LEFT(A661,5)="17510","タンク",IF(COUNTIF(WeDB!$D$174:$D$183,$AF661)&gt;0,"吊掛けのみ",IF(COUNTIF(WeDB!$M$3:$M$169,$AF661)&gt;0,"アルミ",IF(COUNTIF(WeDB!D$3:D$169,$AF661),"WE適用","適用無し"))))))</f>
        <v/>
      </c>
      <c r="AJ661" s="6" t="str">
        <f>IF(AND(AI661="WE適用",COUNTIF(Planning!$AS$10:$AS$896,$AF661&amp;"_"&amp;$AH661)&gt;0),"計画ok",IF(AND(AI661="WE適用",COUNTIF(Planning!$AS$10:$AS$896,$AF661&amp;"_"&amp;$AH661)=0),"未反映NG",""))</f>
        <v/>
      </c>
      <c r="AK661" s="6" t="str">
        <f t="shared" si="43"/>
        <v>_</v>
      </c>
      <c r="AL661" s="6" t="str">
        <f>IF(B661="","",_xlfn.XLOOKUP(AF661,CostDB!A:A,CostDB!G:G))</f>
        <v/>
      </c>
    </row>
    <row r="662" spans="1:38" x14ac:dyDescent="0.35">
      <c r="A662" s="8"/>
      <c r="B662" s="9"/>
      <c r="C662" s="9"/>
      <c r="D662" s="10"/>
      <c r="E662" s="9"/>
      <c r="F662" s="9"/>
      <c r="G662" s="9"/>
      <c r="H662" s="9"/>
      <c r="I662" s="9"/>
      <c r="J662" s="9"/>
      <c r="K662" s="9"/>
      <c r="L662" s="9"/>
      <c r="M662" s="9"/>
      <c r="N662" s="9"/>
      <c r="O662" s="9"/>
      <c r="P662" s="9"/>
      <c r="Q662" s="9"/>
      <c r="R662" s="9"/>
      <c r="S662" s="9"/>
      <c r="T662" s="9"/>
      <c r="U662" s="9"/>
      <c r="V662" s="9"/>
      <c r="W662" s="9"/>
      <c r="X662" s="9"/>
      <c r="Y662" s="9"/>
      <c r="Z662" s="9"/>
      <c r="AA662" s="9"/>
      <c r="AB662" s="9"/>
      <c r="AC662" s="10"/>
      <c r="AD662" s="535"/>
      <c r="AE662" s="6">
        <f t="shared" si="44"/>
        <v>0</v>
      </c>
      <c r="AF662" s="6" t="str">
        <f>IF($AE662=17,_xlfn.XLOOKUP($A662&amp;" ",CostDB!B:B,CostDB!A:A,"",,),IF($AE662=15,_xlfn.XLOOKUP($A662&amp;"   ",CostDB!B:B,CostDB!A:A,"",,),""))</f>
        <v/>
      </c>
      <c r="AG662" s="6" t="str">
        <f t="shared" si="42"/>
        <v/>
      </c>
      <c r="AH662" s="6" t="str">
        <f t="shared" si="41"/>
        <v/>
      </c>
      <c r="AI662" s="6" t="str">
        <f>IF($AF662="","",IF(LEFT(A662,5)="17500","タンク",IF(LEFT(A662,5)="17510","タンク",IF(COUNTIF(WeDB!$D$174:$D$183,$AF662)&gt;0,"吊掛けのみ",IF(COUNTIF(WeDB!$M$3:$M$169,$AF662)&gt;0,"アルミ",IF(COUNTIF(WeDB!D$3:D$169,$AF662),"WE適用","適用無し"))))))</f>
        <v/>
      </c>
      <c r="AJ662" s="6" t="str">
        <f>IF(AND(AI662="WE適用",COUNTIF(Planning!$AS$10:$AS$896,$AF662&amp;"_"&amp;$AH662)&gt;0),"計画ok",IF(AND(AI662="WE適用",COUNTIF(Planning!$AS$10:$AS$896,$AF662&amp;"_"&amp;$AH662)=0),"未反映NG",""))</f>
        <v/>
      </c>
      <c r="AK662" s="6" t="str">
        <f t="shared" si="43"/>
        <v>_</v>
      </c>
      <c r="AL662" s="6" t="str">
        <f>IF(B662="","",_xlfn.XLOOKUP(AF662,CostDB!A:A,CostDB!G:G))</f>
        <v/>
      </c>
    </row>
    <row r="663" spans="1:38" x14ac:dyDescent="0.35">
      <c r="A663" s="8"/>
      <c r="B663" s="9"/>
      <c r="C663" s="9"/>
      <c r="D663" s="10"/>
      <c r="E663" s="9"/>
      <c r="F663" s="9"/>
      <c r="G663" s="9"/>
      <c r="H663" s="9"/>
      <c r="I663" s="9"/>
      <c r="J663" s="9"/>
      <c r="K663" s="9"/>
      <c r="L663" s="9"/>
      <c r="M663" s="9"/>
      <c r="N663" s="9"/>
      <c r="O663" s="9"/>
      <c r="P663" s="9"/>
      <c r="Q663" s="9"/>
      <c r="R663" s="9"/>
      <c r="S663" s="9"/>
      <c r="T663" s="9"/>
      <c r="U663" s="9"/>
      <c r="V663" s="9"/>
      <c r="W663" s="9"/>
      <c r="X663" s="9"/>
      <c r="Y663" s="9"/>
      <c r="Z663" s="9"/>
      <c r="AA663" s="9"/>
      <c r="AB663" s="9"/>
      <c r="AC663" s="10"/>
      <c r="AD663" s="535"/>
      <c r="AE663" s="6">
        <f t="shared" si="44"/>
        <v>0</v>
      </c>
      <c r="AF663" s="6" t="str">
        <f>IF($AE663=17,_xlfn.XLOOKUP($A663&amp;" ",CostDB!B:B,CostDB!A:A,"",,),IF($AE663=15,_xlfn.XLOOKUP($A663&amp;"   ",CostDB!B:B,CostDB!A:A,"",,),""))</f>
        <v/>
      </c>
      <c r="AG663" s="6" t="str">
        <f t="shared" si="42"/>
        <v/>
      </c>
      <c r="AH663" s="6" t="str">
        <f t="shared" si="41"/>
        <v/>
      </c>
      <c r="AI663" s="6" t="str">
        <f>IF($AF663="","",IF(LEFT(A663,5)="17500","タンク",IF(LEFT(A663,5)="17510","タンク",IF(COUNTIF(WeDB!$D$174:$D$183,$AF663)&gt;0,"吊掛けのみ",IF(COUNTIF(WeDB!$M$3:$M$169,$AF663)&gt;0,"アルミ",IF(COUNTIF(WeDB!D$3:D$169,$AF663),"WE適用","適用無し"))))))</f>
        <v/>
      </c>
      <c r="AJ663" s="6" t="str">
        <f>IF(AND(AI663="WE適用",COUNTIF(Planning!$AS$10:$AS$896,$AF663&amp;"_"&amp;$AH663)&gt;0),"計画ok",IF(AND(AI663="WE適用",COUNTIF(Planning!$AS$10:$AS$896,$AF663&amp;"_"&amp;$AH663)=0),"未反映NG",""))</f>
        <v/>
      </c>
      <c r="AK663" s="6" t="str">
        <f t="shared" si="43"/>
        <v>_</v>
      </c>
      <c r="AL663" s="6" t="str">
        <f>IF(B663="","",_xlfn.XLOOKUP(AF663,CostDB!A:A,CostDB!G:G))</f>
        <v/>
      </c>
    </row>
    <row r="664" spans="1:38" x14ac:dyDescent="0.35">
      <c r="A664" s="8"/>
      <c r="B664" s="9"/>
      <c r="C664" s="9"/>
      <c r="D664" s="10"/>
      <c r="E664" s="9"/>
      <c r="F664" s="9"/>
      <c r="G664" s="9"/>
      <c r="H664" s="9"/>
      <c r="I664" s="9"/>
      <c r="J664" s="9"/>
      <c r="K664" s="9"/>
      <c r="L664" s="9"/>
      <c r="M664" s="9"/>
      <c r="N664" s="9"/>
      <c r="O664" s="9"/>
      <c r="P664" s="9"/>
      <c r="Q664" s="9"/>
      <c r="R664" s="9"/>
      <c r="S664" s="9"/>
      <c r="T664" s="9"/>
      <c r="U664" s="9"/>
      <c r="V664" s="9"/>
      <c r="W664" s="9"/>
      <c r="X664" s="9"/>
      <c r="Y664" s="9"/>
      <c r="Z664" s="9"/>
      <c r="AA664" s="9"/>
      <c r="AB664" s="9"/>
      <c r="AC664" s="10"/>
      <c r="AD664" s="535"/>
      <c r="AE664" s="6">
        <f t="shared" si="44"/>
        <v>0</v>
      </c>
      <c r="AF664" s="6" t="str">
        <f>IF($AE664=17,_xlfn.XLOOKUP($A664&amp;" ",CostDB!B:B,CostDB!A:A,"",,),IF($AE664=15,_xlfn.XLOOKUP($A664&amp;"   ",CostDB!B:B,CostDB!A:A,"",,),""))</f>
        <v/>
      </c>
      <c r="AG664" s="6" t="str">
        <f t="shared" si="42"/>
        <v/>
      </c>
      <c r="AH664" s="6" t="str">
        <f t="shared" si="41"/>
        <v/>
      </c>
      <c r="AI664" s="6" t="str">
        <f>IF($AF664="","",IF(LEFT(A664,5)="17500","タンク",IF(LEFT(A664,5)="17510","タンク",IF(COUNTIF(WeDB!$D$174:$D$183,$AF664)&gt;0,"吊掛けのみ",IF(COUNTIF(WeDB!$M$3:$M$169,$AF664)&gt;0,"アルミ",IF(COUNTIF(WeDB!D$3:D$169,$AF664),"WE適用","適用無し"))))))</f>
        <v/>
      </c>
      <c r="AJ664" s="6" t="str">
        <f>IF(AND(AI664="WE適用",COUNTIF(Planning!$AS$10:$AS$896,$AF664&amp;"_"&amp;$AH664)&gt;0),"計画ok",IF(AND(AI664="WE適用",COUNTIF(Planning!$AS$10:$AS$896,$AF664&amp;"_"&amp;$AH664)=0),"未反映NG",""))</f>
        <v/>
      </c>
      <c r="AK664" s="6" t="str">
        <f t="shared" si="43"/>
        <v>_</v>
      </c>
      <c r="AL664" s="6" t="str">
        <f>IF(B664="","",_xlfn.XLOOKUP(AF664,CostDB!A:A,CostDB!G:G))</f>
        <v/>
      </c>
    </row>
    <row r="665" spans="1:38" x14ac:dyDescent="0.35">
      <c r="A665" s="8"/>
      <c r="B665" s="9"/>
      <c r="C665" s="9"/>
      <c r="D665" s="10"/>
      <c r="E665" s="9"/>
      <c r="F665" s="9"/>
      <c r="G665" s="9"/>
      <c r="H665" s="9"/>
      <c r="I665" s="9"/>
      <c r="J665" s="9"/>
      <c r="K665" s="9"/>
      <c r="L665" s="9"/>
      <c r="M665" s="9"/>
      <c r="N665" s="9"/>
      <c r="O665" s="9"/>
      <c r="P665" s="9"/>
      <c r="Q665" s="9"/>
      <c r="R665" s="9"/>
      <c r="S665" s="9"/>
      <c r="T665" s="9"/>
      <c r="U665" s="9"/>
      <c r="V665" s="9"/>
      <c r="W665" s="9"/>
      <c r="X665" s="9"/>
      <c r="Y665" s="9"/>
      <c r="Z665" s="9"/>
      <c r="AA665" s="9"/>
      <c r="AB665" s="9"/>
      <c r="AC665" s="10"/>
      <c r="AD665" s="535"/>
      <c r="AE665" s="6">
        <f t="shared" si="44"/>
        <v>0</v>
      </c>
      <c r="AF665" s="6" t="str">
        <f>IF($AE665=17,_xlfn.XLOOKUP($A665&amp;" ",CostDB!B:B,CostDB!A:A,"",,),IF($AE665=15,_xlfn.XLOOKUP($A665&amp;"   ",CostDB!B:B,CostDB!A:A,"",,),""))</f>
        <v/>
      </c>
      <c r="AG665" s="6" t="str">
        <f t="shared" si="42"/>
        <v/>
      </c>
      <c r="AH665" s="6" t="str">
        <f t="shared" si="41"/>
        <v/>
      </c>
      <c r="AI665" s="6" t="str">
        <f>IF($AF665="","",IF(LEFT(A665,5)="17500","タンク",IF(LEFT(A665,5)="17510","タンク",IF(COUNTIF(WeDB!$D$174:$D$183,$AF665)&gt;0,"吊掛けのみ",IF(COUNTIF(WeDB!$M$3:$M$169,$AF665)&gt;0,"アルミ",IF(COUNTIF(WeDB!D$3:D$169,$AF665),"WE適用","適用無し"))))))</f>
        <v/>
      </c>
      <c r="AJ665" s="6" t="str">
        <f>IF(AND(AI665="WE適用",COUNTIF(Planning!$AS$10:$AS$896,$AF665&amp;"_"&amp;$AH665)&gt;0),"計画ok",IF(AND(AI665="WE適用",COUNTIF(Planning!$AS$10:$AS$896,$AF665&amp;"_"&amp;$AH665)=0),"未反映NG",""))</f>
        <v/>
      </c>
      <c r="AK665" s="6" t="str">
        <f t="shared" si="43"/>
        <v>_</v>
      </c>
      <c r="AL665" s="6" t="str">
        <f>IF(B665="","",_xlfn.XLOOKUP(AF665,CostDB!A:A,CostDB!G:G))</f>
        <v/>
      </c>
    </row>
    <row r="666" spans="1:38" x14ac:dyDescent="0.35">
      <c r="A666" s="8"/>
      <c r="B666" s="9"/>
      <c r="C666" s="9"/>
      <c r="D666" s="10"/>
      <c r="E666" s="9"/>
      <c r="F666" s="9"/>
      <c r="G666" s="9"/>
      <c r="H666" s="9"/>
      <c r="I666" s="9"/>
      <c r="J666" s="9"/>
      <c r="K666" s="9"/>
      <c r="L666" s="9"/>
      <c r="M666" s="9"/>
      <c r="N666" s="9"/>
      <c r="O666" s="9"/>
      <c r="P666" s="9"/>
      <c r="Q666" s="9"/>
      <c r="R666" s="9"/>
      <c r="S666" s="9"/>
      <c r="T666" s="9"/>
      <c r="U666" s="9"/>
      <c r="V666" s="9"/>
      <c r="W666" s="9"/>
      <c r="X666" s="9"/>
      <c r="Y666" s="9"/>
      <c r="Z666" s="9"/>
      <c r="AA666" s="9"/>
      <c r="AB666" s="9"/>
      <c r="AC666" s="10"/>
      <c r="AD666" s="535"/>
      <c r="AE666" s="6">
        <f t="shared" si="44"/>
        <v>0</v>
      </c>
      <c r="AF666" s="6" t="str">
        <f>IF($AE666=17,_xlfn.XLOOKUP($A666&amp;" ",CostDB!B:B,CostDB!A:A,"",,),IF($AE666=15,_xlfn.XLOOKUP($A666&amp;"   ",CostDB!B:B,CostDB!A:A,"",,),""))</f>
        <v/>
      </c>
      <c r="AG666" s="6" t="str">
        <f t="shared" si="42"/>
        <v/>
      </c>
      <c r="AH666" s="6" t="str">
        <f t="shared" si="41"/>
        <v/>
      </c>
      <c r="AI666" s="6" t="str">
        <f>IF($AF666="","",IF(LEFT(A666,5)="17500","タンク",IF(LEFT(A666,5)="17510","タンク",IF(COUNTIF(WeDB!$D$174:$D$183,$AF666)&gt;0,"吊掛けのみ",IF(COUNTIF(WeDB!$M$3:$M$169,$AF666)&gt;0,"アルミ",IF(COUNTIF(WeDB!D$3:D$169,$AF666),"WE適用","適用無し"))))))</f>
        <v/>
      </c>
      <c r="AJ666" s="6" t="str">
        <f>IF(AND(AI666="WE適用",COUNTIF(Planning!$AS$10:$AS$896,$AF666&amp;"_"&amp;$AH666)&gt;0),"計画ok",IF(AND(AI666="WE適用",COUNTIF(Planning!$AS$10:$AS$896,$AF666&amp;"_"&amp;$AH666)=0),"未反映NG",""))</f>
        <v/>
      </c>
      <c r="AK666" s="6" t="str">
        <f t="shared" si="43"/>
        <v>_</v>
      </c>
      <c r="AL666" s="6" t="str">
        <f>IF(B666="","",_xlfn.XLOOKUP(AF666,CostDB!A:A,CostDB!G:G))</f>
        <v/>
      </c>
    </row>
    <row r="667" spans="1:38" x14ac:dyDescent="0.35">
      <c r="A667" s="8"/>
      <c r="B667" s="9"/>
      <c r="C667" s="9"/>
      <c r="D667" s="10"/>
      <c r="E667" s="9"/>
      <c r="F667" s="9"/>
      <c r="G667" s="9"/>
      <c r="H667" s="9"/>
      <c r="I667" s="9"/>
      <c r="J667" s="9"/>
      <c r="K667" s="9"/>
      <c r="L667" s="9"/>
      <c r="M667" s="9"/>
      <c r="N667" s="9"/>
      <c r="O667" s="9"/>
      <c r="P667" s="9"/>
      <c r="Q667" s="9"/>
      <c r="R667" s="9"/>
      <c r="S667" s="9"/>
      <c r="T667" s="9"/>
      <c r="U667" s="9"/>
      <c r="V667" s="9"/>
      <c r="W667" s="9"/>
      <c r="X667" s="9"/>
      <c r="Y667" s="9"/>
      <c r="Z667" s="9"/>
      <c r="AA667" s="9"/>
      <c r="AB667" s="9"/>
      <c r="AC667" s="10"/>
      <c r="AD667" s="535"/>
      <c r="AE667" s="6">
        <f t="shared" si="44"/>
        <v>0</v>
      </c>
      <c r="AF667" s="6" t="str">
        <f>IF($AE667=17,_xlfn.XLOOKUP($A667&amp;" ",CostDB!B:B,CostDB!A:A,"",,),IF($AE667=15,_xlfn.XLOOKUP($A667&amp;"   ",CostDB!B:B,CostDB!A:A,"",,),""))</f>
        <v/>
      </c>
      <c r="AG667" s="6" t="str">
        <f t="shared" si="42"/>
        <v/>
      </c>
      <c r="AH667" s="6" t="str">
        <f t="shared" si="41"/>
        <v/>
      </c>
      <c r="AI667" s="6" t="str">
        <f>IF($AF667="","",IF(LEFT(A667,5)="17500","タンク",IF(LEFT(A667,5)="17510","タンク",IF(COUNTIF(WeDB!$D$174:$D$183,$AF667)&gt;0,"吊掛けのみ",IF(COUNTIF(WeDB!$M$3:$M$169,$AF667)&gt;0,"アルミ",IF(COUNTIF(WeDB!D$3:D$169,$AF667),"WE適用","適用無し"))))))</f>
        <v/>
      </c>
      <c r="AJ667" s="6" t="str">
        <f>IF(AND(AI667="WE適用",COUNTIF(Planning!$AS$10:$AS$896,$AF667&amp;"_"&amp;$AH667)&gt;0),"計画ok",IF(AND(AI667="WE適用",COUNTIF(Planning!$AS$10:$AS$896,$AF667&amp;"_"&amp;$AH667)=0),"未反映NG",""))</f>
        <v/>
      </c>
      <c r="AK667" s="6" t="str">
        <f t="shared" si="43"/>
        <v>_</v>
      </c>
      <c r="AL667" s="6" t="str">
        <f>IF(B667="","",_xlfn.XLOOKUP(AF667,CostDB!A:A,CostDB!G:G))</f>
        <v/>
      </c>
    </row>
    <row r="668" spans="1:38" x14ac:dyDescent="0.35">
      <c r="A668" s="8"/>
      <c r="B668" s="9"/>
      <c r="C668" s="9"/>
      <c r="D668" s="10"/>
      <c r="E668" s="9"/>
      <c r="F668" s="9"/>
      <c r="G668" s="9"/>
      <c r="H668" s="9"/>
      <c r="I668" s="9"/>
      <c r="J668" s="9"/>
      <c r="K668" s="9"/>
      <c r="L668" s="9"/>
      <c r="M668" s="9"/>
      <c r="N668" s="9"/>
      <c r="O668" s="9"/>
      <c r="P668" s="9"/>
      <c r="Q668" s="9"/>
      <c r="R668" s="9"/>
      <c r="S668" s="9"/>
      <c r="T668" s="9"/>
      <c r="U668" s="9"/>
      <c r="V668" s="9"/>
      <c r="W668" s="9"/>
      <c r="X668" s="9"/>
      <c r="Y668" s="9"/>
      <c r="Z668" s="9"/>
      <c r="AA668" s="9"/>
      <c r="AB668" s="9"/>
      <c r="AC668" s="10"/>
      <c r="AD668" s="535"/>
      <c r="AE668" s="6">
        <f t="shared" si="44"/>
        <v>0</v>
      </c>
      <c r="AF668" s="6" t="str">
        <f>IF($AE668=17,_xlfn.XLOOKUP($A668&amp;" ",CostDB!B:B,CostDB!A:A,"",,),IF($AE668=15,_xlfn.XLOOKUP($A668&amp;"   ",CostDB!B:B,CostDB!A:A,"",,),""))</f>
        <v/>
      </c>
      <c r="AG668" s="6" t="str">
        <f t="shared" si="42"/>
        <v/>
      </c>
      <c r="AH668" s="6" t="str">
        <f t="shared" si="41"/>
        <v/>
      </c>
      <c r="AI668" s="6" t="str">
        <f>IF($AF668="","",IF(LEFT(A668,5)="17500","タンク",IF(LEFT(A668,5)="17510","タンク",IF(COUNTIF(WeDB!$D$174:$D$183,$AF668)&gt;0,"吊掛けのみ",IF(COUNTIF(WeDB!$M$3:$M$169,$AF668)&gt;0,"アルミ",IF(COUNTIF(WeDB!D$3:D$169,$AF668),"WE適用","適用無し"))))))</f>
        <v/>
      </c>
      <c r="AJ668" s="6" t="str">
        <f>IF(AND(AI668="WE適用",COUNTIF(Planning!$AS$10:$AS$896,$AF668&amp;"_"&amp;$AH668)&gt;0),"計画ok",IF(AND(AI668="WE適用",COUNTIF(Planning!$AS$10:$AS$896,$AF668&amp;"_"&amp;$AH668)=0),"未反映NG",""))</f>
        <v/>
      </c>
      <c r="AK668" s="6" t="str">
        <f t="shared" si="43"/>
        <v>_</v>
      </c>
      <c r="AL668" s="6" t="str">
        <f>IF(B668="","",_xlfn.XLOOKUP(AF668,CostDB!A:A,CostDB!G:G))</f>
        <v/>
      </c>
    </row>
    <row r="669" spans="1:38" x14ac:dyDescent="0.35">
      <c r="A669" s="8"/>
      <c r="B669" s="9"/>
      <c r="C669" s="9"/>
      <c r="D669" s="10"/>
      <c r="E669" s="9"/>
      <c r="F669" s="9"/>
      <c r="G669" s="9"/>
      <c r="H669" s="9"/>
      <c r="I669" s="9"/>
      <c r="J669" s="9"/>
      <c r="K669" s="9"/>
      <c r="L669" s="9"/>
      <c r="M669" s="9"/>
      <c r="N669" s="9"/>
      <c r="O669" s="9"/>
      <c r="P669" s="9"/>
      <c r="Q669" s="9"/>
      <c r="R669" s="9"/>
      <c r="S669" s="9"/>
      <c r="T669" s="9"/>
      <c r="U669" s="9"/>
      <c r="V669" s="9"/>
      <c r="W669" s="9"/>
      <c r="X669" s="9"/>
      <c r="Y669" s="9"/>
      <c r="Z669" s="9"/>
      <c r="AA669" s="9"/>
      <c r="AB669" s="9"/>
      <c r="AC669" s="10"/>
      <c r="AD669" s="535"/>
      <c r="AE669" s="6">
        <f t="shared" si="44"/>
        <v>0</v>
      </c>
      <c r="AF669" s="6" t="str">
        <f>IF($AE669=17,_xlfn.XLOOKUP($A669&amp;" ",CostDB!B:B,CostDB!A:A,"",,),IF($AE669=15,_xlfn.XLOOKUP($A669&amp;"   ",CostDB!B:B,CostDB!A:A,"",,),""))</f>
        <v/>
      </c>
      <c r="AG669" s="6" t="str">
        <f t="shared" si="42"/>
        <v/>
      </c>
      <c r="AH669" s="6" t="str">
        <f t="shared" si="41"/>
        <v/>
      </c>
      <c r="AI669" s="6" t="str">
        <f>IF($AF669="","",IF(LEFT(A669,5)="17500","タンク",IF(LEFT(A669,5)="17510","タンク",IF(COUNTIF(WeDB!$D$174:$D$183,$AF669)&gt;0,"吊掛けのみ",IF(COUNTIF(WeDB!$M$3:$M$169,$AF669)&gt;0,"アルミ",IF(COUNTIF(WeDB!D$3:D$169,$AF669),"WE適用","適用無し"))))))</f>
        <v/>
      </c>
      <c r="AJ669" s="6" t="str">
        <f>IF(AND(AI669="WE適用",COUNTIF(Planning!$AS$10:$AS$896,$AF669&amp;"_"&amp;$AH669)&gt;0),"計画ok",IF(AND(AI669="WE適用",COUNTIF(Planning!$AS$10:$AS$896,$AF669&amp;"_"&amp;$AH669)=0),"未反映NG",""))</f>
        <v/>
      </c>
      <c r="AK669" s="6" t="str">
        <f t="shared" si="43"/>
        <v>_</v>
      </c>
      <c r="AL669" s="6" t="str">
        <f>IF(B669="","",_xlfn.XLOOKUP(AF669,CostDB!A:A,CostDB!G:G))</f>
        <v/>
      </c>
    </row>
    <row r="670" spans="1:38" x14ac:dyDescent="0.35">
      <c r="A670" s="8"/>
      <c r="B670" s="9"/>
      <c r="C670" s="9"/>
      <c r="D670" s="10"/>
      <c r="E670" s="9"/>
      <c r="F670" s="9"/>
      <c r="G670" s="9"/>
      <c r="H670" s="9"/>
      <c r="I670" s="9"/>
      <c r="J670" s="9"/>
      <c r="K670" s="9"/>
      <c r="L670" s="9"/>
      <c r="M670" s="9"/>
      <c r="N670" s="9"/>
      <c r="O670" s="9"/>
      <c r="P670" s="9"/>
      <c r="Q670" s="9"/>
      <c r="R670" s="9"/>
      <c r="S670" s="9"/>
      <c r="T670" s="9"/>
      <c r="U670" s="9"/>
      <c r="V670" s="9"/>
      <c r="W670" s="9"/>
      <c r="X670" s="9"/>
      <c r="Y670" s="9"/>
      <c r="Z670" s="9"/>
      <c r="AA670" s="9"/>
      <c r="AB670" s="9"/>
      <c r="AC670" s="10"/>
      <c r="AD670" s="535"/>
      <c r="AE670" s="6">
        <f t="shared" si="44"/>
        <v>0</v>
      </c>
      <c r="AF670" s="6" t="str">
        <f>IF($AE670=17,_xlfn.XLOOKUP($A670&amp;" ",CostDB!B:B,CostDB!A:A,"",,),IF($AE670=15,_xlfn.XLOOKUP($A670&amp;"   ",CostDB!B:B,CostDB!A:A,"",,),""))</f>
        <v/>
      </c>
      <c r="AG670" s="6" t="str">
        <f t="shared" si="42"/>
        <v/>
      </c>
      <c r="AH670" s="6" t="str">
        <f t="shared" si="41"/>
        <v/>
      </c>
      <c r="AI670" s="6" t="str">
        <f>IF($AF670="","",IF(LEFT(A670,5)="17500","タンク",IF(LEFT(A670,5)="17510","タンク",IF(COUNTIF(WeDB!$D$174:$D$183,$AF670)&gt;0,"吊掛けのみ",IF(COUNTIF(WeDB!$M$3:$M$169,$AF670)&gt;0,"アルミ",IF(COUNTIF(WeDB!D$3:D$169,$AF670),"WE適用","適用無し"))))))</f>
        <v/>
      </c>
      <c r="AJ670" s="6" t="str">
        <f>IF(AND(AI670="WE適用",COUNTIF(Planning!$AS$10:$AS$896,$AF670&amp;"_"&amp;$AH670)&gt;0),"計画ok",IF(AND(AI670="WE適用",COUNTIF(Planning!$AS$10:$AS$896,$AF670&amp;"_"&amp;$AH670)=0),"未反映NG",""))</f>
        <v/>
      </c>
      <c r="AK670" s="6" t="str">
        <f t="shared" si="43"/>
        <v>_</v>
      </c>
      <c r="AL670" s="6" t="str">
        <f>IF(B670="","",_xlfn.XLOOKUP(AF670,CostDB!A:A,CostDB!G:G))</f>
        <v/>
      </c>
    </row>
    <row r="671" spans="1:38" x14ac:dyDescent="0.35">
      <c r="A671" s="8"/>
      <c r="B671" s="9"/>
      <c r="C671" s="9"/>
      <c r="D671" s="10"/>
      <c r="E671" s="9"/>
      <c r="F671" s="9"/>
      <c r="G671" s="9"/>
      <c r="H671" s="9"/>
      <c r="I671" s="9"/>
      <c r="J671" s="9"/>
      <c r="K671" s="9"/>
      <c r="L671" s="9"/>
      <c r="M671" s="9"/>
      <c r="N671" s="9"/>
      <c r="O671" s="9"/>
      <c r="P671" s="9"/>
      <c r="Q671" s="9"/>
      <c r="R671" s="9"/>
      <c r="S671" s="9"/>
      <c r="T671" s="9"/>
      <c r="U671" s="9"/>
      <c r="V671" s="9"/>
      <c r="W671" s="9"/>
      <c r="X671" s="9"/>
      <c r="Y671" s="9"/>
      <c r="Z671" s="9"/>
      <c r="AA671" s="9"/>
      <c r="AB671" s="9"/>
      <c r="AC671" s="10"/>
      <c r="AD671" s="535"/>
      <c r="AE671" s="6">
        <f t="shared" si="44"/>
        <v>0</v>
      </c>
      <c r="AF671" s="6" t="str">
        <f>IF($AE671=17,_xlfn.XLOOKUP($A671&amp;" ",CostDB!B:B,CostDB!A:A,"",,),IF($AE671=15,_xlfn.XLOOKUP($A671&amp;"   ",CostDB!B:B,CostDB!A:A,"",,),""))</f>
        <v/>
      </c>
      <c r="AG671" s="6" t="str">
        <f t="shared" si="42"/>
        <v/>
      </c>
      <c r="AH671" s="6" t="str">
        <f t="shared" si="41"/>
        <v/>
      </c>
      <c r="AI671" s="6" t="str">
        <f>IF($AF671="","",IF(LEFT(A671,5)="17500","タンク",IF(LEFT(A671,5)="17510","タンク",IF(COUNTIF(WeDB!$D$174:$D$183,$AF671)&gt;0,"吊掛けのみ",IF(COUNTIF(WeDB!$M$3:$M$169,$AF671)&gt;0,"アルミ",IF(COUNTIF(WeDB!D$3:D$169,$AF671),"WE適用","適用無し"))))))</f>
        <v/>
      </c>
      <c r="AJ671" s="6" t="str">
        <f>IF(AND(AI671="WE適用",COUNTIF(Planning!$AS$10:$AS$896,$AF671&amp;"_"&amp;$AH671)&gt;0),"計画ok",IF(AND(AI671="WE適用",COUNTIF(Planning!$AS$10:$AS$896,$AF671&amp;"_"&amp;$AH671)=0),"未反映NG",""))</f>
        <v/>
      </c>
      <c r="AK671" s="6" t="str">
        <f t="shared" si="43"/>
        <v>_</v>
      </c>
      <c r="AL671" s="6" t="str">
        <f>IF(B671="","",_xlfn.XLOOKUP(AF671,CostDB!A:A,CostDB!G:G))</f>
        <v/>
      </c>
    </row>
    <row r="672" spans="1:38" x14ac:dyDescent="0.35">
      <c r="A672" s="8"/>
      <c r="B672" s="9"/>
      <c r="C672" s="9"/>
      <c r="D672" s="10"/>
      <c r="E672" s="9"/>
      <c r="F672" s="9"/>
      <c r="G672" s="9"/>
      <c r="H672" s="9"/>
      <c r="I672" s="9"/>
      <c r="J672" s="9"/>
      <c r="K672" s="9"/>
      <c r="L672" s="9"/>
      <c r="M672" s="9"/>
      <c r="N672" s="9"/>
      <c r="O672" s="9"/>
      <c r="P672" s="9"/>
      <c r="Q672" s="9"/>
      <c r="R672" s="9"/>
      <c r="S672" s="9"/>
      <c r="T672" s="9"/>
      <c r="U672" s="9"/>
      <c r="V672" s="9"/>
      <c r="W672" s="9"/>
      <c r="X672" s="9"/>
      <c r="Y672" s="9"/>
      <c r="Z672" s="9"/>
      <c r="AA672" s="9"/>
      <c r="AB672" s="9"/>
      <c r="AC672" s="10"/>
      <c r="AD672" s="535"/>
      <c r="AE672" s="6">
        <f t="shared" si="44"/>
        <v>0</v>
      </c>
      <c r="AF672" s="6" t="str">
        <f>IF($AE672=17,_xlfn.XLOOKUP($A672&amp;" ",CostDB!B:B,CostDB!A:A,"",,),IF($AE672=15,_xlfn.XLOOKUP($A672&amp;"   ",CostDB!B:B,CostDB!A:A,"",,),""))</f>
        <v/>
      </c>
      <c r="AG672" s="6" t="str">
        <f t="shared" si="42"/>
        <v/>
      </c>
      <c r="AH672" s="6" t="str">
        <f t="shared" si="41"/>
        <v/>
      </c>
      <c r="AI672" s="6" t="str">
        <f>IF($AF672="","",IF(LEFT(A672,5)="17500","タンク",IF(LEFT(A672,5)="17510","タンク",IF(COUNTIF(WeDB!$D$174:$D$183,$AF672)&gt;0,"吊掛けのみ",IF(COUNTIF(WeDB!$M$3:$M$169,$AF672)&gt;0,"アルミ",IF(COUNTIF(WeDB!D$3:D$169,$AF672),"WE適用","適用無し"))))))</f>
        <v/>
      </c>
      <c r="AJ672" s="6" t="str">
        <f>IF(AND(AI672="WE適用",COUNTIF(Planning!$AS$10:$AS$896,$AF672&amp;"_"&amp;$AH672)&gt;0),"計画ok",IF(AND(AI672="WE適用",COUNTIF(Planning!$AS$10:$AS$896,$AF672&amp;"_"&amp;$AH672)=0),"未反映NG",""))</f>
        <v/>
      </c>
      <c r="AK672" s="6" t="str">
        <f t="shared" si="43"/>
        <v>_</v>
      </c>
      <c r="AL672" s="6" t="str">
        <f>IF(B672="","",_xlfn.XLOOKUP(AF672,CostDB!A:A,CostDB!G:G))</f>
        <v/>
      </c>
    </row>
    <row r="673" spans="1:38" x14ac:dyDescent="0.35">
      <c r="A673" s="8"/>
      <c r="B673" s="9"/>
      <c r="C673" s="9"/>
      <c r="D673" s="10"/>
      <c r="E673" s="9"/>
      <c r="F673" s="9"/>
      <c r="G673" s="9"/>
      <c r="H673" s="9"/>
      <c r="I673" s="9"/>
      <c r="J673" s="9"/>
      <c r="K673" s="9"/>
      <c r="L673" s="9"/>
      <c r="M673" s="9"/>
      <c r="N673" s="9"/>
      <c r="O673" s="9"/>
      <c r="P673" s="9"/>
      <c r="Q673" s="9"/>
      <c r="R673" s="9"/>
      <c r="S673" s="9"/>
      <c r="T673" s="9"/>
      <c r="U673" s="9"/>
      <c r="V673" s="9"/>
      <c r="W673" s="9"/>
      <c r="X673" s="9"/>
      <c r="Y673" s="9"/>
      <c r="Z673" s="9"/>
      <c r="AA673" s="9"/>
      <c r="AB673" s="9"/>
      <c r="AC673" s="10"/>
      <c r="AD673" s="535"/>
      <c r="AE673" s="6">
        <f t="shared" si="44"/>
        <v>0</v>
      </c>
      <c r="AF673" s="6" t="str">
        <f>IF($AE673=17,_xlfn.XLOOKUP($A673&amp;" ",CostDB!B:B,CostDB!A:A,"",,),IF($AE673=15,_xlfn.XLOOKUP($A673&amp;"   ",CostDB!B:B,CostDB!A:A,"",,),""))</f>
        <v/>
      </c>
      <c r="AG673" s="6" t="str">
        <f t="shared" si="42"/>
        <v/>
      </c>
      <c r="AH673" s="6" t="str">
        <f t="shared" si="41"/>
        <v/>
      </c>
      <c r="AI673" s="6" t="str">
        <f>IF($AF673="","",IF(LEFT(A673,5)="17500","タンク",IF(LEFT(A673,5)="17510","タンク",IF(COUNTIF(WeDB!$D$174:$D$183,$AF673)&gt;0,"吊掛けのみ",IF(COUNTIF(WeDB!$M$3:$M$169,$AF673)&gt;0,"アルミ",IF(COUNTIF(WeDB!D$3:D$169,$AF673),"WE適用","適用無し"))))))</f>
        <v/>
      </c>
      <c r="AJ673" s="6" t="str">
        <f>IF(AND(AI673="WE適用",COUNTIF(Planning!$AS$10:$AS$896,$AF673&amp;"_"&amp;$AH673)&gt;0),"計画ok",IF(AND(AI673="WE適用",COUNTIF(Planning!$AS$10:$AS$896,$AF673&amp;"_"&amp;$AH673)=0),"未反映NG",""))</f>
        <v/>
      </c>
      <c r="AK673" s="6" t="str">
        <f t="shared" si="43"/>
        <v>_</v>
      </c>
      <c r="AL673" s="6" t="str">
        <f>IF(B673="","",_xlfn.XLOOKUP(AF673,CostDB!A:A,CostDB!G:G))</f>
        <v/>
      </c>
    </row>
    <row r="674" spans="1:38" x14ac:dyDescent="0.35">
      <c r="A674" s="8"/>
      <c r="B674" s="9"/>
      <c r="C674" s="9"/>
      <c r="D674" s="10"/>
      <c r="E674" s="9"/>
      <c r="F674" s="9"/>
      <c r="G674" s="9"/>
      <c r="H674" s="9"/>
      <c r="I674" s="9"/>
      <c r="J674" s="9"/>
      <c r="K674" s="9"/>
      <c r="L674" s="9"/>
      <c r="M674" s="9"/>
      <c r="N674" s="9"/>
      <c r="O674" s="9"/>
      <c r="P674" s="9"/>
      <c r="Q674" s="9"/>
      <c r="R674" s="9"/>
      <c r="S674" s="9"/>
      <c r="T674" s="9"/>
      <c r="U674" s="9"/>
      <c r="V674" s="9"/>
      <c r="W674" s="9"/>
      <c r="X674" s="9"/>
      <c r="Y674" s="9"/>
      <c r="Z674" s="9"/>
      <c r="AA674" s="9"/>
      <c r="AB674" s="9"/>
      <c r="AC674" s="10"/>
      <c r="AD674" s="535"/>
      <c r="AE674" s="6">
        <f t="shared" si="44"/>
        <v>0</v>
      </c>
      <c r="AF674" s="6" t="str">
        <f>IF($AE674=17,_xlfn.XLOOKUP($A674&amp;" ",CostDB!B:B,CostDB!A:A,"",,),IF($AE674=15,_xlfn.XLOOKUP($A674&amp;"   ",CostDB!B:B,CostDB!A:A,"",,),""))</f>
        <v/>
      </c>
      <c r="AG674" s="6" t="str">
        <f t="shared" si="42"/>
        <v/>
      </c>
      <c r="AH674" s="6" t="str">
        <f t="shared" si="41"/>
        <v/>
      </c>
      <c r="AI674" s="6" t="str">
        <f>IF($AF674="","",IF(LEFT(A674,5)="17500","タンク",IF(LEFT(A674,5)="17510","タンク",IF(COUNTIF(WeDB!$D$174:$D$183,$AF674)&gt;0,"吊掛けのみ",IF(COUNTIF(WeDB!$M$3:$M$169,$AF674)&gt;0,"アルミ",IF(COUNTIF(WeDB!D$3:D$169,$AF674),"WE適用","適用無し"))))))</f>
        <v/>
      </c>
      <c r="AJ674" s="6" t="str">
        <f>IF(AND(AI674="WE適用",COUNTIF(Planning!$AS$10:$AS$896,$AF674&amp;"_"&amp;$AH674)&gt;0),"計画ok",IF(AND(AI674="WE適用",COUNTIF(Planning!$AS$10:$AS$896,$AF674&amp;"_"&amp;$AH674)=0),"未反映NG",""))</f>
        <v/>
      </c>
      <c r="AK674" s="6" t="str">
        <f t="shared" si="43"/>
        <v>_</v>
      </c>
      <c r="AL674" s="6" t="str">
        <f>IF(B674="","",_xlfn.XLOOKUP(AF674,CostDB!A:A,CostDB!G:G))</f>
        <v/>
      </c>
    </row>
    <row r="675" spans="1:38" x14ac:dyDescent="0.35">
      <c r="A675" s="8"/>
      <c r="B675" s="9"/>
      <c r="C675" s="9"/>
      <c r="D675" s="10"/>
      <c r="E675" s="9"/>
      <c r="F675" s="9"/>
      <c r="G675" s="9"/>
      <c r="H675" s="9"/>
      <c r="I675" s="9"/>
      <c r="J675" s="9"/>
      <c r="K675" s="9"/>
      <c r="L675" s="9"/>
      <c r="M675" s="9"/>
      <c r="N675" s="9"/>
      <c r="O675" s="9"/>
      <c r="P675" s="9"/>
      <c r="Q675" s="9"/>
      <c r="R675" s="9"/>
      <c r="S675" s="9"/>
      <c r="T675" s="9"/>
      <c r="U675" s="9"/>
      <c r="V675" s="9"/>
      <c r="W675" s="9"/>
      <c r="X675" s="9"/>
      <c r="Y675" s="9"/>
      <c r="Z675" s="9"/>
      <c r="AA675" s="9"/>
      <c r="AB675" s="9"/>
      <c r="AC675" s="10"/>
      <c r="AD675" s="535"/>
      <c r="AE675" s="6">
        <f t="shared" si="44"/>
        <v>0</v>
      </c>
      <c r="AF675" s="6" t="str">
        <f>IF($AE675=17,_xlfn.XLOOKUP($A675&amp;" ",CostDB!B:B,CostDB!A:A,"",,),IF($AE675=15,_xlfn.XLOOKUP($A675&amp;"   ",CostDB!B:B,CostDB!A:A,"",,),""))</f>
        <v/>
      </c>
      <c r="AG675" s="6" t="str">
        <f t="shared" si="42"/>
        <v/>
      </c>
      <c r="AH675" s="6" t="str">
        <f t="shared" si="41"/>
        <v/>
      </c>
      <c r="AI675" s="6" t="str">
        <f>IF($AF675="","",IF(LEFT(A675,5)="17500","タンク",IF(LEFT(A675,5)="17510","タンク",IF(COUNTIF(WeDB!$D$174:$D$183,$AF675)&gt;0,"吊掛けのみ",IF(COUNTIF(WeDB!$M$3:$M$169,$AF675)&gt;0,"アルミ",IF(COUNTIF(WeDB!D$3:D$169,$AF675),"WE適用","適用無し"))))))</f>
        <v/>
      </c>
      <c r="AJ675" s="6" t="str">
        <f>IF(AND(AI675="WE適用",COUNTIF(Planning!$AS$10:$AS$896,$AF675&amp;"_"&amp;$AH675)&gt;0),"計画ok",IF(AND(AI675="WE適用",COUNTIF(Planning!$AS$10:$AS$896,$AF675&amp;"_"&amp;$AH675)=0),"未反映NG",""))</f>
        <v/>
      </c>
      <c r="AK675" s="6" t="str">
        <f t="shared" si="43"/>
        <v>_</v>
      </c>
      <c r="AL675" s="6" t="str">
        <f>IF(B675="","",_xlfn.XLOOKUP(AF675,CostDB!A:A,CostDB!G:G))</f>
        <v/>
      </c>
    </row>
    <row r="676" spans="1:38" x14ac:dyDescent="0.35">
      <c r="A676" s="8"/>
      <c r="B676" s="9"/>
      <c r="C676" s="9"/>
      <c r="D676" s="10"/>
      <c r="E676" s="9"/>
      <c r="F676" s="9"/>
      <c r="G676" s="9"/>
      <c r="H676" s="9"/>
      <c r="I676" s="9"/>
      <c r="J676" s="9"/>
      <c r="K676" s="9"/>
      <c r="L676" s="9"/>
      <c r="M676" s="9"/>
      <c r="N676" s="9"/>
      <c r="O676" s="9"/>
      <c r="P676" s="9"/>
      <c r="Q676" s="9"/>
      <c r="R676" s="9"/>
      <c r="S676" s="9"/>
      <c r="T676" s="9"/>
      <c r="U676" s="9"/>
      <c r="V676" s="9"/>
      <c r="W676" s="9"/>
      <c r="X676" s="9"/>
      <c r="Y676" s="9"/>
      <c r="Z676" s="9"/>
      <c r="AA676" s="9"/>
      <c r="AB676" s="9"/>
      <c r="AC676" s="10"/>
      <c r="AD676" s="535"/>
      <c r="AE676" s="6">
        <f t="shared" si="44"/>
        <v>0</v>
      </c>
      <c r="AF676" s="6" t="str">
        <f>IF($AE676=17,_xlfn.XLOOKUP($A676&amp;" ",CostDB!B:B,CostDB!A:A,"",,),IF($AE676=15,_xlfn.XLOOKUP($A676&amp;"   ",CostDB!B:B,CostDB!A:A,"",,),""))</f>
        <v/>
      </c>
      <c r="AG676" s="6" t="str">
        <f t="shared" si="42"/>
        <v/>
      </c>
      <c r="AH676" s="6" t="str">
        <f t="shared" si="41"/>
        <v/>
      </c>
      <c r="AI676" s="6" t="str">
        <f>IF($AF676="","",IF(LEFT(A676,5)="17500","タンク",IF(LEFT(A676,5)="17510","タンク",IF(COUNTIF(WeDB!$D$174:$D$183,$AF676)&gt;0,"吊掛けのみ",IF(COUNTIF(WeDB!$M$3:$M$169,$AF676)&gt;0,"アルミ",IF(COUNTIF(WeDB!D$3:D$169,$AF676),"WE適用","適用無し"))))))</f>
        <v/>
      </c>
      <c r="AJ676" s="6" t="str">
        <f>IF(AND(AI676="WE適用",COUNTIF(Planning!$AS$10:$AS$896,$AF676&amp;"_"&amp;$AH676)&gt;0),"計画ok",IF(AND(AI676="WE適用",COUNTIF(Planning!$AS$10:$AS$896,$AF676&amp;"_"&amp;$AH676)=0),"未反映NG",""))</f>
        <v/>
      </c>
      <c r="AK676" s="6" t="str">
        <f t="shared" si="43"/>
        <v>_</v>
      </c>
      <c r="AL676" s="6" t="str">
        <f>IF(B676="","",_xlfn.XLOOKUP(AF676,CostDB!A:A,CostDB!G:G))</f>
        <v/>
      </c>
    </row>
    <row r="677" spans="1:38" x14ac:dyDescent="0.35">
      <c r="A677" s="8"/>
      <c r="B677" s="9"/>
      <c r="C677" s="9"/>
      <c r="D677" s="10"/>
      <c r="E677" s="9"/>
      <c r="F677" s="9"/>
      <c r="G677" s="9"/>
      <c r="H677" s="9"/>
      <c r="I677" s="9"/>
      <c r="J677" s="9"/>
      <c r="K677" s="9"/>
      <c r="L677" s="9"/>
      <c r="M677" s="9"/>
      <c r="N677" s="9"/>
      <c r="O677" s="9"/>
      <c r="P677" s="9"/>
      <c r="Q677" s="9"/>
      <c r="R677" s="9"/>
      <c r="S677" s="9"/>
      <c r="T677" s="9"/>
      <c r="U677" s="9"/>
      <c r="V677" s="9"/>
      <c r="W677" s="9"/>
      <c r="X677" s="9"/>
      <c r="Y677" s="9"/>
      <c r="Z677" s="9"/>
      <c r="AA677" s="9"/>
      <c r="AB677" s="9"/>
      <c r="AC677" s="10"/>
      <c r="AD677" s="535"/>
      <c r="AE677" s="6">
        <f t="shared" si="44"/>
        <v>0</v>
      </c>
      <c r="AF677" s="6" t="str">
        <f>IF($AE677=17,_xlfn.XLOOKUP($A677&amp;" ",CostDB!B:B,CostDB!A:A,"",,),IF($AE677=15,_xlfn.XLOOKUP($A677&amp;"   ",CostDB!B:B,CostDB!A:A,"",,),""))</f>
        <v/>
      </c>
      <c r="AG677" s="6" t="str">
        <f t="shared" si="42"/>
        <v/>
      </c>
      <c r="AH677" s="6" t="str">
        <f t="shared" si="41"/>
        <v/>
      </c>
      <c r="AI677" s="6" t="str">
        <f>IF($AF677="","",IF(LEFT(A677,5)="17500","タンク",IF(LEFT(A677,5)="17510","タンク",IF(COUNTIF(WeDB!$D$174:$D$183,$AF677)&gt;0,"吊掛けのみ",IF(COUNTIF(WeDB!$M$3:$M$169,$AF677)&gt;0,"アルミ",IF(COUNTIF(WeDB!D$3:D$169,$AF677),"WE適用","適用無し"))))))</f>
        <v/>
      </c>
      <c r="AJ677" s="6" t="str">
        <f>IF(AND(AI677="WE適用",COUNTIF(Planning!$AS$10:$AS$896,$AF677&amp;"_"&amp;$AH677)&gt;0),"計画ok",IF(AND(AI677="WE適用",COUNTIF(Planning!$AS$10:$AS$896,$AF677&amp;"_"&amp;$AH677)=0),"未反映NG",""))</f>
        <v/>
      </c>
      <c r="AK677" s="6" t="str">
        <f t="shared" si="43"/>
        <v>_</v>
      </c>
      <c r="AL677" s="6" t="str">
        <f>IF(B677="","",_xlfn.XLOOKUP(AF677,CostDB!A:A,CostDB!G:G))</f>
        <v/>
      </c>
    </row>
    <row r="678" spans="1:38" x14ac:dyDescent="0.35">
      <c r="A678" s="8"/>
      <c r="B678" s="9"/>
      <c r="C678" s="9"/>
      <c r="D678" s="10"/>
      <c r="E678" s="9"/>
      <c r="F678" s="9"/>
      <c r="G678" s="9"/>
      <c r="H678" s="9"/>
      <c r="I678" s="9"/>
      <c r="J678" s="9"/>
      <c r="K678" s="9"/>
      <c r="L678" s="9"/>
      <c r="M678" s="9"/>
      <c r="N678" s="9"/>
      <c r="O678" s="9"/>
      <c r="P678" s="9"/>
      <c r="Q678" s="9"/>
      <c r="R678" s="9"/>
      <c r="S678" s="9"/>
      <c r="T678" s="9"/>
      <c r="U678" s="9"/>
      <c r="V678" s="9"/>
      <c r="W678" s="9"/>
      <c r="X678" s="9"/>
      <c r="Y678" s="9"/>
      <c r="Z678" s="9"/>
      <c r="AA678" s="9"/>
      <c r="AB678" s="9"/>
      <c r="AC678" s="10"/>
      <c r="AD678" s="535"/>
      <c r="AE678" s="6">
        <f t="shared" si="44"/>
        <v>0</v>
      </c>
      <c r="AF678" s="6" t="str">
        <f>IF($AE678=17,_xlfn.XLOOKUP($A678&amp;" ",CostDB!B:B,CostDB!A:A,"",,),IF($AE678=15,_xlfn.XLOOKUP($A678&amp;"   ",CostDB!B:B,CostDB!A:A,"",,),""))</f>
        <v/>
      </c>
      <c r="AG678" s="6" t="str">
        <f t="shared" si="42"/>
        <v/>
      </c>
      <c r="AH678" s="6" t="str">
        <f t="shared" si="41"/>
        <v/>
      </c>
      <c r="AI678" s="6" t="str">
        <f>IF($AF678="","",IF(LEFT(A678,5)="17500","タンク",IF(LEFT(A678,5)="17510","タンク",IF(COUNTIF(WeDB!$D$174:$D$183,$AF678)&gt;0,"吊掛けのみ",IF(COUNTIF(WeDB!$M$3:$M$169,$AF678)&gt;0,"アルミ",IF(COUNTIF(WeDB!D$3:D$169,$AF678),"WE適用","適用無し"))))))</f>
        <v/>
      </c>
      <c r="AJ678" s="6" t="str">
        <f>IF(AND(AI678="WE適用",COUNTIF(Planning!$AS$10:$AS$896,$AF678&amp;"_"&amp;$AH678)&gt;0),"計画ok",IF(AND(AI678="WE適用",COUNTIF(Planning!$AS$10:$AS$896,$AF678&amp;"_"&amp;$AH678)=0),"未反映NG",""))</f>
        <v/>
      </c>
      <c r="AK678" s="6" t="str">
        <f t="shared" si="43"/>
        <v>_</v>
      </c>
      <c r="AL678" s="6" t="str">
        <f>IF(B678="","",_xlfn.XLOOKUP(AF678,CostDB!A:A,CostDB!G:G))</f>
        <v/>
      </c>
    </row>
    <row r="679" spans="1:38" x14ac:dyDescent="0.35">
      <c r="A679" s="8"/>
      <c r="B679" s="9"/>
      <c r="C679" s="9"/>
      <c r="D679" s="10"/>
      <c r="E679" s="9"/>
      <c r="F679" s="9"/>
      <c r="G679" s="9"/>
      <c r="H679" s="9"/>
      <c r="I679" s="9"/>
      <c r="J679" s="9"/>
      <c r="K679" s="9"/>
      <c r="L679" s="9"/>
      <c r="M679" s="9"/>
      <c r="N679" s="9"/>
      <c r="O679" s="9"/>
      <c r="P679" s="9"/>
      <c r="Q679" s="9"/>
      <c r="R679" s="9"/>
      <c r="S679" s="9"/>
      <c r="T679" s="9"/>
      <c r="U679" s="9"/>
      <c r="V679" s="9"/>
      <c r="W679" s="9"/>
      <c r="X679" s="9"/>
      <c r="Y679" s="9"/>
      <c r="Z679" s="9"/>
      <c r="AA679" s="9"/>
      <c r="AB679" s="9"/>
      <c r="AC679" s="10"/>
      <c r="AD679" s="535"/>
      <c r="AE679" s="6">
        <f t="shared" si="44"/>
        <v>0</v>
      </c>
      <c r="AF679" s="6" t="str">
        <f>IF($AE679=17,_xlfn.XLOOKUP($A679&amp;" ",CostDB!B:B,CostDB!A:A,"",,),IF($AE679=15,_xlfn.XLOOKUP($A679&amp;"   ",CostDB!B:B,CostDB!A:A,"",,),""))</f>
        <v/>
      </c>
      <c r="AG679" s="6" t="str">
        <f t="shared" si="42"/>
        <v/>
      </c>
      <c r="AH679" s="6" t="str">
        <f t="shared" si="41"/>
        <v/>
      </c>
      <c r="AI679" s="6" t="str">
        <f>IF($AF679="","",IF(LEFT(A679,5)="17500","タンク",IF(LEFT(A679,5)="17510","タンク",IF(COUNTIF(WeDB!$D$174:$D$183,$AF679)&gt;0,"吊掛けのみ",IF(COUNTIF(WeDB!$M$3:$M$169,$AF679)&gt;0,"アルミ",IF(COUNTIF(WeDB!D$3:D$169,$AF679),"WE適用","適用無し"))))))</f>
        <v/>
      </c>
      <c r="AJ679" s="6" t="str">
        <f>IF(AND(AI679="WE適用",COUNTIF(Planning!$AS$10:$AS$896,$AF679&amp;"_"&amp;$AH679)&gt;0),"計画ok",IF(AND(AI679="WE適用",COUNTIF(Planning!$AS$10:$AS$896,$AF679&amp;"_"&amp;$AH679)=0),"未反映NG",""))</f>
        <v/>
      </c>
      <c r="AK679" s="6" t="str">
        <f t="shared" si="43"/>
        <v>_</v>
      </c>
      <c r="AL679" s="6" t="str">
        <f>IF(B679="","",_xlfn.XLOOKUP(AF679,CostDB!A:A,CostDB!G:G))</f>
        <v/>
      </c>
    </row>
    <row r="680" spans="1:38" x14ac:dyDescent="0.35">
      <c r="A680" s="8"/>
      <c r="B680" s="9"/>
      <c r="C680" s="9"/>
      <c r="D680" s="10"/>
      <c r="E680" s="9"/>
      <c r="F680" s="9"/>
      <c r="G680" s="9"/>
      <c r="H680" s="9"/>
      <c r="I680" s="9"/>
      <c r="J680" s="9"/>
      <c r="K680" s="9"/>
      <c r="L680" s="9"/>
      <c r="M680" s="9"/>
      <c r="N680" s="9"/>
      <c r="O680" s="9"/>
      <c r="P680" s="9"/>
      <c r="Q680" s="9"/>
      <c r="R680" s="9"/>
      <c r="S680" s="9"/>
      <c r="T680" s="9"/>
      <c r="U680" s="9"/>
      <c r="V680" s="9"/>
      <c r="W680" s="9"/>
      <c r="X680" s="9"/>
      <c r="Y680" s="9"/>
      <c r="Z680" s="9"/>
      <c r="AA680" s="9"/>
      <c r="AB680" s="9"/>
      <c r="AC680" s="10"/>
      <c r="AD680" s="535"/>
      <c r="AE680" s="6">
        <f t="shared" si="44"/>
        <v>0</v>
      </c>
      <c r="AF680" s="6" t="str">
        <f>IF($AE680=17,_xlfn.XLOOKUP($A680&amp;" ",CostDB!B:B,CostDB!A:A,"",,),IF($AE680=15,_xlfn.XLOOKUP($A680&amp;"   ",CostDB!B:B,CostDB!A:A,"",,),""))</f>
        <v/>
      </c>
      <c r="AG680" s="6" t="str">
        <f t="shared" si="42"/>
        <v/>
      </c>
      <c r="AH680" s="6" t="str">
        <f t="shared" si="41"/>
        <v/>
      </c>
      <c r="AI680" s="6" t="str">
        <f>IF($AF680="","",IF(LEFT(A680,5)="17500","タンク",IF(LEFT(A680,5)="17510","タンク",IF(COUNTIF(WeDB!$D$174:$D$183,$AF680)&gt;0,"吊掛けのみ",IF(COUNTIF(WeDB!$M$3:$M$169,$AF680)&gt;0,"アルミ",IF(COUNTIF(WeDB!D$3:D$169,$AF680),"WE適用","適用無し"))))))</f>
        <v/>
      </c>
      <c r="AJ680" s="6" t="str">
        <f>IF(AND(AI680="WE適用",COUNTIF(Planning!$AS$10:$AS$896,$AF680&amp;"_"&amp;$AH680)&gt;0),"計画ok",IF(AND(AI680="WE適用",COUNTIF(Planning!$AS$10:$AS$896,$AF680&amp;"_"&amp;$AH680)=0),"未反映NG",""))</f>
        <v/>
      </c>
      <c r="AK680" s="6" t="str">
        <f t="shared" si="43"/>
        <v>_</v>
      </c>
      <c r="AL680" s="6" t="str">
        <f>IF(B680="","",_xlfn.XLOOKUP(AF680,CostDB!A:A,CostDB!G:G))</f>
        <v/>
      </c>
    </row>
    <row r="681" spans="1:38" x14ac:dyDescent="0.35">
      <c r="A681" s="8"/>
      <c r="B681" s="9"/>
      <c r="C681" s="9"/>
      <c r="D681" s="10"/>
      <c r="E681" s="9"/>
      <c r="F681" s="9"/>
      <c r="G681" s="9"/>
      <c r="H681" s="9"/>
      <c r="I681" s="9"/>
      <c r="J681" s="9"/>
      <c r="K681" s="9"/>
      <c r="L681" s="9"/>
      <c r="M681" s="9"/>
      <c r="N681" s="9"/>
      <c r="O681" s="9"/>
      <c r="P681" s="9"/>
      <c r="Q681" s="9"/>
      <c r="R681" s="9"/>
      <c r="S681" s="9"/>
      <c r="T681" s="9"/>
      <c r="U681" s="9"/>
      <c r="V681" s="9"/>
      <c r="W681" s="9"/>
      <c r="X681" s="9"/>
      <c r="Y681" s="9"/>
      <c r="Z681" s="9"/>
      <c r="AA681" s="9"/>
      <c r="AB681" s="9"/>
      <c r="AC681" s="10"/>
      <c r="AD681" s="535"/>
      <c r="AE681" s="6">
        <f t="shared" si="44"/>
        <v>0</v>
      </c>
      <c r="AF681" s="6" t="str">
        <f>IF($AE681=17,_xlfn.XLOOKUP($A681&amp;" ",CostDB!B:B,CostDB!A:A,"",,),IF($AE681=15,_xlfn.XLOOKUP($A681&amp;"   ",CostDB!B:B,CostDB!A:A,"",,),""))</f>
        <v/>
      </c>
      <c r="AG681" s="6" t="str">
        <f t="shared" si="42"/>
        <v/>
      </c>
      <c r="AH681" s="6" t="str">
        <f t="shared" si="41"/>
        <v/>
      </c>
      <c r="AI681" s="6" t="str">
        <f>IF($AF681="","",IF(LEFT(A681,5)="17500","タンク",IF(LEFT(A681,5)="17510","タンク",IF(COUNTIF(WeDB!$D$174:$D$183,$AF681)&gt;0,"吊掛けのみ",IF(COUNTIF(WeDB!$M$3:$M$169,$AF681)&gt;0,"アルミ",IF(COUNTIF(WeDB!D$3:D$169,$AF681),"WE適用","適用無し"))))))</f>
        <v/>
      </c>
      <c r="AJ681" s="6" t="str">
        <f>IF(AND(AI681="WE適用",COUNTIF(Planning!$AS$10:$AS$896,$AF681&amp;"_"&amp;$AH681)&gt;0),"計画ok",IF(AND(AI681="WE適用",COUNTIF(Planning!$AS$10:$AS$896,$AF681&amp;"_"&amp;$AH681)=0),"未反映NG",""))</f>
        <v/>
      </c>
      <c r="AK681" s="6" t="str">
        <f t="shared" si="43"/>
        <v>_</v>
      </c>
      <c r="AL681" s="6" t="str">
        <f>IF(B681="","",_xlfn.XLOOKUP(AF681,CostDB!A:A,CostDB!G:G))</f>
        <v/>
      </c>
    </row>
    <row r="682" spans="1:38" x14ac:dyDescent="0.35">
      <c r="A682" s="8"/>
      <c r="B682" s="9"/>
      <c r="C682" s="9"/>
      <c r="D682" s="10"/>
      <c r="E682" s="9"/>
      <c r="F682" s="9"/>
      <c r="G682" s="9"/>
      <c r="H682" s="9"/>
      <c r="I682" s="9"/>
      <c r="J682" s="9"/>
      <c r="K682" s="9"/>
      <c r="L682" s="9"/>
      <c r="M682" s="9"/>
      <c r="N682" s="9"/>
      <c r="O682" s="9"/>
      <c r="P682" s="9"/>
      <c r="Q682" s="9"/>
      <c r="R682" s="9"/>
      <c r="S682" s="9"/>
      <c r="T682" s="9"/>
      <c r="U682" s="9"/>
      <c r="V682" s="9"/>
      <c r="W682" s="9"/>
      <c r="X682" s="9"/>
      <c r="Y682" s="9"/>
      <c r="Z682" s="9"/>
      <c r="AA682" s="9"/>
      <c r="AB682" s="9"/>
      <c r="AC682" s="10"/>
      <c r="AD682" s="535"/>
      <c r="AE682" s="6">
        <f t="shared" si="44"/>
        <v>0</v>
      </c>
      <c r="AF682" s="6" t="str">
        <f>IF($AE682=17,_xlfn.XLOOKUP($A682&amp;" ",CostDB!B:B,CostDB!A:A,"",,),IF($AE682=15,_xlfn.XLOOKUP($A682&amp;"   ",CostDB!B:B,CostDB!A:A,"",,),""))</f>
        <v/>
      </c>
      <c r="AG682" s="6" t="str">
        <f t="shared" si="42"/>
        <v/>
      </c>
      <c r="AH682" s="6" t="str">
        <f t="shared" si="41"/>
        <v/>
      </c>
      <c r="AI682" s="6" t="str">
        <f>IF($AF682="","",IF(LEFT(A682,5)="17500","タンク",IF(LEFT(A682,5)="17510","タンク",IF(COUNTIF(WeDB!$D$174:$D$183,$AF682)&gt;0,"吊掛けのみ",IF(COUNTIF(WeDB!$M$3:$M$169,$AF682)&gt;0,"アルミ",IF(COUNTIF(WeDB!D$3:D$169,$AF682),"WE適用","適用無し"))))))</f>
        <v/>
      </c>
      <c r="AJ682" s="6" t="str">
        <f>IF(AND(AI682="WE適用",COUNTIF(Planning!$AS$10:$AS$896,$AF682&amp;"_"&amp;$AH682)&gt;0),"計画ok",IF(AND(AI682="WE適用",COUNTIF(Planning!$AS$10:$AS$896,$AF682&amp;"_"&amp;$AH682)=0),"未反映NG",""))</f>
        <v/>
      </c>
      <c r="AK682" s="6" t="str">
        <f t="shared" si="43"/>
        <v>_</v>
      </c>
      <c r="AL682" s="6" t="str">
        <f>IF(B682="","",_xlfn.XLOOKUP(AF682,CostDB!A:A,CostDB!G:G))</f>
        <v/>
      </c>
    </row>
    <row r="683" spans="1:38" x14ac:dyDescent="0.35">
      <c r="A683" s="8"/>
      <c r="B683" s="9"/>
      <c r="C683" s="9"/>
      <c r="D683" s="10"/>
      <c r="E683" s="9"/>
      <c r="F683" s="9"/>
      <c r="G683" s="9"/>
      <c r="H683" s="9"/>
      <c r="I683" s="9"/>
      <c r="J683" s="9"/>
      <c r="K683" s="9"/>
      <c r="L683" s="9"/>
      <c r="M683" s="9"/>
      <c r="N683" s="9"/>
      <c r="O683" s="9"/>
      <c r="P683" s="9"/>
      <c r="Q683" s="9"/>
      <c r="R683" s="9"/>
      <c r="S683" s="9"/>
      <c r="T683" s="9"/>
      <c r="U683" s="9"/>
      <c r="V683" s="9"/>
      <c r="W683" s="9"/>
      <c r="X683" s="9"/>
      <c r="Y683" s="9"/>
      <c r="Z683" s="9"/>
      <c r="AA683" s="9"/>
      <c r="AB683" s="9"/>
      <c r="AC683" s="10"/>
      <c r="AD683" s="535"/>
      <c r="AE683" s="6">
        <f t="shared" si="44"/>
        <v>0</v>
      </c>
      <c r="AF683" s="6" t="str">
        <f>IF($AE683=17,_xlfn.XLOOKUP($A683&amp;" ",CostDB!B:B,CostDB!A:A,"",,),IF($AE683=15,_xlfn.XLOOKUP($A683&amp;"   ",CostDB!B:B,CostDB!A:A,"",,),""))</f>
        <v/>
      </c>
      <c r="AG683" s="6" t="str">
        <f t="shared" si="42"/>
        <v/>
      </c>
      <c r="AH683" s="6" t="str">
        <f t="shared" si="41"/>
        <v/>
      </c>
      <c r="AI683" s="6" t="str">
        <f>IF($AF683="","",IF(LEFT(A683,5)="17500","タンク",IF(LEFT(A683,5)="17510","タンク",IF(COUNTIF(WeDB!$D$174:$D$183,$AF683)&gt;0,"吊掛けのみ",IF(COUNTIF(WeDB!$M$3:$M$169,$AF683)&gt;0,"アルミ",IF(COUNTIF(WeDB!D$3:D$169,$AF683),"WE適用","適用無し"))))))</f>
        <v/>
      </c>
      <c r="AJ683" s="6" t="str">
        <f>IF(AND(AI683="WE適用",COUNTIF(Planning!$AS$10:$AS$896,$AF683&amp;"_"&amp;$AH683)&gt;0),"計画ok",IF(AND(AI683="WE適用",COUNTIF(Planning!$AS$10:$AS$896,$AF683&amp;"_"&amp;$AH683)=0),"未反映NG",""))</f>
        <v/>
      </c>
      <c r="AK683" s="6" t="str">
        <f t="shared" si="43"/>
        <v>_</v>
      </c>
      <c r="AL683" s="6" t="str">
        <f>IF(B683="","",_xlfn.XLOOKUP(AF683,CostDB!A:A,CostDB!G:G))</f>
        <v/>
      </c>
    </row>
    <row r="684" spans="1:38" x14ac:dyDescent="0.35">
      <c r="A684" s="8"/>
      <c r="B684" s="9"/>
      <c r="C684" s="9"/>
      <c r="D684" s="10"/>
      <c r="E684" s="9"/>
      <c r="F684" s="9"/>
      <c r="G684" s="9"/>
      <c r="H684" s="9"/>
      <c r="I684" s="9"/>
      <c r="J684" s="9"/>
      <c r="K684" s="9"/>
      <c r="L684" s="9"/>
      <c r="M684" s="9"/>
      <c r="N684" s="9"/>
      <c r="O684" s="9"/>
      <c r="P684" s="9"/>
      <c r="Q684" s="9"/>
      <c r="R684" s="9"/>
      <c r="S684" s="9"/>
      <c r="T684" s="9"/>
      <c r="U684" s="9"/>
      <c r="V684" s="9"/>
      <c r="W684" s="9"/>
      <c r="X684" s="9"/>
      <c r="Y684" s="9"/>
      <c r="Z684" s="9"/>
      <c r="AA684" s="9"/>
      <c r="AB684" s="9"/>
      <c r="AC684" s="10"/>
      <c r="AD684" s="535"/>
      <c r="AE684" s="6">
        <f t="shared" si="44"/>
        <v>0</v>
      </c>
      <c r="AF684" s="6" t="str">
        <f>IF($AE684=17,_xlfn.XLOOKUP($A684&amp;" ",CostDB!B:B,CostDB!A:A,"",,),IF($AE684=15,_xlfn.XLOOKUP($A684&amp;"   ",CostDB!B:B,CostDB!A:A,"",,),""))</f>
        <v/>
      </c>
      <c r="AG684" s="6" t="str">
        <f t="shared" si="42"/>
        <v/>
      </c>
      <c r="AH684" s="6" t="str">
        <f t="shared" si="41"/>
        <v/>
      </c>
      <c r="AI684" s="6" t="str">
        <f>IF($AF684="","",IF(LEFT(A684,5)="17500","タンク",IF(LEFT(A684,5)="17510","タンク",IF(COUNTIF(WeDB!$D$174:$D$183,$AF684)&gt;0,"吊掛けのみ",IF(COUNTIF(WeDB!$M$3:$M$169,$AF684)&gt;0,"アルミ",IF(COUNTIF(WeDB!D$3:D$169,$AF684),"WE適用","適用無し"))))))</f>
        <v/>
      </c>
      <c r="AJ684" s="6" t="str">
        <f>IF(AND(AI684="WE適用",COUNTIF(Planning!$AS$10:$AS$896,$AF684&amp;"_"&amp;$AH684)&gt;0),"計画ok",IF(AND(AI684="WE適用",COUNTIF(Planning!$AS$10:$AS$896,$AF684&amp;"_"&amp;$AH684)=0),"未反映NG",""))</f>
        <v/>
      </c>
      <c r="AK684" s="6" t="str">
        <f t="shared" si="43"/>
        <v>_</v>
      </c>
      <c r="AL684" s="6" t="str">
        <f>IF(B684="","",_xlfn.XLOOKUP(AF684,CostDB!A:A,CostDB!G:G))</f>
        <v/>
      </c>
    </row>
    <row r="685" spans="1:38" x14ac:dyDescent="0.35">
      <c r="A685" s="8"/>
      <c r="B685" s="9"/>
      <c r="C685" s="9"/>
      <c r="D685" s="10"/>
      <c r="E685" s="9"/>
      <c r="F685" s="9"/>
      <c r="G685" s="9"/>
      <c r="H685" s="9"/>
      <c r="I685" s="9"/>
      <c r="J685" s="9"/>
      <c r="K685" s="9"/>
      <c r="L685" s="9"/>
      <c r="M685" s="9"/>
      <c r="N685" s="9"/>
      <c r="O685" s="9"/>
      <c r="P685" s="9"/>
      <c r="Q685" s="9"/>
      <c r="R685" s="9"/>
      <c r="S685" s="9"/>
      <c r="T685" s="9"/>
      <c r="U685" s="9"/>
      <c r="V685" s="9"/>
      <c r="W685" s="9"/>
      <c r="X685" s="9"/>
      <c r="Y685" s="9"/>
      <c r="Z685" s="9"/>
      <c r="AA685" s="9"/>
      <c r="AB685" s="9"/>
      <c r="AC685" s="10"/>
      <c r="AD685" s="535"/>
      <c r="AE685" s="6">
        <f t="shared" si="44"/>
        <v>0</v>
      </c>
      <c r="AF685" s="6" t="str">
        <f>IF($AE685=17,_xlfn.XLOOKUP($A685&amp;" ",CostDB!B:B,CostDB!A:A,"",,),IF($AE685=15,_xlfn.XLOOKUP($A685&amp;"   ",CostDB!B:B,CostDB!A:A,"",,),""))</f>
        <v/>
      </c>
      <c r="AG685" s="6" t="str">
        <f t="shared" si="42"/>
        <v/>
      </c>
      <c r="AH685" s="6" t="str">
        <f t="shared" si="41"/>
        <v/>
      </c>
      <c r="AI685" s="6" t="str">
        <f>IF($AF685="","",IF(LEFT(A685,5)="17500","タンク",IF(LEFT(A685,5)="17510","タンク",IF(COUNTIF(WeDB!$D$174:$D$183,$AF685)&gt;0,"吊掛けのみ",IF(COUNTIF(WeDB!$M$3:$M$169,$AF685)&gt;0,"アルミ",IF(COUNTIF(WeDB!D$3:D$169,$AF685),"WE適用","適用無し"))))))</f>
        <v/>
      </c>
      <c r="AJ685" s="6" t="str">
        <f>IF(AND(AI685="WE適用",COUNTIF(Planning!$AS$10:$AS$896,$AF685&amp;"_"&amp;$AH685)&gt;0),"計画ok",IF(AND(AI685="WE適用",COUNTIF(Planning!$AS$10:$AS$896,$AF685&amp;"_"&amp;$AH685)=0),"未反映NG",""))</f>
        <v/>
      </c>
      <c r="AK685" s="6" t="str">
        <f t="shared" si="43"/>
        <v>_</v>
      </c>
      <c r="AL685" s="6" t="str">
        <f>IF(B685="","",_xlfn.XLOOKUP(AF685,CostDB!A:A,CostDB!G:G))</f>
        <v/>
      </c>
    </row>
    <row r="686" spans="1:38" x14ac:dyDescent="0.35">
      <c r="A686" s="8"/>
      <c r="B686" s="9"/>
      <c r="C686" s="9"/>
      <c r="D686" s="10"/>
      <c r="E686" s="9"/>
      <c r="F686" s="9"/>
      <c r="G686" s="9"/>
      <c r="H686" s="9"/>
      <c r="I686" s="9"/>
      <c r="J686" s="9"/>
      <c r="K686" s="9"/>
      <c r="L686" s="9"/>
      <c r="M686" s="9"/>
      <c r="N686" s="9"/>
      <c r="O686" s="9"/>
      <c r="P686" s="9"/>
      <c r="Q686" s="9"/>
      <c r="R686" s="9"/>
      <c r="S686" s="9"/>
      <c r="T686" s="9"/>
      <c r="U686" s="9"/>
      <c r="V686" s="9"/>
      <c r="W686" s="9"/>
      <c r="X686" s="9"/>
      <c r="Y686" s="9"/>
      <c r="Z686" s="9"/>
      <c r="AA686" s="9"/>
      <c r="AB686" s="9"/>
      <c r="AC686" s="10"/>
      <c r="AD686" s="535"/>
      <c r="AE686" s="6">
        <f t="shared" si="44"/>
        <v>0</v>
      </c>
      <c r="AF686" s="6" t="str">
        <f>IF($AE686=17,_xlfn.XLOOKUP($A686&amp;" ",CostDB!B:B,CostDB!A:A,"",,),IF($AE686=15,_xlfn.XLOOKUP($A686&amp;"   ",CostDB!B:B,CostDB!A:A,"",,),""))</f>
        <v/>
      </c>
      <c r="AG686" s="6" t="str">
        <f t="shared" si="42"/>
        <v/>
      </c>
      <c r="AH686" s="6" t="str">
        <f t="shared" si="41"/>
        <v/>
      </c>
      <c r="AI686" s="6" t="str">
        <f>IF($AF686="","",IF(LEFT(A686,5)="17500","タンク",IF(LEFT(A686,5)="17510","タンク",IF(COUNTIF(WeDB!$D$174:$D$183,$AF686)&gt;0,"吊掛けのみ",IF(COUNTIF(WeDB!$M$3:$M$169,$AF686)&gt;0,"アルミ",IF(COUNTIF(WeDB!D$3:D$169,$AF686),"WE適用","適用無し"))))))</f>
        <v/>
      </c>
      <c r="AJ686" s="6" t="str">
        <f>IF(AND(AI686="WE適用",COUNTIF(Planning!$AS$10:$AS$896,$AF686&amp;"_"&amp;$AH686)&gt;0),"計画ok",IF(AND(AI686="WE適用",COUNTIF(Planning!$AS$10:$AS$896,$AF686&amp;"_"&amp;$AH686)=0),"未反映NG",""))</f>
        <v/>
      </c>
      <c r="AK686" s="6" t="str">
        <f t="shared" si="43"/>
        <v>_</v>
      </c>
      <c r="AL686" s="6" t="str">
        <f>IF(B686="","",_xlfn.XLOOKUP(AF686,CostDB!A:A,CostDB!G:G))</f>
        <v/>
      </c>
    </row>
    <row r="687" spans="1:38" x14ac:dyDescent="0.35">
      <c r="A687" s="8"/>
      <c r="B687" s="9"/>
      <c r="C687" s="9"/>
      <c r="D687" s="10"/>
      <c r="E687" s="9"/>
      <c r="F687" s="9"/>
      <c r="G687" s="9"/>
      <c r="H687" s="9"/>
      <c r="I687" s="9"/>
      <c r="J687" s="9"/>
      <c r="K687" s="9"/>
      <c r="L687" s="9"/>
      <c r="M687" s="9"/>
      <c r="N687" s="9"/>
      <c r="O687" s="9"/>
      <c r="P687" s="9"/>
      <c r="Q687" s="9"/>
      <c r="R687" s="9"/>
      <c r="S687" s="9"/>
      <c r="T687" s="9"/>
      <c r="U687" s="9"/>
      <c r="V687" s="9"/>
      <c r="W687" s="9"/>
      <c r="X687" s="9"/>
      <c r="Y687" s="9"/>
      <c r="Z687" s="9"/>
      <c r="AA687" s="9"/>
      <c r="AB687" s="9"/>
      <c r="AC687" s="10"/>
      <c r="AD687" s="535"/>
      <c r="AE687" s="6">
        <f t="shared" si="44"/>
        <v>0</v>
      </c>
      <c r="AF687" s="6" t="str">
        <f>IF($AE687=17,_xlfn.XLOOKUP($A687&amp;" ",CostDB!B:B,CostDB!A:A,"",,),IF($AE687=15,_xlfn.XLOOKUP($A687&amp;"   ",CostDB!B:B,CostDB!A:A,"",,),""))</f>
        <v/>
      </c>
      <c r="AG687" s="6" t="str">
        <f t="shared" si="42"/>
        <v/>
      </c>
      <c r="AH687" s="6" t="str">
        <f t="shared" si="41"/>
        <v/>
      </c>
      <c r="AI687" s="6" t="str">
        <f>IF($AF687="","",IF(LEFT(A687,5)="17500","タンク",IF(LEFT(A687,5)="17510","タンク",IF(COUNTIF(WeDB!$D$174:$D$183,$AF687)&gt;0,"吊掛けのみ",IF(COUNTIF(WeDB!$M$3:$M$169,$AF687)&gt;0,"アルミ",IF(COUNTIF(WeDB!D$3:D$169,$AF687),"WE適用","適用無し"))))))</f>
        <v/>
      </c>
      <c r="AJ687" s="6" t="str">
        <f>IF(AND(AI687="WE適用",COUNTIF(Planning!$AS$10:$AS$896,$AF687&amp;"_"&amp;$AH687)&gt;0),"計画ok",IF(AND(AI687="WE適用",COUNTIF(Planning!$AS$10:$AS$896,$AF687&amp;"_"&amp;$AH687)=0),"未反映NG",""))</f>
        <v/>
      </c>
      <c r="AK687" s="6" t="str">
        <f t="shared" si="43"/>
        <v>_</v>
      </c>
      <c r="AL687" s="6" t="str">
        <f>IF(B687="","",_xlfn.XLOOKUP(AF687,CostDB!A:A,CostDB!G:G))</f>
        <v/>
      </c>
    </row>
    <row r="688" spans="1:38" x14ac:dyDescent="0.35">
      <c r="A688" s="8"/>
      <c r="B688" s="9"/>
      <c r="C688" s="9"/>
      <c r="D688" s="10"/>
      <c r="E688" s="9"/>
      <c r="F688" s="9"/>
      <c r="G688" s="9"/>
      <c r="H688" s="9"/>
      <c r="I688" s="9"/>
      <c r="J688" s="9"/>
      <c r="K688" s="9"/>
      <c r="L688" s="9"/>
      <c r="M688" s="9"/>
      <c r="N688" s="9"/>
      <c r="O688" s="9"/>
      <c r="P688" s="9"/>
      <c r="Q688" s="9"/>
      <c r="R688" s="9"/>
      <c r="S688" s="9"/>
      <c r="T688" s="9"/>
      <c r="U688" s="9"/>
      <c r="V688" s="9"/>
      <c r="W688" s="9"/>
      <c r="X688" s="9"/>
      <c r="Y688" s="9"/>
      <c r="Z688" s="9"/>
      <c r="AA688" s="9"/>
      <c r="AB688" s="9"/>
      <c r="AC688" s="10"/>
      <c r="AD688" s="535"/>
      <c r="AE688" s="6">
        <f t="shared" si="44"/>
        <v>0</v>
      </c>
      <c r="AF688" s="6" t="str">
        <f>IF($AE688=17,_xlfn.XLOOKUP($A688&amp;" ",CostDB!B:B,CostDB!A:A,"",,),IF($AE688=15,_xlfn.XLOOKUP($A688&amp;"   ",CostDB!B:B,CostDB!A:A,"",,),""))</f>
        <v/>
      </c>
      <c r="AG688" s="6" t="str">
        <f t="shared" si="42"/>
        <v/>
      </c>
      <c r="AH688" s="6" t="str">
        <f t="shared" si="41"/>
        <v/>
      </c>
      <c r="AI688" s="6" t="str">
        <f>IF($AF688="","",IF(LEFT(A688,5)="17500","タンク",IF(LEFT(A688,5)="17510","タンク",IF(COUNTIF(WeDB!$D$174:$D$183,$AF688)&gt;0,"吊掛けのみ",IF(COUNTIF(WeDB!$M$3:$M$169,$AF688)&gt;0,"アルミ",IF(COUNTIF(WeDB!D$3:D$169,$AF688),"WE適用","適用無し"))))))</f>
        <v/>
      </c>
      <c r="AJ688" s="6" t="str">
        <f>IF(AND(AI688="WE適用",COUNTIF(Planning!$AS$10:$AS$896,$AF688&amp;"_"&amp;$AH688)&gt;0),"計画ok",IF(AND(AI688="WE適用",COUNTIF(Planning!$AS$10:$AS$896,$AF688&amp;"_"&amp;$AH688)=0),"未反映NG",""))</f>
        <v/>
      </c>
      <c r="AK688" s="6" t="str">
        <f t="shared" si="43"/>
        <v>_</v>
      </c>
      <c r="AL688" s="6" t="str">
        <f>IF(B688="","",_xlfn.XLOOKUP(AF688,CostDB!A:A,CostDB!G:G))</f>
        <v/>
      </c>
    </row>
    <row r="689" spans="1:38" x14ac:dyDescent="0.35">
      <c r="A689" s="8"/>
      <c r="B689" s="9"/>
      <c r="C689" s="9"/>
      <c r="D689" s="10"/>
      <c r="E689" s="9"/>
      <c r="F689" s="9"/>
      <c r="G689" s="9"/>
      <c r="H689" s="9"/>
      <c r="I689" s="9"/>
      <c r="J689" s="9"/>
      <c r="K689" s="9"/>
      <c r="L689" s="9"/>
      <c r="M689" s="9"/>
      <c r="N689" s="9"/>
      <c r="O689" s="9"/>
      <c r="P689" s="9"/>
      <c r="Q689" s="9"/>
      <c r="R689" s="9"/>
      <c r="S689" s="9"/>
      <c r="T689" s="9"/>
      <c r="U689" s="9"/>
      <c r="V689" s="9"/>
      <c r="W689" s="9"/>
      <c r="X689" s="9"/>
      <c r="Y689" s="9"/>
      <c r="Z689" s="9"/>
      <c r="AA689" s="9"/>
      <c r="AB689" s="9"/>
      <c r="AC689" s="10"/>
      <c r="AD689" s="535"/>
      <c r="AE689" s="6">
        <f t="shared" si="44"/>
        <v>0</v>
      </c>
      <c r="AF689" s="6" t="str">
        <f>IF($AE689=17,_xlfn.XLOOKUP($A689&amp;" ",CostDB!B:B,CostDB!A:A,"",,),IF($AE689=15,_xlfn.XLOOKUP($A689&amp;"   ",CostDB!B:B,CostDB!A:A,"",,),""))</f>
        <v/>
      </c>
      <c r="AG689" s="6" t="str">
        <f t="shared" si="42"/>
        <v/>
      </c>
      <c r="AH689" s="6" t="str">
        <f t="shared" si="41"/>
        <v/>
      </c>
      <c r="AI689" s="6" t="str">
        <f>IF($AF689="","",IF(LEFT(A689,5)="17500","タンク",IF(LEFT(A689,5)="17510","タンク",IF(COUNTIF(WeDB!$D$174:$D$183,$AF689)&gt;0,"吊掛けのみ",IF(COUNTIF(WeDB!$M$3:$M$169,$AF689)&gt;0,"アルミ",IF(COUNTIF(WeDB!D$3:D$169,$AF689),"WE適用","適用無し"))))))</f>
        <v/>
      </c>
      <c r="AJ689" s="6" t="str">
        <f>IF(AND(AI689="WE適用",COUNTIF(Planning!$AS$10:$AS$896,$AF689&amp;"_"&amp;$AH689)&gt;0),"計画ok",IF(AND(AI689="WE適用",COUNTIF(Planning!$AS$10:$AS$896,$AF689&amp;"_"&amp;$AH689)=0),"未反映NG",""))</f>
        <v/>
      </c>
      <c r="AK689" s="6" t="str">
        <f t="shared" si="43"/>
        <v>_</v>
      </c>
      <c r="AL689" s="6" t="str">
        <f>IF(B689="","",_xlfn.XLOOKUP(AF689,CostDB!A:A,CostDB!G:G))</f>
        <v/>
      </c>
    </row>
    <row r="690" spans="1:38" x14ac:dyDescent="0.35">
      <c r="A690" s="8"/>
      <c r="B690" s="9"/>
      <c r="C690" s="9"/>
      <c r="D690" s="10"/>
      <c r="E690" s="9"/>
      <c r="F690" s="9"/>
      <c r="G690" s="9"/>
      <c r="H690" s="9"/>
      <c r="I690" s="9"/>
      <c r="J690" s="9"/>
      <c r="K690" s="9"/>
      <c r="L690" s="9"/>
      <c r="M690" s="9"/>
      <c r="N690" s="9"/>
      <c r="O690" s="9"/>
      <c r="P690" s="9"/>
      <c r="Q690" s="9"/>
      <c r="R690" s="9"/>
      <c r="S690" s="9"/>
      <c r="T690" s="9"/>
      <c r="U690" s="9"/>
      <c r="V690" s="9"/>
      <c r="W690" s="9"/>
      <c r="X690" s="9"/>
      <c r="Y690" s="9"/>
      <c r="Z690" s="9"/>
      <c r="AA690" s="9"/>
      <c r="AB690" s="9"/>
      <c r="AC690" s="10"/>
      <c r="AD690" s="535"/>
      <c r="AE690" s="6">
        <f t="shared" si="44"/>
        <v>0</v>
      </c>
      <c r="AF690" s="6" t="str">
        <f>IF($AE690=17,_xlfn.XLOOKUP($A690&amp;" ",CostDB!B:B,CostDB!A:A,"",,),IF($AE690=15,_xlfn.XLOOKUP($A690&amp;"   ",CostDB!B:B,CostDB!A:A,"",,),""))</f>
        <v/>
      </c>
      <c r="AG690" s="6" t="str">
        <f t="shared" si="42"/>
        <v/>
      </c>
      <c r="AH690" s="6" t="str">
        <f t="shared" si="41"/>
        <v/>
      </c>
      <c r="AI690" s="6" t="str">
        <f>IF($AF690="","",IF(LEFT(A690,5)="17500","タンク",IF(LEFT(A690,5)="17510","タンク",IF(COUNTIF(WeDB!$D$174:$D$183,$AF690)&gt;0,"吊掛けのみ",IF(COUNTIF(WeDB!$M$3:$M$169,$AF690)&gt;0,"アルミ",IF(COUNTIF(WeDB!D$3:D$169,$AF690),"WE適用","適用無し"))))))</f>
        <v/>
      </c>
      <c r="AJ690" s="6" t="str">
        <f>IF(AND(AI690="WE適用",COUNTIF(Planning!$AS$10:$AS$896,$AF690&amp;"_"&amp;$AH690)&gt;0),"計画ok",IF(AND(AI690="WE適用",COUNTIF(Planning!$AS$10:$AS$896,$AF690&amp;"_"&amp;$AH690)=0),"未反映NG",""))</f>
        <v/>
      </c>
      <c r="AK690" s="6" t="str">
        <f t="shared" si="43"/>
        <v>_</v>
      </c>
      <c r="AL690" s="6" t="str">
        <f>IF(B690="","",_xlfn.XLOOKUP(AF690,CostDB!A:A,CostDB!G:G))</f>
        <v/>
      </c>
    </row>
    <row r="691" spans="1:38" x14ac:dyDescent="0.35">
      <c r="A691" s="8"/>
      <c r="B691" s="9"/>
      <c r="C691" s="9"/>
      <c r="D691" s="10"/>
      <c r="E691" s="9"/>
      <c r="F691" s="9"/>
      <c r="G691" s="9"/>
      <c r="H691" s="9"/>
      <c r="I691" s="9"/>
      <c r="J691" s="9"/>
      <c r="K691" s="9"/>
      <c r="L691" s="9"/>
      <c r="M691" s="9"/>
      <c r="N691" s="9"/>
      <c r="O691" s="9"/>
      <c r="P691" s="9"/>
      <c r="Q691" s="9"/>
      <c r="R691" s="9"/>
      <c r="S691" s="9"/>
      <c r="T691" s="9"/>
      <c r="U691" s="9"/>
      <c r="V691" s="9"/>
      <c r="W691" s="9"/>
      <c r="X691" s="9"/>
      <c r="Y691" s="9"/>
      <c r="Z691" s="9"/>
      <c r="AA691" s="9"/>
      <c r="AB691" s="9"/>
      <c r="AC691" s="10"/>
      <c r="AD691" s="535"/>
      <c r="AE691" s="6">
        <f t="shared" si="44"/>
        <v>0</v>
      </c>
      <c r="AF691" s="6" t="str">
        <f>IF($AE691=17,_xlfn.XLOOKUP($A691&amp;" ",CostDB!B:B,CostDB!A:A,"",,),IF($AE691=15,_xlfn.XLOOKUP($A691&amp;"   ",CostDB!B:B,CostDB!A:A,"",,),""))</f>
        <v/>
      </c>
      <c r="AG691" s="6" t="str">
        <f t="shared" si="42"/>
        <v/>
      </c>
      <c r="AH691" s="6" t="str">
        <f t="shared" si="41"/>
        <v/>
      </c>
      <c r="AI691" s="6" t="str">
        <f>IF($AF691="","",IF(LEFT(A691,5)="17500","タンク",IF(LEFT(A691,5)="17510","タンク",IF(COUNTIF(WeDB!$D$174:$D$183,$AF691)&gt;0,"吊掛けのみ",IF(COUNTIF(WeDB!$M$3:$M$169,$AF691)&gt;0,"アルミ",IF(COUNTIF(WeDB!D$3:D$169,$AF691),"WE適用","適用無し"))))))</f>
        <v/>
      </c>
      <c r="AJ691" s="6" t="str">
        <f>IF(AND(AI691="WE適用",COUNTIF(Planning!$AS$10:$AS$896,$AF691&amp;"_"&amp;$AH691)&gt;0),"計画ok",IF(AND(AI691="WE適用",COUNTIF(Planning!$AS$10:$AS$896,$AF691&amp;"_"&amp;$AH691)=0),"未反映NG",""))</f>
        <v/>
      </c>
      <c r="AK691" s="6" t="str">
        <f t="shared" si="43"/>
        <v>_</v>
      </c>
      <c r="AL691" s="6" t="str">
        <f>IF(B691="","",_xlfn.XLOOKUP(AF691,CostDB!A:A,CostDB!G:G))</f>
        <v/>
      </c>
    </row>
    <row r="692" spans="1:38" x14ac:dyDescent="0.35">
      <c r="A692" s="8"/>
      <c r="B692" s="9"/>
      <c r="C692" s="9"/>
      <c r="D692" s="10"/>
      <c r="E692" s="9"/>
      <c r="F692" s="9"/>
      <c r="G692" s="9"/>
      <c r="H692" s="9"/>
      <c r="I692" s="9"/>
      <c r="J692" s="9"/>
      <c r="K692" s="9"/>
      <c r="L692" s="9"/>
      <c r="M692" s="9"/>
      <c r="N692" s="9"/>
      <c r="O692" s="9"/>
      <c r="P692" s="9"/>
      <c r="Q692" s="9"/>
      <c r="R692" s="9"/>
      <c r="S692" s="9"/>
      <c r="T692" s="9"/>
      <c r="U692" s="9"/>
      <c r="V692" s="9"/>
      <c r="W692" s="9"/>
      <c r="X692" s="9"/>
      <c r="Y692" s="9"/>
      <c r="Z692" s="9"/>
      <c r="AA692" s="9"/>
      <c r="AB692" s="9"/>
      <c r="AC692" s="10"/>
      <c r="AD692" s="535"/>
      <c r="AE692" s="6">
        <f t="shared" si="44"/>
        <v>0</v>
      </c>
      <c r="AF692" s="6" t="str">
        <f>IF($AE692=17,_xlfn.XLOOKUP($A692&amp;" ",CostDB!B:B,CostDB!A:A,"",,),IF($AE692=15,_xlfn.XLOOKUP($A692&amp;"   ",CostDB!B:B,CostDB!A:A,"",,),""))</f>
        <v/>
      </c>
      <c r="AG692" s="6" t="str">
        <f t="shared" si="42"/>
        <v/>
      </c>
      <c r="AH692" s="6" t="str">
        <f t="shared" si="41"/>
        <v/>
      </c>
      <c r="AI692" s="6" t="str">
        <f>IF($AF692="","",IF(LEFT(A692,5)="17500","タンク",IF(LEFT(A692,5)="17510","タンク",IF(COUNTIF(WeDB!$D$174:$D$183,$AF692)&gt;0,"吊掛けのみ",IF(COUNTIF(WeDB!$M$3:$M$169,$AF692)&gt;0,"アルミ",IF(COUNTIF(WeDB!D$3:D$169,$AF692),"WE適用","適用無し"))))))</f>
        <v/>
      </c>
      <c r="AJ692" s="6" t="str">
        <f>IF(AND(AI692="WE適用",COUNTIF(Planning!$AS$10:$AS$896,$AF692&amp;"_"&amp;$AH692)&gt;0),"計画ok",IF(AND(AI692="WE適用",COUNTIF(Planning!$AS$10:$AS$896,$AF692&amp;"_"&amp;$AH692)=0),"未反映NG",""))</f>
        <v/>
      </c>
      <c r="AK692" s="6" t="str">
        <f t="shared" si="43"/>
        <v>_</v>
      </c>
      <c r="AL692" s="6" t="str">
        <f>IF(B692="","",_xlfn.XLOOKUP(AF692,CostDB!A:A,CostDB!G:G))</f>
        <v/>
      </c>
    </row>
    <row r="693" spans="1:38" x14ac:dyDescent="0.35">
      <c r="A693" s="8"/>
      <c r="B693" s="9"/>
      <c r="C693" s="9"/>
      <c r="D693" s="10"/>
      <c r="E693" s="9"/>
      <c r="F693" s="9"/>
      <c r="G693" s="9"/>
      <c r="H693" s="9"/>
      <c r="I693" s="9"/>
      <c r="J693" s="9"/>
      <c r="K693" s="9"/>
      <c r="L693" s="9"/>
      <c r="M693" s="9"/>
      <c r="N693" s="9"/>
      <c r="O693" s="9"/>
      <c r="P693" s="9"/>
      <c r="Q693" s="9"/>
      <c r="R693" s="9"/>
      <c r="S693" s="9"/>
      <c r="T693" s="9"/>
      <c r="U693" s="9"/>
      <c r="V693" s="9"/>
      <c r="W693" s="9"/>
      <c r="X693" s="9"/>
      <c r="Y693" s="9"/>
      <c r="Z693" s="9"/>
      <c r="AA693" s="9"/>
      <c r="AB693" s="9"/>
      <c r="AC693" s="10"/>
      <c r="AD693" s="535"/>
      <c r="AE693" s="6">
        <f t="shared" si="44"/>
        <v>0</v>
      </c>
      <c r="AF693" s="6" t="str">
        <f>IF($AE693=17,_xlfn.XLOOKUP($A693&amp;" ",CostDB!B:B,CostDB!A:A,"",,),IF($AE693=15,_xlfn.XLOOKUP($A693&amp;"   ",CostDB!B:B,CostDB!A:A,"",,),""))</f>
        <v/>
      </c>
      <c r="AG693" s="6" t="str">
        <f t="shared" si="42"/>
        <v/>
      </c>
      <c r="AH693" s="6" t="str">
        <f t="shared" si="41"/>
        <v/>
      </c>
      <c r="AI693" s="6" t="str">
        <f>IF($AF693="","",IF(LEFT(A693,5)="17500","タンク",IF(LEFT(A693,5)="17510","タンク",IF(COUNTIF(WeDB!$D$174:$D$183,$AF693)&gt;0,"吊掛けのみ",IF(COUNTIF(WeDB!$M$3:$M$169,$AF693)&gt;0,"アルミ",IF(COUNTIF(WeDB!D$3:D$169,$AF693),"WE適用","適用無し"))))))</f>
        <v/>
      </c>
      <c r="AJ693" s="6" t="str">
        <f>IF(AND(AI693="WE適用",COUNTIF(Planning!$AS$10:$AS$896,$AF693&amp;"_"&amp;$AH693)&gt;0),"計画ok",IF(AND(AI693="WE適用",COUNTIF(Planning!$AS$10:$AS$896,$AF693&amp;"_"&amp;$AH693)=0),"未反映NG",""))</f>
        <v/>
      </c>
      <c r="AK693" s="6" t="str">
        <f t="shared" si="43"/>
        <v>_</v>
      </c>
      <c r="AL693" s="6" t="str">
        <f>IF(B693="","",_xlfn.XLOOKUP(AF693,CostDB!A:A,CostDB!G:G))</f>
        <v/>
      </c>
    </row>
    <row r="694" spans="1:38" x14ac:dyDescent="0.35">
      <c r="A694" s="8"/>
      <c r="B694" s="9"/>
      <c r="C694" s="9"/>
      <c r="D694" s="10"/>
      <c r="E694" s="9"/>
      <c r="F694" s="9"/>
      <c r="G694" s="9"/>
      <c r="H694" s="9"/>
      <c r="I694" s="9"/>
      <c r="J694" s="9"/>
      <c r="K694" s="9"/>
      <c r="L694" s="9"/>
      <c r="M694" s="9"/>
      <c r="N694" s="9"/>
      <c r="O694" s="9"/>
      <c r="P694" s="9"/>
      <c r="Q694" s="9"/>
      <c r="R694" s="9"/>
      <c r="S694" s="9"/>
      <c r="T694" s="9"/>
      <c r="U694" s="9"/>
      <c r="V694" s="9"/>
      <c r="W694" s="9"/>
      <c r="X694" s="9"/>
      <c r="Y694" s="9"/>
      <c r="Z694" s="9"/>
      <c r="AA694" s="9"/>
      <c r="AB694" s="9"/>
      <c r="AC694" s="10"/>
      <c r="AD694" s="535"/>
      <c r="AE694" s="6">
        <f t="shared" si="44"/>
        <v>0</v>
      </c>
      <c r="AF694" s="6" t="str">
        <f>IF($AE694=17,_xlfn.XLOOKUP($A694&amp;" ",CostDB!B:B,CostDB!A:A,"",,),IF($AE694=15,_xlfn.XLOOKUP($A694&amp;"   ",CostDB!B:B,CostDB!A:A,"",,),""))</f>
        <v/>
      </c>
      <c r="AG694" s="6" t="str">
        <f t="shared" si="42"/>
        <v/>
      </c>
      <c r="AH694" s="6" t="str">
        <f t="shared" si="41"/>
        <v/>
      </c>
      <c r="AI694" s="6" t="str">
        <f>IF($AF694="","",IF(LEFT(A694,5)="17500","タンク",IF(LEFT(A694,5)="17510","タンク",IF(COUNTIF(WeDB!$D$174:$D$183,$AF694)&gt;0,"吊掛けのみ",IF(COUNTIF(WeDB!$M$3:$M$169,$AF694)&gt;0,"アルミ",IF(COUNTIF(WeDB!D$3:D$169,$AF694),"WE適用","適用無し"))))))</f>
        <v/>
      </c>
      <c r="AJ694" s="6" t="str">
        <f>IF(AND(AI694="WE適用",COUNTIF(Planning!$AS$10:$AS$896,$AF694&amp;"_"&amp;$AH694)&gt;0),"計画ok",IF(AND(AI694="WE適用",COUNTIF(Planning!$AS$10:$AS$896,$AF694&amp;"_"&amp;$AH694)=0),"未反映NG",""))</f>
        <v/>
      </c>
      <c r="AK694" s="6" t="str">
        <f t="shared" si="43"/>
        <v>_</v>
      </c>
      <c r="AL694" s="6" t="str">
        <f>IF(B694="","",_xlfn.XLOOKUP(AF694,CostDB!A:A,CostDB!G:G))</f>
        <v/>
      </c>
    </row>
    <row r="695" spans="1:38" x14ac:dyDescent="0.35">
      <c r="A695" s="8"/>
      <c r="B695" s="9"/>
      <c r="C695" s="9"/>
      <c r="D695" s="10"/>
      <c r="E695" s="9"/>
      <c r="F695" s="9"/>
      <c r="G695" s="9"/>
      <c r="H695" s="9"/>
      <c r="I695" s="9"/>
      <c r="J695" s="9"/>
      <c r="K695" s="9"/>
      <c r="L695" s="9"/>
      <c r="M695" s="9"/>
      <c r="N695" s="9"/>
      <c r="O695" s="9"/>
      <c r="P695" s="9"/>
      <c r="Q695" s="9"/>
      <c r="R695" s="9"/>
      <c r="S695" s="9"/>
      <c r="T695" s="9"/>
      <c r="U695" s="9"/>
      <c r="V695" s="9"/>
      <c r="W695" s="9"/>
      <c r="X695" s="9"/>
      <c r="Y695" s="9"/>
      <c r="Z695" s="9"/>
      <c r="AA695" s="9"/>
      <c r="AB695" s="9"/>
      <c r="AC695" s="10"/>
      <c r="AD695" s="535"/>
      <c r="AE695" s="6">
        <f t="shared" si="44"/>
        <v>0</v>
      </c>
      <c r="AF695" s="6" t="str">
        <f>IF($AE695=17,_xlfn.XLOOKUP($A695&amp;" ",CostDB!B:B,CostDB!A:A,"",,),IF($AE695=15,_xlfn.XLOOKUP($A695&amp;"   ",CostDB!B:B,CostDB!A:A,"",,),""))</f>
        <v/>
      </c>
      <c r="AG695" s="6" t="str">
        <f t="shared" si="42"/>
        <v/>
      </c>
      <c r="AH695" s="6" t="str">
        <f t="shared" si="41"/>
        <v/>
      </c>
      <c r="AI695" s="6" t="str">
        <f>IF($AF695="","",IF(LEFT(A695,5)="17500","タンク",IF(LEFT(A695,5)="17510","タンク",IF(COUNTIF(WeDB!$D$174:$D$183,$AF695)&gt;0,"吊掛けのみ",IF(COUNTIF(WeDB!$M$3:$M$169,$AF695)&gt;0,"アルミ",IF(COUNTIF(WeDB!D$3:D$169,$AF695),"WE適用","適用無し"))))))</f>
        <v/>
      </c>
      <c r="AJ695" s="6" t="str">
        <f>IF(AND(AI695="WE適用",COUNTIF(Planning!$AS$10:$AS$896,$AF695&amp;"_"&amp;$AH695)&gt;0),"計画ok",IF(AND(AI695="WE適用",COUNTIF(Planning!$AS$10:$AS$896,$AF695&amp;"_"&amp;$AH695)=0),"未反映NG",""))</f>
        <v/>
      </c>
      <c r="AK695" s="6" t="str">
        <f t="shared" si="43"/>
        <v>_</v>
      </c>
      <c r="AL695" s="6" t="str">
        <f>IF(B695="","",_xlfn.XLOOKUP(AF695,CostDB!A:A,CostDB!G:G))</f>
        <v/>
      </c>
    </row>
    <row r="696" spans="1:38" x14ac:dyDescent="0.35">
      <c r="A696" s="8"/>
      <c r="B696" s="9"/>
      <c r="C696" s="9"/>
      <c r="D696" s="10"/>
      <c r="E696" s="9"/>
      <c r="F696" s="9"/>
      <c r="G696" s="9"/>
      <c r="H696" s="9"/>
      <c r="I696" s="9"/>
      <c r="J696" s="9"/>
      <c r="K696" s="9"/>
      <c r="L696" s="9"/>
      <c r="M696" s="9"/>
      <c r="N696" s="9"/>
      <c r="O696" s="9"/>
      <c r="P696" s="9"/>
      <c r="Q696" s="9"/>
      <c r="R696" s="9"/>
      <c r="S696" s="9"/>
      <c r="T696" s="9"/>
      <c r="U696" s="9"/>
      <c r="V696" s="9"/>
      <c r="W696" s="9"/>
      <c r="X696" s="9"/>
      <c r="Y696" s="9"/>
      <c r="Z696" s="9"/>
      <c r="AA696" s="9"/>
      <c r="AB696" s="9"/>
      <c r="AC696" s="10"/>
      <c r="AD696" s="535"/>
      <c r="AE696" s="6">
        <f t="shared" si="44"/>
        <v>0</v>
      </c>
      <c r="AF696" s="6" t="str">
        <f>IF($AE696=17,_xlfn.XLOOKUP($A696&amp;" ",CostDB!B:B,CostDB!A:A,"",,),IF($AE696=15,_xlfn.XLOOKUP($A696&amp;"   ",CostDB!B:B,CostDB!A:A,"",,),""))</f>
        <v/>
      </c>
      <c r="AG696" s="6" t="str">
        <f t="shared" si="42"/>
        <v/>
      </c>
      <c r="AH696" s="6" t="str">
        <f t="shared" si="41"/>
        <v/>
      </c>
      <c r="AI696" s="6" t="str">
        <f>IF($AF696="","",IF(LEFT(A696,5)="17500","タンク",IF(LEFT(A696,5)="17510","タンク",IF(COUNTIF(WeDB!$D$174:$D$183,$AF696)&gt;0,"吊掛けのみ",IF(COUNTIF(WeDB!$M$3:$M$169,$AF696)&gt;0,"アルミ",IF(COUNTIF(WeDB!D$3:D$169,$AF696),"WE適用","適用無し"))))))</f>
        <v/>
      </c>
      <c r="AJ696" s="6" t="str">
        <f>IF(AND(AI696="WE適用",COUNTIF(Planning!$AS$10:$AS$896,$AF696&amp;"_"&amp;$AH696)&gt;0),"計画ok",IF(AND(AI696="WE適用",COUNTIF(Planning!$AS$10:$AS$896,$AF696&amp;"_"&amp;$AH696)=0),"未反映NG",""))</f>
        <v/>
      </c>
      <c r="AK696" s="6" t="str">
        <f t="shared" si="43"/>
        <v>_</v>
      </c>
      <c r="AL696" s="6" t="str">
        <f>IF(B696="","",_xlfn.XLOOKUP(AF696,CostDB!A:A,CostDB!G:G))</f>
        <v/>
      </c>
    </row>
    <row r="697" spans="1:38" x14ac:dyDescent="0.35">
      <c r="A697" s="8"/>
      <c r="B697" s="9"/>
      <c r="C697" s="9"/>
      <c r="D697" s="10"/>
      <c r="E697" s="9"/>
      <c r="F697" s="9"/>
      <c r="G697" s="9"/>
      <c r="H697" s="9"/>
      <c r="I697" s="9"/>
      <c r="J697" s="9"/>
      <c r="K697" s="9"/>
      <c r="L697" s="9"/>
      <c r="M697" s="9"/>
      <c r="N697" s="9"/>
      <c r="O697" s="9"/>
      <c r="P697" s="9"/>
      <c r="Q697" s="9"/>
      <c r="R697" s="9"/>
      <c r="S697" s="9"/>
      <c r="T697" s="9"/>
      <c r="U697" s="9"/>
      <c r="V697" s="9"/>
      <c r="W697" s="9"/>
      <c r="X697" s="9"/>
      <c r="Y697" s="9"/>
      <c r="Z697" s="9"/>
      <c r="AA697" s="9"/>
      <c r="AB697" s="9"/>
      <c r="AC697" s="10"/>
      <c r="AD697" s="535"/>
      <c r="AE697" s="6">
        <f t="shared" si="44"/>
        <v>0</v>
      </c>
      <c r="AF697" s="6" t="str">
        <f>IF($AE697=17,_xlfn.XLOOKUP($A697&amp;" ",CostDB!B:B,CostDB!A:A,"",,),IF($AE697=15,_xlfn.XLOOKUP($A697&amp;"   ",CostDB!B:B,CostDB!A:A,"",,),""))</f>
        <v/>
      </c>
      <c r="AG697" s="6" t="str">
        <f t="shared" si="42"/>
        <v/>
      </c>
      <c r="AH697" s="6" t="str">
        <f t="shared" si="41"/>
        <v/>
      </c>
      <c r="AI697" s="6" t="str">
        <f>IF($AF697="","",IF(LEFT(A697,5)="17500","タンク",IF(LEFT(A697,5)="17510","タンク",IF(COUNTIF(WeDB!$D$174:$D$183,$AF697)&gt;0,"吊掛けのみ",IF(COUNTIF(WeDB!$M$3:$M$169,$AF697)&gt;0,"アルミ",IF(COUNTIF(WeDB!D$3:D$169,$AF697),"WE適用","適用無し"))))))</f>
        <v/>
      </c>
      <c r="AJ697" s="6" t="str">
        <f>IF(AND(AI697="WE適用",COUNTIF(Planning!$AS$10:$AS$896,$AF697&amp;"_"&amp;$AH697)&gt;0),"計画ok",IF(AND(AI697="WE適用",COUNTIF(Planning!$AS$10:$AS$896,$AF697&amp;"_"&amp;$AH697)=0),"未反映NG",""))</f>
        <v/>
      </c>
      <c r="AK697" s="6" t="str">
        <f t="shared" si="43"/>
        <v>_</v>
      </c>
      <c r="AL697" s="6" t="str">
        <f>IF(B697="","",_xlfn.XLOOKUP(AF697,CostDB!A:A,CostDB!G:G))</f>
        <v/>
      </c>
    </row>
    <row r="698" spans="1:38" x14ac:dyDescent="0.35">
      <c r="A698" s="8"/>
      <c r="B698" s="9"/>
      <c r="C698" s="9"/>
      <c r="D698" s="10"/>
      <c r="E698" s="9"/>
      <c r="F698" s="9"/>
      <c r="G698" s="9"/>
      <c r="H698" s="9"/>
      <c r="I698" s="9"/>
      <c r="J698" s="9"/>
      <c r="K698" s="9"/>
      <c r="L698" s="9"/>
      <c r="M698" s="9"/>
      <c r="N698" s="9"/>
      <c r="O698" s="9"/>
      <c r="P698" s="9"/>
      <c r="Q698" s="9"/>
      <c r="R698" s="9"/>
      <c r="S698" s="9"/>
      <c r="T698" s="9"/>
      <c r="U698" s="9"/>
      <c r="V698" s="9"/>
      <c r="W698" s="9"/>
      <c r="X698" s="9"/>
      <c r="Y698" s="9"/>
      <c r="Z698" s="9"/>
      <c r="AA698" s="9"/>
      <c r="AB698" s="9"/>
      <c r="AC698" s="10"/>
      <c r="AD698" s="535"/>
      <c r="AE698" s="6">
        <f t="shared" si="44"/>
        <v>0</v>
      </c>
      <c r="AF698" s="6" t="str">
        <f>IF($AE698=17,_xlfn.XLOOKUP($A698&amp;" ",CostDB!B:B,CostDB!A:A,"",,),IF($AE698=15,_xlfn.XLOOKUP($A698&amp;"   ",CostDB!B:B,CostDB!A:A,"",,),""))</f>
        <v/>
      </c>
      <c r="AG698" s="6" t="str">
        <f t="shared" si="42"/>
        <v/>
      </c>
      <c r="AH698" s="6" t="str">
        <f t="shared" si="41"/>
        <v/>
      </c>
      <c r="AI698" s="6" t="str">
        <f>IF($AF698="","",IF(LEFT(A698,5)="17500","タンク",IF(LEFT(A698,5)="17510","タンク",IF(COUNTIF(WeDB!$D$174:$D$183,$AF698)&gt;0,"吊掛けのみ",IF(COUNTIF(WeDB!$M$3:$M$169,$AF698)&gt;0,"アルミ",IF(COUNTIF(WeDB!D$3:D$169,$AF698),"WE適用","適用無し"))))))</f>
        <v/>
      </c>
      <c r="AJ698" s="6" t="str">
        <f>IF(AND(AI698="WE適用",COUNTIF(Planning!$AS$10:$AS$896,$AF698&amp;"_"&amp;$AH698)&gt;0),"計画ok",IF(AND(AI698="WE適用",COUNTIF(Planning!$AS$10:$AS$896,$AF698&amp;"_"&amp;$AH698)=0),"未反映NG",""))</f>
        <v/>
      </c>
      <c r="AK698" s="6" t="str">
        <f t="shared" si="43"/>
        <v>_</v>
      </c>
      <c r="AL698" s="6" t="str">
        <f>IF(B698="","",_xlfn.XLOOKUP(AF698,CostDB!A:A,CostDB!G:G))</f>
        <v/>
      </c>
    </row>
    <row r="699" spans="1:38" x14ac:dyDescent="0.35">
      <c r="A699" s="8"/>
      <c r="B699" s="9"/>
      <c r="C699" s="9"/>
      <c r="D699" s="10"/>
      <c r="E699" s="9"/>
      <c r="F699" s="9"/>
      <c r="G699" s="9"/>
      <c r="H699" s="9"/>
      <c r="I699" s="9"/>
      <c r="J699" s="9"/>
      <c r="K699" s="9"/>
      <c r="L699" s="9"/>
      <c r="M699" s="9"/>
      <c r="N699" s="9"/>
      <c r="O699" s="9"/>
      <c r="P699" s="9"/>
      <c r="Q699" s="9"/>
      <c r="R699" s="9"/>
      <c r="S699" s="9"/>
      <c r="T699" s="9"/>
      <c r="U699" s="9"/>
      <c r="V699" s="9"/>
      <c r="W699" s="9"/>
      <c r="X699" s="9"/>
      <c r="Y699" s="9"/>
      <c r="Z699" s="9"/>
      <c r="AA699" s="9"/>
      <c r="AB699" s="9"/>
      <c r="AC699" s="10"/>
      <c r="AD699" s="535"/>
      <c r="AE699" s="6">
        <f t="shared" si="44"/>
        <v>0</v>
      </c>
      <c r="AF699" s="6" t="str">
        <f>IF($AE699=17,_xlfn.XLOOKUP($A699&amp;" ",CostDB!B:B,CostDB!A:A,"",,),IF($AE699=15,_xlfn.XLOOKUP($A699&amp;"   ",CostDB!B:B,CostDB!A:A,"",,),""))</f>
        <v/>
      </c>
      <c r="AG699" s="6" t="str">
        <f t="shared" si="42"/>
        <v/>
      </c>
      <c r="AH699" s="6" t="str">
        <f t="shared" si="41"/>
        <v/>
      </c>
      <c r="AI699" s="6" t="str">
        <f>IF($AF699="","",IF(LEFT(A699,5)="17500","タンク",IF(LEFT(A699,5)="17510","タンク",IF(COUNTIF(WeDB!$D$174:$D$183,$AF699)&gt;0,"吊掛けのみ",IF(COUNTIF(WeDB!$M$3:$M$169,$AF699)&gt;0,"アルミ",IF(COUNTIF(WeDB!D$3:D$169,$AF699),"WE適用","適用無し"))))))</f>
        <v/>
      </c>
      <c r="AJ699" s="6" t="str">
        <f>IF(AND(AI699="WE適用",COUNTIF(Planning!$AS$10:$AS$896,$AF699&amp;"_"&amp;$AH699)&gt;0),"計画ok",IF(AND(AI699="WE適用",COUNTIF(Planning!$AS$10:$AS$896,$AF699&amp;"_"&amp;$AH699)=0),"未反映NG",""))</f>
        <v/>
      </c>
      <c r="AK699" s="6" t="str">
        <f t="shared" si="43"/>
        <v>_</v>
      </c>
      <c r="AL699" s="6" t="str">
        <f>IF(B699="","",_xlfn.XLOOKUP(AF699,CostDB!A:A,CostDB!G:G))</f>
        <v/>
      </c>
    </row>
    <row r="700" spans="1:38" x14ac:dyDescent="0.35">
      <c r="A700" s="8"/>
      <c r="B700" s="9"/>
      <c r="C700" s="9"/>
      <c r="D700" s="10"/>
      <c r="E700" s="9"/>
      <c r="F700" s="9"/>
      <c r="G700" s="9"/>
      <c r="H700" s="9"/>
      <c r="I700" s="9"/>
      <c r="J700" s="9"/>
      <c r="K700" s="9"/>
      <c r="L700" s="9"/>
      <c r="M700" s="9"/>
      <c r="N700" s="9"/>
      <c r="O700" s="9"/>
      <c r="P700" s="9"/>
      <c r="Q700" s="9"/>
      <c r="R700" s="9"/>
      <c r="S700" s="9"/>
      <c r="T700" s="9"/>
      <c r="U700" s="9"/>
      <c r="V700" s="9"/>
      <c r="W700" s="9"/>
      <c r="X700" s="9"/>
      <c r="Y700" s="9"/>
      <c r="Z700" s="9"/>
      <c r="AA700" s="9"/>
      <c r="AB700" s="9"/>
      <c r="AC700" s="10"/>
      <c r="AD700" s="535"/>
      <c r="AE700" s="6">
        <f t="shared" si="44"/>
        <v>0</v>
      </c>
      <c r="AF700" s="6" t="str">
        <f>IF($AE700=17,_xlfn.XLOOKUP($A700&amp;" ",CostDB!B:B,CostDB!A:A,"",,),IF($AE700=15,_xlfn.XLOOKUP($A700&amp;"   ",CostDB!B:B,CostDB!A:A,"",,),""))</f>
        <v/>
      </c>
      <c r="AG700" s="6" t="str">
        <f t="shared" si="42"/>
        <v/>
      </c>
      <c r="AH700" s="6" t="str">
        <f t="shared" si="41"/>
        <v/>
      </c>
      <c r="AI700" s="6" t="str">
        <f>IF($AF700="","",IF(LEFT(A700,5)="17500","タンク",IF(LEFT(A700,5)="17510","タンク",IF(COUNTIF(WeDB!$D$174:$D$183,$AF700)&gt;0,"吊掛けのみ",IF(COUNTIF(WeDB!$M$3:$M$169,$AF700)&gt;0,"アルミ",IF(COUNTIF(WeDB!D$3:D$169,$AF700),"WE適用","適用無し"))))))</f>
        <v/>
      </c>
      <c r="AJ700" s="6" t="str">
        <f>IF(AND(AI700="WE適用",COUNTIF(Planning!$AS$10:$AS$896,$AF700&amp;"_"&amp;$AH700)&gt;0),"計画ok",IF(AND(AI700="WE適用",COUNTIF(Planning!$AS$10:$AS$896,$AF700&amp;"_"&amp;$AH700)=0),"未反映NG",""))</f>
        <v/>
      </c>
      <c r="AK700" s="6" t="str">
        <f t="shared" si="43"/>
        <v>_</v>
      </c>
      <c r="AL700" s="6" t="str">
        <f>IF(B700="","",_xlfn.XLOOKUP(AF700,CostDB!A:A,CostDB!G:G))</f>
        <v/>
      </c>
    </row>
    <row r="701" spans="1:38" x14ac:dyDescent="0.35">
      <c r="A701" s="8"/>
      <c r="B701" s="9"/>
      <c r="C701" s="9"/>
      <c r="D701" s="10"/>
      <c r="E701" s="9"/>
      <c r="F701" s="9"/>
      <c r="G701" s="9"/>
      <c r="H701" s="9"/>
      <c r="I701" s="9"/>
      <c r="J701" s="9"/>
      <c r="K701" s="9"/>
      <c r="L701" s="9"/>
      <c r="M701" s="9"/>
      <c r="N701" s="9"/>
      <c r="O701" s="9"/>
      <c r="P701" s="9"/>
      <c r="Q701" s="9"/>
      <c r="R701" s="9"/>
      <c r="S701" s="9"/>
      <c r="T701" s="9"/>
      <c r="U701" s="9"/>
      <c r="V701" s="9"/>
      <c r="W701" s="9"/>
      <c r="X701" s="9"/>
      <c r="Y701" s="9"/>
      <c r="Z701" s="9"/>
      <c r="AA701" s="9"/>
      <c r="AB701" s="9"/>
      <c r="AC701" s="10"/>
      <c r="AD701" s="535"/>
      <c r="AE701" s="6">
        <f t="shared" si="44"/>
        <v>0</v>
      </c>
      <c r="AF701" s="6" t="str">
        <f>IF($AE701=17,_xlfn.XLOOKUP($A701&amp;" ",CostDB!B:B,CostDB!A:A,"",,),IF($AE701=15,_xlfn.XLOOKUP($A701&amp;"   ",CostDB!B:B,CostDB!A:A,"",,),""))</f>
        <v/>
      </c>
      <c r="AG701" s="6" t="str">
        <f t="shared" si="42"/>
        <v/>
      </c>
      <c r="AH701" s="6" t="str">
        <f t="shared" si="41"/>
        <v/>
      </c>
      <c r="AI701" s="6" t="str">
        <f>IF($AF701="","",IF(LEFT(A701,5)="17500","タンク",IF(LEFT(A701,5)="17510","タンク",IF(COUNTIF(WeDB!$D$174:$D$183,$AF701)&gt;0,"吊掛けのみ",IF(COUNTIF(WeDB!$M$3:$M$169,$AF701)&gt;0,"アルミ",IF(COUNTIF(WeDB!D$3:D$169,$AF701),"WE適用","適用無し"))))))</f>
        <v/>
      </c>
      <c r="AJ701" s="6" t="str">
        <f>IF(AND(AI701="WE適用",COUNTIF(Planning!$AS$10:$AS$896,$AF701&amp;"_"&amp;$AH701)&gt;0),"計画ok",IF(AND(AI701="WE適用",COUNTIF(Planning!$AS$10:$AS$896,$AF701&amp;"_"&amp;$AH701)=0),"未反映NG",""))</f>
        <v/>
      </c>
      <c r="AK701" s="6" t="str">
        <f t="shared" si="43"/>
        <v>_</v>
      </c>
      <c r="AL701" s="6" t="str">
        <f>IF(B701="","",_xlfn.XLOOKUP(AF701,CostDB!A:A,CostDB!G:G))</f>
        <v/>
      </c>
    </row>
    <row r="702" spans="1:38" x14ac:dyDescent="0.35">
      <c r="A702" s="8"/>
      <c r="B702" s="9"/>
      <c r="C702" s="9"/>
      <c r="D702" s="10"/>
      <c r="E702" s="9"/>
      <c r="F702" s="9"/>
      <c r="G702" s="9"/>
      <c r="H702" s="9"/>
      <c r="I702" s="9"/>
      <c r="J702" s="9"/>
      <c r="K702" s="9"/>
      <c r="L702" s="9"/>
      <c r="M702" s="9"/>
      <c r="N702" s="9"/>
      <c r="O702" s="9"/>
      <c r="P702" s="9"/>
      <c r="Q702" s="9"/>
      <c r="R702" s="9"/>
      <c r="S702" s="9"/>
      <c r="T702" s="9"/>
      <c r="U702" s="9"/>
      <c r="V702" s="9"/>
      <c r="W702" s="9"/>
      <c r="X702" s="9"/>
      <c r="Y702" s="9"/>
      <c r="Z702" s="9"/>
      <c r="AA702" s="9"/>
      <c r="AB702" s="9"/>
      <c r="AC702" s="10"/>
      <c r="AD702" s="535"/>
      <c r="AE702" s="6">
        <f t="shared" si="44"/>
        <v>0</v>
      </c>
      <c r="AF702" s="6" t="str">
        <f>IF($AE702=17,_xlfn.XLOOKUP($A702&amp;" ",CostDB!B:B,CostDB!A:A,"",,),IF($AE702=15,_xlfn.XLOOKUP($A702&amp;"   ",CostDB!B:B,CostDB!A:A,"",,),""))</f>
        <v/>
      </c>
      <c r="AG702" s="6" t="str">
        <f t="shared" si="42"/>
        <v/>
      </c>
      <c r="AH702" s="6" t="str">
        <f t="shared" si="41"/>
        <v/>
      </c>
      <c r="AI702" s="6" t="str">
        <f>IF($AF702="","",IF(LEFT(A702,5)="17500","タンク",IF(LEFT(A702,5)="17510","タンク",IF(COUNTIF(WeDB!$D$174:$D$183,$AF702)&gt;0,"吊掛けのみ",IF(COUNTIF(WeDB!$M$3:$M$169,$AF702)&gt;0,"アルミ",IF(COUNTIF(WeDB!D$3:D$169,$AF702),"WE適用","適用無し"))))))</f>
        <v/>
      </c>
      <c r="AJ702" s="6" t="str">
        <f>IF(AND(AI702="WE適用",COUNTIF(Planning!$AS$10:$AS$896,$AF702&amp;"_"&amp;$AH702)&gt;0),"計画ok",IF(AND(AI702="WE適用",COUNTIF(Planning!$AS$10:$AS$896,$AF702&amp;"_"&amp;$AH702)=0),"未反映NG",""))</f>
        <v/>
      </c>
      <c r="AK702" s="6" t="str">
        <f t="shared" si="43"/>
        <v>_</v>
      </c>
      <c r="AL702" s="6" t="str">
        <f>IF(B702="","",_xlfn.XLOOKUP(AF702,CostDB!A:A,CostDB!G:G))</f>
        <v/>
      </c>
    </row>
    <row r="703" spans="1:38" x14ac:dyDescent="0.35">
      <c r="A703" s="8"/>
      <c r="B703" s="9"/>
      <c r="C703" s="9"/>
      <c r="D703" s="10"/>
      <c r="E703" s="9"/>
      <c r="F703" s="9"/>
      <c r="G703" s="9"/>
      <c r="H703" s="9"/>
      <c r="I703" s="9"/>
      <c r="J703" s="9"/>
      <c r="K703" s="9"/>
      <c r="L703" s="9"/>
      <c r="M703" s="9"/>
      <c r="N703" s="9"/>
      <c r="O703" s="9"/>
      <c r="P703" s="9"/>
      <c r="Q703" s="9"/>
      <c r="R703" s="9"/>
      <c r="S703" s="9"/>
      <c r="T703" s="9"/>
      <c r="U703" s="9"/>
      <c r="V703" s="9"/>
      <c r="W703" s="9"/>
      <c r="X703" s="9"/>
      <c r="Y703" s="9"/>
      <c r="Z703" s="9"/>
      <c r="AA703" s="9"/>
      <c r="AB703" s="9"/>
      <c r="AC703" s="10"/>
      <c r="AD703" s="535"/>
      <c r="AE703" s="6">
        <f t="shared" si="44"/>
        <v>0</v>
      </c>
      <c r="AF703" s="6" t="str">
        <f>IF($AE703=17,_xlfn.XLOOKUP($A703&amp;" ",CostDB!B:B,CostDB!A:A,"",,),IF($AE703=15,_xlfn.XLOOKUP($A703&amp;"   ",CostDB!B:B,CostDB!A:A,"",,),""))</f>
        <v/>
      </c>
      <c r="AG703" s="6" t="str">
        <f t="shared" si="42"/>
        <v/>
      </c>
      <c r="AH703" s="6" t="str">
        <f t="shared" si="41"/>
        <v/>
      </c>
      <c r="AI703" s="6" t="str">
        <f>IF($AF703="","",IF(LEFT(A703,5)="17500","タンク",IF(LEFT(A703,5)="17510","タンク",IF(COUNTIF(WeDB!$D$174:$D$183,$AF703)&gt;0,"吊掛けのみ",IF(COUNTIF(WeDB!$M$3:$M$169,$AF703)&gt;0,"アルミ",IF(COUNTIF(WeDB!D$3:D$169,$AF703),"WE適用","適用無し"))))))</f>
        <v/>
      </c>
      <c r="AJ703" s="6" t="str">
        <f>IF(AND(AI703="WE適用",COUNTIF(Planning!$AS$10:$AS$896,$AF703&amp;"_"&amp;$AH703)&gt;0),"計画ok",IF(AND(AI703="WE適用",COUNTIF(Planning!$AS$10:$AS$896,$AF703&amp;"_"&amp;$AH703)=0),"未反映NG",""))</f>
        <v/>
      </c>
      <c r="AK703" s="6" t="str">
        <f t="shared" si="43"/>
        <v>_</v>
      </c>
      <c r="AL703" s="6" t="str">
        <f>IF(B703="","",_xlfn.XLOOKUP(AF703,CostDB!A:A,CostDB!G:G))</f>
        <v/>
      </c>
    </row>
    <row r="704" spans="1:38" x14ac:dyDescent="0.35">
      <c r="A704" s="8"/>
      <c r="B704" s="9"/>
      <c r="C704" s="9"/>
      <c r="D704" s="10"/>
      <c r="E704" s="9"/>
      <c r="F704" s="9"/>
      <c r="G704" s="9"/>
      <c r="H704" s="9"/>
      <c r="I704" s="9"/>
      <c r="J704" s="9"/>
      <c r="K704" s="9"/>
      <c r="L704" s="9"/>
      <c r="M704" s="9"/>
      <c r="N704" s="9"/>
      <c r="O704" s="9"/>
      <c r="P704" s="9"/>
      <c r="Q704" s="9"/>
      <c r="R704" s="9"/>
      <c r="S704" s="9"/>
      <c r="T704" s="9"/>
      <c r="U704" s="9"/>
      <c r="V704" s="9"/>
      <c r="W704" s="9"/>
      <c r="X704" s="9"/>
      <c r="Y704" s="9"/>
      <c r="Z704" s="9"/>
      <c r="AA704" s="9"/>
      <c r="AB704" s="9"/>
      <c r="AC704" s="10"/>
      <c r="AD704" s="535"/>
      <c r="AE704" s="6">
        <f t="shared" si="44"/>
        <v>0</v>
      </c>
      <c r="AF704" s="6" t="str">
        <f>IF($AE704=17,_xlfn.XLOOKUP($A704&amp;" ",CostDB!B:B,CostDB!A:A,"",,),IF($AE704=15,_xlfn.XLOOKUP($A704&amp;"   ",CostDB!B:B,CostDB!A:A,"",,),""))</f>
        <v/>
      </c>
      <c r="AG704" s="6" t="str">
        <f t="shared" si="42"/>
        <v/>
      </c>
      <c r="AH704" s="6" t="str">
        <f t="shared" si="41"/>
        <v/>
      </c>
      <c r="AI704" s="6" t="str">
        <f>IF($AF704="","",IF(LEFT(A704,5)="17500","タンク",IF(LEFT(A704,5)="17510","タンク",IF(COUNTIF(WeDB!$D$174:$D$183,$AF704)&gt;0,"吊掛けのみ",IF(COUNTIF(WeDB!$M$3:$M$169,$AF704)&gt;0,"アルミ",IF(COUNTIF(WeDB!D$3:D$169,$AF704),"WE適用","適用無し"))))))</f>
        <v/>
      </c>
      <c r="AJ704" s="6" t="str">
        <f>IF(AND(AI704="WE適用",COUNTIF(Planning!$AS$10:$AS$896,$AF704&amp;"_"&amp;$AH704)&gt;0),"計画ok",IF(AND(AI704="WE適用",COUNTIF(Planning!$AS$10:$AS$896,$AF704&amp;"_"&amp;$AH704)=0),"未反映NG",""))</f>
        <v/>
      </c>
      <c r="AK704" s="6" t="str">
        <f t="shared" si="43"/>
        <v>_</v>
      </c>
      <c r="AL704" s="6" t="str">
        <f>IF(B704="","",_xlfn.XLOOKUP(AF704,CostDB!A:A,CostDB!G:G))</f>
        <v/>
      </c>
    </row>
    <row r="705" spans="1:38" x14ac:dyDescent="0.35">
      <c r="A705" s="8"/>
      <c r="B705" s="9"/>
      <c r="C705" s="9"/>
      <c r="D705" s="10"/>
      <c r="E705" s="9"/>
      <c r="F705" s="9"/>
      <c r="G705" s="9"/>
      <c r="H705" s="9"/>
      <c r="I705" s="9"/>
      <c r="J705" s="9"/>
      <c r="K705" s="9"/>
      <c r="L705" s="9"/>
      <c r="M705" s="9"/>
      <c r="N705" s="9"/>
      <c r="O705" s="9"/>
      <c r="P705" s="9"/>
      <c r="Q705" s="9"/>
      <c r="R705" s="9"/>
      <c r="S705" s="9"/>
      <c r="T705" s="9"/>
      <c r="U705" s="9"/>
      <c r="V705" s="9"/>
      <c r="W705" s="9"/>
      <c r="X705" s="9"/>
      <c r="Y705" s="9"/>
      <c r="Z705" s="9"/>
      <c r="AA705" s="9"/>
      <c r="AB705" s="9"/>
      <c r="AC705" s="10"/>
      <c r="AD705" s="535"/>
      <c r="AE705" s="6">
        <f t="shared" si="44"/>
        <v>0</v>
      </c>
      <c r="AF705" s="6" t="str">
        <f>IF($AE705=17,_xlfn.XLOOKUP($A705&amp;" ",CostDB!B:B,CostDB!A:A,"",,),IF($AE705=15,_xlfn.XLOOKUP($A705&amp;"   ",CostDB!B:B,CostDB!A:A,"",,),""))</f>
        <v/>
      </c>
      <c r="AG705" s="6" t="str">
        <f t="shared" si="42"/>
        <v/>
      </c>
      <c r="AH705" s="6" t="str">
        <f t="shared" si="41"/>
        <v/>
      </c>
      <c r="AI705" s="6" t="str">
        <f>IF($AF705="","",IF(LEFT(A705,5)="17500","タンク",IF(LEFT(A705,5)="17510","タンク",IF(COUNTIF(WeDB!$D$174:$D$183,$AF705)&gt;0,"吊掛けのみ",IF(COUNTIF(WeDB!$M$3:$M$169,$AF705)&gt;0,"アルミ",IF(COUNTIF(WeDB!D$3:D$169,$AF705),"WE適用","適用無し"))))))</f>
        <v/>
      </c>
      <c r="AJ705" s="6" t="str">
        <f>IF(AND(AI705="WE適用",COUNTIF(Planning!$AS$10:$AS$896,$AF705&amp;"_"&amp;$AH705)&gt;0),"計画ok",IF(AND(AI705="WE適用",COUNTIF(Planning!$AS$10:$AS$896,$AF705&amp;"_"&amp;$AH705)=0),"未反映NG",""))</f>
        <v/>
      </c>
      <c r="AK705" s="6" t="str">
        <f t="shared" si="43"/>
        <v>_</v>
      </c>
      <c r="AL705" s="6" t="str">
        <f>IF(B705="","",_xlfn.XLOOKUP(AF705,CostDB!A:A,CostDB!G:G))</f>
        <v/>
      </c>
    </row>
    <row r="706" spans="1:38" x14ac:dyDescent="0.35">
      <c r="A706" s="8"/>
      <c r="B706" s="9"/>
      <c r="C706" s="9"/>
      <c r="D706" s="10"/>
      <c r="E706" s="9"/>
      <c r="F706" s="9"/>
      <c r="G706" s="9"/>
      <c r="H706" s="9"/>
      <c r="I706" s="9"/>
      <c r="J706" s="9"/>
      <c r="K706" s="9"/>
      <c r="L706" s="9"/>
      <c r="M706" s="9"/>
      <c r="N706" s="9"/>
      <c r="O706" s="9"/>
      <c r="P706" s="9"/>
      <c r="Q706" s="9"/>
      <c r="R706" s="9"/>
      <c r="S706" s="9"/>
      <c r="T706" s="9"/>
      <c r="U706" s="9"/>
      <c r="V706" s="9"/>
      <c r="W706" s="9"/>
      <c r="X706" s="9"/>
      <c r="Y706" s="9"/>
      <c r="Z706" s="9"/>
      <c r="AA706" s="9"/>
      <c r="AB706" s="9"/>
      <c r="AC706" s="10"/>
      <c r="AD706" s="535"/>
      <c r="AE706" s="6">
        <f t="shared" si="44"/>
        <v>0</v>
      </c>
      <c r="AF706" s="6" t="str">
        <f>IF($AE706=17,_xlfn.XLOOKUP($A706&amp;" ",CostDB!B:B,CostDB!A:A,"",,),IF($AE706=15,_xlfn.XLOOKUP($A706&amp;"   ",CostDB!B:B,CostDB!A:A,"",,),""))</f>
        <v/>
      </c>
      <c r="AG706" s="6" t="str">
        <f t="shared" si="42"/>
        <v/>
      </c>
      <c r="AH706" s="6" t="str">
        <f t="shared" si="41"/>
        <v/>
      </c>
      <c r="AI706" s="6" t="str">
        <f>IF($AF706="","",IF(LEFT(A706,5)="17500","タンク",IF(LEFT(A706,5)="17510","タンク",IF(COUNTIF(WeDB!$D$174:$D$183,$AF706)&gt;0,"吊掛けのみ",IF(COUNTIF(WeDB!$M$3:$M$169,$AF706)&gt;0,"アルミ",IF(COUNTIF(WeDB!D$3:D$169,$AF706),"WE適用","適用無し"))))))</f>
        <v/>
      </c>
      <c r="AJ706" s="6" t="str">
        <f>IF(AND(AI706="WE適用",COUNTIF(Planning!$AS$10:$AS$896,$AF706&amp;"_"&amp;$AH706)&gt;0),"計画ok",IF(AND(AI706="WE適用",COUNTIF(Planning!$AS$10:$AS$896,$AF706&amp;"_"&amp;$AH706)=0),"未反映NG",""))</f>
        <v/>
      </c>
      <c r="AK706" s="6" t="str">
        <f t="shared" si="43"/>
        <v>_</v>
      </c>
      <c r="AL706" s="6" t="str">
        <f>IF(B706="","",_xlfn.XLOOKUP(AF706,CostDB!A:A,CostDB!G:G))</f>
        <v/>
      </c>
    </row>
    <row r="707" spans="1:38" x14ac:dyDescent="0.35">
      <c r="A707" s="8"/>
      <c r="B707" s="9"/>
      <c r="C707" s="9"/>
      <c r="D707" s="10"/>
      <c r="E707" s="9"/>
      <c r="F707" s="9"/>
      <c r="G707" s="9"/>
      <c r="H707" s="9"/>
      <c r="I707" s="9"/>
      <c r="J707" s="9"/>
      <c r="K707" s="9"/>
      <c r="L707" s="9"/>
      <c r="M707" s="9"/>
      <c r="N707" s="9"/>
      <c r="O707" s="9"/>
      <c r="P707" s="9"/>
      <c r="Q707" s="9"/>
      <c r="R707" s="9"/>
      <c r="S707" s="9"/>
      <c r="T707" s="9"/>
      <c r="U707" s="9"/>
      <c r="V707" s="9"/>
      <c r="W707" s="9"/>
      <c r="X707" s="9"/>
      <c r="Y707" s="9"/>
      <c r="Z707" s="9"/>
      <c r="AA707" s="9"/>
      <c r="AB707" s="9"/>
      <c r="AC707" s="10"/>
      <c r="AD707" s="535"/>
      <c r="AE707" s="6">
        <f t="shared" si="44"/>
        <v>0</v>
      </c>
      <c r="AF707" s="6" t="str">
        <f>IF($AE707=17,_xlfn.XLOOKUP($A707&amp;" ",CostDB!B:B,CostDB!A:A,"",,),IF($AE707=15,_xlfn.XLOOKUP($A707&amp;"   ",CostDB!B:B,CostDB!A:A,"",,),""))</f>
        <v/>
      </c>
      <c r="AG707" s="6" t="str">
        <f t="shared" si="42"/>
        <v/>
      </c>
      <c r="AH707" s="6" t="str">
        <f t="shared" si="41"/>
        <v/>
      </c>
      <c r="AI707" s="6" t="str">
        <f>IF($AF707="","",IF(LEFT(A707,5)="17500","タンク",IF(LEFT(A707,5)="17510","タンク",IF(COUNTIF(WeDB!$D$174:$D$183,$AF707)&gt;0,"吊掛けのみ",IF(COUNTIF(WeDB!$M$3:$M$169,$AF707)&gt;0,"アルミ",IF(COUNTIF(WeDB!D$3:D$169,$AF707),"WE適用","適用無し"))))))</f>
        <v/>
      </c>
      <c r="AJ707" s="6" t="str">
        <f>IF(AND(AI707="WE適用",COUNTIF(Planning!$AS$10:$AS$896,$AF707&amp;"_"&amp;$AH707)&gt;0),"計画ok",IF(AND(AI707="WE適用",COUNTIF(Planning!$AS$10:$AS$896,$AF707&amp;"_"&amp;$AH707)=0),"未反映NG",""))</f>
        <v/>
      </c>
      <c r="AK707" s="6" t="str">
        <f t="shared" si="43"/>
        <v>_</v>
      </c>
      <c r="AL707" s="6" t="str">
        <f>IF(B707="","",_xlfn.XLOOKUP(AF707,CostDB!A:A,CostDB!G:G))</f>
        <v/>
      </c>
    </row>
    <row r="708" spans="1:38" x14ac:dyDescent="0.35">
      <c r="A708" s="8"/>
      <c r="B708" s="9"/>
      <c r="C708" s="9"/>
      <c r="D708" s="10"/>
      <c r="E708" s="9"/>
      <c r="F708" s="9"/>
      <c r="G708" s="9"/>
      <c r="H708" s="9"/>
      <c r="I708" s="9"/>
      <c r="J708" s="9"/>
      <c r="K708" s="9"/>
      <c r="L708" s="9"/>
      <c r="M708" s="9"/>
      <c r="N708" s="9"/>
      <c r="O708" s="9"/>
      <c r="P708" s="9"/>
      <c r="Q708" s="9"/>
      <c r="R708" s="9"/>
      <c r="S708" s="9"/>
      <c r="T708" s="9"/>
      <c r="U708" s="9"/>
      <c r="V708" s="9"/>
      <c r="W708" s="9"/>
      <c r="X708" s="9"/>
      <c r="Y708" s="9"/>
      <c r="Z708" s="9"/>
      <c r="AA708" s="9"/>
      <c r="AB708" s="9"/>
      <c r="AC708" s="10"/>
      <c r="AD708" s="535"/>
      <c r="AE708" s="6">
        <f t="shared" si="44"/>
        <v>0</v>
      </c>
      <c r="AF708" s="6" t="str">
        <f>IF($AE708=17,_xlfn.XLOOKUP($A708&amp;" ",CostDB!B:B,CostDB!A:A,"",,),IF($AE708=15,_xlfn.XLOOKUP($A708&amp;"   ",CostDB!B:B,CostDB!A:A,"",,),""))</f>
        <v/>
      </c>
      <c r="AG708" s="6" t="str">
        <f t="shared" si="42"/>
        <v/>
      </c>
      <c r="AH708" s="6" t="str">
        <f t="shared" si="41"/>
        <v/>
      </c>
      <c r="AI708" s="6" t="str">
        <f>IF($AF708="","",IF(LEFT(A708,5)="17500","タンク",IF(LEFT(A708,5)="17510","タンク",IF(COUNTIF(WeDB!$D$174:$D$183,$AF708)&gt;0,"吊掛けのみ",IF(COUNTIF(WeDB!$M$3:$M$169,$AF708)&gt;0,"アルミ",IF(COUNTIF(WeDB!D$3:D$169,$AF708),"WE適用","適用無し"))))))</f>
        <v/>
      </c>
      <c r="AJ708" s="6" t="str">
        <f>IF(AND(AI708="WE適用",COUNTIF(Planning!$AS$10:$AS$896,$AF708&amp;"_"&amp;$AH708)&gt;0),"計画ok",IF(AND(AI708="WE適用",COUNTIF(Planning!$AS$10:$AS$896,$AF708&amp;"_"&amp;$AH708)=0),"未反映NG",""))</f>
        <v/>
      </c>
      <c r="AK708" s="6" t="str">
        <f t="shared" si="43"/>
        <v>_</v>
      </c>
      <c r="AL708" s="6" t="str">
        <f>IF(B708="","",_xlfn.XLOOKUP(AF708,CostDB!A:A,CostDB!G:G))</f>
        <v/>
      </c>
    </row>
    <row r="709" spans="1:38" x14ac:dyDescent="0.35">
      <c r="A709" s="8"/>
      <c r="B709" s="9"/>
      <c r="C709" s="9"/>
      <c r="D709" s="10"/>
      <c r="E709" s="9"/>
      <c r="F709" s="9"/>
      <c r="G709" s="9"/>
      <c r="H709" s="9"/>
      <c r="I709" s="9"/>
      <c r="J709" s="9"/>
      <c r="K709" s="9"/>
      <c r="L709" s="9"/>
      <c r="M709" s="9"/>
      <c r="N709" s="9"/>
      <c r="O709" s="9"/>
      <c r="P709" s="9"/>
      <c r="Q709" s="9"/>
      <c r="R709" s="9"/>
      <c r="S709" s="9"/>
      <c r="T709" s="9"/>
      <c r="U709" s="9"/>
      <c r="V709" s="9"/>
      <c r="W709" s="9"/>
      <c r="X709" s="9"/>
      <c r="Y709" s="9"/>
      <c r="Z709" s="9"/>
      <c r="AA709" s="9"/>
      <c r="AB709" s="9"/>
      <c r="AC709" s="10"/>
      <c r="AD709" s="535"/>
      <c r="AE709" s="6">
        <f t="shared" si="44"/>
        <v>0</v>
      </c>
      <c r="AF709" s="6" t="str">
        <f>IF($AE709=17,_xlfn.XLOOKUP($A709&amp;" ",CostDB!B:B,CostDB!A:A,"",,),IF($AE709=15,_xlfn.XLOOKUP($A709&amp;"   ",CostDB!B:B,CostDB!A:A,"",,),""))</f>
        <v/>
      </c>
      <c r="AG709" s="6" t="str">
        <f t="shared" si="42"/>
        <v/>
      </c>
      <c r="AH709" s="6" t="str">
        <f t="shared" ref="AH709:AH772" si="45">IF($AG709="","",IF($AG709="COM","CBU",IF($AG709="MULTI","CBU",IF($AG709="FUN","CBU",IF($AG709="CELL","CBU",IF($AG709="CKD","CKD"))))))</f>
        <v/>
      </c>
      <c r="AI709" s="6" t="str">
        <f>IF($AF709="","",IF(LEFT(A709,5)="17500","タンク",IF(LEFT(A709,5)="17510","タンク",IF(COUNTIF(WeDB!$D$174:$D$183,$AF709)&gt;0,"吊掛けのみ",IF(COUNTIF(WeDB!$M$3:$M$169,$AF709)&gt;0,"アルミ",IF(COUNTIF(WeDB!D$3:D$169,$AF709),"WE適用","適用無し"))))))</f>
        <v/>
      </c>
      <c r="AJ709" s="6" t="str">
        <f>IF(AND(AI709="WE適用",COUNTIF(Planning!$AS$10:$AS$896,$AF709&amp;"_"&amp;$AH709)&gt;0),"計画ok",IF(AND(AI709="WE適用",COUNTIF(Planning!$AS$10:$AS$896,$AF709&amp;"_"&amp;$AH709)=0),"未反映NG",""))</f>
        <v/>
      </c>
      <c r="AK709" s="6" t="str">
        <f t="shared" si="43"/>
        <v>_</v>
      </c>
      <c r="AL709" s="6" t="str">
        <f>IF(B709="","",_xlfn.XLOOKUP(AF709,CostDB!A:A,CostDB!G:G))</f>
        <v/>
      </c>
    </row>
    <row r="710" spans="1:38" x14ac:dyDescent="0.35">
      <c r="A710" s="8"/>
      <c r="B710" s="9"/>
      <c r="C710" s="9"/>
      <c r="D710" s="10"/>
      <c r="E710" s="9"/>
      <c r="F710" s="9"/>
      <c r="G710" s="9"/>
      <c r="H710" s="9"/>
      <c r="I710" s="9"/>
      <c r="J710" s="9"/>
      <c r="K710" s="9"/>
      <c r="L710" s="9"/>
      <c r="M710" s="9"/>
      <c r="N710" s="9"/>
      <c r="O710" s="9"/>
      <c r="P710" s="9"/>
      <c r="Q710" s="9"/>
      <c r="R710" s="9"/>
      <c r="S710" s="9"/>
      <c r="T710" s="9"/>
      <c r="U710" s="9"/>
      <c r="V710" s="9"/>
      <c r="W710" s="9"/>
      <c r="X710" s="9"/>
      <c r="Y710" s="9"/>
      <c r="Z710" s="9"/>
      <c r="AA710" s="9"/>
      <c r="AB710" s="9"/>
      <c r="AC710" s="10"/>
      <c r="AD710" s="535"/>
      <c r="AE710" s="6">
        <f t="shared" si="44"/>
        <v>0</v>
      </c>
      <c r="AF710" s="6" t="str">
        <f>IF($AE710=17,_xlfn.XLOOKUP($A710&amp;" ",CostDB!B:B,CostDB!A:A,"",,),IF($AE710=15,_xlfn.XLOOKUP($A710&amp;"   ",CostDB!B:B,CostDB!A:A,"",,),""))</f>
        <v/>
      </c>
      <c r="AG710" s="6" t="str">
        <f t="shared" ref="AG710:AG773" si="46">IF($B710="K2AF02","COM",IF($B710="K2AF04","MULTI",IF($B710="K2AFC3","FUN",IF($B710="K2AFC4","CELL",IF($B710="K2KD32","CKD","")))))</f>
        <v/>
      </c>
      <c r="AH710" s="6" t="str">
        <f t="shared" si="45"/>
        <v/>
      </c>
      <c r="AI710" s="6" t="str">
        <f>IF($AF710="","",IF(LEFT(A710,5)="17500","タンク",IF(LEFT(A710,5)="17510","タンク",IF(COUNTIF(WeDB!$D$174:$D$183,$AF710)&gt;0,"吊掛けのみ",IF(COUNTIF(WeDB!$M$3:$M$169,$AF710)&gt;0,"アルミ",IF(COUNTIF(WeDB!D$3:D$169,$AF710),"WE適用","適用無し"))))))</f>
        <v/>
      </c>
      <c r="AJ710" s="6" t="str">
        <f>IF(AND(AI710="WE適用",COUNTIF(Planning!$AS$10:$AS$896,$AF710&amp;"_"&amp;$AH710)&gt;0),"計画ok",IF(AND(AI710="WE適用",COUNTIF(Planning!$AS$10:$AS$896,$AF710&amp;"_"&amp;$AH710)=0),"未反映NG",""))</f>
        <v/>
      </c>
      <c r="AK710" s="6" t="str">
        <f t="shared" ref="AK710:AK773" si="47">AF710&amp;"_"&amp;AH710</f>
        <v>_</v>
      </c>
      <c r="AL710" s="6" t="str">
        <f>IF(B710="","",_xlfn.XLOOKUP(AF710,CostDB!A:A,CostDB!G:G))</f>
        <v/>
      </c>
    </row>
    <row r="711" spans="1:38" x14ac:dyDescent="0.35">
      <c r="A711" s="8"/>
      <c r="B711" s="9"/>
      <c r="C711" s="9"/>
      <c r="D711" s="10"/>
      <c r="E711" s="9"/>
      <c r="F711" s="9"/>
      <c r="G711" s="9"/>
      <c r="H711" s="9"/>
      <c r="I711" s="9"/>
      <c r="J711" s="9"/>
      <c r="K711" s="9"/>
      <c r="L711" s="9"/>
      <c r="M711" s="9"/>
      <c r="N711" s="9"/>
      <c r="O711" s="9"/>
      <c r="P711" s="9"/>
      <c r="Q711" s="9"/>
      <c r="R711" s="9"/>
      <c r="S711" s="9"/>
      <c r="T711" s="9"/>
      <c r="U711" s="9"/>
      <c r="V711" s="9"/>
      <c r="W711" s="9"/>
      <c r="X711" s="9"/>
      <c r="Y711" s="9"/>
      <c r="Z711" s="9"/>
      <c r="AA711" s="9"/>
      <c r="AB711" s="9"/>
      <c r="AC711" s="10"/>
      <c r="AD711" s="535"/>
      <c r="AE711" s="6">
        <f t="shared" si="44"/>
        <v>0</v>
      </c>
      <c r="AF711" s="6" t="str">
        <f>IF($AE711=17,_xlfn.XLOOKUP($A711&amp;" ",CostDB!B:B,CostDB!A:A,"",,),IF($AE711=15,_xlfn.XLOOKUP($A711&amp;"   ",CostDB!B:B,CostDB!A:A,"",,),""))</f>
        <v/>
      </c>
      <c r="AG711" s="6" t="str">
        <f t="shared" si="46"/>
        <v/>
      </c>
      <c r="AH711" s="6" t="str">
        <f t="shared" si="45"/>
        <v/>
      </c>
      <c r="AI711" s="6" t="str">
        <f>IF($AF711="","",IF(LEFT(A711,5)="17500","タンク",IF(LEFT(A711,5)="17510","タンク",IF(COUNTIF(WeDB!$D$174:$D$183,$AF711)&gt;0,"吊掛けのみ",IF(COUNTIF(WeDB!$M$3:$M$169,$AF711)&gt;0,"アルミ",IF(COUNTIF(WeDB!D$3:D$169,$AF711),"WE適用","適用無し"))))))</f>
        <v/>
      </c>
      <c r="AJ711" s="6" t="str">
        <f>IF(AND(AI711="WE適用",COUNTIF(Planning!$AS$10:$AS$896,$AF711&amp;"_"&amp;$AH711)&gt;0),"計画ok",IF(AND(AI711="WE適用",COUNTIF(Planning!$AS$10:$AS$896,$AF711&amp;"_"&amp;$AH711)=0),"未反映NG",""))</f>
        <v/>
      </c>
      <c r="AK711" s="6" t="str">
        <f t="shared" si="47"/>
        <v>_</v>
      </c>
      <c r="AL711" s="6" t="str">
        <f>IF(B711="","",_xlfn.XLOOKUP(AF711,CostDB!A:A,CostDB!G:G))</f>
        <v/>
      </c>
    </row>
    <row r="712" spans="1:38" x14ac:dyDescent="0.35">
      <c r="A712" s="8"/>
      <c r="B712" s="9"/>
      <c r="C712" s="9"/>
      <c r="D712" s="10"/>
      <c r="E712" s="9"/>
      <c r="F712" s="9"/>
      <c r="G712" s="9"/>
      <c r="H712" s="9"/>
      <c r="I712" s="9"/>
      <c r="J712" s="9"/>
      <c r="K712" s="9"/>
      <c r="L712" s="9"/>
      <c r="M712" s="9"/>
      <c r="N712" s="9"/>
      <c r="O712" s="9"/>
      <c r="P712" s="9"/>
      <c r="Q712" s="9"/>
      <c r="R712" s="9"/>
      <c r="S712" s="9"/>
      <c r="T712" s="9"/>
      <c r="U712" s="9"/>
      <c r="V712" s="9"/>
      <c r="W712" s="9"/>
      <c r="X712" s="9"/>
      <c r="Y712" s="9"/>
      <c r="Z712" s="9"/>
      <c r="AA712" s="9"/>
      <c r="AB712" s="9"/>
      <c r="AC712" s="10"/>
      <c r="AD712" s="535"/>
      <c r="AE712" s="6">
        <f t="shared" si="44"/>
        <v>0</v>
      </c>
      <c r="AF712" s="6" t="str">
        <f>IF($AE712=17,_xlfn.XLOOKUP($A712&amp;" ",CostDB!B:B,CostDB!A:A,"",,),IF($AE712=15,_xlfn.XLOOKUP($A712&amp;"   ",CostDB!B:B,CostDB!A:A,"",,),""))</f>
        <v/>
      </c>
      <c r="AG712" s="6" t="str">
        <f t="shared" si="46"/>
        <v/>
      </c>
      <c r="AH712" s="6" t="str">
        <f t="shared" si="45"/>
        <v/>
      </c>
      <c r="AI712" s="6" t="str">
        <f>IF($AF712="","",IF(LEFT(A712,5)="17500","タンク",IF(LEFT(A712,5)="17510","タンク",IF(COUNTIF(WeDB!$D$174:$D$183,$AF712)&gt;0,"吊掛けのみ",IF(COUNTIF(WeDB!$M$3:$M$169,$AF712)&gt;0,"アルミ",IF(COUNTIF(WeDB!D$3:D$169,$AF712),"WE適用","適用無し"))))))</f>
        <v/>
      </c>
      <c r="AJ712" s="6" t="str">
        <f>IF(AND(AI712="WE適用",COUNTIF(Planning!$AS$10:$AS$896,$AF712&amp;"_"&amp;$AH712)&gt;0),"計画ok",IF(AND(AI712="WE適用",COUNTIF(Planning!$AS$10:$AS$896,$AF712&amp;"_"&amp;$AH712)=0),"未反映NG",""))</f>
        <v/>
      </c>
      <c r="AK712" s="6" t="str">
        <f t="shared" si="47"/>
        <v>_</v>
      </c>
      <c r="AL712" s="6" t="str">
        <f>IF(B712="","",_xlfn.XLOOKUP(AF712,CostDB!A:A,CostDB!G:G))</f>
        <v/>
      </c>
    </row>
    <row r="713" spans="1:38" x14ac:dyDescent="0.35">
      <c r="A713" s="8"/>
      <c r="B713" s="9"/>
      <c r="C713" s="9"/>
      <c r="D713" s="10"/>
      <c r="E713" s="9"/>
      <c r="F713" s="9"/>
      <c r="G713" s="9"/>
      <c r="H713" s="9"/>
      <c r="I713" s="9"/>
      <c r="J713" s="9"/>
      <c r="K713" s="9"/>
      <c r="L713" s="9"/>
      <c r="M713" s="9"/>
      <c r="N713" s="9"/>
      <c r="O713" s="9"/>
      <c r="P713" s="9"/>
      <c r="Q713" s="9"/>
      <c r="R713" s="9"/>
      <c r="S713" s="9"/>
      <c r="T713" s="9"/>
      <c r="U713" s="9"/>
      <c r="V713" s="9"/>
      <c r="W713" s="9"/>
      <c r="X713" s="9"/>
      <c r="Y713" s="9"/>
      <c r="Z713" s="9"/>
      <c r="AA713" s="9"/>
      <c r="AB713" s="9"/>
      <c r="AC713" s="10"/>
      <c r="AD713" s="535"/>
      <c r="AE713" s="6">
        <f t="shared" si="44"/>
        <v>0</v>
      </c>
      <c r="AF713" s="6" t="str">
        <f>IF($AE713=17,_xlfn.XLOOKUP($A713&amp;" ",CostDB!B:B,CostDB!A:A,"",,),IF($AE713=15,_xlfn.XLOOKUP($A713&amp;"   ",CostDB!B:B,CostDB!A:A,"",,),""))</f>
        <v/>
      </c>
      <c r="AG713" s="6" t="str">
        <f t="shared" si="46"/>
        <v/>
      </c>
      <c r="AH713" s="6" t="str">
        <f t="shared" si="45"/>
        <v/>
      </c>
      <c r="AI713" s="6" t="str">
        <f>IF($AF713="","",IF(LEFT(A713,5)="17500","タンク",IF(LEFT(A713,5)="17510","タンク",IF(COUNTIF(WeDB!$D$174:$D$183,$AF713)&gt;0,"吊掛けのみ",IF(COUNTIF(WeDB!$M$3:$M$169,$AF713)&gt;0,"アルミ",IF(COUNTIF(WeDB!D$3:D$169,$AF713),"WE適用","適用無し"))))))</f>
        <v/>
      </c>
      <c r="AJ713" s="6" t="str">
        <f>IF(AND(AI713="WE適用",COUNTIF(Planning!$AS$10:$AS$896,$AF713&amp;"_"&amp;$AH713)&gt;0),"計画ok",IF(AND(AI713="WE適用",COUNTIF(Planning!$AS$10:$AS$896,$AF713&amp;"_"&amp;$AH713)=0),"未反映NG",""))</f>
        <v/>
      </c>
      <c r="AK713" s="6" t="str">
        <f t="shared" si="47"/>
        <v>_</v>
      </c>
      <c r="AL713" s="6" t="str">
        <f>IF(B713="","",_xlfn.XLOOKUP(AF713,CostDB!A:A,CostDB!G:G))</f>
        <v/>
      </c>
    </row>
    <row r="714" spans="1:38" x14ac:dyDescent="0.35">
      <c r="A714" s="8"/>
      <c r="B714" s="9"/>
      <c r="C714" s="9"/>
      <c r="D714" s="10"/>
      <c r="E714" s="9"/>
      <c r="F714" s="9"/>
      <c r="G714" s="9"/>
      <c r="H714" s="9"/>
      <c r="I714" s="9"/>
      <c r="J714" s="9"/>
      <c r="K714" s="9"/>
      <c r="L714" s="9"/>
      <c r="M714" s="9"/>
      <c r="N714" s="9"/>
      <c r="O714" s="9"/>
      <c r="P714" s="9"/>
      <c r="Q714" s="9"/>
      <c r="R714" s="9"/>
      <c r="S714" s="9"/>
      <c r="T714" s="9"/>
      <c r="U714" s="9"/>
      <c r="V714" s="9"/>
      <c r="W714" s="9"/>
      <c r="X714" s="9"/>
      <c r="Y714" s="9"/>
      <c r="Z714" s="9"/>
      <c r="AA714" s="9"/>
      <c r="AB714" s="9"/>
      <c r="AC714" s="10"/>
      <c r="AD714" s="535"/>
      <c r="AE714" s="6">
        <f t="shared" si="44"/>
        <v>0</v>
      </c>
      <c r="AF714" s="6" t="str">
        <f>IF($AE714=17,_xlfn.XLOOKUP($A714&amp;" ",CostDB!B:B,CostDB!A:A,"",,),IF($AE714=15,_xlfn.XLOOKUP($A714&amp;"   ",CostDB!B:B,CostDB!A:A,"",,),""))</f>
        <v/>
      </c>
      <c r="AG714" s="6" t="str">
        <f t="shared" si="46"/>
        <v/>
      </c>
      <c r="AH714" s="6" t="str">
        <f t="shared" si="45"/>
        <v/>
      </c>
      <c r="AI714" s="6" t="str">
        <f>IF($AF714="","",IF(LEFT(A714,5)="17500","タンク",IF(LEFT(A714,5)="17510","タンク",IF(COUNTIF(WeDB!$D$174:$D$183,$AF714)&gt;0,"吊掛けのみ",IF(COUNTIF(WeDB!$M$3:$M$169,$AF714)&gt;0,"アルミ",IF(COUNTIF(WeDB!D$3:D$169,$AF714),"WE適用","適用無し"))))))</f>
        <v/>
      </c>
      <c r="AJ714" s="6" t="str">
        <f>IF(AND(AI714="WE適用",COUNTIF(Planning!$AS$10:$AS$896,$AF714&amp;"_"&amp;$AH714)&gt;0),"計画ok",IF(AND(AI714="WE適用",COUNTIF(Planning!$AS$10:$AS$896,$AF714&amp;"_"&amp;$AH714)=0),"未反映NG",""))</f>
        <v/>
      </c>
      <c r="AK714" s="6" t="str">
        <f t="shared" si="47"/>
        <v>_</v>
      </c>
      <c r="AL714" s="6" t="str">
        <f>IF(B714="","",_xlfn.XLOOKUP(AF714,CostDB!A:A,CostDB!G:G))</f>
        <v/>
      </c>
    </row>
    <row r="715" spans="1:38" x14ac:dyDescent="0.35">
      <c r="A715" s="8"/>
      <c r="B715" s="9"/>
      <c r="C715" s="9"/>
      <c r="D715" s="10"/>
      <c r="E715" s="9"/>
      <c r="F715" s="9"/>
      <c r="G715" s="9"/>
      <c r="H715" s="9"/>
      <c r="I715" s="9"/>
      <c r="J715" s="9"/>
      <c r="K715" s="9"/>
      <c r="L715" s="9"/>
      <c r="M715" s="9"/>
      <c r="N715" s="9"/>
      <c r="O715" s="9"/>
      <c r="P715" s="9"/>
      <c r="Q715" s="9"/>
      <c r="R715" s="9"/>
      <c r="S715" s="9"/>
      <c r="T715" s="9"/>
      <c r="U715" s="9"/>
      <c r="V715" s="9"/>
      <c r="W715" s="9"/>
      <c r="X715" s="9"/>
      <c r="Y715" s="9"/>
      <c r="Z715" s="9"/>
      <c r="AA715" s="9"/>
      <c r="AB715" s="9"/>
      <c r="AC715" s="10"/>
      <c r="AD715" s="535"/>
      <c r="AE715" s="6">
        <f t="shared" si="44"/>
        <v>0</v>
      </c>
      <c r="AF715" s="6" t="str">
        <f>IF($AE715=17,_xlfn.XLOOKUP($A715&amp;" ",CostDB!B:B,CostDB!A:A,"",,),IF($AE715=15,_xlfn.XLOOKUP($A715&amp;"   ",CostDB!B:B,CostDB!A:A,"",,),""))</f>
        <v/>
      </c>
      <c r="AG715" s="6" t="str">
        <f t="shared" si="46"/>
        <v/>
      </c>
      <c r="AH715" s="6" t="str">
        <f t="shared" si="45"/>
        <v/>
      </c>
      <c r="AI715" s="6" t="str">
        <f>IF($AF715="","",IF(LEFT(A715,5)="17500","タンク",IF(LEFT(A715,5)="17510","タンク",IF(COUNTIF(WeDB!$D$174:$D$183,$AF715)&gt;0,"吊掛けのみ",IF(COUNTIF(WeDB!$M$3:$M$169,$AF715)&gt;0,"アルミ",IF(COUNTIF(WeDB!D$3:D$169,$AF715),"WE適用","適用無し"))))))</f>
        <v/>
      </c>
      <c r="AJ715" s="6" t="str">
        <f>IF(AND(AI715="WE適用",COUNTIF(Planning!$AS$10:$AS$896,$AF715&amp;"_"&amp;$AH715)&gt;0),"計画ok",IF(AND(AI715="WE適用",COUNTIF(Planning!$AS$10:$AS$896,$AF715&amp;"_"&amp;$AH715)=0),"未反映NG",""))</f>
        <v/>
      </c>
      <c r="AK715" s="6" t="str">
        <f t="shared" si="47"/>
        <v>_</v>
      </c>
      <c r="AL715" s="6" t="str">
        <f>IF(B715="","",_xlfn.XLOOKUP(AF715,CostDB!A:A,CostDB!G:G))</f>
        <v/>
      </c>
    </row>
    <row r="716" spans="1:38" x14ac:dyDescent="0.35">
      <c r="A716" s="8"/>
      <c r="B716" s="9"/>
      <c r="C716" s="9"/>
      <c r="D716" s="10"/>
      <c r="E716" s="9"/>
      <c r="F716" s="9"/>
      <c r="G716" s="9"/>
      <c r="H716" s="9"/>
      <c r="I716" s="9"/>
      <c r="J716" s="9"/>
      <c r="K716" s="9"/>
      <c r="L716" s="9"/>
      <c r="M716" s="9"/>
      <c r="N716" s="9"/>
      <c r="O716" s="9"/>
      <c r="P716" s="9"/>
      <c r="Q716" s="9"/>
      <c r="R716" s="9"/>
      <c r="S716" s="9"/>
      <c r="T716" s="9"/>
      <c r="U716" s="9"/>
      <c r="V716" s="9"/>
      <c r="W716" s="9"/>
      <c r="X716" s="9"/>
      <c r="Y716" s="9"/>
      <c r="Z716" s="9"/>
      <c r="AA716" s="9"/>
      <c r="AB716" s="9"/>
      <c r="AC716" s="10"/>
      <c r="AD716" s="535"/>
      <c r="AE716" s="6">
        <f t="shared" si="44"/>
        <v>0</v>
      </c>
      <c r="AF716" s="6" t="str">
        <f>IF($AE716=17,_xlfn.XLOOKUP($A716&amp;" ",CostDB!B:B,CostDB!A:A,"",,),IF($AE716=15,_xlfn.XLOOKUP($A716&amp;"   ",CostDB!B:B,CostDB!A:A,"",,),""))</f>
        <v/>
      </c>
      <c r="AG716" s="6" t="str">
        <f t="shared" si="46"/>
        <v/>
      </c>
      <c r="AH716" s="6" t="str">
        <f t="shared" si="45"/>
        <v/>
      </c>
      <c r="AI716" s="6" t="str">
        <f>IF($AF716="","",IF(LEFT(A716,5)="17500","タンク",IF(LEFT(A716,5)="17510","タンク",IF(COUNTIF(WeDB!$D$174:$D$183,$AF716)&gt;0,"吊掛けのみ",IF(COUNTIF(WeDB!$M$3:$M$169,$AF716)&gt;0,"アルミ",IF(COUNTIF(WeDB!D$3:D$169,$AF716),"WE適用","適用無し"))))))</f>
        <v/>
      </c>
      <c r="AJ716" s="6" t="str">
        <f>IF(AND(AI716="WE適用",COUNTIF(Planning!$AS$10:$AS$896,$AF716&amp;"_"&amp;$AH716)&gt;0),"計画ok",IF(AND(AI716="WE適用",COUNTIF(Planning!$AS$10:$AS$896,$AF716&amp;"_"&amp;$AH716)=0),"未反映NG",""))</f>
        <v/>
      </c>
      <c r="AK716" s="6" t="str">
        <f t="shared" si="47"/>
        <v>_</v>
      </c>
      <c r="AL716" s="6" t="str">
        <f>IF(B716="","",_xlfn.XLOOKUP(AF716,CostDB!A:A,CostDB!G:G))</f>
        <v/>
      </c>
    </row>
    <row r="717" spans="1:38" x14ac:dyDescent="0.35">
      <c r="A717" s="8"/>
      <c r="B717" s="9"/>
      <c r="C717" s="9"/>
      <c r="D717" s="10"/>
      <c r="E717" s="9"/>
      <c r="F717" s="9"/>
      <c r="G717" s="9"/>
      <c r="H717" s="9"/>
      <c r="I717" s="9"/>
      <c r="J717" s="9"/>
      <c r="K717" s="9"/>
      <c r="L717" s="9"/>
      <c r="M717" s="9"/>
      <c r="N717" s="9"/>
      <c r="O717" s="9"/>
      <c r="P717" s="9"/>
      <c r="Q717" s="9"/>
      <c r="R717" s="9"/>
      <c r="S717" s="9"/>
      <c r="T717" s="9"/>
      <c r="U717" s="9"/>
      <c r="V717" s="9"/>
      <c r="W717" s="9"/>
      <c r="X717" s="9"/>
      <c r="Y717" s="9"/>
      <c r="Z717" s="9"/>
      <c r="AA717" s="9"/>
      <c r="AB717" s="9"/>
      <c r="AC717" s="10"/>
      <c r="AD717" s="535"/>
      <c r="AE717" s="6">
        <f t="shared" si="44"/>
        <v>0</v>
      </c>
      <c r="AF717" s="6" t="str">
        <f>IF($AE717=17,_xlfn.XLOOKUP($A717&amp;" ",CostDB!B:B,CostDB!A:A,"",,),IF($AE717=15,_xlfn.XLOOKUP($A717&amp;"   ",CostDB!B:B,CostDB!A:A,"",,),""))</f>
        <v/>
      </c>
      <c r="AG717" s="6" t="str">
        <f t="shared" si="46"/>
        <v/>
      </c>
      <c r="AH717" s="6" t="str">
        <f t="shared" si="45"/>
        <v/>
      </c>
      <c r="AI717" s="6" t="str">
        <f>IF($AF717="","",IF(LEFT(A717,5)="17500","タンク",IF(LEFT(A717,5)="17510","タンク",IF(COUNTIF(WeDB!$D$174:$D$183,$AF717)&gt;0,"吊掛けのみ",IF(COUNTIF(WeDB!$M$3:$M$169,$AF717)&gt;0,"アルミ",IF(COUNTIF(WeDB!D$3:D$169,$AF717),"WE適用","適用無し"))))))</f>
        <v/>
      </c>
      <c r="AJ717" s="6" t="str">
        <f>IF(AND(AI717="WE適用",COUNTIF(Planning!$AS$10:$AS$896,$AF717&amp;"_"&amp;$AH717)&gt;0),"計画ok",IF(AND(AI717="WE適用",COUNTIF(Planning!$AS$10:$AS$896,$AF717&amp;"_"&amp;$AH717)=0),"未反映NG",""))</f>
        <v/>
      </c>
      <c r="AK717" s="6" t="str">
        <f t="shared" si="47"/>
        <v>_</v>
      </c>
      <c r="AL717" s="6" t="str">
        <f>IF(B717="","",_xlfn.XLOOKUP(AF717,CostDB!A:A,CostDB!G:G))</f>
        <v/>
      </c>
    </row>
    <row r="718" spans="1:38" x14ac:dyDescent="0.35">
      <c r="A718" s="8"/>
      <c r="B718" s="9"/>
      <c r="C718" s="9"/>
      <c r="D718" s="10"/>
      <c r="E718" s="9"/>
      <c r="F718" s="9"/>
      <c r="G718" s="9"/>
      <c r="H718" s="9"/>
      <c r="I718" s="9"/>
      <c r="J718" s="9"/>
      <c r="K718" s="9"/>
      <c r="L718" s="9"/>
      <c r="M718" s="9"/>
      <c r="N718" s="9"/>
      <c r="O718" s="9"/>
      <c r="P718" s="9"/>
      <c r="Q718" s="9"/>
      <c r="R718" s="9"/>
      <c r="S718" s="9"/>
      <c r="T718" s="9"/>
      <c r="U718" s="9"/>
      <c r="V718" s="9"/>
      <c r="W718" s="9"/>
      <c r="X718" s="9"/>
      <c r="Y718" s="9"/>
      <c r="Z718" s="9"/>
      <c r="AA718" s="9"/>
      <c r="AB718" s="9"/>
      <c r="AC718" s="10"/>
      <c r="AD718" s="535"/>
      <c r="AE718" s="6">
        <f t="shared" si="44"/>
        <v>0</v>
      </c>
      <c r="AF718" s="6" t="str">
        <f>IF($AE718=17,_xlfn.XLOOKUP($A718&amp;" ",CostDB!B:B,CostDB!A:A,"",,),IF($AE718=15,_xlfn.XLOOKUP($A718&amp;"   ",CostDB!B:B,CostDB!A:A,"",,),""))</f>
        <v/>
      </c>
      <c r="AG718" s="6" t="str">
        <f t="shared" si="46"/>
        <v/>
      </c>
      <c r="AH718" s="6" t="str">
        <f t="shared" si="45"/>
        <v/>
      </c>
      <c r="AI718" s="6" t="str">
        <f>IF($AF718="","",IF(LEFT(A718,5)="17500","タンク",IF(LEFT(A718,5)="17510","タンク",IF(COUNTIF(WeDB!$D$174:$D$183,$AF718)&gt;0,"吊掛けのみ",IF(COUNTIF(WeDB!$M$3:$M$169,$AF718)&gt;0,"アルミ",IF(COUNTIF(WeDB!D$3:D$169,$AF718),"WE適用","適用無し"))))))</f>
        <v/>
      </c>
      <c r="AJ718" s="6" t="str">
        <f>IF(AND(AI718="WE適用",COUNTIF(Planning!$AS$10:$AS$896,$AF718&amp;"_"&amp;$AH718)&gt;0),"計画ok",IF(AND(AI718="WE適用",COUNTIF(Planning!$AS$10:$AS$896,$AF718&amp;"_"&amp;$AH718)=0),"未反映NG",""))</f>
        <v/>
      </c>
      <c r="AK718" s="6" t="str">
        <f t="shared" si="47"/>
        <v>_</v>
      </c>
      <c r="AL718" s="6" t="str">
        <f>IF(B718="","",_xlfn.XLOOKUP(AF718,CostDB!A:A,CostDB!G:G))</f>
        <v/>
      </c>
    </row>
    <row r="719" spans="1:38" x14ac:dyDescent="0.35">
      <c r="A719" s="8"/>
      <c r="B719" s="9"/>
      <c r="C719" s="9"/>
      <c r="D719" s="10"/>
      <c r="E719" s="9"/>
      <c r="F719" s="9"/>
      <c r="G719" s="9"/>
      <c r="H719" s="9"/>
      <c r="I719" s="9"/>
      <c r="J719" s="9"/>
      <c r="K719" s="9"/>
      <c r="L719" s="9"/>
      <c r="M719" s="9"/>
      <c r="N719" s="9"/>
      <c r="O719" s="9"/>
      <c r="P719" s="9"/>
      <c r="Q719" s="9"/>
      <c r="R719" s="9"/>
      <c r="S719" s="9"/>
      <c r="T719" s="9"/>
      <c r="U719" s="9"/>
      <c r="V719" s="9"/>
      <c r="W719" s="9"/>
      <c r="X719" s="9"/>
      <c r="Y719" s="9"/>
      <c r="Z719" s="9"/>
      <c r="AA719" s="9"/>
      <c r="AB719" s="9"/>
      <c r="AC719" s="10"/>
      <c r="AD719" s="535"/>
      <c r="AE719" s="6">
        <f t="shared" si="44"/>
        <v>0</v>
      </c>
      <c r="AF719" s="6" t="str">
        <f>IF($AE719=17,_xlfn.XLOOKUP($A719&amp;" ",CostDB!B:B,CostDB!A:A,"",,),IF($AE719=15,_xlfn.XLOOKUP($A719&amp;"   ",CostDB!B:B,CostDB!A:A,"",,),""))</f>
        <v/>
      </c>
      <c r="AG719" s="6" t="str">
        <f t="shared" si="46"/>
        <v/>
      </c>
      <c r="AH719" s="6" t="str">
        <f t="shared" si="45"/>
        <v/>
      </c>
      <c r="AI719" s="6" t="str">
        <f>IF($AF719="","",IF(LEFT(A719,5)="17500","タンク",IF(LEFT(A719,5)="17510","タンク",IF(COUNTIF(WeDB!$D$174:$D$183,$AF719)&gt;0,"吊掛けのみ",IF(COUNTIF(WeDB!$M$3:$M$169,$AF719)&gt;0,"アルミ",IF(COUNTIF(WeDB!D$3:D$169,$AF719),"WE適用","適用無し"))))))</f>
        <v/>
      </c>
      <c r="AJ719" s="6" t="str">
        <f>IF(AND(AI719="WE適用",COUNTIF(Planning!$AS$10:$AS$896,$AF719&amp;"_"&amp;$AH719)&gt;0),"計画ok",IF(AND(AI719="WE適用",COUNTIF(Planning!$AS$10:$AS$896,$AF719&amp;"_"&amp;$AH719)=0),"未反映NG",""))</f>
        <v/>
      </c>
      <c r="AK719" s="6" t="str">
        <f t="shared" si="47"/>
        <v>_</v>
      </c>
      <c r="AL719" s="6" t="str">
        <f>IF(B719="","",_xlfn.XLOOKUP(AF719,CostDB!A:A,CostDB!G:G))</f>
        <v/>
      </c>
    </row>
    <row r="720" spans="1:38" x14ac:dyDescent="0.35">
      <c r="A720" s="8"/>
      <c r="B720" s="9"/>
      <c r="C720" s="9"/>
      <c r="D720" s="10"/>
      <c r="E720" s="9"/>
      <c r="F720" s="9"/>
      <c r="G720" s="9"/>
      <c r="H720" s="9"/>
      <c r="I720" s="9"/>
      <c r="J720" s="9"/>
      <c r="K720" s="9"/>
      <c r="L720" s="9"/>
      <c r="M720" s="9"/>
      <c r="N720" s="9"/>
      <c r="O720" s="9"/>
      <c r="P720" s="9"/>
      <c r="Q720" s="9"/>
      <c r="R720" s="9"/>
      <c r="S720" s="9"/>
      <c r="T720" s="9"/>
      <c r="U720" s="9"/>
      <c r="V720" s="9"/>
      <c r="W720" s="9"/>
      <c r="X720" s="9"/>
      <c r="Y720" s="9"/>
      <c r="Z720" s="9"/>
      <c r="AA720" s="9"/>
      <c r="AB720" s="9"/>
      <c r="AC720" s="10"/>
      <c r="AD720" s="535"/>
      <c r="AE720" s="6">
        <f t="shared" si="44"/>
        <v>0</v>
      </c>
      <c r="AF720" s="6" t="str">
        <f>IF($AE720=17,_xlfn.XLOOKUP($A720&amp;" ",CostDB!B:B,CostDB!A:A,"",,),IF($AE720=15,_xlfn.XLOOKUP($A720&amp;"   ",CostDB!B:B,CostDB!A:A,"",,),""))</f>
        <v/>
      </c>
      <c r="AG720" s="6" t="str">
        <f t="shared" si="46"/>
        <v/>
      </c>
      <c r="AH720" s="6" t="str">
        <f t="shared" si="45"/>
        <v/>
      </c>
      <c r="AI720" s="6" t="str">
        <f>IF($AF720="","",IF(LEFT(A720,5)="17500","タンク",IF(LEFT(A720,5)="17510","タンク",IF(COUNTIF(WeDB!$D$174:$D$183,$AF720)&gt;0,"吊掛けのみ",IF(COUNTIF(WeDB!$M$3:$M$169,$AF720)&gt;0,"アルミ",IF(COUNTIF(WeDB!D$3:D$169,$AF720),"WE適用","適用無し"))))))</f>
        <v/>
      </c>
      <c r="AJ720" s="6" t="str">
        <f>IF(AND(AI720="WE適用",COUNTIF(Planning!$AS$10:$AS$896,$AF720&amp;"_"&amp;$AH720)&gt;0),"計画ok",IF(AND(AI720="WE適用",COUNTIF(Planning!$AS$10:$AS$896,$AF720&amp;"_"&amp;$AH720)=0),"未反映NG",""))</f>
        <v/>
      </c>
      <c r="AK720" s="6" t="str">
        <f t="shared" si="47"/>
        <v>_</v>
      </c>
      <c r="AL720" s="6" t="str">
        <f>IF(B720="","",_xlfn.XLOOKUP(AF720,CostDB!A:A,CostDB!G:G))</f>
        <v/>
      </c>
    </row>
    <row r="721" spans="1:38" x14ac:dyDescent="0.35">
      <c r="A721" s="8"/>
      <c r="B721" s="9"/>
      <c r="C721" s="9"/>
      <c r="D721" s="10"/>
      <c r="E721" s="9"/>
      <c r="F721" s="9"/>
      <c r="G721" s="9"/>
      <c r="H721" s="9"/>
      <c r="I721" s="9"/>
      <c r="J721" s="9"/>
      <c r="K721" s="9"/>
      <c r="L721" s="9"/>
      <c r="M721" s="9"/>
      <c r="N721" s="9"/>
      <c r="O721" s="9"/>
      <c r="P721" s="9"/>
      <c r="Q721" s="9"/>
      <c r="R721" s="9"/>
      <c r="S721" s="9"/>
      <c r="T721" s="9"/>
      <c r="U721" s="9"/>
      <c r="V721" s="9"/>
      <c r="W721" s="9"/>
      <c r="X721" s="9"/>
      <c r="Y721" s="9"/>
      <c r="Z721" s="9"/>
      <c r="AA721" s="9"/>
      <c r="AB721" s="9"/>
      <c r="AC721" s="10"/>
      <c r="AD721" s="535"/>
      <c r="AE721" s="6">
        <f t="shared" si="44"/>
        <v>0</v>
      </c>
      <c r="AF721" s="6" t="str">
        <f>IF($AE721=17,_xlfn.XLOOKUP($A721&amp;" ",CostDB!B:B,CostDB!A:A,"",,),IF($AE721=15,_xlfn.XLOOKUP($A721&amp;"   ",CostDB!B:B,CostDB!A:A,"",,),""))</f>
        <v/>
      </c>
      <c r="AG721" s="6" t="str">
        <f t="shared" si="46"/>
        <v/>
      </c>
      <c r="AH721" s="6" t="str">
        <f t="shared" si="45"/>
        <v/>
      </c>
      <c r="AI721" s="6" t="str">
        <f>IF($AF721="","",IF(LEFT(A721,5)="17500","タンク",IF(LEFT(A721,5)="17510","タンク",IF(COUNTIF(WeDB!$D$174:$D$183,$AF721)&gt;0,"吊掛けのみ",IF(COUNTIF(WeDB!$M$3:$M$169,$AF721)&gt;0,"アルミ",IF(COUNTIF(WeDB!D$3:D$169,$AF721),"WE適用","適用無し"))))))</f>
        <v/>
      </c>
      <c r="AJ721" s="6" t="str">
        <f>IF(AND(AI721="WE適用",COUNTIF(Planning!$AS$10:$AS$896,$AF721&amp;"_"&amp;$AH721)&gt;0),"計画ok",IF(AND(AI721="WE適用",COUNTIF(Planning!$AS$10:$AS$896,$AF721&amp;"_"&amp;$AH721)=0),"未反映NG",""))</f>
        <v/>
      </c>
      <c r="AK721" s="6" t="str">
        <f t="shared" si="47"/>
        <v>_</v>
      </c>
      <c r="AL721" s="6" t="str">
        <f>IF(B721="","",_xlfn.XLOOKUP(AF721,CostDB!A:A,CostDB!G:G))</f>
        <v/>
      </c>
    </row>
    <row r="722" spans="1:38" x14ac:dyDescent="0.35">
      <c r="A722" s="8"/>
      <c r="B722" s="9"/>
      <c r="C722" s="9"/>
      <c r="D722" s="10"/>
      <c r="E722" s="9"/>
      <c r="F722" s="9"/>
      <c r="G722" s="9"/>
      <c r="H722" s="9"/>
      <c r="I722" s="9"/>
      <c r="J722" s="9"/>
      <c r="K722" s="9"/>
      <c r="L722" s="9"/>
      <c r="M722" s="9"/>
      <c r="N722" s="9"/>
      <c r="O722" s="9"/>
      <c r="P722" s="9"/>
      <c r="Q722" s="9"/>
      <c r="R722" s="9"/>
      <c r="S722" s="9"/>
      <c r="T722" s="9"/>
      <c r="U722" s="9"/>
      <c r="V722" s="9"/>
      <c r="W722" s="9"/>
      <c r="X722" s="9"/>
      <c r="Y722" s="9"/>
      <c r="Z722" s="9"/>
      <c r="AA722" s="9"/>
      <c r="AB722" s="9"/>
      <c r="AC722" s="10"/>
      <c r="AD722" s="535"/>
      <c r="AE722" s="6">
        <f t="shared" si="44"/>
        <v>0</v>
      </c>
      <c r="AF722" s="6" t="str">
        <f>IF($AE722=17,_xlfn.XLOOKUP($A722&amp;" ",CostDB!B:B,CostDB!A:A,"",,),IF($AE722=15,_xlfn.XLOOKUP($A722&amp;"   ",CostDB!B:B,CostDB!A:A,"",,),""))</f>
        <v/>
      </c>
      <c r="AG722" s="6" t="str">
        <f t="shared" si="46"/>
        <v/>
      </c>
      <c r="AH722" s="6" t="str">
        <f t="shared" si="45"/>
        <v/>
      </c>
      <c r="AI722" s="6" t="str">
        <f>IF($AF722="","",IF(LEFT(A722,5)="17500","タンク",IF(LEFT(A722,5)="17510","タンク",IF(COUNTIF(WeDB!$D$174:$D$183,$AF722)&gt;0,"吊掛けのみ",IF(COUNTIF(WeDB!$M$3:$M$169,$AF722)&gt;0,"アルミ",IF(COUNTIF(WeDB!D$3:D$169,$AF722),"WE適用","適用無し"))))))</f>
        <v/>
      </c>
      <c r="AJ722" s="6" t="str">
        <f>IF(AND(AI722="WE適用",COUNTIF(Planning!$AS$10:$AS$896,$AF722&amp;"_"&amp;$AH722)&gt;0),"計画ok",IF(AND(AI722="WE適用",COUNTIF(Planning!$AS$10:$AS$896,$AF722&amp;"_"&amp;$AH722)=0),"未反映NG",""))</f>
        <v/>
      </c>
      <c r="AK722" s="6" t="str">
        <f t="shared" si="47"/>
        <v>_</v>
      </c>
      <c r="AL722" s="6" t="str">
        <f>IF(B722="","",_xlfn.XLOOKUP(AF722,CostDB!A:A,CostDB!G:G))</f>
        <v/>
      </c>
    </row>
    <row r="723" spans="1:38" x14ac:dyDescent="0.35">
      <c r="A723" s="8"/>
      <c r="B723" s="9"/>
      <c r="C723" s="9"/>
      <c r="D723" s="10"/>
      <c r="E723" s="9"/>
      <c r="F723" s="9"/>
      <c r="G723" s="9"/>
      <c r="H723" s="9"/>
      <c r="I723" s="9"/>
      <c r="J723" s="9"/>
      <c r="K723" s="9"/>
      <c r="L723" s="9"/>
      <c r="M723" s="9"/>
      <c r="N723" s="9"/>
      <c r="O723" s="9"/>
      <c r="P723" s="9"/>
      <c r="Q723" s="9"/>
      <c r="R723" s="9"/>
      <c r="S723" s="9"/>
      <c r="T723" s="9"/>
      <c r="U723" s="9"/>
      <c r="V723" s="9"/>
      <c r="W723" s="9"/>
      <c r="X723" s="9"/>
      <c r="Y723" s="9"/>
      <c r="Z723" s="9"/>
      <c r="AA723" s="9"/>
      <c r="AB723" s="9"/>
      <c r="AC723" s="10"/>
      <c r="AD723" s="535"/>
      <c r="AE723" s="6">
        <f t="shared" si="44"/>
        <v>0</v>
      </c>
      <c r="AF723" s="6" t="str">
        <f>IF($AE723=17,_xlfn.XLOOKUP($A723&amp;" ",CostDB!B:B,CostDB!A:A,"",,),IF($AE723=15,_xlfn.XLOOKUP($A723&amp;"   ",CostDB!B:B,CostDB!A:A,"",,),""))</f>
        <v/>
      </c>
      <c r="AG723" s="6" t="str">
        <f t="shared" si="46"/>
        <v/>
      </c>
      <c r="AH723" s="6" t="str">
        <f t="shared" si="45"/>
        <v/>
      </c>
      <c r="AI723" s="6" t="str">
        <f>IF($AF723="","",IF(LEFT(A723,5)="17500","タンク",IF(LEFT(A723,5)="17510","タンク",IF(COUNTIF(WeDB!$D$174:$D$183,$AF723)&gt;0,"吊掛けのみ",IF(COUNTIF(WeDB!$M$3:$M$169,$AF723)&gt;0,"アルミ",IF(COUNTIF(WeDB!D$3:D$169,$AF723),"WE適用","適用無し"))))))</f>
        <v/>
      </c>
      <c r="AJ723" s="6" t="str">
        <f>IF(AND(AI723="WE適用",COUNTIF(Planning!$AS$10:$AS$896,$AF723&amp;"_"&amp;$AH723)&gt;0),"計画ok",IF(AND(AI723="WE適用",COUNTIF(Planning!$AS$10:$AS$896,$AF723&amp;"_"&amp;$AH723)=0),"未反映NG",""))</f>
        <v/>
      </c>
      <c r="AK723" s="6" t="str">
        <f t="shared" si="47"/>
        <v>_</v>
      </c>
      <c r="AL723" s="6" t="str">
        <f>IF(B723="","",_xlfn.XLOOKUP(AF723,CostDB!A:A,CostDB!G:G))</f>
        <v/>
      </c>
    </row>
    <row r="724" spans="1:38" x14ac:dyDescent="0.35">
      <c r="A724" s="8"/>
      <c r="B724" s="9"/>
      <c r="C724" s="9"/>
      <c r="D724" s="10"/>
      <c r="E724" s="9"/>
      <c r="F724" s="9"/>
      <c r="G724" s="9"/>
      <c r="H724" s="9"/>
      <c r="I724" s="9"/>
      <c r="J724" s="9"/>
      <c r="K724" s="9"/>
      <c r="L724" s="9"/>
      <c r="M724" s="9"/>
      <c r="N724" s="9"/>
      <c r="O724" s="9"/>
      <c r="P724" s="9"/>
      <c r="Q724" s="9"/>
      <c r="R724" s="9"/>
      <c r="S724" s="9"/>
      <c r="T724" s="9"/>
      <c r="U724" s="9"/>
      <c r="V724" s="9"/>
      <c r="W724" s="9"/>
      <c r="X724" s="9"/>
      <c r="Y724" s="9"/>
      <c r="Z724" s="9"/>
      <c r="AA724" s="9"/>
      <c r="AB724" s="9"/>
      <c r="AC724" s="10"/>
      <c r="AD724" s="535"/>
      <c r="AE724" s="6">
        <f t="shared" ref="AE724:AE787" si="48">LEN(A724)</f>
        <v>0</v>
      </c>
      <c r="AF724" s="6" t="str">
        <f>IF($AE724=17,_xlfn.XLOOKUP($A724&amp;" ",CostDB!B:B,CostDB!A:A,"",,),IF($AE724=15,_xlfn.XLOOKUP($A724&amp;"   ",CostDB!B:B,CostDB!A:A,"",,),""))</f>
        <v/>
      </c>
      <c r="AG724" s="6" t="str">
        <f t="shared" si="46"/>
        <v/>
      </c>
      <c r="AH724" s="6" t="str">
        <f t="shared" si="45"/>
        <v/>
      </c>
      <c r="AI724" s="6" t="str">
        <f>IF($AF724="","",IF(LEFT(A724,5)="17500","タンク",IF(LEFT(A724,5)="17510","タンク",IF(COUNTIF(WeDB!$D$174:$D$183,$AF724)&gt;0,"吊掛けのみ",IF(COUNTIF(WeDB!$M$3:$M$169,$AF724)&gt;0,"アルミ",IF(COUNTIF(WeDB!D$3:D$169,$AF724),"WE適用","適用無し"))))))</f>
        <v/>
      </c>
      <c r="AJ724" s="6" t="str">
        <f>IF(AND(AI724="WE適用",COUNTIF(Planning!$AS$10:$AS$896,$AF724&amp;"_"&amp;$AH724)&gt;0),"計画ok",IF(AND(AI724="WE適用",COUNTIF(Planning!$AS$10:$AS$896,$AF724&amp;"_"&amp;$AH724)=0),"未反映NG",""))</f>
        <v/>
      </c>
      <c r="AK724" s="6" t="str">
        <f t="shared" si="47"/>
        <v>_</v>
      </c>
      <c r="AL724" s="6" t="str">
        <f>IF(B724="","",_xlfn.XLOOKUP(AF724,CostDB!A:A,CostDB!G:G))</f>
        <v/>
      </c>
    </row>
    <row r="725" spans="1:38" x14ac:dyDescent="0.35">
      <c r="A725" s="8"/>
      <c r="B725" s="9"/>
      <c r="C725" s="9"/>
      <c r="D725" s="10"/>
      <c r="E725" s="9"/>
      <c r="F725" s="9"/>
      <c r="G725" s="9"/>
      <c r="H725" s="9"/>
      <c r="I725" s="9"/>
      <c r="J725" s="9"/>
      <c r="K725" s="9"/>
      <c r="L725" s="9"/>
      <c r="M725" s="9"/>
      <c r="N725" s="9"/>
      <c r="O725" s="9"/>
      <c r="P725" s="9"/>
      <c r="Q725" s="9"/>
      <c r="R725" s="9"/>
      <c r="S725" s="9"/>
      <c r="T725" s="9"/>
      <c r="U725" s="9"/>
      <c r="V725" s="9"/>
      <c r="W725" s="9"/>
      <c r="X725" s="9"/>
      <c r="Y725" s="9"/>
      <c r="Z725" s="9"/>
      <c r="AA725" s="9"/>
      <c r="AB725" s="9"/>
      <c r="AC725" s="10"/>
      <c r="AD725" s="535"/>
      <c r="AE725" s="6">
        <f t="shared" si="48"/>
        <v>0</v>
      </c>
      <c r="AF725" s="6" t="str">
        <f>IF($AE725=17,_xlfn.XLOOKUP($A725&amp;" ",CostDB!B:B,CostDB!A:A,"",,),IF($AE725=15,_xlfn.XLOOKUP($A725&amp;"   ",CostDB!B:B,CostDB!A:A,"",,),""))</f>
        <v/>
      </c>
      <c r="AG725" s="6" t="str">
        <f t="shared" si="46"/>
        <v/>
      </c>
      <c r="AH725" s="6" t="str">
        <f t="shared" si="45"/>
        <v/>
      </c>
      <c r="AI725" s="6" t="str">
        <f>IF($AF725="","",IF(LEFT(A725,5)="17500","タンク",IF(LEFT(A725,5)="17510","タンク",IF(COUNTIF(WeDB!$D$174:$D$183,$AF725)&gt;0,"吊掛けのみ",IF(COUNTIF(WeDB!$M$3:$M$169,$AF725)&gt;0,"アルミ",IF(COUNTIF(WeDB!D$3:D$169,$AF725),"WE適用","適用無し"))))))</f>
        <v/>
      </c>
      <c r="AJ725" s="6" t="str">
        <f>IF(AND(AI725="WE適用",COUNTIF(Planning!$AS$10:$AS$896,$AF725&amp;"_"&amp;$AH725)&gt;0),"計画ok",IF(AND(AI725="WE適用",COUNTIF(Planning!$AS$10:$AS$896,$AF725&amp;"_"&amp;$AH725)=0),"未反映NG",""))</f>
        <v/>
      </c>
      <c r="AK725" s="6" t="str">
        <f t="shared" si="47"/>
        <v>_</v>
      </c>
      <c r="AL725" s="6" t="str">
        <f>IF(B725="","",_xlfn.XLOOKUP(AF725,CostDB!A:A,CostDB!G:G))</f>
        <v/>
      </c>
    </row>
    <row r="726" spans="1:38" x14ac:dyDescent="0.35">
      <c r="A726" s="8"/>
      <c r="B726" s="9"/>
      <c r="C726" s="9"/>
      <c r="D726" s="10"/>
      <c r="E726" s="9"/>
      <c r="F726" s="9"/>
      <c r="G726" s="9"/>
      <c r="H726" s="9"/>
      <c r="I726" s="9"/>
      <c r="J726" s="9"/>
      <c r="K726" s="9"/>
      <c r="L726" s="9"/>
      <c r="M726" s="9"/>
      <c r="N726" s="9"/>
      <c r="O726" s="9"/>
      <c r="P726" s="9"/>
      <c r="Q726" s="9"/>
      <c r="R726" s="9"/>
      <c r="S726" s="9"/>
      <c r="T726" s="9"/>
      <c r="U726" s="9"/>
      <c r="V726" s="9"/>
      <c r="W726" s="9"/>
      <c r="X726" s="9"/>
      <c r="Y726" s="9"/>
      <c r="Z726" s="9"/>
      <c r="AA726" s="9"/>
      <c r="AB726" s="9"/>
      <c r="AC726" s="10"/>
      <c r="AD726" s="535"/>
      <c r="AE726" s="6">
        <f t="shared" si="48"/>
        <v>0</v>
      </c>
      <c r="AF726" s="6" t="str">
        <f>IF($AE726=17,_xlfn.XLOOKUP($A726&amp;" ",CostDB!B:B,CostDB!A:A,"",,),IF($AE726=15,_xlfn.XLOOKUP($A726&amp;"   ",CostDB!B:B,CostDB!A:A,"",,),""))</f>
        <v/>
      </c>
      <c r="AG726" s="6" t="str">
        <f t="shared" si="46"/>
        <v/>
      </c>
      <c r="AH726" s="6" t="str">
        <f t="shared" si="45"/>
        <v/>
      </c>
      <c r="AI726" s="6" t="str">
        <f>IF($AF726="","",IF(LEFT(A726,5)="17500","タンク",IF(LEFT(A726,5)="17510","タンク",IF(COUNTIF(WeDB!$D$174:$D$183,$AF726)&gt;0,"吊掛けのみ",IF(COUNTIF(WeDB!$M$3:$M$169,$AF726)&gt;0,"アルミ",IF(COUNTIF(WeDB!D$3:D$169,$AF726),"WE適用","適用無し"))))))</f>
        <v/>
      </c>
      <c r="AJ726" s="6" t="str">
        <f>IF(AND(AI726="WE適用",COUNTIF(Planning!$AS$10:$AS$896,$AF726&amp;"_"&amp;$AH726)&gt;0),"計画ok",IF(AND(AI726="WE適用",COUNTIF(Planning!$AS$10:$AS$896,$AF726&amp;"_"&amp;$AH726)=0),"未反映NG",""))</f>
        <v/>
      </c>
      <c r="AK726" s="6" t="str">
        <f t="shared" si="47"/>
        <v>_</v>
      </c>
      <c r="AL726" s="6" t="str">
        <f>IF(B726="","",_xlfn.XLOOKUP(AF726,CostDB!A:A,CostDB!G:G))</f>
        <v/>
      </c>
    </row>
    <row r="727" spans="1:38" x14ac:dyDescent="0.35">
      <c r="A727" s="8"/>
      <c r="B727" s="9"/>
      <c r="C727" s="9"/>
      <c r="D727" s="10"/>
      <c r="E727" s="9"/>
      <c r="F727" s="9"/>
      <c r="G727" s="9"/>
      <c r="H727" s="9"/>
      <c r="I727" s="9"/>
      <c r="J727" s="9"/>
      <c r="K727" s="9"/>
      <c r="L727" s="9"/>
      <c r="M727" s="9"/>
      <c r="N727" s="9"/>
      <c r="O727" s="9"/>
      <c r="P727" s="9"/>
      <c r="Q727" s="9"/>
      <c r="R727" s="9"/>
      <c r="S727" s="9"/>
      <c r="T727" s="9"/>
      <c r="U727" s="9"/>
      <c r="V727" s="9"/>
      <c r="W727" s="9"/>
      <c r="X727" s="9"/>
      <c r="Y727" s="9"/>
      <c r="Z727" s="9"/>
      <c r="AA727" s="9"/>
      <c r="AB727" s="9"/>
      <c r="AC727" s="10"/>
      <c r="AD727" s="535"/>
      <c r="AE727" s="6">
        <f t="shared" si="48"/>
        <v>0</v>
      </c>
      <c r="AF727" s="6" t="str">
        <f>IF($AE727=17,_xlfn.XLOOKUP($A727&amp;" ",CostDB!B:B,CostDB!A:A,"",,),IF($AE727=15,_xlfn.XLOOKUP($A727&amp;"   ",CostDB!B:B,CostDB!A:A,"",,),""))</f>
        <v/>
      </c>
      <c r="AG727" s="6" t="str">
        <f t="shared" si="46"/>
        <v/>
      </c>
      <c r="AH727" s="6" t="str">
        <f t="shared" si="45"/>
        <v/>
      </c>
      <c r="AI727" s="6" t="str">
        <f>IF($AF727="","",IF(LEFT(A727,5)="17500","タンク",IF(LEFT(A727,5)="17510","タンク",IF(COUNTIF(WeDB!$D$174:$D$183,$AF727)&gt;0,"吊掛けのみ",IF(COUNTIF(WeDB!$M$3:$M$169,$AF727)&gt;0,"アルミ",IF(COUNTIF(WeDB!D$3:D$169,$AF727),"WE適用","適用無し"))))))</f>
        <v/>
      </c>
      <c r="AJ727" s="6" t="str">
        <f>IF(AND(AI727="WE適用",COUNTIF(Planning!$AS$10:$AS$896,$AF727&amp;"_"&amp;$AH727)&gt;0),"計画ok",IF(AND(AI727="WE適用",COUNTIF(Planning!$AS$10:$AS$896,$AF727&amp;"_"&amp;$AH727)=0),"未反映NG",""))</f>
        <v/>
      </c>
      <c r="AK727" s="6" t="str">
        <f t="shared" si="47"/>
        <v>_</v>
      </c>
      <c r="AL727" s="6" t="str">
        <f>IF(B727="","",_xlfn.XLOOKUP(AF727,CostDB!A:A,CostDB!G:G))</f>
        <v/>
      </c>
    </row>
    <row r="728" spans="1:38" x14ac:dyDescent="0.35">
      <c r="A728" s="8"/>
      <c r="B728" s="9"/>
      <c r="C728" s="9"/>
      <c r="D728" s="10"/>
      <c r="E728" s="9"/>
      <c r="F728" s="9"/>
      <c r="G728" s="9"/>
      <c r="H728" s="9"/>
      <c r="I728" s="9"/>
      <c r="J728" s="9"/>
      <c r="K728" s="9"/>
      <c r="L728" s="9"/>
      <c r="M728" s="9"/>
      <c r="N728" s="9"/>
      <c r="O728" s="9"/>
      <c r="P728" s="9"/>
      <c r="Q728" s="9"/>
      <c r="R728" s="9"/>
      <c r="S728" s="9"/>
      <c r="T728" s="9"/>
      <c r="U728" s="9"/>
      <c r="V728" s="9"/>
      <c r="W728" s="9"/>
      <c r="X728" s="9"/>
      <c r="Y728" s="9"/>
      <c r="Z728" s="9"/>
      <c r="AA728" s="9"/>
      <c r="AB728" s="9"/>
      <c r="AC728" s="10"/>
      <c r="AD728" s="535"/>
      <c r="AE728" s="6">
        <f t="shared" si="48"/>
        <v>0</v>
      </c>
      <c r="AF728" s="6" t="str">
        <f>IF($AE728=17,_xlfn.XLOOKUP($A728&amp;" ",CostDB!B:B,CostDB!A:A,"",,),IF($AE728=15,_xlfn.XLOOKUP($A728&amp;"   ",CostDB!B:B,CostDB!A:A,"",,),""))</f>
        <v/>
      </c>
      <c r="AG728" s="6" t="str">
        <f t="shared" si="46"/>
        <v/>
      </c>
      <c r="AH728" s="6" t="str">
        <f t="shared" si="45"/>
        <v/>
      </c>
      <c r="AI728" s="6" t="str">
        <f>IF($AF728="","",IF(LEFT(A728,5)="17500","タンク",IF(LEFT(A728,5)="17510","タンク",IF(COUNTIF(WeDB!$D$174:$D$183,$AF728)&gt;0,"吊掛けのみ",IF(COUNTIF(WeDB!$M$3:$M$169,$AF728)&gt;0,"アルミ",IF(COUNTIF(WeDB!D$3:D$169,$AF728),"WE適用","適用無し"))))))</f>
        <v/>
      </c>
      <c r="AJ728" s="6" t="str">
        <f>IF(AND(AI728="WE適用",COUNTIF(Planning!$AS$10:$AS$896,$AF728&amp;"_"&amp;$AH728)&gt;0),"計画ok",IF(AND(AI728="WE適用",COUNTIF(Planning!$AS$10:$AS$896,$AF728&amp;"_"&amp;$AH728)=0),"未反映NG",""))</f>
        <v/>
      </c>
      <c r="AK728" s="6" t="str">
        <f t="shared" si="47"/>
        <v>_</v>
      </c>
      <c r="AL728" s="6" t="str">
        <f>IF(B728="","",_xlfn.XLOOKUP(AF728,CostDB!A:A,CostDB!G:G))</f>
        <v/>
      </c>
    </row>
    <row r="729" spans="1:38" x14ac:dyDescent="0.35">
      <c r="A729" s="8"/>
      <c r="B729" s="9"/>
      <c r="C729" s="9"/>
      <c r="D729" s="10"/>
      <c r="E729" s="9"/>
      <c r="F729" s="9"/>
      <c r="G729" s="9"/>
      <c r="H729" s="9"/>
      <c r="I729" s="9"/>
      <c r="J729" s="9"/>
      <c r="K729" s="9"/>
      <c r="L729" s="9"/>
      <c r="M729" s="9"/>
      <c r="N729" s="9"/>
      <c r="O729" s="9"/>
      <c r="P729" s="9"/>
      <c r="Q729" s="9"/>
      <c r="R729" s="9"/>
      <c r="S729" s="9"/>
      <c r="T729" s="9"/>
      <c r="U729" s="9"/>
      <c r="V729" s="9"/>
      <c r="W729" s="9"/>
      <c r="X729" s="9"/>
      <c r="Y729" s="9"/>
      <c r="Z729" s="9"/>
      <c r="AA729" s="9"/>
      <c r="AB729" s="9"/>
      <c r="AC729" s="10"/>
      <c r="AD729" s="535"/>
      <c r="AE729" s="6">
        <f t="shared" si="48"/>
        <v>0</v>
      </c>
      <c r="AF729" s="6" t="str">
        <f>IF($AE729=17,_xlfn.XLOOKUP($A729&amp;" ",CostDB!B:B,CostDB!A:A,"",,),IF($AE729=15,_xlfn.XLOOKUP($A729&amp;"   ",CostDB!B:B,CostDB!A:A,"",,),""))</f>
        <v/>
      </c>
      <c r="AG729" s="6" t="str">
        <f t="shared" si="46"/>
        <v/>
      </c>
      <c r="AH729" s="6" t="str">
        <f t="shared" si="45"/>
        <v/>
      </c>
      <c r="AI729" s="6" t="str">
        <f>IF($AF729="","",IF(LEFT(A729,5)="17500","タンク",IF(LEFT(A729,5)="17510","タンク",IF(COUNTIF(WeDB!$D$174:$D$183,$AF729)&gt;0,"吊掛けのみ",IF(COUNTIF(WeDB!$M$3:$M$169,$AF729)&gt;0,"アルミ",IF(COUNTIF(WeDB!D$3:D$169,$AF729),"WE適用","適用無し"))))))</f>
        <v/>
      </c>
      <c r="AJ729" s="6" t="str">
        <f>IF(AND(AI729="WE適用",COUNTIF(Planning!$AS$10:$AS$896,$AF729&amp;"_"&amp;$AH729)&gt;0),"計画ok",IF(AND(AI729="WE適用",COUNTIF(Planning!$AS$10:$AS$896,$AF729&amp;"_"&amp;$AH729)=0),"未反映NG",""))</f>
        <v/>
      </c>
      <c r="AK729" s="6" t="str">
        <f t="shared" si="47"/>
        <v>_</v>
      </c>
      <c r="AL729" s="6" t="str">
        <f>IF(B729="","",_xlfn.XLOOKUP(AF729,CostDB!A:A,CostDB!G:G))</f>
        <v/>
      </c>
    </row>
    <row r="730" spans="1:38" x14ac:dyDescent="0.35">
      <c r="A730" s="8"/>
      <c r="B730" s="9"/>
      <c r="C730" s="9"/>
      <c r="D730" s="10"/>
      <c r="E730" s="9"/>
      <c r="F730" s="9"/>
      <c r="G730" s="9"/>
      <c r="H730" s="9"/>
      <c r="I730" s="9"/>
      <c r="J730" s="9"/>
      <c r="K730" s="9"/>
      <c r="L730" s="9"/>
      <c r="M730" s="9"/>
      <c r="N730" s="9"/>
      <c r="O730" s="9"/>
      <c r="P730" s="9"/>
      <c r="Q730" s="9"/>
      <c r="R730" s="9"/>
      <c r="S730" s="9"/>
      <c r="T730" s="9"/>
      <c r="U730" s="9"/>
      <c r="V730" s="9"/>
      <c r="W730" s="9"/>
      <c r="X730" s="9"/>
      <c r="Y730" s="9"/>
      <c r="Z730" s="9"/>
      <c r="AA730" s="9"/>
      <c r="AB730" s="9"/>
      <c r="AC730" s="10"/>
      <c r="AD730" s="535"/>
      <c r="AE730" s="6">
        <f t="shared" si="48"/>
        <v>0</v>
      </c>
      <c r="AF730" s="6" t="str">
        <f>IF($AE730=17,_xlfn.XLOOKUP($A730&amp;" ",CostDB!B:B,CostDB!A:A,"",,),IF($AE730=15,_xlfn.XLOOKUP($A730&amp;"   ",CostDB!B:B,CostDB!A:A,"",,),""))</f>
        <v/>
      </c>
      <c r="AG730" s="6" t="str">
        <f t="shared" si="46"/>
        <v/>
      </c>
      <c r="AH730" s="6" t="str">
        <f t="shared" si="45"/>
        <v/>
      </c>
      <c r="AI730" s="6" t="str">
        <f>IF($AF730="","",IF(LEFT(A730,5)="17500","タンク",IF(LEFT(A730,5)="17510","タンク",IF(COUNTIF(WeDB!$D$174:$D$183,$AF730)&gt;0,"吊掛けのみ",IF(COUNTIF(WeDB!$M$3:$M$169,$AF730)&gt;0,"アルミ",IF(COUNTIF(WeDB!D$3:D$169,$AF730),"WE適用","適用無し"))))))</f>
        <v/>
      </c>
      <c r="AJ730" s="6" t="str">
        <f>IF(AND(AI730="WE適用",COUNTIF(Planning!$AS$10:$AS$896,$AF730&amp;"_"&amp;$AH730)&gt;0),"計画ok",IF(AND(AI730="WE適用",COUNTIF(Planning!$AS$10:$AS$896,$AF730&amp;"_"&amp;$AH730)=0),"未反映NG",""))</f>
        <v/>
      </c>
      <c r="AK730" s="6" t="str">
        <f t="shared" si="47"/>
        <v>_</v>
      </c>
      <c r="AL730" s="6" t="str">
        <f>IF(B730="","",_xlfn.XLOOKUP(AF730,CostDB!A:A,CostDB!G:G))</f>
        <v/>
      </c>
    </row>
    <row r="731" spans="1:38" x14ac:dyDescent="0.35">
      <c r="A731" s="8"/>
      <c r="B731" s="9"/>
      <c r="C731" s="9"/>
      <c r="D731" s="10"/>
      <c r="E731" s="9"/>
      <c r="F731" s="9"/>
      <c r="G731" s="9"/>
      <c r="H731" s="9"/>
      <c r="I731" s="9"/>
      <c r="J731" s="9"/>
      <c r="K731" s="9"/>
      <c r="L731" s="9"/>
      <c r="M731" s="9"/>
      <c r="N731" s="9"/>
      <c r="O731" s="9"/>
      <c r="P731" s="9"/>
      <c r="Q731" s="9"/>
      <c r="R731" s="9"/>
      <c r="S731" s="9"/>
      <c r="T731" s="9"/>
      <c r="U731" s="9"/>
      <c r="V731" s="9"/>
      <c r="W731" s="9"/>
      <c r="X731" s="9"/>
      <c r="Y731" s="9"/>
      <c r="Z731" s="9"/>
      <c r="AA731" s="9"/>
      <c r="AB731" s="9"/>
      <c r="AC731" s="10"/>
      <c r="AD731" s="535"/>
      <c r="AE731" s="6">
        <f t="shared" si="48"/>
        <v>0</v>
      </c>
      <c r="AF731" s="6" t="str">
        <f>IF($AE731=17,_xlfn.XLOOKUP($A731&amp;" ",CostDB!B:B,CostDB!A:A,"",,),IF($AE731=15,_xlfn.XLOOKUP($A731&amp;"   ",CostDB!B:B,CostDB!A:A,"",,),""))</f>
        <v/>
      </c>
      <c r="AG731" s="6" t="str">
        <f t="shared" si="46"/>
        <v/>
      </c>
      <c r="AH731" s="6" t="str">
        <f t="shared" si="45"/>
        <v/>
      </c>
      <c r="AI731" s="6" t="str">
        <f>IF($AF731="","",IF(LEFT(A731,5)="17500","タンク",IF(LEFT(A731,5)="17510","タンク",IF(COUNTIF(WeDB!$D$174:$D$183,$AF731)&gt;0,"吊掛けのみ",IF(COUNTIF(WeDB!$M$3:$M$169,$AF731)&gt;0,"アルミ",IF(COUNTIF(WeDB!D$3:D$169,$AF731),"WE適用","適用無し"))))))</f>
        <v/>
      </c>
      <c r="AJ731" s="6" t="str">
        <f>IF(AND(AI731="WE適用",COUNTIF(Planning!$AS$10:$AS$896,$AF731&amp;"_"&amp;$AH731)&gt;0),"計画ok",IF(AND(AI731="WE適用",COUNTIF(Planning!$AS$10:$AS$896,$AF731&amp;"_"&amp;$AH731)=0),"未反映NG",""))</f>
        <v/>
      </c>
      <c r="AK731" s="6" t="str">
        <f t="shared" si="47"/>
        <v>_</v>
      </c>
      <c r="AL731" s="6" t="str">
        <f>IF(B731="","",_xlfn.XLOOKUP(AF731,CostDB!A:A,CostDB!G:G))</f>
        <v/>
      </c>
    </row>
    <row r="732" spans="1:38" x14ac:dyDescent="0.35">
      <c r="A732" s="8"/>
      <c r="B732" s="9"/>
      <c r="C732" s="9"/>
      <c r="D732" s="10"/>
      <c r="E732" s="9"/>
      <c r="F732" s="9"/>
      <c r="G732" s="9"/>
      <c r="H732" s="9"/>
      <c r="I732" s="9"/>
      <c r="J732" s="9"/>
      <c r="K732" s="9"/>
      <c r="L732" s="9"/>
      <c r="M732" s="9"/>
      <c r="N732" s="9"/>
      <c r="O732" s="9"/>
      <c r="P732" s="9"/>
      <c r="Q732" s="9"/>
      <c r="R732" s="9"/>
      <c r="S732" s="9"/>
      <c r="T732" s="9"/>
      <c r="U732" s="9"/>
      <c r="V732" s="9"/>
      <c r="W732" s="9"/>
      <c r="X732" s="9"/>
      <c r="Y732" s="9"/>
      <c r="Z732" s="9"/>
      <c r="AA732" s="9"/>
      <c r="AB732" s="9"/>
      <c r="AC732" s="10"/>
      <c r="AD732" s="535"/>
      <c r="AE732" s="6">
        <f t="shared" si="48"/>
        <v>0</v>
      </c>
      <c r="AF732" s="6" t="str">
        <f>IF($AE732=17,_xlfn.XLOOKUP($A732&amp;" ",CostDB!B:B,CostDB!A:A,"",,),IF($AE732=15,_xlfn.XLOOKUP($A732&amp;"   ",CostDB!B:B,CostDB!A:A,"",,),""))</f>
        <v/>
      </c>
      <c r="AG732" s="6" t="str">
        <f t="shared" si="46"/>
        <v/>
      </c>
      <c r="AH732" s="6" t="str">
        <f t="shared" si="45"/>
        <v/>
      </c>
      <c r="AI732" s="6" t="str">
        <f>IF($AF732="","",IF(LEFT(A732,5)="17500","タンク",IF(LEFT(A732,5)="17510","タンク",IF(COUNTIF(WeDB!$D$174:$D$183,$AF732)&gt;0,"吊掛けのみ",IF(COUNTIF(WeDB!$M$3:$M$169,$AF732)&gt;0,"アルミ",IF(COUNTIF(WeDB!D$3:D$169,$AF732),"WE適用","適用無し"))))))</f>
        <v/>
      </c>
      <c r="AJ732" s="6" t="str">
        <f>IF(AND(AI732="WE適用",COUNTIF(Planning!$AS$10:$AS$896,$AF732&amp;"_"&amp;$AH732)&gt;0),"計画ok",IF(AND(AI732="WE適用",COUNTIF(Planning!$AS$10:$AS$896,$AF732&amp;"_"&amp;$AH732)=0),"未反映NG",""))</f>
        <v/>
      </c>
      <c r="AK732" s="6" t="str">
        <f t="shared" si="47"/>
        <v>_</v>
      </c>
      <c r="AL732" s="6" t="str">
        <f>IF(B732="","",_xlfn.XLOOKUP(AF732,CostDB!A:A,CostDB!G:G))</f>
        <v/>
      </c>
    </row>
    <row r="733" spans="1:38" x14ac:dyDescent="0.35">
      <c r="A733" s="8"/>
      <c r="B733" s="9"/>
      <c r="C733" s="9"/>
      <c r="D733" s="10"/>
      <c r="E733" s="9"/>
      <c r="F733" s="9"/>
      <c r="G733" s="9"/>
      <c r="H733" s="9"/>
      <c r="I733" s="9"/>
      <c r="J733" s="9"/>
      <c r="K733" s="9"/>
      <c r="L733" s="9"/>
      <c r="M733" s="9"/>
      <c r="N733" s="9"/>
      <c r="O733" s="9"/>
      <c r="P733" s="9"/>
      <c r="Q733" s="9"/>
      <c r="R733" s="9"/>
      <c r="S733" s="9"/>
      <c r="T733" s="9"/>
      <c r="U733" s="9"/>
      <c r="V733" s="9"/>
      <c r="W733" s="9"/>
      <c r="X733" s="9"/>
      <c r="Y733" s="9"/>
      <c r="Z733" s="9"/>
      <c r="AA733" s="9"/>
      <c r="AB733" s="9"/>
      <c r="AC733" s="10"/>
      <c r="AD733" s="535"/>
      <c r="AE733" s="6">
        <f t="shared" si="48"/>
        <v>0</v>
      </c>
      <c r="AF733" s="6" t="str">
        <f>IF($AE733=17,_xlfn.XLOOKUP($A733&amp;" ",CostDB!B:B,CostDB!A:A,"",,),IF($AE733=15,_xlfn.XLOOKUP($A733&amp;"   ",CostDB!B:B,CostDB!A:A,"",,),""))</f>
        <v/>
      </c>
      <c r="AG733" s="6" t="str">
        <f t="shared" si="46"/>
        <v/>
      </c>
      <c r="AH733" s="6" t="str">
        <f t="shared" si="45"/>
        <v/>
      </c>
      <c r="AI733" s="6" t="str">
        <f>IF($AF733="","",IF(LEFT(A733,5)="17500","タンク",IF(LEFT(A733,5)="17510","タンク",IF(COUNTIF(WeDB!$D$174:$D$183,$AF733)&gt;0,"吊掛けのみ",IF(COUNTIF(WeDB!$M$3:$M$169,$AF733)&gt;0,"アルミ",IF(COUNTIF(WeDB!D$3:D$169,$AF733),"WE適用","適用無し"))))))</f>
        <v/>
      </c>
      <c r="AJ733" s="6" t="str">
        <f>IF(AND(AI733="WE適用",COUNTIF(Planning!$AS$10:$AS$896,$AF733&amp;"_"&amp;$AH733)&gt;0),"計画ok",IF(AND(AI733="WE適用",COUNTIF(Planning!$AS$10:$AS$896,$AF733&amp;"_"&amp;$AH733)=0),"未反映NG",""))</f>
        <v/>
      </c>
      <c r="AK733" s="6" t="str">
        <f t="shared" si="47"/>
        <v>_</v>
      </c>
      <c r="AL733" s="6" t="str">
        <f>IF(B733="","",_xlfn.XLOOKUP(AF733,CostDB!A:A,CostDB!G:G))</f>
        <v/>
      </c>
    </row>
    <row r="734" spans="1:38" x14ac:dyDescent="0.35">
      <c r="A734" s="8"/>
      <c r="B734" s="9"/>
      <c r="C734" s="9"/>
      <c r="D734" s="10"/>
      <c r="E734" s="9"/>
      <c r="F734" s="9"/>
      <c r="G734" s="9"/>
      <c r="H734" s="9"/>
      <c r="I734" s="9"/>
      <c r="J734" s="9"/>
      <c r="K734" s="9"/>
      <c r="L734" s="9"/>
      <c r="M734" s="9"/>
      <c r="N734" s="9"/>
      <c r="O734" s="9"/>
      <c r="P734" s="9"/>
      <c r="Q734" s="9"/>
      <c r="R734" s="9"/>
      <c r="S734" s="9"/>
      <c r="T734" s="9"/>
      <c r="U734" s="9"/>
      <c r="V734" s="9"/>
      <c r="W734" s="9"/>
      <c r="X734" s="9"/>
      <c r="Y734" s="9"/>
      <c r="Z734" s="9"/>
      <c r="AA734" s="9"/>
      <c r="AB734" s="9"/>
      <c r="AC734" s="10"/>
      <c r="AD734" s="535"/>
      <c r="AE734" s="6">
        <f t="shared" si="48"/>
        <v>0</v>
      </c>
      <c r="AF734" s="6" t="str">
        <f>IF($AE734=17,_xlfn.XLOOKUP($A734&amp;" ",CostDB!B:B,CostDB!A:A,"",,),IF($AE734=15,_xlfn.XLOOKUP($A734&amp;"   ",CostDB!B:B,CostDB!A:A,"",,),""))</f>
        <v/>
      </c>
      <c r="AG734" s="6" t="str">
        <f t="shared" si="46"/>
        <v/>
      </c>
      <c r="AH734" s="6" t="str">
        <f t="shared" si="45"/>
        <v/>
      </c>
      <c r="AI734" s="6" t="str">
        <f>IF($AF734="","",IF(LEFT(A734,5)="17500","タンク",IF(LEFT(A734,5)="17510","タンク",IF(COUNTIF(WeDB!$D$174:$D$183,$AF734)&gt;0,"吊掛けのみ",IF(COUNTIF(WeDB!$M$3:$M$169,$AF734)&gt;0,"アルミ",IF(COUNTIF(WeDB!D$3:D$169,$AF734),"WE適用","適用無し"))))))</f>
        <v/>
      </c>
      <c r="AJ734" s="6" t="str">
        <f>IF(AND(AI734="WE適用",COUNTIF(Planning!$AS$10:$AS$896,$AF734&amp;"_"&amp;$AH734)&gt;0),"計画ok",IF(AND(AI734="WE適用",COUNTIF(Planning!$AS$10:$AS$896,$AF734&amp;"_"&amp;$AH734)=0),"未反映NG",""))</f>
        <v/>
      </c>
      <c r="AK734" s="6" t="str">
        <f t="shared" si="47"/>
        <v>_</v>
      </c>
      <c r="AL734" s="6" t="str">
        <f>IF(B734="","",_xlfn.XLOOKUP(AF734,CostDB!A:A,CostDB!G:G))</f>
        <v/>
      </c>
    </row>
    <row r="735" spans="1:38" x14ac:dyDescent="0.35">
      <c r="A735" s="8"/>
      <c r="B735" s="9"/>
      <c r="C735" s="9"/>
      <c r="D735" s="10"/>
      <c r="E735" s="9"/>
      <c r="F735" s="9"/>
      <c r="G735" s="9"/>
      <c r="H735" s="9"/>
      <c r="I735" s="9"/>
      <c r="J735" s="9"/>
      <c r="K735" s="9"/>
      <c r="L735" s="9"/>
      <c r="M735" s="9"/>
      <c r="N735" s="9"/>
      <c r="O735" s="9"/>
      <c r="P735" s="9"/>
      <c r="Q735" s="9"/>
      <c r="R735" s="9"/>
      <c r="S735" s="9"/>
      <c r="T735" s="9"/>
      <c r="U735" s="9"/>
      <c r="V735" s="9"/>
      <c r="W735" s="9"/>
      <c r="X735" s="9"/>
      <c r="Y735" s="9"/>
      <c r="Z735" s="9"/>
      <c r="AA735" s="9"/>
      <c r="AB735" s="9"/>
      <c r="AC735" s="10"/>
      <c r="AD735" s="535"/>
      <c r="AE735" s="6">
        <f t="shared" si="48"/>
        <v>0</v>
      </c>
      <c r="AF735" s="6" t="str">
        <f>IF($AE735=17,_xlfn.XLOOKUP($A735&amp;" ",CostDB!B:B,CostDB!A:A,"",,),IF($AE735=15,_xlfn.XLOOKUP($A735&amp;"   ",CostDB!B:B,CostDB!A:A,"",,),""))</f>
        <v/>
      </c>
      <c r="AG735" s="6" t="str">
        <f t="shared" si="46"/>
        <v/>
      </c>
      <c r="AH735" s="6" t="str">
        <f t="shared" si="45"/>
        <v/>
      </c>
      <c r="AI735" s="6" t="str">
        <f>IF($AF735="","",IF(LEFT(A735,5)="17500","タンク",IF(LEFT(A735,5)="17510","タンク",IF(COUNTIF(WeDB!$D$174:$D$183,$AF735)&gt;0,"吊掛けのみ",IF(COUNTIF(WeDB!$M$3:$M$169,$AF735)&gt;0,"アルミ",IF(COUNTIF(WeDB!D$3:D$169,$AF735),"WE適用","適用無し"))))))</f>
        <v/>
      </c>
      <c r="AJ735" s="6" t="str">
        <f>IF(AND(AI735="WE適用",COUNTIF(Planning!$AS$10:$AS$896,$AF735&amp;"_"&amp;$AH735)&gt;0),"計画ok",IF(AND(AI735="WE適用",COUNTIF(Planning!$AS$10:$AS$896,$AF735&amp;"_"&amp;$AH735)=0),"未反映NG",""))</f>
        <v/>
      </c>
      <c r="AK735" s="6" t="str">
        <f t="shared" si="47"/>
        <v>_</v>
      </c>
      <c r="AL735" s="6" t="str">
        <f>IF(B735="","",_xlfn.XLOOKUP(AF735,CostDB!A:A,CostDB!G:G))</f>
        <v/>
      </c>
    </row>
    <row r="736" spans="1:38" x14ac:dyDescent="0.35">
      <c r="A736" s="8"/>
      <c r="B736" s="9"/>
      <c r="C736" s="9"/>
      <c r="D736" s="10"/>
      <c r="E736" s="9"/>
      <c r="F736" s="9"/>
      <c r="G736" s="9"/>
      <c r="H736" s="9"/>
      <c r="I736" s="9"/>
      <c r="J736" s="9"/>
      <c r="K736" s="9"/>
      <c r="L736" s="9"/>
      <c r="M736" s="9"/>
      <c r="N736" s="9"/>
      <c r="O736" s="9"/>
      <c r="P736" s="9"/>
      <c r="Q736" s="9"/>
      <c r="R736" s="9"/>
      <c r="S736" s="9"/>
      <c r="T736" s="9"/>
      <c r="U736" s="9"/>
      <c r="V736" s="9"/>
      <c r="W736" s="9"/>
      <c r="X736" s="9"/>
      <c r="Y736" s="9"/>
      <c r="Z736" s="9"/>
      <c r="AA736" s="9"/>
      <c r="AB736" s="9"/>
      <c r="AC736" s="10"/>
      <c r="AD736" s="535"/>
      <c r="AE736" s="6">
        <f t="shared" si="48"/>
        <v>0</v>
      </c>
      <c r="AF736" s="6" t="str">
        <f>IF($AE736=17,_xlfn.XLOOKUP($A736&amp;" ",CostDB!B:B,CostDB!A:A,"",,),IF($AE736=15,_xlfn.XLOOKUP($A736&amp;"   ",CostDB!B:B,CostDB!A:A,"",,),""))</f>
        <v/>
      </c>
      <c r="AG736" s="6" t="str">
        <f t="shared" si="46"/>
        <v/>
      </c>
      <c r="AH736" s="6" t="str">
        <f t="shared" si="45"/>
        <v/>
      </c>
      <c r="AI736" s="6" t="str">
        <f>IF($AF736="","",IF(LEFT(A736,5)="17500","タンク",IF(LEFT(A736,5)="17510","タンク",IF(COUNTIF(WeDB!$D$174:$D$183,$AF736)&gt;0,"吊掛けのみ",IF(COUNTIF(WeDB!$M$3:$M$169,$AF736)&gt;0,"アルミ",IF(COUNTIF(WeDB!D$3:D$169,$AF736),"WE適用","適用無し"))))))</f>
        <v/>
      </c>
      <c r="AJ736" s="6" t="str">
        <f>IF(AND(AI736="WE適用",COUNTIF(Planning!$AS$10:$AS$896,$AF736&amp;"_"&amp;$AH736)&gt;0),"計画ok",IF(AND(AI736="WE適用",COUNTIF(Planning!$AS$10:$AS$896,$AF736&amp;"_"&amp;$AH736)=0),"未反映NG",""))</f>
        <v/>
      </c>
      <c r="AK736" s="6" t="str">
        <f t="shared" si="47"/>
        <v>_</v>
      </c>
      <c r="AL736" s="6" t="str">
        <f>IF(B736="","",_xlfn.XLOOKUP(AF736,CostDB!A:A,CostDB!G:G))</f>
        <v/>
      </c>
    </row>
    <row r="737" spans="1:38" x14ac:dyDescent="0.35">
      <c r="A737" s="8"/>
      <c r="B737" s="9"/>
      <c r="C737" s="9"/>
      <c r="D737" s="10"/>
      <c r="E737" s="9"/>
      <c r="F737" s="9"/>
      <c r="G737" s="9"/>
      <c r="H737" s="9"/>
      <c r="I737" s="9"/>
      <c r="J737" s="9"/>
      <c r="K737" s="9"/>
      <c r="L737" s="9"/>
      <c r="M737" s="9"/>
      <c r="N737" s="9"/>
      <c r="O737" s="9"/>
      <c r="P737" s="9"/>
      <c r="Q737" s="9"/>
      <c r="R737" s="9"/>
      <c r="S737" s="9"/>
      <c r="T737" s="9"/>
      <c r="U737" s="9"/>
      <c r="V737" s="9"/>
      <c r="W737" s="9"/>
      <c r="X737" s="9"/>
      <c r="Y737" s="9"/>
      <c r="Z737" s="9"/>
      <c r="AA737" s="9"/>
      <c r="AB737" s="9"/>
      <c r="AC737" s="10"/>
      <c r="AD737" s="535"/>
      <c r="AE737" s="6">
        <f t="shared" si="48"/>
        <v>0</v>
      </c>
      <c r="AF737" s="6" t="str">
        <f>IF($AE737=17,_xlfn.XLOOKUP($A737&amp;" ",CostDB!B:B,CostDB!A:A,"",,),IF($AE737=15,_xlfn.XLOOKUP($A737&amp;"   ",CostDB!B:B,CostDB!A:A,"",,),""))</f>
        <v/>
      </c>
      <c r="AG737" s="6" t="str">
        <f t="shared" si="46"/>
        <v/>
      </c>
      <c r="AH737" s="6" t="str">
        <f t="shared" si="45"/>
        <v/>
      </c>
      <c r="AI737" s="6" t="str">
        <f>IF($AF737="","",IF(LEFT(A737,5)="17500","タンク",IF(LEFT(A737,5)="17510","タンク",IF(COUNTIF(WeDB!$D$174:$D$183,$AF737)&gt;0,"吊掛けのみ",IF(COUNTIF(WeDB!$M$3:$M$169,$AF737)&gt;0,"アルミ",IF(COUNTIF(WeDB!D$3:D$169,$AF737),"WE適用","適用無し"))))))</f>
        <v/>
      </c>
      <c r="AJ737" s="6" t="str">
        <f>IF(AND(AI737="WE適用",COUNTIF(Planning!$AS$10:$AS$896,$AF737&amp;"_"&amp;$AH737)&gt;0),"計画ok",IF(AND(AI737="WE適用",COUNTIF(Planning!$AS$10:$AS$896,$AF737&amp;"_"&amp;$AH737)=0),"未反映NG",""))</f>
        <v/>
      </c>
      <c r="AK737" s="6" t="str">
        <f t="shared" si="47"/>
        <v>_</v>
      </c>
      <c r="AL737" s="6" t="str">
        <f>IF(B737="","",_xlfn.XLOOKUP(AF737,CostDB!A:A,CostDB!G:G))</f>
        <v/>
      </c>
    </row>
    <row r="738" spans="1:38" x14ac:dyDescent="0.35">
      <c r="A738" s="8"/>
      <c r="B738" s="9"/>
      <c r="C738" s="9"/>
      <c r="D738" s="10"/>
      <c r="E738" s="9"/>
      <c r="F738" s="9"/>
      <c r="G738" s="9"/>
      <c r="H738" s="9"/>
      <c r="I738" s="9"/>
      <c r="J738" s="9"/>
      <c r="K738" s="9"/>
      <c r="L738" s="9"/>
      <c r="M738" s="9"/>
      <c r="N738" s="9"/>
      <c r="O738" s="9"/>
      <c r="P738" s="9"/>
      <c r="Q738" s="9"/>
      <c r="R738" s="9"/>
      <c r="S738" s="9"/>
      <c r="T738" s="9"/>
      <c r="U738" s="9"/>
      <c r="V738" s="9"/>
      <c r="W738" s="9"/>
      <c r="X738" s="9"/>
      <c r="Y738" s="9"/>
      <c r="Z738" s="9"/>
      <c r="AA738" s="9"/>
      <c r="AB738" s="9"/>
      <c r="AC738" s="10"/>
      <c r="AD738" s="535"/>
      <c r="AE738" s="6">
        <f t="shared" si="48"/>
        <v>0</v>
      </c>
      <c r="AF738" s="6" t="str">
        <f>IF($AE738=17,_xlfn.XLOOKUP($A738&amp;" ",CostDB!B:B,CostDB!A:A,"",,),IF($AE738=15,_xlfn.XLOOKUP($A738&amp;"   ",CostDB!B:B,CostDB!A:A,"",,),""))</f>
        <v/>
      </c>
      <c r="AG738" s="6" t="str">
        <f t="shared" si="46"/>
        <v/>
      </c>
      <c r="AH738" s="6" t="str">
        <f t="shared" si="45"/>
        <v/>
      </c>
      <c r="AI738" s="6" t="str">
        <f>IF($AF738="","",IF(LEFT(A738,5)="17500","タンク",IF(LEFT(A738,5)="17510","タンク",IF(COUNTIF(WeDB!$D$174:$D$183,$AF738)&gt;0,"吊掛けのみ",IF(COUNTIF(WeDB!$M$3:$M$169,$AF738)&gt;0,"アルミ",IF(COUNTIF(WeDB!D$3:D$169,$AF738),"WE適用","適用無し"))))))</f>
        <v/>
      </c>
      <c r="AJ738" s="6" t="str">
        <f>IF(AND(AI738="WE適用",COUNTIF(Planning!$AS$10:$AS$896,$AF738&amp;"_"&amp;$AH738)&gt;0),"計画ok",IF(AND(AI738="WE適用",COUNTIF(Planning!$AS$10:$AS$896,$AF738&amp;"_"&amp;$AH738)=0),"未反映NG",""))</f>
        <v/>
      </c>
      <c r="AK738" s="6" t="str">
        <f t="shared" si="47"/>
        <v>_</v>
      </c>
      <c r="AL738" s="6" t="str">
        <f>IF(B738="","",_xlfn.XLOOKUP(AF738,CostDB!A:A,CostDB!G:G))</f>
        <v/>
      </c>
    </row>
    <row r="739" spans="1:38" x14ac:dyDescent="0.35">
      <c r="A739" s="8"/>
      <c r="B739" s="9"/>
      <c r="C739" s="9"/>
      <c r="D739" s="10"/>
      <c r="E739" s="9"/>
      <c r="F739" s="9"/>
      <c r="G739" s="9"/>
      <c r="H739" s="9"/>
      <c r="I739" s="9"/>
      <c r="J739" s="9"/>
      <c r="K739" s="9"/>
      <c r="L739" s="9"/>
      <c r="M739" s="9"/>
      <c r="N739" s="9"/>
      <c r="O739" s="9"/>
      <c r="P739" s="9"/>
      <c r="Q739" s="9"/>
      <c r="R739" s="9"/>
      <c r="S739" s="9"/>
      <c r="T739" s="9"/>
      <c r="U739" s="9"/>
      <c r="V739" s="9"/>
      <c r="W739" s="9"/>
      <c r="X739" s="9"/>
      <c r="Y739" s="9"/>
      <c r="Z739" s="9"/>
      <c r="AA739" s="9"/>
      <c r="AB739" s="9"/>
      <c r="AC739" s="10"/>
      <c r="AD739" s="535"/>
      <c r="AE739" s="6">
        <f t="shared" si="48"/>
        <v>0</v>
      </c>
      <c r="AF739" s="6" t="str">
        <f>IF($AE739=17,_xlfn.XLOOKUP($A739&amp;" ",CostDB!B:B,CostDB!A:A,"",,),IF($AE739=15,_xlfn.XLOOKUP($A739&amp;"   ",CostDB!B:B,CostDB!A:A,"",,),""))</f>
        <v/>
      </c>
      <c r="AG739" s="6" t="str">
        <f t="shared" si="46"/>
        <v/>
      </c>
      <c r="AH739" s="6" t="str">
        <f t="shared" si="45"/>
        <v/>
      </c>
      <c r="AI739" s="6" t="str">
        <f>IF($AF739="","",IF(LEFT(A739,5)="17500","タンク",IF(LEFT(A739,5)="17510","タンク",IF(COUNTIF(WeDB!$D$174:$D$183,$AF739)&gt;0,"吊掛けのみ",IF(COUNTIF(WeDB!$M$3:$M$169,$AF739)&gt;0,"アルミ",IF(COUNTIF(WeDB!D$3:D$169,$AF739),"WE適用","適用無し"))))))</f>
        <v/>
      </c>
      <c r="AJ739" s="6" t="str">
        <f>IF(AND(AI739="WE適用",COUNTIF(Planning!$AS$10:$AS$896,$AF739&amp;"_"&amp;$AH739)&gt;0),"計画ok",IF(AND(AI739="WE適用",COUNTIF(Planning!$AS$10:$AS$896,$AF739&amp;"_"&amp;$AH739)=0),"未反映NG",""))</f>
        <v/>
      </c>
      <c r="AK739" s="6" t="str">
        <f t="shared" si="47"/>
        <v>_</v>
      </c>
      <c r="AL739" s="6" t="str">
        <f>IF(B739="","",_xlfn.XLOOKUP(AF739,CostDB!A:A,CostDB!G:G))</f>
        <v/>
      </c>
    </row>
    <row r="740" spans="1:38" x14ac:dyDescent="0.35">
      <c r="A740" s="8"/>
      <c r="B740" s="9"/>
      <c r="C740" s="9"/>
      <c r="D740" s="10"/>
      <c r="E740" s="9"/>
      <c r="F740" s="9"/>
      <c r="G740" s="9"/>
      <c r="H740" s="9"/>
      <c r="I740" s="9"/>
      <c r="J740" s="9"/>
      <c r="K740" s="9"/>
      <c r="L740" s="9"/>
      <c r="M740" s="9"/>
      <c r="N740" s="9"/>
      <c r="O740" s="9"/>
      <c r="P740" s="9"/>
      <c r="Q740" s="9"/>
      <c r="R740" s="9"/>
      <c r="S740" s="9"/>
      <c r="T740" s="9"/>
      <c r="U740" s="9"/>
      <c r="V740" s="9"/>
      <c r="W740" s="9"/>
      <c r="X740" s="9"/>
      <c r="Y740" s="9"/>
      <c r="Z740" s="9"/>
      <c r="AA740" s="9"/>
      <c r="AB740" s="9"/>
      <c r="AC740" s="10"/>
      <c r="AD740" s="535"/>
      <c r="AE740" s="6">
        <f t="shared" si="48"/>
        <v>0</v>
      </c>
      <c r="AF740" s="6" t="str">
        <f>IF($AE740=17,_xlfn.XLOOKUP($A740&amp;" ",CostDB!B:B,CostDB!A:A,"",,),IF($AE740=15,_xlfn.XLOOKUP($A740&amp;"   ",CostDB!B:B,CostDB!A:A,"",,),""))</f>
        <v/>
      </c>
      <c r="AG740" s="6" t="str">
        <f t="shared" si="46"/>
        <v/>
      </c>
      <c r="AH740" s="6" t="str">
        <f t="shared" si="45"/>
        <v/>
      </c>
      <c r="AI740" s="6" t="str">
        <f>IF($AF740="","",IF(LEFT(A740,5)="17500","タンク",IF(LEFT(A740,5)="17510","タンク",IF(COUNTIF(WeDB!$D$174:$D$183,$AF740)&gt;0,"吊掛けのみ",IF(COUNTIF(WeDB!$M$3:$M$169,$AF740)&gt;0,"アルミ",IF(COUNTIF(WeDB!D$3:D$169,$AF740),"WE適用","適用無し"))))))</f>
        <v/>
      </c>
      <c r="AJ740" s="6" t="str">
        <f>IF(AND(AI740="WE適用",COUNTIF(Planning!$AS$10:$AS$896,$AF740&amp;"_"&amp;$AH740)&gt;0),"計画ok",IF(AND(AI740="WE適用",COUNTIF(Planning!$AS$10:$AS$896,$AF740&amp;"_"&amp;$AH740)=0),"未反映NG",""))</f>
        <v/>
      </c>
      <c r="AK740" s="6" t="str">
        <f t="shared" si="47"/>
        <v>_</v>
      </c>
      <c r="AL740" s="6" t="str">
        <f>IF(B740="","",_xlfn.XLOOKUP(AF740,CostDB!A:A,CostDB!G:G))</f>
        <v/>
      </c>
    </row>
    <row r="741" spans="1:38" x14ac:dyDescent="0.35">
      <c r="A741" s="8"/>
      <c r="B741" s="9"/>
      <c r="C741" s="9"/>
      <c r="D741" s="10"/>
      <c r="E741" s="9"/>
      <c r="F741" s="9"/>
      <c r="G741" s="9"/>
      <c r="H741" s="9"/>
      <c r="I741" s="9"/>
      <c r="J741" s="9"/>
      <c r="K741" s="9"/>
      <c r="L741" s="9"/>
      <c r="M741" s="9"/>
      <c r="N741" s="9"/>
      <c r="O741" s="9"/>
      <c r="P741" s="9"/>
      <c r="Q741" s="9"/>
      <c r="R741" s="9"/>
      <c r="S741" s="9"/>
      <c r="T741" s="9"/>
      <c r="U741" s="9"/>
      <c r="V741" s="9"/>
      <c r="W741" s="9"/>
      <c r="X741" s="9"/>
      <c r="Y741" s="9"/>
      <c r="Z741" s="9"/>
      <c r="AA741" s="9"/>
      <c r="AB741" s="9"/>
      <c r="AC741" s="10"/>
      <c r="AD741" s="535"/>
      <c r="AE741" s="6">
        <f t="shared" si="48"/>
        <v>0</v>
      </c>
      <c r="AF741" s="6" t="str">
        <f>IF($AE741=17,_xlfn.XLOOKUP($A741&amp;" ",CostDB!B:B,CostDB!A:A,"",,),IF($AE741=15,_xlfn.XLOOKUP($A741&amp;"   ",CostDB!B:B,CostDB!A:A,"",,),""))</f>
        <v/>
      </c>
      <c r="AG741" s="6" t="str">
        <f t="shared" si="46"/>
        <v/>
      </c>
      <c r="AH741" s="6" t="str">
        <f t="shared" si="45"/>
        <v/>
      </c>
      <c r="AI741" s="6" t="str">
        <f>IF($AF741="","",IF(LEFT(A741,5)="17500","タンク",IF(LEFT(A741,5)="17510","タンク",IF(COUNTIF(WeDB!$D$174:$D$183,$AF741)&gt;0,"吊掛けのみ",IF(COUNTIF(WeDB!$M$3:$M$169,$AF741)&gt;0,"アルミ",IF(COUNTIF(WeDB!D$3:D$169,$AF741),"WE適用","適用無し"))))))</f>
        <v/>
      </c>
      <c r="AJ741" s="6" t="str">
        <f>IF(AND(AI741="WE適用",COUNTIF(Planning!$AS$10:$AS$896,$AF741&amp;"_"&amp;$AH741)&gt;0),"計画ok",IF(AND(AI741="WE適用",COUNTIF(Planning!$AS$10:$AS$896,$AF741&amp;"_"&amp;$AH741)=0),"未反映NG",""))</f>
        <v/>
      </c>
      <c r="AK741" s="6" t="str">
        <f t="shared" si="47"/>
        <v>_</v>
      </c>
      <c r="AL741" s="6" t="str">
        <f>IF(B741="","",_xlfn.XLOOKUP(AF741,CostDB!A:A,CostDB!G:G))</f>
        <v/>
      </c>
    </row>
    <row r="742" spans="1:38" x14ac:dyDescent="0.35">
      <c r="A742" s="8"/>
      <c r="B742" s="9"/>
      <c r="C742" s="9"/>
      <c r="D742" s="10"/>
      <c r="E742" s="9"/>
      <c r="F742" s="9"/>
      <c r="G742" s="9"/>
      <c r="H742" s="9"/>
      <c r="I742" s="9"/>
      <c r="J742" s="9"/>
      <c r="K742" s="9"/>
      <c r="L742" s="9"/>
      <c r="M742" s="9"/>
      <c r="N742" s="9"/>
      <c r="O742" s="9"/>
      <c r="P742" s="9"/>
      <c r="Q742" s="9"/>
      <c r="R742" s="9"/>
      <c r="S742" s="9"/>
      <c r="T742" s="9"/>
      <c r="U742" s="9"/>
      <c r="V742" s="9"/>
      <c r="W742" s="9"/>
      <c r="X742" s="9"/>
      <c r="Y742" s="9"/>
      <c r="Z742" s="9"/>
      <c r="AA742" s="9"/>
      <c r="AB742" s="9"/>
      <c r="AC742" s="10"/>
      <c r="AD742" s="535"/>
      <c r="AE742" s="6">
        <f t="shared" si="48"/>
        <v>0</v>
      </c>
      <c r="AF742" s="6" t="str">
        <f>IF($AE742=17,_xlfn.XLOOKUP($A742&amp;" ",CostDB!B:B,CostDB!A:A,"",,),IF($AE742=15,_xlfn.XLOOKUP($A742&amp;"   ",CostDB!B:B,CostDB!A:A,"",,),""))</f>
        <v/>
      </c>
      <c r="AG742" s="6" t="str">
        <f t="shared" si="46"/>
        <v/>
      </c>
      <c r="AH742" s="6" t="str">
        <f t="shared" si="45"/>
        <v/>
      </c>
      <c r="AI742" s="6" t="str">
        <f>IF($AF742="","",IF(LEFT(A742,5)="17500","タンク",IF(LEFT(A742,5)="17510","タンク",IF(COUNTIF(WeDB!$D$174:$D$183,$AF742)&gt;0,"吊掛けのみ",IF(COUNTIF(WeDB!$M$3:$M$169,$AF742)&gt;0,"アルミ",IF(COUNTIF(WeDB!D$3:D$169,$AF742),"WE適用","適用無し"))))))</f>
        <v/>
      </c>
      <c r="AJ742" s="6" t="str">
        <f>IF(AND(AI742="WE適用",COUNTIF(Planning!$AS$10:$AS$896,$AF742&amp;"_"&amp;$AH742)&gt;0),"計画ok",IF(AND(AI742="WE適用",COUNTIF(Planning!$AS$10:$AS$896,$AF742&amp;"_"&amp;$AH742)=0),"未反映NG",""))</f>
        <v/>
      </c>
      <c r="AK742" s="6" t="str">
        <f t="shared" si="47"/>
        <v>_</v>
      </c>
      <c r="AL742" s="6" t="str">
        <f>IF(B742="","",_xlfn.XLOOKUP(AF742,CostDB!A:A,CostDB!G:G))</f>
        <v/>
      </c>
    </row>
    <row r="743" spans="1:38" x14ac:dyDescent="0.35">
      <c r="A743" s="8"/>
      <c r="B743" s="9"/>
      <c r="C743" s="9"/>
      <c r="D743" s="10"/>
      <c r="E743" s="9"/>
      <c r="F743" s="9"/>
      <c r="G743" s="9"/>
      <c r="H743" s="9"/>
      <c r="I743" s="9"/>
      <c r="J743" s="9"/>
      <c r="K743" s="9"/>
      <c r="L743" s="9"/>
      <c r="M743" s="9"/>
      <c r="N743" s="9"/>
      <c r="O743" s="9"/>
      <c r="P743" s="9"/>
      <c r="Q743" s="9"/>
      <c r="R743" s="9"/>
      <c r="S743" s="9"/>
      <c r="T743" s="9"/>
      <c r="U743" s="9"/>
      <c r="V743" s="9"/>
      <c r="W743" s="9"/>
      <c r="X743" s="9"/>
      <c r="Y743" s="9"/>
      <c r="Z743" s="9"/>
      <c r="AA743" s="9"/>
      <c r="AB743" s="9"/>
      <c r="AC743" s="10"/>
      <c r="AD743" s="535"/>
      <c r="AE743" s="6">
        <f t="shared" si="48"/>
        <v>0</v>
      </c>
      <c r="AF743" s="6" t="str">
        <f>IF($AE743=17,_xlfn.XLOOKUP($A743&amp;" ",CostDB!B:B,CostDB!A:A,"",,),IF($AE743=15,_xlfn.XLOOKUP($A743&amp;"   ",CostDB!B:B,CostDB!A:A,"",,),""))</f>
        <v/>
      </c>
      <c r="AG743" s="6" t="str">
        <f t="shared" si="46"/>
        <v/>
      </c>
      <c r="AH743" s="6" t="str">
        <f t="shared" si="45"/>
        <v/>
      </c>
      <c r="AI743" s="6" t="str">
        <f>IF($AF743="","",IF(LEFT(A743,5)="17500","タンク",IF(LEFT(A743,5)="17510","タンク",IF(COUNTIF(WeDB!$D$174:$D$183,$AF743)&gt;0,"吊掛けのみ",IF(COUNTIF(WeDB!$M$3:$M$169,$AF743)&gt;0,"アルミ",IF(COUNTIF(WeDB!D$3:D$169,$AF743),"WE適用","適用無し"))))))</f>
        <v/>
      </c>
      <c r="AJ743" s="6" t="str">
        <f>IF(AND(AI743="WE適用",COUNTIF(Planning!$AS$10:$AS$896,$AF743&amp;"_"&amp;$AH743)&gt;0),"計画ok",IF(AND(AI743="WE適用",COUNTIF(Planning!$AS$10:$AS$896,$AF743&amp;"_"&amp;$AH743)=0),"未反映NG",""))</f>
        <v/>
      </c>
      <c r="AK743" s="6" t="str">
        <f t="shared" si="47"/>
        <v>_</v>
      </c>
      <c r="AL743" s="6" t="str">
        <f>IF(B743="","",_xlfn.XLOOKUP(AF743,CostDB!A:A,CostDB!G:G))</f>
        <v/>
      </c>
    </row>
    <row r="744" spans="1:38" x14ac:dyDescent="0.35">
      <c r="A744" s="8"/>
      <c r="B744" s="9"/>
      <c r="C744" s="9"/>
      <c r="D744" s="10"/>
      <c r="E744" s="9"/>
      <c r="F744" s="9"/>
      <c r="G744" s="9"/>
      <c r="H744" s="9"/>
      <c r="I744" s="9"/>
      <c r="J744" s="9"/>
      <c r="K744" s="9"/>
      <c r="L744" s="9"/>
      <c r="M744" s="9"/>
      <c r="N744" s="9"/>
      <c r="O744" s="9"/>
      <c r="P744" s="9"/>
      <c r="Q744" s="9"/>
      <c r="R744" s="9"/>
      <c r="S744" s="9"/>
      <c r="T744" s="9"/>
      <c r="U744" s="9"/>
      <c r="V744" s="9"/>
      <c r="W744" s="9"/>
      <c r="X744" s="9"/>
      <c r="Y744" s="9"/>
      <c r="Z744" s="9"/>
      <c r="AA744" s="9"/>
      <c r="AB744" s="9"/>
      <c r="AC744" s="10"/>
      <c r="AD744" s="535"/>
      <c r="AE744" s="6">
        <f t="shared" si="48"/>
        <v>0</v>
      </c>
      <c r="AF744" s="6" t="str">
        <f>IF($AE744=17,_xlfn.XLOOKUP($A744&amp;" ",CostDB!B:B,CostDB!A:A,"",,),IF($AE744=15,_xlfn.XLOOKUP($A744&amp;"   ",CostDB!B:B,CostDB!A:A,"",,),""))</f>
        <v/>
      </c>
      <c r="AG744" s="6" t="str">
        <f t="shared" si="46"/>
        <v/>
      </c>
      <c r="AH744" s="6" t="str">
        <f t="shared" si="45"/>
        <v/>
      </c>
      <c r="AI744" s="6" t="str">
        <f>IF($AF744="","",IF(LEFT(A744,5)="17500","タンク",IF(LEFT(A744,5)="17510","タンク",IF(COUNTIF(WeDB!$D$174:$D$183,$AF744)&gt;0,"吊掛けのみ",IF(COUNTIF(WeDB!$M$3:$M$169,$AF744)&gt;0,"アルミ",IF(COUNTIF(WeDB!D$3:D$169,$AF744),"WE適用","適用無し"))))))</f>
        <v/>
      </c>
      <c r="AJ744" s="6" t="str">
        <f>IF(AND(AI744="WE適用",COUNTIF(Planning!$AS$10:$AS$896,$AF744&amp;"_"&amp;$AH744)&gt;0),"計画ok",IF(AND(AI744="WE適用",COUNTIF(Planning!$AS$10:$AS$896,$AF744&amp;"_"&amp;$AH744)=0),"未反映NG",""))</f>
        <v/>
      </c>
      <c r="AK744" s="6" t="str">
        <f t="shared" si="47"/>
        <v>_</v>
      </c>
      <c r="AL744" s="6" t="str">
        <f>IF(B744="","",_xlfn.XLOOKUP(AF744,CostDB!A:A,CostDB!G:G))</f>
        <v/>
      </c>
    </row>
    <row r="745" spans="1:38" x14ac:dyDescent="0.35">
      <c r="A745" s="8"/>
      <c r="B745" s="9"/>
      <c r="C745" s="9"/>
      <c r="D745" s="10"/>
      <c r="E745" s="9"/>
      <c r="F745" s="9"/>
      <c r="G745" s="9"/>
      <c r="H745" s="9"/>
      <c r="I745" s="9"/>
      <c r="J745" s="9"/>
      <c r="K745" s="9"/>
      <c r="L745" s="9"/>
      <c r="M745" s="9"/>
      <c r="N745" s="9"/>
      <c r="O745" s="9"/>
      <c r="P745" s="9"/>
      <c r="Q745" s="9"/>
      <c r="R745" s="9"/>
      <c r="S745" s="9"/>
      <c r="T745" s="9"/>
      <c r="U745" s="9"/>
      <c r="V745" s="9"/>
      <c r="W745" s="9"/>
      <c r="X745" s="9"/>
      <c r="Y745" s="9"/>
      <c r="Z745" s="9"/>
      <c r="AA745" s="9"/>
      <c r="AB745" s="9"/>
      <c r="AC745" s="10"/>
      <c r="AD745" s="535"/>
      <c r="AE745" s="6">
        <f t="shared" si="48"/>
        <v>0</v>
      </c>
      <c r="AF745" s="6" t="str">
        <f>IF($AE745=17,_xlfn.XLOOKUP($A745&amp;" ",CostDB!B:B,CostDB!A:A,"",,),IF($AE745=15,_xlfn.XLOOKUP($A745&amp;"   ",CostDB!B:B,CostDB!A:A,"",,),""))</f>
        <v/>
      </c>
      <c r="AG745" s="6" t="str">
        <f t="shared" si="46"/>
        <v/>
      </c>
      <c r="AH745" s="6" t="str">
        <f t="shared" si="45"/>
        <v/>
      </c>
      <c r="AI745" s="6" t="str">
        <f>IF($AF745="","",IF(LEFT(A745,5)="17500","タンク",IF(LEFT(A745,5)="17510","タンク",IF(COUNTIF(WeDB!$D$174:$D$183,$AF745)&gt;0,"吊掛けのみ",IF(COUNTIF(WeDB!$M$3:$M$169,$AF745)&gt;0,"アルミ",IF(COUNTIF(WeDB!D$3:D$169,$AF745),"WE適用","適用無し"))))))</f>
        <v/>
      </c>
      <c r="AJ745" s="6" t="str">
        <f>IF(AND(AI745="WE適用",COUNTIF(Planning!$AS$10:$AS$896,$AF745&amp;"_"&amp;$AH745)&gt;0),"計画ok",IF(AND(AI745="WE適用",COUNTIF(Planning!$AS$10:$AS$896,$AF745&amp;"_"&amp;$AH745)=0),"未反映NG",""))</f>
        <v/>
      </c>
      <c r="AK745" s="6" t="str">
        <f t="shared" si="47"/>
        <v>_</v>
      </c>
      <c r="AL745" s="6" t="str">
        <f>IF(B745="","",_xlfn.XLOOKUP(AF745,CostDB!A:A,CostDB!G:G))</f>
        <v/>
      </c>
    </row>
    <row r="746" spans="1:38" x14ac:dyDescent="0.35">
      <c r="A746" s="8"/>
      <c r="B746" s="9"/>
      <c r="C746" s="9"/>
      <c r="D746" s="10"/>
      <c r="E746" s="9"/>
      <c r="F746" s="9"/>
      <c r="G746" s="9"/>
      <c r="H746" s="9"/>
      <c r="I746" s="9"/>
      <c r="J746" s="9"/>
      <c r="K746" s="9"/>
      <c r="L746" s="9"/>
      <c r="M746" s="9"/>
      <c r="N746" s="9"/>
      <c r="O746" s="9"/>
      <c r="P746" s="9"/>
      <c r="Q746" s="9"/>
      <c r="R746" s="9"/>
      <c r="S746" s="9"/>
      <c r="T746" s="9"/>
      <c r="U746" s="9"/>
      <c r="V746" s="9"/>
      <c r="W746" s="9"/>
      <c r="X746" s="9"/>
      <c r="Y746" s="9"/>
      <c r="Z746" s="9"/>
      <c r="AA746" s="9"/>
      <c r="AB746" s="9"/>
      <c r="AC746" s="10"/>
      <c r="AD746" s="535"/>
      <c r="AE746" s="6">
        <f t="shared" si="48"/>
        <v>0</v>
      </c>
      <c r="AF746" s="6" t="str">
        <f>IF($AE746=17,_xlfn.XLOOKUP($A746&amp;" ",CostDB!B:B,CostDB!A:A,"",,),IF($AE746=15,_xlfn.XLOOKUP($A746&amp;"   ",CostDB!B:B,CostDB!A:A,"",,),""))</f>
        <v/>
      </c>
      <c r="AG746" s="6" t="str">
        <f t="shared" si="46"/>
        <v/>
      </c>
      <c r="AH746" s="6" t="str">
        <f t="shared" si="45"/>
        <v/>
      </c>
      <c r="AI746" s="6" t="str">
        <f>IF($AF746="","",IF(LEFT(A746,5)="17500","タンク",IF(LEFT(A746,5)="17510","タンク",IF(COUNTIF(WeDB!$D$174:$D$183,$AF746)&gt;0,"吊掛けのみ",IF(COUNTIF(WeDB!$M$3:$M$169,$AF746)&gt;0,"アルミ",IF(COUNTIF(WeDB!D$3:D$169,$AF746),"WE適用","適用無し"))))))</f>
        <v/>
      </c>
      <c r="AJ746" s="6" t="str">
        <f>IF(AND(AI746="WE適用",COUNTIF(Planning!$AS$10:$AS$896,$AF746&amp;"_"&amp;$AH746)&gt;0),"計画ok",IF(AND(AI746="WE適用",COUNTIF(Planning!$AS$10:$AS$896,$AF746&amp;"_"&amp;$AH746)=0),"未反映NG",""))</f>
        <v/>
      </c>
      <c r="AK746" s="6" t="str">
        <f t="shared" si="47"/>
        <v>_</v>
      </c>
      <c r="AL746" s="6" t="str">
        <f>IF(B746="","",_xlfn.XLOOKUP(AF746,CostDB!A:A,CostDB!G:G))</f>
        <v/>
      </c>
    </row>
    <row r="747" spans="1:38" x14ac:dyDescent="0.35">
      <c r="A747" s="8"/>
      <c r="B747" s="9"/>
      <c r="C747" s="9"/>
      <c r="D747" s="10"/>
      <c r="E747" s="9"/>
      <c r="F747" s="9"/>
      <c r="G747" s="9"/>
      <c r="H747" s="9"/>
      <c r="I747" s="9"/>
      <c r="J747" s="9"/>
      <c r="K747" s="9"/>
      <c r="L747" s="9"/>
      <c r="M747" s="9"/>
      <c r="N747" s="9"/>
      <c r="O747" s="9"/>
      <c r="P747" s="9"/>
      <c r="Q747" s="9"/>
      <c r="R747" s="9"/>
      <c r="S747" s="9"/>
      <c r="T747" s="9"/>
      <c r="U747" s="9"/>
      <c r="V747" s="9"/>
      <c r="W747" s="9"/>
      <c r="X747" s="9"/>
      <c r="Y747" s="9"/>
      <c r="Z747" s="9"/>
      <c r="AA747" s="9"/>
      <c r="AB747" s="9"/>
      <c r="AC747" s="10"/>
      <c r="AD747" s="535"/>
      <c r="AE747" s="6">
        <f t="shared" si="48"/>
        <v>0</v>
      </c>
      <c r="AF747" s="6" t="str">
        <f>IF($AE747=17,_xlfn.XLOOKUP($A747&amp;" ",CostDB!B:B,CostDB!A:A,"",,),IF($AE747=15,_xlfn.XLOOKUP($A747&amp;"   ",CostDB!B:B,CostDB!A:A,"",,),""))</f>
        <v/>
      </c>
      <c r="AG747" s="6" t="str">
        <f t="shared" si="46"/>
        <v/>
      </c>
      <c r="AH747" s="6" t="str">
        <f t="shared" si="45"/>
        <v/>
      </c>
      <c r="AI747" s="6" t="str">
        <f>IF($AF747="","",IF(LEFT(A747,5)="17500","タンク",IF(LEFT(A747,5)="17510","タンク",IF(COUNTIF(WeDB!$D$174:$D$183,$AF747)&gt;0,"吊掛けのみ",IF(COUNTIF(WeDB!$M$3:$M$169,$AF747)&gt;0,"アルミ",IF(COUNTIF(WeDB!D$3:D$169,$AF747),"WE適用","適用無し"))))))</f>
        <v/>
      </c>
      <c r="AJ747" s="6" t="str">
        <f>IF(AND(AI747="WE適用",COUNTIF(Planning!$AS$10:$AS$896,$AF747&amp;"_"&amp;$AH747)&gt;0),"計画ok",IF(AND(AI747="WE適用",COUNTIF(Planning!$AS$10:$AS$896,$AF747&amp;"_"&amp;$AH747)=0),"未反映NG",""))</f>
        <v/>
      </c>
      <c r="AK747" s="6" t="str">
        <f t="shared" si="47"/>
        <v>_</v>
      </c>
      <c r="AL747" s="6" t="str">
        <f>IF(B747="","",_xlfn.XLOOKUP(AF747,CostDB!A:A,CostDB!G:G))</f>
        <v/>
      </c>
    </row>
    <row r="748" spans="1:38" x14ac:dyDescent="0.35">
      <c r="A748" s="8"/>
      <c r="B748" s="9"/>
      <c r="C748" s="9"/>
      <c r="D748" s="10"/>
      <c r="E748" s="9"/>
      <c r="F748" s="9"/>
      <c r="G748" s="9"/>
      <c r="H748" s="9"/>
      <c r="I748" s="9"/>
      <c r="J748" s="9"/>
      <c r="K748" s="9"/>
      <c r="L748" s="9"/>
      <c r="M748" s="9"/>
      <c r="N748" s="9"/>
      <c r="O748" s="9"/>
      <c r="P748" s="9"/>
      <c r="Q748" s="9"/>
      <c r="R748" s="9"/>
      <c r="S748" s="9"/>
      <c r="T748" s="9"/>
      <c r="U748" s="9"/>
      <c r="V748" s="9"/>
      <c r="W748" s="9"/>
      <c r="X748" s="9"/>
      <c r="Y748" s="9"/>
      <c r="Z748" s="9"/>
      <c r="AA748" s="9"/>
      <c r="AB748" s="9"/>
      <c r="AC748" s="10"/>
      <c r="AD748" s="535"/>
      <c r="AE748" s="6">
        <f t="shared" si="48"/>
        <v>0</v>
      </c>
      <c r="AF748" s="6" t="str">
        <f>IF($AE748=17,_xlfn.XLOOKUP($A748&amp;" ",CostDB!B:B,CostDB!A:A,"",,),IF($AE748=15,_xlfn.XLOOKUP($A748&amp;"   ",CostDB!B:B,CostDB!A:A,"",,),""))</f>
        <v/>
      </c>
      <c r="AG748" s="6" t="str">
        <f t="shared" si="46"/>
        <v/>
      </c>
      <c r="AH748" s="6" t="str">
        <f t="shared" si="45"/>
        <v/>
      </c>
      <c r="AI748" s="6" t="str">
        <f>IF($AF748="","",IF(LEFT(A748,5)="17500","タンク",IF(LEFT(A748,5)="17510","タンク",IF(COUNTIF(WeDB!$D$174:$D$183,$AF748)&gt;0,"吊掛けのみ",IF(COUNTIF(WeDB!$M$3:$M$169,$AF748)&gt;0,"アルミ",IF(COUNTIF(WeDB!D$3:D$169,$AF748),"WE適用","適用無し"))))))</f>
        <v/>
      </c>
      <c r="AJ748" s="6" t="str">
        <f>IF(AND(AI748="WE適用",COUNTIF(Planning!$AS$10:$AS$896,$AF748&amp;"_"&amp;$AH748)&gt;0),"計画ok",IF(AND(AI748="WE適用",COUNTIF(Planning!$AS$10:$AS$896,$AF748&amp;"_"&amp;$AH748)=0),"未反映NG",""))</f>
        <v/>
      </c>
      <c r="AK748" s="6" t="str">
        <f t="shared" si="47"/>
        <v>_</v>
      </c>
      <c r="AL748" s="6" t="str">
        <f>IF(B748="","",_xlfn.XLOOKUP(AF748,CostDB!A:A,CostDB!G:G))</f>
        <v/>
      </c>
    </row>
    <row r="749" spans="1:38" x14ac:dyDescent="0.35">
      <c r="A749" s="8"/>
      <c r="B749" s="9"/>
      <c r="C749" s="9"/>
      <c r="D749" s="10"/>
      <c r="E749" s="9"/>
      <c r="F749" s="9"/>
      <c r="G749" s="9"/>
      <c r="H749" s="9"/>
      <c r="I749" s="9"/>
      <c r="J749" s="9"/>
      <c r="K749" s="9"/>
      <c r="L749" s="9"/>
      <c r="M749" s="9"/>
      <c r="N749" s="9"/>
      <c r="O749" s="9"/>
      <c r="P749" s="9"/>
      <c r="Q749" s="9"/>
      <c r="R749" s="9"/>
      <c r="S749" s="9"/>
      <c r="T749" s="9"/>
      <c r="U749" s="9"/>
      <c r="V749" s="9"/>
      <c r="W749" s="9"/>
      <c r="X749" s="9"/>
      <c r="Y749" s="9"/>
      <c r="Z749" s="9"/>
      <c r="AA749" s="9"/>
      <c r="AB749" s="9"/>
      <c r="AC749" s="10"/>
      <c r="AD749" s="535"/>
      <c r="AE749" s="6">
        <f t="shared" si="48"/>
        <v>0</v>
      </c>
      <c r="AF749" s="6" t="str">
        <f>IF($AE749=17,_xlfn.XLOOKUP($A749&amp;" ",CostDB!B:B,CostDB!A:A,"",,),IF($AE749=15,_xlfn.XLOOKUP($A749&amp;"   ",CostDB!B:B,CostDB!A:A,"",,),""))</f>
        <v/>
      </c>
      <c r="AG749" s="6" t="str">
        <f t="shared" si="46"/>
        <v/>
      </c>
      <c r="AH749" s="6" t="str">
        <f t="shared" si="45"/>
        <v/>
      </c>
      <c r="AI749" s="6" t="str">
        <f>IF($AF749="","",IF(LEFT(A749,5)="17500","タンク",IF(LEFT(A749,5)="17510","タンク",IF(COUNTIF(WeDB!$D$174:$D$183,$AF749)&gt;0,"吊掛けのみ",IF(COUNTIF(WeDB!$M$3:$M$169,$AF749)&gt;0,"アルミ",IF(COUNTIF(WeDB!D$3:D$169,$AF749),"WE適用","適用無し"))))))</f>
        <v/>
      </c>
      <c r="AJ749" s="6" t="str">
        <f>IF(AND(AI749="WE適用",COUNTIF(Planning!$AS$10:$AS$896,$AF749&amp;"_"&amp;$AH749)&gt;0),"計画ok",IF(AND(AI749="WE適用",COUNTIF(Planning!$AS$10:$AS$896,$AF749&amp;"_"&amp;$AH749)=0),"未反映NG",""))</f>
        <v/>
      </c>
      <c r="AK749" s="6" t="str">
        <f t="shared" si="47"/>
        <v>_</v>
      </c>
      <c r="AL749" s="6" t="str">
        <f>IF(B749="","",_xlfn.XLOOKUP(AF749,CostDB!A:A,CostDB!G:G))</f>
        <v/>
      </c>
    </row>
    <row r="750" spans="1:38" x14ac:dyDescent="0.35">
      <c r="A750" s="8"/>
      <c r="B750" s="9"/>
      <c r="C750" s="9"/>
      <c r="D750" s="10"/>
      <c r="E750" s="9"/>
      <c r="F750" s="9"/>
      <c r="G750" s="9"/>
      <c r="H750" s="9"/>
      <c r="I750" s="9"/>
      <c r="J750" s="9"/>
      <c r="K750" s="9"/>
      <c r="L750" s="9"/>
      <c r="M750" s="9"/>
      <c r="N750" s="9"/>
      <c r="O750" s="9"/>
      <c r="P750" s="9"/>
      <c r="Q750" s="9"/>
      <c r="R750" s="9"/>
      <c r="S750" s="9"/>
      <c r="T750" s="9"/>
      <c r="U750" s="9"/>
      <c r="V750" s="9"/>
      <c r="W750" s="9"/>
      <c r="X750" s="9"/>
      <c r="Y750" s="9"/>
      <c r="Z750" s="9"/>
      <c r="AA750" s="9"/>
      <c r="AB750" s="9"/>
      <c r="AC750" s="10"/>
      <c r="AD750" s="535"/>
      <c r="AE750" s="6">
        <f t="shared" si="48"/>
        <v>0</v>
      </c>
      <c r="AF750" s="6" t="str">
        <f>IF($AE750=17,_xlfn.XLOOKUP($A750&amp;" ",CostDB!B:B,CostDB!A:A,"",,),IF($AE750=15,_xlfn.XLOOKUP($A750&amp;"   ",CostDB!B:B,CostDB!A:A,"",,),""))</f>
        <v/>
      </c>
      <c r="AG750" s="6" t="str">
        <f t="shared" si="46"/>
        <v/>
      </c>
      <c r="AH750" s="6" t="str">
        <f t="shared" si="45"/>
        <v/>
      </c>
      <c r="AI750" s="6" t="str">
        <f>IF($AF750="","",IF(LEFT(A750,5)="17500","タンク",IF(LEFT(A750,5)="17510","タンク",IF(COUNTIF(WeDB!$D$174:$D$183,$AF750)&gt;0,"吊掛けのみ",IF(COUNTIF(WeDB!$M$3:$M$169,$AF750)&gt;0,"アルミ",IF(COUNTIF(WeDB!D$3:D$169,$AF750),"WE適用","適用無し"))))))</f>
        <v/>
      </c>
      <c r="AJ750" s="6" t="str">
        <f>IF(AND(AI750="WE適用",COUNTIF(Planning!$AS$10:$AS$896,$AF750&amp;"_"&amp;$AH750)&gt;0),"計画ok",IF(AND(AI750="WE適用",COUNTIF(Planning!$AS$10:$AS$896,$AF750&amp;"_"&amp;$AH750)=0),"未反映NG",""))</f>
        <v/>
      </c>
      <c r="AK750" s="6" t="str">
        <f t="shared" si="47"/>
        <v>_</v>
      </c>
      <c r="AL750" s="6" t="str">
        <f>IF(B750="","",_xlfn.XLOOKUP(AF750,CostDB!A:A,CostDB!G:G))</f>
        <v/>
      </c>
    </row>
    <row r="751" spans="1:38" x14ac:dyDescent="0.35">
      <c r="A751" s="8"/>
      <c r="B751" s="9"/>
      <c r="C751" s="9"/>
      <c r="D751" s="10"/>
      <c r="E751" s="9"/>
      <c r="F751" s="9"/>
      <c r="G751" s="9"/>
      <c r="H751" s="9"/>
      <c r="I751" s="9"/>
      <c r="J751" s="9"/>
      <c r="K751" s="9"/>
      <c r="L751" s="9"/>
      <c r="M751" s="9"/>
      <c r="N751" s="9"/>
      <c r="O751" s="9"/>
      <c r="P751" s="9"/>
      <c r="Q751" s="9"/>
      <c r="R751" s="9"/>
      <c r="S751" s="9"/>
      <c r="T751" s="9"/>
      <c r="U751" s="9"/>
      <c r="V751" s="9"/>
      <c r="W751" s="9"/>
      <c r="X751" s="9"/>
      <c r="Y751" s="9"/>
      <c r="Z751" s="9"/>
      <c r="AA751" s="9"/>
      <c r="AB751" s="9"/>
      <c r="AC751" s="10"/>
      <c r="AD751" s="535"/>
      <c r="AE751" s="6">
        <f t="shared" si="48"/>
        <v>0</v>
      </c>
      <c r="AF751" s="6" t="str">
        <f>IF($AE751=17,_xlfn.XLOOKUP($A751&amp;" ",CostDB!B:B,CostDB!A:A,"",,),IF($AE751=15,_xlfn.XLOOKUP($A751&amp;"   ",CostDB!B:B,CostDB!A:A,"",,),""))</f>
        <v/>
      </c>
      <c r="AG751" s="6" t="str">
        <f t="shared" si="46"/>
        <v/>
      </c>
      <c r="AH751" s="6" t="str">
        <f t="shared" si="45"/>
        <v/>
      </c>
      <c r="AI751" s="6" t="str">
        <f>IF($AF751="","",IF(LEFT(A751,5)="17500","タンク",IF(LEFT(A751,5)="17510","タンク",IF(COUNTIF(WeDB!$D$174:$D$183,$AF751)&gt;0,"吊掛けのみ",IF(COUNTIF(WeDB!$M$3:$M$169,$AF751)&gt;0,"アルミ",IF(COUNTIF(WeDB!D$3:D$169,$AF751),"WE適用","適用無し"))))))</f>
        <v/>
      </c>
      <c r="AJ751" s="6" t="str">
        <f>IF(AND(AI751="WE適用",COUNTIF(Planning!$AS$10:$AS$896,$AF751&amp;"_"&amp;$AH751)&gt;0),"計画ok",IF(AND(AI751="WE適用",COUNTIF(Planning!$AS$10:$AS$896,$AF751&amp;"_"&amp;$AH751)=0),"未反映NG",""))</f>
        <v/>
      </c>
      <c r="AK751" s="6" t="str">
        <f t="shared" si="47"/>
        <v>_</v>
      </c>
      <c r="AL751" s="6" t="str">
        <f>IF(B751="","",_xlfn.XLOOKUP(AF751,CostDB!A:A,CostDB!G:G))</f>
        <v/>
      </c>
    </row>
    <row r="752" spans="1:38" x14ac:dyDescent="0.35">
      <c r="A752" s="8"/>
      <c r="B752" s="9"/>
      <c r="C752" s="9"/>
      <c r="D752" s="10"/>
      <c r="E752" s="9"/>
      <c r="F752" s="9"/>
      <c r="G752" s="9"/>
      <c r="H752" s="9"/>
      <c r="I752" s="9"/>
      <c r="J752" s="9"/>
      <c r="K752" s="9"/>
      <c r="L752" s="9"/>
      <c r="M752" s="9"/>
      <c r="N752" s="9"/>
      <c r="O752" s="9"/>
      <c r="P752" s="9"/>
      <c r="Q752" s="9"/>
      <c r="R752" s="9"/>
      <c r="S752" s="9"/>
      <c r="T752" s="9"/>
      <c r="U752" s="9"/>
      <c r="V752" s="9"/>
      <c r="W752" s="9"/>
      <c r="X752" s="9"/>
      <c r="Y752" s="9"/>
      <c r="Z752" s="9"/>
      <c r="AA752" s="9"/>
      <c r="AB752" s="9"/>
      <c r="AC752" s="10"/>
      <c r="AD752" s="535"/>
      <c r="AE752" s="6">
        <f t="shared" si="48"/>
        <v>0</v>
      </c>
      <c r="AF752" s="6" t="str">
        <f>IF($AE752=17,_xlfn.XLOOKUP($A752&amp;" ",CostDB!B:B,CostDB!A:A,"",,),IF($AE752=15,_xlfn.XLOOKUP($A752&amp;"   ",CostDB!B:B,CostDB!A:A,"",,),""))</f>
        <v/>
      </c>
      <c r="AG752" s="6" t="str">
        <f t="shared" si="46"/>
        <v/>
      </c>
      <c r="AH752" s="6" t="str">
        <f t="shared" si="45"/>
        <v/>
      </c>
      <c r="AI752" s="6" t="str">
        <f>IF($AF752="","",IF(LEFT(A752,5)="17500","タンク",IF(LEFT(A752,5)="17510","タンク",IF(COUNTIF(WeDB!$D$174:$D$183,$AF752)&gt;0,"吊掛けのみ",IF(COUNTIF(WeDB!$M$3:$M$169,$AF752)&gt;0,"アルミ",IF(COUNTIF(WeDB!D$3:D$169,$AF752),"WE適用","適用無し"))))))</f>
        <v/>
      </c>
      <c r="AJ752" s="6" t="str">
        <f>IF(AND(AI752="WE適用",COUNTIF(Planning!$AS$10:$AS$896,$AF752&amp;"_"&amp;$AH752)&gt;0),"計画ok",IF(AND(AI752="WE適用",COUNTIF(Planning!$AS$10:$AS$896,$AF752&amp;"_"&amp;$AH752)=0),"未反映NG",""))</f>
        <v/>
      </c>
      <c r="AK752" s="6" t="str">
        <f t="shared" si="47"/>
        <v>_</v>
      </c>
      <c r="AL752" s="6" t="str">
        <f>IF(B752="","",_xlfn.XLOOKUP(AF752,CostDB!A:A,CostDB!G:G))</f>
        <v/>
      </c>
    </row>
    <row r="753" spans="1:38" x14ac:dyDescent="0.35">
      <c r="A753" s="8"/>
      <c r="B753" s="9"/>
      <c r="C753" s="9"/>
      <c r="D753" s="10"/>
      <c r="E753" s="9"/>
      <c r="F753" s="9"/>
      <c r="G753" s="9"/>
      <c r="H753" s="9"/>
      <c r="I753" s="9"/>
      <c r="J753" s="9"/>
      <c r="K753" s="9"/>
      <c r="L753" s="9"/>
      <c r="M753" s="9"/>
      <c r="N753" s="9"/>
      <c r="O753" s="9"/>
      <c r="P753" s="9"/>
      <c r="Q753" s="9"/>
      <c r="R753" s="9"/>
      <c r="S753" s="9"/>
      <c r="T753" s="9"/>
      <c r="U753" s="9"/>
      <c r="V753" s="9"/>
      <c r="W753" s="9"/>
      <c r="X753" s="9"/>
      <c r="Y753" s="9"/>
      <c r="Z753" s="9"/>
      <c r="AA753" s="9"/>
      <c r="AB753" s="9"/>
      <c r="AC753" s="10"/>
      <c r="AD753" s="535"/>
      <c r="AE753" s="6">
        <f t="shared" si="48"/>
        <v>0</v>
      </c>
      <c r="AF753" s="6" t="str">
        <f>IF($AE753=17,_xlfn.XLOOKUP($A753&amp;" ",CostDB!B:B,CostDB!A:A,"",,),IF($AE753=15,_xlfn.XLOOKUP($A753&amp;"   ",CostDB!B:B,CostDB!A:A,"",,),""))</f>
        <v/>
      </c>
      <c r="AG753" s="6" t="str">
        <f t="shared" si="46"/>
        <v/>
      </c>
      <c r="AH753" s="6" t="str">
        <f t="shared" si="45"/>
        <v/>
      </c>
      <c r="AI753" s="6" t="str">
        <f>IF($AF753="","",IF(LEFT(A753,5)="17500","タンク",IF(LEFT(A753,5)="17510","タンク",IF(COUNTIF(WeDB!$D$174:$D$183,$AF753)&gt;0,"吊掛けのみ",IF(COUNTIF(WeDB!$M$3:$M$169,$AF753)&gt;0,"アルミ",IF(COUNTIF(WeDB!D$3:D$169,$AF753),"WE適用","適用無し"))))))</f>
        <v/>
      </c>
      <c r="AJ753" s="6" t="str">
        <f>IF(AND(AI753="WE適用",COUNTIF(Planning!$AS$10:$AS$896,$AF753&amp;"_"&amp;$AH753)&gt;0),"計画ok",IF(AND(AI753="WE適用",COUNTIF(Planning!$AS$10:$AS$896,$AF753&amp;"_"&amp;$AH753)=0),"未反映NG",""))</f>
        <v/>
      </c>
      <c r="AK753" s="6" t="str">
        <f t="shared" si="47"/>
        <v>_</v>
      </c>
      <c r="AL753" s="6" t="str">
        <f>IF(B753="","",_xlfn.XLOOKUP(AF753,CostDB!A:A,CostDB!G:G))</f>
        <v/>
      </c>
    </row>
    <row r="754" spans="1:38" x14ac:dyDescent="0.35">
      <c r="A754" s="8"/>
      <c r="B754" s="9"/>
      <c r="C754" s="9"/>
      <c r="D754" s="10"/>
      <c r="E754" s="9"/>
      <c r="F754" s="9"/>
      <c r="G754" s="9"/>
      <c r="H754" s="9"/>
      <c r="I754" s="9"/>
      <c r="J754" s="9"/>
      <c r="K754" s="9"/>
      <c r="L754" s="9"/>
      <c r="M754" s="9"/>
      <c r="N754" s="9"/>
      <c r="O754" s="9"/>
      <c r="P754" s="9"/>
      <c r="Q754" s="9"/>
      <c r="R754" s="9"/>
      <c r="S754" s="9"/>
      <c r="T754" s="9"/>
      <c r="U754" s="9"/>
      <c r="V754" s="9"/>
      <c r="W754" s="9"/>
      <c r="X754" s="9"/>
      <c r="Y754" s="9"/>
      <c r="Z754" s="9"/>
      <c r="AA754" s="9"/>
      <c r="AB754" s="9"/>
      <c r="AC754" s="10"/>
      <c r="AD754" s="535"/>
      <c r="AE754" s="6">
        <f t="shared" si="48"/>
        <v>0</v>
      </c>
      <c r="AF754" s="6" t="str">
        <f>IF($AE754=17,_xlfn.XLOOKUP($A754&amp;" ",CostDB!B:B,CostDB!A:A,"",,),IF($AE754=15,_xlfn.XLOOKUP($A754&amp;"   ",CostDB!B:B,CostDB!A:A,"",,),""))</f>
        <v/>
      </c>
      <c r="AG754" s="6" t="str">
        <f t="shared" si="46"/>
        <v/>
      </c>
      <c r="AH754" s="6" t="str">
        <f t="shared" si="45"/>
        <v/>
      </c>
      <c r="AI754" s="6" t="str">
        <f>IF($AF754="","",IF(LEFT(A754,5)="17500","タンク",IF(LEFT(A754,5)="17510","タンク",IF(COUNTIF(WeDB!$D$174:$D$183,$AF754)&gt;0,"吊掛けのみ",IF(COUNTIF(WeDB!$M$3:$M$169,$AF754)&gt;0,"アルミ",IF(COUNTIF(WeDB!D$3:D$169,$AF754),"WE適用","適用無し"))))))</f>
        <v/>
      </c>
      <c r="AJ754" s="6" t="str">
        <f>IF(AND(AI754="WE適用",COUNTIF(Planning!$AS$10:$AS$896,$AF754&amp;"_"&amp;$AH754)&gt;0),"計画ok",IF(AND(AI754="WE適用",COUNTIF(Planning!$AS$10:$AS$896,$AF754&amp;"_"&amp;$AH754)=0),"未反映NG",""))</f>
        <v/>
      </c>
      <c r="AK754" s="6" t="str">
        <f t="shared" si="47"/>
        <v>_</v>
      </c>
      <c r="AL754" s="6" t="str">
        <f>IF(B754="","",_xlfn.XLOOKUP(AF754,CostDB!A:A,CostDB!G:G))</f>
        <v/>
      </c>
    </row>
    <row r="755" spans="1:38" x14ac:dyDescent="0.35">
      <c r="A755" s="8"/>
      <c r="B755" s="9"/>
      <c r="C755" s="9"/>
      <c r="D755" s="10"/>
      <c r="E755" s="9"/>
      <c r="F755" s="9"/>
      <c r="G755" s="9"/>
      <c r="H755" s="9"/>
      <c r="I755" s="9"/>
      <c r="J755" s="9"/>
      <c r="K755" s="9"/>
      <c r="L755" s="9"/>
      <c r="M755" s="9"/>
      <c r="N755" s="9"/>
      <c r="O755" s="9"/>
      <c r="P755" s="9"/>
      <c r="Q755" s="9"/>
      <c r="R755" s="9"/>
      <c r="S755" s="9"/>
      <c r="T755" s="9"/>
      <c r="U755" s="9"/>
      <c r="V755" s="9"/>
      <c r="W755" s="9"/>
      <c r="X755" s="9"/>
      <c r="Y755" s="9"/>
      <c r="Z755" s="9"/>
      <c r="AA755" s="9"/>
      <c r="AB755" s="9"/>
      <c r="AC755" s="10"/>
      <c r="AD755" s="535"/>
      <c r="AE755" s="6">
        <f t="shared" si="48"/>
        <v>0</v>
      </c>
      <c r="AF755" s="6" t="str">
        <f>IF($AE755=17,_xlfn.XLOOKUP($A755&amp;" ",CostDB!B:B,CostDB!A:A,"",,),IF($AE755=15,_xlfn.XLOOKUP($A755&amp;"   ",CostDB!B:B,CostDB!A:A,"",,),""))</f>
        <v/>
      </c>
      <c r="AG755" s="6" t="str">
        <f t="shared" si="46"/>
        <v/>
      </c>
      <c r="AH755" s="6" t="str">
        <f t="shared" si="45"/>
        <v/>
      </c>
      <c r="AI755" s="6" t="str">
        <f>IF($AF755="","",IF(LEFT(A755,5)="17500","タンク",IF(LEFT(A755,5)="17510","タンク",IF(COUNTIF(WeDB!$D$174:$D$183,$AF755)&gt;0,"吊掛けのみ",IF(COUNTIF(WeDB!$M$3:$M$169,$AF755)&gt;0,"アルミ",IF(COUNTIF(WeDB!D$3:D$169,$AF755),"WE適用","適用無し"))))))</f>
        <v/>
      </c>
      <c r="AJ755" s="6" t="str">
        <f>IF(AND(AI755="WE適用",COUNTIF(Planning!$AS$10:$AS$896,$AF755&amp;"_"&amp;$AH755)&gt;0),"計画ok",IF(AND(AI755="WE適用",COUNTIF(Planning!$AS$10:$AS$896,$AF755&amp;"_"&amp;$AH755)=0),"未反映NG",""))</f>
        <v/>
      </c>
      <c r="AK755" s="6" t="str">
        <f t="shared" si="47"/>
        <v>_</v>
      </c>
      <c r="AL755" s="6" t="str">
        <f>IF(B755="","",_xlfn.XLOOKUP(AF755,CostDB!A:A,CostDB!G:G))</f>
        <v/>
      </c>
    </row>
    <row r="756" spans="1:38" x14ac:dyDescent="0.35">
      <c r="A756" s="8"/>
      <c r="B756" s="9"/>
      <c r="C756" s="9"/>
      <c r="D756" s="10"/>
      <c r="E756" s="9"/>
      <c r="F756" s="9"/>
      <c r="G756" s="9"/>
      <c r="H756" s="9"/>
      <c r="I756" s="9"/>
      <c r="J756" s="9"/>
      <c r="K756" s="9"/>
      <c r="L756" s="9"/>
      <c r="M756" s="9"/>
      <c r="N756" s="9"/>
      <c r="O756" s="9"/>
      <c r="P756" s="9"/>
      <c r="Q756" s="9"/>
      <c r="R756" s="9"/>
      <c r="S756" s="9"/>
      <c r="T756" s="9"/>
      <c r="U756" s="9"/>
      <c r="V756" s="9"/>
      <c r="W756" s="9"/>
      <c r="X756" s="9"/>
      <c r="Y756" s="9"/>
      <c r="Z756" s="9"/>
      <c r="AA756" s="9"/>
      <c r="AB756" s="9"/>
      <c r="AC756" s="10"/>
      <c r="AD756" s="535"/>
      <c r="AE756" s="6">
        <f t="shared" si="48"/>
        <v>0</v>
      </c>
      <c r="AF756" s="6" t="str">
        <f>IF($AE756=17,_xlfn.XLOOKUP($A756&amp;" ",CostDB!B:B,CostDB!A:A,"",,),IF($AE756=15,_xlfn.XLOOKUP($A756&amp;"   ",CostDB!B:B,CostDB!A:A,"",,),""))</f>
        <v/>
      </c>
      <c r="AG756" s="6" t="str">
        <f t="shared" si="46"/>
        <v/>
      </c>
      <c r="AH756" s="6" t="str">
        <f t="shared" si="45"/>
        <v/>
      </c>
      <c r="AI756" s="6" t="str">
        <f>IF($AF756="","",IF(LEFT(A756,5)="17500","タンク",IF(LEFT(A756,5)="17510","タンク",IF(COUNTIF(WeDB!$D$174:$D$183,$AF756)&gt;0,"吊掛けのみ",IF(COUNTIF(WeDB!$M$3:$M$169,$AF756)&gt;0,"アルミ",IF(COUNTIF(WeDB!D$3:D$169,$AF756),"WE適用","適用無し"))))))</f>
        <v/>
      </c>
      <c r="AJ756" s="6" t="str">
        <f>IF(AND(AI756="WE適用",COUNTIF(Planning!$AS$10:$AS$896,$AF756&amp;"_"&amp;$AH756)&gt;0),"計画ok",IF(AND(AI756="WE適用",COUNTIF(Planning!$AS$10:$AS$896,$AF756&amp;"_"&amp;$AH756)=0),"未反映NG",""))</f>
        <v/>
      </c>
      <c r="AK756" s="6" t="str">
        <f t="shared" si="47"/>
        <v>_</v>
      </c>
      <c r="AL756" s="6" t="str">
        <f>IF(B756="","",_xlfn.XLOOKUP(AF756,CostDB!A:A,CostDB!G:G))</f>
        <v/>
      </c>
    </row>
    <row r="757" spans="1:38" x14ac:dyDescent="0.35">
      <c r="A757" s="8"/>
      <c r="B757" s="9"/>
      <c r="C757" s="9"/>
      <c r="D757" s="10"/>
      <c r="E757" s="9"/>
      <c r="F757" s="9"/>
      <c r="G757" s="9"/>
      <c r="H757" s="9"/>
      <c r="I757" s="9"/>
      <c r="J757" s="9"/>
      <c r="K757" s="9"/>
      <c r="L757" s="9"/>
      <c r="M757" s="9"/>
      <c r="N757" s="9"/>
      <c r="O757" s="9"/>
      <c r="P757" s="9"/>
      <c r="Q757" s="9"/>
      <c r="R757" s="9"/>
      <c r="S757" s="9"/>
      <c r="T757" s="9"/>
      <c r="U757" s="9"/>
      <c r="V757" s="9"/>
      <c r="W757" s="9"/>
      <c r="X757" s="9"/>
      <c r="Y757" s="9"/>
      <c r="Z757" s="9"/>
      <c r="AA757" s="9"/>
      <c r="AB757" s="9"/>
      <c r="AC757" s="10"/>
      <c r="AD757" s="535"/>
      <c r="AE757" s="6">
        <f t="shared" si="48"/>
        <v>0</v>
      </c>
      <c r="AF757" s="6" t="str">
        <f>IF($AE757=17,_xlfn.XLOOKUP($A757&amp;" ",CostDB!B:B,CostDB!A:A,"",,),IF($AE757=15,_xlfn.XLOOKUP($A757&amp;"   ",CostDB!B:B,CostDB!A:A,"",,),""))</f>
        <v/>
      </c>
      <c r="AG757" s="6" t="str">
        <f t="shared" si="46"/>
        <v/>
      </c>
      <c r="AH757" s="6" t="str">
        <f t="shared" si="45"/>
        <v/>
      </c>
      <c r="AI757" s="6" t="str">
        <f>IF($AF757="","",IF(LEFT(A757,5)="17500","タンク",IF(LEFT(A757,5)="17510","タンク",IF(COUNTIF(WeDB!$D$174:$D$183,$AF757)&gt;0,"吊掛けのみ",IF(COUNTIF(WeDB!$M$3:$M$169,$AF757)&gt;0,"アルミ",IF(COUNTIF(WeDB!D$3:D$169,$AF757),"WE適用","適用無し"))))))</f>
        <v/>
      </c>
      <c r="AJ757" s="6" t="str">
        <f>IF(AND(AI757="WE適用",COUNTIF(Planning!$AS$10:$AS$896,$AF757&amp;"_"&amp;$AH757)&gt;0),"計画ok",IF(AND(AI757="WE適用",COUNTIF(Planning!$AS$10:$AS$896,$AF757&amp;"_"&amp;$AH757)=0),"未反映NG",""))</f>
        <v/>
      </c>
      <c r="AK757" s="6" t="str">
        <f t="shared" si="47"/>
        <v>_</v>
      </c>
      <c r="AL757" s="6" t="str">
        <f>IF(B757="","",_xlfn.XLOOKUP(AF757,CostDB!A:A,CostDB!G:G))</f>
        <v/>
      </c>
    </row>
    <row r="758" spans="1:38" x14ac:dyDescent="0.35">
      <c r="A758" s="8"/>
      <c r="B758" s="9"/>
      <c r="C758" s="9"/>
      <c r="D758" s="10"/>
      <c r="E758" s="9"/>
      <c r="F758" s="9"/>
      <c r="G758" s="9"/>
      <c r="H758" s="9"/>
      <c r="I758" s="9"/>
      <c r="J758" s="9"/>
      <c r="K758" s="9"/>
      <c r="L758" s="9"/>
      <c r="M758" s="9"/>
      <c r="N758" s="9"/>
      <c r="O758" s="9"/>
      <c r="P758" s="9"/>
      <c r="Q758" s="9"/>
      <c r="R758" s="9"/>
      <c r="S758" s="9"/>
      <c r="T758" s="9"/>
      <c r="U758" s="9"/>
      <c r="V758" s="9"/>
      <c r="W758" s="9"/>
      <c r="X758" s="9"/>
      <c r="Y758" s="9"/>
      <c r="Z758" s="9"/>
      <c r="AA758" s="9"/>
      <c r="AB758" s="9"/>
      <c r="AC758" s="10"/>
      <c r="AD758" s="535"/>
      <c r="AE758" s="6">
        <f t="shared" si="48"/>
        <v>0</v>
      </c>
      <c r="AF758" s="6" t="str">
        <f>IF($AE758=17,_xlfn.XLOOKUP($A758&amp;" ",CostDB!B:B,CostDB!A:A,"",,),IF($AE758=15,_xlfn.XLOOKUP($A758&amp;"   ",CostDB!B:B,CostDB!A:A,"",,),""))</f>
        <v/>
      </c>
      <c r="AG758" s="6" t="str">
        <f t="shared" si="46"/>
        <v/>
      </c>
      <c r="AH758" s="6" t="str">
        <f t="shared" si="45"/>
        <v/>
      </c>
      <c r="AI758" s="6" t="str">
        <f>IF($AF758="","",IF(LEFT(A758,5)="17500","タンク",IF(LEFT(A758,5)="17510","タンク",IF(COUNTIF(WeDB!$D$174:$D$183,$AF758)&gt;0,"吊掛けのみ",IF(COUNTIF(WeDB!$M$3:$M$169,$AF758)&gt;0,"アルミ",IF(COUNTIF(WeDB!D$3:D$169,$AF758),"WE適用","適用無し"))))))</f>
        <v/>
      </c>
      <c r="AJ758" s="6" t="str">
        <f>IF(AND(AI758="WE適用",COUNTIF(Planning!$AS$10:$AS$896,$AF758&amp;"_"&amp;$AH758)&gt;0),"計画ok",IF(AND(AI758="WE適用",COUNTIF(Planning!$AS$10:$AS$896,$AF758&amp;"_"&amp;$AH758)=0),"未反映NG",""))</f>
        <v/>
      </c>
      <c r="AK758" s="6" t="str">
        <f t="shared" si="47"/>
        <v>_</v>
      </c>
      <c r="AL758" s="6" t="str">
        <f>IF(B758="","",_xlfn.XLOOKUP(AF758,CostDB!A:A,CostDB!G:G))</f>
        <v/>
      </c>
    </row>
    <row r="759" spans="1:38" x14ac:dyDescent="0.35">
      <c r="A759" s="8"/>
      <c r="B759" s="9"/>
      <c r="C759" s="9"/>
      <c r="D759" s="10"/>
      <c r="E759" s="9"/>
      <c r="F759" s="9"/>
      <c r="G759" s="9"/>
      <c r="H759" s="9"/>
      <c r="I759" s="9"/>
      <c r="J759" s="9"/>
      <c r="K759" s="9"/>
      <c r="L759" s="9"/>
      <c r="M759" s="9"/>
      <c r="N759" s="9"/>
      <c r="O759" s="9"/>
      <c r="P759" s="9"/>
      <c r="Q759" s="9"/>
      <c r="R759" s="9"/>
      <c r="S759" s="9"/>
      <c r="T759" s="9"/>
      <c r="U759" s="9"/>
      <c r="V759" s="9"/>
      <c r="W759" s="9"/>
      <c r="X759" s="9"/>
      <c r="Y759" s="9"/>
      <c r="Z759" s="9"/>
      <c r="AA759" s="9"/>
      <c r="AB759" s="9"/>
      <c r="AC759" s="10"/>
      <c r="AD759" s="535"/>
      <c r="AE759" s="6">
        <f t="shared" si="48"/>
        <v>0</v>
      </c>
      <c r="AF759" s="6" t="str">
        <f>IF($AE759=17,_xlfn.XLOOKUP($A759&amp;" ",CostDB!B:B,CostDB!A:A,"",,),IF($AE759=15,_xlfn.XLOOKUP($A759&amp;"   ",CostDB!B:B,CostDB!A:A,"",,),""))</f>
        <v/>
      </c>
      <c r="AG759" s="6" t="str">
        <f t="shared" si="46"/>
        <v/>
      </c>
      <c r="AH759" s="6" t="str">
        <f t="shared" si="45"/>
        <v/>
      </c>
      <c r="AI759" s="6" t="str">
        <f>IF($AF759="","",IF(LEFT(A759,5)="17500","タンク",IF(LEFT(A759,5)="17510","タンク",IF(COUNTIF(WeDB!$D$174:$D$183,$AF759)&gt;0,"吊掛けのみ",IF(COUNTIF(WeDB!$M$3:$M$169,$AF759)&gt;0,"アルミ",IF(COUNTIF(WeDB!D$3:D$169,$AF759),"WE適用","適用無し"))))))</f>
        <v/>
      </c>
      <c r="AJ759" s="6" t="str">
        <f>IF(AND(AI759="WE適用",COUNTIF(Planning!$AS$10:$AS$896,$AF759&amp;"_"&amp;$AH759)&gt;0),"計画ok",IF(AND(AI759="WE適用",COUNTIF(Planning!$AS$10:$AS$896,$AF759&amp;"_"&amp;$AH759)=0),"未反映NG",""))</f>
        <v/>
      </c>
      <c r="AK759" s="6" t="str">
        <f t="shared" si="47"/>
        <v>_</v>
      </c>
      <c r="AL759" s="6" t="str">
        <f>IF(B759="","",_xlfn.XLOOKUP(AF759,CostDB!A:A,CostDB!G:G))</f>
        <v/>
      </c>
    </row>
    <row r="760" spans="1:38" x14ac:dyDescent="0.35">
      <c r="A760" s="8"/>
      <c r="B760" s="9"/>
      <c r="C760" s="9"/>
      <c r="D760" s="10"/>
      <c r="E760" s="9"/>
      <c r="F760" s="9"/>
      <c r="G760" s="9"/>
      <c r="H760" s="9"/>
      <c r="I760" s="9"/>
      <c r="J760" s="9"/>
      <c r="K760" s="9"/>
      <c r="L760" s="9"/>
      <c r="M760" s="9"/>
      <c r="N760" s="9"/>
      <c r="O760" s="9"/>
      <c r="P760" s="9"/>
      <c r="Q760" s="9"/>
      <c r="R760" s="9"/>
      <c r="S760" s="9"/>
      <c r="T760" s="9"/>
      <c r="U760" s="9"/>
      <c r="V760" s="9"/>
      <c r="W760" s="9"/>
      <c r="X760" s="9"/>
      <c r="Y760" s="9"/>
      <c r="Z760" s="9"/>
      <c r="AA760" s="9"/>
      <c r="AB760" s="9"/>
      <c r="AC760" s="10"/>
      <c r="AD760" s="535"/>
      <c r="AE760" s="6">
        <f t="shared" si="48"/>
        <v>0</v>
      </c>
      <c r="AF760" s="6" t="str">
        <f>IF($AE760=17,_xlfn.XLOOKUP($A760&amp;" ",CostDB!B:B,CostDB!A:A,"",,),IF($AE760=15,_xlfn.XLOOKUP($A760&amp;"   ",CostDB!B:B,CostDB!A:A,"",,),""))</f>
        <v/>
      </c>
      <c r="AG760" s="6" t="str">
        <f t="shared" si="46"/>
        <v/>
      </c>
      <c r="AH760" s="6" t="str">
        <f t="shared" si="45"/>
        <v/>
      </c>
      <c r="AI760" s="6" t="str">
        <f>IF($AF760="","",IF(LEFT(A760,5)="17500","タンク",IF(LEFT(A760,5)="17510","タンク",IF(COUNTIF(WeDB!$D$174:$D$183,$AF760)&gt;0,"吊掛けのみ",IF(COUNTIF(WeDB!$M$3:$M$169,$AF760)&gt;0,"アルミ",IF(COUNTIF(WeDB!D$3:D$169,$AF760),"WE適用","適用無し"))))))</f>
        <v/>
      </c>
      <c r="AJ760" s="6" t="str">
        <f>IF(AND(AI760="WE適用",COUNTIF(Planning!$AS$10:$AS$896,$AF760&amp;"_"&amp;$AH760)&gt;0),"計画ok",IF(AND(AI760="WE適用",COUNTIF(Planning!$AS$10:$AS$896,$AF760&amp;"_"&amp;$AH760)=0),"未反映NG",""))</f>
        <v/>
      </c>
      <c r="AK760" s="6" t="str">
        <f t="shared" si="47"/>
        <v>_</v>
      </c>
      <c r="AL760" s="6" t="str">
        <f>IF(B760="","",_xlfn.XLOOKUP(AF760,CostDB!A:A,CostDB!G:G))</f>
        <v/>
      </c>
    </row>
    <row r="761" spans="1:38" x14ac:dyDescent="0.35">
      <c r="A761" s="8"/>
      <c r="B761" s="9"/>
      <c r="C761" s="9"/>
      <c r="D761" s="10"/>
      <c r="E761" s="9"/>
      <c r="F761" s="9"/>
      <c r="G761" s="9"/>
      <c r="H761" s="9"/>
      <c r="I761" s="9"/>
      <c r="J761" s="9"/>
      <c r="K761" s="9"/>
      <c r="L761" s="9"/>
      <c r="M761" s="9"/>
      <c r="N761" s="9"/>
      <c r="O761" s="9"/>
      <c r="P761" s="9"/>
      <c r="Q761" s="9"/>
      <c r="R761" s="9"/>
      <c r="S761" s="9"/>
      <c r="T761" s="9"/>
      <c r="U761" s="9"/>
      <c r="V761" s="9"/>
      <c r="W761" s="9"/>
      <c r="X761" s="9"/>
      <c r="Y761" s="9"/>
      <c r="Z761" s="9"/>
      <c r="AA761" s="9"/>
      <c r="AB761" s="9"/>
      <c r="AC761" s="10"/>
      <c r="AD761" s="535"/>
      <c r="AE761" s="6">
        <f t="shared" si="48"/>
        <v>0</v>
      </c>
      <c r="AF761" s="6" t="str">
        <f>IF($AE761=17,_xlfn.XLOOKUP($A761&amp;" ",CostDB!B:B,CostDB!A:A,"",,),IF($AE761=15,_xlfn.XLOOKUP($A761&amp;"   ",CostDB!B:B,CostDB!A:A,"",,),""))</f>
        <v/>
      </c>
      <c r="AG761" s="6" t="str">
        <f t="shared" si="46"/>
        <v/>
      </c>
      <c r="AH761" s="6" t="str">
        <f t="shared" si="45"/>
        <v/>
      </c>
      <c r="AI761" s="6" t="str">
        <f>IF($AF761="","",IF(LEFT(A761,5)="17500","タンク",IF(LEFT(A761,5)="17510","タンク",IF(COUNTIF(WeDB!$D$174:$D$183,$AF761)&gt;0,"吊掛けのみ",IF(COUNTIF(WeDB!$M$3:$M$169,$AF761)&gt;0,"アルミ",IF(COUNTIF(WeDB!D$3:D$169,$AF761),"WE適用","適用無し"))))))</f>
        <v/>
      </c>
      <c r="AJ761" s="6" t="str">
        <f>IF(AND(AI761="WE適用",COUNTIF(Planning!$AS$10:$AS$896,$AF761&amp;"_"&amp;$AH761)&gt;0),"計画ok",IF(AND(AI761="WE適用",COUNTIF(Planning!$AS$10:$AS$896,$AF761&amp;"_"&amp;$AH761)=0),"未反映NG",""))</f>
        <v/>
      </c>
      <c r="AK761" s="6" t="str">
        <f t="shared" si="47"/>
        <v>_</v>
      </c>
      <c r="AL761" s="6" t="str">
        <f>IF(B761="","",_xlfn.XLOOKUP(AF761,CostDB!A:A,CostDB!G:G))</f>
        <v/>
      </c>
    </row>
    <row r="762" spans="1:38" x14ac:dyDescent="0.35">
      <c r="A762" s="8"/>
      <c r="B762" s="9"/>
      <c r="C762" s="9"/>
      <c r="D762" s="10"/>
      <c r="E762" s="9"/>
      <c r="F762" s="9"/>
      <c r="G762" s="9"/>
      <c r="H762" s="9"/>
      <c r="I762" s="9"/>
      <c r="J762" s="9"/>
      <c r="K762" s="9"/>
      <c r="L762" s="9"/>
      <c r="M762" s="9"/>
      <c r="N762" s="9"/>
      <c r="O762" s="9"/>
      <c r="P762" s="9"/>
      <c r="Q762" s="9"/>
      <c r="R762" s="9"/>
      <c r="S762" s="9"/>
      <c r="T762" s="9"/>
      <c r="U762" s="9"/>
      <c r="V762" s="9"/>
      <c r="W762" s="9"/>
      <c r="X762" s="9"/>
      <c r="Y762" s="9"/>
      <c r="Z762" s="9"/>
      <c r="AA762" s="9"/>
      <c r="AB762" s="9"/>
      <c r="AC762" s="10"/>
      <c r="AD762" s="535"/>
      <c r="AE762" s="6">
        <f t="shared" si="48"/>
        <v>0</v>
      </c>
      <c r="AF762" s="6" t="str">
        <f>IF($AE762=17,_xlfn.XLOOKUP($A762&amp;" ",CostDB!B:B,CostDB!A:A,"",,),IF($AE762=15,_xlfn.XLOOKUP($A762&amp;"   ",CostDB!B:B,CostDB!A:A,"",,),""))</f>
        <v/>
      </c>
      <c r="AG762" s="6" t="str">
        <f t="shared" si="46"/>
        <v/>
      </c>
      <c r="AH762" s="6" t="str">
        <f t="shared" si="45"/>
        <v/>
      </c>
      <c r="AI762" s="6" t="str">
        <f>IF($AF762="","",IF(LEFT(A762,5)="17500","タンク",IF(LEFT(A762,5)="17510","タンク",IF(COUNTIF(WeDB!$D$174:$D$183,$AF762)&gt;0,"吊掛けのみ",IF(COUNTIF(WeDB!$M$3:$M$169,$AF762)&gt;0,"アルミ",IF(COUNTIF(WeDB!D$3:D$169,$AF762),"WE適用","適用無し"))))))</f>
        <v/>
      </c>
      <c r="AJ762" s="6" t="str">
        <f>IF(AND(AI762="WE適用",COUNTIF(Planning!$AS$10:$AS$896,$AF762&amp;"_"&amp;$AH762)&gt;0),"計画ok",IF(AND(AI762="WE適用",COUNTIF(Planning!$AS$10:$AS$896,$AF762&amp;"_"&amp;$AH762)=0),"未反映NG",""))</f>
        <v/>
      </c>
      <c r="AK762" s="6" t="str">
        <f t="shared" si="47"/>
        <v>_</v>
      </c>
      <c r="AL762" s="6" t="str">
        <f>IF(B762="","",_xlfn.XLOOKUP(AF762,CostDB!A:A,CostDB!G:G))</f>
        <v/>
      </c>
    </row>
    <row r="763" spans="1:38" x14ac:dyDescent="0.35">
      <c r="A763" s="8"/>
      <c r="B763" s="9"/>
      <c r="C763" s="9"/>
      <c r="D763" s="10"/>
      <c r="E763" s="9"/>
      <c r="F763" s="9"/>
      <c r="G763" s="9"/>
      <c r="H763" s="9"/>
      <c r="I763" s="9"/>
      <c r="J763" s="9"/>
      <c r="K763" s="9"/>
      <c r="L763" s="9"/>
      <c r="M763" s="9"/>
      <c r="N763" s="9"/>
      <c r="O763" s="9"/>
      <c r="P763" s="9"/>
      <c r="Q763" s="9"/>
      <c r="R763" s="9"/>
      <c r="S763" s="9"/>
      <c r="T763" s="9"/>
      <c r="U763" s="9"/>
      <c r="V763" s="9"/>
      <c r="W763" s="9"/>
      <c r="X763" s="9"/>
      <c r="Y763" s="9"/>
      <c r="Z763" s="9"/>
      <c r="AA763" s="9"/>
      <c r="AB763" s="9"/>
      <c r="AC763" s="10"/>
      <c r="AD763" s="535"/>
      <c r="AE763" s="6">
        <f t="shared" si="48"/>
        <v>0</v>
      </c>
      <c r="AF763" s="6" t="str">
        <f>IF($AE763=17,_xlfn.XLOOKUP($A763&amp;" ",CostDB!B:B,CostDB!A:A,"",,),IF($AE763=15,_xlfn.XLOOKUP($A763&amp;"   ",CostDB!B:B,CostDB!A:A,"",,),""))</f>
        <v/>
      </c>
      <c r="AG763" s="6" t="str">
        <f t="shared" si="46"/>
        <v/>
      </c>
      <c r="AH763" s="6" t="str">
        <f t="shared" si="45"/>
        <v/>
      </c>
      <c r="AI763" s="6" t="str">
        <f>IF($AF763="","",IF(LEFT(A763,5)="17500","タンク",IF(LEFT(A763,5)="17510","タンク",IF(COUNTIF(WeDB!$D$174:$D$183,$AF763)&gt;0,"吊掛けのみ",IF(COUNTIF(WeDB!$M$3:$M$169,$AF763)&gt;0,"アルミ",IF(COUNTIF(WeDB!D$3:D$169,$AF763),"WE適用","適用無し"))))))</f>
        <v/>
      </c>
      <c r="AJ763" s="6" t="str">
        <f>IF(AND(AI763="WE適用",COUNTIF(Planning!$AS$10:$AS$896,$AF763&amp;"_"&amp;$AH763)&gt;0),"計画ok",IF(AND(AI763="WE適用",COUNTIF(Planning!$AS$10:$AS$896,$AF763&amp;"_"&amp;$AH763)=0),"未反映NG",""))</f>
        <v/>
      </c>
      <c r="AK763" s="6" t="str">
        <f t="shared" si="47"/>
        <v>_</v>
      </c>
      <c r="AL763" s="6" t="str">
        <f>IF(B763="","",_xlfn.XLOOKUP(AF763,CostDB!A:A,CostDB!G:G))</f>
        <v/>
      </c>
    </row>
    <row r="764" spans="1:38" x14ac:dyDescent="0.35">
      <c r="A764" s="8"/>
      <c r="B764" s="9"/>
      <c r="C764" s="9"/>
      <c r="D764" s="10"/>
      <c r="E764" s="9"/>
      <c r="F764" s="9"/>
      <c r="G764" s="9"/>
      <c r="H764" s="9"/>
      <c r="I764" s="9"/>
      <c r="J764" s="9"/>
      <c r="K764" s="9"/>
      <c r="L764" s="9"/>
      <c r="M764" s="9"/>
      <c r="N764" s="9"/>
      <c r="O764" s="9"/>
      <c r="P764" s="9"/>
      <c r="Q764" s="9"/>
      <c r="R764" s="9"/>
      <c r="S764" s="9"/>
      <c r="T764" s="9"/>
      <c r="U764" s="9"/>
      <c r="V764" s="9"/>
      <c r="W764" s="9"/>
      <c r="X764" s="9"/>
      <c r="Y764" s="9"/>
      <c r="Z764" s="9"/>
      <c r="AA764" s="9"/>
      <c r="AB764" s="9"/>
      <c r="AC764" s="10"/>
      <c r="AD764" s="535"/>
      <c r="AE764" s="6">
        <f t="shared" si="48"/>
        <v>0</v>
      </c>
      <c r="AF764" s="6" t="str">
        <f>IF($AE764=17,_xlfn.XLOOKUP($A764&amp;" ",CostDB!B:B,CostDB!A:A,"",,),IF($AE764=15,_xlfn.XLOOKUP($A764&amp;"   ",CostDB!B:B,CostDB!A:A,"",,),""))</f>
        <v/>
      </c>
      <c r="AG764" s="6" t="str">
        <f t="shared" si="46"/>
        <v/>
      </c>
      <c r="AH764" s="6" t="str">
        <f t="shared" si="45"/>
        <v/>
      </c>
      <c r="AI764" s="6" t="str">
        <f>IF($AF764="","",IF(LEFT(A764,5)="17500","タンク",IF(LEFT(A764,5)="17510","タンク",IF(COUNTIF(WeDB!$D$174:$D$183,$AF764)&gt;0,"吊掛けのみ",IF(COUNTIF(WeDB!$M$3:$M$169,$AF764)&gt;0,"アルミ",IF(COUNTIF(WeDB!D$3:D$169,$AF764),"WE適用","適用無し"))))))</f>
        <v/>
      </c>
      <c r="AJ764" s="6" t="str">
        <f>IF(AND(AI764="WE適用",COUNTIF(Planning!$AS$10:$AS$896,$AF764&amp;"_"&amp;$AH764)&gt;0),"計画ok",IF(AND(AI764="WE適用",COUNTIF(Planning!$AS$10:$AS$896,$AF764&amp;"_"&amp;$AH764)=0),"未反映NG",""))</f>
        <v/>
      </c>
      <c r="AK764" s="6" t="str">
        <f t="shared" si="47"/>
        <v>_</v>
      </c>
      <c r="AL764" s="6" t="str">
        <f>IF(B764="","",_xlfn.XLOOKUP(AF764,CostDB!A:A,CostDB!G:G))</f>
        <v/>
      </c>
    </row>
    <row r="765" spans="1:38" x14ac:dyDescent="0.35">
      <c r="A765" s="8"/>
      <c r="B765" s="9"/>
      <c r="C765" s="9"/>
      <c r="D765" s="10"/>
      <c r="E765" s="9"/>
      <c r="F765" s="9"/>
      <c r="G765" s="9"/>
      <c r="H765" s="9"/>
      <c r="I765" s="9"/>
      <c r="J765" s="9"/>
      <c r="K765" s="9"/>
      <c r="L765" s="9"/>
      <c r="M765" s="9"/>
      <c r="N765" s="9"/>
      <c r="O765" s="9"/>
      <c r="P765" s="9"/>
      <c r="Q765" s="9"/>
      <c r="R765" s="9"/>
      <c r="S765" s="9"/>
      <c r="T765" s="9"/>
      <c r="U765" s="9"/>
      <c r="V765" s="9"/>
      <c r="W765" s="9"/>
      <c r="X765" s="9"/>
      <c r="Y765" s="9"/>
      <c r="Z765" s="9"/>
      <c r="AA765" s="9"/>
      <c r="AB765" s="9"/>
      <c r="AC765" s="10"/>
      <c r="AD765" s="535"/>
      <c r="AE765" s="6">
        <f t="shared" si="48"/>
        <v>0</v>
      </c>
      <c r="AF765" s="6" t="str">
        <f>IF($AE765=17,_xlfn.XLOOKUP($A765&amp;" ",CostDB!B:B,CostDB!A:A,"",,),IF($AE765=15,_xlfn.XLOOKUP($A765&amp;"   ",CostDB!B:B,CostDB!A:A,"",,),""))</f>
        <v/>
      </c>
      <c r="AG765" s="6" t="str">
        <f t="shared" si="46"/>
        <v/>
      </c>
      <c r="AH765" s="6" t="str">
        <f t="shared" si="45"/>
        <v/>
      </c>
      <c r="AI765" s="6" t="str">
        <f>IF($AF765="","",IF(LEFT(A765,5)="17500","タンク",IF(LEFT(A765,5)="17510","タンク",IF(COUNTIF(WeDB!$D$174:$D$183,$AF765)&gt;0,"吊掛けのみ",IF(COUNTIF(WeDB!$M$3:$M$169,$AF765)&gt;0,"アルミ",IF(COUNTIF(WeDB!D$3:D$169,$AF765),"WE適用","適用無し"))))))</f>
        <v/>
      </c>
      <c r="AJ765" s="6" t="str">
        <f>IF(AND(AI765="WE適用",COUNTIF(Planning!$AS$10:$AS$896,$AF765&amp;"_"&amp;$AH765)&gt;0),"計画ok",IF(AND(AI765="WE適用",COUNTIF(Planning!$AS$10:$AS$896,$AF765&amp;"_"&amp;$AH765)=0),"未反映NG",""))</f>
        <v/>
      </c>
      <c r="AK765" s="6" t="str">
        <f t="shared" si="47"/>
        <v>_</v>
      </c>
      <c r="AL765" s="6" t="str">
        <f>IF(B765="","",_xlfn.XLOOKUP(AF765,CostDB!A:A,CostDB!G:G))</f>
        <v/>
      </c>
    </row>
    <row r="766" spans="1:38" x14ac:dyDescent="0.35">
      <c r="A766" s="8"/>
      <c r="B766" s="9"/>
      <c r="C766" s="9"/>
      <c r="D766" s="10"/>
      <c r="E766" s="9"/>
      <c r="F766" s="9"/>
      <c r="G766" s="9"/>
      <c r="H766" s="9"/>
      <c r="I766" s="9"/>
      <c r="J766" s="9"/>
      <c r="K766" s="9"/>
      <c r="L766" s="9"/>
      <c r="M766" s="9"/>
      <c r="N766" s="9"/>
      <c r="O766" s="9"/>
      <c r="P766" s="9"/>
      <c r="Q766" s="9"/>
      <c r="R766" s="9"/>
      <c r="S766" s="9"/>
      <c r="T766" s="9"/>
      <c r="U766" s="9"/>
      <c r="V766" s="9"/>
      <c r="W766" s="9"/>
      <c r="X766" s="9"/>
      <c r="Y766" s="9"/>
      <c r="Z766" s="9"/>
      <c r="AA766" s="9"/>
      <c r="AB766" s="9"/>
      <c r="AC766" s="10"/>
      <c r="AD766" s="535"/>
      <c r="AE766" s="6">
        <f t="shared" si="48"/>
        <v>0</v>
      </c>
      <c r="AF766" s="6" t="str">
        <f>IF($AE766=17,_xlfn.XLOOKUP($A766&amp;" ",CostDB!B:B,CostDB!A:A,"",,),IF($AE766=15,_xlfn.XLOOKUP($A766&amp;"   ",CostDB!B:B,CostDB!A:A,"",,),""))</f>
        <v/>
      </c>
      <c r="AG766" s="6" t="str">
        <f t="shared" si="46"/>
        <v/>
      </c>
      <c r="AH766" s="6" t="str">
        <f t="shared" si="45"/>
        <v/>
      </c>
      <c r="AI766" s="6" t="str">
        <f>IF($AF766="","",IF(LEFT(A766,5)="17500","タンク",IF(LEFT(A766,5)="17510","タンク",IF(COUNTIF(WeDB!$D$174:$D$183,$AF766)&gt;0,"吊掛けのみ",IF(COUNTIF(WeDB!$M$3:$M$169,$AF766)&gt;0,"アルミ",IF(COUNTIF(WeDB!D$3:D$169,$AF766),"WE適用","適用無し"))))))</f>
        <v/>
      </c>
      <c r="AJ766" s="6" t="str">
        <f>IF(AND(AI766="WE適用",COUNTIF(Planning!$AS$10:$AS$896,$AF766&amp;"_"&amp;$AH766)&gt;0),"計画ok",IF(AND(AI766="WE適用",COUNTIF(Planning!$AS$10:$AS$896,$AF766&amp;"_"&amp;$AH766)=0),"未反映NG",""))</f>
        <v/>
      </c>
      <c r="AK766" s="6" t="str">
        <f t="shared" si="47"/>
        <v>_</v>
      </c>
      <c r="AL766" s="6" t="str">
        <f>IF(B766="","",_xlfn.XLOOKUP(AF766,CostDB!A:A,CostDB!G:G))</f>
        <v/>
      </c>
    </row>
    <row r="767" spans="1:38" x14ac:dyDescent="0.35">
      <c r="A767" s="8"/>
      <c r="B767" s="9"/>
      <c r="C767" s="9"/>
      <c r="D767" s="10"/>
      <c r="E767" s="9"/>
      <c r="F767" s="9"/>
      <c r="G767" s="9"/>
      <c r="H767" s="9"/>
      <c r="I767" s="9"/>
      <c r="J767" s="9"/>
      <c r="K767" s="9"/>
      <c r="L767" s="9"/>
      <c r="M767" s="9"/>
      <c r="N767" s="9"/>
      <c r="O767" s="9"/>
      <c r="P767" s="9"/>
      <c r="Q767" s="9"/>
      <c r="R767" s="9"/>
      <c r="S767" s="9"/>
      <c r="T767" s="9"/>
      <c r="U767" s="9"/>
      <c r="V767" s="9"/>
      <c r="W767" s="9"/>
      <c r="X767" s="9"/>
      <c r="Y767" s="9"/>
      <c r="Z767" s="9"/>
      <c r="AA767" s="9"/>
      <c r="AB767" s="9"/>
      <c r="AC767" s="10"/>
      <c r="AD767" s="535"/>
      <c r="AE767" s="6">
        <f t="shared" si="48"/>
        <v>0</v>
      </c>
      <c r="AF767" s="6" t="str">
        <f>IF($AE767=17,_xlfn.XLOOKUP($A767&amp;" ",CostDB!B:B,CostDB!A:A,"",,),IF($AE767=15,_xlfn.XLOOKUP($A767&amp;"   ",CostDB!B:B,CostDB!A:A,"",,),""))</f>
        <v/>
      </c>
      <c r="AG767" s="6" t="str">
        <f t="shared" si="46"/>
        <v/>
      </c>
      <c r="AH767" s="6" t="str">
        <f t="shared" si="45"/>
        <v/>
      </c>
      <c r="AI767" s="6" t="str">
        <f>IF($AF767="","",IF(LEFT(A767,5)="17500","タンク",IF(LEFT(A767,5)="17510","タンク",IF(COUNTIF(WeDB!$D$174:$D$183,$AF767)&gt;0,"吊掛けのみ",IF(COUNTIF(WeDB!$M$3:$M$169,$AF767)&gt;0,"アルミ",IF(COUNTIF(WeDB!D$3:D$169,$AF767),"WE適用","適用無し"))))))</f>
        <v/>
      </c>
      <c r="AJ767" s="6" t="str">
        <f>IF(AND(AI767="WE適用",COUNTIF(Planning!$AS$10:$AS$896,$AF767&amp;"_"&amp;$AH767)&gt;0),"計画ok",IF(AND(AI767="WE適用",COUNTIF(Planning!$AS$10:$AS$896,$AF767&amp;"_"&amp;$AH767)=0),"未反映NG",""))</f>
        <v/>
      </c>
      <c r="AK767" s="6" t="str">
        <f t="shared" si="47"/>
        <v>_</v>
      </c>
      <c r="AL767" s="6" t="str">
        <f>IF(B767="","",_xlfn.XLOOKUP(AF767,CostDB!A:A,CostDB!G:G))</f>
        <v/>
      </c>
    </row>
    <row r="768" spans="1:38" x14ac:dyDescent="0.35">
      <c r="A768" s="8"/>
      <c r="B768" s="9"/>
      <c r="C768" s="9"/>
      <c r="D768" s="10"/>
      <c r="E768" s="9"/>
      <c r="F768" s="9"/>
      <c r="G768" s="9"/>
      <c r="H768" s="9"/>
      <c r="I768" s="9"/>
      <c r="J768" s="9"/>
      <c r="K768" s="9"/>
      <c r="L768" s="9"/>
      <c r="M768" s="9"/>
      <c r="N768" s="9"/>
      <c r="O768" s="9"/>
      <c r="P768" s="9"/>
      <c r="Q768" s="9"/>
      <c r="R768" s="9"/>
      <c r="S768" s="9"/>
      <c r="T768" s="9"/>
      <c r="U768" s="9"/>
      <c r="V768" s="9"/>
      <c r="W768" s="9"/>
      <c r="X768" s="9"/>
      <c r="Y768" s="9"/>
      <c r="Z768" s="9"/>
      <c r="AA768" s="9"/>
      <c r="AB768" s="9"/>
      <c r="AC768" s="10"/>
      <c r="AD768" s="535"/>
      <c r="AE768" s="6">
        <f t="shared" si="48"/>
        <v>0</v>
      </c>
      <c r="AF768" s="6" t="str">
        <f>IF($AE768=17,_xlfn.XLOOKUP($A768&amp;" ",CostDB!B:B,CostDB!A:A,"",,),IF($AE768=15,_xlfn.XLOOKUP($A768&amp;"   ",CostDB!B:B,CostDB!A:A,"",,),""))</f>
        <v/>
      </c>
      <c r="AG768" s="6" t="str">
        <f t="shared" si="46"/>
        <v/>
      </c>
      <c r="AH768" s="6" t="str">
        <f t="shared" si="45"/>
        <v/>
      </c>
      <c r="AI768" s="6" t="str">
        <f>IF($AF768="","",IF(LEFT(A768,5)="17500","タンク",IF(LEFT(A768,5)="17510","タンク",IF(COUNTIF(WeDB!$D$174:$D$183,$AF768)&gt;0,"吊掛けのみ",IF(COUNTIF(WeDB!$M$3:$M$169,$AF768)&gt;0,"アルミ",IF(COUNTIF(WeDB!D$3:D$169,$AF768),"WE適用","適用無し"))))))</f>
        <v/>
      </c>
      <c r="AJ768" s="6" t="str">
        <f>IF(AND(AI768="WE適用",COUNTIF(Planning!$AS$10:$AS$896,$AF768&amp;"_"&amp;$AH768)&gt;0),"計画ok",IF(AND(AI768="WE適用",COUNTIF(Planning!$AS$10:$AS$896,$AF768&amp;"_"&amp;$AH768)=0),"未反映NG",""))</f>
        <v/>
      </c>
      <c r="AK768" s="6" t="str">
        <f t="shared" si="47"/>
        <v>_</v>
      </c>
      <c r="AL768" s="6" t="str">
        <f>IF(B768="","",_xlfn.XLOOKUP(AF768,CostDB!A:A,CostDB!G:G))</f>
        <v/>
      </c>
    </row>
    <row r="769" spans="1:38" x14ac:dyDescent="0.35">
      <c r="A769" s="8"/>
      <c r="B769" s="9"/>
      <c r="C769" s="9"/>
      <c r="D769" s="10"/>
      <c r="E769" s="9"/>
      <c r="F769" s="9"/>
      <c r="G769" s="9"/>
      <c r="H769" s="9"/>
      <c r="I769" s="9"/>
      <c r="J769" s="9"/>
      <c r="K769" s="9"/>
      <c r="L769" s="9"/>
      <c r="M769" s="9"/>
      <c r="N769" s="9"/>
      <c r="O769" s="9"/>
      <c r="P769" s="9"/>
      <c r="Q769" s="9"/>
      <c r="R769" s="9"/>
      <c r="S769" s="9"/>
      <c r="T769" s="9"/>
      <c r="U769" s="9"/>
      <c r="V769" s="9"/>
      <c r="W769" s="9"/>
      <c r="X769" s="9"/>
      <c r="Y769" s="9"/>
      <c r="Z769" s="9"/>
      <c r="AA769" s="9"/>
      <c r="AB769" s="9"/>
      <c r="AC769" s="10"/>
      <c r="AD769" s="535"/>
      <c r="AE769" s="6">
        <f t="shared" si="48"/>
        <v>0</v>
      </c>
      <c r="AF769" s="6" t="str">
        <f>IF($AE769=17,_xlfn.XLOOKUP($A769&amp;" ",CostDB!B:B,CostDB!A:A,"",,),IF($AE769=15,_xlfn.XLOOKUP($A769&amp;"   ",CostDB!B:B,CostDB!A:A,"",,),""))</f>
        <v/>
      </c>
      <c r="AG769" s="6" t="str">
        <f t="shared" si="46"/>
        <v/>
      </c>
      <c r="AH769" s="6" t="str">
        <f t="shared" si="45"/>
        <v/>
      </c>
      <c r="AI769" s="6" t="str">
        <f>IF($AF769="","",IF(LEFT(A769,5)="17500","タンク",IF(LEFT(A769,5)="17510","タンク",IF(COUNTIF(WeDB!$D$174:$D$183,$AF769)&gt;0,"吊掛けのみ",IF(COUNTIF(WeDB!$M$3:$M$169,$AF769)&gt;0,"アルミ",IF(COUNTIF(WeDB!D$3:D$169,$AF769),"WE適用","適用無し"))))))</f>
        <v/>
      </c>
      <c r="AJ769" s="6" t="str">
        <f>IF(AND(AI769="WE適用",COUNTIF(Planning!$AS$10:$AS$896,$AF769&amp;"_"&amp;$AH769)&gt;0),"計画ok",IF(AND(AI769="WE適用",COUNTIF(Planning!$AS$10:$AS$896,$AF769&amp;"_"&amp;$AH769)=0),"未反映NG",""))</f>
        <v/>
      </c>
      <c r="AK769" s="6" t="str">
        <f t="shared" si="47"/>
        <v>_</v>
      </c>
      <c r="AL769" s="6" t="str">
        <f>IF(B769="","",_xlfn.XLOOKUP(AF769,CostDB!A:A,CostDB!G:G))</f>
        <v/>
      </c>
    </row>
    <row r="770" spans="1:38" x14ac:dyDescent="0.35">
      <c r="A770" s="8"/>
      <c r="B770" s="9"/>
      <c r="C770" s="9"/>
      <c r="D770" s="10"/>
      <c r="E770" s="9"/>
      <c r="F770" s="9"/>
      <c r="G770" s="9"/>
      <c r="H770" s="9"/>
      <c r="I770" s="9"/>
      <c r="J770" s="9"/>
      <c r="K770" s="9"/>
      <c r="L770" s="9"/>
      <c r="M770" s="9"/>
      <c r="N770" s="9"/>
      <c r="O770" s="9"/>
      <c r="P770" s="9"/>
      <c r="Q770" s="9"/>
      <c r="R770" s="9"/>
      <c r="S770" s="9"/>
      <c r="T770" s="9"/>
      <c r="U770" s="9"/>
      <c r="V770" s="9"/>
      <c r="W770" s="9"/>
      <c r="X770" s="9"/>
      <c r="Y770" s="9"/>
      <c r="Z770" s="9"/>
      <c r="AA770" s="9"/>
      <c r="AB770" s="9"/>
      <c r="AC770" s="10"/>
      <c r="AD770" s="535"/>
      <c r="AE770" s="6">
        <f t="shared" si="48"/>
        <v>0</v>
      </c>
      <c r="AF770" s="6" t="str">
        <f>IF($AE770=17,_xlfn.XLOOKUP($A770&amp;" ",CostDB!B:B,CostDB!A:A,"",,),IF($AE770=15,_xlfn.XLOOKUP($A770&amp;"   ",CostDB!B:B,CostDB!A:A,"",,),""))</f>
        <v/>
      </c>
      <c r="AG770" s="6" t="str">
        <f t="shared" si="46"/>
        <v/>
      </c>
      <c r="AH770" s="6" t="str">
        <f t="shared" si="45"/>
        <v/>
      </c>
      <c r="AI770" s="6" t="str">
        <f>IF($AF770="","",IF(LEFT(A770,5)="17500","タンク",IF(LEFT(A770,5)="17510","タンク",IF(COUNTIF(WeDB!$D$174:$D$183,$AF770)&gt;0,"吊掛けのみ",IF(COUNTIF(WeDB!$M$3:$M$169,$AF770)&gt;0,"アルミ",IF(COUNTIF(WeDB!D$3:D$169,$AF770),"WE適用","適用無し"))))))</f>
        <v/>
      </c>
      <c r="AJ770" s="6" t="str">
        <f>IF(AND(AI770="WE適用",COUNTIF(Planning!$AS$10:$AS$896,$AF770&amp;"_"&amp;$AH770)&gt;0),"計画ok",IF(AND(AI770="WE適用",COUNTIF(Planning!$AS$10:$AS$896,$AF770&amp;"_"&amp;$AH770)=0),"未反映NG",""))</f>
        <v/>
      </c>
      <c r="AK770" s="6" t="str">
        <f t="shared" si="47"/>
        <v>_</v>
      </c>
      <c r="AL770" s="6" t="str">
        <f>IF(B770="","",_xlfn.XLOOKUP(AF770,CostDB!A:A,CostDB!G:G))</f>
        <v/>
      </c>
    </row>
    <row r="771" spans="1:38" x14ac:dyDescent="0.35">
      <c r="A771" s="8"/>
      <c r="B771" s="9"/>
      <c r="C771" s="9"/>
      <c r="D771" s="10"/>
      <c r="E771" s="9"/>
      <c r="F771" s="9"/>
      <c r="G771" s="9"/>
      <c r="H771" s="9"/>
      <c r="I771" s="9"/>
      <c r="J771" s="9"/>
      <c r="K771" s="9"/>
      <c r="L771" s="9"/>
      <c r="M771" s="9"/>
      <c r="N771" s="9"/>
      <c r="O771" s="9"/>
      <c r="P771" s="9"/>
      <c r="Q771" s="9"/>
      <c r="R771" s="9"/>
      <c r="S771" s="9"/>
      <c r="T771" s="9"/>
      <c r="U771" s="9"/>
      <c r="V771" s="9"/>
      <c r="W771" s="9"/>
      <c r="X771" s="9"/>
      <c r="Y771" s="9"/>
      <c r="Z771" s="9"/>
      <c r="AA771" s="9"/>
      <c r="AB771" s="9"/>
      <c r="AC771" s="10"/>
      <c r="AD771" s="535"/>
      <c r="AE771" s="6">
        <f t="shared" si="48"/>
        <v>0</v>
      </c>
      <c r="AF771" s="6" t="str">
        <f>IF($AE771=17,_xlfn.XLOOKUP($A771&amp;" ",CostDB!B:B,CostDB!A:A,"",,),IF($AE771=15,_xlfn.XLOOKUP($A771&amp;"   ",CostDB!B:B,CostDB!A:A,"",,),""))</f>
        <v/>
      </c>
      <c r="AG771" s="6" t="str">
        <f t="shared" si="46"/>
        <v/>
      </c>
      <c r="AH771" s="6" t="str">
        <f t="shared" si="45"/>
        <v/>
      </c>
      <c r="AI771" s="6" t="str">
        <f>IF($AF771="","",IF(LEFT(A771,5)="17500","タンク",IF(LEFT(A771,5)="17510","タンク",IF(COUNTIF(WeDB!$D$174:$D$183,$AF771)&gt;0,"吊掛けのみ",IF(COUNTIF(WeDB!$M$3:$M$169,$AF771)&gt;0,"アルミ",IF(COUNTIF(WeDB!D$3:D$169,$AF771),"WE適用","適用無し"))))))</f>
        <v/>
      </c>
      <c r="AJ771" s="6" t="str">
        <f>IF(AND(AI771="WE適用",COUNTIF(Planning!$AS$10:$AS$896,$AF771&amp;"_"&amp;$AH771)&gt;0),"計画ok",IF(AND(AI771="WE適用",COUNTIF(Planning!$AS$10:$AS$896,$AF771&amp;"_"&amp;$AH771)=0),"未反映NG",""))</f>
        <v/>
      </c>
      <c r="AK771" s="6" t="str">
        <f t="shared" si="47"/>
        <v>_</v>
      </c>
      <c r="AL771" s="6" t="str">
        <f>IF(B771="","",_xlfn.XLOOKUP(AF771,CostDB!A:A,CostDB!G:G))</f>
        <v/>
      </c>
    </row>
    <row r="772" spans="1:38" x14ac:dyDescent="0.35">
      <c r="A772" s="8"/>
      <c r="B772" s="9"/>
      <c r="C772" s="9"/>
      <c r="D772" s="10"/>
      <c r="E772" s="9"/>
      <c r="F772" s="9"/>
      <c r="G772" s="9"/>
      <c r="H772" s="9"/>
      <c r="I772" s="9"/>
      <c r="J772" s="9"/>
      <c r="K772" s="9"/>
      <c r="L772" s="9"/>
      <c r="M772" s="9"/>
      <c r="N772" s="9"/>
      <c r="O772" s="9"/>
      <c r="P772" s="9"/>
      <c r="Q772" s="9"/>
      <c r="R772" s="9"/>
      <c r="S772" s="9"/>
      <c r="T772" s="9"/>
      <c r="U772" s="9"/>
      <c r="V772" s="9"/>
      <c r="W772" s="9"/>
      <c r="X772" s="9"/>
      <c r="Y772" s="9"/>
      <c r="Z772" s="9"/>
      <c r="AA772" s="9"/>
      <c r="AB772" s="9"/>
      <c r="AC772" s="10"/>
      <c r="AD772" s="535"/>
      <c r="AE772" s="6">
        <f t="shared" si="48"/>
        <v>0</v>
      </c>
      <c r="AF772" s="6" t="str">
        <f>IF($AE772=17,_xlfn.XLOOKUP($A772&amp;" ",CostDB!B:B,CostDB!A:A,"",,),IF($AE772=15,_xlfn.XLOOKUP($A772&amp;"   ",CostDB!B:B,CostDB!A:A,"",,),""))</f>
        <v/>
      </c>
      <c r="AG772" s="6" t="str">
        <f t="shared" si="46"/>
        <v/>
      </c>
      <c r="AH772" s="6" t="str">
        <f t="shared" si="45"/>
        <v/>
      </c>
      <c r="AI772" s="6" t="str">
        <f>IF($AF772="","",IF(LEFT(A772,5)="17500","タンク",IF(LEFT(A772,5)="17510","タンク",IF(COUNTIF(WeDB!$D$174:$D$183,$AF772)&gt;0,"吊掛けのみ",IF(COUNTIF(WeDB!$M$3:$M$169,$AF772)&gt;0,"アルミ",IF(COUNTIF(WeDB!D$3:D$169,$AF772),"WE適用","適用無し"))))))</f>
        <v/>
      </c>
      <c r="AJ772" s="6" t="str">
        <f>IF(AND(AI772="WE適用",COUNTIF(Planning!$AS$10:$AS$896,$AF772&amp;"_"&amp;$AH772)&gt;0),"計画ok",IF(AND(AI772="WE適用",COUNTIF(Planning!$AS$10:$AS$896,$AF772&amp;"_"&amp;$AH772)=0),"未反映NG",""))</f>
        <v/>
      </c>
      <c r="AK772" s="6" t="str">
        <f t="shared" si="47"/>
        <v>_</v>
      </c>
      <c r="AL772" s="6" t="str">
        <f>IF(B772="","",_xlfn.XLOOKUP(AF772,CostDB!A:A,CostDB!G:G))</f>
        <v/>
      </c>
    </row>
    <row r="773" spans="1:38" x14ac:dyDescent="0.35">
      <c r="A773" s="8"/>
      <c r="B773" s="9"/>
      <c r="C773" s="9"/>
      <c r="D773" s="10"/>
      <c r="E773" s="9"/>
      <c r="F773" s="9"/>
      <c r="G773" s="9"/>
      <c r="H773" s="9"/>
      <c r="I773" s="9"/>
      <c r="J773" s="9"/>
      <c r="K773" s="9"/>
      <c r="L773" s="9"/>
      <c r="M773" s="9"/>
      <c r="N773" s="9"/>
      <c r="O773" s="9"/>
      <c r="P773" s="9"/>
      <c r="Q773" s="9"/>
      <c r="R773" s="9"/>
      <c r="S773" s="9"/>
      <c r="T773" s="9"/>
      <c r="U773" s="9"/>
      <c r="V773" s="9"/>
      <c r="W773" s="9"/>
      <c r="X773" s="9"/>
      <c r="Y773" s="9"/>
      <c r="Z773" s="9"/>
      <c r="AA773" s="9"/>
      <c r="AB773" s="9"/>
      <c r="AC773" s="10"/>
      <c r="AD773" s="535"/>
      <c r="AE773" s="6">
        <f t="shared" si="48"/>
        <v>0</v>
      </c>
      <c r="AF773" s="6" t="str">
        <f>IF($AE773=17,_xlfn.XLOOKUP($A773&amp;" ",CostDB!B:B,CostDB!A:A,"",,),IF($AE773=15,_xlfn.XLOOKUP($A773&amp;"   ",CostDB!B:B,CostDB!A:A,"",,),""))</f>
        <v/>
      </c>
      <c r="AG773" s="6" t="str">
        <f t="shared" si="46"/>
        <v/>
      </c>
      <c r="AH773" s="6" t="str">
        <f t="shared" ref="AH773:AH836" si="49">IF($AG773="","",IF($AG773="COM","CBU",IF($AG773="MULTI","CBU",IF($AG773="FUN","CBU",IF($AG773="CELL","CBU",IF($AG773="CKD","CKD"))))))</f>
        <v/>
      </c>
      <c r="AI773" s="6" t="str">
        <f>IF($AF773="","",IF(LEFT(A773,5)="17500","タンク",IF(LEFT(A773,5)="17510","タンク",IF(COUNTIF(WeDB!$D$174:$D$183,$AF773)&gt;0,"吊掛けのみ",IF(COUNTIF(WeDB!$M$3:$M$169,$AF773)&gt;0,"アルミ",IF(COUNTIF(WeDB!D$3:D$169,$AF773),"WE適用","適用無し"))))))</f>
        <v/>
      </c>
      <c r="AJ773" s="6" t="str">
        <f>IF(AND(AI773="WE適用",COUNTIF(Planning!$AS$10:$AS$896,$AF773&amp;"_"&amp;$AH773)&gt;0),"計画ok",IF(AND(AI773="WE適用",COUNTIF(Planning!$AS$10:$AS$896,$AF773&amp;"_"&amp;$AH773)=0),"未反映NG",""))</f>
        <v/>
      </c>
      <c r="AK773" s="6" t="str">
        <f t="shared" si="47"/>
        <v>_</v>
      </c>
      <c r="AL773" s="6" t="str">
        <f>IF(B773="","",_xlfn.XLOOKUP(AF773,CostDB!A:A,CostDB!G:G))</f>
        <v/>
      </c>
    </row>
    <row r="774" spans="1:38" x14ac:dyDescent="0.35">
      <c r="A774" s="8"/>
      <c r="B774" s="9"/>
      <c r="C774" s="9"/>
      <c r="D774" s="10"/>
      <c r="E774" s="9"/>
      <c r="F774" s="9"/>
      <c r="G774" s="9"/>
      <c r="H774" s="9"/>
      <c r="I774" s="9"/>
      <c r="J774" s="9"/>
      <c r="K774" s="9"/>
      <c r="L774" s="9"/>
      <c r="M774" s="9"/>
      <c r="N774" s="9"/>
      <c r="O774" s="9"/>
      <c r="P774" s="9"/>
      <c r="Q774" s="9"/>
      <c r="R774" s="9"/>
      <c r="S774" s="9"/>
      <c r="T774" s="9"/>
      <c r="U774" s="9"/>
      <c r="V774" s="9"/>
      <c r="W774" s="9"/>
      <c r="X774" s="9"/>
      <c r="Y774" s="9"/>
      <c r="Z774" s="9"/>
      <c r="AA774" s="9"/>
      <c r="AB774" s="9"/>
      <c r="AC774" s="10"/>
      <c r="AD774" s="535"/>
      <c r="AE774" s="6">
        <f t="shared" si="48"/>
        <v>0</v>
      </c>
      <c r="AF774" s="6" t="str">
        <f>IF($AE774=17,_xlfn.XLOOKUP($A774&amp;" ",CostDB!B:B,CostDB!A:A,"",,),IF($AE774=15,_xlfn.XLOOKUP($A774&amp;"   ",CostDB!B:B,CostDB!A:A,"",,),""))</f>
        <v/>
      </c>
      <c r="AG774" s="6" t="str">
        <f t="shared" ref="AG774:AG837" si="50">IF($B774="K2AF02","COM",IF($B774="K2AF04","MULTI",IF($B774="K2AFC3","FUN",IF($B774="K2AFC4","CELL",IF($B774="K2KD32","CKD","")))))</f>
        <v/>
      </c>
      <c r="AH774" s="6" t="str">
        <f t="shared" si="49"/>
        <v/>
      </c>
      <c r="AI774" s="6" t="str">
        <f>IF($AF774="","",IF(LEFT(A774,5)="17500","タンク",IF(LEFT(A774,5)="17510","タンク",IF(COUNTIF(WeDB!$D$174:$D$183,$AF774)&gt;0,"吊掛けのみ",IF(COUNTIF(WeDB!$M$3:$M$169,$AF774)&gt;0,"アルミ",IF(COUNTIF(WeDB!D$3:D$169,$AF774),"WE適用","適用無し"))))))</f>
        <v/>
      </c>
      <c r="AJ774" s="6" t="str">
        <f>IF(AND(AI774="WE適用",COUNTIF(Planning!$AS$10:$AS$896,$AF774&amp;"_"&amp;$AH774)&gt;0),"計画ok",IF(AND(AI774="WE適用",COUNTIF(Planning!$AS$10:$AS$896,$AF774&amp;"_"&amp;$AH774)=0),"未反映NG",""))</f>
        <v/>
      </c>
      <c r="AK774" s="6" t="str">
        <f t="shared" ref="AK774:AK837" si="51">AF774&amp;"_"&amp;AH774</f>
        <v>_</v>
      </c>
      <c r="AL774" s="6" t="str">
        <f>IF(B774="","",_xlfn.XLOOKUP(AF774,CostDB!A:A,CostDB!G:G))</f>
        <v/>
      </c>
    </row>
    <row r="775" spans="1:38" x14ac:dyDescent="0.35">
      <c r="A775" s="8"/>
      <c r="B775" s="9"/>
      <c r="C775" s="9"/>
      <c r="D775" s="10"/>
      <c r="E775" s="9"/>
      <c r="F775" s="9"/>
      <c r="G775" s="9"/>
      <c r="H775" s="9"/>
      <c r="I775" s="9"/>
      <c r="J775" s="9"/>
      <c r="K775" s="9"/>
      <c r="L775" s="9"/>
      <c r="M775" s="9"/>
      <c r="N775" s="9"/>
      <c r="O775" s="9"/>
      <c r="P775" s="9"/>
      <c r="Q775" s="9"/>
      <c r="R775" s="9"/>
      <c r="S775" s="9"/>
      <c r="T775" s="9"/>
      <c r="U775" s="9"/>
      <c r="V775" s="9"/>
      <c r="W775" s="9"/>
      <c r="X775" s="9"/>
      <c r="Y775" s="9"/>
      <c r="Z775" s="9"/>
      <c r="AA775" s="9"/>
      <c r="AB775" s="9"/>
      <c r="AC775" s="10"/>
      <c r="AD775" s="535"/>
      <c r="AE775" s="6">
        <f t="shared" si="48"/>
        <v>0</v>
      </c>
      <c r="AF775" s="6" t="str">
        <f>IF($AE775=17,_xlfn.XLOOKUP($A775&amp;" ",CostDB!B:B,CostDB!A:A,"",,),IF($AE775=15,_xlfn.XLOOKUP($A775&amp;"   ",CostDB!B:B,CostDB!A:A,"",,),""))</f>
        <v/>
      </c>
      <c r="AG775" s="6" t="str">
        <f t="shared" si="50"/>
        <v/>
      </c>
      <c r="AH775" s="6" t="str">
        <f t="shared" si="49"/>
        <v/>
      </c>
      <c r="AI775" s="6" t="str">
        <f>IF($AF775="","",IF(LEFT(A775,5)="17500","タンク",IF(LEFT(A775,5)="17510","タンク",IF(COUNTIF(WeDB!$D$174:$D$183,$AF775)&gt;0,"吊掛けのみ",IF(COUNTIF(WeDB!$M$3:$M$169,$AF775)&gt;0,"アルミ",IF(COUNTIF(WeDB!D$3:D$169,$AF775),"WE適用","適用無し"))))))</f>
        <v/>
      </c>
      <c r="AJ775" s="6" t="str">
        <f>IF(AND(AI775="WE適用",COUNTIF(Planning!$AS$10:$AS$896,$AF775&amp;"_"&amp;$AH775)&gt;0),"計画ok",IF(AND(AI775="WE適用",COUNTIF(Planning!$AS$10:$AS$896,$AF775&amp;"_"&amp;$AH775)=0),"未反映NG",""))</f>
        <v/>
      </c>
      <c r="AK775" s="6" t="str">
        <f t="shared" si="51"/>
        <v>_</v>
      </c>
      <c r="AL775" s="6" t="str">
        <f>IF(B775="","",_xlfn.XLOOKUP(AF775,CostDB!A:A,CostDB!G:G))</f>
        <v/>
      </c>
    </row>
    <row r="776" spans="1:38" x14ac:dyDescent="0.35">
      <c r="A776" s="8"/>
      <c r="B776" s="9"/>
      <c r="C776" s="9"/>
      <c r="D776" s="10"/>
      <c r="E776" s="9"/>
      <c r="F776" s="9"/>
      <c r="G776" s="9"/>
      <c r="H776" s="9"/>
      <c r="I776" s="9"/>
      <c r="J776" s="9"/>
      <c r="K776" s="9"/>
      <c r="L776" s="9"/>
      <c r="M776" s="9"/>
      <c r="N776" s="9"/>
      <c r="O776" s="9"/>
      <c r="P776" s="9"/>
      <c r="Q776" s="9"/>
      <c r="R776" s="9"/>
      <c r="S776" s="9"/>
      <c r="T776" s="9"/>
      <c r="U776" s="9"/>
      <c r="V776" s="9"/>
      <c r="W776" s="9"/>
      <c r="X776" s="9"/>
      <c r="Y776" s="9"/>
      <c r="Z776" s="9"/>
      <c r="AA776" s="9"/>
      <c r="AB776" s="9"/>
      <c r="AC776" s="10"/>
      <c r="AD776" s="535"/>
      <c r="AE776" s="6">
        <f t="shared" si="48"/>
        <v>0</v>
      </c>
      <c r="AF776" s="6" t="str">
        <f>IF($AE776=17,_xlfn.XLOOKUP($A776&amp;" ",CostDB!B:B,CostDB!A:A,"",,),IF($AE776=15,_xlfn.XLOOKUP($A776&amp;"   ",CostDB!B:B,CostDB!A:A,"",,),""))</f>
        <v/>
      </c>
      <c r="AG776" s="6" t="str">
        <f t="shared" si="50"/>
        <v/>
      </c>
      <c r="AH776" s="6" t="str">
        <f t="shared" si="49"/>
        <v/>
      </c>
      <c r="AI776" s="6" t="str">
        <f>IF($AF776="","",IF(LEFT(A776,5)="17500","タンク",IF(LEFT(A776,5)="17510","タンク",IF(COUNTIF(WeDB!$D$174:$D$183,$AF776)&gt;0,"吊掛けのみ",IF(COUNTIF(WeDB!$M$3:$M$169,$AF776)&gt;0,"アルミ",IF(COUNTIF(WeDB!D$3:D$169,$AF776),"WE適用","適用無し"))))))</f>
        <v/>
      </c>
      <c r="AJ776" s="6" t="str">
        <f>IF(AND(AI776="WE適用",COUNTIF(Planning!$AS$10:$AS$896,$AF776&amp;"_"&amp;$AH776)&gt;0),"計画ok",IF(AND(AI776="WE適用",COUNTIF(Planning!$AS$10:$AS$896,$AF776&amp;"_"&amp;$AH776)=0),"未反映NG",""))</f>
        <v/>
      </c>
      <c r="AK776" s="6" t="str">
        <f t="shared" si="51"/>
        <v>_</v>
      </c>
      <c r="AL776" s="6" t="str">
        <f>IF(B776="","",_xlfn.XLOOKUP(AF776,CostDB!A:A,CostDB!G:G))</f>
        <v/>
      </c>
    </row>
    <row r="777" spans="1:38" x14ac:dyDescent="0.35">
      <c r="A777" s="8"/>
      <c r="B777" s="9"/>
      <c r="C777" s="9"/>
      <c r="D777" s="10"/>
      <c r="E777" s="9"/>
      <c r="F777" s="9"/>
      <c r="G777" s="9"/>
      <c r="H777" s="9"/>
      <c r="I777" s="9"/>
      <c r="J777" s="9"/>
      <c r="K777" s="9"/>
      <c r="L777" s="9"/>
      <c r="M777" s="9"/>
      <c r="N777" s="9"/>
      <c r="O777" s="9"/>
      <c r="P777" s="9"/>
      <c r="Q777" s="9"/>
      <c r="R777" s="9"/>
      <c r="S777" s="9"/>
      <c r="T777" s="9"/>
      <c r="U777" s="9"/>
      <c r="V777" s="9"/>
      <c r="W777" s="9"/>
      <c r="X777" s="9"/>
      <c r="Y777" s="9"/>
      <c r="Z777" s="9"/>
      <c r="AA777" s="9"/>
      <c r="AB777" s="9"/>
      <c r="AC777" s="10"/>
      <c r="AD777" s="535"/>
      <c r="AE777" s="6">
        <f t="shared" si="48"/>
        <v>0</v>
      </c>
      <c r="AF777" s="6" t="str">
        <f>IF($AE777=17,_xlfn.XLOOKUP($A777&amp;" ",CostDB!B:B,CostDB!A:A,"",,),IF($AE777=15,_xlfn.XLOOKUP($A777&amp;"   ",CostDB!B:B,CostDB!A:A,"",,),""))</f>
        <v/>
      </c>
      <c r="AG777" s="6" t="str">
        <f t="shared" si="50"/>
        <v/>
      </c>
      <c r="AH777" s="6" t="str">
        <f t="shared" si="49"/>
        <v/>
      </c>
      <c r="AI777" s="6" t="str">
        <f>IF($AF777="","",IF(LEFT(A777,5)="17500","タンク",IF(LEFT(A777,5)="17510","タンク",IF(COUNTIF(WeDB!$D$174:$D$183,$AF777)&gt;0,"吊掛けのみ",IF(COUNTIF(WeDB!$M$3:$M$169,$AF777)&gt;0,"アルミ",IF(COUNTIF(WeDB!D$3:D$169,$AF777),"WE適用","適用無し"))))))</f>
        <v/>
      </c>
      <c r="AJ777" s="6" t="str">
        <f>IF(AND(AI777="WE適用",COUNTIF(Planning!$AS$10:$AS$896,$AF777&amp;"_"&amp;$AH777)&gt;0),"計画ok",IF(AND(AI777="WE適用",COUNTIF(Planning!$AS$10:$AS$896,$AF777&amp;"_"&amp;$AH777)=0),"未反映NG",""))</f>
        <v/>
      </c>
      <c r="AK777" s="6" t="str">
        <f t="shared" si="51"/>
        <v>_</v>
      </c>
      <c r="AL777" s="6" t="str">
        <f>IF(B777="","",_xlfn.XLOOKUP(AF777,CostDB!A:A,CostDB!G:G))</f>
        <v/>
      </c>
    </row>
    <row r="778" spans="1:38" x14ac:dyDescent="0.35">
      <c r="A778" s="8"/>
      <c r="B778" s="9"/>
      <c r="C778" s="9"/>
      <c r="D778" s="10"/>
      <c r="E778" s="9"/>
      <c r="F778" s="9"/>
      <c r="G778" s="9"/>
      <c r="H778" s="9"/>
      <c r="I778" s="9"/>
      <c r="J778" s="9"/>
      <c r="K778" s="9"/>
      <c r="L778" s="9"/>
      <c r="M778" s="9"/>
      <c r="N778" s="9"/>
      <c r="O778" s="9"/>
      <c r="P778" s="9"/>
      <c r="Q778" s="9"/>
      <c r="R778" s="9"/>
      <c r="S778" s="9"/>
      <c r="T778" s="9"/>
      <c r="U778" s="9"/>
      <c r="V778" s="9"/>
      <c r="W778" s="9"/>
      <c r="X778" s="9"/>
      <c r="Y778" s="9"/>
      <c r="Z778" s="9"/>
      <c r="AA778" s="9"/>
      <c r="AB778" s="9"/>
      <c r="AC778" s="10"/>
      <c r="AD778" s="535"/>
      <c r="AE778" s="6">
        <f t="shared" si="48"/>
        <v>0</v>
      </c>
      <c r="AF778" s="6" t="str">
        <f>IF($AE778=17,_xlfn.XLOOKUP($A778&amp;" ",CostDB!B:B,CostDB!A:A,"",,),IF($AE778=15,_xlfn.XLOOKUP($A778&amp;"   ",CostDB!B:B,CostDB!A:A,"",,),""))</f>
        <v/>
      </c>
      <c r="AG778" s="6" t="str">
        <f t="shared" si="50"/>
        <v/>
      </c>
      <c r="AH778" s="6" t="str">
        <f t="shared" si="49"/>
        <v/>
      </c>
      <c r="AI778" s="6" t="str">
        <f>IF($AF778="","",IF(LEFT(A778,5)="17500","タンク",IF(LEFT(A778,5)="17510","タンク",IF(COUNTIF(WeDB!$D$174:$D$183,$AF778)&gt;0,"吊掛けのみ",IF(COUNTIF(WeDB!$M$3:$M$169,$AF778)&gt;0,"アルミ",IF(COUNTIF(WeDB!D$3:D$169,$AF778),"WE適用","適用無し"))))))</f>
        <v/>
      </c>
      <c r="AJ778" s="6" t="str">
        <f>IF(AND(AI778="WE適用",COUNTIF(Planning!$AS$10:$AS$896,$AF778&amp;"_"&amp;$AH778)&gt;0),"計画ok",IF(AND(AI778="WE適用",COUNTIF(Planning!$AS$10:$AS$896,$AF778&amp;"_"&amp;$AH778)=0),"未反映NG",""))</f>
        <v/>
      </c>
      <c r="AK778" s="6" t="str">
        <f t="shared" si="51"/>
        <v>_</v>
      </c>
      <c r="AL778" s="6" t="str">
        <f>IF(B778="","",_xlfn.XLOOKUP(AF778,CostDB!A:A,CostDB!G:G))</f>
        <v/>
      </c>
    </row>
    <row r="779" spans="1:38" x14ac:dyDescent="0.35">
      <c r="A779" s="8"/>
      <c r="B779" s="9"/>
      <c r="C779" s="9"/>
      <c r="D779" s="10"/>
      <c r="E779" s="9"/>
      <c r="F779" s="9"/>
      <c r="G779" s="9"/>
      <c r="H779" s="9"/>
      <c r="I779" s="9"/>
      <c r="J779" s="9"/>
      <c r="K779" s="9"/>
      <c r="L779" s="9"/>
      <c r="M779" s="9"/>
      <c r="N779" s="9"/>
      <c r="O779" s="9"/>
      <c r="P779" s="9"/>
      <c r="Q779" s="9"/>
      <c r="R779" s="9"/>
      <c r="S779" s="9"/>
      <c r="T779" s="9"/>
      <c r="U779" s="9"/>
      <c r="V779" s="9"/>
      <c r="W779" s="9"/>
      <c r="X779" s="9"/>
      <c r="Y779" s="9"/>
      <c r="Z779" s="9"/>
      <c r="AA779" s="9"/>
      <c r="AB779" s="9"/>
      <c r="AC779" s="10"/>
      <c r="AD779" s="535"/>
      <c r="AE779" s="6">
        <f t="shared" si="48"/>
        <v>0</v>
      </c>
      <c r="AF779" s="6" t="str">
        <f>IF($AE779=17,_xlfn.XLOOKUP($A779&amp;" ",CostDB!B:B,CostDB!A:A,"",,),IF($AE779=15,_xlfn.XLOOKUP($A779&amp;"   ",CostDB!B:B,CostDB!A:A,"",,),""))</f>
        <v/>
      </c>
      <c r="AG779" s="6" t="str">
        <f t="shared" si="50"/>
        <v/>
      </c>
      <c r="AH779" s="6" t="str">
        <f t="shared" si="49"/>
        <v/>
      </c>
      <c r="AI779" s="6" t="str">
        <f>IF($AF779="","",IF(LEFT(A779,5)="17500","タンク",IF(LEFT(A779,5)="17510","タンク",IF(COUNTIF(WeDB!$D$174:$D$183,$AF779)&gt;0,"吊掛けのみ",IF(COUNTIF(WeDB!$M$3:$M$169,$AF779)&gt;0,"アルミ",IF(COUNTIF(WeDB!D$3:D$169,$AF779),"WE適用","適用無し"))))))</f>
        <v/>
      </c>
      <c r="AJ779" s="6" t="str">
        <f>IF(AND(AI779="WE適用",COUNTIF(Planning!$AS$10:$AS$896,$AF779&amp;"_"&amp;$AH779)&gt;0),"計画ok",IF(AND(AI779="WE適用",COUNTIF(Planning!$AS$10:$AS$896,$AF779&amp;"_"&amp;$AH779)=0),"未反映NG",""))</f>
        <v/>
      </c>
      <c r="AK779" s="6" t="str">
        <f t="shared" si="51"/>
        <v>_</v>
      </c>
      <c r="AL779" s="6" t="str">
        <f>IF(B779="","",_xlfn.XLOOKUP(AF779,CostDB!A:A,CostDB!G:G))</f>
        <v/>
      </c>
    </row>
    <row r="780" spans="1:38" x14ac:dyDescent="0.35">
      <c r="A780" s="8"/>
      <c r="B780" s="9"/>
      <c r="C780" s="9"/>
      <c r="D780" s="10"/>
      <c r="E780" s="9"/>
      <c r="F780" s="9"/>
      <c r="G780" s="9"/>
      <c r="H780" s="9"/>
      <c r="I780" s="9"/>
      <c r="J780" s="9"/>
      <c r="K780" s="9"/>
      <c r="L780" s="9"/>
      <c r="M780" s="9"/>
      <c r="N780" s="9"/>
      <c r="O780" s="9"/>
      <c r="P780" s="9"/>
      <c r="Q780" s="9"/>
      <c r="R780" s="9"/>
      <c r="S780" s="9"/>
      <c r="T780" s="9"/>
      <c r="U780" s="9"/>
      <c r="V780" s="9"/>
      <c r="W780" s="9"/>
      <c r="X780" s="9"/>
      <c r="Y780" s="9"/>
      <c r="Z780" s="9"/>
      <c r="AA780" s="9"/>
      <c r="AB780" s="9"/>
      <c r="AC780" s="10"/>
      <c r="AD780" s="535"/>
      <c r="AE780" s="6">
        <f t="shared" si="48"/>
        <v>0</v>
      </c>
      <c r="AF780" s="6" t="str">
        <f>IF($AE780=17,_xlfn.XLOOKUP($A780&amp;" ",CostDB!B:B,CostDB!A:A,"",,),IF($AE780=15,_xlfn.XLOOKUP($A780&amp;"   ",CostDB!B:B,CostDB!A:A,"",,),""))</f>
        <v/>
      </c>
      <c r="AG780" s="6" t="str">
        <f t="shared" si="50"/>
        <v/>
      </c>
      <c r="AH780" s="6" t="str">
        <f t="shared" si="49"/>
        <v/>
      </c>
      <c r="AI780" s="6" t="str">
        <f>IF($AF780="","",IF(LEFT(A780,5)="17500","タンク",IF(LEFT(A780,5)="17510","タンク",IF(COUNTIF(WeDB!$D$174:$D$183,$AF780)&gt;0,"吊掛けのみ",IF(COUNTIF(WeDB!$M$3:$M$169,$AF780)&gt;0,"アルミ",IF(COUNTIF(WeDB!D$3:D$169,$AF780),"WE適用","適用無し"))))))</f>
        <v/>
      </c>
      <c r="AJ780" s="6" t="str">
        <f>IF(AND(AI780="WE適用",COUNTIF(Planning!$AS$10:$AS$896,$AF780&amp;"_"&amp;$AH780)&gt;0),"計画ok",IF(AND(AI780="WE適用",COUNTIF(Planning!$AS$10:$AS$896,$AF780&amp;"_"&amp;$AH780)=0),"未反映NG",""))</f>
        <v/>
      </c>
      <c r="AK780" s="6" t="str">
        <f t="shared" si="51"/>
        <v>_</v>
      </c>
      <c r="AL780" s="6" t="str">
        <f>IF(B780="","",_xlfn.XLOOKUP(AF780,CostDB!A:A,CostDB!G:G))</f>
        <v/>
      </c>
    </row>
    <row r="781" spans="1:38" x14ac:dyDescent="0.35">
      <c r="A781" s="8"/>
      <c r="B781" s="9"/>
      <c r="C781" s="9"/>
      <c r="D781" s="10"/>
      <c r="E781" s="9"/>
      <c r="F781" s="9"/>
      <c r="G781" s="9"/>
      <c r="H781" s="9"/>
      <c r="I781" s="9"/>
      <c r="J781" s="9"/>
      <c r="K781" s="9"/>
      <c r="L781" s="9"/>
      <c r="M781" s="9"/>
      <c r="N781" s="9"/>
      <c r="O781" s="9"/>
      <c r="P781" s="9"/>
      <c r="Q781" s="9"/>
      <c r="R781" s="9"/>
      <c r="S781" s="9"/>
      <c r="T781" s="9"/>
      <c r="U781" s="9"/>
      <c r="V781" s="9"/>
      <c r="W781" s="9"/>
      <c r="X781" s="9"/>
      <c r="Y781" s="9"/>
      <c r="Z781" s="9"/>
      <c r="AA781" s="9"/>
      <c r="AB781" s="9"/>
      <c r="AC781" s="10"/>
      <c r="AD781" s="535"/>
      <c r="AE781" s="6">
        <f t="shared" si="48"/>
        <v>0</v>
      </c>
      <c r="AF781" s="6" t="str">
        <f>IF($AE781=17,_xlfn.XLOOKUP($A781&amp;" ",CostDB!B:B,CostDB!A:A,"",,),IF($AE781=15,_xlfn.XLOOKUP($A781&amp;"   ",CostDB!B:B,CostDB!A:A,"",,),""))</f>
        <v/>
      </c>
      <c r="AG781" s="6" t="str">
        <f t="shared" si="50"/>
        <v/>
      </c>
      <c r="AH781" s="6" t="str">
        <f t="shared" si="49"/>
        <v/>
      </c>
      <c r="AI781" s="6" t="str">
        <f>IF($AF781="","",IF(LEFT(A781,5)="17500","タンク",IF(LEFT(A781,5)="17510","タンク",IF(COUNTIF(WeDB!$D$174:$D$183,$AF781)&gt;0,"吊掛けのみ",IF(COUNTIF(WeDB!$M$3:$M$169,$AF781)&gt;0,"アルミ",IF(COUNTIF(WeDB!D$3:D$169,$AF781),"WE適用","適用無し"))))))</f>
        <v/>
      </c>
      <c r="AJ781" s="6" t="str">
        <f>IF(AND(AI781="WE適用",COUNTIF(Planning!$AS$10:$AS$896,$AF781&amp;"_"&amp;$AH781)&gt;0),"計画ok",IF(AND(AI781="WE適用",COUNTIF(Planning!$AS$10:$AS$896,$AF781&amp;"_"&amp;$AH781)=0),"未反映NG",""))</f>
        <v/>
      </c>
      <c r="AK781" s="6" t="str">
        <f t="shared" si="51"/>
        <v>_</v>
      </c>
      <c r="AL781" s="6" t="str">
        <f>IF(B781="","",_xlfn.XLOOKUP(AF781,CostDB!A:A,CostDB!G:G))</f>
        <v/>
      </c>
    </row>
    <row r="782" spans="1:38" x14ac:dyDescent="0.35">
      <c r="A782" s="8"/>
      <c r="B782" s="9"/>
      <c r="C782" s="9"/>
      <c r="D782" s="10"/>
      <c r="E782" s="9"/>
      <c r="F782" s="9"/>
      <c r="G782" s="9"/>
      <c r="H782" s="9"/>
      <c r="I782" s="9"/>
      <c r="J782" s="9"/>
      <c r="K782" s="9"/>
      <c r="L782" s="9"/>
      <c r="M782" s="9"/>
      <c r="N782" s="9"/>
      <c r="O782" s="9"/>
      <c r="P782" s="9"/>
      <c r="Q782" s="9"/>
      <c r="R782" s="9"/>
      <c r="S782" s="9"/>
      <c r="T782" s="9"/>
      <c r="U782" s="9"/>
      <c r="V782" s="9"/>
      <c r="W782" s="9"/>
      <c r="X782" s="9"/>
      <c r="Y782" s="9"/>
      <c r="Z782" s="9"/>
      <c r="AA782" s="9"/>
      <c r="AB782" s="9"/>
      <c r="AC782" s="10"/>
      <c r="AD782" s="535"/>
      <c r="AE782" s="6">
        <f t="shared" si="48"/>
        <v>0</v>
      </c>
      <c r="AF782" s="6" t="str">
        <f>IF($AE782=17,_xlfn.XLOOKUP($A782&amp;" ",CostDB!B:B,CostDB!A:A,"",,),IF($AE782=15,_xlfn.XLOOKUP($A782&amp;"   ",CostDB!B:B,CostDB!A:A,"",,),""))</f>
        <v/>
      </c>
      <c r="AG782" s="6" t="str">
        <f t="shared" si="50"/>
        <v/>
      </c>
      <c r="AH782" s="6" t="str">
        <f t="shared" si="49"/>
        <v/>
      </c>
      <c r="AI782" s="6" t="str">
        <f>IF($AF782="","",IF(LEFT(A782,5)="17500","タンク",IF(LEFT(A782,5)="17510","タンク",IF(COUNTIF(WeDB!$D$174:$D$183,$AF782)&gt;0,"吊掛けのみ",IF(COUNTIF(WeDB!$M$3:$M$169,$AF782)&gt;0,"アルミ",IF(COUNTIF(WeDB!D$3:D$169,$AF782),"WE適用","適用無し"))))))</f>
        <v/>
      </c>
      <c r="AJ782" s="6" t="str">
        <f>IF(AND(AI782="WE適用",COUNTIF(Planning!$AS$10:$AS$896,$AF782&amp;"_"&amp;$AH782)&gt;0),"計画ok",IF(AND(AI782="WE適用",COUNTIF(Planning!$AS$10:$AS$896,$AF782&amp;"_"&amp;$AH782)=0),"未反映NG",""))</f>
        <v/>
      </c>
      <c r="AK782" s="6" t="str">
        <f t="shared" si="51"/>
        <v>_</v>
      </c>
      <c r="AL782" s="6" t="str">
        <f>IF(B782="","",_xlfn.XLOOKUP(AF782,CostDB!A:A,CostDB!G:G))</f>
        <v/>
      </c>
    </row>
    <row r="783" spans="1:38" x14ac:dyDescent="0.35">
      <c r="A783" s="8"/>
      <c r="B783" s="9"/>
      <c r="C783" s="9"/>
      <c r="D783" s="10"/>
      <c r="E783" s="9"/>
      <c r="F783" s="9"/>
      <c r="G783" s="9"/>
      <c r="H783" s="9"/>
      <c r="I783" s="9"/>
      <c r="J783" s="9"/>
      <c r="K783" s="9"/>
      <c r="L783" s="9"/>
      <c r="M783" s="9"/>
      <c r="N783" s="9"/>
      <c r="O783" s="9"/>
      <c r="P783" s="9"/>
      <c r="Q783" s="9"/>
      <c r="R783" s="9"/>
      <c r="S783" s="9"/>
      <c r="T783" s="9"/>
      <c r="U783" s="9"/>
      <c r="V783" s="9"/>
      <c r="W783" s="9"/>
      <c r="X783" s="9"/>
      <c r="Y783" s="9"/>
      <c r="Z783" s="9"/>
      <c r="AA783" s="9"/>
      <c r="AB783" s="9"/>
      <c r="AC783" s="10"/>
      <c r="AD783" s="535"/>
      <c r="AE783" s="6">
        <f t="shared" si="48"/>
        <v>0</v>
      </c>
      <c r="AF783" s="6" t="str">
        <f>IF($AE783=17,_xlfn.XLOOKUP($A783&amp;" ",CostDB!B:B,CostDB!A:A,"",,),IF($AE783=15,_xlfn.XLOOKUP($A783&amp;"   ",CostDB!B:B,CostDB!A:A,"",,),""))</f>
        <v/>
      </c>
      <c r="AG783" s="6" t="str">
        <f t="shared" si="50"/>
        <v/>
      </c>
      <c r="AH783" s="6" t="str">
        <f t="shared" si="49"/>
        <v/>
      </c>
      <c r="AI783" s="6" t="str">
        <f>IF($AF783="","",IF(LEFT(A783,5)="17500","タンク",IF(LEFT(A783,5)="17510","タンク",IF(COUNTIF(WeDB!$D$174:$D$183,$AF783)&gt;0,"吊掛けのみ",IF(COUNTIF(WeDB!$M$3:$M$169,$AF783)&gt;0,"アルミ",IF(COUNTIF(WeDB!D$3:D$169,$AF783),"WE適用","適用無し"))))))</f>
        <v/>
      </c>
      <c r="AJ783" s="6" t="str">
        <f>IF(AND(AI783="WE適用",COUNTIF(Planning!$AS$10:$AS$896,$AF783&amp;"_"&amp;$AH783)&gt;0),"計画ok",IF(AND(AI783="WE適用",COUNTIF(Planning!$AS$10:$AS$896,$AF783&amp;"_"&amp;$AH783)=0),"未反映NG",""))</f>
        <v/>
      </c>
      <c r="AK783" s="6" t="str">
        <f t="shared" si="51"/>
        <v>_</v>
      </c>
      <c r="AL783" s="6" t="str">
        <f>IF(B783="","",_xlfn.XLOOKUP(AF783,CostDB!A:A,CostDB!G:G))</f>
        <v/>
      </c>
    </row>
    <row r="784" spans="1:38" x14ac:dyDescent="0.35">
      <c r="A784" s="8"/>
      <c r="B784" s="9"/>
      <c r="C784" s="9"/>
      <c r="D784" s="10"/>
      <c r="E784" s="9"/>
      <c r="F784" s="9"/>
      <c r="G784" s="9"/>
      <c r="H784" s="9"/>
      <c r="I784" s="9"/>
      <c r="J784" s="9"/>
      <c r="K784" s="9"/>
      <c r="L784" s="9"/>
      <c r="M784" s="9"/>
      <c r="N784" s="9"/>
      <c r="O784" s="9"/>
      <c r="P784" s="9"/>
      <c r="Q784" s="9"/>
      <c r="R784" s="9"/>
      <c r="S784" s="9"/>
      <c r="T784" s="9"/>
      <c r="U784" s="9"/>
      <c r="V784" s="9"/>
      <c r="W784" s="9"/>
      <c r="X784" s="9"/>
      <c r="Y784" s="9"/>
      <c r="Z784" s="9"/>
      <c r="AA784" s="9"/>
      <c r="AB784" s="9"/>
      <c r="AC784" s="10"/>
      <c r="AD784" s="535"/>
      <c r="AE784" s="6">
        <f t="shared" si="48"/>
        <v>0</v>
      </c>
      <c r="AF784" s="6" t="str">
        <f>IF($AE784=17,_xlfn.XLOOKUP($A784&amp;" ",CostDB!B:B,CostDB!A:A,"",,),IF($AE784=15,_xlfn.XLOOKUP($A784&amp;"   ",CostDB!B:B,CostDB!A:A,"",,),""))</f>
        <v/>
      </c>
      <c r="AG784" s="6" t="str">
        <f t="shared" si="50"/>
        <v/>
      </c>
      <c r="AH784" s="6" t="str">
        <f t="shared" si="49"/>
        <v/>
      </c>
      <c r="AI784" s="6" t="str">
        <f>IF($AF784="","",IF(LEFT(A784,5)="17500","タンク",IF(LEFT(A784,5)="17510","タンク",IF(COUNTIF(WeDB!$D$174:$D$183,$AF784)&gt;0,"吊掛けのみ",IF(COUNTIF(WeDB!$M$3:$M$169,$AF784)&gt;0,"アルミ",IF(COUNTIF(WeDB!D$3:D$169,$AF784),"WE適用","適用無し"))))))</f>
        <v/>
      </c>
      <c r="AJ784" s="6" t="str">
        <f>IF(AND(AI784="WE適用",COUNTIF(Planning!$AS$10:$AS$896,$AF784&amp;"_"&amp;$AH784)&gt;0),"計画ok",IF(AND(AI784="WE適用",COUNTIF(Planning!$AS$10:$AS$896,$AF784&amp;"_"&amp;$AH784)=0),"未反映NG",""))</f>
        <v/>
      </c>
      <c r="AK784" s="6" t="str">
        <f t="shared" si="51"/>
        <v>_</v>
      </c>
      <c r="AL784" s="6" t="str">
        <f>IF(B784="","",_xlfn.XLOOKUP(AF784,CostDB!A:A,CostDB!G:G))</f>
        <v/>
      </c>
    </row>
    <row r="785" spans="1:38" x14ac:dyDescent="0.35">
      <c r="A785" s="8"/>
      <c r="B785" s="9"/>
      <c r="C785" s="9"/>
      <c r="D785" s="10"/>
      <c r="E785" s="9"/>
      <c r="F785" s="9"/>
      <c r="G785" s="9"/>
      <c r="H785" s="9"/>
      <c r="I785" s="9"/>
      <c r="J785" s="9"/>
      <c r="K785" s="9"/>
      <c r="L785" s="9"/>
      <c r="M785" s="9"/>
      <c r="N785" s="9"/>
      <c r="O785" s="9"/>
      <c r="P785" s="9"/>
      <c r="Q785" s="9"/>
      <c r="R785" s="9"/>
      <c r="S785" s="9"/>
      <c r="T785" s="9"/>
      <c r="U785" s="9"/>
      <c r="V785" s="9"/>
      <c r="W785" s="9"/>
      <c r="X785" s="9"/>
      <c r="Y785" s="9"/>
      <c r="Z785" s="9"/>
      <c r="AA785" s="9"/>
      <c r="AB785" s="9"/>
      <c r="AC785" s="10"/>
      <c r="AD785" s="535"/>
      <c r="AE785" s="6">
        <f t="shared" si="48"/>
        <v>0</v>
      </c>
      <c r="AF785" s="6" t="str">
        <f>IF($AE785=17,_xlfn.XLOOKUP($A785&amp;" ",CostDB!B:B,CostDB!A:A,"",,),IF($AE785=15,_xlfn.XLOOKUP($A785&amp;"   ",CostDB!B:B,CostDB!A:A,"",,),""))</f>
        <v/>
      </c>
      <c r="AG785" s="6" t="str">
        <f t="shared" si="50"/>
        <v/>
      </c>
      <c r="AH785" s="6" t="str">
        <f t="shared" si="49"/>
        <v/>
      </c>
      <c r="AI785" s="6" t="str">
        <f>IF($AF785="","",IF(LEFT(A785,5)="17500","タンク",IF(LEFT(A785,5)="17510","タンク",IF(COUNTIF(WeDB!$D$174:$D$183,$AF785)&gt;0,"吊掛けのみ",IF(COUNTIF(WeDB!$M$3:$M$169,$AF785)&gt;0,"アルミ",IF(COUNTIF(WeDB!D$3:D$169,$AF785),"WE適用","適用無し"))))))</f>
        <v/>
      </c>
      <c r="AJ785" s="6" t="str">
        <f>IF(AND(AI785="WE適用",COUNTIF(Planning!$AS$10:$AS$896,$AF785&amp;"_"&amp;$AH785)&gt;0),"計画ok",IF(AND(AI785="WE適用",COUNTIF(Planning!$AS$10:$AS$896,$AF785&amp;"_"&amp;$AH785)=0),"未反映NG",""))</f>
        <v/>
      </c>
      <c r="AK785" s="6" t="str">
        <f t="shared" si="51"/>
        <v>_</v>
      </c>
      <c r="AL785" s="6" t="str">
        <f>IF(B785="","",_xlfn.XLOOKUP(AF785,CostDB!A:A,CostDB!G:G))</f>
        <v/>
      </c>
    </row>
    <row r="786" spans="1:38" x14ac:dyDescent="0.35">
      <c r="A786" s="8"/>
      <c r="B786" s="9"/>
      <c r="C786" s="9"/>
      <c r="D786" s="10"/>
      <c r="E786" s="9"/>
      <c r="F786" s="9"/>
      <c r="G786" s="9"/>
      <c r="H786" s="9"/>
      <c r="I786" s="9"/>
      <c r="J786" s="9"/>
      <c r="K786" s="9"/>
      <c r="L786" s="9"/>
      <c r="M786" s="9"/>
      <c r="N786" s="9"/>
      <c r="O786" s="9"/>
      <c r="P786" s="9"/>
      <c r="Q786" s="9"/>
      <c r="R786" s="9"/>
      <c r="S786" s="9"/>
      <c r="T786" s="9"/>
      <c r="U786" s="9"/>
      <c r="V786" s="9"/>
      <c r="W786" s="9"/>
      <c r="X786" s="9"/>
      <c r="Y786" s="9"/>
      <c r="Z786" s="9"/>
      <c r="AA786" s="9"/>
      <c r="AB786" s="9"/>
      <c r="AC786" s="10"/>
      <c r="AD786" s="535"/>
      <c r="AE786" s="6">
        <f t="shared" si="48"/>
        <v>0</v>
      </c>
      <c r="AF786" s="6" t="str">
        <f>IF($AE786=17,_xlfn.XLOOKUP($A786&amp;" ",CostDB!B:B,CostDB!A:A,"",,),IF($AE786=15,_xlfn.XLOOKUP($A786&amp;"   ",CostDB!B:B,CostDB!A:A,"",,),""))</f>
        <v/>
      </c>
      <c r="AG786" s="6" t="str">
        <f t="shared" si="50"/>
        <v/>
      </c>
      <c r="AH786" s="6" t="str">
        <f t="shared" si="49"/>
        <v/>
      </c>
      <c r="AI786" s="6" t="str">
        <f>IF($AF786="","",IF(LEFT(A786,5)="17500","タンク",IF(LEFT(A786,5)="17510","タンク",IF(COUNTIF(WeDB!$D$174:$D$183,$AF786)&gt;0,"吊掛けのみ",IF(COUNTIF(WeDB!$M$3:$M$169,$AF786)&gt;0,"アルミ",IF(COUNTIF(WeDB!D$3:D$169,$AF786),"WE適用","適用無し"))))))</f>
        <v/>
      </c>
      <c r="AJ786" s="6" t="str">
        <f>IF(AND(AI786="WE適用",COUNTIF(Planning!$AS$10:$AS$896,$AF786&amp;"_"&amp;$AH786)&gt;0),"計画ok",IF(AND(AI786="WE適用",COUNTIF(Planning!$AS$10:$AS$896,$AF786&amp;"_"&amp;$AH786)=0),"未反映NG",""))</f>
        <v/>
      </c>
      <c r="AK786" s="6" t="str">
        <f t="shared" si="51"/>
        <v>_</v>
      </c>
      <c r="AL786" s="6" t="str">
        <f>IF(B786="","",_xlfn.XLOOKUP(AF786,CostDB!A:A,CostDB!G:G))</f>
        <v/>
      </c>
    </row>
    <row r="787" spans="1:38" x14ac:dyDescent="0.35">
      <c r="A787" s="8"/>
      <c r="B787" s="9"/>
      <c r="C787" s="9"/>
      <c r="D787" s="10"/>
      <c r="E787" s="9"/>
      <c r="F787" s="9"/>
      <c r="G787" s="9"/>
      <c r="H787" s="9"/>
      <c r="I787" s="9"/>
      <c r="J787" s="9"/>
      <c r="K787" s="9"/>
      <c r="L787" s="9"/>
      <c r="M787" s="9"/>
      <c r="N787" s="9"/>
      <c r="O787" s="9"/>
      <c r="P787" s="9"/>
      <c r="Q787" s="9"/>
      <c r="R787" s="9"/>
      <c r="S787" s="9"/>
      <c r="T787" s="9"/>
      <c r="U787" s="9"/>
      <c r="V787" s="9"/>
      <c r="W787" s="9"/>
      <c r="X787" s="9"/>
      <c r="Y787" s="9"/>
      <c r="Z787" s="9"/>
      <c r="AA787" s="9"/>
      <c r="AB787" s="9"/>
      <c r="AC787" s="10"/>
      <c r="AD787" s="535"/>
      <c r="AE787" s="6">
        <f t="shared" si="48"/>
        <v>0</v>
      </c>
      <c r="AF787" s="6" t="str">
        <f>IF($AE787=17,_xlfn.XLOOKUP($A787&amp;" ",CostDB!B:B,CostDB!A:A,"",,),IF($AE787=15,_xlfn.XLOOKUP($A787&amp;"   ",CostDB!B:B,CostDB!A:A,"",,),""))</f>
        <v/>
      </c>
      <c r="AG787" s="6" t="str">
        <f t="shared" si="50"/>
        <v/>
      </c>
      <c r="AH787" s="6" t="str">
        <f t="shared" si="49"/>
        <v/>
      </c>
      <c r="AI787" s="6" t="str">
        <f>IF($AF787="","",IF(LEFT(A787,5)="17500","タンク",IF(LEFT(A787,5)="17510","タンク",IF(COUNTIF(WeDB!$D$174:$D$183,$AF787)&gt;0,"吊掛けのみ",IF(COUNTIF(WeDB!$M$3:$M$169,$AF787)&gt;0,"アルミ",IF(COUNTIF(WeDB!D$3:D$169,$AF787),"WE適用","適用無し"))))))</f>
        <v/>
      </c>
      <c r="AJ787" s="6" t="str">
        <f>IF(AND(AI787="WE適用",COUNTIF(Planning!$AS$10:$AS$896,$AF787&amp;"_"&amp;$AH787)&gt;0),"計画ok",IF(AND(AI787="WE適用",COUNTIF(Planning!$AS$10:$AS$896,$AF787&amp;"_"&amp;$AH787)=0),"未反映NG",""))</f>
        <v/>
      </c>
      <c r="AK787" s="6" t="str">
        <f t="shared" si="51"/>
        <v>_</v>
      </c>
      <c r="AL787" s="6" t="str">
        <f>IF(B787="","",_xlfn.XLOOKUP(AF787,CostDB!A:A,CostDB!G:G))</f>
        <v/>
      </c>
    </row>
    <row r="788" spans="1:38" x14ac:dyDescent="0.35">
      <c r="A788" s="8"/>
      <c r="B788" s="9"/>
      <c r="C788" s="9"/>
      <c r="D788" s="10"/>
      <c r="E788" s="9"/>
      <c r="F788" s="9"/>
      <c r="G788" s="9"/>
      <c r="H788" s="9"/>
      <c r="I788" s="9"/>
      <c r="J788" s="9"/>
      <c r="K788" s="9"/>
      <c r="L788" s="9"/>
      <c r="M788" s="9"/>
      <c r="N788" s="9"/>
      <c r="O788" s="9"/>
      <c r="P788" s="9"/>
      <c r="Q788" s="9"/>
      <c r="R788" s="9"/>
      <c r="S788" s="9"/>
      <c r="T788" s="9"/>
      <c r="U788" s="9"/>
      <c r="V788" s="9"/>
      <c r="W788" s="9"/>
      <c r="X788" s="9"/>
      <c r="Y788" s="9"/>
      <c r="Z788" s="9"/>
      <c r="AA788" s="9"/>
      <c r="AB788" s="9"/>
      <c r="AC788" s="10"/>
      <c r="AD788" s="535"/>
      <c r="AE788" s="6">
        <f t="shared" ref="AE788:AE851" si="52">LEN(A788)</f>
        <v>0</v>
      </c>
      <c r="AF788" s="6" t="str">
        <f>IF($AE788=17,_xlfn.XLOOKUP($A788&amp;" ",CostDB!B:B,CostDB!A:A,"",,),IF($AE788=15,_xlfn.XLOOKUP($A788&amp;"   ",CostDB!B:B,CostDB!A:A,"",,),""))</f>
        <v/>
      </c>
      <c r="AG788" s="6" t="str">
        <f t="shared" si="50"/>
        <v/>
      </c>
      <c r="AH788" s="6" t="str">
        <f t="shared" si="49"/>
        <v/>
      </c>
      <c r="AI788" s="6" t="str">
        <f>IF($AF788="","",IF(LEFT(A788,5)="17500","タンク",IF(LEFT(A788,5)="17510","タンク",IF(COUNTIF(WeDB!$D$174:$D$183,$AF788)&gt;0,"吊掛けのみ",IF(COUNTIF(WeDB!$M$3:$M$169,$AF788)&gt;0,"アルミ",IF(COUNTIF(WeDB!D$3:D$169,$AF788),"WE適用","適用無し"))))))</f>
        <v/>
      </c>
      <c r="AJ788" s="6" t="str">
        <f>IF(AND(AI788="WE適用",COUNTIF(Planning!$AS$10:$AS$896,$AF788&amp;"_"&amp;$AH788)&gt;0),"計画ok",IF(AND(AI788="WE適用",COUNTIF(Planning!$AS$10:$AS$896,$AF788&amp;"_"&amp;$AH788)=0),"未反映NG",""))</f>
        <v/>
      </c>
      <c r="AK788" s="6" t="str">
        <f t="shared" si="51"/>
        <v>_</v>
      </c>
      <c r="AL788" s="6" t="str">
        <f>IF(B788="","",_xlfn.XLOOKUP(AF788,CostDB!A:A,CostDB!G:G))</f>
        <v/>
      </c>
    </row>
    <row r="789" spans="1:38" x14ac:dyDescent="0.35">
      <c r="A789" s="8"/>
      <c r="B789" s="9"/>
      <c r="C789" s="9"/>
      <c r="D789" s="10"/>
      <c r="E789" s="9"/>
      <c r="F789" s="9"/>
      <c r="G789" s="9"/>
      <c r="H789" s="9"/>
      <c r="I789" s="9"/>
      <c r="J789" s="9"/>
      <c r="K789" s="9"/>
      <c r="L789" s="9"/>
      <c r="M789" s="9"/>
      <c r="N789" s="9"/>
      <c r="O789" s="9"/>
      <c r="P789" s="9"/>
      <c r="Q789" s="9"/>
      <c r="R789" s="9"/>
      <c r="S789" s="9"/>
      <c r="T789" s="9"/>
      <c r="U789" s="9"/>
      <c r="V789" s="9"/>
      <c r="W789" s="9"/>
      <c r="X789" s="9"/>
      <c r="Y789" s="9"/>
      <c r="Z789" s="9"/>
      <c r="AA789" s="9"/>
      <c r="AB789" s="9"/>
      <c r="AC789" s="10"/>
      <c r="AD789" s="535"/>
      <c r="AE789" s="6">
        <f t="shared" si="52"/>
        <v>0</v>
      </c>
      <c r="AF789" s="6" t="str">
        <f>IF($AE789=17,_xlfn.XLOOKUP($A789&amp;" ",CostDB!B:B,CostDB!A:A,"",,),IF($AE789=15,_xlfn.XLOOKUP($A789&amp;"   ",CostDB!B:B,CostDB!A:A,"",,),""))</f>
        <v/>
      </c>
      <c r="AG789" s="6" t="str">
        <f t="shared" si="50"/>
        <v/>
      </c>
      <c r="AH789" s="6" t="str">
        <f t="shared" si="49"/>
        <v/>
      </c>
      <c r="AI789" s="6" t="str">
        <f>IF($AF789="","",IF(LEFT(A789,5)="17500","タンク",IF(LEFT(A789,5)="17510","タンク",IF(COUNTIF(WeDB!$D$174:$D$183,$AF789)&gt;0,"吊掛けのみ",IF(COUNTIF(WeDB!$M$3:$M$169,$AF789)&gt;0,"アルミ",IF(COUNTIF(WeDB!D$3:D$169,$AF789),"WE適用","適用無し"))))))</f>
        <v/>
      </c>
      <c r="AJ789" s="6" t="str">
        <f>IF(AND(AI789="WE適用",COUNTIF(Planning!$AS$10:$AS$896,$AF789&amp;"_"&amp;$AH789)&gt;0),"計画ok",IF(AND(AI789="WE適用",COUNTIF(Planning!$AS$10:$AS$896,$AF789&amp;"_"&amp;$AH789)=0),"未反映NG",""))</f>
        <v/>
      </c>
      <c r="AK789" s="6" t="str">
        <f t="shared" si="51"/>
        <v>_</v>
      </c>
      <c r="AL789" s="6" t="str">
        <f>IF(B789="","",_xlfn.XLOOKUP(AF789,CostDB!A:A,CostDB!G:G))</f>
        <v/>
      </c>
    </row>
    <row r="790" spans="1:38" x14ac:dyDescent="0.35">
      <c r="A790" s="8"/>
      <c r="B790" s="9"/>
      <c r="C790" s="9"/>
      <c r="D790" s="10"/>
      <c r="E790" s="9"/>
      <c r="F790" s="9"/>
      <c r="G790" s="9"/>
      <c r="H790" s="9"/>
      <c r="I790" s="9"/>
      <c r="J790" s="9"/>
      <c r="K790" s="9"/>
      <c r="L790" s="9"/>
      <c r="M790" s="9"/>
      <c r="N790" s="9"/>
      <c r="O790" s="9"/>
      <c r="P790" s="9"/>
      <c r="Q790" s="9"/>
      <c r="R790" s="9"/>
      <c r="S790" s="9"/>
      <c r="T790" s="9"/>
      <c r="U790" s="9"/>
      <c r="V790" s="9"/>
      <c r="W790" s="9"/>
      <c r="X790" s="9"/>
      <c r="Y790" s="9"/>
      <c r="Z790" s="9"/>
      <c r="AA790" s="9"/>
      <c r="AB790" s="9"/>
      <c r="AC790" s="10"/>
      <c r="AD790" s="535"/>
      <c r="AE790" s="6">
        <f t="shared" si="52"/>
        <v>0</v>
      </c>
      <c r="AF790" s="6" t="str">
        <f>IF($AE790=17,_xlfn.XLOOKUP($A790&amp;" ",CostDB!B:B,CostDB!A:A,"",,),IF($AE790=15,_xlfn.XLOOKUP($A790&amp;"   ",CostDB!B:B,CostDB!A:A,"",,),""))</f>
        <v/>
      </c>
      <c r="AG790" s="6" t="str">
        <f t="shared" si="50"/>
        <v/>
      </c>
      <c r="AH790" s="6" t="str">
        <f t="shared" si="49"/>
        <v/>
      </c>
      <c r="AI790" s="6" t="str">
        <f>IF($AF790="","",IF(LEFT(A790,5)="17500","タンク",IF(LEFT(A790,5)="17510","タンク",IF(COUNTIF(WeDB!$D$174:$D$183,$AF790)&gt;0,"吊掛けのみ",IF(COUNTIF(WeDB!$M$3:$M$169,$AF790)&gt;0,"アルミ",IF(COUNTIF(WeDB!D$3:D$169,$AF790),"WE適用","適用無し"))))))</f>
        <v/>
      </c>
      <c r="AJ790" s="6" t="str">
        <f>IF(AND(AI790="WE適用",COUNTIF(Planning!$AS$10:$AS$896,$AF790&amp;"_"&amp;$AH790)&gt;0),"計画ok",IF(AND(AI790="WE適用",COUNTIF(Planning!$AS$10:$AS$896,$AF790&amp;"_"&amp;$AH790)=0),"未反映NG",""))</f>
        <v/>
      </c>
      <c r="AK790" s="6" t="str">
        <f t="shared" si="51"/>
        <v>_</v>
      </c>
      <c r="AL790" s="6" t="str">
        <f>IF(B790="","",_xlfn.XLOOKUP(AF790,CostDB!A:A,CostDB!G:G))</f>
        <v/>
      </c>
    </row>
    <row r="791" spans="1:38" x14ac:dyDescent="0.35">
      <c r="A791" s="8"/>
      <c r="B791" s="9"/>
      <c r="C791" s="9"/>
      <c r="D791" s="10"/>
      <c r="E791" s="9"/>
      <c r="F791" s="9"/>
      <c r="G791" s="9"/>
      <c r="H791" s="9"/>
      <c r="I791" s="9"/>
      <c r="J791" s="9"/>
      <c r="K791" s="9"/>
      <c r="L791" s="9"/>
      <c r="M791" s="9"/>
      <c r="N791" s="9"/>
      <c r="O791" s="9"/>
      <c r="P791" s="9"/>
      <c r="Q791" s="9"/>
      <c r="R791" s="9"/>
      <c r="S791" s="9"/>
      <c r="T791" s="9"/>
      <c r="U791" s="9"/>
      <c r="V791" s="9"/>
      <c r="W791" s="9"/>
      <c r="X791" s="9"/>
      <c r="Y791" s="9"/>
      <c r="Z791" s="9"/>
      <c r="AA791" s="9"/>
      <c r="AB791" s="9"/>
      <c r="AC791" s="10"/>
      <c r="AD791" s="535"/>
      <c r="AE791" s="6">
        <f t="shared" si="52"/>
        <v>0</v>
      </c>
      <c r="AF791" s="6" t="str">
        <f>IF($AE791=17,_xlfn.XLOOKUP($A791&amp;" ",CostDB!B:B,CostDB!A:A,"",,),IF($AE791=15,_xlfn.XLOOKUP($A791&amp;"   ",CostDB!B:B,CostDB!A:A,"",,),""))</f>
        <v/>
      </c>
      <c r="AG791" s="6" t="str">
        <f t="shared" si="50"/>
        <v/>
      </c>
      <c r="AH791" s="6" t="str">
        <f t="shared" si="49"/>
        <v/>
      </c>
      <c r="AI791" s="6" t="str">
        <f>IF($AF791="","",IF(LEFT(A791,5)="17500","タンク",IF(LEFT(A791,5)="17510","タンク",IF(COUNTIF(WeDB!$D$174:$D$183,$AF791)&gt;0,"吊掛けのみ",IF(COUNTIF(WeDB!$M$3:$M$169,$AF791)&gt;0,"アルミ",IF(COUNTIF(WeDB!D$3:D$169,$AF791),"WE適用","適用無し"))))))</f>
        <v/>
      </c>
      <c r="AJ791" s="6" t="str">
        <f>IF(AND(AI791="WE適用",COUNTIF(Planning!$AS$10:$AS$896,$AF791&amp;"_"&amp;$AH791)&gt;0),"計画ok",IF(AND(AI791="WE適用",COUNTIF(Planning!$AS$10:$AS$896,$AF791&amp;"_"&amp;$AH791)=0),"未反映NG",""))</f>
        <v/>
      </c>
      <c r="AK791" s="6" t="str">
        <f t="shared" si="51"/>
        <v>_</v>
      </c>
      <c r="AL791" s="6" t="str">
        <f>IF(B791="","",_xlfn.XLOOKUP(AF791,CostDB!A:A,CostDB!G:G))</f>
        <v/>
      </c>
    </row>
    <row r="792" spans="1:38" x14ac:dyDescent="0.35">
      <c r="A792" s="8"/>
      <c r="B792" s="9"/>
      <c r="C792" s="9"/>
      <c r="D792" s="10"/>
      <c r="E792" s="9"/>
      <c r="F792" s="9"/>
      <c r="G792" s="9"/>
      <c r="H792" s="9"/>
      <c r="I792" s="9"/>
      <c r="J792" s="9"/>
      <c r="K792" s="9"/>
      <c r="L792" s="9"/>
      <c r="M792" s="9"/>
      <c r="N792" s="9"/>
      <c r="O792" s="9"/>
      <c r="P792" s="9"/>
      <c r="Q792" s="9"/>
      <c r="R792" s="9"/>
      <c r="S792" s="9"/>
      <c r="T792" s="9"/>
      <c r="U792" s="9"/>
      <c r="V792" s="9"/>
      <c r="W792" s="9"/>
      <c r="X792" s="9"/>
      <c r="Y792" s="9"/>
      <c r="Z792" s="9"/>
      <c r="AA792" s="9"/>
      <c r="AB792" s="9"/>
      <c r="AC792" s="10"/>
      <c r="AD792" s="535"/>
      <c r="AE792" s="6">
        <f t="shared" si="52"/>
        <v>0</v>
      </c>
      <c r="AF792" s="6" t="str">
        <f>IF($AE792=17,_xlfn.XLOOKUP($A792&amp;" ",CostDB!B:B,CostDB!A:A,"",,),IF($AE792=15,_xlfn.XLOOKUP($A792&amp;"   ",CostDB!B:B,CostDB!A:A,"",,),""))</f>
        <v/>
      </c>
      <c r="AG792" s="6" t="str">
        <f t="shared" si="50"/>
        <v/>
      </c>
      <c r="AH792" s="6" t="str">
        <f t="shared" si="49"/>
        <v/>
      </c>
      <c r="AI792" s="6" t="str">
        <f>IF($AF792="","",IF(LEFT(A792,5)="17500","タンク",IF(LEFT(A792,5)="17510","タンク",IF(COUNTIF(WeDB!$D$174:$D$183,$AF792)&gt;0,"吊掛けのみ",IF(COUNTIF(WeDB!$M$3:$M$169,$AF792)&gt;0,"アルミ",IF(COUNTIF(WeDB!D$3:D$169,$AF792),"WE適用","適用無し"))))))</f>
        <v/>
      </c>
      <c r="AJ792" s="6" t="str">
        <f>IF(AND(AI792="WE適用",COUNTIF(Planning!$AS$10:$AS$896,$AF792&amp;"_"&amp;$AH792)&gt;0),"計画ok",IF(AND(AI792="WE適用",COUNTIF(Planning!$AS$10:$AS$896,$AF792&amp;"_"&amp;$AH792)=0),"未反映NG",""))</f>
        <v/>
      </c>
      <c r="AK792" s="6" t="str">
        <f t="shared" si="51"/>
        <v>_</v>
      </c>
      <c r="AL792" s="6" t="str">
        <f>IF(B792="","",_xlfn.XLOOKUP(AF792,CostDB!A:A,CostDB!G:G))</f>
        <v/>
      </c>
    </row>
    <row r="793" spans="1:38" x14ac:dyDescent="0.35">
      <c r="A793" s="8"/>
      <c r="B793" s="9"/>
      <c r="C793" s="9"/>
      <c r="D793" s="10"/>
      <c r="E793" s="9"/>
      <c r="F793" s="9"/>
      <c r="G793" s="9"/>
      <c r="H793" s="9"/>
      <c r="I793" s="9"/>
      <c r="J793" s="9"/>
      <c r="K793" s="9"/>
      <c r="L793" s="9"/>
      <c r="M793" s="9"/>
      <c r="N793" s="9"/>
      <c r="O793" s="9"/>
      <c r="P793" s="9"/>
      <c r="Q793" s="9"/>
      <c r="R793" s="9"/>
      <c r="S793" s="9"/>
      <c r="T793" s="9"/>
      <c r="U793" s="9"/>
      <c r="V793" s="9"/>
      <c r="W793" s="9"/>
      <c r="X793" s="9"/>
      <c r="Y793" s="9"/>
      <c r="Z793" s="9"/>
      <c r="AA793" s="9"/>
      <c r="AB793" s="9"/>
      <c r="AC793" s="10"/>
      <c r="AD793" s="535"/>
      <c r="AE793" s="6">
        <f t="shared" si="52"/>
        <v>0</v>
      </c>
      <c r="AF793" s="6" t="str">
        <f>IF($AE793=17,_xlfn.XLOOKUP($A793&amp;" ",CostDB!B:B,CostDB!A:A,"",,),IF($AE793=15,_xlfn.XLOOKUP($A793&amp;"   ",CostDB!B:B,CostDB!A:A,"",,),""))</f>
        <v/>
      </c>
      <c r="AG793" s="6" t="str">
        <f t="shared" si="50"/>
        <v/>
      </c>
      <c r="AH793" s="6" t="str">
        <f t="shared" si="49"/>
        <v/>
      </c>
      <c r="AI793" s="6" t="str">
        <f>IF($AF793="","",IF(LEFT(A793,5)="17500","タンク",IF(LEFT(A793,5)="17510","タンク",IF(COUNTIF(WeDB!$D$174:$D$183,$AF793)&gt;0,"吊掛けのみ",IF(COUNTIF(WeDB!$M$3:$M$169,$AF793)&gt;0,"アルミ",IF(COUNTIF(WeDB!D$3:D$169,$AF793),"WE適用","適用無し"))))))</f>
        <v/>
      </c>
      <c r="AJ793" s="6" t="str">
        <f>IF(AND(AI793="WE適用",COUNTIF(Planning!$AS$10:$AS$896,$AF793&amp;"_"&amp;$AH793)&gt;0),"計画ok",IF(AND(AI793="WE適用",COUNTIF(Planning!$AS$10:$AS$896,$AF793&amp;"_"&amp;$AH793)=0),"未反映NG",""))</f>
        <v/>
      </c>
      <c r="AK793" s="6" t="str">
        <f t="shared" si="51"/>
        <v>_</v>
      </c>
      <c r="AL793" s="6" t="str">
        <f>IF(B793="","",_xlfn.XLOOKUP(AF793,CostDB!A:A,CostDB!G:G))</f>
        <v/>
      </c>
    </row>
    <row r="794" spans="1:38" x14ac:dyDescent="0.35">
      <c r="A794" s="8"/>
      <c r="B794" s="9"/>
      <c r="C794" s="9"/>
      <c r="D794" s="10"/>
      <c r="E794" s="9"/>
      <c r="F794" s="9"/>
      <c r="G794" s="9"/>
      <c r="H794" s="9"/>
      <c r="I794" s="9"/>
      <c r="J794" s="9"/>
      <c r="K794" s="9"/>
      <c r="L794" s="9"/>
      <c r="M794" s="9"/>
      <c r="N794" s="9"/>
      <c r="O794" s="9"/>
      <c r="P794" s="9"/>
      <c r="Q794" s="9"/>
      <c r="R794" s="9"/>
      <c r="S794" s="9"/>
      <c r="T794" s="9"/>
      <c r="U794" s="9"/>
      <c r="V794" s="9"/>
      <c r="W794" s="9"/>
      <c r="X794" s="9"/>
      <c r="Y794" s="9"/>
      <c r="Z794" s="9"/>
      <c r="AA794" s="9"/>
      <c r="AB794" s="9"/>
      <c r="AC794" s="10"/>
      <c r="AD794" s="535"/>
      <c r="AE794" s="6">
        <f t="shared" si="52"/>
        <v>0</v>
      </c>
      <c r="AF794" s="6" t="str">
        <f>IF($AE794=17,_xlfn.XLOOKUP($A794&amp;" ",CostDB!B:B,CostDB!A:A,"",,),IF($AE794=15,_xlfn.XLOOKUP($A794&amp;"   ",CostDB!B:B,CostDB!A:A,"",,),""))</f>
        <v/>
      </c>
      <c r="AG794" s="6" t="str">
        <f t="shared" si="50"/>
        <v/>
      </c>
      <c r="AH794" s="6" t="str">
        <f t="shared" si="49"/>
        <v/>
      </c>
      <c r="AI794" s="6" t="str">
        <f>IF($AF794="","",IF(LEFT(A794,5)="17500","タンク",IF(LEFT(A794,5)="17510","タンク",IF(COUNTIF(WeDB!$D$174:$D$183,$AF794)&gt;0,"吊掛けのみ",IF(COUNTIF(WeDB!$M$3:$M$169,$AF794)&gt;0,"アルミ",IF(COUNTIF(WeDB!D$3:D$169,$AF794),"WE適用","適用無し"))))))</f>
        <v/>
      </c>
      <c r="AJ794" s="6" t="str">
        <f>IF(AND(AI794="WE適用",COUNTIF(Planning!$AS$10:$AS$896,$AF794&amp;"_"&amp;$AH794)&gt;0),"計画ok",IF(AND(AI794="WE適用",COUNTIF(Planning!$AS$10:$AS$896,$AF794&amp;"_"&amp;$AH794)=0),"未反映NG",""))</f>
        <v/>
      </c>
      <c r="AK794" s="6" t="str">
        <f t="shared" si="51"/>
        <v>_</v>
      </c>
      <c r="AL794" s="6" t="str">
        <f>IF(B794="","",_xlfn.XLOOKUP(AF794,CostDB!A:A,CostDB!G:G))</f>
        <v/>
      </c>
    </row>
    <row r="795" spans="1:38" x14ac:dyDescent="0.35">
      <c r="A795" s="8"/>
      <c r="B795" s="9"/>
      <c r="C795" s="9"/>
      <c r="D795" s="10"/>
      <c r="E795" s="9"/>
      <c r="F795" s="9"/>
      <c r="G795" s="9"/>
      <c r="H795" s="9"/>
      <c r="I795" s="9"/>
      <c r="J795" s="9"/>
      <c r="K795" s="9"/>
      <c r="L795" s="9"/>
      <c r="M795" s="9"/>
      <c r="N795" s="9"/>
      <c r="O795" s="9"/>
      <c r="P795" s="9"/>
      <c r="Q795" s="9"/>
      <c r="R795" s="9"/>
      <c r="S795" s="9"/>
      <c r="T795" s="9"/>
      <c r="U795" s="9"/>
      <c r="V795" s="9"/>
      <c r="W795" s="9"/>
      <c r="X795" s="9"/>
      <c r="Y795" s="9"/>
      <c r="Z795" s="9"/>
      <c r="AA795" s="9"/>
      <c r="AB795" s="9"/>
      <c r="AC795" s="10"/>
      <c r="AD795" s="535"/>
      <c r="AE795" s="6">
        <f t="shared" si="52"/>
        <v>0</v>
      </c>
      <c r="AF795" s="6" t="str">
        <f>IF($AE795=17,_xlfn.XLOOKUP($A795&amp;" ",CostDB!B:B,CostDB!A:A,"",,),IF($AE795=15,_xlfn.XLOOKUP($A795&amp;"   ",CostDB!B:B,CostDB!A:A,"",,),""))</f>
        <v/>
      </c>
      <c r="AG795" s="6" t="str">
        <f t="shared" si="50"/>
        <v/>
      </c>
      <c r="AH795" s="6" t="str">
        <f t="shared" si="49"/>
        <v/>
      </c>
      <c r="AI795" s="6" t="str">
        <f>IF($AF795="","",IF(LEFT(A795,5)="17500","タンク",IF(LEFT(A795,5)="17510","タンク",IF(COUNTIF(WeDB!$D$174:$D$183,$AF795)&gt;0,"吊掛けのみ",IF(COUNTIF(WeDB!$M$3:$M$169,$AF795)&gt;0,"アルミ",IF(COUNTIF(WeDB!D$3:D$169,$AF795),"WE適用","適用無し"))))))</f>
        <v/>
      </c>
      <c r="AJ795" s="6" t="str">
        <f>IF(AND(AI795="WE適用",COUNTIF(Planning!$AS$10:$AS$896,$AF795&amp;"_"&amp;$AH795)&gt;0),"計画ok",IF(AND(AI795="WE適用",COUNTIF(Planning!$AS$10:$AS$896,$AF795&amp;"_"&amp;$AH795)=0),"未反映NG",""))</f>
        <v/>
      </c>
      <c r="AK795" s="6" t="str">
        <f t="shared" si="51"/>
        <v>_</v>
      </c>
      <c r="AL795" s="6" t="str">
        <f>IF(B795="","",_xlfn.XLOOKUP(AF795,CostDB!A:A,CostDB!G:G))</f>
        <v/>
      </c>
    </row>
    <row r="796" spans="1:38" x14ac:dyDescent="0.35">
      <c r="A796" s="8"/>
      <c r="B796" s="9"/>
      <c r="C796" s="9"/>
      <c r="D796" s="10"/>
      <c r="E796" s="9"/>
      <c r="F796" s="9"/>
      <c r="G796" s="9"/>
      <c r="H796" s="9"/>
      <c r="I796" s="9"/>
      <c r="J796" s="9"/>
      <c r="K796" s="9"/>
      <c r="L796" s="9"/>
      <c r="M796" s="9"/>
      <c r="N796" s="9"/>
      <c r="O796" s="9"/>
      <c r="P796" s="9"/>
      <c r="Q796" s="9"/>
      <c r="R796" s="9"/>
      <c r="S796" s="9"/>
      <c r="T796" s="9"/>
      <c r="U796" s="9"/>
      <c r="V796" s="9"/>
      <c r="W796" s="9"/>
      <c r="X796" s="9"/>
      <c r="Y796" s="9"/>
      <c r="Z796" s="9"/>
      <c r="AA796" s="9"/>
      <c r="AB796" s="9"/>
      <c r="AC796" s="10"/>
      <c r="AD796" s="535"/>
      <c r="AE796" s="6">
        <f t="shared" si="52"/>
        <v>0</v>
      </c>
      <c r="AF796" s="6" t="str">
        <f>IF($AE796=17,_xlfn.XLOOKUP($A796&amp;" ",CostDB!B:B,CostDB!A:A,"",,),IF($AE796=15,_xlfn.XLOOKUP($A796&amp;"   ",CostDB!B:B,CostDB!A:A,"",,),""))</f>
        <v/>
      </c>
      <c r="AG796" s="6" t="str">
        <f t="shared" si="50"/>
        <v/>
      </c>
      <c r="AH796" s="6" t="str">
        <f t="shared" si="49"/>
        <v/>
      </c>
      <c r="AI796" s="6" t="str">
        <f>IF($AF796="","",IF(LEFT(A796,5)="17500","タンク",IF(LEFT(A796,5)="17510","タンク",IF(COUNTIF(WeDB!$D$174:$D$183,$AF796)&gt;0,"吊掛けのみ",IF(COUNTIF(WeDB!$M$3:$M$169,$AF796)&gt;0,"アルミ",IF(COUNTIF(WeDB!D$3:D$169,$AF796),"WE適用","適用無し"))))))</f>
        <v/>
      </c>
      <c r="AJ796" s="6" t="str">
        <f>IF(AND(AI796="WE適用",COUNTIF(Planning!$AS$10:$AS$896,$AF796&amp;"_"&amp;$AH796)&gt;0),"計画ok",IF(AND(AI796="WE適用",COUNTIF(Planning!$AS$10:$AS$896,$AF796&amp;"_"&amp;$AH796)=0),"未反映NG",""))</f>
        <v/>
      </c>
      <c r="AK796" s="6" t="str">
        <f t="shared" si="51"/>
        <v>_</v>
      </c>
      <c r="AL796" s="6" t="str">
        <f>IF(B796="","",_xlfn.XLOOKUP(AF796,CostDB!A:A,CostDB!G:G))</f>
        <v/>
      </c>
    </row>
    <row r="797" spans="1:38" x14ac:dyDescent="0.35">
      <c r="A797" s="8"/>
      <c r="B797" s="9"/>
      <c r="C797" s="9"/>
      <c r="D797" s="10"/>
      <c r="E797" s="9"/>
      <c r="F797" s="9"/>
      <c r="G797" s="9"/>
      <c r="H797" s="9"/>
      <c r="I797" s="9"/>
      <c r="J797" s="9"/>
      <c r="K797" s="9"/>
      <c r="L797" s="9"/>
      <c r="M797" s="9"/>
      <c r="N797" s="9"/>
      <c r="O797" s="9"/>
      <c r="P797" s="9"/>
      <c r="Q797" s="9"/>
      <c r="R797" s="9"/>
      <c r="S797" s="9"/>
      <c r="T797" s="9"/>
      <c r="U797" s="9"/>
      <c r="V797" s="9"/>
      <c r="W797" s="9"/>
      <c r="X797" s="9"/>
      <c r="Y797" s="9"/>
      <c r="Z797" s="9"/>
      <c r="AA797" s="9"/>
      <c r="AB797" s="9"/>
      <c r="AC797" s="10"/>
      <c r="AD797" s="535"/>
      <c r="AE797" s="6">
        <f t="shared" si="52"/>
        <v>0</v>
      </c>
      <c r="AF797" s="6" t="str">
        <f>IF($AE797=17,_xlfn.XLOOKUP($A797&amp;" ",CostDB!B:B,CostDB!A:A,"",,),IF($AE797=15,_xlfn.XLOOKUP($A797&amp;"   ",CostDB!B:B,CostDB!A:A,"",,),""))</f>
        <v/>
      </c>
      <c r="AG797" s="6" t="str">
        <f t="shared" si="50"/>
        <v/>
      </c>
      <c r="AH797" s="6" t="str">
        <f t="shared" si="49"/>
        <v/>
      </c>
      <c r="AI797" s="6" t="str">
        <f>IF($AF797="","",IF(LEFT(A797,5)="17500","タンク",IF(LEFT(A797,5)="17510","タンク",IF(COUNTIF(WeDB!$D$174:$D$183,$AF797)&gt;0,"吊掛けのみ",IF(COUNTIF(WeDB!$M$3:$M$169,$AF797)&gt;0,"アルミ",IF(COUNTIF(WeDB!D$3:D$169,$AF797),"WE適用","適用無し"))))))</f>
        <v/>
      </c>
      <c r="AJ797" s="6" t="str">
        <f>IF(AND(AI797="WE適用",COUNTIF(Planning!$AS$10:$AS$896,$AF797&amp;"_"&amp;$AH797)&gt;0),"計画ok",IF(AND(AI797="WE適用",COUNTIF(Planning!$AS$10:$AS$896,$AF797&amp;"_"&amp;$AH797)=0),"未反映NG",""))</f>
        <v/>
      </c>
      <c r="AK797" s="6" t="str">
        <f t="shared" si="51"/>
        <v>_</v>
      </c>
      <c r="AL797" s="6" t="str">
        <f>IF(B797="","",_xlfn.XLOOKUP(AF797,CostDB!A:A,CostDB!G:G))</f>
        <v/>
      </c>
    </row>
    <row r="798" spans="1:38" x14ac:dyDescent="0.35">
      <c r="A798" s="8"/>
      <c r="B798" s="9"/>
      <c r="C798" s="9"/>
      <c r="D798" s="10"/>
      <c r="E798" s="9"/>
      <c r="F798" s="9"/>
      <c r="G798" s="9"/>
      <c r="H798" s="9"/>
      <c r="I798" s="9"/>
      <c r="J798" s="9"/>
      <c r="K798" s="9"/>
      <c r="L798" s="9"/>
      <c r="M798" s="9"/>
      <c r="N798" s="9"/>
      <c r="O798" s="9"/>
      <c r="P798" s="9"/>
      <c r="Q798" s="9"/>
      <c r="R798" s="9"/>
      <c r="S798" s="9"/>
      <c r="T798" s="9"/>
      <c r="U798" s="9"/>
      <c r="V798" s="9"/>
      <c r="W798" s="9"/>
      <c r="X798" s="9"/>
      <c r="Y798" s="9"/>
      <c r="Z798" s="9"/>
      <c r="AA798" s="9"/>
      <c r="AB798" s="9"/>
      <c r="AC798" s="10"/>
      <c r="AD798" s="535"/>
      <c r="AE798" s="6">
        <f t="shared" si="52"/>
        <v>0</v>
      </c>
      <c r="AF798" s="6" t="str">
        <f>IF($AE798=17,_xlfn.XLOOKUP($A798&amp;" ",CostDB!B:B,CostDB!A:A,"",,),IF($AE798=15,_xlfn.XLOOKUP($A798&amp;"   ",CostDB!B:B,CostDB!A:A,"",,),""))</f>
        <v/>
      </c>
      <c r="AG798" s="6" t="str">
        <f t="shared" si="50"/>
        <v/>
      </c>
      <c r="AH798" s="6" t="str">
        <f t="shared" si="49"/>
        <v/>
      </c>
      <c r="AI798" s="6" t="str">
        <f>IF($AF798="","",IF(LEFT(A798,5)="17500","タンク",IF(LEFT(A798,5)="17510","タンク",IF(COUNTIF(WeDB!$D$174:$D$183,$AF798)&gt;0,"吊掛けのみ",IF(COUNTIF(WeDB!$M$3:$M$169,$AF798)&gt;0,"アルミ",IF(COUNTIF(WeDB!D$3:D$169,$AF798),"WE適用","適用無し"))))))</f>
        <v/>
      </c>
      <c r="AJ798" s="6" t="str">
        <f>IF(AND(AI798="WE適用",COUNTIF(Planning!$AS$10:$AS$896,$AF798&amp;"_"&amp;$AH798)&gt;0),"計画ok",IF(AND(AI798="WE適用",COUNTIF(Planning!$AS$10:$AS$896,$AF798&amp;"_"&amp;$AH798)=0),"未反映NG",""))</f>
        <v/>
      </c>
      <c r="AK798" s="6" t="str">
        <f t="shared" si="51"/>
        <v>_</v>
      </c>
      <c r="AL798" s="6" t="str">
        <f>IF(B798="","",_xlfn.XLOOKUP(AF798,CostDB!A:A,CostDB!G:G))</f>
        <v/>
      </c>
    </row>
    <row r="799" spans="1:38" x14ac:dyDescent="0.35">
      <c r="A799" s="8"/>
      <c r="B799" s="9"/>
      <c r="C799" s="9"/>
      <c r="D799" s="10"/>
      <c r="E799" s="9"/>
      <c r="F799" s="9"/>
      <c r="G799" s="9"/>
      <c r="H799" s="9"/>
      <c r="I799" s="9"/>
      <c r="J799" s="9"/>
      <c r="K799" s="9"/>
      <c r="L799" s="9"/>
      <c r="M799" s="9"/>
      <c r="N799" s="9"/>
      <c r="O799" s="9"/>
      <c r="P799" s="9"/>
      <c r="Q799" s="9"/>
      <c r="R799" s="9"/>
      <c r="S799" s="9"/>
      <c r="T799" s="9"/>
      <c r="U799" s="9"/>
      <c r="V799" s="9"/>
      <c r="W799" s="9"/>
      <c r="X799" s="9"/>
      <c r="Y799" s="9"/>
      <c r="Z799" s="9"/>
      <c r="AA799" s="9"/>
      <c r="AB799" s="9"/>
      <c r="AC799" s="10"/>
      <c r="AD799" s="535"/>
      <c r="AE799" s="6">
        <f t="shared" si="52"/>
        <v>0</v>
      </c>
      <c r="AF799" s="6" t="str">
        <f>IF($AE799=17,_xlfn.XLOOKUP($A799&amp;" ",CostDB!B:B,CostDB!A:A,"",,),IF($AE799=15,_xlfn.XLOOKUP($A799&amp;"   ",CostDB!B:B,CostDB!A:A,"",,),""))</f>
        <v/>
      </c>
      <c r="AG799" s="6" t="str">
        <f t="shared" si="50"/>
        <v/>
      </c>
      <c r="AH799" s="6" t="str">
        <f t="shared" si="49"/>
        <v/>
      </c>
      <c r="AI799" s="6" t="str">
        <f>IF($AF799="","",IF(LEFT(A799,5)="17500","タンク",IF(LEFT(A799,5)="17510","タンク",IF(COUNTIF(WeDB!$D$174:$D$183,$AF799)&gt;0,"吊掛けのみ",IF(COUNTIF(WeDB!$M$3:$M$169,$AF799)&gt;0,"アルミ",IF(COUNTIF(WeDB!D$3:D$169,$AF799),"WE適用","適用無し"))))))</f>
        <v/>
      </c>
      <c r="AJ799" s="6" t="str">
        <f>IF(AND(AI799="WE適用",COUNTIF(Planning!$AS$10:$AS$896,$AF799&amp;"_"&amp;$AH799)&gt;0),"計画ok",IF(AND(AI799="WE適用",COUNTIF(Planning!$AS$10:$AS$896,$AF799&amp;"_"&amp;$AH799)=0),"未反映NG",""))</f>
        <v/>
      </c>
      <c r="AK799" s="6" t="str">
        <f t="shared" si="51"/>
        <v>_</v>
      </c>
      <c r="AL799" s="6" t="str">
        <f>IF(B799="","",_xlfn.XLOOKUP(AF799,CostDB!A:A,CostDB!G:G))</f>
        <v/>
      </c>
    </row>
    <row r="800" spans="1:38" x14ac:dyDescent="0.35">
      <c r="A800" s="8"/>
      <c r="B800" s="9"/>
      <c r="C800" s="9"/>
      <c r="D800" s="10"/>
      <c r="E800" s="9"/>
      <c r="F800" s="9"/>
      <c r="G800" s="9"/>
      <c r="H800" s="9"/>
      <c r="I800" s="9"/>
      <c r="J800" s="9"/>
      <c r="K800" s="9"/>
      <c r="L800" s="9"/>
      <c r="M800" s="9"/>
      <c r="N800" s="9"/>
      <c r="O800" s="9"/>
      <c r="P800" s="9"/>
      <c r="Q800" s="9"/>
      <c r="R800" s="9"/>
      <c r="S800" s="9"/>
      <c r="T800" s="9"/>
      <c r="U800" s="9"/>
      <c r="V800" s="9"/>
      <c r="W800" s="9"/>
      <c r="X800" s="9"/>
      <c r="Y800" s="9"/>
      <c r="Z800" s="9"/>
      <c r="AA800" s="9"/>
      <c r="AB800" s="9"/>
      <c r="AC800" s="10"/>
      <c r="AD800" s="535"/>
      <c r="AE800" s="6">
        <f t="shared" si="52"/>
        <v>0</v>
      </c>
      <c r="AF800" s="6" t="str">
        <f>IF($AE800=17,_xlfn.XLOOKUP($A800&amp;" ",CostDB!B:B,CostDB!A:A,"",,),IF($AE800=15,_xlfn.XLOOKUP($A800&amp;"   ",CostDB!B:B,CostDB!A:A,"",,),""))</f>
        <v/>
      </c>
      <c r="AG800" s="6" t="str">
        <f t="shared" si="50"/>
        <v/>
      </c>
      <c r="AH800" s="6" t="str">
        <f t="shared" si="49"/>
        <v/>
      </c>
      <c r="AI800" s="6" t="str">
        <f>IF($AF800="","",IF(LEFT(A800,5)="17500","タンク",IF(LEFT(A800,5)="17510","タンク",IF(COUNTIF(WeDB!$D$174:$D$183,$AF800)&gt;0,"吊掛けのみ",IF(COUNTIF(WeDB!$M$3:$M$169,$AF800)&gt;0,"アルミ",IF(COUNTIF(WeDB!D$3:D$169,$AF800),"WE適用","適用無し"))))))</f>
        <v/>
      </c>
      <c r="AJ800" s="6" t="str">
        <f>IF(AND(AI800="WE適用",COUNTIF(Planning!$AS$10:$AS$896,$AF800&amp;"_"&amp;$AH800)&gt;0),"計画ok",IF(AND(AI800="WE適用",COUNTIF(Planning!$AS$10:$AS$896,$AF800&amp;"_"&amp;$AH800)=0),"未反映NG",""))</f>
        <v/>
      </c>
      <c r="AK800" s="6" t="str">
        <f t="shared" si="51"/>
        <v>_</v>
      </c>
      <c r="AL800" s="6" t="str">
        <f>IF(B800="","",_xlfn.XLOOKUP(AF800,CostDB!A:A,CostDB!G:G))</f>
        <v/>
      </c>
    </row>
    <row r="801" spans="1:38" x14ac:dyDescent="0.35">
      <c r="A801" s="8"/>
      <c r="B801" s="9"/>
      <c r="C801" s="9"/>
      <c r="D801" s="10"/>
      <c r="E801" s="9"/>
      <c r="F801" s="9"/>
      <c r="G801" s="9"/>
      <c r="H801" s="9"/>
      <c r="I801" s="9"/>
      <c r="J801" s="9"/>
      <c r="K801" s="9"/>
      <c r="L801" s="9"/>
      <c r="M801" s="9"/>
      <c r="N801" s="9"/>
      <c r="O801" s="9"/>
      <c r="P801" s="9"/>
      <c r="Q801" s="9"/>
      <c r="R801" s="9"/>
      <c r="S801" s="9"/>
      <c r="T801" s="9"/>
      <c r="U801" s="9"/>
      <c r="V801" s="9"/>
      <c r="W801" s="9"/>
      <c r="X801" s="9"/>
      <c r="Y801" s="9"/>
      <c r="Z801" s="9"/>
      <c r="AA801" s="9"/>
      <c r="AB801" s="9"/>
      <c r="AC801" s="10"/>
      <c r="AD801" s="535"/>
      <c r="AE801" s="6">
        <f t="shared" si="52"/>
        <v>0</v>
      </c>
      <c r="AF801" s="6" t="str">
        <f>IF($AE801=17,_xlfn.XLOOKUP($A801&amp;" ",CostDB!B:B,CostDB!A:A,"",,),IF($AE801=15,_xlfn.XLOOKUP($A801&amp;"   ",CostDB!B:B,CostDB!A:A,"",,),""))</f>
        <v/>
      </c>
      <c r="AG801" s="6" t="str">
        <f t="shared" si="50"/>
        <v/>
      </c>
      <c r="AH801" s="6" t="str">
        <f t="shared" si="49"/>
        <v/>
      </c>
      <c r="AI801" s="6" t="str">
        <f>IF($AF801="","",IF(LEFT(A801,5)="17500","タンク",IF(LEFT(A801,5)="17510","タンク",IF(COUNTIF(WeDB!$D$174:$D$183,$AF801)&gt;0,"吊掛けのみ",IF(COUNTIF(WeDB!$M$3:$M$169,$AF801)&gt;0,"アルミ",IF(COUNTIF(WeDB!D$3:D$169,$AF801),"WE適用","適用無し"))))))</f>
        <v/>
      </c>
      <c r="AJ801" s="6" t="str">
        <f>IF(AND(AI801="WE適用",COUNTIF(Planning!$AS$10:$AS$896,$AF801&amp;"_"&amp;$AH801)&gt;0),"計画ok",IF(AND(AI801="WE適用",COUNTIF(Planning!$AS$10:$AS$896,$AF801&amp;"_"&amp;$AH801)=0),"未反映NG",""))</f>
        <v/>
      </c>
      <c r="AK801" s="6" t="str">
        <f t="shared" si="51"/>
        <v>_</v>
      </c>
      <c r="AL801" s="6" t="str">
        <f>IF(B801="","",_xlfn.XLOOKUP(AF801,CostDB!A:A,CostDB!G:G))</f>
        <v/>
      </c>
    </row>
    <row r="802" spans="1:38" x14ac:dyDescent="0.35">
      <c r="A802" s="8"/>
      <c r="B802" s="9"/>
      <c r="C802" s="9"/>
      <c r="D802" s="10"/>
      <c r="E802" s="9"/>
      <c r="F802" s="9"/>
      <c r="G802" s="9"/>
      <c r="H802" s="9"/>
      <c r="I802" s="9"/>
      <c r="J802" s="9"/>
      <c r="K802" s="9"/>
      <c r="L802" s="9"/>
      <c r="M802" s="9"/>
      <c r="N802" s="9"/>
      <c r="O802" s="9"/>
      <c r="P802" s="9"/>
      <c r="Q802" s="9"/>
      <c r="R802" s="9"/>
      <c r="S802" s="9"/>
      <c r="T802" s="9"/>
      <c r="U802" s="9"/>
      <c r="V802" s="9"/>
      <c r="W802" s="9"/>
      <c r="X802" s="9"/>
      <c r="Y802" s="9"/>
      <c r="Z802" s="9"/>
      <c r="AA802" s="9"/>
      <c r="AB802" s="9"/>
      <c r="AC802" s="10"/>
      <c r="AD802" s="535"/>
      <c r="AE802" s="6">
        <f t="shared" si="52"/>
        <v>0</v>
      </c>
      <c r="AF802" s="6" t="str">
        <f>IF($AE802=17,_xlfn.XLOOKUP($A802&amp;" ",CostDB!B:B,CostDB!A:A,"",,),IF($AE802=15,_xlfn.XLOOKUP($A802&amp;"   ",CostDB!B:B,CostDB!A:A,"",,),""))</f>
        <v/>
      </c>
      <c r="AG802" s="6" t="str">
        <f t="shared" si="50"/>
        <v/>
      </c>
      <c r="AH802" s="6" t="str">
        <f t="shared" si="49"/>
        <v/>
      </c>
      <c r="AI802" s="6" t="str">
        <f>IF($AF802="","",IF(LEFT(A802,5)="17500","タンク",IF(LEFT(A802,5)="17510","タンク",IF(COUNTIF(WeDB!$D$174:$D$183,$AF802)&gt;0,"吊掛けのみ",IF(COUNTIF(WeDB!$M$3:$M$169,$AF802)&gt;0,"アルミ",IF(COUNTIF(WeDB!D$3:D$169,$AF802),"WE適用","適用無し"))))))</f>
        <v/>
      </c>
      <c r="AJ802" s="6" t="str">
        <f>IF(AND(AI802="WE適用",COUNTIF(Planning!$AS$10:$AS$896,$AF802&amp;"_"&amp;$AH802)&gt;0),"計画ok",IF(AND(AI802="WE適用",COUNTIF(Planning!$AS$10:$AS$896,$AF802&amp;"_"&amp;$AH802)=0),"未反映NG",""))</f>
        <v/>
      </c>
      <c r="AK802" s="6" t="str">
        <f t="shared" si="51"/>
        <v>_</v>
      </c>
      <c r="AL802" s="6" t="str">
        <f>IF(B802="","",_xlfn.XLOOKUP(AF802,CostDB!A:A,CostDB!G:G))</f>
        <v/>
      </c>
    </row>
    <row r="803" spans="1:38" x14ac:dyDescent="0.35">
      <c r="A803" s="8"/>
      <c r="B803" s="9"/>
      <c r="C803" s="9"/>
      <c r="D803" s="10"/>
      <c r="E803" s="9"/>
      <c r="F803" s="9"/>
      <c r="G803" s="9"/>
      <c r="H803" s="9"/>
      <c r="I803" s="9"/>
      <c r="J803" s="9"/>
      <c r="K803" s="9"/>
      <c r="L803" s="9"/>
      <c r="M803" s="9"/>
      <c r="N803" s="9"/>
      <c r="O803" s="9"/>
      <c r="P803" s="9"/>
      <c r="Q803" s="9"/>
      <c r="R803" s="9"/>
      <c r="S803" s="9"/>
      <c r="T803" s="9"/>
      <c r="U803" s="9"/>
      <c r="V803" s="9"/>
      <c r="W803" s="9"/>
      <c r="X803" s="9"/>
      <c r="Y803" s="9"/>
      <c r="Z803" s="9"/>
      <c r="AA803" s="9"/>
      <c r="AB803" s="9"/>
      <c r="AC803" s="10"/>
      <c r="AD803" s="535"/>
      <c r="AE803" s="6">
        <f t="shared" si="52"/>
        <v>0</v>
      </c>
      <c r="AF803" s="6" t="str">
        <f>IF($AE803=17,_xlfn.XLOOKUP($A803&amp;" ",CostDB!B:B,CostDB!A:A,"",,),IF($AE803=15,_xlfn.XLOOKUP($A803&amp;"   ",CostDB!B:B,CostDB!A:A,"",,),""))</f>
        <v/>
      </c>
      <c r="AG803" s="6" t="str">
        <f t="shared" si="50"/>
        <v/>
      </c>
      <c r="AH803" s="6" t="str">
        <f t="shared" si="49"/>
        <v/>
      </c>
      <c r="AI803" s="6" t="str">
        <f>IF($AF803="","",IF(LEFT(A803,5)="17500","タンク",IF(LEFT(A803,5)="17510","タンク",IF(COUNTIF(WeDB!$D$174:$D$183,$AF803)&gt;0,"吊掛けのみ",IF(COUNTIF(WeDB!$M$3:$M$169,$AF803)&gt;0,"アルミ",IF(COUNTIF(WeDB!D$3:D$169,$AF803),"WE適用","適用無し"))))))</f>
        <v/>
      </c>
      <c r="AJ803" s="6" t="str">
        <f>IF(AND(AI803="WE適用",COUNTIF(Planning!$AS$10:$AS$896,$AF803&amp;"_"&amp;$AH803)&gt;0),"計画ok",IF(AND(AI803="WE適用",COUNTIF(Planning!$AS$10:$AS$896,$AF803&amp;"_"&amp;$AH803)=0),"未反映NG",""))</f>
        <v/>
      </c>
      <c r="AK803" s="6" t="str">
        <f t="shared" si="51"/>
        <v>_</v>
      </c>
      <c r="AL803" s="6" t="str">
        <f>IF(B803="","",_xlfn.XLOOKUP(AF803,CostDB!A:A,CostDB!G:G))</f>
        <v/>
      </c>
    </row>
    <row r="804" spans="1:38" x14ac:dyDescent="0.35">
      <c r="A804" s="8"/>
      <c r="B804" s="9"/>
      <c r="C804" s="9"/>
      <c r="D804" s="10"/>
      <c r="E804" s="9"/>
      <c r="F804" s="9"/>
      <c r="G804" s="9"/>
      <c r="H804" s="9"/>
      <c r="I804" s="9"/>
      <c r="J804" s="9"/>
      <c r="K804" s="9"/>
      <c r="L804" s="9"/>
      <c r="M804" s="9"/>
      <c r="N804" s="9"/>
      <c r="O804" s="9"/>
      <c r="P804" s="9"/>
      <c r="Q804" s="9"/>
      <c r="R804" s="9"/>
      <c r="S804" s="9"/>
      <c r="T804" s="9"/>
      <c r="U804" s="9"/>
      <c r="V804" s="9"/>
      <c r="W804" s="9"/>
      <c r="X804" s="9"/>
      <c r="Y804" s="9"/>
      <c r="Z804" s="9"/>
      <c r="AA804" s="9"/>
      <c r="AB804" s="9"/>
      <c r="AC804" s="10"/>
      <c r="AD804" s="535"/>
      <c r="AE804" s="6">
        <f t="shared" si="52"/>
        <v>0</v>
      </c>
      <c r="AF804" s="6" t="str">
        <f>IF($AE804=17,_xlfn.XLOOKUP($A804&amp;" ",CostDB!B:B,CostDB!A:A,"",,),IF($AE804=15,_xlfn.XLOOKUP($A804&amp;"   ",CostDB!B:B,CostDB!A:A,"",,),""))</f>
        <v/>
      </c>
      <c r="AG804" s="6" t="str">
        <f t="shared" si="50"/>
        <v/>
      </c>
      <c r="AH804" s="6" t="str">
        <f t="shared" si="49"/>
        <v/>
      </c>
      <c r="AI804" s="6" t="str">
        <f>IF($AF804="","",IF(LEFT(A804,5)="17500","タンク",IF(LEFT(A804,5)="17510","タンク",IF(COUNTIF(WeDB!$D$174:$D$183,$AF804)&gt;0,"吊掛けのみ",IF(COUNTIF(WeDB!$M$3:$M$169,$AF804)&gt;0,"アルミ",IF(COUNTIF(WeDB!D$3:D$169,$AF804),"WE適用","適用無し"))))))</f>
        <v/>
      </c>
      <c r="AJ804" s="6" t="str">
        <f>IF(AND(AI804="WE適用",COUNTIF(Planning!$AS$10:$AS$896,$AF804&amp;"_"&amp;$AH804)&gt;0),"計画ok",IF(AND(AI804="WE適用",COUNTIF(Planning!$AS$10:$AS$896,$AF804&amp;"_"&amp;$AH804)=0),"未反映NG",""))</f>
        <v/>
      </c>
      <c r="AK804" s="6" t="str">
        <f t="shared" si="51"/>
        <v>_</v>
      </c>
      <c r="AL804" s="6" t="str">
        <f>IF(B804="","",_xlfn.XLOOKUP(AF804,CostDB!A:A,CostDB!G:G))</f>
        <v/>
      </c>
    </row>
    <row r="805" spans="1:38" x14ac:dyDescent="0.35">
      <c r="A805" s="8"/>
      <c r="B805" s="9"/>
      <c r="C805" s="9"/>
      <c r="D805" s="10"/>
      <c r="E805" s="9"/>
      <c r="F805" s="9"/>
      <c r="G805" s="9"/>
      <c r="H805" s="9"/>
      <c r="I805" s="9"/>
      <c r="J805" s="9"/>
      <c r="K805" s="9"/>
      <c r="L805" s="9"/>
      <c r="M805" s="9"/>
      <c r="N805" s="9"/>
      <c r="O805" s="9"/>
      <c r="P805" s="9"/>
      <c r="Q805" s="9"/>
      <c r="R805" s="9"/>
      <c r="S805" s="9"/>
      <c r="T805" s="9"/>
      <c r="U805" s="9"/>
      <c r="V805" s="9"/>
      <c r="W805" s="9"/>
      <c r="X805" s="9"/>
      <c r="Y805" s="9"/>
      <c r="Z805" s="9"/>
      <c r="AA805" s="9"/>
      <c r="AB805" s="9"/>
      <c r="AC805" s="10"/>
      <c r="AD805" s="535"/>
      <c r="AE805" s="6">
        <f t="shared" si="52"/>
        <v>0</v>
      </c>
      <c r="AF805" s="6" t="str">
        <f>IF($AE805=17,_xlfn.XLOOKUP($A805&amp;" ",CostDB!B:B,CostDB!A:A,"",,),IF($AE805=15,_xlfn.XLOOKUP($A805&amp;"   ",CostDB!B:B,CostDB!A:A,"",,),""))</f>
        <v/>
      </c>
      <c r="AG805" s="6" t="str">
        <f t="shared" si="50"/>
        <v/>
      </c>
      <c r="AH805" s="6" t="str">
        <f t="shared" si="49"/>
        <v/>
      </c>
      <c r="AI805" s="6" t="str">
        <f>IF($AF805="","",IF(LEFT(A805,5)="17500","タンク",IF(LEFT(A805,5)="17510","タンク",IF(COUNTIF(WeDB!$D$174:$D$183,$AF805)&gt;0,"吊掛けのみ",IF(COUNTIF(WeDB!$M$3:$M$169,$AF805)&gt;0,"アルミ",IF(COUNTIF(WeDB!D$3:D$169,$AF805),"WE適用","適用無し"))))))</f>
        <v/>
      </c>
      <c r="AJ805" s="6" t="str">
        <f>IF(AND(AI805="WE適用",COUNTIF(Planning!$AS$10:$AS$896,$AF805&amp;"_"&amp;$AH805)&gt;0),"計画ok",IF(AND(AI805="WE適用",COUNTIF(Planning!$AS$10:$AS$896,$AF805&amp;"_"&amp;$AH805)=0),"未反映NG",""))</f>
        <v/>
      </c>
      <c r="AK805" s="6" t="str">
        <f t="shared" si="51"/>
        <v>_</v>
      </c>
      <c r="AL805" s="6" t="str">
        <f>IF(B805="","",_xlfn.XLOOKUP(AF805,CostDB!A:A,CostDB!G:G))</f>
        <v/>
      </c>
    </row>
    <row r="806" spans="1:38" x14ac:dyDescent="0.35">
      <c r="A806" s="8"/>
      <c r="B806" s="9"/>
      <c r="C806" s="9"/>
      <c r="D806" s="10"/>
      <c r="E806" s="9"/>
      <c r="F806" s="9"/>
      <c r="G806" s="9"/>
      <c r="H806" s="9"/>
      <c r="I806" s="9"/>
      <c r="J806" s="9"/>
      <c r="K806" s="9"/>
      <c r="L806" s="9"/>
      <c r="M806" s="9"/>
      <c r="N806" s="9"/>
      <c r="O806" s="9"/>
      <c r="P806" s="9"/>
      <c r="Q806" s="9"/>
      <c r="R806" s="9"/>
      <c r="S806" s="9"/>
      <c r="T806" s="9"/>
      <c r="U806" s="9"/>
      <c r="V806" s="9"/>
      <c r="W806" s="9"/>
      <c r="X806" s="9"/>
      <c r="Y806" s="9"/>
      <c r="Z806" s="9"/>
      <c r="AA806" s="9"/>
      <c r="AB806" s="9"/>
      <c r="AC806" s="10"/>
      <c r="AD806" s="535"/>
      <c r="AE806" s="6">
        <f t="shared" si="52"/>
        <v>0</v>
      </c>
      <c r="AF806" s="6" t="str">
        <f>IF($AE806=17,_xlfn.XLOOKUP($A806&amp;" ",CostDB!B:B,CostDB!A:A,"",,),IF($AE806=15,_xlfn.XLOOKUP($A806&amp;"   ",CostDB!B:B,CostDB!A:A,"",,),""))</f>
        <v/>
      </c>
      <c r="AG806" s="6" t="str">
        <f t="shared" si="50"/>
        <v/>
      </c>
      <c r="AH806" s="6" t="str">
        <f t="shared" si="49"/>
        <v/>
      </c>
      <c r="AI806" s="6" t="str">
        <f>IF($AF806="","",IF(LEFT(A806,5)="17500","タンク",IF(LEFT(A806,5)="17510","タンク",IF(COUNTIF(WeDB!$D$174:$D$183,$AF806)&gt;0,"吊掛けのみ",IF(COUNTIF(WeDB!$M$3:$M$169,$AF806)&gt;0,"アルミ",IF(COUNTIF(WeDB!D$3:D$169,$AF806),"WE適用","適用無し"))))))</f>
        <v/>
      </c>
      <c r="AJ806" s="6" t="str">
        <f>IF(AND(AI806="WE適用",COUNTIF(Planning!$AS$10:$AS$896,$AF806&amp;"_"&amp;$AH806)&gt;0),"計画ok",IF(AND(AI806="WE適用",COUNTIF(Planning!$AS$10:$AS$896,$AF806&amp;"_"&amp;$AH806)=0),"未反映NG",""))</f>
        <v/>
      </c>
      <c r="AK806" s="6" t="str">
        <f t="shared" si="51"/>
        <v>_</v>
      </c>
      <c r="AL806" s="6" t="str">
        <f>IF(B806="","",_xlfn.XLOOKUP(AF806,CostDB!A:A,CostDB!G:G))</f>
        <v/>
      </c>
    </row>
    <row r="807" spans="1:38" x14ac:dyDescent="0.35">
      <c r="A807" s="8"/>
      <c r="B807" s="9"/>
      <c r="C807" s="9"/>
      <c r="D807" s="10"/>
      <c r="E807" s="9"/>
      <c r="F807" s="9"/>
      <c r="G807" s="9"/>
      <c r="H807" s="9"/>
      <c r="I807" s="9"/>
      <c r="J807" s="9"/>
      <c r="K807" s="9"/>
      <c r="L807" s="9"/>
      <c r="M807" s="9"/>
      <c r="N807" s="9"/>
      <c r="O807" s="9"/>
      <c r="P807" s="9"/>
      <c r="Q807" s="9"/>
      <c r="R807" s="9"/>
      <c r="S807" s="9"/>
      <c r="T807" s="9"/>
      <c r="U807" s="9"/>
      <c r="V807" s="9"/>
      <c r="W807" s="9"/>
      <c r="X807" s="9"/>
      <c r="Y807" s="9"/>
      <c r="Z807" s="9"/>
      <c r="AA807" s="9"/>
      <c r="AB807" s="9"/>
      <c r="AC807" s="10"/>
      <c r="AD807" s="535"/>
      <c r="AE807" s="6">
        <f t="shared" si="52"/>
        <v>0</v>
      </c>
      <c r="AF807" s="6" t="str">
        <f>IF($AE807=17,_xlfn.XLOOKUP($A807&amp;" ",CostDB!B:B,CostDB!A:A,"",,),IF($AE807=15,_xlfn.XLOOKUP($A807&amp;"   ",CostDB!B:B,CostDB!A:A,"",,),""))</f>
        <v/>
      </c>
      <c r="AG807" s="6" t="str">
        <f t="shared" si="50"/>
        <v/>
      </c>
      <c r="AH807" s="6" t="str">
        <f t="shared" si="49"/>
        <v/>
      </c>
      <c r="AI807" s="6" t="str">
        <f>IF($AF807="","",IF(LEFT(A807,5)="17500","タンク",IF(LEFT(A807,5)="17510","タンク",IF(COUNTIF(WeDB!$D$174:$D$183,$AF807)&gt;0,"吊掛けのみ",IF(COUNTIF(WeDB!$M$3:$M$169,$AF807)&gt;0,"アルミ",IF(COUNTIF(WeDB!D$3:D$169,$AF807),"WE適用","適用無し"))))))</f>
        <v/>
      </c>
      <c r="AJ807" s="6" t="str">
        <f>IF(AND(AI807="WE適用",COUNTIF(Planning!$AS$10:$AS$896,$AF807&amp;"_"&amp;$AH807)&gt;0),"計画ok",IF(AND(AI807="WE適用",COUNTIF(Planning!$AS$10:$AS$896,$AF807&amp;"_"&amp;$AH807)=0),"未反映NG",""))</f>
        <v/>
      </c>
      <c r="AK807" s="6" t="str">
        <f t="shared" si="51"/>
        <v>_</v>
      </c>
      <c r="AL807" s="6" t="str">
        <f>IF(B807="","",_xlfn.XLOOKUP(AF807,CostDB!A:A,CostDB!G:G))</f>
        <v/>
      </c>
    </row>
    <row r="808" spans="1:38" x14ac:dyDescent="0.35">
      <c r="A808" s="8"/>
      <c r="B808" s="9"/>
      <c r="C808" s="9"/>
      <c r="D808" s="10"/>
      <c r="E808" s="9"/>
      <c r="F808" s="9"/>
      <c r="G808" s="9"/>
      <c r="H808" s="9"/>
      <c r="I808" s="9"/>
      <c r="J808" s="9"/>
      <c r="K808" s="9"/>
      <c r="L808" s="9"/>
      <c r="M808" s="9"/>
      <c r="N808" s="9"/>
      <c r="O808" s="9"/>
      <c r="P808" s="9"/>
      <c r="Q808" s="9"/>
      <c r="R808" s="9"/>
      <c r="S808" s="9"/>
      <c r="T808" s="9"/>
      <c r="U808" s="9"/>
      <c r="V808" s="9"/>
      <c r="W808" s="9"/>
      <c r="X808" s="9"/>
      <c r="Y808" s="9"/>
      <c r="Z808" s="9"/>
      <c r="AA808" s="9"/>
      <c r="AB808" s="9"/>
      <c r="AC808" s="10"/>
      <c r="AD808" s="535"/>
      <c r="AE808" s="6">
        <f t="shared" si="52"/>
        <v>0</v>
      </c>
      <c r="AF808" s="6" t="str">
        <f>IF($AE808=17,_xlfn.XLOOKUP($A808&amp;" ",CostDB!B:B,CostDB!A:A,"",,),IF($AE808=15,_xlfn.XLOOKUP($A808&amp;"   ",CostDB!B:B,CostDB!A:A,"",,),""))</f>
        <v/>
      </c>
      <c r="AG808" s="6" t="str">
        <f t="shared" si="50"/>
        <v/>
      </c>
      <c r="AH808" s="6" t="str">
        <f t="shared" si="49"/>
        <v/>
      </c>
      <c r="AI808" s="6" t="str">
        <f>IF($AF808="","",IF(LEFT(A808,5)="17500","タンク",IF(LEFT(A808,5)="17510","タンク",IF(COUNTIF(WeDB!$D$174:$D$183,$AF808)&gt;0,"吊掛けのみ",IF(COUNTIF(WeDB!$M$3:$M$169,$AF808)&gt;0,"アルミ",IF(COUNTIF(WeDB!D$3:D$169,$AF808),"WE適用","適用無し"))))))</f>
        <v/>
      </c>
      <c r="AJ808" s="6" t="str">
        <f>IF(AND(AI808="WE適用",COUNTIF(Planning!$AS$10:$AS$896,$AF808&amp;"_"&amp;$AH808)&gt;0),"計画ok",IF(AND(AI808="WE適用",COUNTIF(Planning!$AS$10:$AS$896,$AF808&amp;"_"&amp;$AH808)=0),"未反映NG",""))</f>
        <v/>
      </c>
      <c r="AK808" s="6" t="str">
        <f t="shared" si="51"/>
        <v>_</v>
      </c>
      <c r="AL808" s="6" t="str">
        <f>IF(B808="","",_xlfn.XLOOKUP(AF808,CostDB!A:A,CostDB!G:G))</f>
        <v/>
      </c>
    </row>
    <row r="809" spans="1:38" x14ac:dyDescent="0.35">
      <c r="A809" s="8"/>
      <c r="B809" s="9"/>
      <c r="C809" s="9"/>
      <c r="D809" s="10"/>
      <c r="E809" s="9"/>
      <c r="F809" s="9"/>
      <c r="G809" s="9"/>
      <c r="H809" s="9"/>
      <c r="I809" s="9"/>
      <c r="J809" s="9"/>
      <c r="K809" s="9"/>
      <c r="L809" s="9"/>
      <c r="M809" s="9"/>
      <c r="N809" s="9"/>
      <c r="O809" s="9"/>
      <c r="P809" s="9"/>
      <c r="Q809" s="9"/>
      <c r="R809" s="9"/>
      <c r="S809" s="9"/>
      <c r="T809" s="9"/>
      <c r="U809" s="9"/>
      <c r="V809" s="9"/>
      <c r="W809" s="9"/>
      <c r="X809" s="9"/>
      <c r="Y809" s="9"/>
      <c r="Z809" s="9"/>
      <c r="AA809" s="9"/>
      <c r="AB809" s="9"/>
      <c r="AC809" s="10"/>
      <c r="AD809" s="535"/>
      <c r="AE809" s="6">
        <f t="shared" si="52"/>
        <v>0</v>
      </c>
      <c r="AF809" s="6" t="str">
        <f>IF($AE809=17,_xlfn.XLOOKUP($A809&amp;" ",CostDB!B:B,CostDB!A:A,"",,),IF($AE809=15,_xlfn.XLOOKUP($A809&amp;"   ",CostDB!B:B,CostDB!A:A,"",,),""))</f>
        <v/>
      </c>
      <c r="AG809" s="6" t="str">
        <f t="shared" si="50"/>
        <v/>
      </c>
      <c r="AH809" s="6" t="str">
        <f t="shared" si="49"/>
        <v/>
      </c>
      <c r="AI809" s="6" t="str">
        <f>IF($AF809="","",IF(LEFT(A809,5)="17500","タンク",IF(LEFT(A809,5)="17510","タンク",IF(COUNTIF(WeDB!$D$174:$D$183,$AF809)&gt;0,"吊掛けのみ",IF(COUNTIF(WeDB!$M$3:$M$169,$AF809)&gt;0,"アルミ",IF(COUNTIF(WeDB!D$3:D$169,$AF809),"WE適用","適用無し"))))))</f>
        <v/>
      </c>
      <c r="AJ809" s="6" t="str">
        <f>IF(AND(AI809="WE適用",COUNTIF(Planning!$AS$10:$AS$896,$AF809&amp;"_"&amp;$AH809)&gt;0),"計画ok",IF(AND(AI809="WE適用",COUNTIF(Planning!$AS$10:$AS$896,$AF809&amp;"_"&amp;$AH809)=0),"未反映NG",""))</f>
        <v/>
      </c>
      <c r="AK809" s="6" t="str">
        <f t="shared" si="51"/>
        <v>_</v>
      </c>
      <c r="AL809" s="6" t="str">
        <f>IF(B809="","",_xlfn.XLOOKUP(AF809,CostDB!A:A,CostDB!G:G))</f>
        <v/>
      </c>
    </row>
    <row r="810" spans="1:38" x14ac:dyDescent="0.35">
      <c r="A810" s="8"/>
      <c r="B810" s="9"/>
      <c r="C810" s="9"/>
      <c r="D810" s="10"/>
      <c r="E810" s="9"/>
      <c r="F810" s="9"/>
      <c r="G810" s="9"/>
      <c r="H810" s="9"/>
      <c r="I810" s="9"/>
      <c r="J810" s="9"/>
      <c r="K810" s="9"/>
      <c r="L810" s="9"/>
      <c r="M810" s="9"/>
      <c r="N810" s="9"/>
      <c r="O810" s="9"/>
      <c r="P810" s="9"/>
      <c r="Q810" s="9"/>
      <c r="R810" s="9"/>
      <c r="S810" s="9"/>
      <c r="T810" s="9"/>
      <c r="U810" s="9"/>
      <c r="V810" s="9"/>
      <c r="W810" s="9"/>
      <c r="X810" s="9"/>
      <c r="Y810" s="9"/>
      <c r="Z810" s="9"/>
      <c r="AA810" s="9"/>
      <c r="AB810" s="9"/>
      <c r="AC810" s="10"/>
      <c r="AD810" s="535"/>
      <c r="AE810" s="6">
        <f t="shared" si="52"/>
        <v>0</v>
      </c>
      <c r="AF810" s="6" t="str">
        <f>IF($AE810=17,_xlfn.XLOOKUP($A810&amp;" ",CostDB!B:B,CostDB!A:A,"",,),IF($AE810=15,_xlfn.XLOOKUP($A810&amp;"   ",CostDB!B:B,CostDB!A:A,"",,),""))</f>
        <v/>
      </c>
      <c r="AG810" s="6" t="str">
        <f t="shared" si="50"/>
        <v/>
      </c>
      <c r="AH810" s="6" t="str">
        <f t="shared" si="49"/>
        <v/>
      </c>
      <c r="AI810" s="6" t="str">
        <f>IF($AF810="","",IF(LEFT(A810,5)="17500","タンク",IF(LEFT(A810,5)="17510","タンク",IF(COUNTIF(WeDB!$D$174:$D$183,$AF810)&gt;0,"吊掛けのみ",IF(COUNTIF(WeDB!$M$3:$M$169,$AF810)&gt;0,"アルミ",IF(COUNTIF(WeDB!D$3:D$169,$AF810),"WE適用","適用無し"))))))</f>
        <v/>
      </c>
      <c r="AJ810" s="6" t="str">
        <f>IF(AND(AI810="WE適用",COUNTIF(Planning!$AS$10:$AS$896,$AF810&amp;"_"&amp;$AH810)&gt;0),"計画ok",IF(AND(AI810="WE適用",COUNTIF(Planning!$AS$10:$AS$896,$AF810&amp;"_"&amp;$AH810)=0),"未反映NG",""))</f>
        <v/>
      </c>
      <c r="AK810" s="6" t="str">
        <f t="shared" si="51"/>
        <v>_</v>
      </c>
      <c r="AL810" s="6" t="str">
        <f>IF(B810="","",_xlfn.XLOOKUP(AF810,CostDB!A:A,CostDB!G:G))</f>
        <v/>
      </c>
    </row>
    <row r="811" spans="1:38" x14ac:dyDescent="0.35">
      <c r="A811" s="8"/>
      <c r="B811" s="9"/>
      <c r="C811" s="9"/>
      <c r="D811" s="10"/>
      <c r="E811" s="9"/>
      <c r="F811" s="9"/>
      <c r="G811" s="9"/>
      <c r="H811" s="9"/>
      <c r="I811" s="9"/>
      <c r="J811" s="9"/>
      <c r="K811" s="9"/>
      <c r="L811" s="9"/>
      <c r="M811" s="9"/>
      <c r="N811" s="9"/>
      <c r="O811" s="9"/>
      <c r="P811" s="9"/>
      <c r="Q811" s="9"/>
      <c r="R811" s="9"/>
      <c r="S811" s="9"/>
      <c r="T811" s="9"/>
      <c r="U811" s="9"/>
      <c r="V811" s="9"/>
      <c r="W811" s="9"/>
      <c r="X811" s="9"/>
      <c r="Y811" s="9"/>
      <c r="Z811" s="9"/>
      <c r="AA811" s="9"/>
      <c r="AB811" s="9"/>
      <c r="AC811" s="10"/>
      <c r="AD811" s="535"/>
      <c r="AE811" s="6">
        <f t="shared" si="52"/>
        <v>0</v>
      </c>
      <c r="AF811" s="6" t="str">
        <f>IF($AE811=17,_xlfn.XLOOKUP($A811&amp;" ",CostDB!B:B,CostDB!A:A,"",,),IF($AE811=15,_xlfn.XLOOKUP($A811&amp;"   ",CostDB!B:B,CostDB!A:A,"",,),""))</f>
        <v/>
      </c>
      <c r="AG811" s="6" t="str">
        <f t="shared" si="50"/>
        <v/>
      </c>
      <c r="AH811" s="6" t="str">
        <f t="shared" si="49"/>
        <v/>
      </c>
      <c r="AI811" s="6" t="str">
        <f>IF($AF811="","",IF(LEFT(A811,5)="17500","タンク",IF(LEFT(A811,5)="17510","タンク",IF(COUNTIF(WeDB!$D$174:$D$183,$AF811)&gt;0,"吊掛けのみ",IF(COUNTIF(WeDB!$M$3:$M$169,$AF811)&gt;0,"アルミ",IF(COUNTIF(WeDB!D$3:D$169,$AF811),"WE適用","適用無し"))))))</f>
        <v/>
      </c>
      <c r="AJ811" s="6" t="str">
        <f>IF(AND(AI811="WE適用",COUNTIF(Planning!$AS$10:$AS$896,$AF811&amp;"_"&amp;$AH811)&gt;0),"計画ok",IF(AND(AI811="WE適用",COUNTIF(Planning!$AS$10:$AS$896,$AF811&amp;"_"&amp;$AH811)=0),"未反映NG",""))</f>
        <v/>
      </c>
      <c r="AK811" s="6" t="str">
        <f t="shared" si="51"/>
        <v>_</v>
      </c>
      <c r="AL811" s="6" t="str">
        <f>IF(B811="","",_xlfn.XLOOKUP(AF811,CostDB!A:A,CostDB!G:G))</f>
        <v/>
      </c>
    </row>
    <row r="812" spans="1:38" x14ac:dyDescent="0.35">
      <c r="A812" s="8"/>
      <c r="B812" s="9"/>
      <c r="C812" s="9"/>
      <c r="D812" s="10"/>
      <c r="E812" s="9"/>
      <c r="F812" s="9"/>
      <c r="G812" s="9"/>
      <c r="H812" s="9"/>
      <c r="I812" s="9"/>
      <c r="J812" s="9"/>
      <c r="K812" s="9"/>
      <c r="L812" s="9"/>
      <c r="M812" s="9"/>
      <c r="N812" s="9"/>
      <c r="O812" s="9"/>
      <c r="P812" s="9"/>
      <c r="Q812" s="9"/>
      <c r="R812" s="9"/>
      <c r="S812" s="9"/>
      <c r="T812" s="9"/>
      <c r="U812" s="9"/>
      <c r="V812" s="9"/>
      <c r="W812" s="9"/>
      <c r="X812" s="9"/>
      <c r="Y812" s="9"/>
      <c r="Z812" s="9"/>
      <c r="AA812" s="9"/>
      <c r="AB812" s="9"/>
      <c r="AC812" s="10"/>
      <c r="AD812" s="535"/>
      <c r="AE812" s="6">
        <f t="shared" si="52"/>
        <v>0</v>
      </c>
      <c r="AF812" s="6" t="str">
        <f>IF($AE812=17,_xlfn.XLOOKUP($A812&amp;" ",CostDB!B:B,CostDB!A:A,"",,),IF($AE812=15,_xlfn.XLOOKUP($A812&amp;"   ",CostDB!B:B,CostDB!A:A,"",,),""))</f>
        <v/>
      </c>
      <c r="AG812" s="6" t="str">
        <f t="shared" si="50"/>
        <v/>
      </c>
      <c r="AH812" s="6" t="str">
        <f t="shared" si="49"/>
        <v/>
      </c>
      <c r="AI812" s="6" t="str">
        <f>IF($AF812="","",IF(LEFT(A812,5)="17500","タンク",IF(LEFT(A812,5)="17510","タンク",IF(COUNTIF(WeDB!$D$174:$D$183,$AF812)&gt;0,"吊掛けのみ",IF(COUNTIF(WeDB!$M$3:$M$169,$AF812)&gt;0,"アルミ",IF(COUNTIF(WeDB!D$3:D$169,$AF812),"WE適用","適用無し"))))))</f>
        <v/>
      </c>
      <c r="AJ812" s="6" t="str">
        <f>IF(AND(AI812="WE適用",COUNTIF(Planning!$AS$10:$AS$896,$AF812&amp;"_"&amp;$AH812)&gt;0),"計画ok",IF(AND(AI812="WE適用",COUNTIF(Planning!$AS$10:$AS$896,$AF812&amp;"_"&amp;$AH812)=0),"未反映NG",""))</f>
        <v/>
      </c>
      <c r="AK812" s="6" t="str">
        <f t="shared" si="51"/>
        <v>_</v>
      </c>
      <c r="AL812" s="6" t="str">
        <f>IF(B812="","",_xlfn.XLOOKUP(AF812,CostDB!A:A,CostDB!G:G))</f>
        <v/>
      </c>
    </row>
    <row r="813" spans="1:38" x14ac:dyDescent="0.35">
      <c r="A813" s="8"/>
      <c r="B813" s="9"/>
      <c r="C813" s="9"/>
      <c r="D813" s="10"/>
      <c r="E813" s="9"/>
      <c r="F813" s="9"/>
      <c r="G813" s="9"/>
      <c r="H813" s="9"/>
      <c r="I813" s="9"/>
      <c r="J813" s="9"/>
      <c r="K813" s="9"/>
      <c r="L813" s="9"/>
      <c r="M813" s="9"/>
      <c r="N813" s="9"/>
      <c r="O813" s="9"/>
      <c r="P813" s="9"/>
      <c r="Q813" s="9"/>
      <c r="R813" s="9"/>
      <c r="S813" s="9"/>
      <c r="T813" s="9"/>
      <c r="U813" s="9"/>
      <c r="V813" s="9"/>
      <c r="W813" s="9"/>
      <c r="X813" s="9"/>
      <c r="Y813" s="9"/>
      <c r="Z813" s="9"/>
      <c r="AA813" s="9"/>
      <c r="AB813" s="9"/>
      <c r="AC813" s="10"/>
      <c r="AD813" s="535"/>
      <c r="AE813" s="6">
        <f t="shared" si="52"/>
        <v>0</v>
      </c>
      <c r="AF813" s="6" t="str">
        <f>IF($AE813=17,_xlfn.XLOOKUP($A813&amp;" ",CostDB!B:B,CostDB!A:A,"",,),IF($AE813=15,_xlfn.XLOOKUP($A813&amp;"   ",CostDB!B:B,CostDB!A:A,"",,),""))</f>
        <v/>
      </c>
      <c r="AG813" s="6" t="str">
        <f t="shared" si="50"/>
        <v/>
      </c>
      <c r="AH813" s="6" t="str">
        <f t="shared" si="49"/>
        <v/>
      </c>
      <c r="AI813" s="6" t="str">
        <f>IF($AF813="","",IF(LEFT(A813,5)="17500","タンク",IF(LEFT(A813,5)="17510","タンク",IF(COUNTIF(WeDB!$D$174:$D$183,$AF813)&gt;0,"吊掛けのみ",IF(COUNTIF(WeDB!$M$3:$M$169,$AF813)&gt;0,"アルミ",IF(COUNTIF(WeDB!D$3:D$169,$AF813),"WE適用","適用無し"))))))</f>
        <v/>
      </c>
      <c r="AJ813" s="6" t="str">
        <f>IF(AND(AI813="WE適用",COUNTIF(Planning!$AS$10:$AS$896,$AF813&amp;"_"&amp;$AH813)&gt;0),"計画ok",IF(AND(AI813="WE適用",COUNTIF(Planning!$AS$10:$AS$896,$AF813&amp;"_"&amp;$AH813)=0),"未反映NG",""))</f>
        <v/>
      </c>
      <c r="AK813" s="6" t="str">
        <f t="shared" si="51"/>
        <v>_</v>
      </c>
      <c r="AL813" s="6" t="str">
        <f>IF(B813="","",_xlfn.XLOOKUP(AF813,CostDB!A:A,CostDB!G:G))</f>
        <v/>
      </c>
    </row>
    <row r="814" spans="1:38" x14ac:dyDescent="0.35">
      <c r="A814" s="8"/>
      <c r="B814" s="9"/>
      <c r="C814" s="9"/>
      <c r="D814" s="10"/>
      <c r="E814" s="9"/>
      <c r="F814" s="9"/>
      <c r="G814" s="9"/>
      <c r="H814" s="9"/>
      <c r="I814" s="9"/>
      <c r="J814" s="9"/>
      <c r="K814" s="9"/>
      <c r="L814" s="9"/>
      <c r="M814" s="9"/>
      <c r="N814" s="9"/>
      <c r="O814" s="9"/>
      <c r="P814" s="9"/>
      <c r="Q814" s="9"/>
      <c r="R814" s="9"/>
      <c r="S814" s="9"/>
      <c r="T814" s="9"/>
      <c r="U814" s="9"/>
      <c r="V814" s="9"/>
      <c r="W814" s="9"/>
      <c r="X814" s="9"/>
      <c r="Y814" s="9"/>
      <c r="Z814" s="9"/>
      <c r="AA814" s="9"/>
      <c r="AB814" s="9"/>
      <c r="AC814" s="10"/>
      <c r="AD814" s="535"/>
      <c r="AE814" s="6">
        <f t="shared" si="52"/>
        <v>0</v>
      </c>
      <c r="AF814" s="6" t="str">
        <f>IF($AE814=17,_xlfn.XLOOKUP($A814&amp;" ",CostDB!B:B,CostDB!A:A,"",,),IF($AE814=15,_xlfn.XLOOKUP($A814&amp;"   ",CostDB!B:B,CostDB!A:A,"",,),""))</f>
        <v/>
      </c>
      <c r="AG814" s="6" t="str">
        <f t="shared" si="50"/>
        <v/>
      </c>
      <c r="AH814" s="6" t="str">
        <f t="shared" si="49"/>
        <v/>
      </c>
      <c r="AI814" s="6" t="str">
        <f>IF($AF814="","",IF(LEFT(A814,5)="17500","タンク",IF(LEFT(A814,5)="17510","タンク",IF(COUNTIF(WeDB!$D$174:$D$183,$AF814)&gt;0,"吊掛けのみ",IF(COUNTIF(WeDB!$M$3:$M$169,$AF814)&gt;0,"アルミ",IF(COUNTIF(WeDB!D$3:D$169,$AF814),"WE適用","適用無し"))))))</f>
        <v/>
      </c>
      <c r="AJ814" s="6" t="str">
        <f>IF(AND(AI814="WE適用",COUNTIF(Planning!$AS$10:$AS$896,$AF814&amp;"_"&amp;$AH814)&gt;0),"計画ok",IF(AND(AI814="WE適用",COUNTIF(Planning!$AS$10:$AS$896,$AF814&amp;"_"&amp;$AH814)=0),"未反映NG",""))</f>
        <v/>
      </c>
      <c r="AK814" s="6" t="str">
        <f t="shared" si="51"/>
        <v>_</v>
      </c>
      <c r="AL814" s="6" t="str">
        <f>IF(B814="","",_xlfn.XLOOKUP(AF814,CostDB!A:A,CostDB!G:G))</f>
        <v/>
      </c>
    </row>
    <row r="815" spans="1:38" x14ac:dyDescent="0.35">
      <c r="A815" s="8"/>
      <c r="B815" s="9"/>
      <c r="C815" s="9"/>
      <c r="D815" s="10"/>
      <c r="E815" s="9"/>
      <c r="F815" s="9"/>
      <c r="G815" s="9"/>
      <c r="H815" s="9"/>
      <c r="I815" s="9"/>
      <c r="J815" s="9"/>
      <c r="K815" s="9"/>
      <c r="L815" s="9"/>
      <c r="M815" s="9"/>
      <c r="N815" s="9"/>
      <c r="O815" s="9"/>
      <c r="P815" s="9"/>
      <c r="Q815" s="9"/>
      <c r="R815" s="9"/>
      <c r="S815" s="9"/>
      <c r="T815" s="9"/>
      <c r="U815" s="9"/>
      <c r="V815" s="9"/>
      <c r="W815" s="9"/>
      <c r="X815" s="9"/>
      <c r="Y815" s="9"/>
      <c r="Z815" s="9"/>
      <c r="AA815" s="9"/>
      <c r="AB815" s="9"/>
      <c r="AC815" s="10"/>
      <c r="AD815" s="535"/>
      <c r="AE815" s="6">
        <f t="shared" si="52"/>
        <v>0</v>
      </c>
      <c r="AF815" s="6" t="str">
        <f>IF($AE815=17,_xlfn.XLOOKUP($A815&amp;" ",CostDB!B:B,CostDB!A:A,"",,),IF($AE815=15,_xlfn.XLOOKUP($A815&amp;"   ",CostDB!B:B,CostDB!A:A,"",,),""))</f>
        <v/>
      </c>
      <c r="AG815" s="6" t="str">
        <f t="shared" si="50"/>
        <v/>
      </c>
      <c r="AH815" s="6" t="str">
        <f t="shared" si="49"/>
        <v/>
      </c>
      <c r="AI815" s="6" t="str">
        <f>IF($AF815="","",IF(LEFT(A815,5)="17500","タンク",IF(LEFT(A815,5)="17510","タンク",IF(COUNTIF(WeDB!$D$174:$D$183,$AF815)&gt;0,"吊掛けのみ",IF(COUNTIF(WeDB!$M$3:$M$169,$AF815)&gt;0,"アルミ",IF(COUNTIF(WeDB!D$3:D$169,$AF815),"WE適用","適用無し"))))))</f>
        <v/>
      </c>
      <c r="AJ815" s="6" t="str">
        <f>IF(AND(AI815="WE適用",COUNTIF(Planning!$AS$10:$AS$896,$AF815&amp;"_"&amp;$AH815)&gt;0),"計画ok",IF(AND(AI815="WE適用",COUNTIF(Planning!$AS$10:$AS$896,$AF815&amp;"_"&amp;$AH815)=0),"未反映NG",""))</f>
        <v/>
      </c>
      <c r="AK815" s="6" t="str">
        <f t="shared" si="51"/>
        <v>_</v>
      </c>
      <c r="AL815" s="6" t="str">
        <f>IF(B815="","",_xlfn.XLOOKUP(AF815,CostDB!A:A,CostDB!G:G))</f>
        <v/>
      </c>
    </row>
    <row r="816" spans="1:38" x14ac:dyDescent="0.35">
      <c r="A816" s="8"/>
      <c r="B816" s="9"/>
      <c r="C816" s="9"/>
      <c r="D816" s="10"/>
      <c r="E816" s="9"/>
      <c r="F816" s="9"/>
      <c r="G816" s="9"/>
      <c r="H816" s="9"/>
      <c r="I816" s="9"/>
      <c r="J816" s="9"/>
      <c r="K816" s="9"/>
      <c r="L816" s="9"/>
      <c r="M816" s="9"/>
      <c r="N816" s="9"/>
      <c r="O816" s="9"/>
      <c r="P816" s="9"/>
      <c r="Q816" s="9"/>
      <c r="R816" s="9"/>
      <c r="S816" s="9"/>
      <c r="T816" s="9"/>
      <c r="U816" s="9"/>
      <c r="V816" s="9"/>
      <c r="W816" s="9"/>
      <c r="X816" s="9"/>
      <c r="Y816" s="9"/>
      <c r="Z816" s="9"/>
      <c r="AA816" s="9"/>
      <c r="AB816" s="9"/>
      <c r="AC816" s="10"/>
      <c r="AD816" s="535"/>
      <c r="AE816" s="6">
        <f t="shared" si="52"/>
        <v>0</v>
      </c>
      <c r="AF816" s="6" t="str">
        <f>IF($AE816=17,_xlfn.XLOOKUP($A816&amp;" ",CostDB!B:B,CostDB!A:A,"",,),IF($AE816=15,_xlfn.XLOOKUP($A816&amp;"   ",CostDB!B:B,CostDB!A:A,"",,),""))</f>
        <v/>
      </c>
      <c r="AG816" s="6" t="str">
        <f t="shared" si="50"/>
        <v/>
      </c>
      <c r="AH816" s="6" t="str">
        <f t="shared" si="49"/>
        <v/>
      </c>
      <c r="AI816" s="6" t="str">
        <f>IF($AF816="","",IF(LEFT(A816,5)="17500","タンク",IF(LEFT(A816,5)="17510","タンク",IF(COUNTIF(WeDB!$D$174:$D$183,$AF816)&gt;0,"吊掛けのみ",IF(COUNTIF(WeDB!$M$3:$M$169,$AF816)&gt;0,"アルミ",IF(COUNTIF(WeDB!D$3:D$169,$AF816),"WE適用","適用無し"))))))</f>
        <v/>
      </c>
      <c r="AJ816" s="6" t="str">
        <f>IF(AND(AI816="WE適用",COUNTIF(Planning!$AS$10:$AS$896,$AF816&amp;"_"&amp;$AH816)&gt;0),"計画ok",IF(AND(AI816="WE適用",COUNTIF(Planning!$AS$10:$AS$896,$AF816&amp;"_"&amp;$AH816)=0),"未反映NG",""))</f>
        <v/>
      </c>
      <c r="AK816" s="6" t="str">
        <f t="shared" si="51"/>
        <v>_</v>
      </c>
      <c r="AL816" s="6" t="str">
        <f>IF(B816="","",_xlfn.XLOOKUP(AF816,CostDB!A:A,CostDB!G:G))</f>
        <v/>
      </c>
    </row>
    <row r="817" spans="1:38" x14ac:dyDescent="0.35">
      <c r="A817" s="8"/>
      <c r="B817" s="9"/>
      <c r="C817" s="9"/>
      <c r="D817" s="10"/>
      <c r="E817" s="9"/>
      <c r="F817" s="9"/>
      <c r="G817" s="9"/>
      <c r="H817" s="9"/>
      <c r="I817" s="9"/>
      <c r="J817" s="9"/>
      <c r="K817" s="9"/>
      <c r="L817" s="9"/>
      <c r="M817" s="9"/>
      <c r="N817" s="9"/>
      <c r="O817" s="9"/>
      <c r="P817" s="9"/>
      <c r="Q817" s="9"/>
      <c r="R817" s="9"/>
      <c r="S817" s="9"/>
      <c r="T817" s="9"/>
      <c r="U817" s="9"/>
      <c r="V817" s="9"/>
      <c r="W817" s="9"/>
      <c r="X817" s="9"/>
      <c r="Y817" s="9"/>
      <c r="Z817" s="9"/>
      <c r="AA817" s="9"/>
      <c r="AB817" s="9"/>
      <c r="AC817" s="10"/>
      <c r="AD817" s="535"/>
      <c r="AE817" s="6">
        <f t="shared" si="52"/>
        <v>0</v>
      </c>
      <c r="AF817" s="6" t="str">
        <f>IF($AE817=17,_xlfn.XLOOKUP($A817&amp;" ",CostDB!B:B,CostDB!A:A,"",,),IF($AE817=15,_xlfn.XLOOKUP($A817&amp;"   ",CostDB!B:B,CostDB!A:A,"",,),""))</f>
        <v/>
      </c>
      <c r="AG817" s="6" t="str">
        <f t="shared" si="50"/>
        <v/>
      </c>
      <c r="AH817" s="6" t="str">
        <f t="shared" si="49"/>
        <v/>
      </c>
      <c r="AI817" s="6" t="str">
        <f>IF($AF817="","",IF(LEFT(A817,5)="17500","タンク",IF(LEFT(A817,5)="17510","タンク",IF(COUNTIF(WeDB!$D$174:$D$183,$AF817)&gt;0,"吊掛けのみ",IF(COUNTIF(WeDB!$M$3:$M$169,$AF817)&gt;0,"アルミ",IF(COUNTIF(WeDB!D$3:D$169,$AF817),"WE適用","適用無し"))))))</f>
        <v/>
      </c>
      <c r="AJ817" s="6" t="str">
        <f>IF(AND(AI817="WE適用",COUNTIF(Planning!$AS$10:$AS$896,$AF817&amp;"_"&amp;$AH817)&gt;0),"計画ok",IF(AND(AI817="WE適用",COUNTIF(Planning!$AS$10:$AS$896,$AF817&amp;"_"&amp;$AH817)=0),"未反映NG",""))</f>
        <v/>
      </c>
      <c r="AK817" s="6" t="str">
        <f t="shared" si="51"/>
        <v>_</v>
      </c>
      <c r="AL817" s="6" t="str">
        <f>IF(B817="","",_xlfn.XLOOKUP(AF817,CostDB!A:A,CostDB!G:G))</f>
        <v/>
      </c>
    </row>
    <row r="818" spans="1:38" x14ac:dyDescent="0.35">
      <c r="A818" s="8"/>
      <c r="B818" s="9"/>
      <c r="C818" s="9"/>
      <c r="D818" s="10"/>
      <c r="E818" s="9"/>
      <c r="F818" s="9"/>
      <c r="G818" s="9"/>
      <c r="H818" s="9"/>
      <c r="I818" s="9"/>
      <c r="J818" s="9"/>
      <c r="K818" s="9"/>
      <c r="L818" s="9"/>
      <c r="M818" s="9"/>
      <c r="N818" s="9"/>
      <c r="O818" s="9"/>
      <c r="P818" s="9"/>
      <c r="Q818" s="9"/>
      <c r="R818" s="9"/>
      <c r="S818" s="9"/>
      <c r="T818" s="9"/>
      <c r="U818" s="9"/>
      <c r="V818" s="9"/>
      <c r="W818" s="9"/>
      <c r="X818" s="9"/>
      <c r="Y818" s="9"/>
      <c r="Z818" s="9"/>
      <c r="AA818" s="9"/>
      <c r="AB818" s="9"/>
      <c r="AC818" s="10"/>
      <c r="AD818" s="535"/>
      <c r="AE818" s="6">
        <f t="shared" si="52"/>
        <v>0</v>
      </c>
      <c r="AF818" s="6" t="str">
        <f>IF($AE818=17,_xlfn.XLOOKUP($A818&amp;" ",CostDB!B:B,CostDB!A:A,"",,),IF($AE818=15,_xlfn.XLOOKUP($A818&amp;"   ",CostDB!B:B,CostDB!A:A,"",,),""))</f>
        <v/>
      </c>
      <c r="AG818" s="6" t="str">
        <f t="shared" si="50"/>
        <v/>
      </c>
      <c r="AH818" s="6" t="str">
        <f t="shared" si="49"/>
        <v/>
      </c>
      <c r="AI818" s="6" t="str">
        <f>IF($AF818="","",IF(LEFT(A818,5)="17500","タンク",IF(LEFT(A818,5)="17510","タンク",IF(COUNTIF(WeDB!$D$174:$D$183,$AF818)&gt;0,"吊掛けのみ",IF(COUNTIF(WeDB!$M$3:$M$169,$AF818)&gt;0,"アルミ",IF(COUNTIF(WeDB!D$3:D$169,$AF818),"WE適用","適用無し"))))))</f>
        <v/>
      </c>
      <c r="AJ818" s="6" t="str">
        <f>IF(AND(AI818="WE適用",COUNTIF(Planning!$AS$10:$AS$896,$AF818&amp;"_"&amp;$AH818)&gt;0),"計画ok",IF(AND(AI818="WE適用",COUNTIF(Planning!$AS$10:$AS$896,$AF818&amp;"_"&amp;$AH818)=0),"未反映NG",""))</f>
        <v/>
      </c>
      <c r="AK818" s="6" t="str">
        <f t="shared" si="51"/>
        <v>_</v>
      </c>
      <c r="AL818" s="6" t="str">
        <f>IF(B818="","",_xlfn.XLOOKUP(AF818,CostDB!A:A,CostDB!G:G))</f>
        <v/>
      </c>
    </row>
    <row r="819" spans="1:38" x14ac:dyDescent="0.35">
      <c r="A819" s="8"/>
      <c r="B819" s="9"/>
      <c r="C819" s="9"/>
      <c r="D819" s="10"/>
      <c r="E819" s="9"/>
      <c r="F819" s="9"/>
      <c r="G819" s="9"/>
      <c r="H819" s="9"/>
      <c r="I819" s="9"/>
      <c r="J819" s="9"/>
      <c r="K819" s="9"/>
      <c r="L819" s="9"/>
      <c r="M819" s="9"/>
      <c r="N819" s="9"/>
      <c r="O819" s="9"/>
      <c r="P819" s="9"/>
      <c r="Q819" s="9"/>
      <c r="R819" s="9"/>
      <c r="S819" s="9"/>
      <c r="T819" s="9"/>
      <c r="U819" s="9"/>
      <c r="V819" s="9"/>
      <c r="W819" s="9"/>
      <c r="X819" s="9"/>
      <c r="Y819" s="9"/>
      <c r="Z819" s="9"/>
      <c r="AA819" s="9"/>
      <c r="AB819" s="9"/>
      <c r="AC819" s="10"/>
      <c r="AD819" s="535"/>
      <c r="AE819" s="6">
        <f t="shared" si="52"/>
        <v>0</v>
      </c>
      <c r="AF819" s="6" t="str">
        <f>IF($AE819=17,_xlfn.XLOOKUP($A819&amp;" ",CostDB!B:B,CostDB!A:A,"",,),IF($AE819=15,_xlfn.XLOOKUP($A819&amp;"   ",CostDB!B:B,CostDB!A:A,"",,),""))</f>
        <v/>
      </c>
      <c r="AG819" s="6" t="str">
        <f t="shared" si="50"/>
        <v/>
      </c>
      <c r="AH819" s="6" t="str">
        <f t="shared" si="49"/>
        <v/>
      </c>
      <c r="AI819" s="6" t="str">
        <f>IF($AF819="","",IF(LEFT(A819,5)="17500","タンク",IF(LEFT(A819,5)="17510","タンク",IF(COUNTIF(WeDB!$D$174:$D$183,$AF819)&gt;0,"吊掛けのみ",IF(COUNTIF(WeDB!$M$3:$M$169,$AF819)&gt;0,"アルミ",IF(COUNTIF(WeDB!D$3:D$169,$AF819),"WE適用","適用無し"))))))</f>
        <v/>
      </c>
      <c r="AJ819" s="6" t="str">
        <f>IF(AND(AI819="WE適用",COUNTIF(Planning!$AS$10:$AS$896,$AF819&amp;"_"&amp;$AH819)&gt;0),"計画ok",IF(AND(AI819="WE適用",COUNTIF(Planning!$AS$10:$AS$896,$AF819&amp;"_"&amp;$AH819)=0),"未反映NG",""))</f>
        <v/>
      </c>
      <c r="AK819" s="6" t="str">
        <f t="shared" si="51"/>
        <v>_</v>
      </c>
      <c r="AL819" s="6" t="str">
        <f>IF(B819="","",_xlfn.XLOOKUP(AF819,CostDB!A:A,CostDB!G:G))</f>
        <v/>
      </c>
    </row>
    <row r="820" spans="1:38" x14ac:dyDescent="0.35">
      <c r="A820" s="8"/>
      <c r="B820" s="9"/>
      <c r="C820" s="9"/>
      <c r="D820" s="10"/>
      <c r="E820" s="9"/>
      <c r="F820" s="9"/>
      <c r="G820" s="9"/>
      <c r="H820" s="9"/>
      <c r="I820" s="9"/>
      <c r="J820" s="9"/>
      <c r="K820" s="9"/>
      <c r="L820" s="9"/>
      <c r="M820" s="9"/>
      <c r="N820" s="9"/>
      <c r="O820" s="9"/>
      <c r="P820" s="9"/>
      <c r="Q820" s="9"/>
      <c r="R820" s="9"/>
      <c r="S820" s="9"/>
      <c r="T820" s="9"/>
      <c r="U820" s="9"/>
      <c r="V820" s="9"/>
      <c r="W820" s="9"/>
      <c r="X820" s="9"/>
      <c r="Y820" s="9"/>
      <c r="Z820" s="9"/>
      <c r="AA820" s="9"/>
      <c r="AB820" s="9"/>
      <c r="AC820" s="10"/>
      <c r="AD820" s="535"/>
      <c r="AE820" s="6">
        <f t="shared" si="52"/>
        <v>0</v>
      </c>
      <c r="AF820" s="6" t="str">
        <f>IF($AE820=17,_xlfn.XLOOKUP($A820&amp;" ",CostDB!B:B,CostDB!A:A,"",,),IF($AE820=15,_xlfn.XLOOKUP($A820&amp;"   ",CostDB!B:B,CostDB!A:A,"",,),""))</f>
        <v/>
      </c>
      <c r="AG820" s="6" t="str">
        <f t="shared" si="50"/>
        <v/>
      </c>
      <c r="AH820" s="6" t="str">
        <f t="shared" si="49"/>
        <v/>
      </c>
      <c r="AI820" s="6" t="str">
        <f>IF($AF820="","",IF(LEFT(A820,5)="17500","タンク",IF(LEFT(A820,5)="17510","タンク",IF(COUNTIF(WeDB!$D$174:$D$183,$AF820)&gt;0,"吊掛けのみ",IF(COUNTIF(WeDB!$M$3:$M$169,$AF820)&gt;0,"アルミ",IF(COUNTIF(WeDB!D$3:D$169,$AF820),"WE適用","適用無し"))))))</f>
        <v/>
      </c>
      <c r="AJ820" s="6" t="str">
        <f>IF(AND(AI820="WE適用",COUNTIF(Planning!$AS$10:$AS$896,$AF820&amp;"_"&amp;$AH820)&gt;0),"計画ok",IF(AND(AI820="WE適用",COUNTIF(Planning!$AS$10:$AS$896,$AF820&amp;"_"&amp;$AH820)=0),"未反映NG",""))</f>
        <v/>
      </c>
      <c r="AK820" s="6" t="str">
        <f t="shared" si="51"/>
        <v>_</v>
      </c>
      <c r="AL820" s="6" t="str">
        <f>IF(B820="","",_xlfn.XLOOKUP(AF820,CostDB!A:A,CostDB!G:G))</f>
        <v/>
      </c>
    </row>
    <row r="821" spans="1:38" x14ac:dyDescent="0.35">
      <c r="A821" s="8"/>
      <c r="B821" s="9"/>
      <c r="C821" s="9"/>
      <c r="D821" s="10"/>
      <c r="E821" s="9"/>
      <c r="F821" s="9"/>
      <c r="G821" s="9"/>
      <c r="H821" s="9"/>
      <c r="I821" s="9"/>
      <c r="J821" s="9"/>
      <c r="K821" s="9"/>
      <c r="L821" s="9"/>
      <c r="M821" s="9"/>
      <c r="N821" s="9"/>
      <c r="O821" s="9"/>
      <c r="P821" s="9"/>
      <c r="Q821" s="9"/>
      <c r="R821" s="9"/>
      <c r="S821" s="9"/>
      <c r="T821" s="9"/>
      <c r="U821" s="9"/>
      <c r="V821" s="9"/>
      <c r="W821" s="9"/>
      <c r="X821" s="9"/>
      <c r="Y821" s="9"/>
      <c r="Z821" s="9"/>
      <c r="AA821" s="9"/>
      <c r="AB821" s="9"/>
      <c r="AC821" s="10"/>
      <c r="AD821" s="535"/>
      <c r="AE821" s="6">
        <f t="shared" si="52"/>
        <v>0</v>
      </c>
      <c r="AF821" s="6" t="str">
        <f>IF($AE821=17,_xlfn.XLOOKUP($A821&amp;" ",CostDB!B:B,CostDB!A:A,"",,),IF($AE821=15,_xlfn.XLOOKUP($A821&amp;"   ",CostDB!B:B,CostDB!A:A,"",,),""))</f>
        <v/>
      </c>
      <c r="AG821" s="6" t="str">
        <f t="shared" si="50"/>
        <v/>
      </c>
      <c r="AH821" s="6" t="str">
        <f t="shared" si="49"/>
        <v/>
      </c>
      <c r="AI821" s="6" t="str">
        <f>IF($AF821="","",IF(LEFT(A821,5)="17500","タンク",IF(LEFT(A821,5)="17510","タンク",IF(COUNTIF(WeDB!$D$174:$D$183,$AF821)&gt;0,"吊掛けのみ",IF(COUNTIF(WeDB!$M$3:$M$169,$AF821)&gt;0,"アルミ",IF(COUNTIF(WeDB!D$3:D$169,$AF821),"WE適用","適用無し"))))))</f>
        <v/>
      </c>
      <c r="AJ821" s="6" t="str">
        <f>IF(AND(AI821="WE適用",COUNTIF(Planning!$AS$10:$AS$896,$AF821&amp;"_"&amp;$AH821)&gt;0),"計画ok",IF(AND(AI821="WE適用",COUNTIF(Planning!$AS$10:$AS$896,$AF821&amp;"_"&amp;$AH821)=0),"未反映NG",""))</f>
        <v/>
      </c>
      <c r="AK821" s="6" t="str">
        <f t="shared" si="51"/>
        <v>_</v>
      </c>
      <c r="AL821" s="6" t="str">
        <f>IF(B821="","",_xlfn.XLOOKUP(AF821,CostDB!A:A,CostDB!G:G))</f>
        <v/>
      </c>
    </row>
    <row r="822" spans="1:38" x14ac:dyDescent="0.35">
      <c r="A822" s="8"/>
      <c r="B822" s="9"/>
      <c r="C822" s="9"/>
      <c r="D822" s="10"/>
      <c r="E822" s="9"/>
      <c r="F822" s="9"/>
      <c r="G822" s="9"/>
      <c r="H822" s="9"/>
      <c r="I822" s="9"/>
      <c r="J822" s="9"/>
      <c r="K822" s="9"/>
      <c r="L822" s="9"/>
      <c r="M822" s="9"/>
      <c r="N822" s="9"/>
      <c r="O822" s="9"/>
      <c r="P822" s="9"/>
      <c r="Q822" s="9"/>
      <c r="R822" s="9"/>
      <c r="S822" s="9"/>
      <c r="T822" s="9"/>
      <c r="U822" s="9"/>
      <c r="V822" s="9"/>
      <c r="W822" s="9"/>
      <c r="X822" s="9"/>
      <c r="Y822" s="9"/>
      <c r="Z822" s="9"/>
      <c r="AA822" s="9"/>
      <c r="AB822" s="9"/>
      <c r="AC822" s="10"/>
      <c r="AD822" s="535"/>
      <c r="AE822" s="6">
        <f t="shared" si="52"/>
        <v>0</v>
      </c>
      <c r="AF822" s="6" t="str">
        <f>IF($AE822=17,_xlfn.XLOOKUP($A822&amp;" ",CostDB!B:B,CostDB!A:A,"",,),IF($AE822=15,_xlfn.XLOOKUP($A822&amp;"   ",CostDB!B:B,CostDB!A:A,"",,),""))</f>
        <v/>
      </c>
      <c r="AG822" s="6" t="str">
        <f t="shared" si="50"/>
        <v/>
      </c>
      <c r="AH822" s="6" t="str">
        <f t="shared" si="49"/>
        <v/>
      </c>
      <c r="AI822" s="6" t="str">
        <f>IF($AF822="","",IF(LEFT(A822,5)="17500","タンク",IF(LEFT(A822,5)="17510","タンク",IF(COUNTIF(WeDB!$D$174:$D$183,$AF822)&gt;0,"吊掛けのみ",IF(COUNTIF(WeDB!$M$3:$M$169,$AF822)&gt;0,"アルミ",IF(COUNTIF(WeDB!D$3:D$169,$AF822),"WE適用","適用無し"))))))</f>
        <v/>
      </c>
      <c r="AJ822" s="6" t="str">
        <f>IF(AND(AI822="WE適用",COUNTIF(Planning!$AS$10:$AS$896,$AF822&amp;"_"&amp;$AH822)&gt;0),"計画ok",IF(AND(AI822="WE適用",COUNTIF(Planning!$AS$10:$AS$896,$AF822&amp;"_"&amp;$AH822)=0),"未反映NG",""))</f>
        <v/>
      </c>
      <c r="AK822" s="6" t="str">
        <f t="shared" si="51"/>
        <v>_</v>
      </c>
      <c r="AL822" s="6" t="str">
        <f>IF(B822="","",_xlfn.XLOOKUP(AF822,CostDB!A:A,CostDB!G:G))</f>
        <v/>
      </c>
    </row>
    <row r="823" spans="1:38" x14ac:dyDescent="0.35">
      <c r="A823" s="8"/>
      <c r="B823" s="9"/>
      <c r="C823" s="9"/>
      <c r="D823" s="10"/>
      <c r="E823" s="9"/>
      <c r="F823" s="9"/>
      <c r="G823" s="9"/>
      <c r="H823" s="9"/>
      <c r="I823" s="9"/>
      <c r="J823" s="9"/>
      <c r="K823" s="9"/>
      <c r="L823" s="9"/>
      <c r="M823" s="9"/>
      <c r="N823" s="9"/>
      <c r="O823" s="9"/>
      <c r="P823" s="9"/>
      <c r="Q823" s="9"/>
      <c r="R823" s="9"/>
      <c r="S823" s="9"/>
      <c r="T823" s="9"/>
      <c r="U823" s="9"/>
      <c r="V823" s="9"/>
      <c r="W823" s="9"/>
      <c r="X823" s="9"/>
      <c r="Y823" s="9"/>
      <c r="Z823" s="9"/>
      <c r="AA823" s="9"/>
      <c r="AB823" s="9"/>
      <c r="AC823" s="10"/>
      <c r="AD823" s="535"/>
      <c r="AE823" s="6">
        <f t="shared" si="52"/>
        <v>0</v>
      </c>
      <c r="AF823" s="6" t="str">
        <f>IF($AE823=17,_xlfn.XLOOKUP($A823&amp;" ",CostDB!B:B,CostDB!A:A,"",,),IF($AE823=15,_xlfn.XLOOKUP($A823&amp;"   ",CostDB!B:B,CostDB!A:A,"",,),""))</f>
        <v/>
      </c>
      <c r="AG823" s="6" t="str">
        <f t="shared" si="50"/>
        <v/>
      </c>
      <c r="AH823" s="6" t="str">
        <f t="shared" si="49"/>
        <v/>
      </c>
      <c r="AI823" s="6" t="str">
        <f>IF($AF823="","",IF(LEFT(A823,5)="17500","タンク",IF(LEFT(A823,5)="17510","タンク",IF(COUNTIF(WeDB!$D$174:$D$183,$AF823)&gt;0,"吊掛けのみ",IF(COUNTIF(WeDB!$M$3:$M$169,$AF823)&gt;0,"アルミ",IF(COUNTIF(WeDB!D$3:D$169,$AF823),"WE適用","適用無し"))))))</f>
        <v/>
      </c>
      <c r="AJ823" s="6" t="str">
        <f>IF(AND(AI823="WE適用",COUNTIF(Planning!$AS$10:$AS$896,$AF823&amp;"_"&amp;$AH823)&gt;0),"計画ok",IF(AND(AI823="WE適用",COUNTIF(Planning!$AS$10:$AS$896,$AF823&amp;"_"&amp;$AH823)=0),"未反映NG",""))</f>
        <v/>
      </c>
      <c r="AK823" s="6" t="str">
        <f t="shared" si="51"/>
        <v>_</v>
      </c>
      <c r="AL823" s="6" t="str">
        <f>IF(B823="","",_xlfn.XLOOKUP(AF823,CostDB!A:A,CostDB!G:G))</f>
        <v/>
      </c>
    </row>
    <row r="824" spans="1:38" x14ac:dyDescent="0.35">
      <c r="A824" s="8"/>
      <c r="B824" s="9"/>
      <c r="C824" s="9"/>
      <c r="D824" s="10"/>
      <c r="E824" s="9"/>
      <c r="F824" s="9"/>
      <c r="G824" s="9"/>
      <c r="H824" s="9"/>
      <c r="I824" s="9"/>
      <c r="J824" s="9"/>
      <c r="K824" s="9"/>
      <c r="L824" s="9"/>
      <c r="M824" s="9"/>
      <c r="N824" s="9"/>
      <c r="O824" s="9"/>
      <c r="P824" s="9"/>
      <c r="Q824" s="9"/>
      <c r="R824" s="9"/>
      <c r="S824" s="9"/>
      <c r="T824" s="9"/>
      <c r="U824" s="9"/>
      <c r="V824" s="9"/>
      <c r="W824" s="9"/>
      <c r="X824" s="9"/>
      <c r="Y824" s="9"/>
      <c r="Z824" s="9"/>
      <c r="AA824" s="9"/>
      <c r="AB824" s="9"/>
      <c r="AC824" s="10"/>
      <c r="AD824" s="535"/>
      <c r="AE824" s="6">
        <f t="shared" si="52"/>
        <v>0</v>
      </c>
      <c r="AF824" s="6" t="str">
        <f>IF($AE824=17,_xlfn.XLOOKUP($A824&amp;" ",CostDB!B:B,CostDB!A:A,"",,),IF($AE824=15,_xlfn.XLOOKUP($A824&amp;"   ",CostDB!B:B,CostDB!A:A,"",,),""))</f>
        <v/>
      </c>
      <c r="AG824" s="6" t="str">
        <f t="shared" si="50"/>
        <v/>
      </c>
      <c r="AH824" s="6" t="str">
        <f t="shared" si="49"/>
        <v/>
      </c>
      <c r="AI824" s="6" t="str">
        <f>IF($AF824="","",IF(LEFT(A824,5)="17500","タンク",IF(LEFT(A824,5)="17510","タンク",IF(COUNTIF(WeDB!$D$174:$D$183,$AF824)&gt;0,"吊掛けのみ",IF(COUNTIF(WeDB!$M$3:$M$169,$AF824)&gt;0,"アルミ",IF(COUNTIF(WeDB!D$3:D$169,$AF824),"WE適用","適用無し"))))))</f>
        <v/>
      </c>
      <c r="AJ824" s="6" t="str">
        <f>IF(AND(AI824="WE適用",COUNTIF(Planning!$AS$10:$AS$896,$AF824&amp;"_"&amp;$AH824)&gt;0),"計画ok",IF(AND(AI824="WE適用",COUNTIF(Planning!$AS$10:$AS$896,$AF824&amp;"_"&amp;$AH824)=0),"未反映NG",""))</f>
        <v/>
      </c>
      <c r="AK824" s="6" t="str">
        <f t="shared" si="51"/>
        <v>_</v>
      </c>
      <c r="AL824" s="6" t="str">
        <f>IF(B824="","",_xlfn.XLOOKUP(AF824,CostDB!A:A,CostDB!G:G))</f>
        <v/>
      </c>
    </row>
    <row r="825" spans="1:38" x14ac:dyDescent="0.35">
      <c r="A825" s="8"/>
      <c r="B825" s="9"/>
      <c r="C825" s="9"/>
      <c r="D825" s="10"/>
      <c r="E825" s="9"/>
      <c r="F825" s="9"/>
      <c r="G825" s="9"/>
      <c r="H825" s="9"/>
      <c r="I825" s="9"/>
      <c r="J825" s="9"/>
      <c r="K825" s="9"/>
      <c r="L825" s="9"/>
      <c r="M825" s="9"/>
      <c r="N825" s="9"/>
      <c r="O825" s="9"/>
      <c r="P825" s="9"/>
      <c r="Q825" s="9"/>
      <c r="R825" s="9"/>
      <c r="S825" s="9"/>
      <c r="T825" s="9"/>
      <c r="U825" s="9"/>
      <c r="V825" s="9"/>
      <c r="W825" s="9"/>
      <c r="X825" s="9"/>
      <c r="Y825" s="9"/>
      <c r="Z825" s="9"/>
      <c r="AA825" s="9"/>
      <c r="AB825" s="9"/>
      <c r="AC825" s="10"/>
      <c r="AD825" s="535"/>
      <c r="AE825" s="6">
        <f t="shared" si="52"/>
        <v>0</v>
      </c>
      <c r="AF825" s="6" t="str">
        <f>IF($AE825=17,_xlfn.XLOOKUP($A825&amp;" ",CostDB!B:B,CostDB!A:A,"",,),IF($AE825=15,_xlfn.XLOOKUP($A825&amp;"   ",CostDB!B:B,CostDB!A:A,"",,),""))</f>
        <v/>
      </c>
      <c r="AG825" s="6" t="str">
        <f t="shared" si="50"/>
        <v/>
      </c>
      <c r="AH825" s="6" t="str">
        <f t="shared" si="49"/>
        <v/>
      </c>
      <c r="AI825" s="6" t="str">
        <f>IF($AF825="","",IF(LEFT(A825,5)="17500","タンク",IF(LEFT(A825,5)="17510","タンク",IF(COUNTIF(WeDB!$D$174:$D$183,$AF825)&gt;0,"吊掛けのみ",IF(COUNTIF(WeDB!$M$3:$M$169,$AF825)&gt;0,"アルミ",IF(COUNTIF(WeDB!D$3:D$169,$AF825),"WE適用","適用無し"))))))</f>
        <v/>
      </c>
      <c r="AJ825" s="6" t="str">
        <f>IF(AND(AI825="WE適用",COUNTIF(Planning!$AS$10:$AS$896,$AF825&amp;"_"&amp;$AH825)&gt;0),"計画ok",IF(AND(AI825="WE適用",COUNTIF(Planning!$AS$10:$AS$896,$AF825&amp;"_"&amp;$AH825)=0),"未反映NG",""))</f>
        <v/>
      </c>
      <c r="AK825" s="6" t="str">
        <f t="shared" si="51"/>
        <v>_</v>
      </c>
      <c r="AL825" s="6" t="str">
        <f>IF(B825="","",_xlfn.XLOOKUP(AF825,CostDB!A:A,CostDB!G:G))</f>
        <v/>
      </c>
    </row>
    <row r="826" spans="1:38" x14ac:dyDescent="0.35">
      <c r="A826" s="8"/>
      <c r="B826" s="9"/>
      <c r="C826" s="9"/>
      <c r="D826" s="10"/>
      <c r="E826" s="9"/>
      <c r="F826" s="9"/>
      <c r="G826" s="9"/>
      <c r="H826" s="9"/>
      <c r="I826" s="9"/>
      <c r="J826" s="9"/>
      <c r="K826" s="9"/>
      <c r="L826" s="9"/>
      <c r="M826" s="9"/>
      <c r="N826" s="9"/>
      <c r="O826" s="9"/>
      <c r="P826" s="9"/>
      <c r="Q826" s="9"/>
      <c r="R826" s="9"/>
      <c r="S826" s="9"/>
      <c r="T826" s="9"/>
      <c r="U826" s="9"/>
      <c r="V826" s="9"/>
      <c r="W826" s="9"/>
      <c r="X826" s="9"/>
      <c r="Y826" s="9"/>
      <c r="Z826" s="9"/>
      <c r="AA826" s="9"/>
      <c r="AB826" s="9"/>
      <c r="AC826" s="10"/>
      <c r="AD826" s="535"/>
      <c r="AE826" s="6">
        <f t="shared" si="52"/>
        <v>0</v>
      </c>
      <c r="AF826" s="6" t="str">
        <f>IF($AE826=17,_xlfn.XLOOKUP($A826&amp;" ",CostDB!B:B,CostDB!A:A,"",,),IF($AE826=15,_xlfn.XLOOKUP($A826&amp;"   ",CostDB!B:B,CostDB!A:A,"",,),""))</f>
        <v/>
      </c>
      <c r="AG826" s="6" t="str">
        <f t="shared" si="50"/>
        <v/>
      </c>
      <c r="AH826" s="6" t="str">
        <f t="shared" si="49"/>
        <v/>
      </c>
      <c r="AI826" s="6" t="str">
        <f>IF($AF826="","",IF(LEFT(A826,5)="17500","タンク",IF(LEFT(A826,5)="17510","タンク",IF(COUNTIF(WeDB!$D$174:$D$183,$AF826)&gt;0,"吊掛けのみ",IF(COUNTIF(WeDB!$M$3:$M$169,$AF826)&gt;0,"アルミ",IF(COUNTIF(WeDB!D$3:D$169,$AF826),"WE適用","適用無し"))))))</f>
        <v/>
      </c>
      <c r="AJ826" s="6" t="str">
        <f>IF(AND(AI826="WE適用",COUNTIF(Planning!$AS$10:$AS$896,$AF826&amp;"_"&amp;$AH826)&gt;0),"計画ok",IF(AND(AI826="WE適用",COUNTIF(Planning!$AS$10:$AS$896,$AF826&amp;"_"&amp;$AH826)=0),"未反映NG",""))</f>
        <v/>
      </c>
      <c r="AK826" s="6" t="str">
        <f t="shared" si="51"/>
        <v>_</v>
      </c>
      <c r="AL826" s="6" t="str">
        <f>IF(B826="","",_xlfn.XLOOKUP(AF826,CostDB!A:A,CostDB!G:G))</f>
        <v/>
      </c>
    </row>
    <row r="827" spans="1:38" x14ac:dyDescent="0.35">
      <c r="A827" s="8"/>
      <c r="B827" s="9"/>
      <c r="C827" s="9"/>
      <c r="D827" s="10"/>
      <c r="E827" s="9"/>
      <c r="F827" s="9"/>
      <c r="G827" s="9"/>
      <c r="H827" s="9"/>
      <c r="I827" s="9"/>
      <c r="J827" s="9"/>
      <c r="K827" s="9"/>
      <c r="L827" s="9"/>
      <c r="M827" s="9"/>
      <c r="N827" s="9"/>
      <c r="O827" s="9"/>
      <c r="P827" s="9"/>
      <c r="Q827" s="9"/>
      <c r="R827" s="9"/>
      <c r="S827" s="9"/>
      <c r="T827" s="9"/>
      <c r="U827" s="9"/>
      <c r="V827" s="9"/>
      <c r="W827" s="9"/>
      <c r="X827" s="9"/>
      <c r="Y827" s="9"/>
      <c r="Z827" s="9"/>
      <c r="AA827" s="9"/>
      <c r="AB827" s="9"/>
      <c r="AC827" s="10"/>
      <c r="AD827" s="535"/>
      <c r="AE827" s="6">
        <f t="shared" si="52"/>
        <v>0</v>
      </c>
      <c r="AF827" s="6" t="str">
        <f>IF($AE827=17,_xlfn.XLOOKUP($A827&amp;" ",CostDB!B:B,CostDB!A:A,"",,),IF($AE827=15,_xlfn.XLOOKUP($A827&amp;"   ",CostDB!B:B,CostDB!A:A,"",,),""))</f>
        <v/>
      </c>
      <c r="AG827" s="6" t="str">
        <f t="shared" si="50"/>
        <v/>
      </c>
      <c r="AH827" s="6" t="str">
        <f t="shared" si="49"/>
        <v/>
      </c>
      <c r="AI827" s="6" t="str">
        <f>IF($AF827="","",IF(LEFT(A827,5)="17500","タンク",IF(LEFT(A827,5)="17510","タンク",IF(COUNTIF(WeDB!$D$174:$D$183,$AF827)&gt;0,"吊掛けのみ",IF(COUNTIF(WeDB!$M$3:$M$169,$AF827)&gt;0,"アルミ",IF(COUNTIF(WeDB!D$3:D$169,$AF827),"WE適用","適用無し"))))))</f>
        <v/>
      </c>
      <c r="AJ827" s="6" t="str">
        <f>IF(AND(AI827="WE適用",COUNTIF(Planning!$AS$10:$AS$896,$AF827&amp;"_"&amp;$AH827)&gt;0),"計画ok",IF(AND(AI827="WE適用",COUNTIF(Planning!$AS$10:$AS$896,$AF827&amp;"_"&amp;$AH827)=0),"未反映NG",""))</f>
        <v/>
      </c>
      <c r="AK827" s="6" t="str">
        <f t="shared" si="51"/>
        <v>_</v>
      </c>
      <c r="AL827" s="6" t="str">
        <f>IF(B827="","",_xlfn.XLOOKUP(AF827,CostDB!A:A,CostDB!G:G))</f>
        <v/>
      </c>
    </row>
    <row r="828" spans="1:38" x14ac:dyDescent="0.35">
      <c r="A828" s="8"/>
      <c r="B828" s="9"/>
      <c r="C828" s="9"/>
      <c r="D828" s="10"/>
      <c r="E828" s="9"/>
      <c r="F828" s="9"/>
      <c r="G828" s="9"/>
      <c r="H828" s="9"/>
      <c r="I828" s="9"/>
      <c r="J828" s="9"/>
      <c r="K828" s="9"/>
      <c r="L828" s="9"/>
      <c r="M828" s="9"/>
      <c r="N828" s="9"/>
      <c r="O828" s="9"/>
      <c r="P828" s="9"/>
      <c r="Q828" s="9"/>
      <c r="R828" s="9"/>
      <c r="S828" s="9"/>
      <c r="T828" s="9"/>
      <c r="U828" s="9"/>
      <c r="V828" s="9"/>
      <c r="W828" s="9"/>
      <c r="X828" s="9"/>
      <c r="Y828" s="9"/>
      <c r="Z828" s="9"/>
      <c r="AA828" s="9"/>
      <c r="AB828" s="9"/>
      <c r="AC828" s="10"/>
      <c r="AD828" s="535"/>
      <c r="AE828" s="6">
        <f t="shared" si="52"/>
        <v>0</v>
      </c>
      <c r="AF828" s="6" t="str">
        <f>IF($AE828=17,_xlfn.XLOOKUP($A828&amp;" ",CostDB!B:B,CostDB!A:A,"",,),IF($AE828=15,_xlfn.XLOOKUP($A828&amp;"   ",CostDB!B:B,CostDB!A:A,"",,),""))</f>
        <v/>
      </c>
      <c r="AG828" s="6" t="str">
        <f t="shared" si="50"/>
        <v/>
      </c>
      <c r="AH828" s="6" t="str">
        <f t="shared" si="49"/>
        <v/>
      </c>
      <c r="AI828" s="6" t="str">
        <f>IF($AF828="","",IF(LEFT(A828,5)="17500","タンク",IF(LEFT(A828,5)="17510","タンク",IF(COUNTIF(WeDB!$D$174:$D$183,$AF828)&gt;0,"吊掛けのみ",IF(COUNTIF(WeDB!$M$3:$M$169,$AF828)&gt;0,"アルミ",IF(COUNTIF(WeDB!D$3:D$169,$AF828),"WE適用","適用無し"))))))</f>
        <v/>
      </c>
      <c r="AJ828" s="6" t="str">
        <f>IF(AND(AI828="WE適用",COUNTIF(Planning!$AS$10:$AS$896,$AF828&amp;"_"&amp;$AH828)&gt;0),"計画ok",IF(AND(AI828="WE適用",COUNTIF(Planning!$AS$10:$AS$896,$AF828&amp;"_"&amp;$AH828)=0),"未反映NG",""))</f>
        <v/>
      </c>
      <c r="AK828" s="6" t="str">
        <f t="shared" si="51"/>
        <v>_</v>
      </c>
      <c r="AL828" s="6" t="str">
        <f>IF(B828="","",_xlfn.XLOOKUP(AF828,CostDB!A:A,CostDB!G:G))</f>
        <v/>
      </c>
    </row>
    <row r="829" spans="1:38" x14ac:dyDescent="0.35">
      <c r="A829" s="8"/>
      <c r="B829" s="9"/>
      <c r="C829" s="9"/>
      <c r="D829" s="10"/>
      <c r="E829" s="9"/>
      <c r="F829" s="9"/>
      <c r="G829" s="9"/>
      <c r="H829" s="9"/>
      <c r="I829" s="9"/>
      <c r="J829" s="9"/>
      <c r="K829" s="9"/>
      <c r="L829" s="9"/>
      <c r="M829" s="9"/>
      <c r="N829" s="9"/>
      <c r="O829" s="9"/>
      <c r="P829" s="9"/>
      <c r="Q829" s="9"/>
      <c r="R829" s="9"/>
      <c r="S829" s="9"/>
      <c r="T829" s="9"/>
      <c r="U829" s="9"/>
      <c r="V829" s="9"/>
      <c r="W829" s="9"/>
      <c r="X829" s="9"/>
      <c r="Y829" s="9"/>
      <c r="Z829" s="9"/>
      <c r="AA829" s="9"/>
      <c r="AB829" s="9"/>
      <c r="AC829" s="10"/>
      <c r="AD829" s="535"/>
      <c r="AE829" s="6">
        <f t="shared" si="52"/>
        <v>0</v>
      </c>
      <c r="AF829" s="6" t="str">
        <f>IF($AE829=17,_xlfn.XLOOKUP($A829&amp;" ",CostDB!B:B,CostDB!A:A,"",,),IF($AE829=15,_xlfn.XLOOKUP($A829&amp;"   ",CostDB!B:B,CostDB!A:A,"",,),""))</f>
        <v/>
      </c>
      <c r="AG829" s="6" t="str">
        <f t="shared" si="50"/>
        <v/>
      </c>
      <c r="AH829" s="6" t="str">
        <f t="shared" si="49"/>
        <v/>
      </c>
      <c r="AI829" s="6" t="str">
        <f>IF($AF829="","",IF(LEFT(A829,5)="17500","タンク",IF(LEFT(A829,5)="17510","タンク",IF(COUNTIF(WeDB!$D$174:$D$183,$AF829)&gt;0,"吊掛けのみ",IF(COUNTIF(WeDB!$M$3:$M$169,$AF829)&gt;0,"アルミ",IF(COUNTIF(WeDB!D$3:D$169,$AF829),"WE適用","適用無し"))))))</f>
        <v/>
      </c>
      <c r="AJ829" s="6" t="str">
        <f>IF(AND(AI829="WE適用",COUNTIF(Planning!$AS$10:$AS$896,$AF829&amp;"_"&amp;$AH829)&gt;0),"計画ok",IF(AND(AI829="WE適用",COUNTIF(Planning!$AS$10:$AS$896,$AF829&amp;"_"&amp;$AH829)=0),"未反映NG",""))</f>
        <v/>
      </c>
      <c r="AK829" s="6" t="str">
        <f t="shared" si="51"/>
        <v>_</v>
      </c>
      <c r="AL829" s="6" t="str">
        <f>IF(B829="","",_xlfn.XLOOKUP(AF829,CostDB!A:A,CostDB!G:G))</f>
        <v/>
      </c>
    </row>
    <row r="830" spans="1:38" x14ac:dyDescent="0.35">
      <c r="A830" s="8"/>
      <c r="B830" s="9"/>
      <c r="C830" s="9"/>
      <c r="D830" s="10"/>
      <c r="E830" s="9"/>
      <c r="F830" s="9"/>
      <c r="G830" s="9"/>
      <c r="H830" s="9"/>
      <c r="I830" s="9"/>
      <c r="J830" s="9"/>
      <c r="K830" s="9"/>
      <c r="L830" s="9"/>
      <c r="M830" s="9"/>
      <c r="N830" s="9"/>
      <c r="O830" s="9"/>
      <c r="P830" s="9"/>
      <c r="Q830" s="9"/>
      <c r="R830" s="9"/>
      <c r="S830" s="9"/>
      <c r="T830" s="9"/>
      <c r="U830" s="9"/>
      <c r="V830" s="9"/>
      <c r="W830" s="9"/>
      <c r="X830" s="9"/>
      <c r="Y830" s="9"/>
      <c r="Z830" s="9"/>
      <c r="AA830" s="9"/>
      <c r="AB830" s="9"/>
      <c r="AC830" s="10"/>
      <c r="AD830" s="535"/>
      <c r="AE830" s="6">
        <f t="shared" si="52"/>
        <v>0</v>
      </c>
      <c r="AF830" s="6" t="str">
        <f>IF($AE830=17,_xlfn.XLOOKUP($A830&amp;" ",CostDB!B:B,CostDB!A:A,"",,),IF($AE830=15,_xlfn.XLOOKUP($A830&amp;"   ",CostDB!B:B,CostDB!A:A,"",,),""))</f>
        <v/>
      </c>
      <c r="AG830" s="6" t="str">
        <f t="shared" si="50"/>
        <v/>
      </c>
      <c r="AH830" s="6" t="str">
        <f t="shared" si="49"/>
        <v/>
      </c>
      <c r="AI830" s="6" t="str">
        <f>IF($AF830="","",IF(LEFT(A830,5)="17500","タンク",IF(LEFT(A830,5)="17510","タンク",IF(COUNTIF(WeDB!$D$174:$D$183,$AF830)&gt;0,"吊掛けのみ",IF(COUNTIF(WeDB!$M$3:$M$169,$AF830)&gt;0,"アルミ",IF(COUNTIF(WeDB!D$3:D$169,$AF830),"WE適用","適用無し"))))))</f>
        <v/>
      </c>
      <c r="AJ830" s="6" t="str">
        <f>IF(AND(AI830="WE適用",COUNTIF(Planning!$AS$10:$AS$896,$AF830&amp;"_"&amp;$AH830)&gt;0),"計画ok",IF(AND(AI830="WE適用",COUNTIF(Planning!$AS$10:$AS$896,$AF830&amp;"_"&amp;$AH830)=0),"未反映NG",""))</f>
        <v/>
      </c>
      <c r="AK830" s="6" t="str">
        <f t="shared" si="51"/>
        <v>_</v>
      </c>
      <c r="AL830" s="6" t="str">
        <f>IF(B830="","",_xlfn.XLOOKUP(AF830,CostDB!A:A,CostDB!G:G))</f>
        <v/>
      </c>
    </row>
    <row r="831" spans="1:38" x14ac:dyDescent="0.35">
      <c r="A831" s="8"/>
      <c r="B831" s="9"/>
      <c r="C831" s="9"/>
      <c r="D831" s="10"/>
      <c r="E831" s="9"/>
      <c r="F831" s="9"/>
      <c r="G831" s="9"/>
      <c r="H831" s="9"/>
      <c r="I831" s="9"/>
      <c r="J831" s="9"/>
      <c r="K831" s="9"/>
      <c r="L831" s="9"/>
      <c r="M831" s="9"/>
      <c r="N831" s="9"/>
      <c r="O831" s="9"/>
      <c r="P831" s="9"/>
      <c r="Q831" s="9"/>
      <c r="R831" s="9"/>
      <c r="S831" s="9"/>
      <c r="T831" s="9"/>
      <c r="U831" s="9"/>
      <c r="V831" s="9"/>
      <c r="W831" s="9"/>
      <c r="X831" s="9"/>
      <c r="Y831" s="9"/>
      <c r="Z831" s="9"/>
      <c r="AA831" s="9"/>
      <c r="AB831" s="9"/>
      <c r="AC831" s="10"/>
      <c r="AD831" s="535"/>
      <c r="AE831" s="6">
        <f t="shared" si="52"/>
        <v>0</v>
      </c>
      <c r="AF831" s="6" t="str">
        <f>IF($AE831=17,_xlfn.XLOOKUP($A831&amp;" ",CostDB!B:B,CostDB!A:A,"",,),IF($AE831=15,_xlfn.XLOOKUP($A831&amp;"   ",CostDB!B:B,CostDB!A:A,"",,),""))</f>
        <v/>
      </c>
      <c r="AG831" s="6" t="str">
        <f t="shared" si="50"/>
        <v/>
      </c>
      <c r="AH831" s="6" t="str">
        <f t="shared" si="49"/>
        <v/>
      </c>
      <c r="AI831" s="6" t="str">
        <f>IF($AF831="","",IF(LEFT(A831,5)="17500","タンク",IF(LEFT(A831,5)="17510","タンク",IF(COUNTIF(WeDB!$D$174:$D$183,$AF831)&gt;0,"吊掛けのみ",IF(COUNTIF(WeDB!$M$3:$M$169,$AF831)&gt;0,"アルミ",IF(COUNTIF(WeDB!D$3:D$169,$AF831),"WE適用","適用無し"))))))</f>
        <v/>
      </c>
      <c r="AJ831" s="6" t="str">
        <f>IF(AND(AI831="WE適用",COUNTIF(Planning!$AS$10:$AS$896,$AF831&amp;"_"&amp;$AH831)&gt;0),"計画ok",IF(AND(AI831="WE適用",COUNTIF(Planning!$AS$10:$AS$896,$AF831&amp;"_"&amp;$AH831)=0),"未反映NG",""))</f>
        <v/>
      </c>
      <c r="AK831" s="6" t="str">
        <f t="shared" si="51"/>
        <v>_</v>
      </c>
      <c r="AL831" s="6" t="str">
        <f>IF(B831="","",_xlfn.XLOOKUP(AF831,CostDB!A:A,CostDB!G:G))</f>
        <v/>
      </c>
    </row>
    <row r="832" spans="1:38" x14ac:dyDescent="0.35">
      <c r="A832" s="8"/>
      <c r="B832" s="9"/>
      <c r="C832" s="9"/>
      <c r="D832" s="10"/>
      <c r="E832" s="9"/>
      <c r="F832" s="9"/>
      <c r="G832" s="9"/>
      <c r="H832" s="9"/>
      <c r="I832" s="9"/>
      <c r="J832" s="9"/>
      <c r="K832" s="9"/>
      <c r="L832" s="9"/>
      <c r="M832" s="9"/>
      <c r="N832" s="9"/>
      <c r="O832" s="9"/>
      <c r="P832" s="9"/>
      <c r="Q832" s="9"/>
      <c r="R832" s="9"/>
      <c r="S832" s="9"/>
      <c r="T832" s="9"/>
      <c r="U832" s="9"/>
      <c r="V832" s="9"/>
      <c r="W832" s="9"/>
      <c r="X832" s="9"/>
      <c r="Y832" s="9"/>
      <c r="Z832" s="9"/>
      <c r="AA832" s="9"/>
      <c r="AB832" s="9"/>
      <c r="AC832" s="10"/>
      <c r="AD832" s="535"/>
      <c r="AE832" s="6">
        <f t="shared" si="52"/>
        <v>0</v>
      </c>
      <c r="AF832" s="6" t="str">
        <f>IF($AE832=17,_xlfn.XLOOKUP($A832&amp;" ",CostDB!B:B,CostDB!A:A,"",,),IF($AE832=15,_xlfn.XLOOKUP($A832&amp;"   ",CostDB!B:B,CostDB!A:A,"",,),""))</f>
        <v/>
      </c>
      <c r="AG832" s="6" t="str">
        <f t="shared" si="50"/>
        <v/>
      </c>
      <c r="AH832" s="6" t="str">
        <f t="shared" si="49"/>
        <v/>
      </c>
      <c r="AI832" s="6" t="str">
        <f>IF($AF832="","",IF(LEFT(A832,5)="17500","タンク",IF(LEFT(A832,5)="17510","タンク",IF(COUNTIF(WeDB!$D$174:$D$183,$AF832)&gt;0,"吊掛けのみ",IF(COUNTIF(WeDB!$M$3:$M$169,$AF832)&gt;0,"アルミ",IF(COUNTIF(WeDB!D$3:D$169,$AF832),"WE適用","適用無し"))))))</f>
        <v/>
      </c>
      <c r="AJ832" s="6" t="str">
        <f>IF(AND(AI832="WE適用",COUNTIF(Planning!$AS$10:$AS$896,$AF832&amp;"_"&amp;$AH832)&gt;0),"計画ok",IF(AND(AI832="WE適用",COUNTIF(Planning!$AS$10:$AS$896,$AF832&amp;"_"&amp;$AH832)=0),"未反映NG",""))</f>
        <v/>
      </c>
      <c r="AK832" s="6" t="str">
        <f t="shared" si="51"/>
        <v>_</v>
      </c>
      <c r="AL832" s="6" t="str">
        <f>IF(B832="","",_xlfn.XLOOKUP(AF832,CostDB!A:A,CostDB!G:G))</f>
        <v/>
      </c>
    </row>
    <row r="833" spans="1:38" x14ac:dyDescent="0.35">
      <c r="A833" s="8"/>
      <c r="B833" s="9"/>
      <c r="C833" s="9"/>
      <c r="D833" s="10"/>
      <c r="E833" s="9"/>
      <c r="F833" s="9"/>
      <c r="G833" s="9"/>
      <c r="H833" s="9"/>
      <c r="I833" s="9"/>
      <c r="J833" s="9"/>
      <c r="K833" s="9"/>
      <c r="L833" s="9"/>
      <c r="M833" s="9"/>
      <c r="N833" s="9"/>
      <c r="O833" s="9"/>
      <c r="P833" s="9"/>
      <c r="Q833" s="9"/>
      <c r="R833" s="9"/>
      <c r="S833" s="9"/>
      <c r="T833" s="9"/>
      <c r="U833" s="9"/>
      <c r="V833" s="9"/>
      <c r="W833" s="9"/>
      <c r="X833" s="9"/>
      <c r="Y833" s="9"/>
      <c r="Z833" s="9"/>
      <c r="AA833" s="9"/>
      <c r="AB833" s="9"/>
      <c r="AC833" s="10"/>
      <c r="AD833" s="535"/>
      <c r="AE833" s="6">
        <f t="shared" si="52"/>
        <v>0</v>
      </c>
      <c r="AF833" s="6" t="str">
        <f>IF($AE833=17,_xlfn.XLOOKUP($A833&amp;" ",CostDB!B:B,CostDB!A:A,"",,),IF($AE833=15,_xlfn.XLOOKUP($A833&amp;"   ",CostDB!B:B,CostDB!A:A,"",,),""))</f>
        <v/>
      </c>
      <c r="AG833" s="6" t="str">
        <f t="shared" si="50"/>
        <v/>
      </c>
      <c r="AH833" s="6" t="str">
        <f t="shared" si="49"/>
        <v/>
      </c>
      <c r="AI833" s="6" t="str">
        <f>IF($AF833="","",IF(LEFT(A833,5)="17500","タンク",IF(LEFT(A833,5)="17510","タンク",IF(COUNTIF(WeDB!$D$174:$D$183,$AF833)&gt;0,"吊掛けのみ",IF(COUNTIF(WeDB!$M$3:$M$169,$AF833)&gt;0,"アルミ",IF(COUNTIF(WeDB!D$3:D$169,$AF833),"WE適用","適用無し"))))))</f>
        <v/>
      </c>
      <c r="AJ833" s="6" t="str">
        <f>IF(AND(AI833="WE適用",COUNTIF(Planning!$AS$10:$AS$896,$AF833&amp;"_"&amp;$AH833)&gt;0),"計画ok",IF(AND(AI833="WE適用",COUNTIF(Planning!$AS$10:$AS$896,$AF833&amp;"_"&amp;$AH833)=0),"未反映NG",""))</f>
        <v/>
      </c>
      <c r="AK833" s="6" t="str">
        <f t="shared" si="51"/>
        <v>_</v>
      </c>
      <c r="AL833" s="6" t="str">
        <f>IF(B833="","",_xlfn.XLOOKUP(AF833,CostDB!A:A,CostDB!G:G))</f>
        <v/>
      </c>
    </row>
    <row r="834" spans="1:38" x14ac:dyDescent="0.35">
      <c r="A834" s="8"/>
      <c r="B834" s="9"/>
      <c r="C834" s="9"/>
      <c r="D834" s="10"/>
      <c r="E834" s="9"/>
      <c r="F834" s="9"/>
      <c r="G834" s="9"/>
      <c r="H834" s="9"/>
      <c r="I834" s="9"/>
      <c r="J834" s="9"/>
      <c r="K834" s="9"/>
      <c r="L834" s="9"/>
      <c r="M834" s="9"/>
      <c r="N834" s="9"/>
      <c r="O834" s="9"/>
      <c r="P834" s="9"/>
      <c r="Q834" s="9"/>
      <c r="R834" s="9"/>
      <c r="S834" s="9"/>
      <c r="T834" s="9"/>
      <c r="U834" s="9"/>
      <c r="V834" s="9"/>
      <c r="W834" s="9"/>
      <c r="X834" s="9"/>
      <c r="Y834" s="9"/>
      <c r="Z834" s="9"/>
      <c r="AA834" s="9"/>
      <c r="AB834" s="9"/>
      <c r="AC834" s="10"/>
      <c r="AD834" s="535"/>
      <c r="AE834" s="6">
        <f t="shared" si="52"/>
        <v>0</v>
      </c>
      <c r="AF834" s="6" t="str">
        <f>IF($AE834=17,_xlfn.XLOOKUP($A834&amp;" ",CostDB!B:B,CostDB!A:A,"",,),IF($AE834=15,_xlfn.XLOOKUP($A834&amp;"   ",CostDB!B:B,CostDB!A:A,"",,),""))</f>
        <v/>
      </c>
      <c r="AG834" s="6" t="str">
        <f t="shared" si="50"/>
        <v/>
      </c>
      <c r="AH834" s="6" t="str">
        <f t="shared" si="49"/>
        <v/>
      </c>
      <c r="AI834" s="6" t="str">
        <f>IF($AF834="","",IF(LEFT(A834,5)="17500","タンク",IF(LEFT(A834,5)="17510","タンク",IF(COUNTIF(WeDB!$D$174:$D$183,$AF834)&gt;0,"吊掛けのみ",IF(COUNTIF(WeDB!$M$3:$M$169,$AF834)&gt;0,"アルミ",IF(COUNTIF(WeDB!D$3:D$169,$AF834),"WE適用","適用無し"))))))</f>
        <v/>
      </c>
      <c r="AJ834" s="6" t="str">
        <f>IF(AND(AI834="WE適用",COUNTIF(Planning!$AS$10:$AS$896,$AF834&amp;"_"&amp;$AH834)&gt;0),"計画ok",IF(AND(AI834="WE適用",COUNTIF(Planning!$AS$10:$AS$896,$AF834&amp;"_"&amp;$AH834)=0),"未反映NG",""))</f>
        <v/>
      </c>
      <c r="AK834" s="6" t="str">
        <f t="shared" si="51"/>
        <v>_</v>
      </c>
      <c r="AL834" s="6" t="str">
        <f>IF(B834="","",_xlfn.XLOOKUP(AF834,CostDB!A:A,CostDB!G:G))</f>
        <v/>
      </c>
    </row>
    <row r="835" spans="1:38" x14ac:dyDescent="0.35">
      <c r="A835" s="8"/>
      <c r="B835" s="9"/>
      <c r="C835" s="9"/>
      <c r="D835" s="10"/>
      <c r="E835" s="9"/>
      <c r="F835" s="9"/>
      <c r="G835" s="9"/>
      <c r="H835" s="9"/>
      <c r="I835" s="9"/>
      <c r="J835" s="9"/>
      <c r="K835" s="9"/>
      <c r="L835" s="9"/>
      <c r="M835" s="9"/>
      <c r="N835" s="9"/>
      <c r="O835" s="9"/>
      <c r="P835" s="9"/>
      <c r="Q835" s="9"/>
      <c r="R835" s="9"/>
      <c r="S835" s="9"/>
      <c r="T835" s="9"/>
      <c r="U835" s="9"/>
      <c r="V835" s="9"/>
      <c r="W835" s="9"/>
      <c r="X835" s="9"/>
      <c r="Y835" s="9"/>
      <c r="Z835" s="9"/>
      <c r="AA835" s="9"/>
      <c r="AB835" s="9"/>
      <c r="AC835" s="10"/>
      <c r="AD835" s="535"/>
      <c r="AE835" s="6">
        <f t="shared" si="52"/>
        <v>0</v>
      </c>
      <c r="AF835" s="6" t="str">
        <f>IF($AE835=17,_xlfn.XLOOKUP($A835&amp;" ",CostDB!B:B,CostDB!A:A,"",,),IF($AE835=15,_xlfn.XLOOKUP($A835&amp;"   ",CostDB!B:B,CostDB!A:A,"",,),""))</f>
        <v/>
      </c>
      <c r="AG835" s="6" t="str">
        <f t="shared" si="50"/>
        <v/>
      </c>
      <c r="AH835" s="6" t="str">
        <f t="shared" si="49"/>
        <v/>
      </c>
      <c r="AI835" s="6" t="str">
        <f>IF($AF835="","",IF(LEFT(A835,5)="17500","タンク",IF(LEFT(A835,5)="17510","タンク",IF(COUNTIF(WeDB!$D$174:$D$183,$AF835)&gt;0,"吊掛けのみ",IF(COUNTIF(WeDB!$M$3:$M$169,$AF835)&gt;0,"アルミ",IF(COUNTIF(WeDB!D$3:D$169,$AF835),"WE適用","適用無し"))))))</f>
        <v/>
      </c>
      <c r="AJ835" s="6" t="str">
        <f>IF(AND(AI835="WE適用",COUNTIF(Planning!$AS$10:$AS$896,$AF835&amp;"_"&amp;$AH835)&gt;0),"計画ok",IF(AND(AI835="WE適用",COUNTIF(Planning!$AS$10:$AS$896,$AF835&amp;"_"&amp;$AH835)=0),"未反映NG",""))</f>
        <v/>
      </c>
      <c r="AK835" s="6" t="str">
        <f t="shared" si="51"/>
        <v>_</v>
      </c>
      <c r="AL835" s="6" t="str">
        <f>IF(B835="","",_xlfn.XLOOKUP(AF835,CostDB!A:A,CostDB!G:G))</f>
        <v/>
      </c>
    </row>
    <row r="836" spans="1:38" x14ac:dyDescent="0.35">
      <c r="A836" s="8"/>
      <c r="B836" s="9"/>
      <c r="C836" s="9"/>
      <c r="D836" s="10"/>
      <c r="E836" s="9"/>
      <c r="F836" s="9"/>
      <c r="G836" s="9"/>
      <c r="H836" s="9"/>
      <c r="I836" s="9"/>
      <c r="J836" s="9"/>
      <c r="K836" s="9"/>
      <c r="L836" s="9"/>
      <c r="M836" s="9"/>
      <c r="N836" s="9"/>
      <c r="O836" s="9"/>
      <c r="P836" s="9"/>
      <c r="Q836" s="9"/>
      <c r="R836" s="9"/>
      <c r="S836" s="9"/>
      <c r="T836" s="9"/>
      <c r="U836" s="9"/>
      <c r="V836" s="9"/>
      <c r="W836" s="9"/>
      <c r="X836" s="9"/>
      <c r="Y836" s="9"/>
      <c r="Z836" s="9"/>
      <c r="AA836" s="9"/>
      <c r="AB836" s="9"/>
      <c r="AC836" s="10"/>
      <c r="AD836" s="535"/>
      <c r="AE836" s="6">
        <f t="shared" si="52"/>
        <v>0</v>
      </c>
      <c r="AF836" s="6" t="str">
        <f>IF($AE836=17,_xlfn.XLOOKUP($A836&amp;" ",CostDB!B:B,CostDB!A:A,"",,),IF($AE836=15,_xlfn.XLOOKUP($A836&amp;"   ",CostDB!B:B,CostDB!A:A,"",,),""))</f>
        <v/>
      </c>
      <c r="AG836" s="6" t="str">
        <f t="shared" si="50"/>
        <v/>
      </c>
      <c r="AH836" s="6" t="str">
        <f t="shared" si="49"/>
        <v/>
      </c>
      <c r="AI836" s="6" t="str">
        <f>IF($AF836="","",IF(LEFT(A836,5)="17500","タンク",IF(LEFT(A836,5)="17510","タンク",IF(COUNTIF(WeDB!$D$174:$D$183,$AF836)&gt;0,"吊掛けのみ",IF(COUNTIF(WeDB!$M$3:$M$169,$AF836)&gt;0,"アルミ",IF(COUNTIF(WeDB!D$3:D$169,$AF836),"WE適用","適用無し"))))))</f>
        <v/>
      </c>
      <c r="AJ836" s="6" t="str">
        <f>IF(AND(AI836="WE適用",COUNTIF(Planning!$AS$10:$AS$896,$AF836&amp;"_"&amp;$AH836)&gt;0),"計画ok",IF(AND(AI836="WE適用",COUNTIF(Planning!$AS$10:$AS$896,$AF836&amp;"_"&amp;$AH836)=0),"未反映NG",""))</f>
        <v/>
      </c>
      <c r="AK836" s="6" t="str">
        <f t="shared" si="51"/>
        <v>_</v>
      </c>
      <c r="AL836" s="6" t="str">
        <f>IF(B836="","",_xlfn.XLOOKUP(AF836,CostDB!A:A,CostDB!G:G))</f>
        <v/>
      </c>
    </row>
    <row r="837" spans="1:38" x14ac:dyDescent="0.35">
      <c r="A837" s="8"/>
      <c r="B837" s="9"/>
      <c r="C837" s="9"/>
      <c r="D837" s="10"/>
      <c r="E837" s="9"/>
      <c r="F837" s="9"/>
      <c r="G837" s="9"/>
      <c r="H837" s="9"/>
      <c r="I837" s="9"/>
      <c r="J837" s="9"/>
      <c r="K837" s="9"/>
      <c r="L837" s="9"/>
      <c r="M837" s="9"/>
      <c r="N837" s="9"/>
      <c r="O837" s="9"/>
      <c r="P837" s="9"/>
      <c r="Q837" s="9"/>
      <c r="R837" s="9"/>
      <c r="S837" s="9"/>
      <c r="T837" s="9"/>
      <c r="U837" s="9"/>
      <c r="V837" s="9"/>
      <c r="W837" s="9"/>
      <c r="X837" s="9"/>
      <c r="Y837" s="9"/>
      <c r="Z837" s="9"/>
      <c r="AA837" s="9"/>
      <c r="AB837" s="9"/>
      <c r="AC837" s="10"/>
      <c r="AD837" s="535"/>
      <c r="AE837" s="6">
        <f t="shared" si="52"/>
        <v>0</v>
      </c>
      <c r="AF837" s="6" t="str">
        <f>IF($AE837=17,_xlfn.XLOOKUP($A837&amp;" ",CostDB!B:B,CostDB!A:A,"",,),IF($AE837=15,_xlfn.XLOOKUP($A837&amp;"   ",CostDB!B:B,CostDB!A:A,"",,),""))</f>
        <v/>
      </c>
      <c r="AG837" s="6" t="str">
        <f t="shared" si="50"/>
        <v/>
      </c>
      <c r="AH837" s="6" t="str">
        <f t="shared" ref="AH837:AH900" si="53">IF($AG837="","",IF($AG837="COM","CBU",IF($AG837="MULTI","CBU",IF($AG837="FUN","CBU",IF($AG837="CELL","CBU",IF($AG837="CKD","CKD"))))))</f>
        <v/>
      </c>
      <c r="AI837" s="6" t="str">
        <f>IF($AF837="","",IF(LEFT(A837,5)="17500","タンク",IF(LEFT(A837,5)="17510","タンク",IF(COUNTIF(WeDB!$D$174:$D$183,$AF837)&gt;0,"吊掛けのみ",IF(COUNTIF(WeDB!$M$3:$M$169,$AF837)&gt;0,"アルミ",IF(COUNTIF(WeDB!D$3:D$169,$AF837),"WE適用","適用無し"))))))</f>
        <v/>
      </c>
      <c r="AJ837" s="6" t="str">
        <f>IF(AND(AI837="WE適用",COUNTIF(Planning!$AS$10:$AS$896,$AF837&amp;"_"&amp;$AH837)&gt;0),"計画ok",IF(AND(AI837="WE適用",COUNTIF(Planning!$AS$10:$AS$896,$AF837&amp;"_"&amp;$AH837)=0),"未反映NG",""))</f>
        <v/>
      </c>
      <c r="AK837" s="6" t="str">
        <f t="shared" si="51"/>
        <v>_</v>
      </c>
      <c r="AL837" s="6" t="str">
        <f>IF(B837="","",_xlfn.XLOOKUP(AF837,CostDB!A:A,CostDB!G:G))</f>
        <v/>
      </c>
    </row>
    <row r="838" spans="1:38" x14ac:dyDescent="0.35">
      <c r="A838" s="8"/>
      <c r="B838" s="9"/>
      <c r="C838" s="9"/>
      <c r="D838" s="10"/>
      <c r="E838" s="9"/>
      <c r="F838" s="9"/>
      <c r="G838" s="9"/>
      <c r="H838" s="9"/>
      <c r="I838" s="9"/>
      <c r="J838" s="9"/>
      <c r="K838" s="9"/>
      <c r="L838" s="9"/>
      <c r="M838" s="9"/>
      <c r="N838" s="9"/>
      <c r="O838" s="9"/>
      <c r="P838" s="9"/>
      <c r="Q838" s="9"/>
      <c r="R838" s="9"/>
      <c r="S838" s="9"/>
      <c r="T838" s="9"/>
      <c r="U838" s="9"/>
      <c r="V838" s="9"/>
      <c r="W838" s="9"/>
      <c r="X838" s="9"/>
      <c r="Y838" s="9"/>
      <c r="Z838" s="9"/>
      <c r="AA838" s="9"/>
      <c r="AB838" s="9"/>
      <c r="AC838" s="10"/>
      <c r="AD838" s="535"/>
      <c r="AE838" s="6">
        <f t="shared" si="52"/>
        <v>0</v>
      </c>
      <c r="AF838" s="6" t="str">
        <f>IF($AE838=17,_xlfn.XLOOKUP($A838&amp;" ",CostDB!B:B,CostDB!A:A,"",,),IF($AE838=15,_xlfn.XLOOKUP($A838&amp;"   ",CostDB!B:B,CostDB!A:A,"",,),""))</f>
        <v/>
      </c>
      <c r="AG838" s="6" t="str">
        <f t="shared" ref="AG838:AG901" si="54">IF($B838="K2AF02","COM",IF($B838="K2AF04","MULTI",IF($B838="K2AFC3","FUN",IF($B838="K2AFC4","CELL",IF($B838="K2KD32","CKD","")))))</f>
        <v/>
      </c>
      <c r="AH838" s="6" t="str">
        <f t="shared" si="53"/>
        <v/>
      </c>
      <c r="AI838" s="6" t="str">
        <f>IF($AF838="","",IF(LEFT(A838,5)="17500","タンク",IF(LEFT(A838,5)="17510","タンク",IF(COUNTIF(WeDB!$D$174:$D$183,$AF838)&gt;0,"吊掛けのみ",IF(COUNTIF(WeDB!$M$3:$M$169,$AF838)&gt;0,"アルミ",IF(COUNTIF(WeDB!D$3:D$169,$AF838),"WE適用","適用無し"))))))</f>
        <v/>
      </c>
      <c r="AJ838" s="6" t="str">
        <f>IF(AND(AI838="WE適用",COUNTIF(Planning!$AS$10:$AS$896,$AF838&amp;"_"&amp;$AH838)&gt;0),"計画ok",IF(AND(AI838="WE適用",COUNTIF(Planning!$AS$10:$AS$896,$AF838&amp;"_"&amp;$AH838)=0),"未反映NG",""))</f>
        <v/>
      </c>
      <c r="AK838" s="6" t="str">
        <f t="shared" ref="AK838:AK901" si="55">AF838&amp;"_"&amp;AH838</f>
        <v>_</v>
      </c>
      <c r="AL838" s="6" t="str">
        <f>IF(B838="","",_xlfn.XLOOKUP(AF838,CostDB!A:A,CostDB!G:G))</f>
        <v/>
      </c>
    </row>
    <row r="839" spans="1:38" x14ac:dyDescent="0.35">
      <c r="A839" s="8"/>
      <c r="B839" s="9"/>
      <c r="C839" s="9"/>
      <c r="D839" s="10"/>
      <c r="E839" s="9"/>
      <c r="F839" s="9"/>
      <c r="G839" s="9"/>
      <c r="H839" s="9"/>
      <c r="I839" s="9"/>
      <c r="J839" s="9"/>
      <c r="K839" s="9"/>
      <c r="L839" s="9"/>
      <c r="M839" s="9"/>
      <c r="N839" s="9"/>
      <c r="O839" s="9"/>
      <c r="P839" s="9"/>
      <c r="Q839" s="9"/>
      <c r="R839" s="9"/>
      <c r="S839" s="9"/>
      <c r="T839" s="9"/>
      <c r="U839" s="9"/>
      <c r="V839" s="9"/>
      <c r="W839" s="9"/>
      <c r="X839" s="9"/>
      <c r="Y839" s="9"/>
      <c r="Z839" s="9"/>
      <c r="AA839" s="9"/>
      <c r="AB839" s="9"/>
      <c r="AC839" s="10"/>
      <c r="AD839" s="535"/>
      <c r="AE839" s="6">
        <f t="shared" si="52"/>
        <v>0</v>
      </c>
      <c r="AF839" s="6" t="str">
        <f>IF($AE839=17,_xlfn.XLOOKUP($A839&amp;" ",CostDB!B:B,CostDB!A:A,"",,),IF($AE839=15,_xlfn.XLOOKUP($A839&amp;"   ",CostDB!B:B,CostDB!A:A,"",,),""))</f>
        <v/>
      </c>
      <c r="AG839" s="6" t="str">
        <f t="shared" si="54"/>
        <v/>
      </c>
      <c r="AH839" s="6" t="str">
        <f t="shared" si="53"/>
        <v/>
      </c>
      <c r="AI839" s="6" t="str">
        <f>IF($AF839="","",IF(LEFT(A839,5)="17500","タンク",IF(LEFT(A839,5)="17510","タンク",IF(COUNTIF(WeDB!$D$174:$D$183,$AF839)&gt;0,"吊掛けのみ",IF(COUNTIF(WeDB!$M$3:$M$169,$AF839)&gt;0,"アルミ",IF(COUNTIF(WeDB!D$3:D$169,$AF839),"WE適用","適用無し"))))))</f>
        <v/>
      </c>
      <c r="AJ839" s="6" t="str">
        <f>IF(AND(AI839="WE適用",COUNTIF(Planning!$AS$10:$AS$896,$AF839&amp;"_"&amp;$AH839)&gt;0),"計画ok",IF(AND(AI839="WE適用",COUNTIF(Planning!$AS$10:$AS$896,$AF839&amp;"_"&amp;$AH839)=0),"未反映NG",""))</f>
        <v/>
      </c>
      <c r="AK839" s="6" t="str">
        <f t="shared" si="55"/>
        <v>_</v>
      </c>
      <c r="AL839" s="6" t="str">
        <f>IF(B839="","",_xlfn.XLOOKUP(AF839,CostDB!A:A,CostDB!G:G))</f>
        <v/>
      </c>
    </row>
    <row r="840" spans="1:38" x14ac:dyDescent="0.35">
      <c r="A840" s="8"/>
      <c r="B840" s="9"/>
      <c r="C840" s="9"/>
      <c r="D840" s="10"/>
      <c r="E840" s="9"/>
      <c r="F840" s="9"/>
      <c r="G840" s="9"/>
      <c r="H840" s="9"/>
      <c r="I840" s="9"/>
      <c r="J840" s="9"/>
      <c r="K840" s="9"/>
      <c r="L840" s="9"/>
      <c r="M840" s="9"/>
      <c r="N840" s="9"/>
      <c r="O840" s="9"/>
      <c r="P840" s="9"/>
      <c r="Q840" s="9"/>
      <c r="R840" s="9"/>
      <c r="S840" s="9"/>
      <c r="T840" s="9"/>
      <c r="U840" s="9"/>
      <c r="V840" s="9"/>
      <c r="W840" s="9"/>
      <c r="X840" s="9"/>
      <c r="Y840" s="9"/>
      <c r="Z840" s="9"/>
      <c r="AA840" s="9"/>
      <c r="AB840" s="9"/>
      <c r="AC840" s="10"/>
      <c r="AD840" s="535"/>
      <c r="AE840" s="6">
        <f t="shared" si="52"/>
        <v>0</v>
      </c>
      <c r="AF840" s="6" t="str">
        <f>IF($AE840=17,_xlfn.XLOOKUP($A840&amp;" ",CostDB!B:B,CostDB!A:A,"",,),IF($AE840=15,_xlfn.XLOOKUP($A840&amp;"   ",CostDB!B:B,CostDB!A:A,"",,),""))</f>
        <v/>
      </c>
      <c r="AG840" s="6" t="str">
        <f t="shared" si="54"/>
        <v/>
      </c>
      <c r="AH840" s="6" t="str">
        <f t="shared" si="53"/>
        <v/>
      </c>
      <c r="AI840" s="6" t="str">
        <f>IF($AF840="","",IF(LEFT(A840,5)="17500","タンク",IF(LEFT(A840,5)="17510","タンク",IF(COUNTIF(WeDB!$D$174:$D$183,$AF840)&gt;0,"吊掛けのみ",IF(COUNTIF(WeDB!$M$3:$M$169,$AF840)&gt;0,"アルミ",IF(COUNTIF(WeDB!D$3:D$169,$AF840),"WE適用","適用無し"))))))</f>
        <v/>
      </c>
      <c r="AJ840" s="6" t="str">
        <f>IF(AND(AI840="WE適用",COUNTIF(Planning!$AS$10:$AS$896,$AF840&amp;"_"&amp;$AH840)&gt;0),"計画ok",IF(AND(AI840="WE適用",COUNTIF(Planning!$AS$10:$AS$896,$AF840&amp;"_"&amp;$AH840)=0),"未反映NG",""))</f>
        <v/>
      </c>
      <c r="AK840" s="6" t="str">
        <f t="shared" si="55"/>
        <v>_</v>
      </c>
      <c r="AL840" s="6" t="str">
        <f>IF(B840="","",_xlfn.XLOOKUP(AF840,CostDB!A:A,CostDB!G:G))</f>
        <v/>
      </c>
    </row>
    <row r="841" spans="1:38" x14ac:dyDescent="0.35">
      <c r="A841" s="8"/>
      <c r="B841" s="9"/>
      <c r="C841" s="9"/>
      <c r="D841" s="10"/>
      <c r="E841" s="9"/>
      <c r="F841" s="9"/>
      <c r="G841" s="9"/>
      <c r="H841" s="9"/>
      <c r="I841" s="9"/>
      <c r="J841" s="9"/>
      <c r="K841" s="9"/>
      <c r="L841" s="9"/>
      <c r="M841" s="9"/>
      <c r="N841" s="9"/>
      <c r="O841" s="9"/>
      <c r="P841" s="9"/>
      <c r="Q841" s="9"/>
      <c r="R841" s="9"/>
      <c r="S841" s="9"/>
      <c r="T841" s="9"/>
      <c r="U841" s="9"/>
      <c r="V841" s="9"/>
      <c r="W841" s="9"/>
      <c r="X841" s="9"/>
      <c r="Y841" s="9"/>
      <c r="Z841" s="9"/>
      <c r="AA841" s="9"/>
      <c r="AB841" s="9"/>
      <c r="AC841" s="10"/>
      <c r="AD841" s="535"/>
      <c r="AE841" s="6">
        <f t="shared" si="52"/>
        <v>0</v>
      </c>
      <c r="AF841" s="6" t="str">
        <f>IF($AE841=17,_xlfn.XLOOKUP($A841&amp;" ",CostDB!B:B,CostDB!A:A,"",,),IF($AE841=15,_xlfn.XLOOKUP($A841&amp;"   ",CostDB!B:B,CostDB!A:A,"",,),""))</f>
        <v/>
      </c>
      <c r="AG841" s="6" t="str">
        <f t="shared" si="54"/>
        <v/>
      </c>
      <c r="AH841" s="6" t="str">
        <f t="shared" si="53"/>
        <v/>
      </c>
      <c r="AI841" s="6" t="str">
        <f>IF($AF841="","",IF(LEFT(A841,5)="17500","タンク",IF(LEFT(A841,5)="17510","タンク",IF(COUNTIF(WeDB!$D$174:$D$183,$AF841)&gt;0,"吊掛けのみ",IF(COUNTIF(WeDB!$M$3:$M$169,$AF841)&gt;0,"アルミ",IF(COUNTIF(WeDB!D$3:D$169,$AF841),"WE適用","適用無し"))))))</f>
        <v/>
      </c>
      <c r="AJ841" s="6" t="str">
        <f>IF(AND(AI841="WE適用",COUNTIF(Planning!$AS$10:$AS$896,$AF841&amp;"_"&amp;$AH841)&gt;0),"計画ok",IF(AND(AI841="WE適用",COUNTIF(Planning!$AS$10:$AS$896,$AF841&amp;"_"&amp;$AH841)=0),"未反映NG",""))</f>
        <v/>
      </c>
      <c r="AK841" s="6" t="str">
        <f t="shared" si="55"/>
        <v>_</v>
      </c>
      <c r="AL841" s="6" t="str">
        <f>IF(B841="","",_xlfn.XLOOKUP(AF841,CostDB!A:A,CostDB!G:G))</f>
        <v/>
      </c>
    </row>
    <row r="842" spans="1:38" x14ac:dyDescent="0.35">
      <c r="A842" s="8"/>
      <c r="B842" s="9"/>
      <c r="C842" s="9"/>
      <c r="D842" s="10"/>
      <c r="E842" s="9"/>
      <c r="F842" s="9"/>
      <c r="G842" s="9"/>
      <c r="H842" s="9"/>
      <c r="I842" s="9"/>
      <c r="J842" s="9"/>
      <c r="K842" s="9"/>
      <c r="L842" s="9"/>
      <c r="M842" s="9"/>
      <c r="N842" s="9"/>
      <c r="O842" s="9"/>
      <c r="P842" s="9"/>
      <c r="Q842" s="9"/>
      <c r="R842" s="9"/>
      <c r="S842" s="9"/>
      <c r="T842" s="9"/>
      <c r="U842" s="9"/>
      <c r="V842" s="9"/>
      <c r="W842" s="9"/>
      <c r="X842" s="9"/>
      <c r="Y842" s="9"/>
      <c r="Z842" s="9"/>
      <c r="AA842" s="9"/>
      <c r="AB842" s="9"/>
      <c r="AC842" s="10"/>
      <c r="AD842" s="535"/>
      <c r="AE842" s="6">
        <f t="shared" si="52"/>
        <v>0</v>
      </c>
      <c r="AF842" s="6" t="str">
        <f>IF($AE842=17,_xlfn.XLOOKUP($A842&amp;" ",CostDB!B:B,CostDB!A:A,"",,),IF($AE842=15,_xlfn.XLOOKUP($A842&amp;"   ",CostDB!B:B,CostDB!A:A,"",,),""))</f>
        <v/>
      </c>
      <c r="AG842" s="6" t="str">
        <f t="shared" si="54"/>
        <v/>
      </c>
      <c r="AH842" s="6" t="str">
        <f t="shared" si="53"/>
        <v/>
      </c>
      <c r="AI842" s="6" t="str">
        <f>IF($AF842="","",IF(LEFT(A842,5)="17500","タンク",IF(LEFT(A842,5)="17510","タンク",IF(COUNTIF(WeDB!$D$174:$D$183,$AF842)&gt;0,"吊掛けのみ",IF(COUNTIF(WeDB!$M$3:$M$169,$AF842)&gt;0,"アルミ",IF(COUNTIF(WeDB!D$3:D$169,$AF842),"WE適用","適用無し"))))))</f>
        <v/>
      </c>
      <c r="AJ842" s="6" t="str">
        <f>IF(AND(AI842="WE適用",COUNTIF(Planning!$AS$10:$AS$896,$AF842&amp;"_"&amp;$AH842)&gt;0),"計画ok",IF(AND(AI842="WE適用",COUNTIF(Planning!$AS$10:$AS$896,$AF842&amp;"_"&amp;$AH842)=0),"未反映NG",""))</f>
        <v/>
      </c>
      <c r="AK842" s="6" t="str">
        <f t="shared" si="55"/>
        <v>_</v>
      </c>
      <c r="AL842" s="6" t="str">
        <f>IF(B842="","",_xlfn.XLOOKUP(AF842,CostDB!A:A,CostDB!G:G))</f>
        <v/>
      </c>
    </row>
    <row r="843" spans="1:38" x14ac:dyDescent="0.35">
      <c r="A843" s="8"/>
      <c r="B843" s="9"/>
      <c r="C843" s="9"/>
      <c r="D843" s="10"/>
      <c r="E843" s="9"/>
      <c r="F843" s="9"/>
      <c r="G843" s="9"/>
      <c r="H843" s="9"/>
      <c r="I843" s="9"/>
      <c r="J843" s="9"/>
      <c r="K843" s="9"/>
      <c r="L843" s="9"/>
      <c r="M843" s="9"/>
      <c r="N843" s="9"/>
      <c r="O843" s="9"/>
      <c r="P843" s="9"/>
      <c r="Q843" s="9"/>
      <c r="R843" s="9"/>
      <c r="S843" s="9"/>
      <c r="T843" s="9"/>
      <c r="U843" s="9"/>
      <c r="V843" s="9"/>
      <c r="W843" s="9"/>
      <c r="X843" s="9"/>
      <c r="Y843" s="9"/>
      <c r="Z843" s="9"/>
      <c r="AA843" s="9"/>
      <c r="AB843" s="9"/>
      <c r="AC843" s="10"/>
      <c r="AD843" s="535"/>
      <c r="AE843" s="6">
        <f t="shared" si="52"/>
        <v>0</v>
      </c>
      <c r="AF843" s="6" t="str">
        <f>IF($AE843=17,_xlfn.XLOOKUP($A843&amp;" ",CostDB!B:B,CostDB!A:A,"",,),IF($AE843=15,_xlfn.XLOOKUP($A843&amp;"   ",CostDB!B:B,CostDB!A:A,"",,),""))</f>
        <v/>
      </c>
      <c r="AG843" s="6" t="str">
        <f t="shared" si="54"/>
        <v/>
      </c>
      <c r="AH843" s="6" t="str">
        <f t="shared" si="53"/>
        <v/>
      </c>
      <c r="AI843" s="6" t="str">
        <f>IF($AF843="","",IF(LEFT(A843,5)="17500","タンク",IF(LEFT(A843,5)="17510","タンク",IF(COUNTIF(WeDB!$D$174:$D$183,$AF843)&gt;0,"吊掛けのみ",IF(COUNTIF(WeDB!$M$3:$M$169,$AF843)&gt;0,"アルミ",IF(COUNTIF(WeDB!D$3:D$169,$AF843),"WE適用","適用無し"))))))</f>
        <v/>
      </c>
      <c r="AJ843" s="6" t="str">
        <f>IF(AND(AI843="WE適用",COUNTIF(Planning!$AS$10:$AS$896,$AF843&amp;"_"&amp;$AH843)&gt;0),"計画ok",IF(AND(AI843="WE適用",COUNTIF(Planning!$AS$10:$AS$896,$AF843&amp;"_"&amp;$AH843)=0),"未反映NG",""))</f>
        <v/>
      </c>
      <c r="AK843" s="6" t="str">
        <f t="shared" si="55"/>
        <v>_</v>
      </c>
      <c r="AL843" s="6" t="str">
        <f>IF(B843="","",_xlfn.XLOOKUP(AF843,CostDB!A:A,CostDB!G:G))</f>
        <v/>
      </c>
    </row>
    <row r="844" spans="1:38" x14ac:dyDescent="0.35">
      <c r="A844" s="8"/>
      <c r="B844" s="9"/>
      <c r="C844" s="9"/>
      <c r="D844" s="10"/>
      <c r="E844" s="9"/>
      <c r="F844" s="9"/>
      <c r="G844" s="9"/>
      <c r="H844" s="9"/>
      <c r="I844" s="9"/>
      <c r="J844" s="9"/>
      <c r="K844" s="9"/>
      <c r="L844" s="9"/>
      <c r="M844" s="9"/>
      <c r="N844" s="9"/>
      <c r="O844" s="9"/>
      <c r="P844" s="9"/>
      <c r="Q844" s="9"/>
      <c r="R844" s="9"/>
      <c r="S844" s="9"/>
      <c r="T844" s="9"/>
      <c r="U844" s="9"/>
      <c r="V844" s="9"/>
      <c r="W844" s="9"/>
      <c r="X844" s="9"/>
      <c r="Y844" s="9"/>
      <c r="Z844" s="9"/>
      <c r="AA844" s="9"/>
      <c r="AB844" s="9"/>
      <c r="AC844" s="10"/>
      <c r="AD844" s="535"/>
      <c r="AE844" s="6">
        <f t="shared" si="52"/>
        <v>0</v>
      </c>
      <c r="AF844" s="6" t="str">
        <f>IF($AE844=17,_xlfn.XLOOKUP($A844&amp;" ",CostDB!B:B,CostDB!A:A,"",,),IF($AE844=15,_xlfn.XLOOKUP($A844&amp;"   ",CostDB!B:B,CostDB!A:A,"",,),""))</f>
        <v/>
      </c>
      <c r="AG844" s="6" t="str">
        <f t="shared" si="54"/>
        <v/>
      </c>
      <c r="AH844" s="6" t="str">
        <f t="shared" si="53"/>
        <v/>
      </c>
      <c r="AI844" s="6" t="str">
        <f>IF($AF844="","",IF(LEFT(A844,5)="17500","タンク",IF(LEFT(A844,5)="17510","タンク",IF(COUNTIF(WeDB!$D$174:$D$183,$AF844)&gt;0,"吊掛けのみ",IF(COUNTIF(WeDB!$M$3:$M$169,$AF844)&gt;0,"アルミ",IF(COUNTIF(WeDB!D$3:D$169,$AF844),"WE適用","適用無し"))))))</f>
        <v/>
      </c>
      <c r="AJ844" s="6" t="str">
        <f>IF(AND(AI844="WE適用",COUNTIF(Planning!$AS$10:$AS$896,$AF844&amp;"_"&amp;$AH844)&gt;0),"計画ok",IF(AND(AI844="WE適用",COUNTIF(Planning!$AS$10:$AS$896,$AF844&amp;"_"&amp;$AH844)=0),"未反映NG",""))</f>
        <v/>
      </c>
      <c r="AK844" s="6" t="str">
        <f t="shared" si="55"/>
        <v>_</v>
      </c>
      <c r="AL844" s="6" t="str">
        <f>IF(B844="","",_xlfn.XLOOKUP(AF844,CostDB!A:A,CostDB!G:G))</f>
        <v/>
      </c>
    </row>
    <row r="845" spans="1:38" x14ac:dyDescent="0.35">
      <c r="A845" s="8"/>
      <c r="B845" s="9"/>
      <c r="C845" s="9"/>
      <c r="D845" s="10"/>
      <c r="E845" s="9"/>
      <c r="F845" s="9"/>
      <c r="G845" s="9"/>
      <c r="H845" s="9"/>
      <c r="I845" s="9"/>
      <c r="J845" s="9"/>
      <c r="K845" s="9"/>
      <c r="L845" s="9"/>
      <c r="M845" s="9"/>
      <c r="N845" s="9"/>
      <c r="O845" s="9"/>
      <c r="P845" s="9"/>
      <c r="Q845" s="9"/>
      <c r="R845" s="9"/>
      <c r="S845" s="9"/>
      <c r="T845" s="9"/>
      <c r="U845" s="9"/>
      <c r="V845" s="9"/>
      <c r="W845" s="9"/>
      <c r="X845" s="9"/>
      <c r="Y845" s="9"/>
      <c r="Z845" s="9"/>
      <c r="AA845" s="9"/>
      <c r="AB845" s="9"/>
      <c r="AC845" s="10"/>
      <c r="AD845" s="535"/>
      <c r="AE845" s="6">
        <f t="shared" si="52"/>
        <v>0</v>
      </c>
      <c r="AF845" s="6" t="str">
        <f>IF($AE845=17,_xlfn.XLOOKUP($A845&amp;" ",CostDB!B:B,CostDB!A:A,"",,),IF($AE845=15,_xlfn.XLOOKUP($A845&amp;"   ",CostDB!B:B,CostDB!A:A,"",,),""))</f>
        <v/>
      </c>
      <c r="AG845" s="6" t="str">
        <f t="shared" si="54"/>
        <v/>
      </c>
      <c r="AH845" s="6" t="str">
        <f t="shared" si="53"/>
        <v/>
      </c>
      <c r="AI845" s="6" t="str">
        <f>IF($AF845="","",IF(LEFT(A845,5)="17500","タンク",IF(LEFT(A845,5)="17510","タンク",IF(COUNTIF(WeDB!$D$174:$D$183,$AF845)&gt;0,"吊掛けのみ",IF(COUNTIF(WeDB!$M$3:$M$169,$AF845)&gt;0,"アルミ",IF(COUNTIF(WeDB!D$3:D$169,$AF845),"WE適用","適用無し"))))))</f>
        <v/>
      </c>
      <c r="AJ845" s="6" t="str">
        <f>IF(AND(AI845="WE適用",COUNTIF(Planning!$AS$10:$AS$896,$AF845&amp;"_"&amp;$AH845)&gt;0),"計画ok",IF(AND(AI845="WE適用",COUNTIF(Planning!$AS$10:$AS$896,$AF845&amp;"_"&amp;$AH845)=0),"未反映NG",""))</f>
        <v/>
      </c>
      <c r="AK845" s="6" t="str">
        <f t="shared" si="55"/>
        <v>_</v>
      </c>
      <c r="AL845" s="6" t="str">
        <f>IF(B845="","",_xlfn.XLOOKUP(AF845,CostDB!A:A,CostDB!G:G))</f>
        <v/>
      </c>
    </row>
    <row r="846" spans="1:38" x14ac:dyDescent="0.35">
      <c r="A846" s="8"/>
      <c r="B846" s="9"/>
      <c r="C846" s="9"/>
      <c r="D846" s="10"/>
      <c r="E846" s="9"/>
      <c r="F846" s="9"/>
      <c r="G846" s="9"/>
      <c r="H846" s="9"/>
      <c r="I846" s="9"/>
      <c r="J846" s="9"/>
      <c r="K846" s="9"/>
      <c r="L846" s="9"/>
      <c r="M846" s="9"/>
      <c r="N846" s="9"/>
      <c r="O846" s="9"/>
      <c r="P846" s="9"/>
      <c r="Q846" s="9"/>
      <c r="R846" s="9"/>
      <c r="S846" s="9"/>
      <c r="T846" s="9"/>
      <c r="U846" s="9"/>
      <c r="V846" s="9"/>
      <c r="W846" s="9"/>
      <c r="X846" s="9"/>
      <c r="Y846" s="9"/>
      <c r="Z846" s="9"/>
      <c r="AA846" s="9"/>
      <c r="AB846" s="9"/>
      <c r="AC846" s="10"/>
      <c r="AD846" s="535"/>
      <c r="AE846" s="6">
        <f t="shared" si="52"/>
        <v>0</v>
      </c>
      <c r="AF846" s="6" t="str">
        <f>IF($AE846=17,_xlfn.XLOOKUP($A846&amp;" ",CostDB!B:B,CostDB!A:A,"",,),IF($AE846=15,_xlfn.XLOOKUP($A846&amp;"   ",CostDB!B:B,CostDB!A:A,"",,),""))</f>
        <v/>
      </c>
      <c r="AG846" s="6" t="str">
        <f t="shared" si="54"/>
        <v/>
      </c>
      <c r="AH846" s="6" t="str">
        <f t="shared" si="53"/>
        <v/>
      </c>
      <c r="AI846" s="6" t="str">
        <f>IF($AF846="","",IF(LEFT(A846,5)="17500","タンク",IF(LEFT(A846,5)="17510","タンク",IF(COUNTIF(WeDB!$D$174:$D$183,$AF846)&gt;0,"吊掛けのみ",IF(COUNTIF(WeDB!$M$3:$M$169,$AF846)&gt;0,"アルミ",IF(COUNTIF(WeDB!D$3:D$169,$AF846),"WE適用","適用無し"))))))</f>
        <v/>
      </c>
      <c r="AJ846" s="6" t="str">
        <f>IF(AND(AI846="WE適用",COUNTIF(Planning!$AS$10:$AS$896,$AF846&amp;"_"&amp;$AH846)&gt;0),"計画ok",IF(AND(AI846="WE適用",COUNTIF(Planning!$AS$10:$AS$896,$AF846&amp;"_"&amp;$AH846)=0),"未反映NG",""))</f>
        <v/>
      </c>
      <c r="AK846" s="6" t="str">
        <f t="shared" si="55"/>
        <v>_</v>
      </c>
      <c r="AL846" s="6" t="str">
        <f>IF(B846="","",_xlfn.XLOOKUP(AF846,CostDB!A:A,CostDB!G:G))</f>
        <v/>
      </c>
    </row>
    <row r="847" spans="1:38" x14ac:dyDescent="0.35">
      <c r="A847" s="8"/>
      <c r="B847" s="9"/>
      <c r="C847" s="9"/>
      <c r="D847" s="10"/>
      <c r="E847" s="9"/>
      <c r="F847" s="9"/>
      <c r="G847" s="9"/>
      <c r="H847" s="9"/>
      <c r="I847" s="9"/>
      <c r="J847" s="9"/>
      <c r="K847" s="9"/>
      <c r="L847" s="9"/>
      <c r="M847" s="9"/>
      <c r="N847" s="9"/>
      <c r="O847" s="9"/>
      <c r="P847" s="9"/>
      <c r="Q847" s="9"/>
      <c r="R847" s="9"/>
      <c r="S847" s="9"/>
      <c r="T847" s="9"/>
      <c r="U847" s="9"/>
      <c r="V847" s="9"/>
      <c r="W847" s="9"/>
      <c r="X847" s="9"/>
      <c r="Y847" s="9"/>
      <c r="Z847" s="9"/>
      <c r="AA847" s="9"/>
      <c r="AB847" s="9"/>
      <c r="AC847" s="10"/>
      <c r="AD847" s="535"/>
      <c r="AE847" s="6">
        <f t="shared" si="52"/>
        <v>0</v>
      </c>
      <c r="AF847" s="6" t="str">
        <f>IF($AE847=17,_xlfn.XLOOKUP($A847&amp;" ",CostDB!B:B,CostDB!A:A,"",,),IF($AE847=15,_xlfn.XLOOKUP($A847&amp;"   ",CostDB!B:B,CostDB!A:A,"",,),""))</f>
        <v/>
      </c>
      <c r="AG847" s="6" t="str">
        <f t="shared" si="54"/>
        <v/>
      </c>
      <c r="AH847" s="6" t="str">
        <f t="shared" si="53"/>
        <v/>
      </c>
      <c r="AI847" s="6" t="str">
        <f>IF($AF847="","",IF(LEFT(A847,5)="17500","タンク",IF(LEFT(A847,5)="17510","タンク",IF(COUNTIF(WeDB!$D$174:$D$183,$AF847)&gt;0,"吊掛けのみ",IF(COUNTIF(WeDB!$M$3:$M$169,$AF847)&gt;0,"アルミ",IF(COUNTIF(WeDB!D$3:D$169,$AF847),"WE適用","適用無し"))))))</f>
        <v/>
      </c>
      <c r="AJ847" s="6" t="str">
        <f>IF(AND(AI847="WE適用",COUNTIF(Planning!$AS$10:$AS$896,$AF847&amp;"_"&amp;$AH847)&gt;0),"計画ok",IF(AND(AI847="WE適用",COUNTIF(Planning!$AS$10:$AS$896,$AF847&amp;"_"&amp;$AH847)=0),"未反映NG",""))</f>
        <v/>
      </c>
      <c r="AK847" s="6" t="str">
        <f t="shared" si="55"/>
        <v>_</v>
      </c>
      <c r="AL847" s="6" t="str">
        <f>IF(B847="","",_xlfn.XLOOKUP(AF847,CostDB!A:A,CostDB!G:G))</f>
        <v/>
      </c>
    </row>
    <row r="848" spans="1:38" x14ac:dyDescent="0.35">
      <c r="A848" s="8"/>
      <c r="B848" s="9"/>
      <c r="C848" s="9"/>
      <c r="D848" s="10"/>
      <c r="E848" s="9"/>
      <c r="F848" s="9"/>
      <c r="G848" s="9"/>
      <c r="H848" s="9"/>
      <c r="I848" s="9"/>
      <c r="J848" s="9"/>
      <c r="K848" s="9"/>
      <c r="L848" s="9"/>
      <c r="M848" s="9"/>
      <c r="N848" s="9"/>
      <c r="O848" s="9"/>
      <c r="P848" s="9"/>
      <c r="Q848" s="9"/>
      <c r="R848" s="9"/>
      <c r="S848" s="9"/>
      <c r="T848" s="9"/>
      <c r="U848" s="9"/>
      <c r="V848" s="9"/>
      <c r="W848" s="9"/>
      <c r="X848" s="9"/>
      <c r="Y848" s="9"/>
      <c r="Z848" s="9"/>
      <c r="AA848" s="9"/>
      <c r="AB848" s="9"/>
      <c r="AC848" s="10"/>
      <c r="AD848" s="535"/>
      <c r="AE848" s="6">
        <f t="shared" si="52"/>
        <v>0</v>
      </c>
      <c r="AF848" s="6" t="str">
        <f>IF($AE848=17,_xlfn.XLOOKUP($A848&amp;" ",CostDB!B:B,CostDB!A:A,"",,),IF($AE848=15,_xlfn.XLOOKUP($A848&amp;"   ",CostDB!B:B,CostDB!A:A,"",,),""))</f>
        <v/>
      </c>
      <c r="AG848" s="6" t="str">
        <f t="shared" si="54"/>
        <v/>
      </c>
      <c r="AH848" s="6" t="str">
        <f t="shared" si="53"/>
        <v/>
      </c>
      <c r="AI848" s="6" t="str">
        <f>IF($AF848="","",IF(LEFT(A848,5)="17500","タンク",IF(LEFT(A848,5)="17510","タンク",IF(COUNTIF(WeDB!$D$174:$D$183,$AF848)&gt;0,"吊掛けのみ",IF(COUNTIF(WeDB!$M$3:$M$169,$AF848)&gt;0,"アルミ",IF(COUNTIF(WeDB!D$3:D$169,$AF848),"WE適用","適用無し"))))))</f>
        <v/>
      </c>
      <c r="AJ848" s="6" t="str">
        <f>IF(AND(AI848="WE適用",COUNTIF(Planning!$AS$10:$AS$896,$AF848&amp;"_"&amp;$AH848)&gt;0),"計画ok",IF(AND(AI848="WE適用",COUNTIF(Planning!$AS$10:$AS$896,$AF848&amp;"_"&amp;$AH848)=0),"未反映NG",""))</f>
        <v/>
      </c>
      <c r="AK848" s="6" t="str">
        <f t="shared" si="55"/>
        <v>_</v>
      </c>
      <c r="AL848" s="6" t="str">
        <f>IF(B848="","",_xlfn.XLOOKUP(AF848,CostDB!A:A,CostDB!G:G))</f>
        <v/>
      </c>
    </row>
    <row r="849" spans="1:38" x14ac:dyDescent="0.35">
      <c r="A849" s="8"/>
      <c r="B849" s="9"/>
      <c r="C849" s="9"/>
      <c r="D849" s="10"/>
      <c r="E849" s="9"/>
      <c r="F849" s="9"/>
      <c r="G849" s="9"/>
      <c r="H849" s="9"/>
      <c r="I849" s="9"/>
      <c r="J849" s="9"/>
      <c r="K849" s="9"/>
      <c r="L849" s="9"/>
      <c r="M849" s="9"/>
      <c r="N849" s="9"/>
      <c r="O849" s="9"/>
      <c r="P849" s="9"/>
      <c r="Q849" s="9"/>
      <c r="R849" s="9"/>
      <c r="S849" s="9"/>
      <c r="T849" s="9"/>
      <c r="U849" s="9"/>
      <c r="V849" s="9"/>
      <c r="W849" s="9"/>
      <c r="X849" s="9"/>
      <c r="Y849" s="9"/>
      <c r="Z849" s="9"/>
      <c r="AA849" s="9"/>
      <c r="AB849" s="9"/>
      <c r="AC849" s="10"/>
      <c r="AD849" s="535"/>
      <c r="AE849" s="6">
        <f t="shared" si="52"/>
        <v>0</v>
      </c>
      <c r="AF849" s="6" t="str">
        <f>IF($AE849=17,_xlfn.XLOOKUP($A849&amp;" ",CostDB!B:B,CostDB!A:A,"",,),IF($AE849=15,_xlfn.XLOOKUP($A849&amp;"   ",CostDB!B:B,CostDB!A:A,"",,),""))</f>
        <v/>
      </c>
      <c r="AG849" s="6" t="str">
        <f t="shared" si="54"/>
        <v/>
      </c>
      <c r="AH849" s="6" t="str">
        <f t="shared" si="53"/>
        <v/>
      </c>
      <c r="AI849" s="6" t="str">
        <f>IF($AF849="","",IF(LEFT(A849,5)="17500","タンク",IF(LEFT(A849,5)="17510","タンク",IF(COUNTIF(WeDB!$D$174:$D$183,$AF849)&gt;0,"吊掛けのみ",IF(COUNTIF(WeDB!$M$3:$M$169,$AF849)&gt;0,"アルミ",IF(COUNTIF(WeDB!D$3:D$169,$AF849),"WE適用","適用無し"))))))</f>
        <v/>
      </c>
      <c r="AJ849" s="6" t="str">
        <f>IF(AND(AI849="WE適用",COUNTIF(Planning!$AS$10:$AS$896,$AF849&amp;"_"&amp;$AH849)&gt;0),"計画ok",IF(AND(AI849="WE適用",COUNTIF(Planning!$AS$10:$AS$896,$AF849&amp;"_"&amp;$AH849)=0),"未反映NG",""))</f>
        <v/>
      </c>
      <c r="AK849" s="6" t="str">
        <f t="shared" si="55"/>
        <v>_</v>
      </c>
      <c r="AL849" s="6" t="str">
        <f>IF(B849="","",_xlfn.XLOOKUP(AF849,CostDB!A:A,CostDB!G:G))</f>
        <v/>
      </c>
    </row>
    <row r="850" spans="1:38" x14ac:dyDescent="0.35">
      <c r="A850" s="8"/>
      <c r="B850" s="9"/>
      <c r="C850" s="9"/>
      <c r="D850" s="10"/>
      <c r="E850" s="9"/>
      <c r="F850" s="9"/>
      <c r="G850" s="9"/>
      <c r="H850" s="9"/>
      <c r="I850" s="9"/>
      <c r="J850" s="9"/>
      <c r="K850" s="9"/>
      <c r="L850" s="9"/>
      <c r="M850" s="9"/>
      <c r="N850" s="9"/>
      <c r="O850" s="9"/>
      <c r="P850" s="9"/>
      <c r="Q850" s="9"/>
      <c r="R850" s="9"/>
      <c r="S850" s="9"/>
      <c r="T850" s="9"/>
      <c r="U850" s="9"/>
      <c r="V850" s="9"/>
      <c r="W850" s="9"/>
      <c r="X850" s="9"/>
      <c r="Y850" s="9"/>
      <c r="Z850" s="9"/>
      <c r="AA850" s="9"/>
      <c r="AB850" s="9"/>
      <c r="AC850" s="10"/>
      <c r="AD850" s="535"/>
      <c r="AE850" s="6">
        <f t="shared" si="52"/>
        <v>0</v>
      </c>
      <c r="AF850" s="6" t="str">
        <f>IF($AE850=17,_xlfn.XLOOKUP($A850&amp;" ",CostDB!B:B,CostDB!A:A,"",,),IF($AE850=15,_xlfn.XLOOKUP($A850&amp;"   ",CostDB!B:B,CostDB!A:A,"",,),""))</f>
        <v/>
      </c>
      <c r="AG850" s="6" t="str">
        <f t="shared" si="54"/>
        <v/>
      </c>
      <c r="AH850" s="6" t="str">
        <f t="shared" si="53"/>
        <v/>
      </c>
      <c r="AI850" s="6" t="str">
        <f>IF($AF850="","",IF(LEFT(A850,5)="17500","タンク",IF(LEFT(A850,5)="17510","タンク",IF(COUNTIF(WeDB!$D$174:$D$183,$AF850)&gt;0,"吊掛けのみ",IF(COUNTIF(WeDB!$M$3:$M$169,$AF850)&gt;0,"アルミ",IF(COUNTIF(WeDB!D$3:D$169,$AF850),"WE適用","適用無し"))))))</f>
        <v/>
      </c>
      <c r="AJ850" s="6" t="str">
        <f>IF(AND(AI850="WE適用",COUNTIF(Planning!$AS$10:$AS$896,$AF850&amp;"_"&amp;$AH850)&gt;0),"計画ok",IF(AND(AI850="WE適用",COUNTIF(Planning!$AS$10:$AS$896,$AF850&amp;"_"&amp;$AH850)=0),"未反映NG",""))</f>
        <v/>
      </c>
      <c r="AK850" s="6" t="str">
        <f t="shared" si="55"/>
        <v>_</v>
      </c>
      <c r="AL850" s="6" t="str">
        <f>IF(B850="","",_xlfn.XLOOKUP(AF850,CostDB!A:A,CostDB!G:G))</f>
        <v/>
      </c>
    </row>
    <row r="851" spans="1:38" x14ac:dyDescent="0.35">
      <c r="A851" s="8"/>
      <c r="B851" s="9"/>
      <c r="C851" s="9"/>
      <c r="D851" s="10"/>
      <c r="E851" s="9"/>
      <c r="F851" s="9"/>
      <c r="G851" s="9"/>
      <c r="H851" s="9"/>
      <c r="I851" s="9"/>
      <c r="J851" s="9"/>
      <c r="K851" s="9"/>
      <c r="L851" s="9"/>
      <c r="M851" s="9"/>
      <c r="N851" s="9"/>
      <c r="O851" s="9"/>
      <c r="P851" s="9"/>
      <c r="Q851" s="9"/>
      <c r="R851" s="9"/>
      <c r="S851" s="9"/>
      <c r="T851" s="9"/>
      <c r="U851" s="9"/>
      <c r="V851" s="9"/>
      <c r="W851" s="9"/>
      <c r="X851" s="9"/>
      <c r="Y851" s="9"/>
      <c r="Z851" s="9"/>
      <c r="AA851" s="9"/>
      <c r="AB851" s="9"/>
      <c r="AC851" s="10"/>
      <c r="AD851" s="535"/>
      <c r="AE851" s="6">
        <f t="shared" si="52"/>
        <v>0</v>
      </c>
      <c r="AF851" s="6" t="str">
        <f>IF($AE851=17,_xlfn.XLOOKUP($A851&amp;" ",CostDB!B:B,CostDB!A:A,"",,),IF($AE851=15,_xlfn.XLOOKUP($A851&amp;"   ",CostDB!B:B,CostDB!A:A,"",,),""))</f>
        <v/>
      </c>
      <c r="AG851" s="6" t="str">
        <f t="shared" si="54"/>
        <v/>
      </c>
      <c r="AH851" s="6" t="str">
        <f t="shared" si="53"/>
        <v/>
      </c>
      <c r="AI851" s="6" t="str">
        <f>IF($AF851="","",IF(LEFT(A851,5)="17500","タンク",IF(LEFT(A851,5)="17510","タンク",IF(COUNTIF(WeDB!$D$174:$D$183,$AF851)&gt;0,"吊掛けのみ",IF(COUNTIF(WeDB!$M$3:$M$169,$AF851)&gt;0,"アルミ",IF(COUNTIF(WeDB!D$3:D$169,$AF851),"WE適用","適用無し"))))))</f>
        <v/>
      </c>
      <c r="AJ851" s="6" t="str">
        <f>IF(AND(AI851="WE適用",COUNTIF(Planning!$AS$10:$AS$896,$AF851&amp;"_"&amp;$AH851)&gt;0),"計画ok",IF(AND(AI851="WE適用",COUNTIF(Planning!$AS$10:$AS$896,$AF851&amp;"_"&amp;$AH851)=0),"未反映NG",""))</f>
        <v/>
      </c>
      <c r="AK851" s="6" t="str">
        <f t="shared" si="55"/>
        <v>_</v>
      </c>
      <c r="AL851" s="6" t="str">
        <f>IF(B851="","",_xlfn.XLOOKUP(AF851,CostDB!A:A,CostDB!G:G))</f>
        <v/>
      </c>
    </row>
    <row r="852" spans="1:38" x14ac:dyDescent="0.35">
      <c r="A852" s="8"/>
      <c r="B852" s="9"/>
      <c r="C852" s="9"/>
      <c r="D852" s="10"/>
      <c r="E852" s="9"/>
      <c r="F852" s="9"/>
      <c r="G852" s="9"/>
      <c r="H852" s="9"/>
      <c r="I852" s="9"/>
      <c r="J852" s="9"/>
      <c r="K852" s="9"/>
      <c r="L852" s="9"/>
      <c r="M852" s="9"/>
      <c r="N852" s="9"/>
      <c r="O852" s="9"/>
      <c r="P852" s="9"/>
      <c r="Q852" s="9"/>
      <c r="R852" s="9"/>
      <c r="S852" s="9"/>
      <c r="T852" s="9"/>
      <c r="U852" s="9"/>
      <c r="V852" s="9"/>
      <c r="W852" s="9"/>
      <c r="X852" s="9"/>
      <c r="Y852" s="9"/>
      <c r="Z852" s="9"/>
      <c r="AA852" s="9"/>
      <c r="AB852" s="9"/>
      <c r="AC852" s="10"/>
      <c r="AD852" s="535"/>
      <c r="AE852" s="6">
        <f t="shared" ref="AE852:AE915" si="56">LEN(A852)</f>
        <v>0</v>
      </c>
      <c r="AF852" s="6" t="str">
        <f>IF($AE852=17,_xlfn.XLOOKUP($A852&amp;" ",CostDB!B:B,CostDB!A:A,"",,),IF($AE852=15,_xlfn.XLOOKUP($A852&amp;"   ",CostDB!B:B,CostDB!A:A,"",,),""))</f>
        <v/>
      </c>
      <c r="AG852" s="6" t="str">
        <f t="shared" si="54"/>
        <v/>
      </c>
      <c r="AH852" s="6" t="str">
        <f t="shared" si="53"/>
        <v/>
      </c>
      <c r="AI852" s="6" t="str">
        <f>IF($AF852="","",IF(LEFT(A852,5)="17500","タンク",IF(LEFT(A852,5)="17510","タンク",IF(COUNTIF(WeDB!$D$174:$D$183,$AF852)&gt;0,"吊掛けのみ",IF(COUNTIF(WeDB!$M$3:$M$169,$AF852)&gt;0,"アルミ",IF(COUNTIF(WeDB!D$3:D$169,$AF852),"WE適用","適用無し"))))))</f>
        <v/>
      </c>
      <c r="AJ852" s="6" t="str">
        <f>IF(AND(AI852="WE適用",COUNTIF(Planning!$AS$10:$AS$896,$AF852&amp;"_"&amp;$AH852)&gt;0),"計画ok",IF(AND(AI852="WE適用",COUNTIF(Planning!$AS$10:$AS$896,$AF852&amp;"_"&amp;$AH852)=0),"未反映NG",""))</f>
        <v/>
      </c>
      <c r="AK852" s="6" t="str">
        <f t="shared" si="55"/>
        <v>_</v>
      </c>
      <c r="AL852" s="6" t="str">
        <f>IF(B852="","",_xlfn.XLOOKUP(AF852,CostDB!A:A,CostDB!G:G))</f>
        <v/>
      </c>
    </row>
    <row r="853" spans="1:38" x14ac:dyDescent="0.35">
      <c r="A853" s="8"/>
      <c r="B853" s="9"/>
      <c r="C853" s="9"/>
      <c r="D853" s="10"/>
      <c r="E853" s="9"/>
      <c r="F853" s="9"/>
      <c r="G853" s="9"/>
      <c r="H853" s="9"/>
      <c r="I853" s="9"/>
      <c r="J853" s="9"/>
      <c r="K853" s="9"/>
      <c r="L853" s="9"/>
      <c r="M853" s="9"/>
      <c r="N853" s="9"/>
      <c r="O853" s="9"/>
      <c r="P853" s="9"/>
      <c r="Q853" s="9"/>
      <c r="R853" s="9"/>
      <c r="S853" s="9"/>
      <c r="T853" s="9"/>
      <c r="U853" s="9"/>
      <c r="V853" s="9"/>
      <c r="W853" s="9"/>
      <c r="X853" s="9"/>
      <c r="Y853" s="9"/>
      <c r="Z853" s="9"/>
      <c r="AA853" s="9"/>
      <c r="AB853" s="9"/>
      <c r="AC853" s="10"/>
      <c r="AD853" s="535"/>
      <c r="AE853" s="6">
        <f t="shared" si="56"/>
        <v>0</v>
      </c>
      <c r="AF853" s="6" t="str">
        <f>IF($AE853=17,_xlfn.XLOOKUP($A853&amp;" ",CostDB!B:B,CostDB!A:A,"",,),IF($AE853=15,_xlfn.XLOOKUP($A853&amp;"   ",CostDB!B:B,CostDB!A:A,"",,),""))</f>
        <v/>
      </c>
      <c r="AG853" s="6" t="str">
        <f t="shared" si="54"/>
        <v/>
      </c>
      <c r="AH853" s="6" t="str">
        <f t="shared" si="53"/>
        <v/>
      </c>
      <c r="AI853" s="6" t="str">
        <f>IF($AF853="","",IF(LEFT(A853,5)="17500","タンク",IF(LEFT(A853,5)="17510","タンク",IF(COUNTIF(WeDB!$D$174:$D$183,$AF853)&gt;0,"吊掛けのみ",IF(COUNTIF(WeDB!$M$3:$M$169,$AF853)&gt;0,"アルミ",IF(COUNTIF(WeDB!D$3:D$169,$AF853),"WE適用","適用無し"))))))</f>
        <v/>
      </c>
      <c r="AJ853" s="6" t="str">
        <f>IF(AND(AI853="WE適用",COUNTIF(Planning!$AS$10:$AS$896,$AF853&amp;"_"&amp;$AH853)&gt;0),"計画ok",IF(AND(AI853="WE適用",COUNTIF(Planning!$AS$10:$AS$896,$AF853&amp;"_"&amp;$AH853)=0),"未反映NG",""))</f>
        <v/>
      </c>
      <c r="AK853" s="6" t="str">
        <f t="shared" si="55"/>
        <v>_</v>
      </c>
      <c r="AL853" s="6" t="str">
        <f>IF(B853="","",_xlfn.XLOOKUP(AF853,CostDB!A:A,CostDB!G:G))</f>
        <v/>
      </c>
    </row>
    <row r="854" spans="1:38" x14ac:dyDescent="0.35">
      <c r="A854" s="8"/>
      <c r="B854" s="9"/>
      <c r="C854" s="9"/>
      <c r="D854" s="10"/>
      <c r="E854" s="9"/>
      <c r="F854" s="9"/>
      <c r="G854" s="9"/>
      <c r="H854" s="9"/>
      <c r="I854" s="9"/>
      <c r="J854" s="9"/>
      <c r="K854" s="9"/>
      <c r="L854" s="9"/>
      <c r="M854" s="9"/>
      <c r="N854" s="9"/>
      <c r="O854" s="9"/>
      <c r="P854" s="9"/>
      <c r="Q854" s="9"/>
      <c r="R854" s="9"/>
      <c r="S854" s="9"/>
      <c r="T854" s="9"/>
      <c r="U854" s="9"/>
      <c r="V854" s="9"/>
      <c r="W854" s="9"/>
      <c r="X854" s="9"/>
      <c r="Y854" s="9"/>
      <c r="Z854" s="9"/>
      <c r="AA854" s="9"/>
      <c r="AB854" s="9"/>
      <c r="AC854" s="10"/>
      <c r="AD854" s="535"/>
      <c r="AE854" s="6">
        <f t="shared" si="56"/>
        <v>0</v>
      </c>
      <c r="AF854" s="6" t="str">
        <f>IF($AE854=17,_xlfn.XLOOKUP($A854&amp;" ",CostDB!B:B,CostDB!A:A,"",,),IF($AE854=15,_xlfn.XLOOKUP($A854&amp;"   ",CostDB!B:B,CostDB!A:A,"",,),""))</f>
        <v/>
      </c>
      <c r="AG854" s="6" t="str">
        <f t="shared" si="54"/>
        <v/>
      </c>
      <c r="AH854" s="6" t="str">
        <f t="shared" si="53"/>
        <v/>
      </c>
      <c r="AI854" s="6" t="str">
        <f>IF($AF854="","",IF(LEFT(A854,5)="17500","タンク",IF(LEFT(A854,5)="17510","タンク",IF(COUNTIF(WeDB!$D$174:$D$183,$AF854)&gt;0,"吊掛けのみ",IF(COUNTIF(WeDB!$M$3:$M$169,$AF854)&gt;0,"アルミ",IF(COUNTIF(WeDB!D$3:D$169,$AF854),"WE適用","適用無し"))))))</f>
        <v/>
      </c>
      <c r="AJ854" s="6" t="str">
        <f>IF(AND(AI854="WE適用",COUNTIF(Planning!$AS$10:$AS$896,$AF854&amp;"_"&amp;$AH854)&gt;0),"計画ok",IF(AND(AI854="WE適用",COUNTIF(Planning!$AS$10:$AS$896,$AF854&amp;"_"&amp;$AH854)=0),"未反映NG",""))</f>
        <v/>
      </c>
      <c r="AK854" s="6" t="str">
        <f t="shared" si="55"/>
        <v>_</v>
      </c>
      <c r="AL854" s="6" t="str">
        <f>IF(B854="","",_xlfn.XLOOKUP(AF854,CostDB!A:A,CostDB!G:G))</f>
        <v/>
      </c>
    </row>
    <row r="855" spans="1:38" x14ac:dyDescent="0.35">
      <c r="A855" s="8"/>
      <c r="B855" s="9"/>
      <c r="C855" s="9"/>
      <c r="D855" s="10"/>
      <c r="E855" s="9"/>
      <c r="F855" s="9"/>
      <c r="G855" s="9"/>
      <c r="H855" s="9"/>
      <c r="I855" s="9"/>
      <c r="J855" s="9"/>
      <c r="K855" s="9"/>
      <c r="L855" s="9"/>
      <c r="M855" s="9"/>
      <c r="N855" s="9"/>
      <c r="O855" s="9"/>
      <c r="P855" s="9"/>
      <c r="Q855" s="9"/>
      <c r="R855" s="9"/>
      <c r="S855" s="9"/>
      <c r="T855" s="9"/>
      <c r="U855" s="9"/>
      <c r="V855" s="9"/>
      <c r="W855" s="9"/>
      <c r="X855" s="9"/>
      <c r="Y855" s="9"/>
      <c r="Z855" s="9"/>
      <c r="AA855" s="9"/>
      <c r="AB855" s="9"/>
      <c r="AC855" s="10"/>
      <c r="AD855" s="535"/>
      <c r="AE855" s="6">
        <f t="shared" si="56"/>
        <v>0</v>
      </c>
      <c r="AF855" s="6" t="str">
        <f>IF($AE855=17,_xlfn.XLOOKUP($A855&amp;" ",CostDB!B:B,CostDB!A:A,"",,),IF($AE855=15,_xlfn.XLOOKUP($A855&amp;"   ",CostDB!B:B,CostDB!A:A,"",,),""))</f>
        <v/>
      </c>
      <c r="AG855" s="6" t="str">
        <f t="shared" si="54"/>
        <v/>
      </c>
      <c r="AH855" s="6" t="str">
        <f t="shared" si="53"/>
        <v/>
      </c>
      <c r="AI855" s="6" t="str">
        <f>IF($AF855="","",IF(LEFT(A855,5)="17500","タンク",IF(LEFT(A855,5)="17510","タンク",IF(COUNTIF(WeDB!$D$174:$D$183,$AF855)&gt;0,"吊掛けのみ",IF(COUNTIF(WeDB!$M$3:$M$169,$AF855)&gt;0,"アルミ",IF(COUNTIF(WeDB!D$3:D$169,$AF855),"WE適用","適用無し"))))))</f>
        <v/>
      </c>
      <c r="AJ855" s="6" t="str">
        <f>IF(AND(AI855="WE適用",COUNTIF(Planning!$AS$10:$AS$896,$AF855&amp;"_"&amp;$AH855)&gt;0),"計画ok",IF(AND(AI855="WE適用",COUNTIF(Planning!$AS$10:$AS$896,$AF855&amp;"_"&amp;$AH855)=0),"未反映NG",""))</f>
        <v/>
      </c>
      <c r="AK855" s="6" t="str">
        <f t="shared" si="55"/>
        <v>_</v>
      </c>
      <c r="AL855" s="6" t="str">
        <f>IF(B855="","",_xlfn.XLOOKUP(AF855,CostDB!A:A,CostDB!G:G))</f>
        <v/>
      </c>
    </row>
    <row r="856" spans="1:38" x14ac:dyDescent="0.35">
      <c r="A856" s="8"/>
      <c r="B856" s="9"/>
      <c r="C856" s="9"/>
      <c r="D856" s="10"/>
      <c r="E856" s="9"/>
      <c r="F856" s="9"/>
      <c r="G856" s="9"/>
      <c r="H856" s="9"/>
      <c r="I856" s="9"/>
      <c r="J856" s="9"/>
      <c r="K856" s="9"/>
      <c r="L856" s="9"/>
      <c r="M856" s="9"/>
      <c r="N856" s="9"/>
      <c r="O856" s="9"/>
      <c r="P856" s="9"/>
      <c r="Q856" s="9"/>
      <c r="R856" s="9"/>
      <c r="S856" s="9"/>
      <c r="T856" s="9"/>
      <c r="U856" s="9"/>
      <c r="V856" s="9"/>
      <c r="W856" s="9"/>
      <c r="X856" s="9"/>
      <c r="Y856" s="9"/>
      <c r="Z856" s="9"/>
      <c r="AA856" s="9"/>
      <c r="AB856" s="9"/>
      <c r="AC856" s="10"/>
      <c r="AD856" s="535"/>
      <c r="AE856" s="6">
        <f t="shared" si="56"/>
        <v>0</v>
      </c>
      <c r="AF856" s="6" t="str">
        <f>IF($AE856=17,_xlfn.XLOOKUP($A856&amp;" ",CostDB!B:B,CostDB!A:A,"",,),IF($AE856=15,_xlfn.XLOOKUP($A856&amp;"   ",CostDB!B:B,CostDB!A:A,"",,),""))</f>
        <v/>
      </c>
      <c r="AG856" s="6" t="str">
        <f t="shared" si="54"/>
        <v/>
      </c>
      <c r="AH856" s="6" t="str">
        <f t="shared" si="53"/>
        <v/>
      </c>
      <c r="AI856" s="6" t="str">
        <f>IF($AF856="","",IF(LEFT(A856,5)="17500","タンク",IF(LEFT(A856,5)="17510","タンク",IF(COUNTIF(WeDB!$D$174:$D$183,$AF856)&gt;0,"吊掛けのみ",IF(COUNTIF(WeDB!$M$3:$M$169,$AF856)&gt;0,"アルミ",IF(COUNTIF(WeDB!D$3:D$169,$AF856),"WE適用","適用無し"))))))</f>
        <v/>
      </c>
      <c r="AJ856" s="6" t="str">
        <f>IF(AND(AI856="WE適用",COUNTIF(Planning!$AS$10:$AS$896,$AF856&amp;"_"&amp;$AH856)&gt;0),"計画ok",IF(AND(AI856="WE適用",COUNTIF(Planning!$AS$10:$AS$896,$AF856&amp;"_"&amp;$AH856)=0),"未反映NG",""))</f>
        <v/>
      </c>
      <c r="AK856" s="6" t="str">
        <f t="shared" si="55"/>
        <v>_</v>
      </c>
      <c r="AL856" s="6" t="str">
        <f>IF(B856="","",_xlfn.XLOOKUP(AF856,CostDB!A:A,CostDB!G:G))</f>
        <v/>
      </c>
    </row>
    <row r="857" spans="1:38" x14ac:dyDescent="0.35">
      <c r="A857" s="8"/>
      <c r="B857" s="9"/>
      <c r="C857" s="9"/>
      <c r="D857" s="10"/>
      <c r="E857" s="9"/>
      <c r="F857" s="9"/>
      <c r="G857" s="9"/>
      <c r="H857" s="9"/>
      <c r="I857" s="9"/>
      <c r="J857" s="9"/>
      <c r="K857" s="9"/>
      <c r="L857" s="9"/>
      <c r="M857" s="9"/>
      <c r="N857" s="9"/>
      <c r="O857" s="9"/>
      <c r="P857" s="9"/>
      <c r="Q857" s="9"/>
      <c r="R857" s="9"/>
      <c r="S857" s="9"/>
      <c r="T857" s="9"/>
      <c r="U857" s="9"/>
      <c r="V857" s="9"/>
      <c r="W857" s="9"/>
      <c r="X857" s="9"/>
      <c r="Y857" s="9"/>
      <c r="Z857" s="9"/>
      <c r="AA857" s="9"/>
      <c r="AB857" s="9"/>
      <c r="AC857" s="10"/>
      <c r="AD857" s="535"/>
      <c r="AE857" s="6">
        <f t="shared" si="56"/>
        <v>0</v>
      </c>
      <c r="AF857" s="6" t="str">
        <f>IF($AE857=17,_xlfn.XLOOKUP($A857&amp;" ",CostDB!B:B,CostDB!A:A,"",,),IF($AE857=15,_xlfn.XLOOKUP($A857&amp;"   ",CostDB!B:B,CostDB!A:A,"",,),""))</f>
        <v/>
      </c>
      <c r="AG857" s="6" t="str">
        <f t="shared" si="54"/>
        <v/>
      </c>
      <c r="AH857" s="6" t="str">
        <f t="shared" si="53"/>
        <v/>
      </c>
      <c r="AI857" s="6" t="str">
        <f>IF($AF857="","",IF(LEFT(A857,5)="17500","タンク",IF(LEFT(A857,5)="17510","タンク",IF(COUNTIF(WeDB!$D$174:$D$183,$AF857)&gt;0,"吊掛けのみ",IF(COUNTIF(WeDB!$M$3:$M$169,$AF857)&gt;0,"アルミ",IF(COUNTIF(WeDB!D$3:D$169,$AF857),"WE適用","適用無し"))))))</f>
        <v/>
      </c>
      <c r="AJ857" s="6" t="str">
        <f>IF(AND(AI857="WE適用",COUNTIF(Planning!$AS$10:$AS$896,$AF857&amp;"_"&amp;$AH857)&gt;0),"計画ok",IF(AND(AI857="WE適用",COUNTIF(Planning!$AS$10:$AS$896,$AF857&amp;"_"&amp;$AH857)=0),"未反映NG",""))</f>
        <v/>
      </c>
      <c r="AK857" s="6" t="str">
        <f t="shared" si="55"/>
        <v>_</v>
      </c>
      <c r="AL857" s="6" t="str">
        <f>IF(B857="","",_xlfn.XLOOKUP(AF857,CostDB!A:A,CostDB!G:G))</f>
        <v/>
      </c>
    </row>
    <row r="858" spans="1:38" x14ac:dyDescent="0.35">
      <c r="A858" s="8"/>
      <c r="B858" s="9"/>
      <c r="C858" s="9"/>
      <c r="D858" s="10"/>
      <c r="E858" s="9"/>
      <c r="F858" s="9"/>
      <c r="G858" s="9"/>
      <c r="H858" s="9"/>
      <c r="I858" s="9"/>
      <c r="J858" s="9"/>
      <c r="K858" s="9"/>
      <c r="L858" s="9"/>
      <c r="M858" s="9"/>
      <c r="N858" s="9"/>
      <c r="O858" s="9"/>
      <c r="P858" s="9"/>
      <c r="Q858" s="9"/>
      <c r="R858" s="9"/>
      <c r="S858" s="9"/>
      <c r="T858" s="9"/>
      <c r="U858" s="9"/>
      <c r="V858" s="9"/>
      <c r="W858" s="9"/>
      <c r="X858" s="9"/>
      <c r="Y858" s="9"/>
      <c r="Z858" s="9"/>
      <c r="AA858" s="9"/>
      <c r="AB858" s="9"/>
      <c r="AC858" s="10"/>
      <c r="AD858" s="535"/>
      <c r="AE858" s="6">
        <f t="shared" si="56"/>
        <v>0</v>
      </c>
      <c r="AF858" s="6" t="str">
        <f>IF($AE858=17,_xlfn.XLOOKUP($A858&amp;" ",CostDB!B:B,CostDB!A:A,"",,),IF($AE858=15,_xlfn.XLOOKUP($A858&amp;"   ",CostDB!B:B,CostDB!A:A,"",,),""))</f>
        <v/>
      </c>
      <c r="AG858" s="6" t="str">
        <f t="shared" si="54"/>
        <v/>
      </c>
      <c r="AH858" s="6" t="str">
        <f t="shared" si="53"/>
        <v/>
      </c>
      <c r="AI858" s="6" t="str">
        <f>IF($AF858="","",IF(LEFT(A858,5)="17500","タンク",IF(LEFT(A858,5)="17510","タンク",IF(COUNTIF(WeDB!$D$174:$D$183,$AF858)&gt;0,"吊掛けのみ",IF(COUNTIF(WeDB!$M$3:$M$169,$AF858)&gt;0,"アルミ",IF(COUNTIF(WeDB!D$3:D$169,$AF858),"WE適用","適用無し"))))))</f>
        <v/>
      </c>
      <c r="AJ858" s="6" t="str">
        <f>IF(AND(AI858="WE適用",COUNTIF(Planning!$AS$10:$AS$896,$AF858&amp;"_"&amp;$AH858)&gt;0),"計画ok",IF(AND(AI858="WE適用",COUNTIF(Planning!$AS$10:$AS$896,$AF858&amp;"_"&amp;$AH858)=0),"未反映NG",""))</f>
        <v/>
      </c>
      <c r="AK858" s="6" t="str">
        <f t="shared" si="55"/>
        <v>_</v>
      </c>
      <c r="AL858" s="6" t="str">
        <f>IF(B858="","",_xlfn.XLOOKUP(AF858,CostDB!A:A,CostDB!G:G))</f>
        <v/>
      </c>
    </row>
    <row r="859" spans="1:38" x14ac:dyDescent="0.35">
      <c r="A859" s="8"/>
      <c r="B859" s="9"/>
      <c r="C859" s="9"/>
      <c r="D859" s="10"/>
      <c r="E859" s="9"/>
      <c r="F859" s="9"/>
      <c r="G859" s="9"/>
      <c r="H859" s="9"/>
      <c r="I859" s="9"/>
      <c r="J859" s="9"/>
      <c r="K859" s="9"/>
      <c r="L859" s="9"/>
      <c r="M859" s="9"/>
      <c r="N859" s="9"/>
      <c r="O859" s="9"/>
      <c r="P859" s="9"/>
      <c r="Q859" s="9"/>
      <c r="R859" s="9"/>
      <c r="S859" s="9"/>
      <c r="T859" s="9"/>
      <c r="U859" s="9"/>
      <c r="V859" s="9"/>
      <c r="W859" s="9"/>
      <c r="X859" s="9"/>
      <c r="Y859" s="9"/>
      <c r="Z859" s="9"/>
      <c r="AA859" s="9"/>
      <c r="AB859" s="9"/>
      <c r="AC859" s="10"/>
      <c r="AD859" s="535"/>
      <c r="AE859" s="6">
        <f t="shared" si="56"/>
        <v>0</v>
      </c>
      <c r="AF859" s="6" t="str">
        <f>IF($AE859=17,_xlfn.XLOOKUP($A859&amp;" ",CostDB!B:B,CostDB!A:A,"",,),IF($AE859=15,_xlfn.XLOOKUP($A859&amp;"   ",CostDB!B:B,CostDB!A:A,"",,),""))</f>
        <v/>
      </c>
      <c r="AG859" s="6" t="str">
        <f t="shared" si="54"/>
        <v/>
      </c>
      <c r="AH859" s="6" t="str">
        <f t="shared" si="53"/>
        <v/>
      </c>
      <c r="AI859" s="6" t="str">
        <f>IF($AF859="","",IF(LEFT(A859,5)="17500","タンク",IF(LEFT(A859,5)="17510","タンク",IF(COUNTIF(WeDB!$D$174:$D$183,$AF859)&gt;0,"吊掛けのみ",IF(COUNTIF(WeDB!$M$3:$M$169,$AF859)&gt;0,"アルミ",IF(COUNTIF(WeDB!D$3:D$169,$AF859),"WE適用","適用無し"))))))</f>
        <v/>
      </c>
      <c r="AJ859" s="6" t="str">
        <f>IF(AND(AI859="WE適用",COUNTIF(Planning!$AS$10:$AS$896,$AF859&amp;"_"&amp;$AH859)&gt;0),"計画ok",IF(AND(AI859="WE適用",COUNTIF(Planning!$AS$10:$AS$896,$AF859&amp;"_"&amp;$AH859)=0),"未反映NG",""))</f>
        <v/>
      </c>
      <c r="AK859" s="6" t="str">
        <f t="shared" si="55"/>
        <v>_</v>
      </c>
      <c r="AL859" s="6" t="str">
        <f>IF(B859="","",_xlfn.XLOOKUP(AF859,CostDB!A:A,CostDB!G:G))</f>
        <v/>
      </c>
    </row>
    <row r="860" spans="1:38" x14ac:dyDescent="0.35">
      <c r="A860" s="8"/>
      <c r="B860" s="9"/>
      <c r="C860" s="9"/>
      <c r="D860" s="10"/>
      <c r="E860" s="9"/>
      <c r="F860" s="9"/>
      <c r="G860" s="9"/>
      <c r="H860" s="9"/>
      <c r="I860" s="9"/>
      <c r="J860" s="9"/>
      <c r="K860" s="9"/>
      <c r="L860" s="9"/>
      <c r="M860" s="9"/>
      <c r="N860" s="9"/>
      <c r="O860" s="9"/>
      <c r="P860" s="9"/>
      <c r="Q860" s="9"/>
      <c r="R860" s="9"/>
      <c r="S860" s="9"/>
      <c r="T860" s="9"/>
      <c r="U860" s="9"/>
      <c r="V860" s="9"/>
      <c r="W860" s="9"/>
      <c r="X860" s="9"/>
      <c r="Y860" s="9"/>
      <c r="Z860" s="9"/>
      <c r="AA860" s="9"/>
      <c r="AB860" s="9"/>
      <c r="AC860" s="10"/>
      <c r="AD860" s="535"/>
      <c r="AE860" s="6">
        <f t="shared" si="56"/>
        <v>0</v>
      </c>
      <c r="AF860" s="6" t="str">
        <f>IF($AE860=17,_xlfn.XLOOKUP($A860&amp;" ",CostDB!B:B,CostDB!A:A,"",,),IF($AE860=15,_xlfn.XLOOKUP($A860&amp;"   ",CostDB!B:B,CostDB!A:A,"",,),""))</f>
        <v/>
      </c>
      <c r="AG860" s="6" t="str">
        <f t="shared" si="54"/>
        <v/>
      </c>
      <c r="AH860" s="6" t="str">
        <f t="shared" si="53"/>
        <v/>
      </c>
      <c r="AI860" s="6" t="str">
        <f>IF($AF860="","",IF(LEFT(A860,5)="17500","タンク",IF(LEFT(A860,5)="17510","タンク",IF(COUNTIF(WeDB!$D$174:$D$183,$AF860)&gt;0,"吊掛けのみ",IF(COUNTIF(WeDB!$M$3:$M$169,$AF860)&gt;0,"アルミ",IF(COUNTIF(WeDB!D$3:D$169,$AF860),"WE適用","適用無し"))))))</f>
        <v/>
      </c>
      <c r="AJ860" s="6" t="str">
        <f>IF(AND(AI860="WE適用",COUNTIF(Planning!$AS$10:$AS$896,$AF860&amp;"_"&amp;$AH860)&gt;0),"計画ok",IF(AND(AI860="WE適用",COUNTIF(Planning!$AS$10:$AS$896,$AF860&amp;"_"&amp;$AH860)=0),"未反映NG",""))</f>
        <v/>
      </c>
      <c r="AK860" s="6" t="str">
        <f t="shared" si="55"/>
        <v>_</v>
      </c>
      <c r="AL860" s="6" t="str">
        <f>IF(B860="","",_xlfn.XLOOKUP(AF860,CostDB!A:A,CostDB!G:G))</f>
        <v/>
      </c>
    </row>
    <row r="861" spans="1:38" x14ac:dyDescent="0.35">
      <c r="A861" s="8"/>
      <c r="B861" s="9"/>
      <c r="C861" s="9"/>
      <c r="D861" s="10"/>
      <c r="E861" s="9"/>
      <c r="F861" s="9"/>
      <c r="G861" s="9"/>
      <c r="H861" s="9"/>
      <c r="I861" s="9"/>
      <c r="J861" s="9"/>
      <c r="K861" s="9"/>
      <c r="L861" s="9"/>
      <c r="M861" s="9"/>
      <c r="N861" s="9"/>
      <c r="O861" s="9"/>
      <c r="P861" s="9"/>
      <c r="Q861" s="9"/>
      <c r="R861" s="9"/>
      <c r="S861" s="9"/>
      <c r="T861" s="9"/>
      <c r="U861" s="9"/>
      <c r="V861" s="9"/>
      <c r="W861" s="9"/>
      <c r="X861" s="9"/>
      <c r="Y861" s="9"/>
      <c r="Z861" s="9"/>
      <c r="AA861" s="9"/>
      <c r="AB861" s="9"/>
      <c r="AC861" s="10"/>
      <c r="AD861" s="535"/>
      <c r="AE861" s="6">
        <f t="shared" si="56"/>
        <v>0</v>
      </c>
      <c r="AF861" s="6" t="str">
        <f>IF($AE861=17,_xlfn.XLOOKUP($A861&amp;" ",CostDB!B:B,CostDB!A:A,"",,),IF($AE861=15,_xlfn.XLOOKUP($A861&amp;"   ",CostDB!B:B,CostDB!A:A,"",,),""))</f>
        <v/>
      </c>
      <c r="AG861" s="6" t="str">
        <f t="shared" si="54"/>
        <v/>
      </c>
      <c r="AH861" s="6" t="str">
        <f t="shared" si="53"/>
        <v/>
      </c>
      <c r="AI861" s="6" t="str">
        <f>IF($AF861="","",IF(LEFT(A861,5)="17500","タンク",IF(LEFT(A861,5)="17510","タンク",IF(COUNTIF(WeDB!$D$174:$D$183,$AF861)&gt;0,"吊掛けのみ",IF(COUNTIF(WeDB!$M$3:$M$169,$AF861)&gt;0,"アルミ",IF(COUNTIF(WeDB!D$3:D$169,$AF861),"WE適用","適用無し"))))))</f>
        <v/>
      </c>
      <c r="AJ861" s="6" t="str">
        <f>IF(AND(AI861="WE適用",COUNTIF(Planning!$AS$10:$AS$896,$AF861&amp;"_"&amp;$AH861)&gt;0),"計画ok",IF(AND(AI861="WE適用",COUNTIF(Planning!$AS$10:$AS$896,$AF861&amp;"_"&amp;$AH861)=0),"未反映NG",""))</f>
        <v/>
      </c>
      <c r="AK861" s="6" t="str">
        <f t="shared" si="55"/>
        <v>_</v>
      </c>
      <c r="AL861" s="6" t="str">
        <f>IF(B861="","",_xlfn.XLOOKUP(AF861,CostDB!A:A,CostDB!G:G))</f>
        <v/>
      </c>
    </row>
    <row r="862" spans="1:38" x14ac:dyDescent="0.35">
      <c r="A862" s="8"/>
      <c r="B862" s="9"/>
      <c r="C862" s="9"/>
      <c r="D862" s="10"/>
      <c r="E862" s="9"/>
      <c r="F862" s="9"/>
      <c r="G862" s="9"/>
      <c r="H862" s="9"/>
      <c r="I862" s="9"/>
      <c r="J862" s="9"/>
      <c r="K862" s="9"/>
      <c r="L862" s="9"/>
      <c r="M862" s="9"/>
      <c r="N862" s="9"/>
      <c r="O862" s="9"/>
      <c r="P862" s="9"/>
      <c r="Q862" s="9"/>
      <c r="R862" s="9"/>
      <c r="S862" s="9"/>
      <c r="T862" s="9"/>
      <c r="U862" s="9"/>
      <c r="V862" s="9"/>
      <c r="W862" s="9"/>
      <c r="X862" s="9"/>
      <c r="Y862" s="9"/>
      <c r="Z862" s="9"/>
      <c r="AA862" s="9"/>
      <c r="AB862" s="9"/>
      <c r="AC862" s="10"/>
      <c r="AD862" s="535"/>
      <c r="AE862" s="6">
        <f t="shared" si="56"/>
        <v>0</v>
      </c>
      <c r="AF862" s="6" t="str">
        <f>IF($AE862=17,_xlfn.XLOOKUP($A862&amp;" ",CostDB!B:B,CostDB!A:A,"",,),IF($AE862=15,_xlfn.XLOOKUP($A862&amp;"   ",CostDB!B:B,CostDB!A:A,"",,),""))</f>
        <v/>
      </c>
      <c r="AG862" s="6" t="str">
        <f t="shared" si="54"/>
        <v/>
      </c>
      <c r="AH862" s="6" t="str">
        <f t="shared" si="53"/>
        <v/>
      </c>
      <c r="AI862" s="6" t="str">
        <f>IF($AF862="","",IF(LEFT(A862,5)="17500","タンク",IF(LEFT(A862,5)="17510","タンク",IF(COUNTIF(WeDB!$D$174:$D$183,$AF862)&gt;0,"吊掛けのみ",IF(COUNTIF(WeDB!$M$3:$M$169,$AF862)&gt;0,"アルミ",IF(COUNTIF(WeDB!D$3:D$169,$AF862),"WE適用","適用無し"))))))</f>
        <v/>
      </c>
      <c r="AJ862" s="6" t="str">
        <f>IF(AND(AI862="WE適用",COUNTIF(Planning!$AS$10:$AS$896,$AF862&amp;"_"&amp;$AH862)&gt;0),"計画ok",IF(AND(AI862="WE適用",COUNTIF(Planning!$AS$10:$AS$896,$AF862&amp;"_"&amp;$AH862)=0),"未反映NG",""))</f>
        <v/>
      </c>
      <c r="AK862" s="6" t="str">
        <f t="shared" si="55"/>
        <v>_</v>
      </c>
      <c r="AL862" s="6" t="str">
        <f>IF(B862="","",_xlfn.XLOOKUP(AF862,CostDB!A:A,CostDB!G:G))</f>
        <v/>
      </c>
    </row>
    <row r="863" spans="1:38" x14ac:dyDescent="0.35">
      <c r="A863" s="8"/>
      <c r="B863" s="9"/>
      <c r="C863" s="9"/>
      <c r="D863" s="10"/>
      <c r="E863" s="9"/>
      <c r="F863" s="9"/>
      <c r="G863" s="9"/>
      <c r="H863" s="9"/>
      <c r="I863" s="9"/>
      <c r="J863" s="9"/>
      <c r="K863" s="9"/>
      <c r="L863" s="9"/>
      <c r="M863" s="9"/>
      <c r="N863" s="9"/>
      <c r="O863" s="9"/>
      <c r="P863" s="9"/>
      <c r="Q863" s="9"/>
      <c r="R863" s="9"/>
      <c r="S863" s="9"/>
      <c r="T863" s="9"/>
      <c r="U863" s="9"/>
      <c r="V863" s="9"/>
      <c r="W863" s="9"/>
      <c r="X863" s="9"/>
      <c r="Y863" s="9"/>
      <c r="Z863" s="9"/>
      <c r="AA863" s="9"/>
      <c r="AB863" s="9"/>
      <c r="AC863" s="10"/>
      <c r="AD863" s="535"/>
      <c r="AE863" s="6">
        <f t="shared" si="56"/>
        <v>0</v>
      </c>
      <c r="AF863" s="6" t="str">
        <f>IF($AE863=17,_xlfn.XLOOKUP($A863&amp;" ",CostDB!B:B,CostDB!A:A,"",,),IF($AE863=15,_xlfn.XLOOKUP($A863&amp;"   ",CostDB!B:B,CostDB!A:A,"",,),""))</f>
        <v/>
      </c>
      <c r="AG863" s="6" t="str">
        <f t="shared" si="54"/>
        <v/>
      </c>
      <c r="AH863" s="6" t="str">
        <f t="shared" si="53"/>
        <v/>
      </c>
      <c r="AI863" s="6" t="str">
        <f>IF($AF863="","",IF(LEFT(A863,5)="17500","タンク",IF(LEFT(A863,5)="17510","タンク",IF(COUNTIF(WeDB!$D$174:$D$183,$AF863)&gt;0,"吊掛けのみ",IF(COUNTIF(WeDB!$M$3:$M$169,$AF863)&gt;0,"アルミ",IF(COUNTIF(WeDB!D$3:D$169,$AF863),"WE適用","適用無し"))))))</f>
        <v/>
      </c>
      <c r="AJ863" s="6" t="str">
        <f>IF(AND(AI863="WE適用",COUNTIF(Planning!$AS$10:$AS$896,$AF863&amp;"_"&amp;$AH863)&gt;0),"計画ok",IF(AND(AI863="WE適用",COUNTIF(Planning!$AS$10:$AS$896,$AF863&amp;"_"&amp;$AH863)=0),"未反映NG",""))</f>
        <v/>
      </c>
      <c r="AK863" s="6" t="str">
        <f t="shared" si="55"/>
        <v>_</v>
      </c>
      <c r="AL863" s="6" t="str">
        <f>IF(B863="","",_xlfn.XLOOKUP(AF863,CostDB!A:A,CostDB!G:G))</f>
        <v/>
      </c>
    </row>
    <row r="864" spans="1:38" x14ac:dyDescent="0.35">
      <c r="A864" s="8"/>
      <c r="B864" s="9"/>
      <c r="C864" s="9"/>
      <c r="D864" s="10"/>
      <c r="E864" s="9"/>
      <c r="F864" s="9"/>
      <c r="G864" s="9"/>
      <c r="H864" s="9"/>
      <c r="I864" s="9"/>
      <c r="J864" s="9"/>
      <c r="K864" s="9"/>
      <c r="L864" s="9"/>
      <c r="M864" s="9"/>
      <c r="N864" s="9"/>
      <c r="O864" s="9"/>
      <c r="P864" s="9"/>
      <c r="Q864" s="9"/>
      <c r="R864" s="9"/>
      <c r="S864" s="9"/>
      <c r="T864" s="9"/>
      <c r="U864" s="9"/>
      <c r="V864" s="9"/>
      <c r="W864" s="9"/>
      <c r="X864" s="9"/>
      <c r="Y864" s="9"/>
      <c r="Z864" s="9"/>
      <c r="AA864" s="9"/>
      <c r="AB864" s="9"/>
      <c r="AC864" s="10"/>
      <c r="AD864" s="535"/>
      <c r="AE864" s="6">
        <f t="shared" si="56"/>
        <v>0</v>
      </c>
      <c r="AF864" s="6" t="str">
        <f>IF($AE864=17,_xlfn.XLOOKUP($A864&amp;" ",CostDB!B:B,CostDB!A:A,"",,),IF($AE864=15,_xlfn.XLOOKUP($A864&amp;"   ",CostDB!B:B,CostDB!A:A,"",,),""))</f>
        <v/>
      </c>
      <c r="AG864" s="6" t="str">
        <f t="shared" si="54"/>
        <v/>
      </c>
      <c r="AH864" s="6" t="str">
        <f t="shared" si="53"/>
        <v/>
      </c>
      <c r="AI864" s="6" t="str">
        <f>IF($AF864="","",IF(LEFT(A864,5)="17500","タンク",IF(LEFT(A864,5)="17510","タンク",IF(COUNTIF(WeDB!$D$174:$D$183,$AF864)&gt;0,"吊掛けのみ",IF(COUNTIF(WeDB!$M$3:$M$169,$AF864)&gt;0,"アルミ",IF(COUNTIF(WeDB!D$3:D$169,$AF864),"WE適用","適用無し"))))))</f>
        <v/>
      </c>
      <c r="AJ864" s="6" t="str">
        <f>IF(AND(AI864="WE適用",COUNTIF(Planning!$AS$10:$AS$896,$AF864&amp;"_"&amp;$AH864)&gt;0),"計画ok",IF(AND(AI864="WE適用",COUNTIF(Planning!$AS$10:$AS$896,$AF864&amp;"_"&amp;$AH864)=0),"未反映NG",""))</f>
        <v/>
      </c>
      <c r="AK864" s="6" t="str">
        <f t="shared" si="55"/>
        <v>_</v>
      </c>
      <c r="AL864" s="6" t="str">
        <f>IF(B864="","",_xlfn.XLOOKUP(AF864,CostDB!A:A,CostDB!G:G))</f>
        <v/>
      </c>
    </row>
    <row r="865" spans="1:38" x14ac:dyDescent="0.35">
      <c r="A865" s="8"/>
      <c r="B865" s="9"/>
      <c r="C865" s="9"/>
      <c r="D865" s="10"/>
      <c r="E865" s="9"/>
      <c r="F865" s="9"/>
      <c r="G865" s="9"/>
      <c r="H865" s="9"/>
      <c r="I865" s="9"/>
      <c r="J865" s="9"/>
      <c r="K865" s="9"/>
      <c r="L865" s="9"/>
      <c r="M865" s="9"/>
      <c r="N865" s="9"/>
      <c r="O865" s="9"/>
      <c r="P865" s="9"/>
      <c r="Q865" s="9"/>
      <c r="R865" s="9"/>
      <c r="S865" s="9"/>
      <c r="T865" s="9"/>
      <c r="U865" s="9"/>
      <c r="V865" s="9"/>
      <c r="W865" s="9"/>
      <c r="X865" s="9"/>
      <c r="Y865" s="9"/>
      <c r="Z865" s="9"/>
      <c r="AA865" s="9"/>
      <c r="AB865" s="9"/>
      <c r="AC865" s="10"/>
      <c r="AD865" s="535"/>
      <c r="AE865" s="6">
        <f t="shared" si="56"/>
        <v>0</v>
      </c>
      <c r="AF865" s="6" t="str">
        <f>IF($AE865=17,_xlfn.XLOOKUP($A865&amp;" ",CostDB!B:B,CostDB!A:A,"",,),IF($AE865=15,_xlfn.XLOOKUP($A865&amp;"   ",CostDB!B:B,CostDB!A:A,"",,),""))</f>
        <v/>
      </c>
      <c r="AG865" s="6" t="str">
        <f t="shared" si="54"/>
        <v/>
      </c>
      <c r="AH865" s="6" t="str">
        <f t="shared" si="53"/>
        <v/>
      </c>
      <c r="AI865" s="6" t="str">
        <f>IF($AF865="","",IF(LEFT(A865,5)="17500","タンク",IF(LEFT(A865,5)="17510","タンク",IF(COUNTIF(WeDB!$D$174:$D$183,$AF865)&gt;0,"吊掛けのみ",IF(COUNTIF(WeDB!$M$3:$M$169,$AF865)&gt;0,"アルミ",IF(COUNTIF(WeDB!D$3:D$169,$AF865),"WE適用","適用無し"))))))</f>
        <v/>
      </c>
      <c r="AJ865" s="6" t="str">
        <f>IF(AND(AI865="WE適用",COUNTIF(Planning!$AS$10:$AS$896,$AF865&amp;"_"&amp;$AH865)&gt;0),"計画ok",IF(AND(AI865="WE適用",COUNTIF(Planning!$AS$10:$AS$896,$AF865&amp;"_"&amp;$AH865)=0),"未反映NG",""))</f>
        <v/>
      </c>
      <c r="AK865" s="6" t="str">
        <f t="shared" si="55"/>
        <v>_</v>
      </c>
      <c r="AL865" s="6" t="str">
        <f>IF(B865="","",_xlfn.XLOOKUP(AF865,CostDB!A:A,CostDB!G:G))</f>
        <v/>
      </c>
    </row>
    <row r="866" spans="1:38" x14ac:dyDescent="0.35">
      <c r="A866" s="8"/>
      <c r="B866" s="9"/>
      <c r="C866" s="9"/>
      <c r="D866" s="10"/>
      <c r="E866" s="9"/>
      <c r="F866" s="9"/>
      <c r="G866" s="9"/>
      <c r="H866" s="9"/>
      <c r="I866" s="9"/>
      <c r="J866" s="9"/>
      <c r="K866" s="9"/>
      <c r="L866" s="9"/>
      <c r="M866" s="9"/>
      <c r="N866" s="9"/>
      <c r="O866" s="9"/>
      <c r="P866" s="9"/>
      <c r="Q866" s="9"/>
      <c r="R866" s="9"/>
      <c r="S866" s="9"/>
      <c r="T866" s="9"/>
      <c r="U866" s="9"/>
      <c r="V866" s="9"/>
      <c r="W866" s="9"/>
      <c r="X866" s="9"/>
      <c r="Y866" s="9"/>
      <c r="Z866" s="9"/>
      <c r="AA866" s="9"/>
      <c r="AB866" s="9"/>
      <c r="AC866" s="10"/>
      <c r="AD866" s="535"/>
      <c r="AE866" s="6">
        <f t="shared" si="56"/>
        <v>0</v>
      </c>
      <c r="AF866" s="6" t="str">
        <f>IF($AE866=17,_xlfn.XLOOKUP($A866&amp;" ",CostDB!B:B,CostDB!A:A,"",,),IF($AE866=15,_xlfn.XLOOKUP($A866&amp;"   ",CostDB!B:B,CostDB!A:A,"",,),""))</f>
        <v/>
      </c>
      <c r="AG866" s="6" t="str">
        <f t="shared" si="54"/>
        <v/>
      </c>
      <c r="AH866" s="6" t="str">
        <f t="shared" si="53"/>
        <v/>
      </c>
      <c r="AI866" s="6" t="str">
        <f>IF($AF866="","",IF(LEFT(A866,5)="17500","タンク",IF(LEFT(A866,5)="17510","タンク",IF(COUNTIF(WeDB!$D$174:$D$183,$AF866)&gt;0,"吊掛けのみ",IF(COUNTIF(WeDB!$M$3:$M$169,$AF866)&gt;0,"アルミ",IF(COUNTIF(WeDB!D$3:D$169,$AF866),"WE適用","適用無し"))))))</f>
        <v/>
      </c>
      <c r="AJ866" s="6" t="str">
        <f>IF(AND(AI866="WE適用",COUNTIF(Planning!$AS$10:$AS$896,$AF866&amp;"_"&amp;$AH866)&gt;0),"計画ok",IF(AND(AI866="WE適用",COUNTIF(Planning!$AS$10:$AS$896,$AF866&amp;"_"&amp;$AH866)=0),"未反映NG",""))</f>
        <v/>
      </c>
      <c r="AK866" s="6" t="str">
        <f t="shared" si="55"/>
        <v>_</v>
      </c>
      <c r="AL866" s="6" t="str">
        <f>IF(B866="","",_xlfn.XLOOKUP(AF866,CostDB!A:A,CostDB!G:G))</f>
        <v/>
      </c>
    </row>
    <row r="867" spans="1:38" x14ac:dyDescent="0.35">
      <c r="A867" s="8"/>
      <c r="B867" s="9"/>
      <c r="C867" s="9"/>
      <c r="D867" s="10"/>
      <c r="E867" s="9"/>
      <c r="F867" s="9"/>
      <c r="G867" s="9"/>
      <c r="H867" s="9"/>
      <c r="I867" s="9"/>
      <c r="J867" s="9"/>
      <c r="K867" s="9"/>
      <c r="L867" s="9"/>
      <c r="M867" s="9"/>
      <c r="N867" s="9"/>
      <c r="O867" s="9"/>
      <c r="P867" s="9"/>
      <c r="Q867" s="9"/>
      <c r="R867" s="9"/>
      <c r="S867" s="9"/>
      <c r="T867" s="9"/>
      <c r="U867" s="9"/>
      <c r="V867" s="9"/>
      <c r="W867" s="9"/>
      <c r="X867" s="9"/>
      <c r="Y867" s="9"/>
      <c r="Z867" s="9"/>
      <c r="AA867" s="9"/>
      <c r="AB867" s="9"/>
      <c r="AC867" s="10"/>
      <c r="AD867" s="535"/>
      <c r="AE867" s="6">
        <f t="shared" si="56"/>
        <v>0</v>
      </c>
      <c r="AF867" s="6" t="str">
        <f>IF($AE867=17,_xlfn.XLOOKUP($A867&amp;" ",CostDB!B:B,CostDB!A:A,"",,),IF($AE867=15,_xlfn.XLOOKUP($A867&amp;"   ",CostDB!B:B,CostDB!A:A,"",,),""))</f>
        <v/>
      </c>
      <c r="AG867" s="6" t="str">
        <f t="shared" si="54"/>
        <v/>
      </c>
      <c r="AH867" s="6" t="str">
        <f t="shared" si="53"/>
        <v/>
      </c>
      <c r="AI867" s="6" t="str">
        <f>IF($AF867="","",IF(LEFT(A867,5)="17500","タンク",IF(LEFT(A867,5)="17510","タンク",IF(COUNTIF(WeDB!$D$174:$D$183,$AF867)&gt;0,"吊掛けのみ",IF(COUNTIF(WeDB!$M$3:$M$169,$AF867)&gt;0,"アルミ",IF(COUNTIF(WeDB!D$3:D$169,$AF867),"WE適用","適用無し"))))))</f>
        <v/>
      </c>
      <c r="AJ867" s="6" t="str">
        <f>IF(AND(AI867="WE適用",COUNTIF(Planning!$AS$10:$AS$896,$AF867&amp;"_"&amp;$AH867)&gt;0),"計画ok",IF(AND(AI867="WE適用",COUNTIF(Planning!$AS$10:$AS$896,$AF867&amp;"_"&amp;$AH867)=0),"未反映NG",""))</f>
        <v/>
      </c>
      <c r="AK867" s="6" t="str">
        <f t="shared" si="55"/>
        <v>_</v>
      </c>
      <c r="AL867" s="6" t="str">
        <f>IF(B867="","",_xlfn.XLOOKUP(AF867,CostDB!A:A,CostDB!G:G))</f>
        <v/>
      </c>
    </row>
    <row r="868" spans="1:38" x14ac:dyDescent="0.35">
      <c r="A868" s="8"/>
      <c r="B868" s="9"/>
      <c r="C868" s="9"/>
      <c r="D868" s="10"/>
      <c r="E868" s="9"/>
      <c r="F868" s="9"/>
      <c r="G868" s="9"/>
      <c r="H868" s="9"/>
      <c r="I868" s="9"/>
      <c r="J868" s="9"/>
      <c r="K868" s="9"/>
      <c r="L868" s="9"/>
      <c r="M868" s="9"/>
      <c r="N868" s="9"/>
      <c r="O868" s="9"/>
      <c r="P868" s="9"/>
      <c r="Q868" s="9"/>
      <c r="R868" s="9"/>
      <c r="S868" s="9"/>
      <c r="T868" s="9"/>
      <c r="U868" s="9"/>
      <c r="V868" s="9"/>
      <c r="W868" s="9"/>
      <c r="X868" s="9"/>
      <c r="Y868" s="9"/>
      <c r="Z868" s="9"/>
      <c r="AA868" s="9"/>
      <c r="AB868" s="9"/>
      <c r="AC868" s="10"/>
      <c r="AD868" s="535"/>
      <c r="AE868" s="6">
        <f t="shared" si="56"/>
        <v>0</v>
      </c>
      <c r="AF868" s="6" t="str">
        <f>IF($AE868=17,_xlfn.XLOOKUP($A868&amp;" ",CostDB!B:B,CostDB!A:A,"",,),IF($AE868=15,_xlfn.XLOOKUP($A868&amp;"   ",CostDB!B:B,CostDB!A:A,"",,),""))</f>
        <v/>
      </c>
      <c r="AG868" s="6" t="str">
        <f t="shared" si="54"/>
        <v/>
      </c>
      <c r="AH868" s="6" t="str">
        <f t="shared" si="53"/>
        <v/>
      </c>
      <c r="AI868" s="6" t="str">
        <f>IF($AF868="","",IF(LEFT(A868,5)="17500","タンク",IF(LEFT(A868,5)="17510","タンク",IF(COUNTIF(WeDB!$D$174:$D$183,$AF868)&gt;0,"吊掛けのみ",IF(COUNTIF(WeDB!$M$3:$M$169,$AF868)&gt;0,"アルミ",IF(COUNTIF(WeDB!D$3:D$169,$AF868),"WE適用","適用無し"))))))</f>
        <v/>
      </c>
      <c r="AJ868" s="6" t="str">
        <f>IF(AND(AI868="WE適用",COUNTIF(Planning!$AS$10:$AS$896,$AF868&amp;"_"&amp;$AH868)&gt;0),"計画ok",IF(AND(AI868="WE適用",COUNTIF(Planning!$AS$10:$AS$896,$AF868&amp;"_"&amp;$AH868)=0),"未反映NG",""))</f>
        <v/>
      </c>
      <c r="AK868" s="6" t="str">
        <f t="shared" si="55"/>
        <v>_</v>
      </c>
      <c r="AL868" s="6" t="str">
        <f>IF(B868="","",_xlfn.XLOOKUP(AF868,CostDB!A:A,CostDB!G:G))</f>
        <v/>
      </c>
    </row>
    <row r="869" spans="1:38" x14ac:dyDescent="0.35">
      <c r="A869" s="8"/>
      <c r="B869" s="9"/>
      <c r="C869" s="9"/>
      <c r="D869" s="10"/>
      <c r="E869" s="9"/>
      <c r="F869" s="9"/>
      <c r="G869" s="9"/>
      <c r="H869" s="9"/>
      <c r="I869" s="9"/>
      <c r="J869" s="9"/>
      <c r="K869" s="9"/>
      <c r="L869" s="9"/>
      <c r="M869" s="9"/>
      <c r="N869" s="9"/>
      <c r="O869" s="9"/>
      <c r="P869" s="9"/>
      <c r="Q869" s="9"/>
      <c r="R869" s="9"/>
      <c r="S869" s="9"/>
      <c r="T869" s="9"/>
      <c r="U869" s="9"/>
      <c r="V869" s="9"/>
      <c r="W869" s="9"/>
      <c r="X869" s="9"/>
      <c r="Y869" s="9"/>
      <c r="Z869" s="9"/>
      <c r="AA869" s="9"/>
      <c r="AB869" s="9"/>
      <c r="AC869" s="10"/>
      <c r="AD869" s="535"/>
      <c r="AE869" s="6">
        <f t="shared" si="56"/>
        <v>0</v>
      </c>
      <c r="AF869" s="6" t="str">
        <f>IF($AE869=17,_xlfn.XLOOKUP($A869&amp;" ",CostDB!B:B,CostDB!A:A,"",,),IF($AE869=15,_xlfn.XLOOKUP($A869&amp;"   ",CostDB!B:B,CostDB!A:A,"",,),""))</f>
        <v/>
      </c>
      <c r="AG869" s="6" t="str">
        <f t="shared" si="54"/>
        <v/>
      </c>
      <c r="AH869" s="6" t="str">
        <f t="shared" si="53"/>
        <v/>
      </c>
      <c r="AI869" s="6" t="str">
        <f>IF($AF869="","",IF(LEFT(A869,5)="17500","タンク",IF(LEFT(A869,5)="17510","タンク",IF(COUNTIF(WeDB!$D$174:$D$183,$AF869)&gt;0,"吊掛けのみ",IF(COUNTIF(WeDB!$M$3:$M$169,$AF869)&gt;0,"アルミ",IF(COUNTIF(WeDB!D$3:D$169,$AF869),"WE適用","適用無し"))))))</f>
        <v/>
      </c>
      <c r="AJ869" s="6" t="str">
        <f>IF(AND(AI869="WE適用",COUNTIF(Planning!$AS$10:$AS$896,$AF869&amp;"_"&amp;$AH869)&gt;0),"計画ok",IF(AND(AI869="WE適用",COUNTIF(Planning!$AS$10:$AS$896,$AF869&amp;"_"&amp;$AH869)=0),"未反映NG",""))</f>
        <v/>
      </c>
      <c r="AK869" s="6" t="str">
        <f t="shared" si="55"/>
        <v>_</v>
      </c>
      <c r="AL869" s="6" t="str">
        <f>IF(B869="","",_xlfn.XLOOKUP(AF869,CostDB!A:A,CostDB!G:G))</f>
        <v/>
      </c>
    </row>
    <row r="870" spans="1:38" x14ac:dyDescent="0.35">
      <c r="A870" s="8"/>
      <c r="B870" s="9"/>
      <c r="C870" s="9"/>
      <c r="D870" s="10"/>
      <c r="E870" s="9"/>
      <c r="F870" s="9"/>
      <c r="G870" s="9"/>
      <c r="H870" s="9"/>
      <c r="I870" s="9"/>
      <c r="J870" s="9"/>
      <c r="K870" s="9"/>
      <c r="L870" s="9"/>
      <c r="M870" s="9"/>
      <c r="N870" s="9"/>
      <c r="O870" s="9"/>
      <c r="P870" s="9"/>
      <c r="Q870" s="9"/>
      <c r="R870" s="9"/>
      <c r="S870" s="9"/>
      <c r="T870" s="9"/>
      <c r="U870" s="9"/>
      <c r="V870" s="9"/>
      <c r="W870" s="9"/>
      <c r="X870" s="9"/>
      <c r="Y870" s="9"/>
      <c r="Z870" s="9"/>
      <c r="AA870" s="9"/>
      <c r="AB870" s="9"/>
      <c r="AC870" s="10"/>
      <c r="AD870" s="535"/>
      <c r="AE870" s="6">
        <f t="shared" si="56"/>
        <v>0</v>
      </c>
      <c r="AF870" s="6" t="str">
        <f>IF($AE870=17,_xlfn.XLOOKUP($A870&amp;" ",CostDB!B:B,CostDB!A:A,"",,),IF($AE870=15,_xlfn.XLOOKUP($A870&amp;"   ",CostDB!B:B,CostDB!A:A,"",,),""))</f>
        <v/>
      </c>
      <c r="AG870" s="6" t="str">
        <f t="shared" si="54"/>
        <v/>
      </c>
      <c r="AH870" s="6" t="str">
        <f t="shared" si="53"/>
        <v/>
      </c>
      <c r="AI870" s="6" t="str">
        <f>IF($AF870="","",IF(LEFT(A870,5)="17500","タンク",IF(LEFT(A870,5)="17510","タンク",IF(COUNTIF(WeDB!$D$174:$D$183,$AF870)&gt;0,"吊掛けのみ",IF(COUNTIF(WeDB!$M$3:$M$169,$AF870)&gt;0,"アルミ",IF(COUNTIF(WeDB!D$3:D$169,$AF870),"WE適用","適用無し"))))))</f>
        <v/>
      </c>
      <c r="AJ870" s="6" t="str">
        <f>IF(AND(AI870="WE適用",COUNTIF(Planning!$AS$10:$AS$896,$AF870&amp;"_"&amp;$AH870)&gt;0),"計画ok",IF(AND(AI870="WE適用",COUNTIF(Planning!$AS$10:$AS$896,$AF870&amp;"_"&amp;$AH870)=0),"未反映NG",""))</f>
        <v/>
      </c>
      <c r="AK870" s="6" t="str">
        <f t="shared" si="55"/>
        <v>_</v>
      </c>
      <c r="AL870" s="6" t="str">
        <f>IF(B870="","",_xlfn.XLOOKUP(AF870,CostDB!A:A,CostDB!G:G))</f>
        <v/>
      </c>
    </row>
    <row r="871" spans="1:38" x14ac:dyDescent="0.35">
      <c r="A871" s="8"/>
      <c r="B871" s="9"/>
      <c r="C871" s="9"/>
      <c r="D871" s="10"/>
      <c r="E871" s="9"/>
      <c r="F871" s="9"/>
      <c r="G871" s="9"/>
      <c r="H871" s="9"/>
      <c r="I871" s="9"/>
      <c r="J871" s="9"/>
      <c r="K871" s="9"/>
      <c r="L871" s="9"/>
      <c r="M871" s="9"/>
      <c r="N871" s="9"/>
      <c r="O871" s="9"/>
      <c r="P871" s="9"/>
      <c r="Q871" s="9"/>
      <c r="R871" s="9"/>
      <c r="S871" s="9"/>
      <c r="T871" s="9"/>
      <c r="U871" s="9"/>
      <c r="V871" s="9"/>
      <c r="W871" s="9"/>
      <c r="X871" s="9"/>
      <c r="Y871" s="9"/>
      <c r="Z871" s="9"/>
      <c r="AA871" s="9"/>
      <c r="AB871" s="9"/>
      <c r="AC871" s="10"/>
      <c r="AD871" s="535"/>
      <c r="AE871" s="6">
        <f t="shared" si="56"/>
        <v>0</v>
      </c>
      <c r="AF871" s="6" t="str">
        <f>IF($AE871=17,_xlfn.XLOOKUP($A871&amp;" ",CostDB!B:B,CostDB!A:A,"",,),IF($AE871=15,_xlfn.XLOOKUP($A871&amp;"   ",CostDB!B:B,CostDB!A:A,"",,),""))</f>
        <v/>
      </c>
      <c r="AG871" s="6" t="str">
        <f t="shared" si="54"/>
        <v/>
      </c>
      <c r="AH871" s="6" t="str">
        <f t="shared" si="53"/>
        <v/>
      </c>
      <c r="AI871" s="6" t="str">
        <f>IF($AF871="","",IF(LEFT(A871,5)="17500","タンク",IF(LEFT(A871,5)="17510","タンク",IF(COUNTIF(WeDB!$D$174:$D$183,$AF871)&gt;0,"吊掛けのみ",IF(COUNTIF(WeDB!$M$3:$M$169,$AF871)&gt;0,"アルミ",IF(COUNTIF(WeDB!D$3:D$169,$AF871),"WE適用","適用無し"))))))</f>
        <v/>
      </c>
      <c r="AJ871" s="6" t="str">
        <f>IF(AND(AI871="WE適用",COUNTIF(Planning!$AS$10:$AS$896,$AF871&amp;"_"&amp;$AH871)&gt;0),"計画ok",IF(AND(AI871="WE適用",COUNTIF(Planning!$AS$10:$AS$896,$AF871&amp;"_"&amp;$AH871)=0),"未反映NG",""))</f>
        <v/>
      </c>
      <c r="AK871" s="6" t="str">
        <f t="shared" si="55"/>
        <v>_</v>
      </c>
      <c r="AL871" s="6" t="str">
        <f>IF(B871="","",_xlfn.XLOOKUP(AF871,CostDB!A:A,CostDB!G:G))</f>
        <v/>
      </c>
    </row>
    <row r="872" spans="1:38" x14ac:dyDescent="0.35">
      <c r="A872" s="8"/>
      <c r="B872" s="9"/>
      <c r="C872" s="9"/>
      <c r="D872" s="10"/>
      <c r="E872" s="9"/>
      <c r="F872" s="9"/>
      <c r="G872" s="9"/>
      <c r="H872" s="9"/>
      <c r="I872" s="9"/>
      <c r="J872" s="9"/>
      <c r="K872" s="9"/>
      <c r="L872" s="9"/>
      <c r="M872" s="9"/>
      <c r="N872" s="9"/>
      <c r="O872" s="9"/>
      <c r="P872" s="9"/>
      <c r="Q872" s="9"/>
      <c r="R872" s="9"/>
      <c r="S872" s="9"/>
      <c r="T872" s="9"/>
      <c r="U872" s="9"/>
      <c r="V872" s="9"/>
      <c r="W872" s="9"/>
      <c r="X872" s="9"/>
      <c r="Y872" s="9"/>
      <c r="Z872" s="9"/>
      <c r="AA872" s="9"/>
      <c r="AB872" s="9"/>
      <c r="AC872" s="10"/>
      <c r="AD872" s="535"/>
      <c r="AE872" s="6">
        <f t="shared" si="56"/>
        <v>0</v>
      </c>
      <c r="AF872" s="6" t="str">
        <f>IF($AE872=17,_xlfn.XLOOKUP($A872&amp;" ",CostDB!B:B,CostDB!A:A,"",,),IF($AE872=15,_xlfn.XLOOKUP($A872&amp;"   ",CostDB!B:B,CostDB!A:A,"",,),""))</f>
        <v/>
      </c>
      <c r="AG872" s="6" t="str">
        <f t="shared" si="54"/>
        <v/>
      </c>
      <c r="AH872" s="6" t="str">
        <f t="shared" si="53"/>
        <v/>
      </c>
      <c r="AI872" s="6" t="str">
        <f>IF($AF872="","",IF(LEFT(A872,5)="17500","タンク",IF(LEFT(A872,5)="17510","タンク",IF(COUNTIF(WeDB!$D$174:$D$183,$AF872)&gt;0,"吊掛けのみ",IF(COUNTIF(WeDB!$M$3:$M$169,$AF872)&gt;0,"アルミ",IF(COUNTIF(WeDB!D$3:D$169,$AF872),"WE適用","適用無し"))))))</f>
        <v/>
      </c>
      <c r="AJ872" s="6" t="str">
        <f>IF(AND(AI872="WE適用",COUNTIF(Planning!$AS$10:$AS$896,$AF872&amp;"_"&amp;$AH872)&gt;0),"計画ok",IF(AND(AI872="WE適用",COUNTIF(Planning!$AS$10:$AS$896,$AF872&amp;"_"&amp;$AH872)=0),"未反映NG",""))</f>
        <v/>
      </c>
      <c r="AK872" s="6" t="str">
        <f t="shared" si="55"/>
        <v>_</v>
      </c>
      <c r="AL872" s="6" t="str">
        <f>IF(B872="","",_xlfn.XLOOKUP(AF872,CostDB!A:A,CostDB!G:G))</f>
        <v/>
      </c>
    </row>
    <row r="873" spans="1:38" x14ac:dyDescent="0.35">
      <c r="A873" s="8"/>
      <c r="B873" s="9"/>
      <c r="C873" s="9"/>
      <c r="D873" s="10"/>
      <c r="E873" s="9"/>
      <c r="F873" s="9"/>
      <c r="G873" s="9"/>
      <c r="H873" s="9"/>
      <c r="I873" s="9"/>
      <c r="J873" s="9"/>
      <c r="K873" s="9"/>
      <c r="L873" s="9"/>
      <c r="M873" s="9"/>
      <c r="N873" s="9"/>
      <c r="O873" s="9"/>
      <c r="P873" s="9"/>
      <c r="Q873" s="9"/>
      <c r="R873" s="9"/>
      <c r="S873" s="9"/>
      <c r="T873" s="9"/>
      <c r="U873" s="9"/>
      <c r="V873" s="9"/>
      <c r="W873" s="9"/>
      <c r="X873" s="9"/>
      <c r="Y873" s="9"/>
      <c r="Z873" s="9"/>
      <c r="AA873" s="9"/>
      <c r="AB873" s="9"/>
      <c r="AC873" s="10"/>
      <c r="AD873" s="535"/>
      <c r="AE873" s="6">
        <f t="shared" si="56"/>
        <v>0</v>
      </c>
      <c r="AF873" s="6" t="str">
        <f>IF($AE873=17,_xlfn.XLOOKUP($A873&amp;" ",CostDB!B:B,CostDB!A:A,"",,),IF($AE873=15,_xlfn.XLOOKUP($A873&amp;"   ",CostDB!B:B,CostDB!A:A,"",,),""))</f>
        <v/>
      </c>
      <c r="AG873" s="6" t="str">
        <f t="shared" si="54"/>
        <v/>
      </c>
      <c r="AH873" s="6" t="str">
        <f t="shared" si="53"/>
        <v/>
      </c>
      <c r="AI873" s="6" t="str">
        <f>IF($AF873="","",IF(LEFT(A873,5)="17500","タンク",IF(LEFT(A873,5)="17510","タンク",IF(COUNTIF(WeDB!$D$174:$D$183,$AF873)&gt;0,"吊掛けのみ",IF(COUNTIF(WeDB!$M$3:$M$169,$AF873)&gt;0,"アルミ",IF(COUNTIF(WeDB!D$3:D$169,$AF873),"WE適用","適用無し"))))))</f>
        <v/>
      </c>
      <c r="AJ873" s="6" t="str">
        <f>IF(AND(AI873="WE適用",COUNTIF(Planning!$AS$10:$AS$896,$AF873&amp;"_"&amp;$AH873)&gt;0),"計画ok",IF(AND(AI873="WE適用",COUNTIF(Planning!$AS$10:$AS$896,$AF873&amp;"_"&amp;$AH873)=0),"未反映NG",""))</f>
        <v/>
      </c>
      <c r="AK873" s="6" t="str">
        <f t="shared" si="55"/>
        <v>_</v>
      </c>
      <c r="AL873" s="6" t="str">
        <f>IF(B873="","",_xlfn.XLOOKUP(AF873,CostDB!A:A,CostDB!G:G))</f>
        <v/>
      </c>
    </row>
    <row r="874" spans="1:38" x14ac:dyDescent="0.35">
      <c r="A874" s="8"/>
      <c r="B874" s="9"/>
      <c r="C874" s="9"/>
      <c r="D874" s="10"/>
      <c r="E874" s="9"/>
      <c r="F874" s="9"/>
      <c r="G874" s="9"/>
      <c r="H874" s="9"/>
      <c r="I874" s="9"/>
      <c r="J874" s="9"/>
      <c r="K874" s="9"/>
      <c r="L874" s="9"/>
      <c r="M874" s="9"/>
      <c r="N874" s="9"/>
      <c r="O874" s="9"/>
      <c r="P874" s="9"/>
      <c r="Q874" s="9"/>
      <c r="R874" s="9"/>
      <c r="S874" s="9"/>
      <c r="T874" s="9"/>
      <c r="U874" s="9"/>
      <c r="V874" s="9"/>
      <c r="W874" s="9"/>
      <c r="X874" s="9"/>
      <c r="Y874" s="9"/>
      <c r="Z874" s="9"/>
      <c r="AA874" s="9"/>
      <c r="AB874" s="9"/>
      <c r="AC874" s="10"/>
      <c r="AD874" s="535"/>
      <c r="AE874" s="6">
        <f t="shared" si="56"/>
        <v>0</v>
      </c>
      <c r="AF874" s="6" t="str">
        <f>IF($AE874=17,_xlfn.XLOOKUP($A874&amp;" ",CostDB!B:B,CostDB!A:A,"",,),IF($AE874=15,_xlfn.XLOOKUP($A874&amp;"   ",CostDB!B:B,CostDB!A:A,"",,),""))</f>
        <v/>
      </c>
      <c r="AG874" s="6" t="str">
        <f t="shared" si="54"/>
        <v/>
      </c>
      <c r="AH874" s="6" t="str">
        <f t="shared" si="53"/>
        <v/>
      </c>
      <c r="AI874" s="6" t="str">
        <f>IF($AF874="","",IF(LEFT(A874,5)="17500","タンク",IF(LEFT(A874,5)="17510","タンク",IF(COUNTIF(WeDB!$D$174:$D$183,$AF874)&gt;0,"吊掛けのみ",IF(COUNTIF(WeDB!$M$3:$M$169,$AF874)&gt;0,"アルミ",IF(COUNTIF(WeDB!D$3:D$169,$AF874),"WE適用","適用無し"))))))</f>
        <v/>
      </c>
      <c r="AJ874" s="6" t="str">
        <f>IF(AND(AI874="WE適用",COUNTIF(Planning!$AS$10:$AS$896,$AF874&amp;"_"&amp;$AH874)&gt;0),"計画ok",IF(AND(AI874="WE適用",COUNTIF(Planning!$AS$10:$AS$896,$AF874&amp;"_"&amp;$AH874)=0),"未反映NG",""))</f>
        <v/>
      </c>
      <c r="AK874" s="6" t="str">
        <f t="shared" si="55"/>
        <v>_</v>
      </c>
      <c r="AL874" s="6" t="str">
        <f>IF(B874="","",_xlfn.XLOOKUP(AF874,CostDB!A:A,CostDB!G:G))</f>
        <v/>
      </c>
    </row>
    <row r="875" spans="1:38" x14ac:dyDescent="0.35">
      <c r="A875" s="8"/>
      <c r="B875" s="9"/>
      <c r="C875" s="9"/>
      <c r="D875" s="10"/>
      <c r="E875" s="9"/>
      <c r="F875" s="9"/>
      <c r="G875" s="9"/>
      <c r="H875" s="9"/>
      <c r="I875" s="9"/>
      <c r="J875" s="9"/>
      <c r="K875" s="9"/>
      <c r="L875" s="9"/>
      <c r="M875" s="9"/>
      <c r="N875" s="9"/>
      <c r="O875" s="9"/>
      <c r="P875" s="9"/>
      <c r="Q875" s="9"/>
      <c r="R875" s="9"/>
      <c r="S875" s="9"/>
      <c r="T875" s="9"/>
      <c r="U875" s="9"/>
      <c r="V875" s="9"/>
      <c r="W875" s="9"/>
      <c r="X875" s="9"/>
      <c r="Y875" s="9"/>
      <c r="Z875" s="9"/>
      <c r="AA875" s="9"/>
      <c r="AB875" s="9"/>
      <c r="AC875" s="10"/>
      <c r="AD875" s="535"/>
      <c r="AE875" s="6">
        <f t="shared" si="56"/>
        <v>0</v>
      </c>
      <c r="AF875" s="6" t="str">
        <f>IF($AE875=17,_xlfn.XLOOKUP($A875&amp;" ",CostDB!B:B,CostDB!A:A,"",,),IF($AE875=15,_xlfn.XLOOKUP($A875&amp;"   ",CostDB!B:B,CostDB!A:A,"",,),""))</f>
        <v/>
      </c>
      <c r="AG875" s="6" t="str">
        <f t="shared" si="54"/>
        <v/>
      </c>
      <c r="AH875" s="6" t="str">
        <f t="shared" si="53"/>
        <v/>
      </c>
      <c r="AI875" s="6" t="str">
        <f>IF($AF875="","",IF(LEFT(A875,5)="17500","タンク",IF(LEFT(A875,5)="17510","タンク",IF(COUNTIF(WeDB!$D$174:$D$183,$AF875)&gt;0,"吊掛けのみ",IF(COUNTIF(WeDB!$M$3:$M$169,$AF875)&gt;0,"アルミ",IF(COUNTIF(WeDB!D$3:D$169,$AF875),"WE適用","適用無し"))))))</f>
        <v/>
      </c>
      <c r="AJ875" s="6" t="str">
        <f>IF(AND(AI875="WE適用",COUNTIF(Planning!$AS$10:$AS$896,$AF875&amp;"_"&amp;$AH875)&gt;0),"計画ok",IF(AND(AI875="WE適用",COUNTIF(Planning!$AS$10:$AS$896,$AF875&amp;"_"&amp;$AH875)=0),"未反映NG",""))</f>
        <v/>
      </c>
      <c r="AK875" s="6" t="str">
        <f t="shared" si="55"/>
        <v>_</v>
      </c>
      <c r="AL875" s="6" t="str">
        <f>IF(B875="","",_xlfn.XLOOKUP(AF875,CostDB!A:A,CostDB!G:G))</f>
        <v/>
      </c>
    </row>
    <row r="876" spans="1:38" x14ac:dyDescent="0.35">
      <c r="A876" s="8"/>
      <c r="B876" s="9"/>
      <c r="C876" s="9"/>
      <c r="D876" s="10"/>
      <c r="E876" s="9"/>
      <c r="F876" s="9"/>
      <c r="G876" s="9"/>
      <c r="H876" s="9"/>
      <c r="I876" s="9"/>
      <c r="J876" s="9"/>
      <c r="K876" s="9"/>
      <c r="L876" s="9"/>
      <c r="M876" s="9"/>
      <c r="N876" s="9"/>
      <c r="O876" s="9"/>
      <c r="P876" s="9"/>
      <c r="Q876" s="9"/>
      <c r="R876" s="9"/>
      <c r="S876" s="9"/>
      <c r="T876" s="9"/>
      <c r="U876" s="9"/>
      <c r="V876" s="9"/>
      <c r="W876" s="9"/>
      <c r="X876" s="9"/>
      <c r="Y876" s="9"/>
      <c r="Z876" s="9"/>
      <c r="AA876" s="9"/>
      <c r="AB876" s="9"/>
      <c r="AC876" s="10"/>
      <c r="AD876" s="535"/>
      <c r="AE876" s="6">
        <f t="shared" si="56"/>
        <v>0</v>
      </c>
      <c r="AF876" s="6" t="str">
        <f>IF($AE876=17,_xlfn.XLOOKUP($A876&amp;" ",CostDB!B:B,CostDB!A:A,"",,),IF($AE876=15,_xlfn.XLOOKUP($A876&amp;"   ",CostDB!B:B,CostDB!A:A,"",,),""))</f>
        <v/>
      </c>
      <c r="AG876" s="6" t="str">
        <f t="shared" si="54"/>
        <v/>
      </c>
      <c r="AH876" s="6" t="str">
        <f t="shared" si="53"/>
        <v/>
      </c>
      <c r="AI876" s="6" t="str">
        <f>IF($AF876="","",IF(LEFT(A876,5)="17500","タンク",IF(LEFT(A876,5)="17510","タンク",IF(COUNTIF(WeDB!$D$174:$D$183,$AF876)&gt;0,"吊掛けのみ",IF(COUNTIF(WeDB!$M$3:$M$169,$AF876)&gt;0,"アルミ",IF(COUNTIF(WeDB!D$3:D$169,$AF876),"WE適用","適用無し"))))))</f>
        <v/>
      </c>
      <c r="AJ876" s="6" t="str">
        <f>IF(AND(AI876="WE適用",COUNTIF(Planning!$AS$10:$AS$896,$AF876&amp;"_"&amp;$AH876)&gt;0),"計画ok",IF(AND(AI876="WE適用",COUNTIF(Planning!$AS$10:$AS$896,$AF876&amp;"_"&amp;$AH876)=0),"未反映NG",""))</f>
        <v/>
      </c>
      <c r="AK876" s="6" t="str">
        <f t="shared" si="55"/>
        <v>_</v>
      </c>
      <c r="AL876" s="6" t="str">
        <f>IF(B876="","",_xlfn.XLOOKUP(AF876,CostDB!A:A,CostDB!G:G))</f>
        <v/>
      </c>
    </row>
    <row r="877" spans="1:38" x14ac:dyDescent="0.35">
      <c r="A877" s="8"/>
      <c r="B877" s="9"/>
      <c r="C877" s="9"/>
      <c r="D877" s="10"/>
      <c r="E877" s="9"/>
      <c r="F877" s="9"/>
      <c r="G877" s="9"/>
      <c r="H877" s="9"/>
      <c r="I877" s="9"/>
      <c r="J877" s="9"/>
      <c r="K877" s="9"/>
      <c r="L877" s="9"/>
      <c r="M877" s="9"/>
      <c r="N877" s="9"/>
      <c r="O877" s="9"/>
      <c r="P877" s="9"/>
      <c r="Q877" s="9"/>
      <c r="R877" s="9"/>
      <c r="S877" s="9"/>
      <c r="T877" s="9"/>
      <c r="U877" s="9"/>
      <c r="V877" s="9"/>
      <c r="W877" s="9"/>
      <c r="X877" s="9"/>
      <c r="Y877" s="9"/>
      <c r="Z877" s="9"/>
      <c r="AA877" s="9"/>
      <c r="AB877" s="9"/>
      <c r="AC877" s="10"/>
      <c r="AD877" s="535"/>
      <c r="AE877" s="6">
        <f t="shared" si="56"/>
        <v>0</v>
      </c>
      <c r="AF877" s="6" t="str">
        <f>IF($AE877=17,_xlfn.XLOOKUP($A877&amp;" ",CostDB!B:B,CostDB!A:A,"",,),IF($AE877=15,_xlfn.XLOOKUP($A877&amp;"   ",CostDB!B:B,CostDB!A:A,"",,),""))</f>
        <v/>
      </c>
      <c r="AG877" s="6" t="str">
        <f t="shared" si="54"/>
        <v/>
      </c>
      <c r="AH877" s="6" t="str">
        <f t="shared" si="53"/>
        <v/>
      </c>
      <c r="AI877" s="6" t="str">
        <f>IF($AF877="","",IF(LEFT(A877,5)="17500","タンク",IF(LEFT(A877,5)="17510","タンク",IF(COUNTIF(WeDB!$D$174:$D$183,$AF877)&gt;0,"吊掛けのみ",IF(COUNTIF(WeDB!$M$3:$M$169,$AF877)&gt;0,"アルミ",IF(COUNTIF(WeDB!D$3:D$169,$AF877),"WE適用","適用無し"))))))</f>
        <v/>
      </c>
      <c r="AJ877" s="6" t="str">
        <f>IF(AND(AI877="WE適用",COUNTIF(Planning!$AS$10:$AS$896,$AF877&amp;"_"&amp;$AH877)&gt;0),"計画ok",IF(AND(AI877="WE適用",COUNTIF(Planning!$AS$10:$AS$896,$AF877&amp;"_"&amp;$AH877)=0),"未反映NG",""))</f>
        <v/>
      </c>
      <c r="AK877" s="6" t="str">
        <f t="shared" si="55"/>
        <v>_</v>
      </c>
      <c r="AL877" s="6" t="str">
        <f>IF(B877="","",_xlfn.XLOOKUP(AF877,CostDB!A:A,CostDB!G:G))</f>
        <v/>
      </c>
    </row>
    <row r="878" spans="1:38" x14ac:dyDescent="0.35">
      <c r="A878" s="8"/>
      <c r="B878" s="9"/>
      <c r="C878" s="9"/>
      <c r="D878" s="10"/>
      <c r="E878" s="9"/>
      <c r="F878" s="9"/>
      <c r="G878" s="9"/>
      <c r="H878" s="9"/>
      <c r="I878" s="9"/>
      <c r="J878" s="9"/>
      <c r="K878" s="9"/>
      <c r="L878" s="9"/>
      <c r="M878" s="9"/>
      <c r="N878" s="9"/>
      <c r="O878" s="9"/>
      <c r="P878" s="9"/>
      <c r="Q878" s="9"/>
      <c r="R878" s="9"/>
      <c r="S878" s="9"/>
      <c r="T878" s="9"/>
      <c r="U878" s="9"/>
      <c r="V878" s="9"/>
      <c r="W878" s="9"/>
      <c r="X878" s="9"/>
      <c r="Y878" s="9"/>
      <c r="Z878" s="9"/>
      <c r="AA878" s="9"/>
      <c r="AB878" s="9"/>
      <c r="AC878" s="10"/>
      <c r="AD878" s="535"/>
      <c r="AE878" s="6">
        <f t="shared" si="56"/>
        <v>0</v>
      </c>
      <c r="AF878" s="6" t="str">
        <f>IF($AE878=17,_xlfn.XLOOKUP($A878&amp;" ",CostDB!B:B,CostDB!A:A,"",,),IF($AE878=15,_xlfn.XLOOKUP($A878&amp;"   ",CostDB!B:B,CostDB!A:A,"",,),""))</f>
        <v/>
      </c>
      <c r="AG878" s="6" t="str">
        <f t="shared" si="54"/>
        <v/>
      </c>
      <c r="AH878" s="6" t="str">
        <f t="shared" si="53"/>
        <v/>
      </c>
      <c r="AI878" s="6" t="str">
        <f>IF($AF878="","",IF(LEFT(A878,5)="17500","タンク",IF(LEFT(A878,5)="17510","タンク",IF(COUNTIF(WeDB!$D$174:$D$183,$AF878)&gt;0,"吊掛けのみ",IF(COUNTIF(WeDB!$M$3:$M$169,$AF878)&gt;0,"アルミ",IF(COUNTIF(WeDB!D$3:D$169,$AF878),"WE適用","適用無し"))))))</f>
        <v/>
      </c>
      <c r="AJ878" s="6" t="str">
        <f>IF(AND(AI878="WE適用",COUNTIF(Planning!$AS$10:$AS$896,$AF878&amp;"_"&amp;$AH878)&gt;0),"計画ok",IF(AND(AI878="WE適用",COUNTIF(Planning!$AS$10:$AS$896,$AF878&amp;"_"&amp;$AH878)=0),"未反映NG",""))</f>
        <v/>
      </c>
      <c r="AK878" s="6" t="str">
        <f t="shared" si="55"/>
        <v>_</v>
      </c>
      <c r="AL878" s="6" t="str">
        <f>IF(B878="","",_xlfn.XLOOKUP(AF878,CostDB!A:A,CostDB!G:G))</f>
        <v/>
      </c>
    </row>
    <row r="879" spans="1:38" x14ac:dyDescent="0.35">
      <c r="A879" s="8"/>
      <c r="B879" s="9"/>
      <c r="C879" s="9"/>
      <c r="D879" s="10"/>
      <c r="E879" s="9"/>
      <c r="F879" s="9"/>
      <c r="G879" s="9"/>
      <c r="H879" s="9"/>
      <c r="I879" s="9"/>
      <c r="J879" s="9"/>
      <c r="K879" s="9"/>
      <c r="L879" s="9"/>
      <c r="M879" s="9"/>
      <c r="N879" s="9"/>
      <c r="O879" s="9"/>
      <c r="P879" s="9"/>
      <c r="Q879" s="9"/>
      <c r="R879" s="9"/>
      <c r="S879" s="9"/>
      <c r="T879" s="9"/>
      <c r="U879" s="9"/>
      <c r="V879" s="9"/>
      <c r="W879" s="9"/>
      <c r="X879" s="9"/>
      <c r="Y879" s="9"/>
      <c r="Z879" s="9"/>
      <c r="AA879" s="9"/>
      <c r="AB879" s="9"/>
      <c r="AC879" s="10"/>
      <c r="AD879" s="535"/>
      <c r="AE879" s="6">
        <f t="shared" si="56"/>
        <v>0</v>
      </c>
      <c r="AF879" s="6" t="str">
        <f>IF($AE879=17,_xlfn.XLOOKUP($A879&amp;" ",CostDB!B:B,CostDB!A:A,"",,),IF($AE879=15,_xlfn.XLOOKUP($A879&amp;"   ",CostDB!B:B,CostDB!A:A,"",,),""))</f>
        <v/>
      </c>
      <c r="AG879" s="6" t="str">
        <f t="shared" si="54"/>
        <v/>
      </c>
      <c r="AH879" s="6" t="str">
        <f t="shared" si="53"/>
        <v/>
      </c>
      <c r="AI879" s="6" t="str">
        <f>IF($AF879="","",IF(LEFT(A879,5)="17500","タンク",IF(LEFT(A879,5)="17510","タンク",IF(COUNTIF(WeDB!$D$174:$D$183,$AF879)&gt;0,"吊掛けのみ",IF(COUNTIF(WeDB!$M$3:$M$169,$AF879)&gt;0,"アルミ",IF(COUNTIF(WeDB!D$3:D$169,$AF879),"WE適用","適用無し"))))))</f>
        <v/>
      </c>
      <c r="AJ879" s="6" t="str">
        <f>IF(AND(AI879="WE適用",COUNTIF(Planning!$AS$10:$AS$896,$AF879&amp;"_"&amp;$AH879)&gt;0),"計画ok",IF(AND(AI879="WE適用",COUNTIF(Planning!$AS$10:$AS$896,$AF879&amp;"_"&amp;$AH879)=0),"未反映NG",""))</f>
        <v/>
      </c>
      <c r="AK879" s="6" t="str">
        <f t="shared" si="55"/>
        <v>_</v>
      </c>
      <c r="AL879" s="6" t="str">
        <f>IF(B879="","",_xlfn.XLOOKUP(AF879,CostDB!A:A,CostDB!G:G))</f>
        <v/>
      </c>
    </row>
    <row r="880" spans="1:38" x14ac:dyDescent="0.35">
      <c r="A880" s="8"/>
      <c r="B880" s="9"/>
      <c r="C880" s="9"/>
      <c r="D880" s="10"/>
      <c r="E880" s="9"/>
      <c r="F880" s="9"/>
      <c r="G880" s="9"/>
      <c r="H880" s="9"/>
      <c r="I880" s="9"/>
      <c r="J880" s="9"/>
      <c r="K880" s="9"/>
      <c r="L880" s="9"/>
      <c r="M880" s="9"/>
      <c r="N880" s="9"/>
      <c r="O880" s="9"/>
      <c r="P880" s="9"/>
      <c r="Q880" s="9"/>
      <c r="R880" s="9"/>
      <c r="S880" s="9"/>
      <c r="T880" s="9"/>
      <c r="U880" s="9"/>
      <c r="V880" s="9"/>
      <c r="W880" s="9"/>
      <c r="X880" s="9"/>
      <c r="Y880" s="9"/>
      <c r="Z880" s="9"/>
      <c r="AA880" s="9"/>
      <c r="AB880" s="9"/>
      <c r="AC880" s="10"/>
      <c r="AD880" s="535"/>
      <c r="AE880" s="6">
        <f t="shared" si="56"/>
        <v>0</v>
      </c>
      <c r="AF880" s="6" t="str">
        <f>IF($AE880=17,_xlfn.XLOOKUP($A880&amp;" ",CostDB!B:B,CostDB!A:A,"",,),IF($AE880=15,_xlfn.XLOOKUP($A880&amp;"   ",CostDB!B:B,CostDB!A:A,"",,),""))</f>
        <v/>
      </c>
      <c r="AG880" s="6" t="str">
        <f t="shared" si="54"/>
        <v/>
      </c>
      <c r="AH880" s="6" t="str">
        <f t="shared" si="53"/>
        <v/>
      </c>
      <c r="AI880" s="6" t="str">
        <f>IF($AF880="","",IF(LEFT(A880,5)="17500","タンク",IF(LEFT(A880,5)="17510","タンク",IF(COUNTIF(WeDB!$D$174:$D$183,$AF880)&gt;0,"吊掛けのみ",IF(COUNTIF(WeDB!$M$3:$M$169,$AF880)&gt;0,"アルミ",IF(COUNTIF(WeDB!D$3:D$169,$AF880),"WE適用","適用無し"))))))</f>
        <v/>
      </c>
      <c r="AJ880" s="6" t="str">
        <f>IF(AND(AI880="WE適用",COUNTIF(Planning!$AS$10:$AS$896,$AF880&amp;"_"&amp;$AH880)&gt;0),"計画ok",IF(AND(AI880="WE適用",COUNTIF(Planning!$AS$10:$AS$896,$AF880&amp;"_"&amp;$AH880)=0),"未反映NG",""))</f>
        <v/>
      </c>
      <c r="AK880" s="6" t="str">
        <f t="shared" si="55"/>
        <v>_</v>
      </c>
      <c r="AL880" s="6" t="str">
        <f>IF(B880="","",_xlfn.XLOOKUP(AF880,CostDB!A:A,CostDB!G:G))</f>
        <v/>
      </c>
    </row>
    <row r="881" spans="1:38" x14ac:dyDescent="0.35">
      <c r="A881" s="8"/>
      <c r="B881" s="9"/>
      <c r="C881" s="9"/>
      <c r="D881" s="10"/>
      <c r="E881" s="9"/>
      <c r="F881" s="9"/>
      <c r="G881" s="9"/>
      <c r="H881" s="9"/>
      <c r="I881" s="9"/>
      <c r="J881" s="9"/>
      <c r="K881" s="9"/>
      <c r="L881" s="9"/>
      <c r="M881" s="9"/>
      <c r="N881" s="9"/>
      <c r="O881" s="9"/>
      <c r="P881" s="9"/>
      <c r="Q881" s="9"/>
      <c r="R881" s="9"/>
      <c r="S881" s="9"/>
      <c r="T881" s="9"/>
      <c r="U881" s="9"/>
      <c r="V881" s="9"/>
      <c r="W881" s="9"/>
      <c r="X881" s="9"/>
      <c r="Y881" s="9"/>
      <c r="Z881" s="9"/>
      <c r="AA881" s="9"/>
      <c r="AB881" s="9"/>
      <c r="AC881" s="10"/>
      <c r="AD881" s="535"/>
      <c r="AE881" s="6">
        <f t="shared" si="56"/>
        <v>0</v>
      </c>
      <c r="AF881" s="6" t="str">
        <f>IF($AE881=17,_xlfn.XLOOKUP($A881&amp;" ",CostDB!B:B,CostDB!A:A,"",,),IF($AE881=15,_xlfn.XLOOKUP($A881&amp;"   ",CostDB!B:B,CostDB!A:A,"",,),""))</f>
        <v/>
      </c>
      <c r="AG881" s="6" t="str">
        <f t="shared" si="54"/>
        <v/>
      </c>
      <c r="AH881" s="6" t="str">
        <f t="shared" si="53"/>
        <v/>
      </c>
      <c r="AI881" s="6" t="str">
        <f>IF($AF881="","",IF(LEFT(A881,5)="17500","タンク",IF(LEFT(A881,5)="17510","タンク",IF(COUNTIF(WeDB!$D$174:$D$183,$AF881)&gt;0,"吊掛けのみ",IF(COUNTIF(WeDB!$M$3:$M$169,$AF881)&gt;0,"アルミ",IF(COUNTIF(WeDB!D$3:D$169,$AF881),"WE適用","適用無し"))))))</f>
        <v/>
      </c>
      <c r="AJ881" s="6" t="str">
        <f>IF(AND(AI881="WE適用",COUNTIF(Planning!$AS$10:$AS$896,$AF881&amp;"_"&amp;$AH881)&gt;0),"計画ok",IF(AND(AI881="WE適用",COUNTIF(Planning!$AS$10:$AS$896,$AF881&amp;"_"&amp;$AH881)=0),"未反映NG",""))</f>
        <v/>
      </c>
      <c r="AK881" s="6" t="str">
        <f t="shared" si="55"/>
        <v>_</v>
      </c>
      <c r="AL881" s="6" t="str">
        <f>IF(B881="","",_xlfn.XLOOKUP(AF881,CostDB!A:A,CostDB!G:G))</f>
        <v/>
      </c>
    </row>
    <row r="882" spans="1:38" x14ac:dyDescent="0.35">
      <c r="A882" s="8"/>
      <c r="B882" s="9"/>
      <c r="C882" s="9"/>
      <c r="D882" s="10"/>
      <c r="E882" s="9"/>
      <c r="F882" s="9"/>
      <c r="G882" s="9"/>
      <c r="H882" s="9"/>
      <c r="I882" s="9"/>
      <c r="J882" s="9"/>
      <c r="K882" s="9"/>
      <c r="L882" s="9"/>
      <c r="M882" s="9"/>
      <c r="N882" s="9"/>
      <c r="O882" s="9"/>
      <c r="P882" s="9"/>
      <c r="Q882" s="9"/>
      <c r="R882" s="9"/>
      <c r="S882" s="9"/>
      <c r="T882" s="9"/>
      <c r="U882" s="9"/>
      <c r="V882" s="9"/>
      <c r="W882" s="9"/>
      <c r="X882" s="9"/>
      <c r="Y882" s="9"/>
      <c r="Z882" s="9"/>
      <c r="AA882" s="9"/>
      <c r="AB882" s="9"/>
      <c r="AC882" s="10"/>
      <c r="AD882" s="535"/>
      <c r="AE882" s="6">
        <f t="shared" si="56"/>
        <v>0</v>
      </c>
      <c r="AF882" s="6" t="str">
        <f>IF($AE882=17,_xlfn.XLOOKUP($A882&amp;" ",CostDB!B:B,CostDB!A:A,"",,),IF($AE882=15,_xlfn.XLOOKUP($A882&amp;"   ",CostDB!B:B,CostDB!A:A,"",,),""))</f>
        <v/>
      </c>
      <c r="AG882" s="6" t="str">
        <f t="shared" si="54"/>
        <v/>
      </c>
      <c r="AH882" s="6" t="str">
        <f t="shared" si="53"/>
        <v/>
      </c>
      <c r="AI882" s="6" t="str">
        <f>IF($AF882="","",IF(LEFT(A882,5)="17500","タンク",IF(LEFT(A882,5)="17510","タンク",IF(COUNTIF(WeDB!$D$174:$D$183,$AF882)&gt;0,"吊掛けのみ",IF(COUNTIF(WeDB!$M$3:$M$169,$AF882)&gt;0,"アルミ",IF(COUNTIF(WeDB!D$3:D$169,$AF882),"WE適用","適用無し"))))))</f>
        <v/>
      </c>
      <c r="AJ882" s="6" t="str">
        <f>IF(AND(AI882="WE適用",COUNTIF(Planning!$AS$10:$AS$896,$AF882&amp;"_"&amp;$AH882)&gt;0),"計画ok",IF(AND(AI882="WE適用",COUNTIF(Planning!$AS$10:$AS$896,$AF882&amp;"_"&amp;$AH882)=0),"未反映NG",""))</f>
        <v/>
      </c>
      <c r="AK882" s="6" t="str">
        <f t="shared" si="55"/>
        <v>_</v>
      </c>
      <c r="AL882" s="6" t="str">
        <f>IF(B882="","",_xlfn.XLOOKUP(AF882,CostDB!A:A,CostDB!G:G))</f>
        <v/>
      </c>
    </row>
    <row r="883" spans="1:38" x14ac:dyDescent="0.35">
      <c r="A883" s="8"/>
      <c r="B883" s="9"/>
      <c r="C883" s="9"/>
      <c r="D883" s="10"/>
      <c r="E883" s="9"/>
      <c r="F883" s="9"/>
      <c r="G883" s="9"/>
      <c r="H883" s="9"/>
      <c r="I883" s="9"/>
      <c r="J883" s="9"/>
      <c r="K883" s="9"/>
      <c r="L883" s="9"/>
      <c r="M883" s="9"/>
      <c r="N883" s="9"/>
      <c r="O883" s="9"/>
      <c r="P883" s="9"/>
      <c r="Q883" s="9"/>
      <c r="R883" s="9"/>
      <c r="S883" s="9"/>
      <c r="T883" s="9"/>
      <c r="U883" s="9"/>
      <c r="V883" s="9"/>
      <c r="W883" s="9"/>
      <c r="X883" s="9"/>
      <c r="Y883" s="9"/>
      <c r="Z883" s="9"/>
      <c r="AA883" s="9"/>
      <c r="AB883" s="9"/>
      <c r="AC883" s="10"/>
      <c r="AD883" s="535"/>
      <c r="AE883" s="6">
        <f t="shared" si="56"/>
        <v>0</v>
      </c>
      <c r="AF883" s="6" t="str">
        <f>IF($AE883=17,_xlfn.XLOOKUP($A883&amp;" ",CostDB!B:B,CostDB!A:A,"",,),IF($AE883=15,_xlfn.XLOOKUP($A883&amp;"   ",CostDB!B:B,CostDB!A:A,"",,),""))</f>
        <v/>
      </c>
      <c r="AG883" s="6" t="str">
        <f t="shared" si="54"/>
        <v/>
      </c>
      <c r="AH883" s="6" t="str">
        <f t="shared" si="53"/>
        <v/>
      </c>
      <c r="AI883" s="6" t="str">
        <f>IF($AF883="","",IF(LEFT(A883,5)="17500","タンク",IF(LEFT(A883,5)="17510","タンク",IF(COUNTIF(WeDB!$D$174:$D$183,$AF883)&gt;0,"吊掛けのみ",IF(COUNTIF(WeDB!$M$3:$M$169,$AF883)&gt;0,"アルミ",IF(COUNTIF(WeDB!D$3:D$169,$AF883),"WE適用","適用無し"))))))</f>
        <v/>
      </c>
      <c r="AJ883" s="6" t="str">
        <f>IF(AND(AI883="WE適用",COUNTIF(Planning!$AS$10:$AS$896,$AF883&amp;"_"&amp;$AH883)&gt;0),"計画ok",IF(AND(AI883="WE適用",COUNTIF(Planning!$AS$10:$AS$896,$AF883&amp;"_"&amp;$AH883)=0),"未反映NG",""))</f>
        <v/>
      </c>
      <c r="AK883" s="6" t="str">
        <f t="shared" si="55"/>
        <v>_</v>
      </c>
      <c r="AL883" s="6" t="str">
        <f>IF(B883="","",_xlfn.XLOOKUP(AF883,CostDB!A:A,CostDB!G:G))</f>
        <v/>
      </c>
    </row>
    <row r="884" spans="1:38" x14ac:dyDescent="0.35">
      <c r="A884" s="8"/>
      <c r="B884" s="9"/>
      <c r="C884" s="9"/>
      <c r="D884" s="10"/>
      <c r="E884" s="9"/>
      <c r="F884" s="9"/>
      <c r="G884" s="9"/>
      <c r="H884" s="9"/>
      <c r="I884" s="9"/>
      <c r="J884" s="9"/>
      <c r="K884" s="9"/>
      <c r="L884" s="9"/>
      <c r="M884" s="9"/>
      <c r="N884" s="9"/>
      <c r="O884" s="9"/>
      <c r="P884" s="9"/>
      <c r="Q884" s="9"/>
      <c r="R884" s="9"/>
      <c r="S884" s="9"/>
      <c r="T884" s="9"/>
      <c r="U884" s="9"/>
      <c r="V884" s="9"/>
      <c r="W884" s="9"/>
      <c r="X884" s="9"/>
      <c r="Y884" s="9"/>
      <c r="Z884" s="9"/>
      <c r="AA884" s="9"/>
      <c r="AB884" s="9"/>
      <c r="AC884" s="10"/>
      <c r="AD884" s="535"/>
      <c r="AE884" s="6">
        <f t="shared" si="56"/>
        <v>0</v>
      </c>
      <c r="AF884" s="6" t="str">
        <f>IF($AE884=17,_xlfn.XLOOKUP($A884&amp;" ",CostDB!B:B,CostDB!A:A,"",,),IF($AE884=15,_xlfn.XLOOKUP($A884&amp;"   ",CostDB!B:B,CostDB!A:A,"",,),""))</f>
        <v/>
      </c>
      <c r="AG884" s="6" t="str">
        <f t="shared" si="54"/>
        <v/>
      </c>
      <c r="AH884" s="6" t="str">
        <f t="shared" si="53"/>
        <v/>
      </c>
      <c r="AI884" s="6" t="str">
        <f>IF($AF884="","",IF(LEFT(A884,5)="17500","タンク",IF(LEFT(A884,5)="17510","タンク",IF(COUNTIF(WeDB!$D$174:$D$183,$AF884)&gt;0,"吊掛けのみ",IF(COUNTIF(WeDB!$M$3:$M$169,$AF884)&gt;0,"アルミ",IF(COUNTIF(WeDB!D$3:D$169,$AF884),"WE適用","適用無し"))))))</f>
        <v/>
      </c>
      <c r="AJ884" s="6" t="str">
        <f>IF(AND(AI884="WE適用",COUNTIF(Planning!$AS$10:$AS$896,$AF884&amp;"_"&amp;$AH884)&gt;0),"計画ok",IF(AND(AI884="WE適用",COUNTIF(Planning!$AS$10:$AS$896,$AF884&amp;"_"&amp;$AH884)=0),"未反映NG",""))</f>
        <v/>
      </c>
      <c r="AK884" s="6" t="str">
        <f t="shared" si="55"/>
        <v>_</v>
      </c>
      <c r="AL884" s="6" t="str">
        <f>IF(B884="","",_xlfn.XLOOKUP(AF884,CostDB!A:A,CostDB!G:G))</f>
        <v/>
      </c>
    </row>
    <row r="885" spans="1:38" x14ac:dyDescent="0.35">
      <c r="A885" s="8"/>
      <c r="B885" s="9"/>
      <c r="C885" s="9"/>
      <c r="D885" s="10"/>
      <c r="E885" s="9"/>
      <c r="F885" s="9"/>
      <c r="G885" s="9"/>
      <c r="H885" s="9"/>
      <c r="I885" s="9"/>
      <c r="J885" s="9"/>
      <c r="K885" s="9"/>
      <c r="L885" s="9"/>
      <c r="M885" s="9"/>
      <c r="N885" s="9"/>
      <c r="O885" s="9"/>
      <c r="P885" s="9"/>
      <c r="Q885" s="9"/>
      <c r="R885" s="9"/>
      <c r="S885" s="9"/>
      <c r="T885" s="9"/>
      <c r="U885" s="9"/>
      <c r="V885" s="9"/>
      <c r="W885" s="9"/>
      <c r="X885" s="9"/>
      <c r="Y885" s="9"/>
      <c r="Z885" s="9"/>
      <c r="AA885" s="9"/>
      <c r="AB885" s="9"/>
      <c r="AC885" s="10"/>
      <c r="AD885" s="535"/>
      <c r="AE885" s="6">
        <f t="shared" si="56"/>
        <v>0</v>
      </c>
      <c r="AF885" s="6" t="str">
        <f>IF($AE885=17,_xlfn.XLOOKUP($A885&amp;" ",CostDB!B:B,CostDB!A:A,"",,),IF($AE885=15,_xlfn.XLOOKUP($A885&amp;"   ",CostDB!B:B,CostDB!A:A,"",,),""))</f>
        <v/>
      </c>
      <c r="AG885" s="6" t="str">
        <f t="shared" si="54"/>
        <v/>
      </c>
      <c r="AH885" s="6" t="str">
        <f t="shared" si="53"/>
        <v/>
      </c>
      <c r="AI885" s="6" t="str">
        <f>IF($AF885="","",IF(LEFT(A885,5)="17500","タンク",IF(LEFT(A885,5)="17510","タンク",IF(COUNTIF(WeDB!$D$174:$D$183,$AF885)&gt;0,"吊掛けのみ",IF(COUNTIF(WeDB!$M$3:$M$169,$AF885)&gt;0,"アルミ",IF(COUNTIF(WeDB!D$3:D$169,$AF885),"WE適用","適用無し"))))))</f>
        <v/>
      </c>
      <c r="AJ885" s="6" t="str">
        <f>IF(AND(AI885="WE適用",COUNTIF(Planning!$AS$10:$AS$896,$AF885&amp;"_"&amp;$AH885)&gt;0),"計画ok",IF(AND(AI885="WE適用",COUNTIF(Planning!$AS$10:$AS$896,$AF885&amp;"_"&amp;$AH885)=0),"未反映NG",""))</f>
        <v/>
      </c>
      <c r="AK885" s="6" t="str">
        <f t="shared" si="55"/>
        <v>_</v>
      </c>
      <c r="AL885" s="6" t="str">
        <f>IF(B885="","",_xlfn.XLOOKUP(AF885,CostDB!A:A,CostDB!G:G))</f>
        <v/>
      </c>
    </row>
    <row r="886" spans="1:38" x14ac:dyDescent="0.35">
      <c r="A886" s="8"/>
      <c r="B886" s="9"/>
      <c r="C886" s="9"/>
      <c r="D886" s="10"/>
      <c r="E886" s="9"/>
      <c r="F886" s="9"/>
      <c r="G886" s="9"/>
      <c r="H886" s="9"/>
      <c r="I886" s="9"/>
      <c r="J886" s="9"/>
      <c r="K886" s="9"/>
      <c r="L886" s="9"/>
      <c r="M886" s="9"/>
      <c r="N886" s="9"/>
      <c r="O886" s="9"/>
      <c r="P886" s="9"/>
      <c r="Q886" s="9"/>
      <c r="R886" s="9"/>
      <c r="S886" s="9"/>
      <c r="T886" s="9"/>
      <c r="U886" s="9"/>
      <c r="V886" s="9"/>
      <c r="W886" s="9"/>
      <c r="X886" s="9"/>
      <c r="Y886" s="9"/>
      <c r="Z886" s="9"/>
      <c r="AA886" s="9"/>
      <c r="AB886" s="9"/>
      <c r="AC886" s="10"/>
      <c r="AD886" s="535"/>
      <c r="AE886" s="6">
        <f t="shared" si="56"/>
        <v>0</v>
      </c>
      <c r="AF886" s="6" t="str">
        <f>IF($AE886=17,_xlfn.XLOOKUP($A886&amp;" ",CostDB!B:B,CostDB!A:A,"",,),IF($AE886=15,_xlfn.XLOOKUP($A886&amp;"   ",CostDB!B:B,CostDB!A:A,"",,),""))</f>
        <v/>
      </c>
      <c r="AG886" s="6" t="str">
        <f t="shared" si="54"/>
        <v/>
      </c>
      <c r="AH886" s="6" t="str">
        <f t="shared" si="53"/>
        <v/>
      </c>
      <c r="AI886" s="6" t="str">
        <f>IF($AF886="","",IF(LEFT(A886,5)="17500","タンク",IF(LEFT(A886,5)="17510","タンク",IF(COUNTIF(WeDB!$D$174:$D$183,$AF886)&gt;0,"吊掛けのみ",IF(COUNTIF(WeDB!$M$3:$M$169,$AF886)&gt;0,"アルミ",IF(COUNTIF(WeDB!D$3:D$169,$AF886),"WE適用","適用無し"))))))</f>
        <v/>
      </c>
      <c r="AJ886" s="6" t="str">
        <f>IF(AND(AI886="WE適用",COUNTIF(Planning!$AS$10:$AS$896,$AF886&amp;"_"&amp;$AH886)&gt;0),"計画ok",IF(AND(AI886="WE適用",COUNTIF(Planning!$AS$10:$AS$896,$AF886&amp;"_"&amp;$AH886)=0),"未反映NG",""))</f>
        <v/>
      </c>
      <c r="AK886" s="6" t="str">
        <f t="shared" si="55"/>
        <v>_</v>
      </c>
      <c r="AL886" s="6" t="str">
        <f>IF(B886="","",_xlfn.XLOOKUP(AF886,CostDB!A:A,CostDB!G:G))</f>
        <v/>
      </c>
    </row>
    <row r="887" spans="1:38" x14ac:dyDescent="0.35">
      <c r="A887" s="8"/>
      <c r="B887" s="9"/>
      <c r="C887" s="9"/>
      <c r="D887" s="10"/>
      <c r="E887" s="9"/>
      <c r="F887" s="9"/>
      <c r="G887" s="9"/>
      <c r="H887" s="9"/>
      <c r="I887" s="9"/>
      <c r="J887" s="9"/>
      <c r="K887" s="9"/>
      <c r="L887" s="9"/>
      <c r="M887" s="9"/>
      <c r="N887" s="9"/>
      <c r="O887" s="9"/>
      <c r="P887" s="9"/>
      <c r="Q887" s="9"/>
      <c r="R887" s="9"/>
      <c r="S887" s="9"/>
      <c r="T887" s="9"/>
      <c r="U887" s="9"/>
      <c r="V887" s="9"/>
      <c r="W887" s="9"/>
      <c r="X887" s="9"/>
      <c r="Y887" s="9"/>
      <c r="Z887" s="9"/>
      <c r="AA887" s="9"/>
      <c r="AB887" s="9"/>
      <c r="AC887" s="10"/>
      <c r="AD887" s="535"/>
      <c r="AE887" s="6">
        <f t="shared" si="56"/>
        <v>0</v>
      </c>
      <c r="AF887" s="6" t="str">
        <f>IF($AE887=17,_xlfn.XLOOKUP($A887&amp;" ",CostDB!B:B,CostDB!A:A,"",,),IF($AE887=15,_xlfn.XLOOKUP($A887&amp;"   ",CostDB!B:B,CostDB!A:A,"",,),""))</f>
        <v/>
      </c>
      <c r="AG887" s="6" t="str">
        <f t="shared" si="54"/>
        <v/>
      </c>
      <c r="AH887" s="6" t="str">
        <f t="shared" si="53"/>
        <v/>
      </c>
      <c r="AI887" s="6" t="str">
        <f>IF($AF887="","",IF(LEFT(A887,5)="17500","タンク",IF(LEFT(A887,5)="17510","タンク",IF(COUNTIF(WeDB!$D$174:$D$183,$AF887)&gt;0,"吊掛けのみ",IF(COUNTIF(WeDB!$M$3:$M$169,$AF887)&gt;0,"アルミ",IF(COUNTIF(WeDB!D$3:D$169,$AF887),"WE適用","適用無し"))))))</f>
        <v/>
      </c>
      <c r="AJ887" s="6" t="str">
        <f>IF(AND(AI887="WE適用",COUNTIF(Planning!$AS$10:$AS$896,$AF887&amp;"_"&amp;$AH887)&gt;0),"計画ok",IF(AND(AI887="WE適用",COUNTIF(Planning!$AS$10:$AS$896,$AF887&amp;"_"&amp;$AH887)=0),"未反映NG",""))</f>
        <v/>
      </c>
      <c r="AK887" s="6" t="str">
        <f t="shared" si="55"/>
        <v>_</v>
      </c>
      <c r="AL887" s="6" t="str">
        <f>IF(B887="","",_xlfn.XLOOKUP(AF887,CostDB!A:A,CostDB!G:G))</f>
        <v/>
      </c>
    </row>
    <row r="888" spans="1:38" x14ac:dyDescent="0.35">
      <c r="A888" s="8"/>
      <c r="B888" s="9"/>
      <c r="C888" s="9"/>
      <c r="D888" s="10"/>
      <c r="E888" s="9"/>
      <c r="F888" s="9"/>
      <c r="G888" s="9"/>
      <c r="H888" s="9"/>
      <c r="I888" s="9"/>
      <c r="J888" s="9"/>
      <c r="K888" s="9"/>
      <c r="L888" s="9"/>
      <c r="M888" s="9"/>
      <c r="N888" s="9"/>
      <c r="O888" s="9"/>
      <c r="P888" s="9"/>
      <c r="Q888" s="9"/>
      <c r="R888" s="9"/>
      <c r="S888" s="9"/>
      <c r="T888" s="9"/>
      <c r="U888" s="9"/>
      <c r="V888" s="9"/>
      <c r="W888" s="9"/>
      <c r="X888" s="9"/>
      <c r="Y888" s="9"/>
      <c r="Z888" s="9"/>
      <c r="AA888" s="9"/>
      <c r="AB888" s="9"/>
      <c r="AC888" s="10"/>
      <c r="AD888" s="535"/>
      <c r="AE888" s="6">
        <f t="shared" si="56"/>
        <v>0</v>
      </c>
      <c r="AF888" s="6" t="str">
        <f>IF($AE888=17,_xlfn.XLOOKUP($A888&amp;" ",CostDB!B:B,CostDB!A:A,"",,),IF($AE888=15,_xlfn.XLOOKUP($A888&amp;"   ",CostDB!B:B,CostDB!A:A,"",,),""))</f>
        <v/>
      </c>
      <c r="AG888" s="6" t="str">
        <f t="shared" si="54"/>
        <v/>
      </c>
      <c r="AH888" s="6" t="str">
        <f t="shared" si="53"/>
        <v/>
      </c>
      <c r="AI888" s="6" t="str">
        <f>IF($AF888="","",IF(LEFT(A888,5)="17500","タンク",IF(LEFT(A888,5)="17510","タンク",IF(COUNTIF(WeDB!$D$174:$D$183,$AF888)&gt;0,"吊掛けのみ",IF(COUNTIF(WeDB!$M$3:$M$169,$AF888)&gt;0,"アルミ",IF(COUNTIF(WeDB!D$3:D$169,$AF888),"WE適用","適用無し"))))))</f>
        <v/>
      </c>
      <c r="AJ888" s="6" t="str">
        <f>IF(AND(AI888="WE適用",COUNTIF(Planning!$AS$10:$AS$896,$AF888&amp;"_"&amp;$AH888)&gt;0),"計画ok",IF(AND(AI888="WE適用",COUNTIF(Planning!$AS$10:$AS$896,$AF888&amp;"_"&amp;$AH888)=0),"未反映NG",""))</f>
        <v/>
      </c>
      <c r="AK888" s="6" t="str">
        <f t="shared" si="55"/>
        <v>_</v>
      </c>
      <c r="AL888" s="6" t="str">
        <f>IF(B888="","",_xlfn.XLOOKUP(AF888,CostDB!A:A,CostDB!G:G))</f>
        <v/>
      </c>
    </row>
    <row r="889" spans="1:38" x14ac:dyDescent="0.35">
      <c r="A889" s="8"/>
      <c r="B889" s="9"/>
      <c r="C889" s="9"/>
      <c r="D889" s="10"/>
      <c r="E889" s="9"/>
      <c r="F889" s="9"/>
      <c r="G889" s="9"/>
      <c r="H889" s="9"/>
      <c r="I889" s="9"/>
      <c r="J889" s="9"/>
      <c r="K889" s="9"/>
      <c r="L889" s="9"/>
      <c r="M889" s="9"/>
      <c r="N889" s="9"/>
      <c r="O889" s="9"/>
      <c r="P889" s="9"/>
      <c r="Q889" s="9"/>
      <c r="R889" s="9"/>
      <c r="S889" s="9"/>
      <c r="T889" s="9"/>
      <c r="U889" s="9"/>
      <c r="V889" s="9"/>
      <c r="W889" s="9"/>
      <c r="X889" s="9"/>
      <c r="Y889" s="9"/>
      <c r="Z889" s="9"/>
      <c r="AA889" s="9"/>
      <c r="AB889" s="9"/>
      <c r="AC889" s="10"/>
      <c r="AD889" s="535"/>
      <c r="AE889" s="6">
        <f t="shared" si="56"/>
        <v>0</v>
      </c>
      <c r="AF889" s="6" t="str">
        <f>IF($AE889=17,_xlfn.XLOOKUP($A889&amp;" ",CostDB!B:B,CostDB!A:A,"",,),IF($AE889=15,_xlfn.XLOOKUP($A889&amp;"   ",CostDB!B:B,CostDB!A:A,"",,),""))</f>
        <v/>
      </c>
      <c r="AG889" s="6" t="str">
        <f t="shared" si="54"/>
        <v/>
      </c>
      <c r="AH889" s="6" t="str">
        <f t="shared" si="53"/>
        <v/>
      </c>
      <c r="AI889" s="6" t="str">
        <f>IF($AF889="","",IF(LEFT(A889,5)="17500","タンク",IF(LEFT(A889,5)="17510","タンク",IF(COUNTIF(WeDB!$D$174:$D$183,$AF889)&gt;0,"吊掛けのみ",IF(COUNTIF(WeDB!$M$3:$M$169,$AF889)&gt;0,"アルミ",IF(COUNTIF(WeDB!D$3:D$169,$AF889),"WE適用","適用無し"))))))</f>
        <v/>
      </c>
      <c r="AJ889" s="6" t="str">
        <f>IF(AND(AI889="WE適用",COUNTIF(Planning!$AS$10:$AS$896,$AF889&amp;"_"&amp;$AH889)&gt;0),"計画ok",IF(AND(AI889="WE適用",COUNTIF(Planning!$AS$10:$AS$896,$AF889&amp;"_"&amp;$AH889)=0),"未反映NG",""))</f>
        <v/>
      </c>
      <c r="AK889" s="6" t="str">
        <f t="shared" si="55"/>
        <v>_</v>
      </c>
      <c r="AL889" s="6" t="str">
        <f>IF(B889="","",_xlfn.XLOOKUP(AF889,CostDB!A:A,CostDB!G:G))</f>
        <v/>
      </c>
    </row>
    <row r="890" spans="1:38" x14ac:dyDescent="0.35">
      <c r="A890" s="8"/>
      <c r="B890" s="9"/>
      <c r="C890" s="9"/>
      <c r="D890" s="10"/>
      <c r="E890" s="9"/>
      <c r="F890" s="9"/>
      <c r="G890" s="9"/>
      <c r="H890" s="9"/>
      <c r="I890" s="9"/>
      <c r="J890" s="9"/>
      <c r="K890" s="9"/>
      <c r="L890" s="9"/>
      <c r="M890" s="9"/>
      <c r="N890" s="9"/>
      <c r="O890" s="9"/>
      <c r="P890" s="9"/>
      <c r="Q890" s="9"/>
      <c r="R890" s="9"/>
      <c r="S890" s="9"/>
      <c r="T890" s="9"/>
      <c r="U890" s="9"/>
      <c r="V890" s="9"/>
      <c r="W890" s="9"/>
      <c r="X890" s="9"/>
      <c r="Y890" s="9"/>
      <c r="Z890" s="9"/>
      <c r="AA890" s="9"/>
      <c r="AB890" s="9"/>
      <c r="AC890" s="10"/>
      <c r="AD890" s="535"/>
      <c r="AE890" s="6">
        <f t="shared" si="56"/>
        <v>0</v>
      </c>
      <c r="AF890" s="6" t="str">
        <f>IF($AE890=17,_xlfn.XLOOKUP($A890&amp;" ",CostDB!B:B,CostDB!A:A,"",,),IF($AE890=15,_xlfn.XLOOKUP($A890&amp;"   ",CostDB!B:B,CostDB!A:A,"",,),""))</f>
        <v/>
      </c>
      <c r="AG890" s="6" t="str">
        <f t="shared" si="54"/>
        <v/>
      </c>
      <c r="AH890" s="6" t="str">
        <f t="shared" si="53"/>
        <v/>
      </c>
      <c r="AI890" s="6" t="str">
        <f>IF($AF890="","",IF(LEFT(A890,5)="17500","タンク",IF(LEFT(A890,5)="17510","タンク",IF(COUNTIF(WeDB!$D$174:$D$183,$AF890)&gt;0,"吊掛けのみ",IF(COUNTIF(WeDB!$M$3:$M$169,$AF890)&gt;0,"アルミ",IF(COUNTIF(WeDB!D$3:D$169,$AF890),"WE適用","適用無し"))))))</f>
        <v/>
      </c>
      <c r="AJ890" s="6" t="str">
        <f>IF(AND(AI890="WE適用",COUNTIF(Planning!$AS$10:$AS$896,$AF890&amp;"_"&amp;$AH890)&gt;0),"計画ok",IF(AND(AI890="WE適用",COUNTIF(Planning!$AS$10:$AS$896,$AF890&amp;"_"&amp;$AH890)=0),"未反映NG",""))</f>
        <v/>
      </c>
      <c r="AK890" s="6" t="str">
        <f t="shared" si="55"/>
        <v>_</v>
      </c>
      <c r="AL890" s="6" t="str">
        <f>IF(B890="","",_xlfn.XLOOKUP(AF890,CostDB!A:A,CostDB!G:G))</f>
        <v/>
      </c>
    </row>
    <row r="891" spans="1:38" x14ac:dyDescent="0.35">
      <c r="A891" s="8"/>
      <c r="B891" s="9"/>
      <c r="C891" s="9"/>
      <c r="D891" s="10"/>
      <c r="E891" s="9"/>
      <c r="F891" s="9"/>
      <c r="G891" s="9"/>
      <c r="H891" s="9"/>
      <c r="I891" s="9"/>
      <c r="J891" s="9"/>
      <c r="K891" s="9"/>
      <c r="L891" s="9"/>
      <c r="M891" s="9"/>
      <c r="N891" s="9"/>
      <c r="O891" s="9"/>
      <c r="P891" s="9"/>
      <c r="Q891" s="9"/>
      <c r="R891" s="9"/>
      <c r="S891" s="9"/>
      <c r="T891" s="9"/>
      <c r="U891" s="9"/>
      <c r="V891" s="9"/>
      <c r="W891" s="9"/>
      <c r="X891" s="9"/>
      <c r="Y891" s="9"/>
      <c r="Z891" s="9"/>
      <c r="AA891" s="9"/>
      <c r="AB891" s="9"/>
      <c r="AC891" s="10"/>
      <c r="AD891" s="535"/>
      <c r="AE891" s="6">
        <f t="shared" si="56"/>
        <v>0</v>
      </c>
      <c r="AF891" s="6" t="str">
        <f>IF($AE891=17,_xlfn.XLOOKUP($A891&amp;" ",CostDB!B:B,CostDB!A:A,"",,),IF($AE891=15,_xlfn.XLOOKUP($A891&amp;"   ",CostDB!B:B,CostDB!A:A,"",,),""))</f>
        <v/>
      </c>
      <c r="AG891" s="6" t="str">
        <f t="shared" si="54"/>
        <v/>
      </c>
      <c r="AH891" s="6" t="str">
        <f t="shared" si="53"/>
        <v/>
      </c>
      <c r="AI891" s="6" t="str">
        <f>IF($AF891="","",IF(LEFT(A891,5)="17500","タンク",IF(LEFT(A891,5)="17510","タンク",IF(COUNTIF(WeDB!$D$174:$D$183,$AF891)&gt;0,"吊掛けのみ",IF(COUNTIF(WeDB!$M$3:$M$169,$AF891)&gt;0,"アルミ",IF(COUNTIF(WeDB!D$3:D$169,$AF891),"WE適用","適用無し"))))))</f>
        <v/>
      </c>
      <c r="AJ891" s="6" t="str">
        <f>IF(AND(AI891="WE適用",COUNTIF(Planning!$AS$10:$AS$896,$AF891&amp;"_"&amp;$AH891)&gt;0),"計画ok",IF(AND(AI891="WE適用",COUNTIF(Planning!$AS$10:$AS$896,$AF891&amp;"_"&amp;$AH891)=0),"未反映NG",""))</f>
        <v/>
      </c>
      <c r="AK891" s="6" t="str">
        <f t="shared" si="55"/>
        <v>_</v>
      </c>
      <c r="AL891" s="6" t="str">
        <f>IF(B891="","",_xlfn.XLOOKUP(AF891,CostDB!A:A,CostDB!G:G))</f>
        <v/>
      </c>
    </row>
    <row r="892" spans="1:38" x14ac:dyDescent="0.35">
      <c r="A892" s="8"/>
      <c r="B892" s="9"/>
      <c r="C892" s="9"/>
      <c r="D892" s="10"/>
      <c r="E892" s="9"/>
      <c r="F892" s="9"/>
      <c r="G892" s="9"/>
      <c r="H892" s="9"/>
      <c r="I892" s="9"/>
      <c r="J892" s="9"/>
      <c r="K892" s="9"/>
      <c r="L892" s="9"/>
      <c r="M892" s="9"/>
      <c r="N892" s="9"/>
      <c r="O892" s="9"/>
      <c r="P892" s="9"/>
      <c r="Q892" s="9"/>
      <c r="R892" s="9"/>
      <c r="S892" s="9"/>
      <c r="T892" s="9"/>
      <c r="U892" s="9"/>
      <c r="V892" s="9"/>
      <c r="W892" s="9"/>
      <c r="X892" s="9"/>
      <c r="Y892" s="9"/>
      <c r="Z892" s="9"/>
      <c r="AA892" s="9"/>
      <c r="AB892" s="9"/>
      <c r="AC892" s="10"/>
      <c r="AD892" s="535"/>
      <c r="AE892" s="6">
        <f t="shared" si="56"/>
        <v>0</v>
      </c>
      <c r="AF892" s="6" t="str">
        <f>IF($AE892=17,_xlfn.XLOOKUP($A892&amp;" ",CostDB!B:B,CostDB!A:A,"",,),IF($AE892=15,_xlfn.XLOOKUP($A892&amp;"   ",CostDB!B:B,CostDB!A:A,"",,),""))</f>
        <v/>
      </c>
      <c r="AG892" s="6" t="str">
        <f t="shared" si="54"/>
        <v/>
      </c>
      <c r="AH892" s="6" t="str">
        <f t="shared" si="53"/>
        <v/>
      </c>
      <c r="AI892" s="6" t="str">
        <f>IF($AF892="","",IF(LEFT(A892,5)="17500","タンク",IF(LEFT(A892,5)="17510","タンク",IF(COUNTIF(WeDB!$D$174:$D$183,$AF892)&gt;0,"吊掛けのみ",IF(COUNTIF(WeDB!$M$3:$M$169,$AF892)&gt;0,"アルミ",IF(COUNTIF(WeDB!D$3:D$169,$AF892),"WE適用","適用無し"))))))</f>
        <v/>
      </c>
      <c r="AJ892" s="6" t="str">
        <f>IF(AND(AI892="WE適用",COUNTIF(Planning!$AS$10:$AS$896,$AF892&amp;"_"&amp;$AH892)&gt;0),"計画ok",IF(AND(AI892="WE適用",COUNTIF(Planning!$AS$10:$AS$896,$AF892&amp;"_"&amp;$AH892)=0),"未反映NG",""))</f>
        <v/>
      </c>
      <c r="AK892" s="6" t="str">
        <f t="shared" si="55"/>
        <v>_</v>
      </c>
      <c r="AL892" s="6" t="str">
        <f>IF(B892="","",_xlfn.XLOOKUP(AF892,CostDB!A:A,CostDB!G:G))</f>
        <v/>
      </c>
    </row>
    <row r="893" spans="1:38" x14ac:dyDescent="0.35">
      <c r="A893" s="8"/>
      <c r="B893" s="9"/>
      <c r="C893" s="9"/>
      <c r="D893" s="10"/>
      <c r="E893" s="9"/>
      <c r="F893" s="9"/>
      <c r="G893" s="9"/>
      <c r="H893" s="9"/>
      <c r="I893" s="9"/>
      <c r="J893" s="9"/>
      <c r="K893" s="9"/>
      <c r="L893" s="9"/>
      <c r="M893" s="9"/>
      <c r="N893" s="9"/>
      <c r="O893" s="9"/>
      <c r="P893" s="9"/>
      <c r="Q893" s="9"/>
      <c r="R893" s="9"/>
      <c r="S893" s="9"/>
      <c r="T893" s="9"/>
      <c r="U893" s="9"/>
      <c r="V893" s="9"/>
      <c r="W893" s="9"/>
      <c r="X893" s="9"/>
      <c r="Y893" s="9"/>
      <c r="Z893" s="9"/>
      <c r="AA893" s="9"/>
      <c r="AB893" s="9"/>
      <c r="AC893" s="10"/>
      <c r="AD893" s="535"/>
      <c r="AE893" s="6">
        <f t="shared" si="56"/>
        <v>0</v>
      </c>
      <c r="AF893" s="6" t="str">
        <f>IF($AE893=17,_xlfn.XLOOKUP($A893&amp;" ",CostDB!B:B,CostDB!A:A,"",,),IF($AE893=15,_xlfn.XLOOKUP($A893&amp;"   ",CostDB!B:B,CostDB!A:A,"",,),""))</f>
        <v/>
      </c>
      <c r="AG893" s="6" t="str">
        <f t="shared" si="54"/>
        <v/>
      </c>
      <c r="AH893" s="6" t="str">
        <f t="shared" si="53"/>
        <v/>
      </c>
      <c r="AI893" s="6" t="str">
        <f>IF($AF893="","",IF(LEFT(A893,5)="17500","タンク",IF(LEFT(A893,5)="17510","タンク",IF(COUNTIF(WeDB!$D$174:$D$183,$AF893)&gt;0,"吊掛けのみ",IF(COUNTIF(WeDB!$M$3:$M$169,$AF893)&gt;0,"アルミ",IF(COUNTIF(WeDB!D$3:D$169,$AF893),"WE適用","適用無し"))))))</f>
        <v/>
      </c>
      <c r="AJ893" s="6" t="str">
        <f>IF(AND(AI893="WE適用",COUNTIF(Planning!$AS$10:$AS$896,$AF893&amp;"_"&amp;$AH893)&gt;0),"計画ok",IF(AND(AI893="WE適用",COUNTIF(Planning!$AS$10:$AS$896,$AF893&amp;"_"&amp;$AH893)=0),"未反映NG",""))</f>
        <v/>
      </c>
      <c r="AK893" s="6" t="str">
        <f t="shared" si="55"/>
        <v>_</v>
      </c>
      <c r="AL893" s="6" t="str">
        <f>IF(B893="","",_xlfn.XLOOKUP(AF893,CostDB!A:A,CostDB!G:G))</f>
        <v/>
      </c>
    </row>
    <row r="894" spans="1:38" x14ac:dyDescent="0.35">
      <c r="A894" s="8"/>
      <c r="B894" s="9"/>
      <c r="C894" s="9"/>
      <c r="D894" s="10"/>
      <c r="E894" s="9"/>
      <c r="F894" s="9"/>
      <c r="G894" s="9"/>
      <c r="H894" s="9"/>
      <c r="I894" s="9"/>
      <c r="J894" s="9"/>
      <c r="K894" s="9"/>
      <c r="L894" s="9"/>
      <c r="M894" s="9"/>
      <c r="N894" s="9"/>
      <c r="O894" s="9"/>
      <c r="P894" s="9"/>
      <c r="Q894" s="9"/>
      <c r="R894" s="9"/>
      <c r="S894" s="9"/>
      <c r="T894" s="9"/>
      <c r="U894" s="9"/>
      <c r="V894" s="9"/>
      <c r="W894" s="9"/>
      <c r="X894" s="9"/>
      <c r="Y894" s="9"/>
      <c r="Z894" s="9"/>
      <c r="AA894" s="9"/>
      <c r="AB894" s="9"/>
      <c r="AC894" s="10"/>
      <c r="AD894" s="535"/>
      <c r="AE894" s="6">
        <f t="shared" si="56"/>
        <v>0</v>
      </c>
      <c r="AF894" s="6" t="str">
        <f>IF($AE894=17,_xlfn.XLOOKUP($A894&amp;" ",CostDB!B:B,CostDB!A:A,"",,),IF($AE894=15,_xlfn.XLOOKUP($A894&amp;"   ",CostDB!B:B,CostDB!A:A,"",,),""))</f>
        <v/>
      </c>
      <c r="AG894" s="6" t="str">
        <f t="shared" si="54"/>
        <v/>
      </c>
      <c r="AH894" s="6" t="str">
        <f t="shared" si="53"/>
        <v/>
      </c>
      <c r="AI894" s="6" t="str">
        <f>IF($AF894="","",IF(LEFT(A894,5)="17500","タンク",IF(LEFT(A894,5)="17510","タンク",IF(COUNTIF(WeDB!$D$174:$D$183,$AF894)&gt;0,"吊掛けのみ",IF(COUNTIF(WeDB!$M$3:$M$169,$AF894)&gt;0,"アルミ",IF(COUNTIF(WeDB!D$3:D$169,$AF894),"WE適用","適用無し"))))))</f>
        <v/>
      </c>
      <c r="AJ894" s="6" t="str">
        <f>IF(AND(AI894="WE適用",COUNTIF(Planning!$AS$10:$AS$896,$AF894&amp;"_"&amp;$AH894)&gt;0),"計画ok",IF(AND(AI894="WE適用",COUNTIF(Planning!$AS$10:$AS$896,$AF894&amp;"_"&amp;$AH894)=0),"未反映NG",""))</f>
        <v/>
      </c>
      <c r="AK894" s="6" t="str">
        <f t="shared" si="55"/>
        <v>_</v>
      </c>
      <c r="AL894" s="6" t="str">
        <f>IF(B894="","",_xlfn.XLOOKUP(AF894,CostDB!A:A,CostDB!G:G))</f>
        <v/>
      </c>
    </row>
    <row r="895" spans="1:38" x14ac:dyDescent="0.35">
      <c r="A895" s="8"/>
      <c r="B895" s="9"/>
      <c r="C895" s="9"/>
      <c r="D895" s="10"/>
      <c r="E895" s="9"/>
      <c r="F895" s="9"/>
      <c r="G895" s="9"/>
      <c r="H895" s="9"/>
      <c r="I895" s="9"/>
      <c r="J895" s="9"/>
      <c r="K895" s="9"/>
      <c r="L895" s="9"/>
      <c r="M895" s="9"/>
      <c r="N895" s="9"/>
      <c r="O895" s="9"/>
      <c r="P895" s="9"/>
      <c r="Q895" s="9"/>
      <c r="R895" s="9"/>
      <c r="S895" s="9"/>
      <c r="T895" s="9"/>
      <c r="U895" s="9"/>
      <c r="V895" s="9"/>
      <c r="W895" s="9"/>
      <c r="X895" s="9"/>
      <c r="Y895" s="9"/>
      <c r="Z895" s="9"/>
      <c r="AA895" s="9"/>
      <c r="AB895" s="9"/>
      <c r="AC895" s="10"/>
      <c r="AD895" s="535"/>
      <c r="AE895" s="6">
        <f t="shared" si="56"/>
        <v>0</v>
      </c>
      <c r="AF895" s="6" t="str">
        <f>IF($AE895=17,_xlfn.XLOOKUP($A895&amp;" ",CostDB!B:B,CostDB!A:A,"",,),IF($AE895=15,_xlfn.XLOOKUP($A895&amp;"   ",CostDB!B:B,CostDB!A:A,"",,),""))</f>
        <v/>
      </c>
      <c r="AG895" s="6" t="str">
        <f t="shared" si="54"/>
        <v/>
      </c>
      <c r="AH895" s="6" t="str">
        <f t="shared" si="53"/>
        <v/>
      </c>
      <c r="AI895" s="6" t="str">
        <f>IF($AF895="","",IF(LEFT(A895,5)="17500","タンク",IF(LEFT(A895,5)="17510","タンク",IF(COUNTIF(WeDB!$D$174:$D$183,$AF895)&gt;0,"吊掛けのみ",IF(COUNTIF(WeDB!$M$3:$M$169,$AF895)&gt;0,"アルミ",IF(COUNTIF(WeDB!D$3:D$169,$AF895),"WE適用","適用無し"))))))</f>
        <v/>
      </c>
      <c r="AJ895" s="6" t="str">
        <f>IF(AND(AI895="WE適用",COUNTIF(Planning!$AS$10:$AS$896,$AF895&amp;"_"&amp;$AH895)&gt;0),"計画ok",IF(AND(AI895="WE適用",COUNTIF(Planning!$AS$10:$AS$896,$AF895&amp;"_"&amp;$AH895)=0),"未反映NG",""))</f>
        <v/>
      </c>
      <c r="AK895" s="6" t="str">
        <f t="shared" si="55"/>
        <v>_</v>
      </c>
      <c r="AL895" s="6" t="str">
        <f>IF(B895="","",_xlfn.XLOOKUP(AF895,CostDB!A:A,CostDB!G:G))</f>
        <v/>
      </c>
    </row>
    <row r="896" spans="1:38" x14ac:dyDescent="0.35">
      <c r="A896" s="8"/>
      <c r="B896" s="9"/>
      <c r="C896" s="9"/>
      <c r="D896" s="10"/>
      <c r="E896" s="9"/>
      <c r="F896" s="9"/>
      <c r="G896" s="9"/>
      <c r="H896" s="9"/>
      <c r="I896" s="9"/>
      <c r="J896" s="9"/>
      <c r="K896" s="9"/>
      <c r="L896" s="9"/>
      <c r="M896" s="9"/>
      <c r="N896" s="9"/>
      <c r="O896" s="9"/>
      <c r="P896" s="9"/>
      <c r="Q896" s="9"/>
      <c r="R896" s="9"/>
      <c r="S896" s="9"/>
      <c r="T896" s="9"/>
      <c r="U896" s="9"/>
      <c r="V896" s="9"/>
      <c r="W896" s="9"/>
      <c r="X896" s="9"/>
      <c r="Y896" s="9"/>
      <c r="Z896" s="9"/>
      <c r="AA896" s="9"/>
      <c r="AB896" s="9"/>
      <c r="AC896" s="10"/>
      <c r="AD896" s="535"/>
      <c r="AE896" s="6">
        <f t="shared" si="56"/>
        <v>0</v>
      </c>
      <c r="AF896" s="6" t="str">
        <f>IF($AE896=17,_xlfn.XLOOKUP($A896&amp;" ",CostDB!B:B,CostDB!A:A,"",,),IF($AE896=15,_xlfn.XLOOKUP($A896&amp;"   ",CostDB!B:B,CostDB!A:A,"",,),""))</f>
        <v/>
      </c>
      <c r="AG896" s="6" t="str">
        <f t="shared" si="54"/>
        <v/>
      </c>
      <c r="AH896" s="6" t="str">
        <f t="shared" si="53"/>
        <v/>
      </c>
      <c r="AI896" s="6" t="str">
        <f>IF($AF896="","",IF(LEFT(A896,5)="17500","タンク",IF(LEFT(A896,5)="17510","タンク",IF(COUNTIF(WeDB!$D$174:$D$183,$AF896)&gt;0,"吊掛けのみ",IF(COUNTIF(WeDB!$M$3:$M$169,$AF896)&gt;0,"アルミ",IF(COUNTIF(WeDB!D$3:D$169,$AF896),"WE適用","適用無し"))))))</f>
        <v/>
      </c>
      <c r="AJ896" s="6" t="str">
        <f>IF(AND(AI896="WE適用",COUNTIF(Planning!$AS$10:$AS$896,$AF896&amp;"_"&amp;$AH896)&gt;0),"計画ok",IF(AND(AI896="WE適用",COUNTIF(Planning!$AS$10:$AS$896,$AF896&amp;"_"&amp;$AH896)=0),"未反映NG",""))</f>
        <v/>
      </c>
      <c r="AK896" s="6" t="str">
        <f t="shared" si="55"/>
        <v>_</v>
      </c>
      <c r="AL896" s="6" t="str">
        <f>IF(B896="","",_xlfn.XLOOKUP(AF896,CostDB!A:A,CostDB!G:G))</f>
        <v/>
      </c>
    </row>
    <row r="897" spans="1:38" x14ac:dyDescent="0.35">
      <c r="A897" s="8"/>
      <c r="B897" s="9"/>
      <c r="C897" s="9"/>
      <c r="D897" s="10"/>
      <c r="E897" s="9"/>
      <c r="F897" s="9"/>
      <c r="G897" s="9"/>
      <c r="H897" s="9"/>
      <c r="I897" s="9"/>
      <c r="J897" s="9"/>
      <c r="K897" s="9"/>
      <c r="L897" s="9"/>
      <c r="M897" s="9"/>
      <c r="N897" s="9"/>
      <c r="O897" s="9"/>
      <c r="P897" s="9"/>
      <c r="Q897" s="9"/>
      <c r="R897" s="9"/>
      <c r="S897" s="9"/>
      <c r="T897" s="9"/>
      <c r="U897" s="9"/>
      <c r="V897" s="9"/>
      <c r="W897" s="9"/>
      <c r="X897" s="9"/>
      <c r="Y897" s="9"/>
      <c r="Z897" s="9"/>
      <c r="AA897" s="9"/>
      <c r="AB897" s="9"/>
      <c r="AC897" s="10"/>
      <c r="AD897" s="535"/>
      <c r="AE897" s="6">
        <f t="shared" si="56"/>
        <v>0</v>
      </c>
      <c r="AF897" s="6" t="str">
        <f>IF($AE897=17,_xlfn.XLOOKUP($A897&amp;" ",CostDB!B:B,CostDB!A:A,"",,),IF($AE897=15,_xlfn.XLOOKUP($A897&amp;"   ",CostDB!B:B,CostDB!A:A,"",,),""))</f>
        <v/>
      </c>
      <c r="AG897" s="6" t="str">
        <f t="shared" si="54"/>
        <v/>
      </c>
      <c r="AH897" s="6" t="str">
        <f t="shared" si="53"/>
        <v/>
      </c>
      <c r="AI897" s="6" t="str">
        <f>IF($AF897="","",IF(LEFT(A897,5)="17500","タンク",IF(LEFT(A897,5)="17510","タンク",IF(COUNTIF(WeDB!$D$174:$D$183,$AF897)&gt;0,"吊掛けのみ",IF(COUNTIF(WeDB!$M$3:$M$169,$AF897)&gt;0,"アルミ",IF(COUNTIF(WeDB!D$3:D$169,$AF897),"WE適用","適用無し"))))))</f>
        <v/>
      </c>
      <c r="AJ897" s="6" t="str">
        <f>IF(AND(AI897="WE適用",COUNTIF(Planning!$AS$10:$AS$896,$AF897&amp;"_"&amp;$AH897)&gt;0),"計画ok",IF(AND(AI897="WE適用",COUNTIF(Planning!$AS$10:$AS$896,$AF897&amp;"_"&amp;$AH897)=0),"未反映NG",""))</f>
        <v/>
      </c>
      <c r="AK897" s="6" t="str">
        <f t="shared" si="55"/>
        <v>_</v>
      </c>
      <c r="AL897" s="6" t="str">
        <f>IF(B897="","",_xlfn.XLOOKUP(AF897,CostDB!A:A,CostDB!G:G))</f>
        <v/>
      </c>
    </row>
    <row r="898" spans="1:38" x14ac:dyDescent="0.35">
      <c r="A898" s="8"/>
      <c r="B898" s="9"/>
      <c r="C898" s="9"/>
      <c r="D898" s="10"/>
      <c r="E898" s="9"/>
      <c r="F898" s="9"/>
      <c r="G898" s="9"/>
      <c r="H898" s="9"/>
      <c r="I898" s="9"/>
      <c r="J898" s="9"/>
      <c r="K898" s="9"/>
      <c r="L898" s="9"/>
      <c r="M898" s="9"/>
      <c r="N898" s="9"/>
      <c r="O898" s="9"/>
      <c r="P898" s="9"/>
      <c r="Q898" s="9"/>
      <c r="R898" s="9"/>
      <c r="S898" s="9"/>
      <c r="T898" s="9"/>
      <c r="U898" s="9"/>
      <c r="V898" s="9"/>
      <c r="W898" s="9"/>
      <c r="X898" s="9"/>
      <c r="Y898" s="9"/>
      <c r="Z898" s="9"/>
      <c r="AA898" s="9"/>
      <c r="AB898" s="9"/>
      <c r="AC898" s="10"/>
      <c r="AD898" s="535"/>
      <c r="AE898" s="6">
        <f t="shared" si="56"/>
        <v>0</v>
      </c>
      <c r="AF898" s="6" t="str">
        <f>IF($AE898=17,_xlfn.XLOOKUP($A898&amp;" ",CostDB!B:B,CostDB!A:A,"",,),IF($AE898=15,_xlfn.XLOOKUP($A898&amp;"   ",CostDB!B:B,CostDB!A:A,"",,),""))</f>
        <v/>
      </c>
      <c r="AG898" s="6" t="str">
        <f t="shared" si="54"/>
        <v/>
      </c>
      <c r="AH898" s="6" t="str">
        <f t="shared" si="53"/>
        <v/>
      </c>
      <c r="AI898" s="6" t="str">
        <f>IF($AF898="","",IF(LEFT(A898,5)="17500","タンク",IF(LEFT(A898,5)="17510","タンク",IF(COUNTIF(WeDB!$D$174:$D$183,$AF898)&gt;0,"吊掛けのみ",IF(COUNTIF(WeDB!$M$3:$M$169,$AF898)&gt;0,"アルミ",IF(COUNTIF(WeDB!D$3:D$169,$AF898),"WE適用","適用無し"))))))</f>
        <v/>
      </c>
      <c r="AJ898" s="6" t="str">
        <f>IF(AND(AI898="WE適用",COUNTIF(Planning!$AS$10:$AS$896,$AF898&amp;"_"&amp;$AH898)&gt;0),"計画ok",IF(AND(AI898="WE適用",COUNTIF(Planning!$AS$10:$AS$896,$AF898&amp;"_"&amp;$AH898)=0),"未反映NG",""))</f>
        <v/>
      </c>
      <c r="AK898" s="6" t="str">
        <f t="shared" si="55"/>
        <v>_</v>
      </c>
      <c r="AL898" s="6" t="str">
        <f>IF(B898="","",_xlfn.XLOOKUP(AF898,CostDB!A:A,CostDB!G:G))</f>
        <v/>
      </c>
    </row>
    <row r="899" spans="1:38" x14ac:dyDescent="0.35">
      <c r="A899" s="8"/>
      <c r="B899" s="9"/>
      <c r="C899" s="9"/>
      <c r="D899" s="10"/>
      <c r="E899" s="9"/>
      <c r="F899" s="9"/>
      <c r="G899" s="9"/>
      <c r="H899" s="9"/>
      <c r="I899" s="9"/>
      <c r="J899" s="9"/>
      <c r="K899" s="9"/>
      <c r="L899" s="9"/>
      <c r="M899" s="9"/>
      <c r="N899" s="9"/>
      <c r="O899" s="9"/>
      <c r="P899" s="9"/>
      <c r="Q899" s="9"/>
      <c r="R899" s="9"/>
      <c r="S899" s="9"/>
      <c r="T899" s="9"/>
      <c r="U899" s="9"/>
      <c r="V899" s="9"/>
      <c r="W899" s="9"/>
      <c r="X899" s="9"/>
      <c r="Y899" s="9"/>
      <c r="Z899" s="9"/>
      <c r="AA899" s="9"/>
      <c r="AB899" s="9"/>
      <c r="AC899" s="10"/>
      <c r="AD899" s="535"/>
      <c r="AE899" s="6">
        <f t="shared" si="56"/>
        <v>0</v>
      </c>
      <c r="AF899" s="6" t="str">
        <f>IF($AE899=17,_xlfn.XLOOKUP($A899&amp;" ",CostDB!B:B,CostDB!A:A,"",,),IF($AE899=15,_xlfn.XLOOKUP($A899&amp;"   ",CostDB!B:B,CostDB!A:A,"",,),""))</f>
        <v/>
      </c>
      <c r="AG899" s="6" t="str">
        <f t="shared" si="54"/>
        <v/>
      </c>
      <c r="AH899" s="6" t="str">
        <f t="shared" si="53"/>
        <v/>
      </c>
      <c r="AI899" s="6" t="str">
        <f>IF($AF899="","",IF(LEFT(A899,5)="17500","タンク",IF(LEFT(A899,5)="17510","タンク",IF(COUNTIF(WeDB!$D$174:$D$183,$AF899)&gt;0,"吊掛けのみ",IF(COUNTIF(WeDB!$M$3:$M$169,$AF899)&gt;0,"アルミ",IF(COUNTIF(WeDB!D$3:D$169,$AF899),"WE適用","適用無し"))))))</f>
        <v/>
      </c>
      <c r="AJ899" s="6" t="str">
        <f>IF(AND(AI899="WE適用",COUNTIF(Planning!$AS$10:$AS$896,$AF899&amp;"_"&amp;$AH899)&gt;0),"計画ok",IF(AND(AI899="WE適用",COUNTIF(Planning!$AS$10:$AS$896,$AF899&amp;"_"&amp;$AH899)=0),"未反映NG",""))</f>
        <v/>
      </c>
      <c r="AK899" s="6" t="str">
        <f t="shared" si="55"/>
        <v>_</v>
      </c>
      <c r="AL899" s="6" t="str">
        <f>IF(B899="","",_xlfn.XLOOKUP(AF899,CostDB!A:A,CostDB!G:G))</f>
        <v/>
      </c>
    </row>
    <row r="900" spans="1:38" x14ac:dyDescent="0.35">
      <c r="A900" s="8"/>
      <c r="B900" s="9"/>
      <c r="C900" s="9"/>
      <c r="D900" s="10"/>
      <c r="E900" s="9"/>
      <c r="F900" s="9"/>
      <c r="G900" s="9"/>
      <c r="H900" s="9"/>
      <c r="I900" s="9"/>
      <c r="J900" s="9"/>
      <c r="K900" s="9"/>
      <c r="L900" s="9"/>
      <c r="M900" s="9"/>
      <c r="N900" s="9"/>
      <c r="O900" s="9"/>
      <c r="P900" s="9"/>
      <c r="Q900" s="9"/>
      <c r="R900" s="9"/>
      <c r="S900" s="9"/>
      <c r="T900" s="9"/>
      <c r="U900" s="9"/>
      <c r="V900" s="9"/>
      <c r="W900" s="9"/>
      <c r="X900" s="9"/>
      <c r="Y900" s="9"/>
      <c r="Z900" s="9"/>
      <c r="AA900" s="9"/>
      <c r="AB900" s="9"/>
      <c r="AC900" s="10"/>
      <c r="AD900" s="535"/>
      <c r="AE900" s="6">
        <f t="shared" si="56"/>
        <v>0</v>
      </c>
      <c r="AF900" s="6" t="str">
        <f>IF($AE900=17,_xlfn.XLOOKUP($A900&amp;" ",CostDB!B:B,CostDB!A:A,"",,),IF($AE900=15,_xlfn.XLOOKUP($A900&amp;"   ",CostDB!B:B,CostDB!A:A,"",,),""))</f>
        <v/>
      </c>
      <c r="AG900" s="6" t="str">
        <f t="shared" si="54"/>
        <v/>
      </c>
      <c r="AH900" s="6" t="str">
        <f t="shared" si="53"/>
        <v/>
      </c>
      <c r="AI900" s="6" t="str">
        <f>IF($AF900="","",IF(LEFT(A900,5)="17500","タンク",IF(LEFT(A900,5)="17510","タンク",IF(COUNTIF(WeDB!$D$174:$D$183,$AF900)&gt;0,"吊掛けのみ",IF(COUNTIF(WeDB!$M$3:$M$169,$AF900)&gt;0,"アルミ",IF(COUNTIF(WeDB!D$3:D$169,$AF900),"WE適用","適用無し"))))))</f>
        <v/>
      </c>
      <c r="AJ900" s="6" t="str">
        <f>IF(AND(AI900="WE適用",COUNTIF(Planning!$AS$10:$AS$896,$AF900&amp;"_"&amp;$AH900)&gt;0),"計画ok",IF(AND(AI900="WE適用",COUNTIF(Planning!$AS$10:$AS$896,$AF900&amp;"_"&amp;$AH900)=0),"未反映NG",""))</f>
        <v/>
      </c>
      <c r="AK900" s="6" t="str">
        <f t="shared" si="55"/>
        <v>_</v>
      </c>
      <c r="AL900" s="6" t="str">
        <f>IF(B900="","",_xlfn.XLOOKUP(AF900,CostDB!A:A,CostDB!G:G))</f>
        <v/>
      </c>
    </row>
    <row r="901" spans="1:38" x14ac:dyDescent="0.35">
      <c r="A901" s="8"/>
      <c r="B901" s="9"/>
      <c r="C901" s="9"/>
      <c r="D901" s="10"/>
      <c r="E901" s="9"/>
      <c r="F901" s="9"/>
      <c r="G901" s="9"/>
      <c r="H901" s="9"/>
      <c r="I901" s="9"/>
      <c r="J901" s="9"/>
      <c r="K901" s="9"/>
      <c r="L901" s="9"/>
      <c r="M901" s="9"/>
      <c r="N901" s="9"/>
      <c r="O901" s="9"/>
      <c r="P901" s="9"/>
      <c r="Q901" s="9"/>
      <c r="R901" s="9"/>
      <c r="S901" s="9"/>
      <c r="T901" s="9"/>
      <c r="U901" s="9"/>
      <c r="V901" s="9"/>
      <c r="W901" s="9"/>
      <c r="X901" s="9"/>
      <c r="Y901" s="9"/>
      <c r="Z901" s="9"/>
      <c r="AA901" s="9"/>
      <c r="AB901" s="9"/>
      <c r="AC901" s="10"/>
      <c r="AD901" s="535"/>
      <c r="AE901" s="6">
        <f t="shared" si="56"/>
        <v>0</v>
      </c>
      <c r="AF901" s="6" t="str">
        <f>IF($AE901=17,_xlfn.XLOOKUP($A901&amp;" ",CostDB!B:B,CostDB!A:A,"",,),IF($AE901=15,_xlfn.XLOOKUP($A901&amp;"   ",CostDB!B:B,CostDB!A:A,"",,),""))</f>
        <v/>
      </c>
      <c r="AG901" s="6" t="str">
        <f t="shared" si="54"/>
        <v/>
      </c>
      <c r="AH901" s="6" t="str">
        <f t="shared" ref="AH901:AH964" si="57">IF($AG901="","",IF($AG901="COM","CBU",IF($AG901="MULTI","CBU",IF($AG901="FUN","CBU",IF($AG901="CELL","CBU",IF($AG901="CKD","CKD"))))))</f>
        <v/>
      </c>
      <c r="AI901" s="6" t="str">
        <f>IF($AF901="","",IF(LEFT(A901,5)="17500","タンク",IF(LEFT(A901,5)="17510","タンク",IF(COUNTIF(WeDB!$D$174:$D$183,$AF901)&gt;0,"吊掛けのみ",IF(COUNTIF(WeDB!$M$3:$M$169,$AF901)&gt;0,"アルミ",IF(COUNTIF(WeDB!D$3:D$169,$AF901),"WE適用","適用無し"))))))</f>
        <v/>
      </c>
      <c r="AJ901" s="6" t="str">
        <f>IF(AND(AI901="WE適用",COUNTIF(Planning!$AS$10:$AS$896,$AF901&amp;"_"&amp;$AH901)&gt;0),"計画ok",IF(AND(AI901="WE適用",COUNTIF(Planning!$AS$10:$AS$896,$AF901&amp;"_"&amp;$AH901)=0),"未反映NG",""))</f>
        <v/>
      </c>
      <c r="AK901" s="6" t="str">
        <f t="shared" si="55"/>
        <v>_</v>
      </c>
      <c r="AL901" s="6" t="str">
        <f>IF(B901="","",_xlfn.XLOOKUP(AF901,CostDB!A:A,CostDB!G:G))</f>
        <v/>
      </c>
    </row>
    <row r="902" spans="1:38" x14ac:dyDescent="0.35">
      <c r="A902" s="8"/>
      <c r="B902" s="9"/>
      <c r="C902" s="9"/>
      <c r="D902" s="10"/>
      <c r="E902" s="9"/>
      <c r="F902" s="9"/>
      <c r="G902" s="9"/>
      <c r="H902" s="9"/>
      <c r="I902" s="9"/>
      <c r="J902" s="9"/>
      <c r="K902" s="9"/>
      <c r="L902" s="9"/>
      <c r="M902" s="9"/>
      <c r="N902" s="9"/>
      <c r="O902" s="9"/>
      <c r="P902" s="9"/>
      <c r="Q902" s="9"/>
      <c r="R902" s="9"/>
      <c r="S902" s="9"/>
      <c r="T902" s="9"/>
      <c r="U902" s="9"/>
      <c r="V902" s="9"/>
      <c r="W902" s="9"/>
      <c r="X902" s="9"/>
      <c r="Y902" s="9"/>
      <c r="Z902" s="9"/>
      <c r="AA902" s="9"/>
      <c r="AB902" s="9"/>
      <c r="AC902" s="10"/>
      <c r="AD902" s="535"/>
      <c r="AE902" s="6">
        <f t="shared" si="56"/>
        <v>0</v>
      </c>
      <c r="AF902" s="6" t="str">
        <f>IF($AE902=17,_xlfn.XLOOKUP($A902&amp;" ",CostDB!B:B,CostDB!A:A,"",,),IF($AE902=15,_xlfn.XLOOKUP($A902&amp;"   ",CostDB!B:B,CostDB!A:A,"",,),""))</f>
        <v/>
      </c>
      <c r="AG902" s="6" t="str">
        <f t="shared" ref="AG902:AG965" si="58">IF($B902="K2AF02","COM",IF($B902="K2AF04","MULTI",IF($B902="K2AFC3","FUN",IF($B902="K2AFC4","CELL",IF($B902="K2KD32","CKD","")))))</f>
        <v/>
      </c>
      <c r="AH902" s="6" t="str">
        <f t="shared" si="57"/>
        <v/>
      </c>
      <c r="AI902" s="6" t="str">
        <f>IF($AF902="","",IF(LEFT(A902,5)="17500","タンク",IF(LEFT(A902,5)="17510","タンク",IF(COUNTIF(WeDB!$D$174:$D$183,$AF902)&gt;0,"吊掛けのみ",IF(COUNTIF(WeDB!$M$3:$M$169,$AF902)&gt;0,"アルミ",IF(COUNTIF(WeDB!D$3:D$169,$AF902),"WE適用","適用無し"))))))</f>
        <v/>
      </c>
      <c r="AJ902" s="6" t="str">
        <f>IF(AND(AI902="WE適用",COUNTIF(Planning!$AS$10:$AS$896,$AF902&amp;"_"&amp;$AH902)&gt;0),"計画ok",IF(AND(AI902="WE適用",COUNTIF(Planning!$AS$10:$AS$896,$AF902&amp;"_"&amp;$AH902)=0),"未反映NG",""))</f>
        <v/>
      </c>
      <c r="AK902" s="6" t="str">
        <f t="shared" ref="AK902:AK965" si="59">AF902&amp;"_"&amp;AH902</f>
        <v>_</v>
      </c>
      <c r="AL902" s="6" t="str">
        <f>IF(B902="","",_xlfn.XLOOKUP(AF902,CostDB!A:A,CostDB!G:G))</f>
        <v/>
      </c>
    </row>
    <row r="903" spans="1:38" x14ac:dyDescent="0.35">
      <c r="A903" s="8"/>
      <c r="B903" s="9"/>
      <c r="C903" s="9"/>
      <c r="D903" s="10"/>
      <c r="E903" s="9"/>
      <c r="F903" s="9"/>
      <c r="G903" s="9"/>
      <c r="H903" s="9"/>
      <c r="I903" s="9"/>
      <c r="J903" s="9"/>
      <c r="K903" s="9"/>
      <c r="L903" s="9"/>
      <c r="M903" s="9"/>
      <c r="N903" s="9"/>
      <c r="O903" s="9"/>
      <c r="P903" s="9"/>
      <c r="Q903" s="9"/>
      <c r="R903" s="9"/>
      <c r="S903" s="9"/>
      <c r="T903" s="9"/>
      <c r="U903" s="9"/>
      <c r="V903" s="9"/>
      <c r="W903" s="9"/>
      <c r="X903" s="9"/>
      <c r="Y903" s="9"/>
      <c r="Z903" s="9"/>
      <c r="AA903" s="9"/>
      <c r="AB903" s="9"/>
      <c r="AC903" s="10"/>
      <c r="AD903" s="535"/>
      <c r="AE903" s="6">
        <f t="shared" si="56"/>
        <v>0</v>
      </c>
      <c r="AF903" s="6" t="str">
        <f>IF($AE903=17,_xlfn.XLOOKUP($A903&amp;" ",CostDB!B:B,CostDB!A:A,"",,),IF($AE903=15,_xlfn.XLOOKUP($A903&amp;"   ",CostDB!B:B,CostDB!A:A,"",,),""))</f>
        <v/>
      </c>
      <c r="AG903" s="6" t="str">
        <f t="shared" si="58"/>
        <v/>
      </c>
      <c r="AH903" s="6" t="str">
        <f t="shared" si="57"/>
        <v/>
      </c>
      <c r="AI903" s="6" t="str">
        <f>IF($AF903="","",IF(LEFT(A903,5)="17500","タンク",IF(LEFT(A903,5)="17510","タンク",IF(COUNTIF(WeDB!$D$174:$D$183,$AF903)&gt;0,"吊掛けのみ",IF(COUNTIF(WeDB!$M$3:$M$169,$AF903)&gt;0,"アルミ",IF(COUNTIF(WeDB!D$3:D$169,$AF903),"WE適用","適用無し"))))))</f>
        <v/>
      </c>
      <c r="AJ903" s="6" t="str">
        <f>IF(AND(AI903="WE適用",COUNTIF(Planning!$AS$10:$AS$896,$AF903&amp;"_"&amp;$AH903)&gt;0),"計画ok",IF(AND(AI903="WE適用",COUNTIF(Planning!$AS$10:$AS$896,$AF903&amp;"_"&amp;$AH903)=0),"未反映NG",""))</f>
        <v/>
      </c>
      <c r="AK903" s="6" t="str">
        <f t="shared" si="59"/>
        <v>_</v>
      </c>
      <c r="AL903" s="6" t="str">
        <f>IF(B903="","",_xlfn.XLOOKUP(AF903,CostDB!A:A,CostDB!G:G))</f>
        <v/>
      </c>
    </row>
    <row r="904" spans="1:38" x14ac:dyDescent="0.35">
      <c r="A904" s="8"/>
      <c r="B904" s="9"/>
      <c r="C904" s="9"/>
      <c r="D904" s="10"/>
      <c r="E904" s="9"/>
      <c r="F904" s="9"/>
      <c r="G904" s="9"/>
      <c r="H904" s="9"/>
      <c r="I904" s="9"/>
      <c r="J904" s="9"/>
      <c r="K904" s="9"/>
      <c r="L904" s="9"/>
      <c r="M904" s="9"/>
      <c r="N904" s="9"/>
      <c r="O904" s="9"/>
      <c r="P904" s="9"/>
      <c r="Q904" s="9"/>
      <c r="R904" s="9"/>
      <c r="S904" s="9"/>
      <c r="T904" s="9"/>
      <c r="U904" s="9"/>
      <c r="V904" s="9"/>
      <c r="W904" s="9"/>
      <c r="X904" s="9"/>
      <c r="Y904" s="9"/>
      <c r="Z904" s="9"/>
      <c r="AA904" s="9"/>
      <c r="AB904" s="9"/>
      <c r="AC904" s="10"/>
      <c r="AD904" s="535"/>
      <c r="AE904" s="6">
        <f t="shared" si="56"/>
        <v>0</v>
      </c>
      <c r="AF904" s="6" t="str">
        <f>IF($AE904=17,_xlfn.XLOOKUP($A904&amp;" ",CostDB!B:B,CostDB!A:A,"",,),IF($AE904=15,_xlfn.XLOOKUP($A904&amp;"   ",CostDB!B:B,CostDB!A:A,"",,),""))</f>
        <v/>
      </c>
      <c r="AG904" s="6" t="str">
        <f t="shared" si="58"/>
        <v/>
      </c>
      <c r="AH904" s="6" t="str">
        <f t="shared" si="57"/>
        <v/>
      </c>
      <c r="AI904" s="6" t="str">
        <f>IF($AF904="","",IF(LEFT(A904,5)="17500","タンク",IF(LEFT(A904,5)="17510","タンク",IF(COUNTIF(WeDB!$D$174:$D$183,$AF904)&gt;0,"吊掛けのみ",IF(COUNTIF(WeDB!$M$3:$M$169,$AF904)&gt;0,"アルミ",IF(COUNTIF(WeDB!D$3:D$169,$AF904),"WE適用","適用無し"))))))</f>
        <v/>
      </c>
      <c r="AJ904" s="6" t="str">
        <f>IF(AND(AI904="WE適用",COUNTIF(Planning!$AS$10:$AS$896,$AF904&amp;"_"&amp;$AH904)&gt;0),"計画ok",IF(AND(AI904="WE適用",COUNTIF(Planning!$AS$10:$AS$896,$AF904&amp;"_"&amp;$AH904)=0),"未反映NG",""))</f>
        <v/>
      </c>
      <c r="AK904" s="6" t="str">
        <f t="shared" si="59"/>
        <v>_</v>
      </c>
      <c r="AL904" s="6" t="str">
        <f>IF(B904="","",_xlfn.XLOOKUP(AF904,CostDB!A:A,CostDB!G:G))</f>
        <v/>
      </c>
    </row>
    <row r="905" spans="1:38" x14ac:dyDescent="0.35">
      <c r="A905" s="8"/>
      <c r="B905" s="9"/>
      <c r="C905" s="9"/>
      <c r="D905" s="10"/>
      <c r="E905" s="9"/>
      <c r="F905" s="9"/>
      <c r="G905" s="9"/>
      <c r="H905" s="9"/>
      <c r="I905" s="9"/>
      <c r="J905" s="9"/>
      <c r="K905" s="9"/>
      <c r="L905" s="9"/>
      <c r="M905" s="9"/>
      <c r="N905" s="9"/>
      <c r="O905" s="9"/>
      <c r="P905" s="9"/>
      <c r="Q905" s="9"/>
      <c r="R905" s="9"/>
      <c r="S905" s="9"/>
      <c r="T905" s="9"/>
      <c r="U905" s="9"/>
      <c r="V905" s="9"/>
      <c r="W905" s="9"/>
      <c r="X905" s="9"/>
      <c r="Y905" s="9"/>
      <c r="Z905" s="9"/>
      <c r="AA905" s="9"/>
      <c r="AB905" s="9"/>
      <c r="AC905" s="10"/>
      <c r="AD905" s="535"/>
      <c r="AE905" s="6">
        <f t="shared" si="56"/>
        <v>0</v>
      </c>
      <c r="AF905" s="6" t="str">
        <f>IF($AE905=17,_xlfn.XLOOKUP($A905&amp;" ",CostDB!B:B,CostDB!A:A,"",,),IF($AE905=15,_xlfn.XLOOKUP($A905&amp;"   ",CostDB!B:B,CostDB!A:A,"",,),""))</f>
        <v/>
      </c>
      <c r="AG905" s="6" t="str">
        <f t="shared" si="58"/>
        <v/>
      </c>
      <c r="AH905" s="6" t="str">
        <f t="shared" si="57"/>
        <v/>
      </c>
      <c r="AI905" s="6" t="str">
        <f>IF($AF905="","",IF(LEFT(A905,5)="17500","タンク",IF(LEFT(A905,5)="17510","タンク",IF(COUNTIF(WeDB!$D$174:$D$183,$AF905)&gt;0,"吊掛けのみ",IF(COUNTIF(WeDB!$M$3:$M$169,$AF905)&gt;0,"アルミ",IF(COUNTIF(WeDB!D$3:D$169,$AF905),"WE適用","適用無し"))))))</f>
        <v/>
      </c>
      <c r="AJ905" s="6" t="str">
        <f>IF(AND(AI905="WE適用",COUNTIF(Planning!$AS$10:$AS$896,$AF905&amp;"_"&amp;$AH905)&gt;0),"計画ok",IF(AND(AI905="WE適用",COUNTIF(Planning!$AS$10:$AS$896,$AF905&amp;"_"&amp;$AH905)=0),"未反映NG",""))</f>
        <v/>
      </c>
      <c r="AK905" s="6" t="str">
        <f t="shared" si="59"/>
        <v>_</v>
      </c>
      <c r="AL905" s="6" t="str">
        <f>IF(B905="","",_xlfn.XLOOKUP(AF905,CostDB!A:A,CostDB!G:G))</f>
        <v/>
      </c>
    </row>
    <row r="906" spans="1:38" x14ac:dyDescent="0.35">
      <c r="A906" s="8"/>
      <c r="B906" s="9"/>
      <c r="C906" s="9"/>
      <c r="D906" s="10"/>
      <c r="E906" s="9"/>
      <c r="F906" s="9"/>
      <c r="G906" s="9"/>
      <c r="H906" s="9"/>
      <c r="I906" s="9"/>
      <c r="J906" s="9"/>
      <c r="K906" s="9"/>
      <c r="L906" s="9"/>
      <c r="M906" s="9"/>
      <c r="N906" s="9"/>
      <c r="O906" s="9"/>
      <c r="P906" s="9"/>
      <c r="Q906" s="9"/>
      <c r="R906" s="9"/>
      <c r="S906" s="9"/>
      <c r="T906" s="9"/>
      <c r="U906" s="9"/>
      <c r="V906" s="9"/>
      <c r="W906" s="9"/>
      <c r="X906" s="9"/>
      <c r="Y906" s="9"/>
      <c r="Z906" s="9"/>
      <c r="AA906" s="9"/>
      <c r="AB906" s="9"/>
      <c r="AC906" s="10"/>
      <c r="AD906" s="535"/>
      <c r="AE906" s="6">
        <f t="shared" si="56"/>
        <v>0</v>
      </c>
      <c r="AF906" s="6" t="str">
        <f>IF($AE906=17,_xlfn.XLOOKUP($A906&amp;" ",CostDB!B:B,CostDB!A:A,"",,),IF($AE906=15,_xlfn.XLOOKUP($A906&amp;"   ",CostDB!B:B,CostDB!A:A,"",,),""))</f>
        <v/>
      </c>
      <c r="AG906" s="6" t="str">
        <f t="shared" si="58"/>
        <v/>
      </c>
      <c r="AH906" s="6" t="str">
        <f t="shared" si="57"/>
        <v/>
      </c>
      <c r="AI906" s="6" t="str">
        <f>IF($AF906="","",IF(LEFT(A906,5)="17500","タンク",IF(LEFT(A906,5)="17510","タンク",IF(COUNTIF(WeDB!$D$174:$D$183,$AF906)&gt;0,"吊掛けのみ",IF(COUNTIF(WeDB!$M$3:$M$169,$AF906)&gt;0,"アルミ",IF(COUNTIF(WeDB!D$3:D$169,$AF906),"WE適用","適用無し"))))))</f>
        <v/>
      </c>
      <c r="AJ906" s="6" t="str">
        <f>IF(AND(AI906="WE適用",COUNTIF(Planning!$AS$10:$AS$896,$AF906&amp;"_"&amp;$AH906)&gt;0),"計画ok",IF(AND(AI906="WE適用",COUNTIF(Planning!$AS$10:$AS$896,$AF906&amp;"_"&amp;$AH906)=0),"未反映NG",""))</f>
        <v/>
      </c>
      <c r="AK906" s="6" t="str">
        <f t="shared" si="59"/>
        <v>_</v>
      </c>
      <c r="AL906" s="6" t="str">
        <f>IF(B906="","",_xlfn.XLOOKUP(AF906,CostDB!A:A,CostDB!G:G))</f>
        <v/>
      </c>
    </row>
    <row r="907" spans="1:38" x14ac:dyDescent="0.35">
      <c r="A907" s="8"/>
      <c r="B907" s="9"/>
      <c r="C907" s="9"/>
      <c r="D907" s="10"/>
      <c r="E907" s="9"/>
      <c r="F907" s="9"/>
      <c r="G907" s="9"/>
      <c r="H907" s="9"/>
      <c r="I907" s="9"/>
      <c r="J907" s="9"/>
      <c r="K907" s="9"/>
      <c r="L907" s="9"/>
      <c r="M907" s="9"/>
      <c r="N907" s="9"/>
      <c r="O907" s="9"/>
      <c r="P907" s="9"/>
      <c r="Q907" s="9"/>
      <c r="R907" s="9"/>
      <c r="S907" s="9"/>
      <c r="T907" s="9"/>
      <c r="U907" s="9"/>
      <c r="V907" s="9"/>
      <c r="W907" s="9"/>
      <c r="X907" s="9"/>
      <c r="Y907" s="9"/>
      <c r="Z907" s="9"/>
      <c r="AA907" s="9"/>
      <c r="AB907" s="9"/>
      <c r="AC907" s="10"/>
      <c r="AD907" s="535"/>
      <c r="AE907" s="6">
        <f t="shared" si="56"/>
        <v>0</v>
      </c>
      <c r="AF907" s="6" t="str">
        <f>IF($AE907=17,_xlfn.XLOOKUP($A907&amp;" ",CostDB!B:B,CostDB!A:A,"",,),IF($AE907=15,_xlfn.XLOOKUP($A907&amp;"   ",CostDB!B:B,CostDB!A:A,"",,),""))</f>
        <v/>
      </c>
      <c r="AG907" s="6" t="str">
        <f t="shared" si="58"/>
        <v/>
      </c>
      <c r="AH907" s="6" t="str">
        <f t="shared" si="57"/>
        <v/>
      </c>
      <c r="AI907" s="6" t="str">
        <f>IF($AF907="","",IF(LEFT(A907,5)="17500","タンク",IF(LEFT(A907,5)="17510","タンク",IF(COUNTIF(WeDB!$D$174:$D$183,$AF907)&gt;0,"吊掛けのみ",IF(COUNTIF(WeDB!$M$3:$M$169,$AF907)&gt;0,"アルミ",IF(COUNTIF(WeDB!D$3:D$169,$AF907),"WE適用","適用無し"))))))</f>
        <v/>
      </c>
      <c r="AJ907" s="6" t="str">
        <f>IF(AND(AI907="WE適用",COUNTIF(Planning!$AS$10:$AS$896,$AF907&amp;"_"&amp;$AH907)&gt;0),"計画ok",IF(AND(AI907="WE適用",COUNTIF(Planning!$AS$10:$AS$896,$AF907&amp;"_"&amp;$AH907)=0),"未反映NG",""))</f>
        <v/>
      </c>
      <c r="AK907" s="6" t="str">
        <f t="shared" si="59"/>
        <v>_</v>
      </c>
      <c r="AL907" s="6" t="str">
        <f>IF(B907="","",_xlfn.XLOOKUP(AF907,CostDB!A:A,CostDB!G:G))</f>
        <v/>
      </c>
    </row>
    <row r="908" spans="1:38" x14ac:dyDescent="0.35">
      <c r="A908" s="8"/>
      <c r="B908" s="9"/>
      <c r="C908" s="9"/>
      <c r="D908" s="10"/>
      <c r="E908" s="9"/>
      <c r="F908" s="9"/>
      <c r="G908" s="9"/>
      <c r="H908" s="9"/>
      <c r="I908" s="9"/>
      <c r="J908" s="9"/>
      <c r="K908" s="9"/>
      <c r="L908" s="9"/>
      <c r="M908" s="9"/>
      <c r="N908" s="9"/>
      <c r="O908" s="9"/>
      <c r="P908" s="9"/>
      <c r="Q908" s="9"/>
      <c r="R908" s="9"/>
      <c r="S908" s="9"/>
      <c r="T908" s="9"/>
      <c r="U908" s="9"/>
      <c r="V908" s="9"/>
      <c r="W908" s="9"/>
      <c r="X908" s="9"/>
      <c r="Y908" s="9"/>
      <c r="Z908" s="9"/>
      <c r="AA908" s="9"/>
      <c r="AB908" s="9"/>
      <c r="AC908" s="10"/>
      <c r="AD908" s="535"/>
      <c r="AE908" s="6">
        <f t="shared" si="56"/>
        <v>0</v>
      </c>
      <c r="AF908" s="6" t="str">
        <f>IF($AE908=17,_xlfn.XLOOKUP($A908&amp;" ",CostDB!B:B,CostDB!A:A,"",,),IF($AE908=15,_xlfn.XLOOKUP($A908&amp;"   ",CostDB!B:B,CostDB!A:A,"",,),""))</f>
        <v/>
      </c>
      <c r="AG908" s="6" t="str">
        <f t="shared" si="58"/>
        <v/>
      </c>
      <c r="AH908" s="6" t="str">
        <f t="shared" si="57"/>
        <v/>
      </c>
      <c r="AI908" s="6" t="str">
        <f>IF($AF908="","",IF(LEFT(A908,5)="17500","タンク",IF(LEFT(A908,5)="17510","タンク",IF(COUNTIF(WeDB!$D$174:$D$183,$AF908)&gt;0,"吊掛けのみ",IF(COUNTIF(WeDB!$M$3:$M$169,$AF908)&gt;0,"アルミ",IF(COUNTIF(WeDB!D$3:D$169,$AF908),"WE適用","適用無し"))))))</f>
        <v/>
      </c>
      <c r="AJ908" s="6" t="str">
        <f>IF(AND(AI908="WE適用",COUNTIF(Planning!$AS$10:$AS$896,$AF908&amp;"_"&amp;$AH908)&gt;0),"計画ok",IF(AND(AI908="WE適用",COUNTIF(Planning!$AS$10:$AS$896,$AF908&amp;"_"&amp;$AH908)=0),"未反映NG",""))</f>
        <v/>
      </c>
      <c r="AK908" s="6" t="str">
        <f t="shared" si="59"/>
        <v>_</v>
      </c>
      <c r="AL908" s="6" t="str">
        <f>IF(B908="","",_xlfn.XLOOKUP(AF908,CostDB!A:A,CostDB!G:G))</f>
        <v/>
      </c>
    </row>
    <row r="909" spans="1:38" x14ac:dyDescent="0.35">
      <c r="A909" s="8"/>
      <c r="B909" s="9"/>
      <c r="C909" s="9"/>
      <c r="D909" s="10"/>
      <c r="E909" s="9"/>
      <c r="F909" s="9"/>
      <c r="G909" s="9"/>
      <c r="H909" s="9"/>
      <c r="I909" s="9"/>
      <c r="J909" s="9"/>
      <c r="K909" s="9"/>
      <c r="L909" s="9"/>
      <c r="M909" s="9"/>
      <c r="N909" s="9"/>
      <c r="O909" s="9"/>
      <c r="P909" s="9"/>
      <c r="Q909" s="9"/>
      <c r="R909" s="9"/>
      <c r="S909" s="9"/>
      <c r="T909" s="9"/>
      <c r="U909" s="9"/>
      <c r="V909" s="9"/>
      <c r="W909" s="9"/>
      <c r="X909" s="9"/>
      <c r="Y909" s="9"/>
      <c r="Z909" s="9"/>
      <c r="AA909" s="9"/>
      <c r="AB909" s="9"/>
      <c r="AC909" s="10"/>
      <c r="AD909" s="535"/>
      <c r="AE909" s="6">
        <f t="shared" si="56"/>
        <v>0</v>
      </c>
      <c r="AF909" s="6" t="str">
        <f>IF($AE909=17,_xlfn.XLOOKUP($A909&amp;" ",CostDB!B:B,CostDB!A:A,"",,),IF($AE909=15,_xlfn.XLOOKUP($A909&amp;"   ",CostDB!B:B,CostDB!A:A,"",,),""))</f>
        <v/>
      </c>
      <c r="AG909" s="6" t="str">
        <f t="shared" si="58"/>
        <v/>
      </c>
      <c r="AH909" s="6" t="str">
        <f t="shared" si="57"/>
        <v/>
      </c>
      <c r="AI909" s="6" t="str">
        <f>IF($AF909="","",IF(LEFT(A909,5)="17500","タンク",IF(LEFT(A909,5)="17510","タンク",IF(COUNTIF(WeDB!$D$174:$D$183,$AF909)&gt;0,"吊掛けのみ",IF(COUNTIF(WeDB!$M$3:$M$169,$AF909)&gt;0,"アルミ",IF(COUNTIF(WeDB!D$3:D$169,$AF909),"WE適用","適用無し"))))))</f>
        <v/>
      </c>
      <c r="AJ909" s="6" t="str">
        <f>IF(AND(AI909="WE適用",COUNTIF(Planning!$AS$10:$AS$896,$AF909&amp;"_"&amp;$AH909)&gt;0),"計画ok",IF(AND(AI909="WE適用",COUNTIF(Planning!$AS$10:$AS$896,$AF909&amp;"_"&amp;$AH909)=0),"未反映NG",""))</f>
        <v/>
      </c>
      <c r="AK909" s="6" t="str">
        <f t="shared" si="59"/>
        <v>_</v>
      </c>
      <c r="AL909" s="6" t="str">
        <f>IF(B909="","",_xlfn.XLOOKUP(AF909,CostDB!A:A,CostDB!G:G))</f>
        <v/>
      </c>
    </row>
    <row r="910" spans="1:38" x14ac:dyDescent="0.35">
      <c r="A910" s="8"/>
      <c r="B910" s="9"/>
      <c r="C910" s="9"/>
      <c r="D910" s="10"/>
      <c r="E910" s="9"/>
      <c r="F910" s="9"/>
      <c r="G910" s="9"/>
      <c r="H910" s="9"/>
      <c r="I910" s="9"/>
      <c r="J910" s="9"/>
      <c r="K910" s="9"/>
      <c r="L910" s="9"/>
      <c r="M910" s="9"/>
      <c r="N910" s="9"/>
      <c r="O910" s="9"/>
      <c r="P910" s="9"/>
      <c r="Q910" s="9"/>
      <c r="R910" s="9"/>
      <c r="S910" s="9"/>
      <c r="T910" s="9"/>
      <c r="U910" s="9"/>
      <c r="V910" s="9"/>
      <c r="W910" s="9"/>
      <c r="X910" s="9"/>
      <c r="Y910" s="9"/>
      <c r="Z910" s="9"/>
      <c r="AA910" s="9"/>
      <c r="AB910" s="9"/>
      <c r="AC910" s="10"/>
      <c r="AD910" s="535"/>
      <c r="AE910" s="6">
        <f t="shared" si="56"/>
        <v>0</v>
      </c>
      <c r="AF910" s="6" t="str">
        <f>IF($AE910=17,_xlfn.XLOOKUP($A910&amp;" ",CostDB!B:B,CostDB!A:A,"",,),IF($AE910=15,_xlfn.XLOOKUP($A910&amp;"   ",CostDB!B:B,CostDB!A:A,"",,),""))</f>
        <v/>
      </c>
      <c r="AG910" s="6" t="str">
        <f t="shared" si="58"/>
        <v/>
      </c>
      <c r="AH910" s="6" t="str">
        <f t="shared" si="57"/>
        <v/>
      </c>
      <c r="AI910" s="6" t="str">
        <f>IF($AF910="","",IF(LEFT(A910,5)="17500","タンク",IF(LEFT(A910,5)="17510","タンク",IF(COUNTIF(WeDB!$D$174:$D$183,$AF910)&gt;0,"吊掛けのみ",IF(COUNTIF(WeDB!$M$3:$M$169,$AF910)&gt;0,"アルミ",IF(COUNTIF(WeDB!D$3:D$169,$AF910),"WE適用","適用無し"))))))</f>
        <v/>
      </c>
      <c r="AJ910" s="6" t="str">
        <f>IF(AND(AI910="WE適用",COUNTIF(Planning!$AS$10:$AS$896,$AF910&amp;"_"&amp;$AH910)&gt;0),"計画ok",IF(AND(AI910="WE適用",COUNTIF(Planning!$AS$10:$AS$896,$AF910&amp;"_"&amp;$AH910)=0),"未反映NG",""))</f>
        <v/>
      </c>
      <c r="AK910" s="6" t="str">
        <f t="shared" si="59"/>
        <v>_</v>
      </c>
      <c r="AL910" s="6" t="str">
        <f>IF(B910="","",_xlfn.XLOOKUP(AF910,CostDB!A:A,CostDB!G:G))</f>
        <v/>
      </c>
    </row>
    <row r="911" spans="1:38" x14ac:dyDescent="0.35">
      <c r="A911" s="8"/>
      <c r="B911" s="9"/>
      <c r="C911" s="9"/>
      <c r="D911" s="10"/>
      <c r="E911" s="9"/>
      <c r="F911" s="9"/>
      <c r="G911" s="9"/>
      <c r="H911" s="9"/>
      <c r="I911" s="9"/>
      <c r="J911" s="9"/>
      <c r="K911" s="9"/>
      <c r="L911" s="9"/>
      <c r="M911" s="9"/>
      <c r="N911" s="9"/>
      <c r="O911" s="9"/>
      <c r="P911" s="9"/>
      <c r="Q911" s="9"/>
      <c r="R911" s="9"/>
      <c r="S911" s="9"/>
      <c r="T911" s="9"/>
      <c r="U911" s="9"/>
      <c r="V911" s="9"/>
      <c r="W911" s="9"/>
      <c r="X911" s="9"/>
      <c r="Y911" s="9"/>
      <c r="Z911" s="9"/>
      <c r="AA911" s="9"/>
      <c r="AB911" s="9"/>
      <c r="AC911" s="10"/>
      <c r="AD911" s="535"/>
      <c r="AE911" s="6">
        <f t="shared" si="56"/>
        <v>0</v>
      </c>
      <c r="AF911" s="6" t="str">
        <f>IF($AE911=17,_xlfn.XLOOKUP($A911&amp;" ",CostDB!B:B,CostDB!A:A,"",,),IF($AE911=15,_xlfn.XLOOKUP($A911&amp;"   ",CostDB!B:B,CostDB!A:A,"",,),""))</f>
        <v/>
      </c>
      <c r="AG911" s="6" t="str">
        <f t="shared" si="58"/>
        <v/>
      </c>
      <c r="AH911" s="6" t="str">
        <f t="shared" si="57"/>
        <v/>
      </c>
      <c r="AI911" s="6" t="str">
        <f>IF($AF911="","",IF(LEFT(A911,5)="17500","タンク",IF(LEFT(A911,5)="17510","タンク",IF(COUNTIF(WeDB!$D$174:$D$183,$AF911)&gt;0,"吊掛けのみ",IF(COUNTIF(WeDB!$M$3:$M$169,$AF911)&gt;0,"アルミ",IF(COUNTIF(WeDB!D$3:D$169,$AF911),"WE適用","適用無し"))))))</f>
        <v/>
      </c>
      <c r="AJ911" s="6" t="str">
        <f>IF(AND(AI911="WE適用",COUNTIF(Planning!$AS$10:$AS$896,$AF911&amp;"_"&amp;$AH911)&gt;0),"計画ok",IF(AND(AI911="WE適用",COUNTIF(Planning!$AS$10:$AS$896,$AF911&amp;"_"&amp;$AH911)=0),"未反映NG",""))</f>
        <v/>
      </c>
      <c r="AK911" s="6" t="str">
        <f t="shared" si="59"/>
        <v>_</v>
      </c>
      <c r="AL911" s="6" t="str">
        <f>IF(B911="","",_xlfn.XLOOKUP(AF911,CostDB!A:A,CostDB!G:G))</f>
        <v/>
      </c>
    </row>
    <row r="912" spans="1:38" x14ac:dyDescent="0.35">
      <c r="A912" s="8"/>
      <c r="B912" s="9"/>
      <c r="C912" s="9"/>
      <c r="D912" s="10"/>
      <c r="E912" s="9"/>
      <c r="F912" s="9"/>
      <c r="G912" s="9"/>
      <c r="H912" s="9"/>
      <c r="I912" s="9"/>
      <c r="J912" s="9"/>
      <c r="K912" s="9"/>
      <c r="L912" s="9"/>
      <c r="M912" s="9"/>
      <c r="N912" s="9"/>
      <c r="O912" s="9"/>
      <c r="P912" s="9"/>
      <c r="Q912" s="9"/>
      <c r="R912" s="9"/>
      <c r="S912" s="9"/>
      <c r="T912" s="9"/>
      <c r="U912" s="9"/>
      <c r="V912" s="9"/>
      <c r="W912" s="9"/>
      <c r="X912" s="9"/>
      <c r="Y912" s="9"/>
      <c r="Z912" s="9"/>
      <c r="AA912" s="9"/>
      <c r="AB912" s="9"/>
      <c r="AC912" s="10"/>
      <c r="AD912" s="535"/>
      <c r="AE912" s="6">
        <f t="shared" si="56"/>
        <v>0</v>
      </c>
      <c r="AF912" s="6" t="str">
        <f>IF($AE912=17,_xlfn.XLOOKUP($A912&amp;" ",CostDB!B:B,CostDB!A:A,"",,),IF($AE912=15,_xlfn.XLOOKUP($A912&amp;"   ",CostDB!B:B,CostDB!A:A,"",,),""))</f>
        <v/>
      </c>
      <c r="AG912" s="6" t="str">
        <f t="shared" si="58"/>
        <v/>
      </c>
      <c r="AH912" s="6" t="str">
        <f t="shared" si="57"/>
        <v/>
      </c>
      <c r="AI912" s="6" t="str">
        <f>IF($AF912="","",IF(LEFT(A912,5)="17500","タンク",IF(LEFT(A912,5)="17510","タンク",IF(COUNTIF(WeDB!$D$174:$D$183,$AF912)&gt;0,"吊掛けのみ",IF(COUNTIF(WeDB!$M$3:$M$169,$AF912)&gt;0,"アルミ",IF(COUNTIF(WeDB!D$3:D$169,$AF912),"WE適用","適用無し"))))))</f>
        <v/>
      </c>
      <c r="AJ912" s="6" t="str">
        <f>IF(AND(AI912="WE適用",COUNTIF(Planning!$AS$10:$AS$896,$AF912&amp;"_"&amp;$AH912)&gt;0),"計画ok",IF(AND(AI912="WE適用",COUNTIF(Planning!$AS$10:$AS$896,$AF912&amp;"_"&amp;$AH912)=0),"未反映NG",""))</f>
        <v/>
      </c>
      <c r="AK912" s="6" t="str">
        <f t="shared" si="59"/>
        <v>_</v>
      </c>
      <c r="AL912" s="6" t="str">
        <f>IF(B912="","",_xlfn.XLOOKUP(AF912,CostDB!A:A,CostDB!G:G))</f>
        <v/>
      </c>
    </row>
    <row r="913" spans="1:38" x14ac:dyDescent="0.35">
      <c r="A913" s="8"/>
      <c r="B913" s="9"/>
      <c r="C913" s="9"/>
      <c r="D913" s="10"/>
      <c r="E913" s="9"/>
      <c r="F913" s="9"/>
      <c r="G913" s="9"/>
      <c r="H913" s="9"/>
      <c r="I913" s="9"/>
      <c r="J913" s="9"/>
      <c r="K913" s="9"/>
      <c r="L913" s="9"/>
      <c r="M913" s="9"/>
      <c r="N913" s="9"/>
      <c r="O913" s="9"/>
      <c r="P913" s="9"/>
      <c r="Q913" s="9"/>
      <c r="R913" s="9"/>
      <c r="S913" s="9"/>
      <c r="T913" s="9"/>
      <c r="U913" s="9"/>
      <c r="V913" s="9"/>
      <c r="W913" s="9"/>
      <c r="X913" s="9"/>
      <c r="Y913" s="9"/>
      <c r="Z913" s="9"/>
      <c r="AA913" s="9"/>
      <c r="AB913" s="9"/>
      <c r="AC913" s="10"/>
      <c r="AD913" s="535"/>
      <c r="AE913" s="6">
        <f t="shared" si="56"/>
        <v>0</v>
      </c>
      <c r="AF913" s="6" t="str">
        <f>IF($AE913=17,_xlfn.XLOOKUP($A913&amp;" ",CostDB!B:B,CostDB!A:A,"",,),IF($AE913=15,_xlfn.XLOOKUP($A913&amp;"   ",CostDB!B:B,CostDB!A:A,"",,),""))</f>
        <v/>
      </c>
      <c r="AG913" s="6" t="str">
        <f t="shared" si="58"/>
        <v/>
      </c>
      <c r="AH913" s="6" t="str">
        <f t="shared" si="57"/>
        <v/>
      </c>
      <c r="AI913" s="6" t="str">
        <f>IF($AF913="","",IF(LEFT(A913,5)="17500","タンク",IF(LEFT(A913,5)="17510","タンク",IF(COUNTIF(WeDB!$D$174:$D$183,$AF913)&gt;0,"吊掛けのみ",IF(COUNTIF(WeDB!$M$3:$M$169,$AF913)&gt;0,"アルミ",IF(COUNTIF(WeDB!D$3:D$169,$AF913),"WE適用","適用無し"))))))</f>
        <v/>
      </c>
      <c r="AJ913" s="6" t="str">
        <f>IF(AND(AI913="WE適用",COUNTIF(Planning!$AS$10:$AS$896,$AF913&amp;"_"&amp;$AH913)&gt;0),"計画ok",IF(AND(AI913="WE適用",COUNTIF(Planning!$AS$10:$AS$896,$AF913&amp;"_"&amp;$AH913)=0),"未反映NG",""))</f>
        <v/>
      </c>
      <c r="AK913" s="6" t="str">
        <f t="shared" si="59"/>
        <v>_</v>
      </c>
      <c r="AL913" s="6" t="str">
        <f>IF(B913="","",_xlfn.XLOOKUP(AF913,CostDB!A:A,CostDB!G:G))</f>
        <v/>
      </c>
    </row>
    <row r="914" spans="1:38" x14ac:dyDescent="0.35">
      <c r="A914" s="8"/>
      <c r="B914" s="9"/>
      <c r="C914" s="9"/>
      <c r="D914" s="10"/>
      <c r="E914" s="9"/>
      <c r="F914" s="9"/>
      <c r="G914" s="9"/>
      <c r="H914" s="9"/>
      <c r="I914" s="9"/>
      <c r="J914" s="9"/>
      <c r="K914" s="9"/>
      <c r="L914" s="9"/>
      <c r="M914" s="9"/>
      <c r="N914" s="9"/>
      <c r="O914" s="9"/>
      <c r="P914" s="9"/>
      <c r="Q914" s="9"/>
      <c r="R914" s="9"/>
      <c r="S914" s="9"/>
      <c r="T914" s="9"/>
      <c r="U914" s="9"/>
      <c r="V914" s="9"/>
      <c r="W914" s="9"/>
      <c r="X914" s="9"/>
      <c r="Y914" s="9"/>
      <c r="Z914" s="9"/>
      <c r="AA914" s="9"/>
      <c r="AB914" s="9"/>
      <c r="AC914" s="10"/>
      <c r="AD914" s="535"/>
      <c r="AE914" s="6">
        <f t="shared" si="56"/>
        <v>0</v>
      </c>
      <c r="AF914" s="6" t="str">
        <f>IF($AE914=17,_xlfn.XLOOKUP($A914&amp;" ",CostDB!B:B,CostDB!A:A,"",,),IF($AE914=15,_xlfn.XLOOKUP($A914&amp;"   ",CostDB!B:B,CostDB!A:A,"",,),""))</f>
        <v/>
      </c>
      <c r="AG914" s="6" t="str">
        <f t="shared" si="58"/>
        <v/>
      </c>
      <c r="AH914" s="6" t="str">
        <f t="shared" si="57"/>
        <v/>
      </c>
      <c r="AI914" s="6" t="str">
        <f>IF($AF914="","",IF(LEFT(A914,5)="17500","タンク",IF(LEFT(A914,5)="17510","タンク",IF(COUNTIF(WeDB!$D$174:$D$183,$AF914)&gt;0,"吊掛けのみ",IF(COUNTIF(WeDB!$M$3:$M$169,$AF914)&gt;0,"アルミ",IF(COUNTIF(WeDB!D$3:D$169,$AF914),"WE適用","適用無し"))))))</f>
        <v/>
      </c>
      <c r="AJ914" s="6" t="str">
        <f>IF(AND(AI914="WE適用",COUNTIF(Planning!$AS$10:$AS$896,$AF914&amp;"_"&amp;$AH914)&gt;0),"計画ok",IF(AND(AI914="WE適用",COUNTIF(Planning!$AS$10:$AS$896,$AF914&amp;"_"&amp;$AH914)=0),"未反映NG",""))</f>
        <v/>
      </c>
      <c r="AK914" s="6" t="str">
        <f t="shared" si="59"/>
        <v>_</v>
      </c>
      <c r="AL914" s="6" t="str">
        <f>IF(B914="","",_xlfn.XLOOKUP(AF914,CostDB!A:A,CostDB!G:G))</f>
        <v/>
      </c>
    </row>
    <row r="915" spans="1:38" x14ac:dyDescent="0.35">
      <c r="A915" s="8"/>
      <c r="B915" s="9"/>
      <c r="C915" s="9"/>
      <c r="D915" s="10"/>
      <c r="E915" s="9"/>
      <c r="F915" s="9"/>
      <c r="G915" s="9"/>
      <c r="H915" s="9"/>
      <c r="I915" s="9"/>
      <c r="J915" s="9"/>
      <c r="K915" s="9"/>
      <c r="L915" s="9"/>
      <c r="M915" s="9"/>
      <c r="N915" s="9"/>
      <c r="O915" s="9"/>
      <c r="P915" s="9"/>
      <c r="Q915" s="9"/>
      <c r="R915" s="9"/>
      <c r="S915" s="9"/>
      <c r="T915" s="9"/>
      <c r="U915" s="9"/>
      <c r="V915" s="9"/>
      <c r="W915" s="9"/>
      <c r="X915" s="9"/>
      <c r="Y915" s="9"/>
      <c r="Z915" s="9"/>
      <c r="AA915" s="9"/>
      <c r="AB915" s="9"/>
      <c r="AC915" s="10"/>
      <c r="AD915" s="535"/>
      <c r="AE915" s="6">
        <f t="shared" si="56"/>
        <v>0</v>
      </c>
      <c r="AF915" s="6" t="str">
        <f>IF($AE915=17,_xlfn.XLOOKUP($A915&amp;" ",CostDB!B:B,CostDB!A:A,"",,),IF($AE915=15,_xlfn.XLOOKUP($A915&amp;"   ",CostDB!B:B,CostDB!A:A,"",,),""))</f>
        <v/>
      </c>
      <c r="AG915" s="6" t="str">
        <f t="shared" si="58"/>
        <v/>
      </c>
      <c r="AH915" s="6" t="str">
        <f t="shared" si="57"/>
        <v/>
      </c>
      <c r="AI915" s="6" t="str">
        <f>IF($AF915="","",IF(LEFT(A915,5)="17500","タンク",IF(LEFT(A915,5)="17510","タンク",IF(COUNTIF(WeDB!$D$174:$D$183,$AF915)&gt;0,"吊掛けのみ",IF(COUNTIF(WeDB!$M$3:$M$169,$AF915)&gt;0,"アルミ",IF(COUNTIF(WeDB!D$3:D$169,$AF915),"WE適用","適用無し"))))))</f>
        <v/>
      </c>
      <c r="AJ915" s="6" t="str">
        <f>IF(AND(AI915="WE適用",COUNTIF(Planning!$AS$10:$AS$896,$AF915&amp;"_"&amp;$AH915)&gt;0),"計画ok",IF(AND(AI915="WE適用",COUNTIF(Planning!$AS$10:$AS$896,$AF915&amp;"_"&amp;$AH915)=0),"未反映NG",""))</f>
        <v/>
      </c>
      <c r="AK915" s="6" t="str">
        <f t="shared" si="59"/>
        <v>_</v>
      </c>
      <c r="AL915" s="6" t="str">
        <f>IF(B915="","",_xlfn.XLOOKUP(AF915,CostDB!A:A,CostDB!G:G))</f>
        <v/>
      </c>
    </row>
    <row r="916" spans="1:38" x14ac:dyDescent="0.35">
      <c r="A916" s="8"/>
      <c r="B916" s="9"/>
      <c r="C916" s="9"/>
      <c r="D916" s="10"/>
      <c r="E916" s="9"/>
      <c r="F916" s="9"/>
      <c r="G916" s="9"/>
      <c r="H916" s="9"/>
      <c r="I916" s="9"/>
      <c r="J916" s="9"/>
      <c r="K916" s="9"/>
      <c r="L916" s="9"/>
      <c r="M916" s="9"/>
      <c r="N916" s="9"/>
      <c r="O916" s="9"/>
      <c r="P916" s="9"/>
      <c r="Q916" s="9"/>
      <c r="R916" s="9"/>
      <c r="S916" s="9"/>
      <c r="T916" s="9"/>
      <c r="U916" s="9"/>
      <c r="V916" s="9"/>
      <c r="W916" s="9"/>
      <c r="X916" s="9"/>
      <c r="Y916" s="9"/>
      <c r="Z916" s="9"/>
      <c r="AA916" s="9"/>
      <c r="AB916" s="9"/>
      <c r="AC916" s="10"/>
      <c r="AD916" s="535"/>
      <c r="AE916" s="6">
        <f t="shared" ref="AE916:AE979" si="60">LEN(A916)</f>
        <v>0</v>
      </c>
      <c r="AF916" s="6" t="str">
        <f>IF($AE916=17,_xlfn.XLOOKUP($A916&amp;" ",CostDB!B:B,CostDB!A:A,"",,),IF($AE916=15,_xlfn.XLOOKUP($A916&amp;"   ",CostDB!B:B,CostDB!A:A,"",,),""))</f>
        <v/>
      </c>
      <c r="AG916" s="6" t="str">
        <f t="shared" si="58"/>
        <v/>
      </c>
      <c r="AH916" s="6" t="str">
        <f t="shared" si="57"/>
        <v/>
      </c>
      <c r="AI916" s="6" t="str">
        <f>IF($AF916="","",IF(LEFT(A916,5)="17500","タンク",IF(LEFT(A916,5)="17510","タンク",IF(COUNTIF(WeDB!$D$174:$D$183,$AF916)&gt;0,"吊掛けのみ",IF(COUNTIF(WeDB!$M$3:$M$169,$AF916)&gt;0,"アルミ",IF(COUNTIF(WeDB!D$3:D$169,$AF916),"WE適用","適用無し"))))))</f>
        <v/>
      </c>
      <c r="AJ916" s="6" t="str">
        <f>IF(AND(AI916="WE適用",COUNTIF(Planning!$AS$10:$AS$896,$AF916&amp;"_"&amp;$AH916)&gt;0),"計画ok",IF(AND(AI916="WE適用",COUNTIF(Planning!$AS$10:$AS$896,$AF916&amp;"_"&amp;$AH916)=0),"未反映NG",""))</f>
        <v/>
      </c>
      <c r="AK916" s="6" t="str">
        <f t="shared" si="59"/>
        <v>_</v>
      </c>
      <c r="AL916" s="6" t="str">
        <f>IF(B916="","",_xlfn.XLOOKUP(AF916,CostDB!A:A,CostDB!G:G))</f>
        <v/>
      </c>
    </row>
    <row r="917" spans="1:38" x14ac:dyDescent="0.35">
      <c r="A917" s="8"/>
      <c r="B917" s="9"/>
      <c r="C917" s="9"/>
      <c r="D917" s="10"/>
      <c r="E917" s="9"/>
      <c r="F917" s="9"/>
      <c r="G917" s="9"/>
      <c r="H917" s="9"/>
      <c r="I917" s="9"/>
      <c r="J917" s="9"/>
      <c r="K917" s="9"/>
      <c r="L917" s="9"/>
      <c r="M917" s="9"/>
      <c r="N917" s="9"/>
      <c r="O917" s="9"/>
      <c r="P917" s="9"/>
      <c r="Q917" s="9"/>
      <c r="R917" s="9"/>
      <c r="S917" s="9"/>
      <c r="T917" s="9"/>
      <c r="U917" s="9"/>
      <c r="V917" s="9"/>
      <c r="W917" s="9"/>
      <c r="X917" s="9"/>
      <c r="Y917" s="9"/>
      <c r="Z917" s="9"/>
      <c r="AA917" s="9"/>
      <c r="AB917" s="9"/>
      <c r="AC917" s="10"/>
      <c r="AD917" s="535"/>
      <c r="AE917" s="6">
        <f t="shared" si="60"/>
        <v>0</v>
      </c>
      <c r="AF917" s="6" t="str">
        <f>IF($AE917=17,_xlfn.XLOOKUP($A917&amp;" ",CostDB!B:B,CostDB!A:A,"",,),IF($AE917=15,_xlfn.XLOOKUP($A917&amp;"   ",CostDB!B:B,CostDB!A:A,"",,),""))</f>
        <v/>
      </c>
      <c r="AG917" s="6" t="str">
        <f t="shared" si="58"/>
        <v/>
      </c>
      <c r="AH917" s="6" t="str">
        <f t="shared" si="57"/>
        <v/>
      </c>
      <c r="AI917" s="6" t="str">
        <f>IF($AF917="","",IF(LEFT(A917,5)="17500","タンク",IF(LEFT(A917,5)="17510","タンク",IF(COUNTIF(WeDB!$D$174:$D$183,$AF917)&gt;0,"吊掛けのみ",IF(COUNTIF(WeDB!$M$3:$M$169,$AF917)&gt;0,"アルミ",IF(COUNTIF(WeDB!D$3:D$169,$AF917),"WE適用","適用無し"))))))</f>
        <v/>
      </c>
      <c r="AJ917" s="6" t="str">
        <f>IF(AND(AI917="WE適用",COUNTIF(Planning!$AS$10:$AS$896,$AF917&amp;"_"&amp;$AH917)&gt;0),"計画ok",IF(AND(AI917="WE適用",COUNTIF(Planning!$AS$10:$AS$896,$AF917&amp;"_"&amp;$AH917)=0),"未反映NG",""))</f>
        <v/>
      </c>
      <c r="AK917" s="6" t="str">
        <f t="shared" si="59"/>
        <v>_</v>
      </c>
      <c r="AL917" s="6" t="str">
        <f>IF(B917="","",_xlfn.XLOOKUP(AF917,CostDB!A:A,CostDB!G:G))</f>
        <v/>
      </c>
    </row>
    <row r="918" spans="1:38" x14ac:dyDescent="0.35">
      <c r="A918" s="8"/>
      <c r="B918" s="9"/>
      <c r="C918" s="9"/>
      <c r="D918" s="10"/>
      <c r="E918" s="9"/>
      <c r="F918" s="9"/>
      <c r="G918" s="9"/>
      <c r="H918" s="9"/>
      <c r="I918" s="9"/>
      <c r="J918" s="9"/>
      <c r="K918" s="9"/>
      <c r="L918" s="9"/>
      <c r="M918" s="9"/>
      <c r="N918" s="9"/>
      <c r="O918" s="9"/>
      <c r="P918" s="9"/>
      <c r="Q918" s="9"/>
      <c r="R918" s="9"/>
      <c r="S918" s="9"/>
      <c r="T918" s="9"/>
      <c r="U918" s="9"/>
      <c r="V918" s="9"/>
      <c r="W918" s="9"/>
      <c r="X918" s="9"/>
      <c r="Y918" s="9"/>
      <c r="Z918" s="9"/>
      <c r="AA918" s="9"/>
      <c r="AB918" s="9"/>
      <c r="AC918" s="10"/>
      <c r="AD918" s="535"/>
      <c r="AE918" s="6">
        <f t="shared" si="60"/>
        <v>0</v>
      </c>
      <c r="AF918" s="6" t="str">
        <f>IF($AE918=17,_xlfn.XLOOKUP($A918&amp;" ",CostDB!B:B,CostDB!A:A,"",,),IF($AE918=15,_xlfn.XLOOKUP($A918&amp;"   ",CostDB!B:B,CostDB!A:A,"",,),""))</f>
        <v/>
      </c>
      <c r="AG918" s="6" t="str">
        <f t="shared" si="58"/>
        <v/>
      </c>
      <c r="AH918" s="6" t="str">
        <f t="shared" si="57"/>
        <v/>
      </c>
      <c r="AI918" s="6" t="str">
        <f>IF($AF918="","",IF(LEFT(A918,5)="17500","タンク",IF(LEFT(A918,5)="17510","タンク",IF(COUNTIF(WeDB!$D$174:$D$183,$AF918)&gt;0,"吊掛けのみ",IF(COUNTIF(WeDB!$M$3:$M$169,$AF918)&gt;0,"アルミ",IF(COUNTIF(WeDB!D$3:D$169,$AF918),"WE適用","適用無し"))))))</f>
        <v/>
      </c>
      <c r="AJ918" s="6" t="str">
        <f>IF(AND(AI918="WE適用",COUNTIF(Planning!$AS$10:$AS$896,$AF918&amp;"_"&amp;$AH918)&gt;0),"計画ok",IF(AND(AI918="WE適用",COUNTIF(Planning!$AS$10:$AS$896,$AF918&amp;"_"&amp;$AH918)=0),"未反映NG",""))</f>
        <v/>
      </c>
      <c r="AK918" s="6" t="str">
        <f t="shared" si="59"/>
        <v>_</v>
      </c>
      <c r="AL918" s="6" t="str">
        <f>IF(B918="","",_xlfn.XLOOKUP(AF918,CostDB!A:A,CostDB!G:G))</f>
        <v/>
      </c>
    </row>
    <row r="919" spans="1:38" x14ac:dyDescent="0.35">
      <c r="A919" s="8"/>
      <c r="B919" s="9"/>
      <c r="C919" s="9"/>
      <c r="D919" s="10"/>
      <c r="E919" s="9"/>
      <c r="F919" s="9"/>
      <c r="G919" s="9"/>
      <c r="H919" s="9"/>
      <c r="I919" s="9"/>
      <c r="J919" s="9"/>
      <c r="K919" s="9"/>
      <c r="L919" s="9"/>
      <c r="M919" s="9"/>
      <c r="N919" s="9"/>
      <c r="O919" s="9"/>
      <c r="P919" s="9"/>
      <c r="Q919" s="9"/>
      <c r="R919" s="9"/>
      <c r="S919" s="9"/>
      <c r="T919" s="9"/>
      <c r="U919" s="9"/>
      <c r="V919" s="9"/>
      <c r="W919" s="9"/>
      <c r="X919" s="9"/>
      <c r="Y919" s="9"/>
      <c r="Z919" s="9"/>
      <c r="AA919" s="9"/>
      <c r="AB919" s="9"/>
      <c r="AC919" s="10"/>
      <c r="AD919" s="535"/>
      <c r="AE919" s="6">
        <f t="shared" si="60"/>
        <v>0</v>
      </c>
      <c r="AF919" s="6" t="str">
        <f>IF($AE919=17,_xlfn.XLOOKUP($A919&amp;" ",CostDB!B:B,CostDB!A:A,"",,),IF($AE919=15,_xlfn.XLOOKUP($A919&amp;"   ",CostDB!B:B,CostDB!A:A,"",,),""))</f>
        <v/>
      </c>
      <c r="AG919" s="6" t="str">
        <f t="shared" si="58"/>
        <v/>
      </c>
      <c r="AH919" s="6" t="str">
        <f t="shared" si="57"/>
        <v/>
      </c>
      <c r="AI919" s="6" t="str">
        <f>IF($AF919="","",IF(LEFT(A919,5)="17500","タンク",IF(LEFT(A919,5)="17510","タンク",IF(COUNTIF(WeDB!$D$174:$D$183,$AF919)&gt;0,"吊掛けのみ",IF(COUNTIF(WeDB!$M$3:$M$169,$AF919)&gt;0,"アルミ",IF(COUNTIF(WeDB!D$3:D$169,$AF919),"WE適用","適用無し"))))))</f>
        <v/>
      </c>
      <c r="AJ919" s="6" t="str">
        <f>IF(AND(AI919="WE適用",COUNTIF(Planning!$AS$10:$AS$896,$AF919&amp;"_"&amp;$AH919)&gt;0),"計画ok",IF(AND(AI919="WE適用",COUNTIF(Planning!$AS$10:$AS$896,$AF919&amp;"_"&amp;$AH919)=0),"未反映NG",""))</f>
        <v/>
      </c>
      <c r="AK919" s="6" t="str">
        <f t="shared" si="59"/>
        <v>_</v>
      </c>
      <c r="AL919" s="6" t="str">
        <f>IF(B919="","",_xlfn.XLOOKUP(AF919,CostDB!A:A,CostDB!G:G))</f>
        <v/>
      </c>
    </row>
    <row r="920" spans="1:38" x14ac:dyDescent="0.35">
      <c r="A920" s="8"/>
      <c r="B920" s="9"/>
      <c r="C920" s="9"/>
      <c r="D920" s="10"/>
      <c r="E920" s="9"/>
      <c r="F920" s="9"/>
      <c r="G920" s="9"/>
      <c r="H920" s="9"/>
      <c r="I920" s="9"/>
      <c r="J920" s="9"/>
      <c r="K920" s="9"/>
      <c r="L920" s="9"/>
      <c r="M920" s="9"/>
      <c r="N920" s="9"/>
      <c r="O920" s="9"/>
      <c r="P920" s="9"/>
      <c r="Q920" s="9"/>
      <c r="R920" s="9"/>
      <c r="S920" s="9"/>
      <c r="T920" s="9"/>
      <c r="U920" s="9"/>
      <c r="V920" s="9"/>
      <c r="W920" s="9"/>
      <c r="X920" s="9"/>
      <c r="Y920" s="9"/>
      <c r="Z920" s="9"/>
      <c r="AA920" s="9"/>
      <c r="AB920" s="9"/>
      <c r="AC920" s="10"/>
      <c r="AD920" s="535"/>
      <c r="AE920" s="6">
        <f t="shared" si="60"/>
        <v>0</v>
      </c>
      <c r="AF920" s="6" t="str">
        <f>IF($AE920=17,_xlfn.XLOOKUP($A920&amp;" ",CostDB!B:B,CostDB!A:A,"",,),IF($AE920=15,_xlfn.XLOOKUP($A920&amp;"   ",CostDB!B:B,CostDB!A:A,"",,),""))</f>
        <v/>
      </c>
      <c r="AG920" s="6" t="str">
        <f t="shared" si="58"/>
        <v/>
      </c>
      <c r="AH920" s="6" t="str">
        <f t="shared" si="57"/>
        <v/>
      </c>
      <c r="AI920" s="6" t="str">
        <f>IF($AF920="","",IF(LEFT(A920,5)="17500","タンク",IF(LEFT(A920,5)="17510","タンク",IF(COUNTIF(WeDB!$D$174:$D$183,$AF920)&gt;0,"吊掛けのみ",IF(COUNTIF(WeDB!$M$3:$M$169,$AF920)&gt;0,"アルミ",IF(COUNTIF(WeDB!D$3:D$169,$AF920),"WE適用","適用無し"))))))</f>
        <v/>
      </c>
      <c r="AJ920" s="6" t="str">
        <f>IF(AND(AI920="WE適用",COUNTIF(Planning!$AS$10:$AS$896,$AF920&amp;"_"&amp;$AH920)&gt;0),"計画ok",IF(AND(AI920="WE適用",COUNTIF(Planning!$AS$10:$AS$896,$AF920&amp;"_"&amp;$AH920)=0),"未反映NG",""))</f>
        <v/>
      </c>
      <c r="AK920" s="6" t="str">
        <f t="shared" si="59"/>
        <v>_</v>
      </c>
      <c r="AL920" s="6" t="str">
        <f>IF(B920="","",_xlfn.XLOOKUP(AF920,CostDB!A:A,CostDB!G:G))</f>
        <v/>
      </c>
    </row>
    <row r="921" spans="1:38" x14ac:dyDescent="0.35">
      <c r="A921" s="8"/>
      <c r="B921" s="9"/>
      <c r="C921" s="9"/>
      <c r="D921" s="10"/>
      <c r="E921" s="9"/>
      <c r="F921" s="9"/>
      <c r="G921" s="9"/>
      <c r="H921" s="9"/>
      <c r="I921" s="9"/>
      <c r="J921" s="9"/>
      <c r="K921" s="9"/>
      <c r="L921" s="9"/>
      <c r="M921" s="9"/>
      <c r="N921" s="9"/>
      <c r="O921" s="9"/>
      <c r="P921" s="9"/>
      <c r="Q921" s="9"/>
      <c r="R921" s="9"/>
      <c r="S921" s="9"/>
      <c r="T921" s="9"/>
      <c r="U921" s="9"/>
      <c r="V921" s="9"/>
      <c r="W921" s="9"/>
      <c r="X921" s="9"/>
      <c r="Y921" s="9"/>
      <c r="Z921" s="9"/>
      <c r="AA921" s="9"/>
      <c r="AB921" s="9"/>
      <c r="AC921" s="10"/>
      <c r="AD921" s="535"/>
      <c r="AE921" s="6">
        <f t="shared" si="60"/>
        <v>0</v>
      </c>
      <c r="AF921" s="6" t="str">
        <f>IF($AE921=17,_xlfn.XLOOKUP($A921&amp;" ",CostDB!B:B,CostDB!A:A,"",,),IF($AE921=15,_xlfn.XLOOKUP($A921&amp;"   ",CostDB!B:B,CostDB!A:A,"",,),""))</f>
        <v/>
      </c>
      <c r="AG921" s="6" t="str">
        <f t="shared" si="58"/>
        <v/>
      </c>
      <c r="AH921" s="6" t="str">
        <f t="shared" si="57"/>
        <v/>
      </c>
      <c r="AI921" s="6" t="str">
        <f>IF($AF921="","",IF(LEFT(A921,5)="17500","タンク",IF(LEFT(A921,5)="17510","タンク",IF(COUNTIF(WeDB!$D$174:$D$183,$AF921)&gt;0,"吊掛けのみ",IF(COUNTIF(WeDB!$M$3:$M$169,$AF921)&gt;0,"アルミ",IF(COUNTIF(WeDB!D$3:D$169,$AF921),"WE適用","適用無し"))))))</f>
        <v/>
      </c>
      <c r="AJ921" s="6" t="str">
        <f>IF(AND(AI921="WE適用",COUNTIF(Planning!$AS$10:$AS$896,$AF921&amp;"_"&amp;$AH921)&gt;0),"計画ok",IF(AND(AI921="WE適用",COUNTIF(Planning!$AS$10:$AS$896,$AF921&amp;"_"&amp;$AH921)=0),"未反映NG",""))</f>
        <v/>
      </c>
      <c r="AK921" s="6" t="str">
        <f t="shared" si="59"/>
        <v>_</v>
      </c>
      <c r="AL921" s="6" t="str">
        <f>IF(B921="","",_xlfn.XLOOKUP(AF921,CostDB!A:A,CostDB!G:G))</f>
        <v/>
      </c>
    </row>
    <row r="922" spans="1:38" x14ac:dyDescent="0.35">
      <c r="A922" s="8"/>
      <c r="B922" s="9"/>
      <c r="C922" s="9"/>
      <c r="D922" s="10"/>
      <c r="E922" s="9"/>
      <c r="F922" s="9"/>
      <c r="G922" s="9"/>
      <c r="H922" s="9"/>
      <c r="I922" s="9"/>
      <c r="J922" s="9"/>
      <c r="K922" s="9"/>
      <c r="L922" s="9"/>
      <c r="M922" s="9"/>
      <c r="N922" s="9"/>
      <c r="O922" s="9"/>
      <c r="P922" s="9"/>
      <c r="Q922" s="9"/>
      <c r="R922" s="9"/>
      <c r="S922" s="9"/>
      <c r="T922" s="9"/>
      <c r="U922" s="9"/>
      <c r="V922" s="9"/>
      <c r="W922" s="9"/>
      <c r="X922" s="9"/>
      <c r="Y922" s="9"/>
      <c r="Z922" s="9"/>
      <c r="AA922" s="9"/>
      <c r="AB922" s="9"/>
      <c r="AC922" s="10"/>
      <c r="AD922" s="535"/>
      <c r="AE922" s="6">
        <f t="shared" si="60"/>
        <v>0</v>
      </c>
      <c r="AF922" s="6" t="str">
        <f>IF($AE922=17,_xlfn.XLOOKUP($A922&amp;" ",CostDB!B:B,CostDB!A:A,"",,),IF($AE922=15,_xlfn.XLOOKUP($A922&amp;"   ",CostDB!B:B,CostDB!A:A,"",,),""))</f>
        <v/>
      </c>
      <c r="AG922" s="6" t="str">
        <f t="shared" si="58"/>
        <v/>
      </c>
      <c r="AH922" s="6" t="str">
        <f t="shared" si="57"/>
        <v/>
      </c>
      <c r="AI922" s="6" t="str">
        <f>IF($AF922="","",IF(LEFT(A922,5)="17500","タンク",IF(LEFT(A922,5)="17510","タンク",IF(COUNTIF(WeDB!$D$174:$D$183,$AF922)&gt;0,"吊掛けのみ",IF(COUNTIF(WeDB!$M$3:$M$169,$AF922)&gt;0,"アルミ",IF(COUNTIF(WeDB!D$3:D$169,$AF922),"WE適用","適用無し"))))))</f>
        <v/>
      </c>
      <c r="AJ922" s="6" t="str">
        <f>IF(AND(AI922="WE適用",COUNTIF(Planning!$AS$10:$AS$896,$AF922&amp;"_"&amp;$AH922)&gt;0),"計画ok",IF(AND(AI922="WE適用",COUNTIF(Planning!$AS$10:$AS$896,$AF922&amp;"_"&amp;$AH922)=0),"未反映NG",""))</f>
        <v/>
      </c>
      <c r="AK922" s="6" t="str">
        <f t="shared" si="59"/>
        <v>_</v>
      </c>
      <c r="AL922" s="6" t="str">
        <f>IF(B922="","",_xlfn.XLOOKUP(AF922,CostDB!A:A,CostDB!G:G))</f>
        <v/>
      </c>
    </row>
    <row r="923" spans="1:38" x14ac:dyDescent="0.35">
      <c r="A923" s="8"/>
      <c r="B923" s="9"/>
      <c r="C923" s="9"/>
      <c r="D923" s="10"/>
      <c r="E923" s="9"/>
      <c r="F923" s="9"/>
      <c r="G923" s="9"/>
      <c r="H923" s="9"/>
      <c r="I923" s="9"/>
      <c r="J923" s="9"/>
      <c r="K923" s="9"/>
      <c r="L923" s="9"/>
      <c r="M923" s="9"/>
      <c r="N923" s="9"/>
      <c r="O923" s="9"/>
      <c r="P923" s="9"/>
      <c r="Q923" s="9"/>
      <c r="R923" s="9"/>
      <c r="S923" s="9"/>
      <c r="T923" s="9"/>
      <c r="U923" s="9"/>
      <c r="V923" s="9"/>
      <c r="W923" s="9"/>
      <c r="X923" s="9"/>
      <c r="Y923" s="9"/>
      <c r="Z923" s="9"/>
      <c r="AA923" s="9"/>
      <c r="AB923" s="9"/>
      <c r="AC923" s="10"/>
      <c r="AD923" s="535"/>
      <c r="AE923" s="6">
        <f t="shared" si="60"/>
        <v>0</v>
      </c>
      <c r="AF923" s="6" t="str">
        <f>IF($AE923=17,_xlfn.XLOOKUP($A923&amp;" ",CostDB!B:B,CostDB!A:A,"",,),IF($AE923=15,_xlfn.XLOOKUP($A923&amp;"   ",CostDB!B:B,CostDB!A:A,"",,),""))</f>
        <v/>
      </c>
      <c r="AG923" s="6" t="str">
        <f t="shared" si="58"/>
        <v/>
      </c>
      <c r="AH923" s="6" t="str">
        <f t="shared" si="57"/>
        <v/>
      </c>
      <c r="AI923" s="6" t="str">
        <f>IF($AF923="","",IF(LEFT(A923,5)="17500","タンク",IF(LEFT(A923,5)="17510","タンク",IF(COUNTIF(WeDB!$D$174:$D$183,$AF923)&gt;0,"吊掛けのみ",IF(COUNTIF(WeDB!$M$3:$M$169,$AF923)&gt;0,"アルミ",IF(COUNTIF(WeDB!D$3:D$169,$AF923),"WE適用","適用無し"))))))</f>
        <v/>
      </c>
      <c r="AJ923" s="6" t="str">
        <f>IF(AND(AI923="WE適用",COUNTIF(Planning!$AS$10:$AS$896,$AF923&amp;"_"&amp;$AH923)&gt;0),"計画ok",IF(AND(AI923="WE適用",COUNTIF(Planning!$AS$10:$AS$896,$AF923&amp;"_"&amp;$AH923)=0),"未反映NG",""))</f>
        <v/>
      </c>
      <c r="AK923" s="6" t="str">
        <f t="shared" si="59"/>
        <v>_</v>
      </c>
      <c r="AL923" s="6" t="str">
        <f>IF(B923="","",_xlfn.XLOOKUP(AF923,CostDB!A:A,CostDB!G:G))</f>
        <v/>
      </c>
    </row>
    <row r="924" spans="1:38" x14ac:dyDescent="0.35">
      <c r="A924" s="8"/>
      <c r="B924" s="9"/>
      <c r="C924" s="9"/>
      <c r="D924" s="10"/>
      <c r="E924" s="9"/>
      <c r="F924" s="9"/>
      <c r="G924" s="9"/>
      <c r="H924" s="9"/>
      <c r="I924" s="9"/>
      <c r="J924" s="9"/>
      <c r="K924" s="9"/>
      <c r="L924" s="9"/>
      <c r="M924" s="9"/>
      <c r="N924" s="9"/>
      <c r="O924" s="9"/>
      <c r="P924" s="9"/>
      <c r="Q924" s="9"/>
      <c r="R924" s="9"/>
      <c r="S924" s="9"/>
      <c r="T924" s="9"/>
      <c r="U924" s="9"/>
      <c r="V924" s="9"/>
      <c r="W924" s="9"/>
      <c r="X924" s="9"/>
      <c r="Y924" s="9"/>
      <c r="Z924" s="9"/>
      <c r="AA924" s="9"/>
      <c r="AB924" s="9"/>
      <c r="AC924" s="10"/>
      <c r="AD924" s="535"/>
      <c r="AE924" s="6">
        <f t="shared" si="60"/>
        <v>0</v>
      </c>
      <c r="AF924" s="6" t="str">
        <f>IF($AE924=17,_xlfn.XLOOKUP($A924&amp;" ",CostDB!B:B,CostDB!A:A,"",,),IF($AE924=15,_xlfn.XLOOKUP($A924&amp;"   ",CostDB!B:B,CostDB!A:A,"",,),""))</f>
        <v/>
      </c>
      <c r="AG924" s="6" t="str">
        <f t="shared" si="58"/>
        <v/>
      </c>
      <c r="AH924" s="6" t="str">
        <f t="shared" si="57"/>
        <v/>
      </c>
      <c r="AI924" s="6" t="str">
        <f>IF($AF924="","",IF(LEFT(A924,5)="17500","タンク",IF(LEFT(A924,5)="17510","タンク",IF(COUNTIF(WeDB!$D$174:$D$183,$AF924)&gt;0,"吊掛けのみ",IF(COUNTIF(WeDB!$M$3:$M$169,$AF924)&gt;0,"アルミ",IF(COUNTIF(WeDB!D$3:D$169,$AF924),"WE適用","適用無し"))))))</f>
        <v/>
      </c>
      <c r="AJ924" s="6" t="str">
        <f>IF(AND(AI924="WE適用",COUNTIF(Planning!$AS$10:$AS$896,$AF924&amp;"_"&amp;$AH924)&gt;0),"計画ok",IF(AND(AI924="WE適用",COUNTIF(Planning!$AS$10:$AS$896,$AF924&amp;"_"&amp;$AH924)=0),"未反映NG",""))</f>
        <v/>
      </c>
      <c r="AK924" s="6" t="str">
        <f t="shared" si="59"/>
        <v>_</v>
      </c>
      <c r="AL924" s="6" t="str">
        <f>IF(B924="","",_xlfn.XLOOKUP(AF924,CostDB!A:A,CostDB!G:G))</f>
        <v/>
      </c>
    </row>
    <row r="925" spans="1:38" x14ac:dyDescent="0.35">
      <c r="A925" s="8"/>
      <c r="B925" s="9"/>
      <c r="C925" s="9"/>
      <c r="D925" s="10"/>
      <c r="E925" s="9"/>
      <c r="F925" s="9"/>
      <c r="G925" s="9"/>
      <c r="H925" s="9"/>
      <c r="I925" s="9"/>
      <c r="J925" s="9"/>
      <c r="K925" s="9"/>
      <c r="L925" s="9"/>
      <c r="M925" s="9"/>
      <c r="N925" s="9"/>
      <c r="O925" s="9"/>
      <c r="P925" s="9"/>
      <c r="Q925" s="9"/>
      <c r="R925" s="9"/>
      <c r="S925" s="9"/>
      <c r="T925" s="9"/>
      <c r="U925" s="9"/>
      <c r="V925" s="9"/>
      <c r="W925" s="9"/>
      <c r="X925" s="9"/>
      <c r="Y925" s="9"/>
      <c r="Z925" s="9"/>
      <c r="AA925" s="9"/>
      <c r="AB925" s="9"/>
      <c r="AC925" s="10"/>
      <c r="AD925" s="535"/>
      <c r="AE925" s="6">
        <f t="shared" si="60"/>
        <v>0</v>
      </c>
      <c r="AF925" s="6" t="str">
        <f>IF($AE925=17,_xlfn.XLOOKUP($A925&amp;" ",CostDB!B:B,CostDB!A:A,"",,),IF($AE925=15,_xlfn.XLOOKUP($A925&amp;"   ",CostDB!B:B,CostDB!A:A,"",,),""))</f>
        <v/>
      </c>
      <c r="AG925" s="6" t="str">
        <f t="shared" si="58"/>
        <v/>
      </c>
      <c r="AH925" s="6" t="str">
        <f t="shared" si="57"/>
        <v/>
      </c>
      <c r="AI925" s="6" t="str">
        <f>IF($AF925="","",IF(LEFT(A925,5)="17500","タンク",IF(LEFT(A925,5)="17510","タンク",IF(COUNTIF(WeDB!$D$174:$D$183,$AF925)&gt;0,"吊掛けのみ",IF(COUNTIF(WeDB!$M$3:$M$169,$AF925)&gt;0,"アルミ",IF(COUNTIF(WeDB!D$3:D$169,$AF925),"WE適用","適用無し"))))))</f>
        <v/>
      </c>
      <c r="AJ925" s="6" t="str">
        <f>IF(AND(AI925="WE適用",COUNTIF(Planning!$AS$10:$AS$896,$AF925&amp;"_"&amp;$AH925)&gt;0),"計画ok",IF(AND(AI925="WE適用",COUNTIF(Planning!$AS$10:$AS$896,$AF925&amp;"_"&amp;$AH925)=0),"未反映NG",""))</f>
        <v/>
      </c>
      <c r="AK925" s="6" t="str">
        <f t="shared" si="59"/>
        <v>_</v>
      </c>
      <c r="AL925" s="6" t="str">
        <f>IF(B925="","",_xlfn.XLOOKUP(AF925,CostDB!A:A,CostDB!G:G))</f>
        <v/>
      </c>
    </row>
    <row r="926" spans="1:38" x14ac:dyDescent="0.35">
      <c r="A926" s="8"/>
      <c r="B926" s="9"/>
      <c r="C926" s="9"/>
      <c r="D926" s="10"/>
      <c r="E926" s="9"/>
      <c r="F926" s="9"/>
      <c r="G926" s="9"/>
      <c r="H926" s="9"/>
      <c r="I926" s="9"/>
      <c r="J926" s="9"/>
      <c r="K926" s="9"/>
      <c r="L926" s="9"/>
      <c r="M926" s="9"/>
      <c r="N926" s="9"/>
      <c r="O926" s="9"/>
      <c r="P926" s="9"/>
      <c r="Q926" s="9"/>
      <c r="R926" s="9"/>
      <c r="S926" s="9"/>
      <c r="T926" s="9"/>
      <c r="U926" s="9"/>
      <c r="V926" s="9"/>
      <c r="W926" s="9"/>
      <c r="X926" s="9"/>
      <c r="Y926" s="9"/>
      <c r="Z926" s="9"/>
      <c r="AA926" s="9"/>
      <c r="AB926" s="9"/>
      <c r="AC926" s="10"/>
      <c r="AD926" s="535"/>
      <c r="AE926" s="6">
        <f t="shared" si="60"/>
        <v>0</v>
      </c>
      <c r="AF926" s="6" t="str">
        <f>IF($AE926=17,_xlfn.XLOOKUP($A926&amp;" ",CostDB!B:B,CostDB!A:A,"",,),IF($AE926=15,_xlfn.XLOOKUP($A926&amp;"   ",CostDB!B:B,CostDB!A:A,"",,),""))</f>
        <v/>
      </c>
      <c r="AG926" s="6" t="str">
        <f t="shared" si="58"/>
        <v/>
      </c>
      <c r="AH926" s="6" t="str">
        <f t="shared" si="57"/>
        <v/>
      </c>
      <c r="AI926" s="6" t="str">
        <f>IF($AF926="","",IF(LEFT(A926,5)="17500","タンク",IF(LEFT(A926,5)="17510","タンク",IF(COUNTIF(WeDB!$D$174:$D$183,$AF926)&gt;0,"吊掛けのみ",IF(COUNTIF(WeDB!$M$3:$M$169,$AF926)&gt;0,"アルミ",IF(COUNTIF(WeDB!D$3:D$169,$AF926),"WE適用","適用無し"))))))</f>
        <v/>
      </c>
      <c r="AJ926" s="6" t="str">
        <f>IF(AND(AI926="WE適用",COUNTIF(Planning!$AS$10:$AS$896,$AF926&amp;"_"&amp;$AH926)&gt;0),"計画ok",IF(AND(AI926="WE適用",COUNTIF(Planning!$AS$10:$AS$896,$AF926&amp;"_"&amp;$AH926)=0),"未反映NG",""))</f>
        <v/>
      </c>
      <c r="AK926" s="6" t="str">
        <f t="shared" si="59"/>
        <v>_</v>
      </c>
      <c r="AL926" s="6" t="str">
        <f>IF(B926="","",_xlfn.XLOOKUP(AF926,CostDB!A:A,CostDB!G:G))</f>
        <v/>
      </c>
    </row>
    <row r="927" spans="1:38" x14ac:dyDescent="0.35">
      <c r="A927" s="8"/>
      <c r="B927" s="9"/>
      <c r="C927" s="9"/>
      <c r="D927" s="10"/>
      <c r="E927" s="9"/>
      <c r="F927" s="9"/>
      <c r="G927" s="9"/>
      <c r="H927" s="9"/>
      <c r="I927" s="9"/>
      <c r="J927" s="9"/>
      <c r="K927" s="9"/>
      <c r="L927" s="9"/>
      <c r="M927" s="9"/>
      <c r="N927" s="9"/>
      <c r="O927" s="9"/>
      <c r="P927" s="9"/>
      <c r="Q927" s="9"/>
      <c r="R927" s="9"/>
      <c r="S927" s="9"/>
      <c r="T927" s="9"/>
      <c r="U927" s="9"/>
      <c r="V927" s="9"/>
      <c r="W927" s="9"/>
      <c r="X927" s="9"/>
      <c r="Y927" s="9"/>
      <c r="Z927" s="9"/>
      <c r="AA927" s="9"/>
      <c r="AB927" s="9"/>
      <c r="AC927" s="10"/>
      <c r="AD927" s="535"/>
      <c r="AE927" s="6">
        <f t="shared" si="60"/>
        <v>0</v>
      </c>
      <c r="AF927" s="6" t="str">
        <f>IF($AE927=17,_xlfn.XLOOKUP($A927&amp;" ",CostDB!B:B,CostDB!A:A,"",,),IF($AE927=15,_xlfn.XLOOKUP($A927&amp;"   ",CostDB!B:B,CostDB!A:A,"",,),""))</f>
        <v/>
      </c>
      <c r="AG927" s="6" t="str">
        <f t="shared" si="58"/>
        <v/>
      </c>
      <c r="AH927" s="6" t="str">
        <f t="shared" si="57"/>
        <v/>
      </c>
      <c r="AI927" s="6" t="str">
        <f>IF($AF927="","",IF(LEFT(A927,5)="17500","タンク",IF(LEFT(A927,5)="17510","タンク",IF(COUNTIF(WeDB!$D$174:$D$183,$AF927)&gt;0,"吊掛けのみ",IF(COUNTIF(WeDB!$M$3:$M$169,$AF927)&gt;0,"アルミ",IF(COUNTIF(WeDB!D$3:D$169,$AF927),"WE適用","適用無し"))))))</f>
        <v/>
      </c>
      <c r="AJ927" s="6" t="str">
        <f>IF(AND(AI927="WE適用",COUNTIF(Planning!$AS$10:$AS$896,$AF927&amp;"_"&amp;$AH927)&gt;0),"計画ok",IF(AND(AI927="WE適用",COUNTIF(Planning!$AS$10:$AS$896,$AF927&amp;"_"&amp;$AH927)=0),"未反映NG",""))</f>
        <v/>
      </c>
      <c r="AK927" s="6" t="str">
        <f t="shared" si="59"/>
        <v>_</v>
      </c>
      <c r="AL927" s="6" t="str">
        <f>IF(B927="","",_xlfn.XLOOKUP(AF927,CostDB!A:A,CostDB!G:G))</f>
        <v/>
      </c>
    </row>
    <row r="928" spans="1:38" x14ac:dyDescent="0.35">
      <c r="A928" s="8"/>
      <c r="B928" s="9"/>
      <c r="C928" s="9"/>
      <c r="D928" s="10"/>
      <c r="E928" s="9"/>
      <c r="F928" s="9"/>
      <c r="G928" s="9"/>
      <c r="H928" s="9"/>
      <c r="I928" s="9"/>
      <c r="J928" s="9"/>
      <c r="K928" s="9"/>
      <c r="L928" s="9"/>
      <c r="M928" s="9"/>
      <c r="N928" s="9"/>
      <c r="O928" s="9"/>
      <c r="P928" s="9"/>
      <c r="Q928" s="9"/>
      <c r="R928" s="9"/>
      <c r="S928" s="9"/>
      <c r="T928" s="9"/>
      <c r="U928" s="9"/>
      <c r="V928" s="9"/>
      <c r="W928" s="9"/>
      <c r="X928" s="9"/>
      <c r="Y928" s="9"/>
      <c r="Z928" s="9"/>
      <c r="AA928" s="9"/>
      <c r="AB928" s="9"/>
      <c r="AC928" s="10"/>
      <c r="AD928" s="535"/>
      <c r="AE928" s="6">
        <f t="shared" si="60"/>
        <v>0</v>
      </c>
      <c r="AF928" s="6" t="str">
        <f>IF($AE928=17,_xlfn.XLOOKUP($A928&amp;" ",CostDB!B:B,CostDB!A:A,"",,),IF($AE928=15,_xlfn.XLOOKUP($A928&amp;"   ",CostDB!B:B,CostDB!A:A,"",,),""))</f>
        <v/>
      </c>
      <c r="AG928" s="6" t="str">
        <f t="shared" si="58"/>
        <v/>
      </c>
      <c r="AH928" s="6" t="str">
        <f t="shared" si="57"/>
        <v/>
      </c>
      <c r="AI928" s="6" t="str">
        <f>IF($AF928="","",IF(LEFT(A928,5)="17500","タンク",IF(LEFT(A928,5)="17510","タンク",IF(COUNTIF(WeDB!$D$174:$D$183,$AF928)&gt;0,"吊掛けのみ",IF(COUNTIF(WeDB!$M$3:$M$169,$AF928)&gt;0,"アルミ",IF(COUNTIF(WeDB!D$3:D$169,$AF928),"WE適用","適用無し"))))))</f>
        <v/>
      </c>
      <c r="AJ928" s="6" t="str">
        <f>IF(AND(AI928="WE適用",COUNTIF(Planning!$AS$10:$AS$896,$AF928&amp;"_"&amp;$AH928)&gt;0),"計画ok",IF(AND(AI928="WE適用",COUNTIF(Planning!$AS$10:$AS$896,$AF928&amp;"_"&amp;$AH928)=0),"未反映NG",""))</f>
        <v/>
      </c>
      <c r="AK928" s="6" t="str">
        <f t="shared" si="59"/>
        <v>_</v>
      </c>
      <c r="AL928" s="6" t="str">
        <f>IF(B928="","",_xlfn.XLOOKUP(AF928,CostDB!A:A,CostDB!G:G))</f>
        <v/>
      </c>
    </row>
    <row r="929" spans="1:38" x14ac:dyDescent="0.35">
      <c r="A929" s="8"/>
      <c r="B929" s="9"/>
      <c r="C929" s="9"/>
      <c r="D929" s="10"/>
      <c r="E929" s="9"/>
      <c r="F929" s="9"/>
      <c r="G929" s="9"/>
      <c r="H929" s="9"/>
      <c r="I929" s="9"/>
      <c r="J929" s="9"/>
      <c r="K929" s="9"/>
      <c r="L929" s="9"/>
      <c r="M929" s="9"/>
      <c r="N929" s="9"/>
      <c r="O929" s="9"/>
      <c r="P929" s="9"/>
      <c r="Q929" s="9"/>
      <c r="R929" s="9"/>
      <c r="S929" s="9"/>
      <c r="T929" s="9"/>
      <c r="U929" s="9"/>
      <c r="V929" s="9"/>
      <c r="W929" s="9"/>
      <c r="X929" s="9"/>
      <c r="Y929" s="9"/>
      <c r="Z929" s="9"/>
      <c r="AA929" s="9"/>
      <c r="AB929" s="9"/>
      <c r="AC929" s="10"/>
      <c r="AD929" s="535"/>
      <c r="AE929" s="6">
        <f t="shared" si="60"/>
        <v>0</v>
      </c>
      <c r="AF929" s="6" t="str">
        <f>IF($AE929=17,_xlfn.XLOOKUP($A929&amp;" ",CostDB!B:B,CostDB!A:A,"",,),IF($AE929=15,_xlfn.XLOOKUP($A929&amp;"   ",CostDB!B:B,CostDB!A:A,"",,),""))</f>
        <v/>
      </c>
      <c r="AG929" s="6" t="str">
        <f t="shared" si="58"/>
        <v/>
      </c>
      <c r="AH929" s="6" t="str">
        <f t="shared" si="57"/>
        <v/>
      </c>
      <c r="AI929" s="6" t="str">
        <f>IF($AF929="","",IF(LEFT(A929,5)="17500","タンク",IF(LEFT(A929,5)="17510","タンク",IF(COUNTIF(WeDB!$D$174:$D$183,$AF929)&gt;0,"吊掛けのみ",IF(COUNTIF(WeDB!$M$3:$M$169,$AF929)&gt;0,"アルミ",IF(COUNTIF(WeDB!D$3:D$169,$AF929),"WE適用","適用無し"))))))</f>
        <v/>
      </c>
      <c r="AJ929" s="6" t="str">
        <f>IF(AND(AI929="WE適用",COUNTIF(Planning!$AS$10:$AS$896,$AF929&amp;"_"&amp;$AH929)&gt;0),"計画ok",IF(AND(AI929="WE適用",COUNTIF(Planning!$AS$10:$AS$896,$AF929&amp;"_"&amp;$AH929)=0),"未反映NG",""))</f>
        <v/>
      </c>
      <c r="AK929" s="6" t="str">
        <f t="shared" si="59"/>
        <v>_</v>
      </c>
      <c r="AL929" s="6" t="str">
        <f>IF(B929="","",_xlfn.XLOOKUP(AF929,CostDB!A:A,CostDB!G:G))</f>
        <v/>
      </c>
    </row>
    <row r="930" spans="1:38" x14ac:dyDescent="0.35">
      <c r="A930" s="8"/>
      <c r="B930" s="9"/>
      <c r="C930" s="9"/>
      <c r="D930" s="10"/>
      <c r="E930" s="9"/>
      <c r="F930" s="9"/>
      <c r="G930" s="9"/>
      <c r="H930" s="9"/>
      <c r="I930" s="9"/>
      <c r="J930" s="9"/>
      <c r="K930" s="9"/>
      <c r="L930" s="9"/>
      <c r="M930" s="9"/>
      <c r="N930" s="9"/>
      <c r="O930" s="9"/>
      <c r="P930" s="9"/>
      <c r="Q930" s="9"/>
      <c r="R930" s="9"/>
      <c r="S930" s="9"/>
      <c r="T930" s="9"/>
      <c r="U930" s="9"/>
      <c r="V930" s="9"/>
      <c r="W930" s="9"/>
      <c r="X930" s="9"/>
      <c r="Y930" s="9"/>
      <c r="Z930" s="9"/>
      <c r="AA930" s="9"/>
      <c r="AB930" s="9"/>
      <c r="AC930" s="10"/>
      <c r="AD930" s="535"/>
      <c r="AE930" s="6">
        <f t="shared" si="60"/>
        <v>0</v>
      </c>
      <c r="AF930" s="6" t="str">
        <f>IF($AE930=17,_xlfn.XLOOKUP($A930&amp;" ",CostDB!B:B,CostDB!A:A,"",,),IF($AE930=15,_xlfn.XLOOKUP($A930&amp;"   ",CostDB!B:B,CostDB!A:A,"",,),""))</f>
        <v/>
      </c>
      <c r="AG930" s="6" t="str">
        <f t="shared" si="58"/>
        <v/>
      </c>
      <c r="AH930" s="6" t="str">
        <f t="shared" si="57"/>
        <v/>
      </c>
      <c r="AI930" s="6" t="str">
        <f>IF($AF930="","",IF(LEFT(A930,5)="17500","タンク",IF(LEFT(A930,5)="17510","タンク",IF(COUNTIF(WeDB!$D$174:$D$183,$AF930)&gt;0,"吊掛けのみ",IF(COUNTIF(WeDB!$M$3:$M$169,$AF930)&gt;0,"アルミ",IF(COUNTIF(WeDB!D$3:D$169,$AF930),"WE適用","適用無し"))))))</f>
        <v/>
      </c>
      <c r="AJ930" s="6" t="str">
        <f>IF(AND(AI930="WE適用",COUNTIF(Planning!$AS$10:$AS$896,$AF930&amp;"_"&amp;$AH930)&gt;0),"計画ok",IF(AND(AI930="WE適用",COUNTIF(Planning!$AS$10:$AS$896,$AF930&amp;"_"&amp;$AH930)=0),"未反映NG",""))</f>
        <v/>
      </c>
      <c r="AK930" s="6" t="str">
        <f t="shared" si="59"/>
        <v>_</v>
      </c>
      <c r="AL930" s="6" t="str">
        <f>IF(B930="","",_xlfn.XLOOKUP(AF930,CostDB!A:A,CostDB!G:G))</f>
        <v/>
      </c>
    </row>
    <row r="931" spans="1:38" x14ac:dyDescent="0.35">
      <c r="A931" s="8"/>
      <c r="B931" s="9"/>
      <c r="C931" s="9"/>
      <c r="D931" s="10"/>
      <c r="E931" s="9"/>
      <c r="F931" s="9"/>
      <c r="G931" s="9"/>
      <c r="H931" s="9"/>
      <c r="I931" s="9"/>
      <c r="J931" s="9"/>
      <c r="K931" s="9"/>
      <c r="L931" s="9"/>
      <c r="M931" s="9"/>
      <c r="N931" s="9"/>
      <c r="O931" s="9"/>
      <c r="P931" s="9"/>
      <c r="Q931" s="9"/>
      <c r="R931" s="9"/>
      <c r="S931" s="9"/>
      <c r="T931" s="9"/>
      <c r="U931" s="9"/>
      <c r="V931" s="9"/>
      <c r="W931" s="9"/>
      <c r="X931" s="9"/>
      <c r="Y931" s="9"/>
      <c r="Z931" s="9"/>
      <c r="AA931" s="9"/>
      <c r="AB931" s="9"/>
      <c r="AC931" s="10"/>
      <c r="AD931" s="535"/>
      <c r="AE931" s="6">
        <f t="shared" si="60"/>
        <v>0</v>
      </c>
      <c r="AF931" s="6" t="str">
        <f>IF($AE931=17,_xlfn.XLOOKUP($A931&amp;" ",CostDB!B:B,CostDB!A:A,"",,),IF($AE931=15,_xlfn.XLOOKUP($A931&amp;"   ",CostDB!B:B,CostDB!A:A,"",,),""))</f>
        <v/>
      </c>
      <c r="AG931" s="6" t="str">
        <f t="shared" si="58"/>
        <v/>
      </c>
      <c r="AH931" s="6" t="str">
        <f t="shared" si="57"/>
        <v/>
      </c>
      <c r="AI931" s="6" t="str">
        <f>IF($AF931="","",IF(LEFT(A931,5)="17500","タンク",IF(LEFT(A931,5)="17510","タンク",IF(COUNTIF(WeDB!$D$174:$D$183,$AF931)&gt;0,"吊掛けのみ",IF(COUNTIF(WeDB!$M$3:$M$169,$AF931)&gt;0,"アルミ",IF(COUNTIF(WeDB!D$3:D$169,$AF931),"WE適用","適用無し"))))))</f>
        <v/>
      </c>
      <c r="AJ931" s="6" t="str">
        <f>IF(AND(AI931="WE適用",COUNTIF(Planning!$AS$10:$AS$896,$AF931&amp;"_"&amp;$AH931)&gt;0),"計画ok",IF(AND(AI931="WE適用",COUNTIF(Planning!$AS$10:$AS$896,$AF931&amp;"_"&amp;$AH931)=0),"未反映NG",""))</f>
        <v/>
      </c>
      <c r="AK931" s="6" t="str">
        <f t="shared" si="59"/>
        <v>_</v>
      </c>
      <c r="AL931" s="6" t="str">
        <f>IF(B931="","",_xlfn.XLOOKUP(AF931,CostDB!A:A,CostDB!G:G))</f>
        <v/>
      </c>
    </row>
    <row r="932" spans="1:38" x14ac:dyDescent="0.35">
      <c r="A932" s="8"/>
      <c r="B932" s="9"/>
      <c r="C932" s="9"/>
      <c r="D932" s="10"/>
      <c r="E932" s="9"/>
      <c r="F932" s="9"/>
      <c r="G932" s="9"/>
      <c r="H932" s="9"/>
      <c r="I932" s="9"/>
      <c r="J932" s="9"/>
      <c r="K932" s="9"/>
      <c r="L932" s="9"/>
      <c r="M932" s="9"/>
      <c r="N932" s="9"/>
      <c r="O932" s="9"/>
      <c r="P932" s="9"/>
      <c r="Q932" s="9"/>
      <c r="R932" s="9"/>
      <c r="S932" s="9"/>
      <c r="T932" s="9"/>
      <c r="U932" s="9"/>
      <c r="V932" s="9"/>
      <c r="W932" s="9"/>
      <c r="X932" s="9"/>
      <c r="Y932" s="9"/>
      <c r="Z932" s="9"/>
      <c r="AA932" s="9"/>
      <c r="AB932" s="9"/>
      <c r="AC932" s="10"/>
      <c r="AD932" s="535"/>
      <c r="AE932" s="6">
        <f t="shared" si="60"/>
        <v>0</v>
      </c>
      <c r="AF932" s="6" t="str">
        <f>IF($AE932=17,_xlfn.XLOOKUP($A932&amp;" ",CostDB!B:B,CostDB!A:A,"",,),IF($AE932=15,_xlfn.XLOOKUP($A932&amp;"   ",CostDB!B:B,CostDB!A:A,"",,),""))</f>
        <v/>
      </c>
      <c r="AG932" s="6" t="str">
        <f t="shared" si="58"/>
        <v/>
      </c>
      <c r="AH932" s="6" t="str">
        <f t="shared" si="57"/>
        <v/>
      </c>
      <c r="AI932" s="6" t="str">
        <f>IF($AF932="","",IF(LEFT(A932,5)="17500","タンク",IF(LEFT(A932,5)="17510","タンク",IF(COUNTIF(WeDB!$D$174:$D$183,$AF932)&gt;0,"吊掛けのみ",IF(COUNTIF(WeDB!$M$3:$M$169,$AF932)&gt;0,"アルミ",IF(COUNTIF(WeDB!D$3:D$169,$AF932),"WE適用","適用無し"))))))</f>
        <v/>
      </c>
      <c r="AJ932" s="6" t="str">
        <f>IF(AND(AI932="WE適用",COUNTIF(Planning!$AS$10:$AS$896,$AF932&amp;"_"&amp;$AH932)&gt;0),"計画ok",IF(AND(AI932="WE適用",COUNTIF(Planning!$AS$10:$AS$896,$AF932&amp;"_"&amp;$AH932)=0),"未反映NG",""))</f>
        <v/>
      </c>
      <c r="AK932" s="6" t="str">
        <f t="shared" si="59"/>
        <v>_</v>
      </c>
      <c r="AL932" s="6" t="str">
        <f>IF(B932="","",_xlfn.XLOOKUP(AF932,CostDB!A:A,CostDB!G:G))</f>
        <v/>
      </c>
    </row>
    <row r="933" spans="1:38" x14ac:dyDescent="0.35">
      <c r="A933" s="8"/>
      <c r="B933" s="9"/>
      <c r="C933" s="9"/>
      <c r="D933" s="10"/>
      <c r="E933" s="9"/>
      <c r="F933" s="9"/>
      <c r="G933" s="9"/>
      <c r="H933" s="9"/>
      <c r="I933" s="9"/>
      <c r="J933" s="9"/>
      <c r="K933" s="9"/>
      <c r="L933" s="9"/>
      <c r="M933" s="9"/>
      <c r="N933" s="9"/>
      <c r="O933" s="9"/>
      <c r="P933" s="9"/>
      <c r="Q933" s="9"/>
      <c r="R933" s="9"/>
      <c r="S933" s="9"/>
      <c r="T933" s="9"/>
      <c r="U933" s="9"/>
      <c r="V933" s="9"/>
      <c r="W933" s="9"/>
      <c r="X933" s="9"/>
      <c r="Y933" s="9"/>
      <c r="Z933" s="9"/>
      <c r="AA933" s="9"/>
      <c r="AB933" s="9"/>
      <c r="AC933" s="10"/>
      <c r="AD933" s="535"/>
      <c r="AE933" s="6">
        <f t="shared" si="60"/>
        <v>0</v>
      </c>
      <c r="AF933" s="6" t="str">
        <f>IF($AE933=17,_xlfn.XLOOKUP($A933&amp;" ",CostDB!B:B,CostDB!A:A,"",,),IF($AE933=15,_xlfn.XLOOKUP($A933&amp;"   ",CostDB!B:B,CostDB!A:A,"",,),""))</f>
        <v/>
      </c>
      <c r="AG933" s="6" t="str">
        <f t="shared" si="58"/>
        <v/>
      </c>
      <c r="AH933" s="6" t="str">
        <f t="shared" si="57"/>
        <v/>
      </c>
      <c r="AI933" s="6" t="str">
        <f>IF($AF933="","",IF(LEFT(A933,5)="17500","タンク",IF(LEFT(A933,5)="17510","タンク",IF(COUNTIF(WeDB!$D$174:$D$183,$AF933)&gt;0,"吊掛けのみ",IF(COUNTIF(WeDB!$M$3:$M$169,$AF933)&gt;0,"アルミ",IF(COUNTIF(WeDB!D$3:D$169,$AF933),"WE適用","適用無し"))))))</f>
        <v/>
      </c>
      <c r="AJ933" s="6" t="str">
        <f>IF(AND(AI933="WE適用",COUNTIF(Planning!$AS$10:$AS$896,$AF933&amp;"_"&amp;$AH933)&gt;0),"計画ok",IF(AND(AI933="WE適用",COUNTIF(Planning!$AS$10:$AS$896,$AF933&amp;"_"&amp;$AH933)=0),"未反映NG",""))</f>
        <v/>
      </c>
      <c r="AK933" s="6" t="str">
        <f t="shared" si="59"/>
        <v>_</v>
      </c>
      <c r="AL933" s="6" t="str">
        <f>IF(B933="","",_xlfn.XLOOKUP(AF933,CostDB!A:A,CostDB!G:G))</f>
        <v/>
      </c>
    </row>
    <row r="934" spans="1:38" x14ac:dyDescent="0.35">
      <c r="A934" s="8"/>
      <c r="B934" s="9"/>
      <c r="C934" s="9"/>
      <c r="D934" s="10"/>
      <c r="E934" s="9"/>
      <c r="F934" s="9"/>
      <c r="G934" s="9"/>
      <c r="H934" s="9"/>
      <c r="I934" s="9"/>
      <c r="J934" s="9"/>
      <c r="K934" s="9"/>
      <c r="L934" s="9"/>
      <c r="M934" s="9"/>
      <c r="N934" s="9"/>
      <c r="O934" s="9"/>
      <c r="P934" s="9"/>
      <c r="Q934" s="9"/>
      <c r="R934" s="9"/>
      <c r="S934" s="9"/>
      <c r="T934" s="9"/>
      <c r="U934" s="9"/>
      <c r="V934" s="9"/>
      <c r="W934" s="9"/>
      <c r="X934" s="9"/>
      <c r="Y934" s="9"/>
      <c r="Z934" s="9"/>
      <c r="AA934" s="9"/>
      <c r="AB934" s="9"/>
      <c r="AC934" s="10"/>
      <c r="AD934" s="535"/>
      <c r="AE934" s="6">
        <f t="shared" si="60"/>
        <v>0</v>
      </c>
      <c r="AF934" s="6" t="str">
        <f>IF($AE934=17,_xlfn.XLOOKUP($A934&amp;" ",CostDB!B:B,CostDB!A:A,"",,),IF($AE934=15,_xlfn.XLOOKUP($A934&amp;"   ",CostDB!B:B,CostDB!A:A,"",,),""))</f>
        <v/>
      </c>
      <c r="AG934" s="6" t="str">
        <f t="shared" si="58"/>
        <v/>
      </c>
      <c r="AH934" s="6" t="str">
        <f t="shared" si="57"/>
        <v/>
      </c>
      <c r="AI934" s="6" t="str">
        <f>IF($AF934="","",IF(LEFT(A934,5)="17500","タンク",IF(LEFT(A934,5)="17510","タンク",IF(COUNTIF(WeDB!$D$174:$D$183,$AF934)&gt;0,"吊掛けのみ",IF(COUNTIF(WeDB!$M$3:$M$169,$AF934)&gt;0,"アルミ",IF(COUNTIF(WeDB!D$3:D$169,$AF934),"WE適用","適用無し"))))))</f>
        <v/>
      </c>
      <c r="AJ934" s="6" t="str">
        <f>IF(AND(AI934="WE適用",COUNTIF(Planning!$AS$10:$AS$896,$AF934&amp;"_"&amp;$AH934)&gt;0),"計画ok",IF(AND(AI934="WE適用",COUNTIF(Planning!$AS$10:$AS$896,$AF934&amp;"_"&amp;$AH934)=0),"未反映NG",""))</f>
        <v/>
      </c>
      <c r="AK934" s="6" t="str">
        <f t="shared" si="59"/>
        <v>_</v>
      </c>
      <c r="AL934" s="6" t="str">
        <f>IF(B934="","",_xlfn.XLOOKUP(AF934,CostDB!A:A,CostDB!G:G))</f>
        <v/>
      </c>
    </row>
    <row r="935" spans="1:38" x14ac:dyDescent="0.35">
      <c r="A935" s="8"/>
      <c r="B935" s="9"/>
      <c r="C935" s="9"/>
      <c r="D935" s="10"/>
      <c r="E935" s="9"/>
      <c r="F935" s="9"/>
      <c r="G935" s="9"/>
      <c r="H935" s="9"/>
      <c r="I935" s="9"/>
      <c r="J935" s="9"/>
      <c r="K935" s="9"/>
      <c r="L935" s="9"/>
      <c r="M935" s="9"/>
      <c r="N935" s="9"/>
      <c r="O935" s="9"/>
      <c r="P935" s="9"/>
      <c r="Q935" s="9"/>
      <c r="R935" s="9"/>
      <c r="S935" s="9"/>
      <c r="T935" s="9"/>
      <c r="U935" s="9"/>
      <c r="V935" s="9"/>
      <c r="W935" s="9"/>
      <c r="X935" s="9"/>
      <c r="Y935" s="9"/>
      <c r="Z935" s="9"/>
      <c r="AA935" s="9"/>
      <c r="AB935" s="9"/>
      <c r="AC935" s="10"/>
      <c r="AD935" s="535"/>
      <c r="AE935" s="6">
        <f t="shared" si="60"/>
        <v>0</v>
      </c>
      <c r="AF935" s="6" t="str">
        <f>IF($AE935=17,_xlfn.XLOOKUP($A935&amp;" ",CostDB!B:B,CostDB!A:A,"",,),IF($AE935=15,_xlfn.XLOOKUP($A935&amp;"   ",CostDB!B:B,CostDB!A:A,"",,),""))</f>
        <v/>
      </c>
      <c r="AG935" s="6" t="str">
        <f t="shared" si="58"/>
        <v/>
      </c>
      <c r="AH935" s="6" t="str">
        <f t="shared" si="57"/>
        <v/>
      </c>
      <c r="AI935" s="6" t="str">
        <f>IF($AF935="","",IF(LEFT(A935,5)="17500","タンク",IF(LEFT(A935,5)="17510","タンク",IF(COUNTIF(WeDB!$D$174:$D$183,$AF935)&gt;0,"吊掛けのみ",IF(COUNTIF(WeDB!$M$3:$M$169,$AF935)&gt;0,"アルミ",IF(COUNTIF(WeDB!D$3:D$169,$AF935),"WE適用","適用無し"))))))</f>
        <v/>
      </c>
      <c r="AJ935" s="6" t="str">
        <f>IF(AND(AI935="WE適用",COUNTIF(Planning!$AS$10:$AS$896,$AF935&amp;"_"&amp;$AH935)&gt;0),"計画ok",IF(AND(AI935="WE適用",COUNTIF(Planning!$AS$10:$AS$896,$AF935&amp;"_"&amp;$AH935)=0),"未反映NG",""))</f>
        <v/>
      </c>
      <c r="AK935" s="6" t="str">
        <f t="shared" si="59"/>
        <v>_</v>
      </c>
      <c r="AL935" s="6" t="str">
        <f>IF(B935="","",_xlfn.XLOOKUP(AF935,CostDB!A:A,CostDB!G:G))</f>
        <v/>
      </c>
    </row>
    <row r="936" spans="1:38" x14ac:dyDescent="0.35">
      <c r="A936" s="8"/>
      <c r="B936" s="9"/>
      <c r="C936" s="9"/>
      <c r="D936" s="10"/>
      <c r="E936" s="9"/>
      <c r="F936" s="9"/>
      <c r="G936" s="9"/>
      <c r="H936" s="9"/>
      <c r="I936" s="9"/>
      <c r="J936" s="9"/>
      <c r="K936" s="9"/>
      <c r="L936" s="9"/>
      <c r="M936" s="9"/>
      <c r="N936" s="9"/>
      <c r="O936" s="9"/>
      <c r="P936" s="9"/>
      <c r="Q936" s="9"/>
      <c r="R936" s="9"/>
      <c r="S936" s="9"/>
      <c r="T936" s="9"/>
      <c r="U936" s="9"/>
      <c r="V936" s="9"/>
      <c r="W936" s="9"/>
      <c r="X936" s="9"/>
      <c r="Y936" s="9"/>
      <c r="Z936" s="9"/>
      <c r="AA936" s="9"/>
      <c r="AB936" s="9"/>
      <c r="AC936" s="10"/>
      <c r="AD936" s="535"/>
      <c r="AE936" s="6">
        <f t="shared" si="60"/>
        <v>0</v>
      </c>
      <c r="AF936" s="6" t="str">
        <f>IF($AE936=17,_xlfn.XLOOKUP($A936&amp;" ",CostDB!B:B,CostDB!A:A,"",,),IF($AE936=15,_xlfn.XLOOKUP($A936&amp;"   ",CostDB!B:B,CostDB!A:A,"",,),""))</f>
        <v/>
      </c>
      <c r="AG936" s="6" t="str">
        <f t="shared" si="58"/>
        <v/>
      </c>
      <c r="AH936" s="6" t="str">
        <f t="shared" si="57"/>
        <v/>
      </c>
      <c r="AI936" s="6" t="str">
        <f>IF($AF936="","",IF(LEFT(A936,5)="17500","タンク",IF(LEFT(A936,5)="17510","タンク",IF(COUNTIF(WeDB!$D$174:$D$183,$AF936)&gt;0,"吊掛けのみ",IF(COUNTIF(WeDB!$M$3:$M$169,$AF936)&gt;0,"アルミ",IF(COUNTIF(WeDB!D$3:D$169,$AF936),"WE適用","適用無し"))))))</f>
        <v/>
      </c>
      <c r="AJ936" s="6" t="str">
        <f>IF(AND(AI936="WE適用",COUNTIF(Planning!$AS$10:$AS$896,$AF936&amp;"_"&amp;$AH936)&gt;0),"計画ok",IF(AND(AI936="WE適用",COUNTIF(Planning!$AS$10:$AS$896,$AF936&amp;"_"&amp;$AH936)=0),"未反映NG",""))</f>
        <v/>
      </c>
      <c r="AK936" s="6" t="str">
        <f t="shared" si="59"/>
        <v>_</v>
      </c>
      <c r="AL936" s="6" t="str">
        <f>IF(B936="","",_xlfn.XLOOKUP(AF936,CostDB!A:A,CostDB!G:G))</f>
        <v/>
      </c>
    </row>
    <row r="937" spans="1:38" x14ac:dyDescent="0.35">
      <c r="A937" s="8"/>
      <c r="B937" s="9"/>
      <c r="C937" s="9"/>
      <c r="D937" s="10"/>
      <c r="E937" s="9"/>
      <c r="F937" s="9"/>
      <c r="G937" s="9"/>
      <c r="H937" s="9"/>
      <c r="I937" s="9"/>
      <c r="J937" s="9"/>
      <c r="K937" s="9"/>
      <c r="L937" s="9"/>
      <c r="M937" s="9"/>
      <c r="N937" s="9"/>
      <c r="O937" s="9"/>
      <c r="P937" s="9"/>
      <c r="Q937" s="9"/>
      <c r="R937" s="9"/>
      <c r="S937" s="9"/>
      <c r="T937" s="9"/>
      <c r="U937" s="9"/>
      <c r="V937" s="9"/>
      <c r="W937" s="9"/>
      <c r="X937" s="9"/>
      <c r="Y937" s="9"/>
      <c r="Z937" s="9"/>
      <c r="AA937" s="9"/>
      <c r="AB937" s="9"/>
      <c r="AC937" s="10"/>
      <c r="AD937" s="535"/>
      <c r="AE937" s="6">
        <f t="shared" si="60"/>
        <v>0</v>
      </c>
      <c r="AF937" s="6" t="str">
        <f>IF($AE937=17,_xlfn.XLOOKUP($A937&amp;" ",CostDB!B:B,CostDB!A:A,"",,),IF($AE937=15,_xlfn.XLOOKUP($A937&amp;"   ",CostDB!B:B,CostDB!A:A,"",,),""))</f>
        <v/>
      </c>
      <c r="AG937" s="6" t="str">
        <f t="shared" si="58"/>
        <v/>
      </c>
      <c r="AH937" s="6" t="str">
        <f t="shared" si="57"/>
        <v/>
      </c>
      <c r="AI937" s="6" t="str">
        <f>IF($AF937="","",IF(LEFT(A937,5)="17500","タンク",IF(LEFT(A937,5)="17510","タンク",IF(COUNTIF(WeDB!$D$174:$D$183,$AF937)&gt;0,"吊掛けのみ",IF(COUNTIF(WeDB!$M$3:$M$169,$AF937)&gt;0,"アルミ",IF(COUNTIF(WeDB!D$3:D$169,$AF937),"WE適用","適用無し"))))))</f>
        <v/>
      </c>
      <c r="AJ937" s="6" t="str">
        <f>IF(AND(AI937="WE適用",COUNTIF(Planning!$AS$10:$AS$896,$AF937&amp;"_"&amp;$AH937)&gt;0),"計画ok",IF(AND(AI937="WE適用",COUNTIF(Planning!$AS$10:$AS$896,$AF937&amp;"_"&amp;$AH937)=0),"未反映NG",""))</f>
        <v/>
      </c>
      <c r="AK937" s="6" t="str">
        <f t="shared" si="59"/>
        <v>_</v>
      </c>
      <c r="AL937" s="6" t="str">
        <f>IF(B937="","",_xlfn.XLOOKUP(AF937,CostDB!A:A,CostDB!G:G))</f>
        <v/>
      </c>
    </row>
    <row r="938" spans="1:38" x14ac:dyDescent="0.35">
      <c r="A938" s="8"/>
      <c r="B938" s="9"/>
      <c r="C938" s="9"/>
      <c r="D938" s="10"/>
      <c r="E938" s="9"/>
      <c r="F938" s="9"/>
      <c r="G938" s="9"/>
      <c r="H938" s="9"/>
      <c r="I938" s="9"/>
      <c r="J938" s="9"/>
      <c r="K938" s="9"/>
      <c r="L938" s="9"/>
      <c r="M938" s="9"/>
      <c r="N938" s="9"/>
      <c r="O938" s="9"/>
      <c r="P938" s="9"/>
      <c r="Q938" s="9"/>
      <c r="R938" s="9"/>
      <c r="S938" s="9"/>
      <c r="T938" s="9"/>
      <c r="U938" s="9"/>
      <c r="V938" s="9"/>
      <c r="W938" s="9"/>
      <c r="X938" s="9"/>
      <c r="Y938" s="9"/>
      <c r="Z938" s="9"/>
      <c r="AA938" s="9"/>
      <c r="AB938" s="9"/>
      <c r="AC938" s="10"/>
      <c r="AD938" s="535"/>
      <c r="AE938" s="6">
        <f t="shared" si="60"/>
        <v>0</v>
      </c>
      <c r="AF938" s="6" t="str">
        <f>IF($AE938=17,_xlfn.XLOOKUP($A938&amp;" ",CostDB!B:B,CostDB!A:A,"",,),IF($AE938=15,_xlfn.XLOOKUP($A938&amp;"   ",CostDB!B:B,CostDB!A:A,"",,),""))</f>
        <v/>
      </c>
      <c r="AG938" s="6" t="str">
        <f t="shared" si="58"/>
        <v/>
      </c>
      <c r="AH938" s="6" t="str">
        <f t="shared" si="57"/>
        <v/>
      </c>
      <c r="AI938" s="6" t="str">
        <f>IF($AF938="","",IF(LEFT(A938,5)="17500","タンク",IF(LEFT(A938,5)="17510","タンク",IF(COUNTIF(WeDB!$D$174:$D$183,$AF938)&gt;0,"吊掛けのみ",IF(COUNTIF(WeDB!$M$3:$M$169,$AF938)&gt;0,"アルミ",IF(COUNTIF(WeDB!D$3:D$169,$AF938),"WE適用","適用無し"))))))</f>
        <v/>
      </c>
      <c r="AJ938" s="6" t="str">
        <f>IF(AND(AI938="WE適用",COUNTIF(Planning!$AS$10:$AS$896,$AF938&amp;"_"&amp;$AH938)&gt;0),"計画ok",IF(AND(AI938="WE適用",COUNTIF(Planning!$AS$10:$AS$896,$AF938&amp;"_"&amp;$AH938)=0),"未反映NG",""))</f>
        <v/>
      </c>
      <c r="AK938" s="6" t="str">
        <f t="shared" si="59"/>
        <v>_</v>
      </c>
      <c r="AL938" s="6" t="str">
        <f>IF(B938="","",_xlfn.XLOOKUP(AF938,CostDB!A:A,CostDB!G:G))</f>
        <v/>
      </c>
    </row>
    <row r="939" spans="1:38" x14ac:dyDescent="0.35">
      <c r="A939" s="8"/>
      <c r="B939" s="9"/>
      <c r="C939" s="9"/>
      <c r="D939" s="10"/>
      <c r="E939" s="9"/>
      <c r="F939" s="9"/>
      <c r="G939" s="9"/>
      <c r="H939" s="9"/>
      <c r="I939" s="9"/>
      <c r="J939" s="9"/>
      <c r="K939" s="9"/>
      <c r="L939" s="9"/>
      <c r="M939" s="9"/>
      <c r="N939" s="9"/>
      <c r="O939" s="9"/>
      <c r="P939" s="9"/>
      <c r="Q939" s="9"/>
      <c r="R939" s="9"/>
      <c r="S939" s="9"/>
      <c r="T939" s="9"/>
      <c r="U939" s="9"/>
      <c r="V939" s="9"/>
      <c r="W939" s="9"/>
      <c r="X939" s="9"/>
      <c r="Y939" s="9"/>
      <c r="Z939" s="9"/>
      <c r="AA939" s="9"/>
      <c r="AB939" s="9"/>
      <c r="AC939" s="10"/>
      <c r="AD939" s="535"/>
      <c r="AE939" s="6">
        <f t="shared" si="60"/>
        <v>0</v>
      </c>
      <c r="AF939" s="6" t="str">
        <f>IF($AE939=17,_xlfn.XLOOKUP($A939&amp;" ",CostDB!B:B,CostDB!A:A,"",,),IF($AE939=15,_xlfn.XLOOKUP($A939&amp;"   ",CostDB!B:B,CostDB!A:A,"",,),""))</f>
        <v/>
      </c>
      <c r="AG939" s="6" t="str">
        <f t="shared" si="58"/>
        <v/>
      </c>
      <c r="AH939" s="6" t="str">
        <f t="shared" si="57"/>
        <v/>
      </c>
      <c r="AI939" s="6" t="str">
        <f>IF($AF939="","",IF(LEFT(A939,5)="17500","タンク",IF(LEFT(A939,5)="17510","タンク",IF(COUNTIF(WeDB!$D$174:$D$183,$AF939)&gt;0,"吊掛けのみ",IF(COUNTIF(WeDB!$M$3:$M$169,$AF939)&gt;0,"アルミ",IF(COUNTIF(WeDB!D$3:D$169,$AF939),"WE適用","適用無し"))))))</f>
        <v/>
      </c>
      <c r="AJ939" s="6" t="str">
        <f>IF(AND(AI939="WE適用",COUNTIF(Planning!$AS$10:$AS$896,$AF939&amp;"_"&amp;$AH939)&gt;0),"計画ok",IF(AND(AI939="WE適用",COUNTIF(Planning!$AS$10:$AS$896,$AF939&amp;"_"&amp;$AH939)=0),"未反映NG",""))</f>
        <v/>
      </c>
      <c r="AK939" s="6" t="str">
        <f t="shared" si="59"/>
        <v>_</v>
      </c>
      <c r="AL939" s="6" t="str">
        <f>IF(B939="","",_xlfn.XLOOKUP(AF939,CostDB!A:A,CostDB!G:G))</f>
        <v/>
      </c>
    </row>
    <row r="940" spans="1:38" x14ac:dyDescent="0.35">
      <c r="A940" s="8"/>
      <c r="B940" s="9"/>
      <c r="C940" s="9"/>
      <c r="D940" s="10"/>
      <c r="E940" s="9"/>
      <c r="F940" s="9"/>
      <c r="G940" s="9"/>
      <c r="H940" s="9"/>
      <c r="I940" s="9"/>
      <c r="J940" s="9"/>
      <c r="K940" s="9"/>
      <c r="L940" s="9"/>
      <c r="M940" s="9"/>
      <c r="N940" s="9"/>
      <c r="O940" s="9"/>
      <c r="P940" s="9"/>
      <c r="Q940" s="9"/>
      <c r="R940" s="9"/>
      <c r="S940" s="9"/>
      <c r="T940" s="9"/>
      <c r="U940" s="9"/>
      <c r="V940" s="9"/>
      <c r="W940" s="9"/>
      <c r="X940" s="9"/>
      <c r="Y940" s="9"/>
      <c r="Z940" s="9"/>
      <c r="AA940" s="9"/>
      <c r="AB940" s="9"/>
      <c r="AC940" s="10"/>
      <c r="AD940" s="535"/>
      <c r="AE940" s="6">
        <f t="shared" si="60"/>
        <v>0</v>
      </c>
      <c r="AF940" s="6" t="str">
        <f>IF($AE940=17,_xlfn.XLOOKUP($A940&amp;" ",CostDB!B:B,CostDB!A:A,"",,),IF($AE940=15,_xlfn.XLOOKUP($A940&amp;"   ",CostDB!B:B,CostDB!A:A,"",,),""))</f>
        <v/>
      </c>
      <c r="AG940" s="6" t="str">
        <f t="shared" si="58"/>
        <v/>
      </c>
      <c r="AH940" s="6" t="str">
        <f t="shared" si="57"/>
        <v/>
      </c>
      <c r="AI940" s="6" t="str">
        <f>IF($AF940="","",IF(LEFT(A940,5)="17500","タンク",IF(LEFT(A940,5)="17510","タンク",IF(COUNTIF(WeDB!$D$174:$D$183,$AF940)&gt;0,"吊掛けのみ",IF(COUNTIF(WeDB!$M$3:$M$169,$AF940)&gt;0,"アルミ",IF(COUNTIF(WeDB!D$3:D$169,$AF940),"WE適用","適用無し"))))))</f>
        <v/>
      </c>
      <c r="AJ940" s="6" t="str">
        <f>IF(AND(AI940="WE適用",COUNTIF(Planning!$AS$10:$AS$896,$AF940&amp;"_"&amp;$AH940)&gt;0),"計画ok",IF(AND(AI940="WE適用",COUNTIF(Planning!$AS$10:$AS$896,$AF940&amp;"_"&amp;$AH940)=0),"未反映NG",""))</f>
        <v/>
      </c>
      <c r="AK940" s="6" t="str">
        <f t="shared" si="59"/>
        <v>_</v>
      </c>
      <c r="AL940" s="6" t="str">
        <f>IF(B940="","",_xlfn.XLOOKUP(AF940,CostDB!A:A,CostDB!G:G))</f>
        <v/>
      </c>
    </row>
    <row r="941" spans="1:38" x14ac:dyDescent="0.35">
      <c r="A941" s="8"/>
      <c r="B941" s="9"/>
      <c r="C941" s="9"/>
      <c r="D941" s="10"/>
      <c r="E941" s="9"/>
      <c r="F941" s="9"/>
      <c r="G941" s="9"/>
      <c r="H941" s="9"/>
      <c r="I941" s="9"/>
      <c r="J941" s="9"/>
      <c r="K941" s="9"/>
      <c r="L941" s="9"/>
      <c r="M941" s="9"/>
      <c r="N941" s="9"/>
      <c r="O941" s="9"/>
      <c r="P941" s="9"/>
      <c r="Q941" s="9"/>
      <c r="R941" s="9"/>
      <c r="S941" s="9"/>
      <c r="T941" s="9"/>
      <c r="U941" s="9"/>
      <c r="V941" s="9"/>
      <c r="W941" s="9"/>
      <c r="X941" s="9"/>
      <c r="Y941" s="9"/>
      <c r="Z941" s="9"/>
      <c r="AA941" s="9"/>
      <c r="AB941" s="9"/>
      <c r="AC941" s="10"/>
      <c r="AD941" s="535"/>
      <c r="AE941" s="6">
        <f t="shared" si="60"/>
        <v>0</v>
      </c>
      <c r="AF941" s="6" t="str">
        <f>IF($AE941=17,_xlfn.XLOOKUP($A941&amp;" ",CostDB!B:B,CostDB!A:A,"",,),IF($AE941=15,_xlfn.XLOOKUP($A941&amp;"   ",CostDB!B:B,CostDB!A:A,"",,),""))</f>
        <v/>
      </c>
      <c r="AG941" s="6" t="str">
        <f t="shared" si="58"/>
        <v/>
      </c>
      <c r="AH941" s="6" t="str">
        <f t="shared" si="57"/>
        <v/>
      </c>
      <c r="AI941" s="6" t="str">
        <f>IF($AF941="","",IF(LEFT(A941,5)="17500","タンク",IF(LEFT(A941,5)="17510","タンク",IF(COUNTIF(WeDB!$D$174:$D$183,$AF941)&gt;0,"吊掛けのみ",IF(COUNTIF(WeDB!$M$3:$M$169,$AF941)&gt;0,"アルミ",IF(COUNTIF(WeDB!D$3:D$169,$AF941),"WE適用","適用無し"))))))</f>
        <v/>
      </c>
      <c r="AJ941" s="6" t="str">
        <f>IF(AND(AI941="WE適用",COUNTIF(Planning!$AS$10:$AS$896,$AF941&amp;"_"&amp;$AH941)&gt;0),"計画ok",IF(AND(AI941="WE適用",COUNTIF(Planning!$AS$10:$AS$896,$AF941&amp;"_"&amp;$AH941)=0),"未反映NG",""))</f>
        <v/>
      </c>
      <c r="AK941" s="6" t="str">
        <f t="shared" si="59"/>
        <v>_</v>
      </c>
      <c r="AL941" s="6" t="str">
        <f>IF(B941="","",_xlfn.XLOOKUP(AF941,CostDB!A:A,CostDB!G:G))</f>
        <v/>
      </c>
    </row>
    <row r="942" spans="1:38" x14ac:dyDescent="0.35">
      <c r="A942" s="8"/>
      <c r="B942" s="9"/>
      <c r="C942" s="9"/>
      <c r="D942" s="10"/>
      <c r="E942" s="9"/>
      <c r="F942" s="9"/>
      <c r="G942" s="9"/>
      <c r="H942" s="9"/>
      <c r="I942" s="9"/>
      <c r="J942" s="9"/>
      <c r="K942" s="9"/>
      <c r="L942" s="9"/>
      <c r="M942" s="9"/>
      <c r="N942" s="9"/>
      <c r="O942" s="9"/>
      <c r="P942" s="9"/>
      <c r="Q942" s="9"/>
      <c r="R942" s="9"/>
      <c r="S942" s="9"/>
      <c r="T942" s="9"/>
      <c r="U942" s="9"/>
      <c r="V942" s="9"/>
      <c r="W942" s="9"/>
      <c r="X942" s="9"/>
      <c r="Y942" s="9"/>
      <c r="Z942" s="9"/>
      <c r="AA942" s="9"/>
      <c r="AB942" s="9"/>
      <c r="AC942" s="10"/>
      <c r="AD942" s="535"/>
      <c r="AE942" s="6">
        <f t="shared" si="60"/>
        <v>0</v>
      </c>
      <c r="AF942" s="6" t="str">
        <f>IF($AE942=17,_xlfn.XLOOKUP($A942&amp;" ",CostDB!B:B,CostDB!A:A,"",,),IF($AE942=15,_xlfn.XLOOKUP($A942&amp;"   ",CostDB!B:B,CostDB!A:A,"",,),""))</f>
        <v/>
      </c>
      <c r="AG942" s="6" t="str">
        <f t="shared" si="58"/>
        <v/>
      </c>
      <c r="AH942" s="6" t="str">
        <f t="shared" si="57"/>
        <v/>
      </c>
      <c r="AI942" s="6" t="str">
        <f>IF($AF942="","",IF(LEFT(A942,5)="17500","タンク",IF(LEFT(A942,5)="17510","タンク",IF(COUNTIF(WeDB!$D$174:$D$183,$AF942)&gt;0,"吊掛けのみ",IF(COUNTIF(WeDB!$M$3:$M$169,$AF942)&gt;0,"アルミ",IF(COUNTIF(WeDB!D$3:D$169,$AF942),"WE適用","適用無し"))))))</f>
        <v/>
      </c>
      <c r="AJ942" s="6" t="str">
        <f>IF(AND(AI942="WE適用",COUNTIF(Planning!$AS$10:$AS$896,$AF942&amp;"_"&amp;$AH942)&gt;0),"計画ok",IF(AND(AI942="WE適用",COUNTIF(Planning!$AS$10:$AS$896,$AF942&amp;"_"&amp;$AH942)=0),"未反映NG",""))</f>
        <v/>
      </c>
      <c r="AK942" s="6" t="str">
        <f t="shared" si="59"/>
        <v>_</v>
      </c>
      <c r="AL942" s="6" t="str">
        <f>IF(B942="","",_xlfn.XLOOKUP(AF942,CostDB!A:A,CostDB!G:G))</f>
        <v/>
      </c>
    </row>
    <row r="943" spans="1:38" x14ac:dyDescent="0.35">
      <c r="A943" s="8"/>
      <c r="B943" s="9"/>
      <c r="C943" s="9"/>
      <c r="D943" s="10"/>
      <c r="E943" s="9"/>
      <c r="F943" s="9"/>
      <c r="G943" s="9"/>
      <c r="H943" s="9"/>
      <c r="I943" s="9"/>
      <c r="J943" s="9"/>
      <c r="K943" s="9"/>
      <c r="L943" s="9"/>
      <c r="M943" s="9"/>
      <c r="N943" s="9"/>
      <c r="O943" s="9"/>
      <c r="P943" s="9"/>
      <c r="Q943" s="9"/>
      <c r="R943" s="9"/>
      <c r="S943" s="9"/>
      <c r="T943" s="9"/>
      <c r="U943" s="9"/>
      <c r="V943" s="9"/>
      <c r="W943" s="9"/>
      <c r="X943" s="9"/>
      <c r="Y943" s="9"/>
      <c r="Z943" s="9"/>
      <c r="AA943" s="9"/>
      <c r="AB943" s="9"/>
      <c r="AC943" s="10"/>
      <c r="AD943" s="535"/>
      <c r="AE943" s="6">
        <f t="shared" si="60"/>
        <v>0</v>
      </c>
      <c r="AF943" s="6" t="str">
        <f>IF($AE943=17,_xlfn.XLOOKUP($A943&amp;" ",CostDB!B:B,CostDB!A:A,"",,),IF($AE943=15,_xlfn.XLOOKUP($A943&amp;"   ",CostDB!B:B,CostDB!A:A,"",,),""))</f>
        <v/>
      </c>
      <c r="AG943" s="6" t="str">
        <f t="shared" si="58"/>
        <v/>
      </c>
      <c r="AH943" s="6" t="str">
        <f t="shared" si="57"/>
        <v/>
      </c>
      <c r="AI943" s="6" t="str">
        <f>IF($AF943="","",IF(LEFT(A943,5)="17500","タンク",IF(LEFT(A943,5)="17510","タンク",IF(COUNTIF(WeDB!$D$174:$D$183,$AF943)&gt;0,"吊掛けのみ",IF(COUNTIF(WeDB!$M$3:$M$169,$AF943)&gt;0,"アルミ",IF(COUNTIF(WeDB!D$3:D$169,$AF943),"WE適用","適用無し"))))))</f>
        <v/>
      </c>
      <c r="AJ943" s="6" t="str">
        <f>IF(AND(AI943="WE適用",COUNTIF(Planning!$AS$10:$AS$896,$AF943&amp;"_"&amp;$AH943)&gt;0),"計画ok",IF(AND(AI943="WE適用",COUNTIF(Planning!$AS$10:$AS$896,$AF943&amp;"_"&amp;$AH943)=0),"未反映NG",""))</f>
        <v/>
      </c>
      <c r="AK943" s="6" t="str">
        <f t="shared" si="59"/>
        <v>_</v>
      </c>
      <c r="AL943" s="6" t="str">
        <f>IF(B943="","",_xlfn.XLOOKUP(AF943,CostDB!A:A,CostDB!G:G))</f>
        <v/>
      </c>
    </row>
    <row r="944" spans="1:38" x14ac:dyDescent="0.35">
      <c r="A944" s="8"/>
      <c r="B944" s="9"/>
      <c r="C944" s="9"/>
      <c r="D944" s="10"/>
      <c r="E944" s="9"/>
      <c r="F944" s="9"/>
      <c r="G944" s="9"/>
      <c r="H944" s="9"/>
      <c r="I944" s="9"/>
      <c r="J944" s="9"/>
      <c r="K944" s="9"/>
      <c r="L944" s="9"/>
      <c r="M944" s="9"/>
      <c r="N944" s="9"/>
      <c r="O944" s="9"/>
      <c r="P944" s="9"/>
      <c r="Q944" s="9"/>
      <c r="R944" s="9"/>
      <c r="S944" s="9"/>
      <c r="T944" s="9"/>
      <c r="U944" s="9"/>
      <c r="V944" s="9"/>
      <c r="W944" s="9"/>
      <c r="X944" s="9"/>
      <c r="Y944" s="9"/>
      <c r="Z944" s="9"/>
      <c r="AA944" s="9"/>
      <c r="AB944" s="9"/>
      <c r="AC944" s="10"/>
      <c r="AD944" s="535"/>
      <c r="AE944" s="6">
        <f t="shared" si="60"/>
        <v>0</v>
      </c>
      <c r="AF944" s="6" t="str">
        <f>IF($AE944=17,_xlfn.XLOOKUP($A944&amp;" ",CostDB!B:B,CostDB!A:A,"",,),IF($AE944=15,_xlfn.XLOOKUP($A944&amp;"   ",CostDB!B:B,CostDB!A:A,"",,),""))</f>
        <v/>
      </c>
      <c r="AG944" s="6" t="str">
        <f t="shared" si="58"/>
        <v/>
      </c>
      <c r="AH944" s="6" t="str">
        <f t="shared" si="57"/>
        <v/>
      </c>
      <c r="AI944" s="6" t="str">
        <f>IF($AF944="","",IF(LEFT(A944,5)="17500","タンク",IF(LEFT(A944,5)="17510","タンク",IF(COUNTIF(WeDB!$D$174:$D$183,$AF944)&gt;0,"吊掛けのみ",IF(COUNTIF(WeDB!$M$3:$M$169,$AF944)&gt;0,"アルミ",IF(COUNTIF(WeDB!D$3:D$169,$AF944),"WE適用","適用無し"))))))</f>
        <v/>
      </c>
      <c r="AJ944" s="6" t="str">
        <f>IF(AND(AI944="WE適用",COUNTIF(Planning!$AS$10:$AS$896,$AF944&amp;"_"&amp;$AH944)&gt;0),"計画ok",IF(AND(AI944="WE適用",COUNTIF(Planning!$AS$10:$AS$896,$AF944&amp;"_"&amp;$AH944)=0),"未反映NG",""))</f>
        <v/>
      </c>
      <c r="AK944" s="6" t="str">
        <f t="shared" si="59"/>
        <v>_</v>
      </c>
      <c r="AL944" s="6" t="str">
        <f>IF(B944="","",_xlfn.XLOOKUP(AF944,CostDB!A:A,CostDB!G:G))</f>
        <v/>
      </c>
    </row>
    <row r="945" spans="1:38" x14ac:dyDescent="0.35">
      <c r="A945" s="8"/>
      <c r="B945" s="9"/>
      <c r="C945" s="9"/>
      <c r="D945" s="10"/>
      <c r="E945" s="9"/>
      <c r="F945" s="9"/>
      <c r="G945" s="9"/>
      <c r="H945" s="9"/>
      <c r="I945" s="9"/>
      <c r="J945" s="9"/>
      <c r="K945" s="9"/>
      <c r="L945" s="9"/>
      <c r="M945" s="9"/>
      <c r="N945" s="9"/>
      <c r="O945" s="9"/>
      <c r="P945" s="9"/>
      <c r="Q945" s="9"/>
      <c r="R945" s="9"/>
      <c r="S945" s="9"/>
      <c r="T945" s="9"/>
      <c r="U945" s="9"/>
      <c r="V945" s="9"/>
      <c r="W945" s="9"/>
      <c r="X945" s="9"/>
      <c r="Y945" s="9"/>
      <c r="Z945" s="9"/>
      <c r="AA945" s="9"/>
      <c r="AB945" s="9"/>
      <c r="AC945" s="10"/>
      <c r="AD945" s="535"/>
      <c r="AE945" s="6">
        <f t="shared" si="60"/>
        <v>0</v>
      </c>
      <c r="AF945" s="6" t="str">
        <f>IF($AE945=17,_xlfn.XLOOKUP($A945&amp;" ",CostDB!B:B,CostDB!A:A,"",,),IF($AE945=15,_xlfn.XLOOKUP($A945&amp;"   ",CostDB!B:B,CostDB!A:A,"",,),""))</f>
        <v/>
      </c>
      <c r="AG945" s="6" t="str">
        <f t="shared" si="58"/>
        <v/>
      </c>
      <c r="AH945" s="6" t="str">
        <f t="shared" si="57"/>
        <v/>
      </c>
      <c r="AI945" s="6" t="str">
        <f>IF($AF945="","",IF(LEFT(A945,5)="17500","タンク",IF(LEFT(A945,5)="17510","タンク",IF(COUNTIF(WeDB!$D$174:$D$183,$AF945)&gt;0,"吊掛けのみ",IF(COUNTIF(WeDB!$M$3:$M$169,$AF945)&gt;0,"アルミ",IF(COUNTIF(WeDB!D$3:D$169,$AF945),"WE適用","適用無し"))))))</f>
        <v/>
      </c>
      <c r="AJ945" s="6" t="str">
        <f>IF(AND(AI945="WE適用",COUNTIF(Planning!$AS$10:$AS$896,$AF945&amp;"_"&amp;$AH945)&gt;0),"計画ok",IF(AND(AI945="WE適用",COUNTIF(Planning!$AS$10:$AS$896,$AF945&amp;"_"&amp;$AH945)=0),"未反映NG",""))</f>
        <v/>
      </c>
      <c r="AK945" s="6" t="str">
        <f t="shared" si="59"/>
        <v>_</v>
      </c>
      <c r="AL945" s="6" t="str">
        <f>IF(B945="","",_xlfn.XLOOKUP(AF945,CostDB!A:A,CostDB!G:G))</f>
        <v/>
      </c>
    </row>
    <row r="946" spans="1:38" x14ac:dyDescent="0.35">
      <c r="A946" s="8"/>
      <c r="B946" s="9"/>
      <c r="C946" s="9"/>
      <c r="D946" s="10"/>
      <c r="E946" s="9"/>
      <c r="F946" s="9"/>
      <c r="G946" s="9"/>
      <c r="H946" s="9"/>
      <c r="I946" s="9"/>
      <c r="J946" s="9"/>
      <c r="K946" s="9"/>
      <c r="L946" s="9"/>
      <c r="M946" s="9"/>
      <c r="N946" s="9"/>
      <c r="O946" s="9"/>
      <c r="P946" s="9"/>
      <c r="Q946" s="9"/>
      <c r="R946" s="9"/>
      <c r="S946" s="9"/>
      <c r="T946" s="9"/>
      <c r="U946" s="9"/>
      <c r="V946" s="9"/>
      <c r="W946" s="9"/>
      <c r="X946" s="9"/>
      <c r="Y946" s="9"/>
      <c r="Z946" s="9"/>
      <c r="AA946" s="9"/>
      <c r="AB946" s="9"/>
      <c r="AC946" s="10"/>
      <c r="AD946" s="535"/>
      <c r="AE946" s="6">
        <f t="shared" si="60"/>
        <v>0</v>
      </c>
      <c r="AF946" s="6" t="str">
        <f>IF($AE946=17,_xlfn.XLOOKUP($A946&amp;" ",CostDB!B:B,CostDB!A:A,"",,),IF($AE946=15,_xlfn.XLOOKUP($A946&amp;"   ",CostDB!B:B,CostDB!A:A,"",,),""))</f>
        <v/>
      </c>
      <c r="AG946" s="6" t="str">
        <f t="shared" si="58"/>
        <v/>
      </c>
      <c r="AH946" s="6" t="str">
        <f t="shared" si="57"/>
        <v/>
      </c>
      <c r="AI946" s="6" t="str">
        <f>IF($AF946="","",IF(LEFT(A946,5)="17500","タンク",IF(LEFT(A946,5)="17510","タンク",IF(COUNTIF(WeDB!$D$174:$D$183,$AF946)&gt;0,"吊掛けのみ",IF(COUNTIF(WeDB!$M$3:$M$169,$AF946)&gt;0,"アルミ",IF(COUNTIF(WeDB!D$3:D$169,$AF946),"WE適用","適用無し"))))))</f>
        <v/>
      </c>
      <c r="AJ946" s="6" t="str">
        <f>IF(AND(AI946="WE適用",COUNTIF(Planning!$AS$10:$AS$896,$AF946&amp;"_"&amp;$AH946)&gt;0),"計画ok",IF(AND(AI946="WE適用",COUNTIF(Planning!$AS$10:$AS$896,$AF946&amp;"_"&amp;$AH946)=0),"未反映NG",""))</f>
        <v/>
      </c>
      <c r="AK946" s="6" t="str">
        <f t="shared" si="59"/>
        <v>_</v>
      </c>
      <c r="AL946" s="6" t="str">
        <f>IF(B946="","",_xlfn.XLOOKUP(AF946,CostDB!A:A,CostDB!G:G))</f>
        <v/>
      </c>
    </row>
    <row r="947" spans="1:38" x14ac:dyDescent="0.35">
      <c r="A947" s="8"/>
      <c r="B947" s="9"/>
      <c r="C947" s="9"/>
      <c r="D947" s="10"/>
      <c r="E947" s="9"/>
      <c r="F947" s="9"/>
      <c r="G947" s="9"/>
      <c r="H947" s="9"/>
      <c r="I947" s="9"/>
      <c r="J947" s="9"/>
      <c r="K947" s="9"/>
      <c r="L947" s="9"/>
      <c r="M947" s="9"/>
      <c r="N947" s="9"/>
      <c r="O947" s="9"/>
      <c r="P947" s="9"/>
      <c r="Q947" s="9"/>
      <c r="R947" s="9"/>
      <c r="S947" s="9"/>
      <c r="T947" s="9"/>
      <c r="U947" s="9"/>
      <c r="V947" s="9"/>
      <c r="W947" s="9"/>
      <c r="X947" s="9"/>
      <c r="Y947" s="9"/>
      <c r="Z947" s="9"/>
      <c r="AA947" s="9"/>
      <c r="AB947" s="9"/>
      <c r="AC947" s="10"/>
      <c r="AD947" s="535"/>
      <c r="AE947" s="6">
        <f t="shared" si="60"/>
        <v>0</v>
      </c>
      <c r="AF947" s="6" t="str">
        <f>IF($AE947=17,_xlfn.XLOOKUP($A947&amp;" ",CostDB!B:B,CostDB!A:A,"",,),IF($AE947=15,_xlfn.XLOOKUP($A947&amp;"   ",CostDB!B:B,CostDB!A:A,"",,),""))</f>
        <v/>
      </c>
      <c r="AG947" s="6" t="str">
        <f t="shared" si="58"/>
        <v/>
      </c>
      <c r="AH947" s="6" t="str">
        <f t="shared" si="57"/>
        <v/>
      </c>
      <c r="AI947" s="6" t="str">
        <f>IF($AF947="","",IF(LEFT(A947,5)="17500","タンク",IF(LEFT(A947,5)="17510","タンク",IF(COUNTIF(WeDB!$D$174:$D$183,$AF947)&gt;0,"吊掛けのみ",IF(COUNTIF(WeDB!$M$3:$M$169,$AF947)&gt;0,"アルミ",IF(COUNTIF(WeDB!D$3:D$169,$AF947),"WE適用","適用無し"))))))</f>
        <v/>
      </c>
      <c r="AJ947" s="6" t="str">
        <f>IF(AND(AI947="WE適用",COUNTIF(Planning!$AS$10:$AS$896,$AF947&amp;"_"&amp;$AH947)&gt;0),"計画ok",IF(AND(AI947="WE適用",COUNTIF(Planning!$AS$10:$AS$896,$AF947&amp;"_"&amp;$AH947)=0),"未反映NG",""))</f>
        <v/>
      </c>
      <c r="AK947" s="6" t="str">
        <f t="shared" si="59"/>
        <v>_</v>
      </c>
      <c r="AL947" s="6" t="str">
        <f>IF(B947="","",_xlfn.XLOOKUP(AF947,CostDB!A:A,CostDB!G:G))</f>
        <v/>
      </c>
    </row>
    <row r="948" spans="1:38" x14ac:dyDescent="0.35">
      <c r="A948" s="8"/>
      <c r="B948" s="9"/>
      <c r="C948" s="9"/>
      <c r="D948" s="10"/>
      <c r="E948" s="9"/>
      <c r="F948" s="9"/>
      <c r="G948" s="9"/>
      <c r="H948" s="9"/>
      <c r="I948" s="9"/>
      <c r="J948" s="9"/>
      <c r="K948" s="9"/>
      <c r="L948" s="9"/>
      <c r="M948" s="9"/>
      <c r="N948" s="9"/>
      <c r="O948" s="9"/>
      <c r="P948" s="9"/>
      <c r="Q948" s="9"/>
      <c r="R948" s="9"/>
      <c r="S948" s="9"/>
      <c r="T948" s="9"/>
      <c r="U948" s="9"/>
      <c r="V948" s="9"/>
      <c r="W948" s="9"/>
      <c r="X948" s="9"/>
      <c r="Y948" s="9"/>
      <c r="Z948" s="9"/>
      <c r="AA948" s="9"/>
      <c r="AB948" s="9"/>
      <c r="AC948" s="10"/>
      <c r="AD948" s="535"/>
      <c r="AE948" s="6">
        <f t="shared" si="60"/>
        <v>0</v>
      </c>
      <c r="AF948" s="6" t="str">
        <f>IF($AE948=17,_xlfn.XLOOKUP($A948&amp;" ",CostDB!B:B,CostDB!A:A,"",,),IF($AE948=15,_xlfn.XLOOKUP($A948&amp;"   ",CostDB!B:B,CostDB!A:A,"",,),""))</f>
        <v/>
      </c>
      <c r="AG948" s="6" t="str">
        <f t="shared" si="58"/>
        <v/>
      </c>
      <c r="AH948" s="6" t="str">
        <f t="shared" si="57"/>
        <v/>
      </c>
      <c r="AI948" s="6" t="str">
        <f>IF($AF948="","",IF(LEFT(A948,5)="17500","タンク",IF(LEFT(A948,5)="17510","タンク",IF(COUNTIF(WeDB!$D$174:$D$183,$AF948)&gt;0,"吊掛けのみ",IF(COUNTIF(WeDB!$M$3:$M$169,$AF948)&gt;0,"アルミ",IF(COUNTIF(WeDB!D$3:D$169,$AF948),"WE適用","適用無し"))))))</f>
        <v/>
      </c>
      <c r="AJ948" s="6" t="str">
        <f>IF(AND(AI948="WE適用",COUNTIF(Planning!$AS$10:$AS$896,$AF948&amp;"_"&amp;$AH948)&gt;0),"計画ok",IF(AND(AI948="WE適用",COUNTIF(Planning!$AS$10:$AS$896,$AF948&amp;"_"&amp;$AH948)=0),"未反映NG",""))</f>
        <v/>
      </c>
      <c r="AK948" s="6" t="str">
        <f t="shared" si="59"/>
        <v>_</v>
      </c>
      <c r="AL948" s="6" t="str">
        <f>IF(B948="","",_xlfn.XLOOKUP(AF948,CostDB!A:A,CostDB!G:G))</f>
        <v/>
      </c>
    </row>
    <row r="949" spans="1:38" x14ac:dyDescent="0.35">
      <c r="A949" s="8"/>
      <c r="B949" s="9"/>
      <c r="C949" s="9"/>
      <c r="D949" s="10"/>
      <c r="E949" s="9"/>
      <c r="F949" s="9"/>
      <c r="G949" s="9"/>
      <c r="H949" s="9"/>
      <c r="I949" s="9"/>
      <c r="J949" s="9"/>
      <c r="K949" s="9"/>
      <c r="L949" s="9"/>
      <c r="M949" s="9"/>
      <c r="N949" s="9"/>
      <c r="O949" s="9"/>
      <c r="P949" s="9"/>
      <c r="Q949" s="9"/>
      <c r="R949" s="9"/>
      <c r="S949" s="9"/>
      <c r="T949" s="9"/>
      <c r="U949" s="9"/>
      <c r="V949" s="9"/>
      <c r="W949" s="9"/>
      <c r="X949" s="9"/>
      <c r="Y949" s="9"/>
      <c r="Z949" s="9"/>
      <c r="AA949" s="9"/>
      <c r="AB949" s="9"/>
      <c r="AC949" s="10"/>
      <c r="AD949" s="535"/>
      <c r="AE949" s="6">
        <f t="shared" si="60"/>
        <v>0</v>
      </c>
      <c r="AF949" s="6" t="str">
        <f>IF($AE949=17,_xlfn.XLOOKUP($A949&amp;" ",CostDB!B:B,CostDB!A:A,"",,),IF($AE949=15,_xlfn.XLOOKUP($A949&amp;"   ",CostDB!B:B,CostDB!A:A,"",,),""))</f>
        <v/>
      </c>
      <c r="AG949" s="6" t="str">
        <f t="shared" si="58"/>
        <v/>
      </c>
      <c r="AH949" s="6" t="str">
        <f t="shared" si="57"/>
        <v/>
      </c>
      <c r="AI949" s="6" t="str">
        <f>IF($AF949="","",IF(LEFT(A949,5)="17500","タンク",IF(LEFT(A949,5)="17510","タンク",IF(COUNTIF(WeDB!$D$174:$D$183,$AF949)&gt;0,"吊掛けのみ",IF(COUNTIF(WeDB!$M$3:$M$169,$AF949)&gt;0,"アルミ",IF(COUNTIF(WeDB!D$3:D$169,$AF949),"WE適用","適用無し"))))))</f>
        <v/>
      </c>
      <c r="AJ949" s="6" t="str">
        <f>IF(AND(AI949="WE適用",COUNTIF(Planning!$AS$10:$AS$896,$AF949&amp;"_"&amp;$AH949)&gt;0),"計画ok",IF(AND(AI949="WE適用",COUNTIF(Planning!$AS$10:$AS$896,$AF949&amp;"_"&amp;$AH949)=0),"未反映NG",""))</f>
        <v/>
      </c>
      <c r="AK949" s="6" t="str">
        <f t="shared" si="59"/>
        <v>_</v>
      </c>
      <c r="AL949" s="6" t="str">
        <f>IF(B949="","",_xlfn.XLOOKUP(AF949,CostDB!A:A,CostDB!G:G))</f>
        <v/>
      </c>
    </row>
    <row r="950" spans="1:38" x14ac:dyDescent="0.35">
      <c r="A950" s="8"/>
      <c r="B950" s="9"/>
      <c r="C950" s="9"/>
      <c r="D950" s="10"/>
      <c r="E950" s="9"/>
      <c r="F950" s="9"/>
      <c r="G950" s="9"/>
      <c r="H950" s="9"/>
      <c r="I950" s="9"/>
      <c r="J950" s="9"/>
      <c r="K950" s="9"/>
      <c r="L950" s="9"/>
      <c r="M950" s="9"/>
      <c r="N950" s="9"/>
      <c r="O950" s="9"/>
      <c r="P950" s="9"/>
      <c r="Q950" s="9"/>
      <c r="R950" s="9"/>
      <c r="S950" s="9"/>
      <c r="T950" s="9"/>
      <c r="U950" s="9"/>
      <c r="V950" s="9"/>
      <c r="W950" s="9"/>
      <c r="X950" s="9"/>
      <c r="Y950" s="9"/>
      <c r="Z950" s="9"/>
      <c r="AA950" s="9"/>
      <c r="AB950" s="9"/>
      <c r="AC950" s="10"/>
      <c r="AD950" s="535"/>
      <c r="AE950" s="6">
        <f t="shared" si="60"/>
        <v>0</v>
      </c>
      <c r="AF950" s="6" t="str">
        <f>IF($AE950=17,_xlfn.XLOOKUP($A950&amp;" ",CostDB!B:B,CostDB!A:A,"",,),IF($AE950=15,_xlfn.XLOOKUP($A950&amp;"   ",CostDB!B:B,CostDB!A:A,"",,),""))</f>
        <v/>
      </c>
      <c r="AG950" s="6" t="str">
        <f t="shared" si="58"/>
        <v/>
      </c>
      <c r="AH950" s="6" t="str">
        <f t="shared" si="57"/>
        <v/>
      </c>
      <c r="AI950" s="6" t="str">
        <f>IF($AF950="","",IF(LEFT(A950,5)="17500","タンク",IF(LEFT(A950,5)="17510","タンク",IF(COUNTIF(WeDB!$D$174:$D$183,$AF950)&gt;0,"吊掛けのみ",IF(COUNTIF(WeDB!$M$3:$M$169,$AF950)&gt;0,"アルミ",IF(COUNTIF(WeDB!D$3:D$169,$AF950),"WE適用","適用無し"))))))</f>
        <v/>
      </c>
      <c r="AJ950" s="6" t="str">
        <f>IF(AND(AI950="WE適用",COUNTIF(Planning!$AS$10:$AS$896,$AF950&amp;"_"&amp;$AH950)&gt;0),"計画ok",IF(AND(AI950="WE適用",COUNTIF(Planning!$AS$10:$AS$896,$AF950&amp;"_"&amp;$AH950)=0),"未反映NG",""))</f>
        <v/>
      </c>
      <c r="AK950" s="6" t="str">
        <f t="shared" si="59"/>
        <v>_</v>
      </c>
      <c r="AL950" s="6" t="str">
        <f>IF(B950="","",_xlfn.XLOOKUP(AF950,CostDB!A:A,CostDB!G:G))</f>
        <v/>
      </c>
    </row>
    <row r="951" spans="1:38" x14ac:dyDescent="0.35">
      <c r="A951" s="8"/>
      <c r="B951" s="9"/>
      <c r="C951" s="9"/>
      <c r="D951" s="10"/>
      <c r="E951" s="9"/>
      <c r="F951" s="9"/>
      <c r="G951" s="9"/>
      <c r="H951" s="9"/>
      <c r="I951" s="9"/>
      <c r="J951" s="9"/>
      <c r="K951" s="9"/>
      <c r="L951" s="9"/>
      <c r="M951" s="9"/>
      <c r="N951" s="9"/>
      <c r="O951" s="9"/>
      <c r="P951" s="9"/>
      <c r="Q951" s="9"/>
      <c r="R951" s="9"/>
      <c r="S951" s="9"/>
      <c r="T951" s="9"/>
      <c r="U951" s="9"/>
      <c r="V951" s="9"/>
      <c r="W951" s="9"/>
      <c r="X951" s="9"/>
      <c r="Y951" s="9"/>
      <c r="Z951" s="9"/>
      <c r="AA951" s="9"/>
      <c r="AB951" s="9"/>
      <c r="AC951" s="10"/>
      <c r="AD951" s="535"/>
      <c r="AE951" s="6">
        <f t="shared" si="60"/>
        <v>0</v>
      </c>
      <c r="AF951" s="6" t="str">
        <f>IF($AE951=17,_xlfn.XLOOKUP($A951&amp;" ",CostDB!B:B,CostDB!A:A,"",,),IF($AE951=15,_xlfn.XLOOKUP($A951&amp;"   ",CostDB!B:B,CostDB!A:A,"",,),""))</f>
        <v/>
      </c>
      <c r="AG951" s="6" t="str">
        <f t="shared" si="58"/>
        <v/>
      </c>
      <c r="AH951" s="6" t="str">
        <f t="shared" si="57"/>
        <v/>
      </c>
      <c r="AI951" s="6" t="str">
        <f>IF($AF951="","",IF(LEFT(A951,5)="17500","タンク",IF(LEFT(A951,5)="17510","タンク",IF(COUNTIF(WeDB!$D$174:$D$183,$AF951)&gt;0,"吊掛けのみ",IF(COUNTIF(WeDB!$M$3:$M$169,$AF951)&gt;0,"アルミ",IF(COUNTIF(WeDB!D$3:D$169,$AF951),"WE適用","適用無し"))))))</f>
        <v/>
      </c>
      <c r="AJ951" s="6" t="str">
        <f>IF(AND(AI951="WE適用",COUNTIF(Planning!$AS$10:$AS$896,$AF951&amp;"_"&amp;$AH951)&gt;0),"計画ok",IF(AND(AI951="WE適用",COUNTIF(Planning!$AS$10:$AS$896,$AF951&amp;"_"&amp;$AH951)=0),"未反映NG",""))</f>
        <v/>
      </c>
      <c r="AK951" s="6" t="str">
        <f t="shared" si="59"/>
        <v>_</v>
      </c>
      <c r="AL951" s="6" t="str">
        <f>IF(B951="","",_xlfn.XLOOKUP(AF951,CostDB!A:A,CostDB!G:G))</f>
        <v/>
      </c>
    </row>
    <row r="952" spans="1:38" x14ac:dyDescent="0.35">
      <c r="A952" s="8"/>
      <c r="B952" s="9"/>
      <c r="C952" s="9"/>
      <c r="D952" s="10"/>
      <c r="E952" s="9"/>
      <c r="F952" s="9"/>
      <c r="G952" s="9"/>
      <c r="H952" s="9"/>
      <c r="I952" s="9"/>
      <c r="J952" s="9"/>
      <c r="K952" s="9"/>
      <c r="L952" s="9"/>
      <c r="M952" s="9"/>
      <c r="N952" s="9"/>
      <c r="O952" s="9"/>
      <c r="P952" s="9"/>
      <c r="Q952" s="9"/>
      <c r="R952" s="9"/>
      <c r="S952" s="9"/>
      <c r="T952" s="9"/>
      <c r="U952" s="9"/>
      <c r="V952" s="9"/>
      <c r="W952" s="9"/>
      <c r="X952" s="9"/>
      <c r="Y952" s="9"/>
      <c r="Z952" s="9"/>
      <c r="AA952" s="9"/>
      <c r="AB952" s="9"/>
      <c r="AC952" s="10"/>
      <c r="AD952" s="535"/>
      <c r="AE952" s="6">
        <f t="shared" si="60"/>
        <v>0</v>
      </c>
      <c r="AF952" s="6" t="str">
        <f>IF($AE952=17,_xlfn.XLOOKUP($A952&amp;" ",CostDB!B:B,CostDB!A:A,"",,),IF($AE952=15,_xlfn.XLOOKUP($A952&amp;"   ",CostDB!B:B,CostDB!A:A,"",,),""))</f>
        <v/>
      </c>
      <c r="AG952" s="6" t="str">
        <f t="shared" si="58"/>
        <v/>
      </c>
      <c r="AH952" s="6" t="str">
        <f t="shared" si="57"/>
        <v/>
      </c>
      <c r="AI952" s="6" t="str">
        <f>IF($AF952="","",IF(LEFT(A952,5)="17500","タンク",IF(LEFT(A952,5)="17510","タンク",IF(COUNTIF(WeDB!$D$174:$D$183,$AF952)&gt;0,"吊掛けのみ",IF(COUNTIF(WeDB!$M$3:$M$169,$AF952)&gt;0,"アルミ",IF(COUNTIF(WeDB!D$3:D$169,$AF952),"WE適用","適用無し"))))))</f>
        <v/>
      </c>
      <c r="AJ952" s="6" t="str">
        <f>IF(AND(AI952="WE適用",COUNTIF(Planning!$AS$10:$AS$896,$AF952&amp;"_"&amp;$AH952)&gt;0),"計画ok",IF(AND(AI952="WE適用",COUNTIF(Planning!$AS$10:$AS$896,$AF952&amp;"_"&amp;$AH952)=0),"未反映NG",""))</f>
        <v/>
      </c>
      <c r="AK952" s="6" t="str">
        <f t="shared" si="59"/>
        <v>_</v>
      </c>
      <c r="AL952" s="6" t="str">
        <f>IF(B952="","",_xlfn.XLOOKUP(AF952,CostDB!A:A,CostDB!G:G))</f>
        <v/>
      </c>
    </row>
    <row r="953" spans="1:38" x14ac:dyDescent="0.35">
      <c r="A953" s="8"/>
      <c r="B953" s="9"/>
      <c r="C953" s="9"/>
      <c r="D953" s="10"/>
      <c r="E953" s="9"/>
      <c r="F953" s="9"/>
      <c r="G953" s="9"/>
      <c r="H953" s="9"/>
      <c r="I953" s="9"/>
      <c r="J953" s="9"/>
      <c r="K953" s="9"/>
      <c r="L953" s="9"/>
      <c r="M953" s="9"/>
      <c r="N953" s="9"/>
      <c r="O953" s="9"/>
      <c r="P953" s="9"/>
      <c r="Q953" s="9"/>
      <c r="R953" s="9"/>
      <c r="S953" s="9"/>
      <c r="T953" s="9"/>
      <c r="U953" s="9"/>
      <c r="V953" s="9"/>
      <c r="W953" s="9"/>
      <c r="X953" s="9"/>
      <c r="Y953" s="9"/>
      <c r="Z953" s="9"/>
      <c r="AA953" s="9"/>
      <c r="AB953" s="9"/>
      <c r="AC953" s="10"/>
      <c r="AD953" s="535"/>
      <c r="AE953" s="6">
        <f t="shared" si="60"/>
        <v>0</v>
      </c>
      <c r="AF953" s="6" t="str">
        <f>IF($AE953=17,_xlfn.XLOOKUP($A953&amp;" ",CostDB!B:B,CostDB!A:A,"",,),IF($AE953=15,_xlfn.XLOOKUP($A953&amp;"   ",CostDB!B:B,CostDB!A:A,"",,),""))</f>
        <v/>
      </c>
      <c r="AG953" s="6" t="str">
        <f t="shared" si="58"/>
        <v/>
      </c>
      <c r="AH953" s="6" t="str">
        <f t="shared" si="57"/>
        <v/>
      </c>
      <c r="AI953" s="6" t="str">
        <f>IF($AF953="","",IF(LEFT(A953,5)="17500","タンク",IF(LEFT(A953,5)="17510","タンク",IF(COUNTIF(WeDB!$D$174:$D$183,$AF953)&gt;0,"吊掛けのみ",IF(COUNTIF(WeDB!$M$3:$M$169,$AF953)&gt;0,"アルミ",IF(COUNTIF(WeDB!D$3:D$169,$AF953),"WE適用","適用無し"))))))</f>
        <v/>
      </c>
      <c r="AJ953" s="6" t="str">
        <f>IF(AND(AI953="WE適用",COUNTIF(Planning!$AS$10:$AS$896,$AF953&amp;"_"&amp;$AH953)&gt;0),"計画ok",IF(AND(AI953="WE適用",COUNTIF(Planning!$AS$10:$AS$896,$AF953&amp;"_"&amp;$AH953)=0),"未反映NG",""))</f>
        <v/>
      </c>
      <c r="AK953" s="6" t="str">
        <f t="shared" si="59"/>
        <v>_</v>
      </c>
      <c r="AL953" s="6" t="str">
        <f>IF(B953="","",_xlfn.XLOOKUP(AF953,CostDB!A:A,CostDB!G:G))</f>
        <v/>
      </c>
    </row>
    <row r="954" spans="1:38" x14ac:dyDescent="0.35">
      <c r="A954" s="8"/>
      <c r="B954" s="9"/>
      <c r="C954" s="9"/>
      <c r="D954" s="10"/>
      <c r="E954" s="9"/>
      <c r="F954" s="9"/>
      <c r="G954" s="9"/>
      <c r="H954" s="9"/>
      <c r="I954" s="9"/>
      <c r="J954" s="9"/>
      <c r="K954" s="9"/>
      <c r="L954" s="9"/>
      <c r="M954" s="9"/>
      <c r="N954" s="9"/>
      <c r="O954" s="9"/>
      <c r="P954" s="9"/>
      <c r="Q954" s="9"/>
      <c r="R954" s="9"/>
      <c r="S954" s="9"/>
      <c r="T954" s="9"/>
      <c r="U954" s="9"/>
      <c r="V954" s="9"/>
      <c r="W954" s="9"/>
      <c r="X954" s="9"/>
      <c r="Y954" s="9"/>
      <c r="Z954" s="9"/>
      <c r="AA954" s="9"/>
      <c r="AB954" s="9"/>
      <c r="AC954" s="10"/>
      <c r="AD954" s="535"/>
      <c r="AE954" s="6">
        <f t="shared" si="60"/>
        <v>0</v>
      </c>
      <c r="AF954" s="6" t="str">
        <f>IF($AE954=17,_xlfn.XLOOKUP($A954&amp;" ",CostDB!B:B,CostDB!A:A,"",,),IF($AE954=15,_xlfn.XLOOKUP($A954&amp;"   ",CostDB!B:B,CostDB!A:A,"",,),""))</f>
        <v/>
      </c>
      <c r="AG954" s="6" t="str">
        <f t="shared" si="58"/>
        <v/>
      </c>
      <c r="AH954" s="6" t="str">
        <f t="shared" si="57"/>
        <v/>
      </c>
      <c r="AI954" s="6" t="str">
        <f>IF($AF954="","",IF(LEFT(A954,5)="17500","タンク",IF(LEFT(A954,5)="17510","タンク",IF(COUNTIF(WeDB!$D$174:$D$183,$AF954)&gt;0,"吊掛けのみ",IF(COUNTIF(WeDB!$M$3:$M$169,$AF954)&gt;0,"アルミ",IF(COUNTIF(WeDB!D$3:D$169,$AF954),"WE適用","適用無し"))))))</f>
        <v/>
      </c>
      <c r="AJ954" s="6" t="str">
        <f>IF(AND(AI954="WE適用",COUNTIF(Planning!$AS$10:$AS$896,$AF954&amp;"_"&amp;$AH954)&gt;0),"計画ok",IF(AND(AI954="WE適用",COUNTIF(Planning!$AS$10:$AS$896,$AF954&amp;"_"&amp;$AH954)=0),"未反映NG",""))</f>
        <v/>
      </c>
      <c r="AK954" s="6" t="str">
        <f t="shared" si="59"/>
        <v>_</v>
      </c>
      <c r="AL954" s="6" t="str">
        <f>IF(B954="","",_xlfn.XLOOKUP(AF954,CostDB!A:A,CostDB!G:G))</f>
        <v/>
      </c>
    </row>
    <row r="955" spans="1:38" x14ac:dyDescent="0.35">
      <c r="A955" s="8"/>
      <c r="B955" s="9"/>
      <c r="C955" s="9"/>
      <c r="D955" s="10"/>
      <c r="E955" s="9"/>
      <c r="F955" s="9"/>
      <c r="G955" s="9"/>
      <c r="H955" s="9"/>
      <c r="I955" s="9"/>
      <c r="J955" s="9"/>
      <c r="K955" s="9"/>
      <c r="L955" s="9"/>
      <c r="M955" s="9"/>
      <c r="N955" s="9"/>
      <c r="O955" s="9"/>
      <c r="P955" s="9"/>
      <c r="Q955" s="9"/>
      <c r="R955" s="9"/>
      <c r="S955" s="9"/>
      <c r="T955" s="9"/>
      <c r="U955" s="9"/>
      <c r="V955" s="9"/>
      <c r="W955" s="9"/>
      <c r="X955" s="9"/>
      <c r="Y955" s="9"/>
      <c r="Z955" s="9"/>
      <c r="AA955" s="9"/>
      <c r="AB955" s="9"/>
      <c r="AC955" s="10"/>
      <c r="AD955" s="535"/>
      <c r="AE955" s="6">
        <f t="shared" si="60"/>
        <v>0</v>
      </c>
      <c r="AF955" s="6" t="str">
        <f>IF($AE955=17,_xlfn.XLOOKUP($A955&amp;" ",CostDB!B:B,CostDB!A:A,"",,),IF($AE955=15,_xlfn.XLOOKUP($A955&amp;"   ",CostDB!B:B,CostDB!A:A,"",,),""))</f>
        <v/>
      </c>
      <c r="AG955" s="6" t="str">
        <f t="shared" si="58"/>
        <v/>
      </c>
      <c r="AH955" s="6" t="str">
        <f t="shared" si="57"/>
        <v/>
      </c>
      <c r="AI955" s="6" t="str">
        <f>IF($AF955="","",IF(LEFT(A955,5)="17500","タンク",IF(LEFT(A955,5)="17510","タンク",IF(COUNTIF(WeDB!$D$174:$D$183,$AF955)&gt;0,"吊掛けのみ",IF(COUNTIF(WeDB!$M$3:$M$169,$AF955)&gt;0,"アルミ",IF(COUNTIF(WeDB!D$3:D$169,$AF955),"WE適用","適用無し"))))))</f>
        <v/>
      </c>
      <c r="AJ955" s="6" t="str">
        <f>IF(AND(AI955="WE適用",COUNTIF(Planning!$AS$10:$AS$896,$AF955&amp;"_"&amp;$AH955)&gt;0),"計画ok",IF(AND(AI955="WE適用",COUNTIF(Planning!$AS$10:$AS$896,$AF955&amp;"_"&amp;$AH955)=0),"未反映NG",""))</f>
        <v/>
      </c>
      <c r="AK955" s="6" t="str">
        <f t="shared" si="59"/>
        <v>_</v>
      </c>
      <c r="AL955" s="6" t="str">
        <f>IF(B955="","",_xlfn.XLOOKUP(AF955,CostDB!A:A,CostDB!G:G))</f>
        <v/>
      </c>
    </row>
    <row r="956" spans="1:38" x14ac:dyDescent="0.35">
      <c r="A956" s="8"/>
      <c r="B956" s="9"/>
      <c r="C956" s="9"/>
      <c r="D956" s="10"/>
      <c r="E956" s="9"/>
      <c r="F956" s="9"/>
      <c r="G956" s="9"/>
      <c r="H956" s="9"/>
      <c r="I956" s="9"/>
      <c r="J956" s="9"/>
      <c r="K956" s="9"/>
      <c r="L956" s="9"/>
      <c r="M956" s="9"/>
      <c r="N956" s="9"/>
      <c r="O956" s="9"/>
      <c r="P956" s="9"/>
      <c r="Q956" s="9"/>
      <c r="R956" s="9"/>
      <c r="S956" s="9"/>
      <c r="T956" s="9"/>
      <c r="U956" s="9"/>
      <c r="V956" s="9"/>
      <c r="W956" s="9"/>
      <c r="X956" s="9"/>
      <c r="Y956" s="9"/>
      <c r="Z956" s="9"/>
      <c r="AA956" s="9"/>
      <c r="AB956" s="9"/>
      <c r="AC956" s="10"/>
      <c r="AD956" s="535"/>
      <c r="AE956" s="6">
        <f t="shared" si="60"/>
        <v>0</v>
      </c>
      <c r="AF956" s="6" t="str">
        <f>IF($AE956=17,_xlfn.XLOOKUP($A956&amp;" ",CostDB!B:B,CostDB!A:A,"",,),IF($AE956=15,_xlfn.XLOOKUP($A956&amp;"   ",CostDB!B:B,CostDB!A:A,"",,),""))</f>
        <v/>
      </c>
      <c r="AG956" s="6" t="str">
        <f t="shared" si="58"/>
        <v/>
      </c>
      <c r="AH956" s="6" t="str">
        <f t="shared" si="57"/>
        <v/>
      </c>
      <c r="AI956" s="6" t="str">
        <f>IF($AF956="","",IF(LEFT(A956,5)="17500","タンク",IF(LEFT(A956,5)="17510","タンク",IF(COUNTIF(WeDB!$D$174:$D$183,$AF956)&gt;0,"吊掛けのみ",IF(COUNTIF(WeDB!$M$3:$M$169,$AF956)&gt;0,"アルミ",IF(COUNTIF(WeDB!D$3:D$169,$AF956),"WE適用","適用無し"))))))</f>
        <v/>
      </c>
      <c r="AJ956" s="6" t="str">
        <f>IF(AND(AI956="WE適用",COUNTIF(Planning!$AS$10:$AS$896,$AF956&amp;"_"&amp;$AH956)&gt;0),"計画ok",IF(AND(AI956="WE適用",COUNTIF(Planning!$AS$10:$AS$896,$AF956&amp;"_"&amp;$AH956)=0),"未反映NG",""))</f>
        <v/>
      </c>
      <c r="AK956" s="6" t="str">
        <f t="shared" si="59"/>
        <v>_</v>
      </c>
      <c r="AL956" s="6" t="str">
        <f>IF(B956="","",_xlfn.XLOOKUP(AF956,CostDB!A:A,CostDB!G:G))</f>
        <v/>
      </c>
    </row>
    <row r="957" spans="1:38" x14ac:dyDescent="0.35">
      <c r="A957" s="8"/>
      <c r="B957" s="9"/>
      <c r="C957" s="9"/>
      <c r="D957" s="10"/>
      <c r="E957" s="9"/>
      <c r="F957" s="9"/>
      <c r="G957" s="9"/>
      <c r="H957" s="9"/>
      <c r="I957" s="9"/>
      <c r="J957" s="9"/>
      <c r="K957" s="9"/>
      <c r="L957" s="9"/>
      <c r="M957" s="9"/>
      <c r="N957" s="9"/>
      <c r="O957" s="9"/>
      <c r="P957" s="9"/>
      <c r="Q957" s="9"/>
      <c r="R957" s="9"/>
      <c r="S957" s="9"/>
      <c r="T957" s="9"/>
      <c r="U957" s="9"/>
      <c r="V957" s="9"/>
      <c r="W957" s="9"/>
      <c r="X957" s="9"/>
      <c r="Y957" s="9"/>
      <c r="Z957" s="9"/>
      <c r="AA957" s="9"/>
      <c r="AB957" s="9"/>
      <c r="AC957" s="10"/>
      <c r="AD957" s="535"/>
      <c r="AE957" s="6">
        <f t="shared" si="60"/>
        <v>0</v>
      </c>
      <c r="AF957" s="6" t="str">
        <f>IF($AE957=17,_xlfn.XLOOKUP($A957&amp;" ",CostDB!B:B,CostDB!A:A,"",,),IF($AE957=15,_xlfn.XLOOKUP($A957&amp;"   ",CostDB!B:B,CostDB!A:A,"",,),""))</f>
        <v/>
      </c>
      <c r="AG957" s="6" t="str">
        <f t="shared" si="58"/>
        <v/>
      </c>
      <c r="AH957" s="6" t="str">
        <f t="shared" si="57"/>
        <v/>
      </c>
      <c r="AI957" s="6" t="str">
        <f>IF($AF957="","",IF(LEFT(A957,5)="17500","タンク",IF(LEFT(A957,5)="17510","タンク",IF(COUNTIF(WeDB!$D$174:$D$183,$AF957)&gt;0,"吊掛けのみ",IF(COUNTIF(WeDB!$M$3:$M$169,$AF957)&gt;0,"アルミ",IF(COUNTIF(WeDB!D$3:D$169,$AF957),"WE適用","適用無し"))))))</f>
        <v/>
      </c>
      <c r="AJ957" s="6" t="str">
        <f>IF(AND(AI957="WE適用",COUNTIF(Planning!$AS$10:$AS$896,$AF957&amp;"_"&amp;$AH957)&gt;0),"計画ok",IF(AND(AI957="WE適用",COUNTIF(Planning!$AS$10:$AS$896,$AF957&amp;"_"&amp;$AH957)=0),"未反映NG",""))</f>
        <v/>
      </c>
      <c r="AK957" s="6" t="str">
        <f t="shared" si="59"/>
        <v>_</v>
      </c>
      <c r="AL957" s="6" t="str">
        <f>IF(B957="","",_xlfn.XLOOKUP(AF957,CostDB!A:A,CostDB!G:G))</f>
        <v/>
      </c>
    </row>
    <row r="958" spans="1:38" x14ac:dyDescent="0.35">
      <c r="A958" s="8"/>
      <c r="B958" s="9"/>
      <c r="C958" s="9"/>
      <c r="D958" s="10"/>
      <c r="E958" s="9"/>
      <c r="F958" s="9"/>
      <c r="G958" s="9"/>
      <c r="H958" s="9"/>
      <c r="I958" s="9"/>
      <c r="J958" s="9"/>
      <c r="K958" s="9"/>
      <c r="L958" s="9"/>
      <c r="M958" s="9"/>
      <c r="N958" s="9"/>
      <c r="O958" s="9"/>
      <c r="P958" s="9"/>
      <c r="Q958" s="9"/>
      <c r="R958" s="9"/>
      <c r="S958" s="9"/>
      <c r="T958" s="9"/>
      <c r="U958" s="9"/>
      <c r="V958" s="9"/>
      <c r="W958" s="9"/>
      <c r="X958" s="9"/>
      <c r="Y958" s="9"/>
      <c r="Z958" s="9"/>
      <c r="AA958" s="9"/>
      <c r="AB958" s="9"/>
      <c r="AC958" s="10"/>
      <c r="AD958" s="535"/>
      <c r="AE958" s="6">
        <f t="shared" si="60"/>
        <v>0</v>
      </c>
      <c r="AF958" s="6" t="str">
        <f>IF($AE958=17,_xlfn.XLOOKUP($A958&amp;" ",CostDB!B:B,CostDB!A:A,"",,),IF($AE958=15,_xlfn.XLOOKUP($A958&amp;"   ",CostDB!B:B,CostDB!A:A,"",,),""))</f>
        <v/>
      </c>
      <c r="AG958" s="6" t="str">
        <f t="shared" si="58"/>
        <v/>
      </c>
      <c r="AH958" s="6" t="str">
        <f t="shared" si="57"/>
        <v/>
      </c>
      <c r="AI958" s="6" t="str">
        <f>IF($AF958="","",IF(LEFT(A958,5)="17500","タンク",IF(LEFT(A958,5)="17510","タンク",IF(COUNTIF(WeDB!$D$174:$D$183,$AF958)&gt;0,"吊掛けのみ",IF(COUNTIF(WeDB!$M$3:$M$169,$AF958)&gt;0,"アルミ",IF(COUNTIF(WeDB!D$3:D$169,$AF958),"WE適用","適用無し"))))))</f>
        <v/>
      </c>
      <c r="AJ958" s="6" t="str">
        <f>IF(AND(AI958="WE適用",COUNTIF(Planning!$AS$10:$AS$896,$AF958&amp;"_"&amp;$AH958)&gt;0),"計画ok",IF(AND(AI958="WE適用",COUNTIF(Planning!$AS$10:$AS$896,$AF958&amp;"_"&amp;$AH958)=0),"未反映NG",""))</f>
        <v/>
      </c>
      <c r="AK958" s="6" t="str">
        <f t="shared" si="59"/>
        <v>_</v>
      </c>
      <c r="AL958" s="6" t="str">
        <f>IF(B958="","",_xlfn.XLOOKUP(AF958,CostDB!A:A,CostDB!G:G))</f>
        <v/>
      </c>
    </row>
    <row r="959" spans="1:38" x14ac:dyDescent="0.35">
      <c r="A959" s="8"/>
      <c r="B959" s="9"/>
      <c r="C959" s="9"/>
      <c r="D959" s="10"/>
      <c r="E959" s="9"/>
      <c r="F959" s="9"/>
      <c r="G959" s="9"/>
      <c r="H959" s="9"/>
      <c r="I959" s="9"/>
      <c r="J959" s="9"/>
      <c r="K959" s="9"/>
      <c r="L959" s="9"/>
      <c r="M959" s="9"/>
      <c r="N959" s="9"/>
      <c r="O959" s="9"/>
      <c r="P959" s="9"/>
      <c r="Q959" s="9"/>
      <c r="R959" s="9"/>
      <c r="S959" s="9"/>
      <c r="T959" s="9"/>
      <c r="U959" s="9"/>
      <c r="V959" s="9"/>
      <c r="W959" s="9"/>
      <c r="X959" s="9"/>
      <c r="Y959" s="9"/>
      <c r="Z959" s="9"/>
      <c r="AA959" s="9"/>
      <c r="AB959" s="9"/>
      <c r="AC959" s="10"/>
      <c r="AD959" s="535"/>
      <c r="AE959" s="6">
        <f t="shared" si="60"/>
        <v>0</v>
      </c>
      <c r="AF959" s="6" t="str">
        <f>IF($AE959=17,_xlfn.XLOOKUP($A959&amp;" ",CostDB!B:B,CostDB!A:A,"",,),IF($AE959=15,_xlfn.XLOOKUP($A959&amp;"   ",CostDB!B:B,CostDB!A:A,"",,),""))</f>
        <v/>
      </c>
      <c r="AG959" s="6" t="str">
        <f t="shared" si="58"/>
        <v/>
      </c>
      <c r="AH959" s="6" t="str">
        <f t="shared" si="57"/>
        <v/>
      </c>
      <c r="AI959" s="6" t="str">
        <f>IF($AF959="","",IF(LEFT(A959,5)="17500","タンク",IF(LEFT(A959,5)="17510","タンク",IF(COUNTIF(WeDB!$D$174:$D$183,$AF959)&gt;0,"吊掛けのみ",IF(COUNTIF(WeDB!$M$3:$M$169,$AF959)&gt;0,"アルミ",IF(COUNTIF(WeDB!D$3:D$169,$AF959),"WE適用","適用無し"))))))</f>
        <v/>
      </c>
      <c r="AJ959" s="6" t="str">
        <f>IF(AND(AI959="WE適用",COUNTIF(Planning!$AS$10:$AS$896,$AF959&amp;"_"&amp;$AH959)&gt;0),"計画ok",IF(AND(AI959="WE適用",COUNTIF(Planning!$AS$10:$AS$896,$AF959&amp;"_"&amp;$AH959)=0),"未反映NG",""))</f>
        <v/>
      </c>
      <c r="AK959" s="6" t="str">
        <f t="shared" si="59"/>
        <v>_</v>
      </c>
      <c r="AL959" s="6" t="str">
        <f>IF(B959="","",_xlfn.XLOOKUP(AF959,CostDB!A:A,CostDB!G:G))</f>
        <v/>
      </c>
    </row>
    <row r="960" spans="1:38" x14ac:dyDescent="0.35">
      <c r="A960" s="8"/>
      <c r="B960" s="9"/>
      <c r="C960" s="9"/>
      <c r="D960" s="10"/>
      <c r="E960" s="9"/>
      <c r="F960" s="9"/>
      <c r="G960" s="9"/>
      <c r="H960" s="9"/>
      <c r="I960" s="9"/>
      <c r="J960" s="9"/>
      <c r="K960" s="9"/>
      <c r="L960" s="9"/>
      <c r="M960" s="9"/>
      <c r="N960" s="9"/>
      <c r="O960" s="9"/>
      <c r="P960" s="9"/>
      <c r="Q960" s="9"/>
      <c r="R960" s="9"/>
      <c r="S960" s="9"/>
      <c r="T960" s="9"/>
      <c r="U960" s="9"/>
      <c r="V960" s="9"/>
      <c r="W960" s="9"/>
      <c r="X960" s="9"/>
      <c r="Y960" s="9"/>
      <c r="Z960" s="9"/>
      <c r="AA960" s="9"/>
      <c r="AB960" s="9"/>
      <c r="AC960" s="10"/>
      <c r="AD960" s="535"/>
      <c r="AE960" s="6">
        <f t="shared" si="60"/>
        <v>0</v>
      </c>
      <c r="AF960" s="6" t="str">
        <f>IF($AE960=17,_xlfn.XLOOKUP($A960&amp;" ",CostDB!B:B,CostDB!A:A,"",,),IF($AE960=15,_xlfn.XLOOKUP($A960&amp;"   ",CostDB!B:B,CostDB!A:A,"",,),""))</f>
        <v/>
      </c>
      <c r="AG960" s="6" t="str">
        <f t="shared" si="58"/>
        <v/>
      </c>
      <c r="AH960" s="6" t="str">
        <f t="shared" si="57"/>
        <v/>
      </c>
      <c r="AI960" s="6" t="str">
        <f>IF($AF960="","",IF(LEFT(A960,5)="17500","タンク",IF(LEFT(A960,5)="17510","タンク",IF(COUNTIF(WeDB!$D$174:$D$183,$AF960)&gt;0,"吊掛けのみ",IF(COUNTIF(WeDB!$M$3:$M$169,$AF960)&gt;0,"アルミ",IF(COUNTIF(WeDB!D$3:D$169,$AF960),"WE適用","適用無し"))))))</f>
        <v/>
      </c>
      <c r="AJ960" s="6" t="str">
        <f>IF(AND(AI960="WE適用",COUNTIF(Planning!$AS$10:$AS$896,$AF960&amp;"_"&amp;$AH960)&gt;0),"計画ok",IF(AND(AI960="WE適用",COUNTIF(Planning!$AS$10:$AS$896,$AF960&amp;"_"&amp;$AH960)=0),"未反映NG",""))</f>
        <v/>
      </c>
      <c r="AK960" s="6" t="str">
        <f t="shared" si="59"/>
        <v>_</v>
      </c>
      <c r="AL960" s="6" t="str">
        <f>IF(B960="","",_xlfn.XLOOKUP(AF960,CostDB!A:A,CostDB!G:G))</f>
        <v/>
      </c>
    </row>
    <row r="961" spans="1:38" x14ac:dyDescent="0.35">
      <c r="A961" s="8"/>
      <c r="B961" s="9"/>
      <c r="C961" s="9"/>
      <c r="D961" s="10"/>
      <c r="E961" s="9"/>
      <c r="F961" s="9"/>
      <c r="G961" s="9"/>
      <c r="H961" s="9"/>
      <c r="I961" s="9"/>
      <c r="J961" s="9"/>
      <c r="K961" s="9"/>
      <c r="L961" s="9"/>
      <c r="M961" s="9"/>
      <c r="N961" s="9"/>
      <c r="O961" s="9"/>
      <c r="P961" s="9"/>
      <c r="Q961" s="9"/>
      <c r="R961" s="9"/>
      <c r="S961" s="9"/>
      <c r="T961" s="9"/>
      <c r="U961" s="9"/>
      <c r="V961" s="9"/>
      <c r="W961" s="9"/>
      <c r="X961" s="9"/>
      <c r="Y961" s="9"/>
      <c r="Z961" s="9"/>
      <c r="AA961" s="9"/>
      <c r="AB961" s="9"/>
      <c r="AC961" s="10"/>
      <c r="AD961" s="535"/>
      <c r="AE961" s="6">
        <f t="shared" si="60"/>
        <v>0</v>
      </c>
      <c r="AF961" s="6" t="str">
        <f>IF($AE961=17,_xlfn.XLOOKUP($A961&amp;" ",CostDB!B:B,CostDB!A:A,"",,),IF($AE961=15,_xlfn.XLOOKUP($A961&amp;"   ",CostDB!B:B,CostDB!A:A,"",,),""))</f>
        <v/>
      </c>
      <c r="AG961" s="6" t="str">
        <f t="shared" si="58"/>
        <v/>
      </c>
      <c r="AH961" s="6" t="str">
        <f t="shared" si="57"/>
        <v/>
      </c>
      <c r="AI961" s="6" t="str">
        <f>IF($AF961="","",IF(LEFT(A961,5)="17500","タンク",IF(LEFT(A961,5)="17510","タンク",IF(COUNTIF(WeDB!$D$174:$D$183,$AF961)&gt;0,"吊掛けのみ",IF(COUNTIF(WeDB!$M$3:$M$169,$AF961)&gt;0,"アルミ",IF(COUNTIF(WeDB!D$3:D$169,$AF961),"WE適用","適用無し"))))))</f>
        <v/>
      </c>
      <c r="AJ961" s="6" t="str">
        <f>IF(AND(AI961="WE適用",COUNTIF(Planning!$AS$10:$AS$896,$AF961&amp;"_"&amp;$AH961)&gt;0),"計画ok",IF(AND(AI961="WE適用",COUNTIF(Planning!$AS$10:$AS$896,$AF961&amp;"_"&amp;$AH961)=0),"未反映NG",""))</f>
        <v/>
      </c>
      <c r="AK961" s="6" t="str">
        <f t="shared" si="59"/>
        <v>_</v>
      </c>
      <c r="AL961" s="6" t="str">
        <f>IF(B961="","",_xlfn.XLOOKUP(AF961,CostDB!A:A,CostDB!G:G))</f>
        <v/>
      </c>
    </row>
    <row r="962" spans="1:38" x14ac:dyDescent="0.35">
      <c r="A962" s="8"/>
      <c r="B962" s="9"/>
      <c r="C962" s="9"/>
      <c r="D962" s="10"/>
      <c r="E962" s="9"/>
      <c r="F962" s="9"/>
      <c r="G962" s="9"/>
      <c r="H962" s="9"/>
      <c r="I962" s="9"/>
      <c r="J962" s="9"/>
      <c r="K962" s="9"/>
      <c r="L962" s="9"/>
      <c r="M962" s="9"/>
      <c r="N962" s="9"/>
      <c r="O962" s="9"/>
      <c r="P962" s="9"/>
      <c r="Q962" s="9"/>
      <c r="R962" s="9"/>
      <c r="S962" s="9"/>
      <c r="T962" s="9"/>
      <c r="U962" s="9"/>
      <c r="V962" s="9"/>
      <c r="W962" s="9"/>
      <c r="X962" s="9"/>
      <c r="Y962" s="9"/>
      <c r="Z962" s="9"/>
      <c r="AA962" s="9"/>
      <c r="AB962" s="9"/>
      <c r="AC962" s="10"/>
      <c r="AD962" s="535"/>
      <c r="AE962" s="6">
        <f t="shared" si="60"/>
        <v>0</v>
      </c>
      <c r="AF962" s="6" t="str">
        <f>IF($AE962=17,_xlfn.XLOOKUP($A962&amp;" ",CostDB!B:B,CostDB!A:A,"",,),IF($AE962=15,_xlfn.XLOOKUP($A962&amp;"   ",CostDB!B:B,CostDB!A:A,"",,),""))</f>
        <v/>
      </c>
      <c r="AG962" s="6" t="str">
        <f t="shared" si="58"/>
        <v/>
      </c>
      <c r="AH962" s="6" t="str">
        <f t="shared" si="57"/>
        <v/>
      </c>
      <c r="AI962" s="6" t="str">
        <f>IF($AF962="","",IF(LEFT(A962,5)="17500","タンク",IF(LEFT(A962,5)="17510","タンク",IF(COUNTIF(WeDB!$D$174:$D$183,$AF962)&gt;0,"吊掛けのみ",IF(COUNTIF(WeDB!$M$3:$M$169,$AF962)&gt;0,"アルミ",IF(COUNTIF(WeDB!D$3:D$169,$AF962),"WE適用","適用無し"))))))</f>
        <v/>
      </c>
      <c r="AJ962" s="6" t="str">
        <f>IF(AND(AI962="WE適用",COUNTIF(Planning!$AS$10:$AS$896,$AF962&amp;"_"&amp;$AH962)&gt;0),"計画ok",IF(AND(AI962="WE適用",COUNTIF(Planning!$AS$10:$AS$896,$AF962&amp;"_"&amp;$AH962)=0),"未反映NG",""))</f>
        <v/>
      </c>
      <c r="AK962" s="6" t="str">
        <f t="shared" si="59"/>
        <v>_</v>
      </c>
      <c r="AL962" s="6" t="str">
        <f>IF(B962="","",_xlfn.XLOOKUP(AF962,CostDB!A:A,CostDB!G:G))</f>
        <v/>
      </c>
    </row>
    <row r="963" spans="1:38" x14ac:dyDescent="0.35">
      <c r="A963" s="8"/>
      <c r="B963" s="9"/>
      <c r="C963" s="9"/>
      <c r="D963" s="10"/>
      <c r="E963" s="9"/>
      <c r="F963" s="9"/>
      <c r="G963" s="9"/>
      <c r="H963" s="9"/>
      <c r="I963" s="9"/>
      <c r="J963" s="9"/>
      <c r="K963" s="9"/>
      <c r="L963" s="9"/>
      <c r="M963" s="9"/>
      <c r="N963" s="9"/>
      <c r="O963" s="9"/>
      <c r="P963" s="9"/>
      <c r="Q963" s="9"/>
      <c r="R963" s="9"/>
      <c r="S963" s="9"/>
      <c r="T963" s="9"/>
      <c r="U963" s="9"/>
      <c r="V963" s="9"/>
      <c r="W963" s="9"/>
      <c r="X963" s="9"/>
      <c r="Y963" s="9"/>
      <c r="Z963" s="9"/>
      <c r="AA963" s="9"/>
      <c r="AB963" s="9"/>
      <c r="AC963" s="10"/>
      <c r="AD963" s="535"/>
      <c r="AE963" s="6">
        <f t="shared" si="60"/>
        <v>0</v>
      </c>
      <c r="AF963" s="6" t="str">
        <f>IF($AE963=17,_xlfn.XLOOKUP($A963&amp;" ",CostDB!B:B,CostDB!A:A,"",,),IF($AE963=15,_xlfn.XLOOKUP($A963&amp;"   ",CostDB!B:B,CostDB!A:A,"",,),""))</f>
        <v/>
      </c>
      <c r="AG963" s="6" t="str">
        <f t="shared" si="58"/>
        <v/>
      </c>
      <c r="AH963" s="6" t="str">
        <f t="shared" si="57"/>
        <v/>
      </c>
      <c r="AI963" s="6" t="str">
        <f>IF($AF963="","",IF(LEFT(A963,5)="17500","タンク",IF(LEFT(A963,5)="17510","タンク",IF(COUNTIF(WeDB!$D$174:$D$183,$AF963)&gt;0,"吊掛けのみ",IF(COUNTIF(WeDB!$M$3:$M$169,$AF963)&gt;0,"アルミ",IF(COUNTIF(WeDB!D$3:D$169,$AF963),"WE適用","適用無し"))))))</f>
        <v/>
      </c>
      <c r="AJ963" s="6" t="str">
        <f>IF(AND(AI963="WE適用",COUNTIF(Planning!$AS$10:$AS$896,$AF963&amp;"_"&amp;$AH963)&gt;0),"計画ok",IF(AND(AI963="WE適用",COUNTIF(Planning!$AS$10:$AS$896,$AF963&amp;"_"&amp;$AH963)=0),"未反映NG",""))</f>
        <v/>
      </c>
      <c r="AK963" s="6" t="str">
        <f t="shared" si="59"/>
        <v>_</v>
      </c>
      <c r="AL963" s="6" t="str">
        <f>IF(B963="","",_xlfn.XLOOKUP(AF963,CostDB!A:A,CostDB!G:G))</f>
        <v/>
      </c>
    </row>
    <row r="964" spans="1:38" x14ac:dyDescent="0.35">
      <c r="A964" s="8"/>
      <c r="B964" s="9"/>
      <c r="C964" s="9"/>
      <c r="D964" s="10"/>
      <c r="E964" s="9"/>
      <c r="F964" s="9"/>
      <c r="G964" s="9"/>
      <c r="H964" s="9"/>
      <c r="I964" s="9"/>
      <c r="J964" s="9"/>
      <c r="K964" s="9"/>
      <c r="L964" s="9"/>
      <c r="M964" s="9"/>
      <c r="N964" s="9"/>
      <c r="O964" s="9"/>
      <c r="P964" s="9"/>
      <c r="Q964" s="9"/>
      <c r="R964" s="9"/>
      <c r="S964" s="9"/>
      <c r="T964" s="9"/>
      <c r="U964" s="9"/>
      <c r="V964" s="9"/>
      <c r="W964" s="9"/>
      <c r="X964" s="9"/>
      <c r="Y964" s="9"/>
      <c r="Z964" s="9"/>
      <c r="AA964" s="9"/>
      <c r="AB964" s="9"/>
      <c r="AC964" s="10"/>
      <c r="AD964" s="535"/>
      <c r="AE964" s="6">
        <f t="shared" si="60"/>
        <v>0</v>
      </c>
      <c r="AF964" s="6" t="str">
        <f>IF($AE964=17,_xlfn.XLOOKUP($A964&amp;" ",CostDB!B:B,CostDB!A:A,"",,),IF($AE964=15,_xlfn.XLOOKUP($A964&amp;"   ",CostDB!B:B,CostDB!A:A,"",,),""))</f>
        <v/>
      </c>
      <c r="AG964" s="6" t="str">
        <f t="shared" si="58"/>
        <v/>
      </c>
      <c r="AH964" s="6" t="str">
        <f t="shared" si="57"/>
        <v/>
      </c>
      <c r="AI964" s="6" t="str">
        <f>IF($AF964="","",IF(LEFT(A964,5)="17500","タンク",IF(LEFT(A964,5)="17510","タンク",IF(COUNTIF(WeDB!$D$174:$D$183,$AF964)&gt;0,"吊掛けのみ",IF(COUNTIF(WeDB!$M$3:$M$169,$AF964)&gt;0,"アルミ",IF(COUNTIF(WeDB!D$3:D$169,$AF964),"WE適用","適用無し"))))))</f>
        <v/>
      </c>
      <c r="AJ964" s="6" t="str">
        <f>IF(AND(AI964="WE適用",COUNTIF(Planning!$AS$10:$AS$896,$AF964&amp;"_"&amp;$AH964)&gt;0),"計画ok",IF(AND(AI964="WE適用",COUNTIF(Planning!$AS$10:$AS$896,$AF964&amp;"_"&amp;$AH964)=0),"未反映NG",""))</f>
        <v/>
      </c>
      <c r="AK964" s="6" t="str">
        <f t="shared" si="59"/>
        <v>_</v>
      </c>
      <c r="AL964" s="6" t="str">
        <f>IF(B964="","",_xlfn.XLOOKUP(AF964,CostDB!A:A,CostDB!G:G))</f>
        <v/>
      </c>
    </row>
    <row r="965" spans="1:38" x14ac:dyDescent="0.35">
      <c r="A965" s="8"/>
      <c r="B965" s="9"/>
      <c r="C965" s="9"/>
      <c r="D965" s="10"/>
      <c r="E965" s="9"/>
      <c r="F965" s="9"/>
      <c r="G965" s="9"/>
      <c r="H965" s="9"/>
      <c r="I965" s="9"/>
      <c r="J965" s="9"/>
      <c r="K965" s="9"/>
      <c r="L965" s="9"/>
      <c r="M965" s="9"/>
      <c r="N965" s="9"/>
      <c r="O965" s="9"/>
      <c r="P965" s="9"/>
      <c r="Q965" s="9"/>
      <c r="R965" s="9"/>
      <c r="S965" s="9"/>
      <c r="T965" s="9"/>
      <c r="U965" s="9"/>
      <c r="V965" s="9"/>
      <c r="W965" s="9"/>
      <c r="X965" s="9"/>
      <c r="Y965" s="9"/>
      <c r="Z965" s="9"/>
      <c r="AA965" s="9"/>
      <c r="AB965" s="9"/>
      <c r="AC965" s="10"/>
      <c r="AD965" s="535"/>
      <c r="AE965" s="6">
        <f t="shared" si="60"/>
        <v>0</v>
      </c>
      <c r="AF965" s="6" t="str">
        <f>IF($AE965=17,_xlfn.XLOOKUP($A965&amp;" ",CostDB!B:B,CostDB!A:A,"",,),IF($AE965=15,_xlfn.XLOOKUP($A965&amp;"   ",CostDB!B:B,CostDB!A:A,"",,),""))</f>
        <v/>
      </c>
      <c r="AG965" s="6" t="str">
        <f t="shared" si="58"/>
        <v/>
      </c>
      <c r="AH965" s="6" t="str">
        <f t="shared" ref="AH965:AH1001" si="61">IF($AG965="","",IF($AG965="COM","CBU",IF($AG965="MULTI","CBU",IF($AG965="FUN","CBU",IF($AG965="CELL","CBU",IF($AG965="CKD","CKD"))))))</f>
        <v/>
      </c>
      <c r="AI965" s="6" t="str">
        <f>IF($AF965="","",IF(LEFT(A965,5)="17500","タンク",IF(LEFT(A965,5)="17510","タンク",IF(COUNTIF(WeDB!$D$174:$D$183,$AF965)&gt;0,"吊掛けのみ",IF(COUNTIF(WeDB!$M$3:$M$169,$AF965)&gt;0,"アルミ",IF(COUNTIF(WeDB!D$3:D$169,$AF965),"WE適用","適用無し"))))))</f>
        <v/>
      </c>
      <c r="AJ965" s="6" t="str">
        <f>IF(AND(AI965="WE適用",COUNTIF(Planning!$AS$10:$AS$896,$AF965&amp;"_"&amp;$AH965)&gt;0),"計画ok",IF(AND(AI965="WE適用",COUNTIF(Planning!$AS$10:$AS$896,$AF965&amp;"_"&amp;$AH965)=0),"未反映NG",""))</f>
        <v/>
      </c>
      <c r="AK965" s="6" t="str">
        <f t="shared" si="59"/>
        <v>_</v>
      </c>
      <c r="AL965" s="6" t="str">
        <f>IF(B965="","",_xlfn.XLOOKUP(AF965,CostDB!A:A,CostDB!G:G))</f>
        <v/>
      </c>
    </row>
    <row r="966" spans="1:38" x14ac:dyDescent="0.35">
      <c r="A966" s="8"/>
      <c r="B966" s="9"/>
      <c r="C966" s="9"/>
      <c r="D966" s="10"/>
      <c r="E966" s="9"/>
      <c r="F966" s="9"/>
      <c r="G966" s="9"/>
      <c r="H966" s="9"/>
      <c r="I966" s="9"/>
      <c r="J966" s="9"/>
      <c r="K966" s="9"/>
      <c r="L966" s="9"/>
      <c r="M966" s="9"/>
      <c r="N966" s="9"/>
      <c r="O966" s="9"/>
      <c r="P966" s="9"/>
      <c r="Q966" s="9"/>
      <c r="R966" s="9"/>
      <c r="S966" s="9"/>
      <c r="T966" s="9"/>
      <c r="U966" s="9"/>
      <c r="V966" s="9"/>
      <c r="W966" s="9"/>
      <c r="X966" s="9"/>
      <c r="Y966" s="9"/>
      <c r="Z966" s="9"/>
      <c r="AA966" s="9"/>
      <c r="AB966" s="9"/>
      <c r="AC966" s="10"/>
      <c r="AD966" s="535"/>
      <c r="AE966" s="6">
        <f t="shared" si="60"/>
        <v>0</v>
      </c>
      <c r="AF966" s="6" t="str">
        <f>IF($AE966=17,_xlfn.XLOOKUP($A966&amp;" ",CostDB!B:B,CostDB!A:A,"",,),IF($AE966=15,_xlfn.XLOOKUP($A966&amp;"   ",CostDB!B:B,CostDB!A:A,"",,),""))</f>
        <v/>
      </c>
      <c r="AG966" s="6" t="str">
        <f t="shared" ref="AG966:AG1001" si="62">IF($B966="K2AF02","COM",IF($B966="K2AF04","MULTI",IF($B966="K2AFC3","FUN",IF($B966="K2AFC4","CELL",IF($B966="K2KD32","CKD","")))))</f>
        <v/>
      </c>
      <c r="AH966" s="6" t="str">
        <f t="shared" si="61"/>
        <v/>
      </c>
      <c r="AI966" s="6" t="str">
        <f>IF($AF966="","",IF(LEFT(A966,5)="17500","タンク",IF(LEFT(A966,5)="17510","タンク",IF(COUNTIF(WeDB!$D$174:$D$183,$AF966)&gt;0,"吊掛けのみ",IF(COUNTIF(WeDB!$M$3:$M$169,$AF966)&gt;0,"アルミ",IF(COUNTIF(WeDB!D$3:D$169,$AF966),"WE適用","適用無し"))))))</f>
        <v/>
      </c>
      <c r="AJ966" s="6" t="str">
        <f>IF(AND(AI966="WE適用",COUNTIF(Planning!$AS$10:$AS$896,$AF966&amp;"_"&amp;$AH966)&gt;0),"計画ok",IF(AND(AI966="WE適用",COUNTIF(Planning!$AS$10:$AS$896,$AF966&amp;"_"&amp;$AH966)=0),"未反映NG",""))</f>
        <v/>
      </c>
      <c r="AK966" s="6" t="str">
        <f t="shared" ref="AK966:AK1001" si="63">AF966&amp;"_"&amp;AH966</f>
        <v>_</v>
      </c>
      <c r="AL966" s="6" t="str">
        <f>IF(B966="","",_xlfn.XLOOKUP(AF966,CostDB!A:A,CostDB!G:G))</f>
        <v/>
      </c>
    </row>
    <row r="967" spans="1:38" x14ac:dyDescent="0.35">
      <c r="A967" s="8"/>
      <c r="B967" s="9"/>
      <c r="C967" s="9"/>
      <c r="D967" s="10"/>
      <c r="E967" s="9"/>
      <c r="F967" s="9"/>
      <c r="G967" s="9"/>
      <c r="H967" s="9"/>
      <c r="I967" s="9"/>
      <c r="J967" s="9"/>
      <c r="K967" s="9"/>
      <c r="L967" s="9"/>
      <c r="M967" s="9"/>
      <c r="N967" s="9"/>
      <c r="O967" s="9"/>
      <c r="P967" s="9"/>
      <c r="Q967" s="9"/>
      <c r="R967" s="9"/>
      <c r="S967" s="9"/>
      <c r="T967" s="9"/>
      <c r="U967" s="9"/>
      <c r="V967" s="9"/>
      <c r="W967" s="9"/>
      <c r="X967" s="9"/>
      <c r="Y967" s="9"/>
      <c r="Z967" s="9"/>
      <c r="AA967" s="9"/>
      <c r="AB967" s="9"/>
      <c r="AC967" s="10"/>
      <c r="AD967" s="535"/>
      <c r="AE967" s="6">
        <f t="shared" si="60"/>
        <v>0</v>
      </c>
      <c r="AF967" s="6" t="str">
        <f>IF($AE967=17,_xlfn.XLOOKUP($A967&amp;" ",CostDB!B:B,CostDB!A:A,"",,),IF($AE967=15,_xlfn.XLOOKUP($A967&amp;"   ",CostDB!B:B,CostDB!A:A,"",,),""))</f>
        <v/>
      </c>
      <c r="AG967" s="6" t="str">
        <f t="shared" si="62"/>
        <v/>
      </c>
      <c r="AH967" s="6" t="str">
        <f t="shared" si="61"/>
        <v/>
      </c>
      <c r="AI967" s="6" t="str">
        <f>IF($AF967="","",IF(LEFT(A967,5)="17500","タンク",IF(LEFT(A967,5)="17510","タンク",IF(COUNTIF(WeDB!$D$174:$D$183,$AF967)&gt;0,"吊掛けのみ",IF(COUNTIF(WeDB!$M$3:$M$169,$AF967)&gt;0,"アルミ",IF(COUNTIF(WeDB!D$3:D$169,$AF967),"WE適用","適用無し"))))))</f>
        <v/>
      </c>
      <c r="AJ967" s="6" t="str">
        <f>IF(AND(AI967="WE適用",COUNTIF(Planning!$AS$10:$AS$896,$AF967&amp;"_"&amp;$AH967)&gt;0),"計画ok",IF(AND(AI967="WE適用",COUNTIF(Planning!$AS$10:$AS$896,$AF967&amp;"_"&amp;$AH967)=0),"未反映NG",""))</f>
        <v/>
      </c>
      <c r="AK967" s="6" t="str">
        <f t="shared" si="63"/>
        <v>_</v>
      </c>
      <c r="AL967" s="6" t="str">
        <f>IF(B967="","",_xlfn.XLOOKUP(AF967,CostDB!A:A,CostDB!G:G))</f>
        <v/>
      </c>
    </row>
    <row r="968" spans="1:38" x14ac:dyDescent="0.35">
      <c r="A968" s="8"/>
      <c r="B968" s="9"/>
      <c r="C968" s="9"/>
      <c r="D968" s="10"/>
      <c r="E968" s="9"/>
      <c r="F968" s="9"/>
      <c r="G968" s="9"/>
      <c r="H968" s="9"/>
      <c r="I968" s="9"/>
      <c r="J968" s="9"/>
      <c r="K968" s="9"/>
      <c r="L968" s="9"/>
      <c r="M968" s="9"/>
      <c r="N968" s="9"/>
      <c r="O968" s="9"/>
      <c r="P968" s="9"/>
      <c r="Q968" s="9"/>
      <c r="R968" s="9"/>
      <c r="S968" s="9"/>
      <c r="T968" s="9"/>
      <c r="U968" s="9"/>
      <c r="V968" s="9"/>
      <c r="W968" s="9"/>
      <c r="X968" s="9"/>
      <c r="Y968" s="9"/>
      <c r="Z968" s="9"/>
      <c r="AA968" s="9"/>
      <c r="AB968" s="9"/>
      <c r="AC968" s="10"/>
      <c r="AD968" s="535"/>
      <c r="AE968" s="6">
        <f t="shared" si="60"/>
        <v>0</v>
      </c>
      <c r="AF968" s="6" t="str">
        <f>IF($AE968=17,_xlfn.XLOOKUP($A968&amp;" ",CostDB!B:B,CostDB!A:A,"",,),IF($AE968=15,_xlfn.XLOOKUP($A968&amp;"   ",CostDB!B:B,CostDB!A:A,"",,),""))</f>
        <v/>
      </c>
      <c r="AG968" s="6" t="str">
        <f t="shared" si="62"/>
        <v/>
      </c>
      <c r="AH968" s="6" t="str">
        <f t="shared" si="61"/>
        <v/>
      </c>
      <c r="AI968" s="6" t="str">
        <f>IF($AF968="","",IF(LEFT(A968,5)="17500","タンク",IF(LEFT(A968,5)="17510","タンク",IF(COUNTIF(WeDB!$D$174:$D$183,$AF968)&gt;0,"吊掛けのみ",IF(COUNTIF(WeDB!$M$3:$M$169,$AF968)&gt;0,"アルミ",IF(COUNTIF(WeDB!D$3:D$169,$AF968),"WE適用","適用無し"))))))</f>
        <v/>
      </c>
      <c r="AJ968" s="6" t="str">
        <f>IF(AND(AI968="WE適用",COUNTIF(Planning!$AS$10:$AS$896,$AF968&amp;"_"&amp;$AH968)&gt;0),"計画ok",IF(AND(AI968="WE適用",COUNTIF(Planning!$AS$10:$AS$896,$AF968&amp;"_"&amp;$AH968)=0),"未反映NG",""))</f>
        <v/>
      </c>
      <c r="AK968" s="6" t="str">
        <f t="shared" si="63"/>
        <v>_</v>
      </c>
      <c r="AL968" s="6" t="str">
        <f>IF(B968="","",_xlfn.XLOOKUP(AF968,CostDB!A:A,CostDB!G:G))</f>
        <v/>
      </c>
    </row>
    <row r="969" spans="1:38" x14ac:dyDescent="0.35">
      <c r="A969" s="8"/>
      <c r="B969" s="9"/>
      <c r="C969" s="9"/>
      <c r="D969" s="10"/>
      <c r="E969" s="9"/>
      <c r="F969" s="9"/>
      <c r="G969" s="9"/>
      <c r="H969" s="9"/>
      <c r="I969" s="9"/>
      <c r="J969" s="9"/>
      <c r="K969" s="9"/>
      <c r="L969" s="9"/>
      <c r="M969" s="9"/>
      <c r="N969" s="9"/>
      <c r="O969" s="9"/>
      <c r="P969" s="9"/>
      <c r="Q969" s="9"/>
      <c r="R969" s="9"/>
      <c r="S969" s="9"/>
      <c r="T969" s="9"/>
      <c r="U969" s="9"/>
      <c r="V969" s="9"/>
      <c r="W969" s="9"/>
      <c r="X969" s="9"/>
      <c r="Y969" s="9"/>
      <c r="Z969" s="9"/>
      <c r="AA969" s="9"/>
      <c r="AB969" s="9"/>
      <c r="AC969" s="10"/>
      <c r="AD969" s="535"/>
      <c r="AE969" s="6">
        <f t="shared" si="60"/>
        <v>0</v>
      </c>
      <c r="AF969" s="6" t="str">
        <f>IF($AE969=17,_xlfn.XLOOKUP($A969&amp;" ",CostDB!B:B,CostDB!A:A,"",,),IF($AE969=15,_xlfn.XLOOKUP($A969&amp;"   ",CostDB!B:B,CostDB!A:A,"",,),""))</f>
        <v/>
      </c>
      <c r="AG969" s="6" t="str">
        <f t="shared" si="62"/>
        <v/>
      </c>
      <c r="AH969" s="6" t="str">
        <f t="shared" si="61"/>
        <v/>
      </c>
      <c r="AI969" s="6" t="str">
        <f>IF($AF969="","",IF(LEFT(A969,5)="17500","タンク",IF(LEFT(A969,5)="17510","タンク",IF(COUNTIF(WeDB!$D$174:$D$183,$AF969)&gt;0,"吊掛けのみ",IF(COUNTIF(WeDB!$M$3:$M$169,$AF969)&gt;0,"アルミ",IF(COUNTIF(WeDB!D$3:D$169,$AF969),"WE適用","適用無し"))))))</f>
        <v/>
      </c>
      <c r="AJ969" s="6" t="str">
        <f>IF(AND(AI969="WE適用",COUNTIF(Planning!$AS$10:$AS$896,$AF969&amp;"_"&amp;$AH969)&gt;0),"計画ok",IF(AND(AI969="WE適用",COUNTIF(Planning!$AS$10:$AS$896,$AF969&amp;"_"&amp;$AH969)=0),"未反映NG",""))</f>
        <v/>
      </c>
      <c r="AK969" s="6" t="str">
        <f t="shared" si="63"/>
        <v>_</v>
      </c>
      <c r="AL969" s="6" t="str">
        <f>IF(B969="","",_xlfn.XLOOKUP(AF969,CostDB!A:A,CostDB!G:G))</f>
        <v/>
      </c>
    </row>
    <row r="970" spans="1:38" x14ac:dyDescent="0.35">
      <c r="A970" s="8"/>
      <c r="B970" s="9"/>
      <c r="C970" s="9"/>
      <c r="D970" s="10"/>
      <c r="E970" s="9"/>
      <c r="F970" s="9"/>
      <c r="G970" s="9"/>
      <c r="H970" s="9"/>
      <c r="I970" s="9"/>
      <c r="J970" s="9"/>
      <c r="K970" s="9"/>
      <c r="L970" s="9"/>
      <c r="M970" s="9"/>
      <c r="N970" s="9"/>
      <c r="O970" s="9"/>
      <c r="P970" s="9"/>
      <c r="Q970" s="9"/>
      <c r="R970" s="9"/>
      <c r="S970" s="9"/>
      <c r="T970" s="9"/>
      <c r="U970" s="9"/>
      <c r="V970" s="9"/>
      <c r="W970" s="9"/>
      <c r="X970" s="9"/>
      <c r="Y970" s="9"/>
      <c r="Z970" s="9"/>
      <c r="AA970" s="9"/>
      <c r="AB970" s="9"/>
      <c r="AC970" s="10"/>
      <c r="AD970" s="535"/>
      <c r="AE970" s="6">
        <f t="shared" si="60"/>
        <v>0</v>
      </c>
      <c r="AF970" s="6" t="str">
        <f>IF($AE970=17,_xlfn.XLOOKUP($A970&amp;" ",CostDB!B:B,CostDB!A:A,"",,),IF($AE970=15,_xlfn.XLOOKUP($A970&amp;"   ",CostDB!B:B,CostDB!A:A,"",,),""))</f>
        <v/>
      </c>
      <c r="AG970" s="6" t="str">
        <f t="shared" si="62"/>
        <v/>
      </c>
      <c r="AH970" s="6" t="str">
        <f t="shared" si="61"/>
        <v/>
      </c>
      <c r="AI970" s="6" t="str">
        <f>IF($AF970="","",IF(LEFT(A970,5)="17500","タンク",IF(LEFT(A970,5)="17510","タンク",IF(COUNTIF(WeDB!$D$174:$D$183,$AF970)&gt;0,"吊掛けのみ",IF(COUNTIF(WeDB!$M$3:$M$169,$AF970)&gt;0,"アルミ",IF(COUNTIF(WeDB!D$3:D$169,$AF970),"WE適用","適用無し"))))))</f>
        <v/>
      </c>
      <c r="AJ970" s="6" t="str">
        <f>IF(AND(AI970="WE適用",COUNTIF(Planning!$AS$10:$AS$896,$AF970&amp;"_"&amp;$AH970)&gt;0),"計画ok",IF(AND(AI970="WE適用",COUNTIF(Planning!$AS$10:$AS$896,$AF970&amp;"_"&amp;$AH970)=0),"未反映NG",""))</f>
        <v/>
      </c>
      <c r="AK970" s="6" t="str">
        <f t="shared" si="63"/>
        <v>_</v>
      </c>
      <c r="AL970" s="6" t="str">
        <f>IF(B970="","",_xlfn.XLOOKUP(AF970,CostDB!A:A,CostDB!G:G))</f>
        <v/>
      </c>
    </row>
    <row r="971" spans="1:38" x14ac:dyDescent="0.35">
      <c r="A971" s="8"/>
      <c r="B971" s="9"/>
      <c r="C971" s="9"/>
      <c r="D971" s="10"/>
      <c r="E971" s="9"/>
      <c r="F971" s="9"/>
      <c r="G971" s="9"/>
      <c r="H971" s="9"/>
      <c r="I971" s="9"/>
      <c r="J971" s="9"/>
      <c r="K971" s="9"/>
      <c r="L971" s="9"/>
      <c r="M971" s="9"/>
      <c r="N971" s="9"/>
      <c r="O971" s="9"/>
      <c r="P971" s="9"/>
      <c r="Q971" s="9"/>
      <c r="R971" s="9"/>
      <c r="S971" s="9"/>
      <c r="T971" s="9"/>
      <c r="U971" s="9"/>
      <c r="V971" s="9"/>
      <c r="W971" s="9"/>
      <c r="X971" s="9"/>
      <c r="Y971" s="9"/>
      <c r="Z971" s="9"/>
      <c r="AA971" s="9"/>
      <c r="AB971" s="9"/>
      <c r="AC971" s="10"/>
      <c r="AD971" s="535"/>
      <c r="AE971" s="6">
        <f t="shared" si="60"/>
        <v>0</v>
      </c>
      <c r="AF971" s="6" t="str">
        <f>IF($AE971=17,_xlfn.XLOOKUP($A971&amp;" ",CostDB!B:B,CostDB!A:A,"",,),IF($AE971=15,_xlfn.XLOOKUP($A971&amp;"   ",CostDB!B:B,CostDB!A:A,"",,),""))</f>
        <v/>
      </c>
      <c r="AG971" s="6" t="str">
        <f t="shared" si="62"/>
        <v/>
      </c>
      <c r="AH971" s="6" t="str">
        <f t="shared" si="61"/>
        <v/>
      </c>
      <c r="AI971" s="6" t="str">
        <f>IF($AF971="","",IF(LEFT(A971,5)="17500","タンク",IF(LEFT(A971,5)="17510","タンク",IF(COUNTIF(WeDB!$D$174:$D$183,$AF971)&gt;0,"吊掛けのみ",IF(COUNTIF(WeDB!$M$3:$M$169,$AF971)&gt;0,"アルミ",IF(COUNTIF(WeDB!D$3:D$169,$AF971),"WE適用","適用無し"))))))</f>
        <v/>
      </c>
      <c r="AJ971" s="6" t="str">
        <f>IF(AND(AI971="WE適用",COUNTIF(Planning!$AS$10:$AS$896,$AF971&amp;"_"&amp;$AH971)&gt;0),"計画ok",IF(AND(AI971="WE適用",COUNTIF(Planning!$AS$10:$AS$896,$AF971&amp;"_"&amp;$AH971)=0),"未反映NG",""))</f>
        <v/>
      </c>
      <c r="AK971" s="6" t="str">
        <f t="shared" si="63"/>
        <v>_</v>
      </c>
      <c r="AL971" s="6" t="str">
        <f>IF(B971="","",_xlfn.XLOOKUP(AF971,CostDB!A:A,CostDB!G:G))</f>
        <v/>
      </c>
    </row>
    <row r="972" spans="1:38" x14ac:dyDescent="0.35">
      <c r="A972" s="8"/>
      <c r="B972" s="9"/>
      <c r="C972" s="9"/>
      <c r="D972" s="10"/>
      <c r="E972" s="9"/>
      <c r="F972" s="9"/>
      <c r="G972" s="9"/>
      <c r="H972" s="9"/>
      <c r="I972" s="9"/>
      <c r="J972" s="9"/>
      <c r="K972" s="9"/>
      <c r="L972" s="9"/>
      <c r="M972" s="9"/>
      <c r="N972" s="9"/>
      <c r="O972" s="9"/>
      <c r="P972" s="9"/>
      <c r="Q972" s="9"/>
      <c r="R972" s="9"/>
      <c r="S972" s="9"/>
      <c r="T972" s="9"/>
      <c r="U972" s="9"/>
      <c r="V972" s="9"/>
      <c r="W972" s="9"/>
      <c r="X972" s="9"/>
      <c r="Y972" s="9"/>
      <c r="Z972" s="9"/>
      <c r="AA972" s="9"/>
      <c r="AB972" s="9"/>
      <c r="AC972" s="10"/>
      <c r="AD972" s="535"/>
      <c r="AE972" s="6">
        <f t="shared" si="60"/>
        <v>0</v>
      </c>
      <c r="AF972" s="6" t="str">
        <f>IF($AE972=17,_xlfn.XLOOKUP($A972&amp;" ",CostDB!B:B,CostDB!A:A,"",,),IF($AE972=15,_xlfn.XLOOKUP($A972&amp;"   ",CostDB!B:B,CostDB!A:A,"",,),""))</f>
        <v/>
      </c>
      <c r="AG972" s="6" t="str">
        <f t="shared" si="62"/>
        <v/>
      </c>
      <c r="AH972" s="6" t="str">
        <f t="shared" si="61"/>
        <v/>
      </c>
      <c r="AI972" s="6" t="str">
        <f>IF($AF972="","",IF(LEFT(A972,5)="17500","タンク",IF(LEFT(A972,5)="17510","タンク",IF(COUNTIF(WeDB!$D$174:$D$183,$AF972)&gt;0,"吊掛けのみ",IF(COUNTIF(WeDB!$M$3:$M$169,$AF972)&gt;0,"アルミ",IF(COUNTIF(WeDB!D$3:D$169,$AF972),"WE適用","適用無し"))))))</f>
        <v/>
      </c>
      <c r="AJ972" s="6" t="str">
        <f>IF(AND(AI972="WE適用",COUNTIF(Planning!$AS$10:$AS$896,$AF972&amp;"_"&amp;$AH972)&gt;0),"計画ok",IF(AND(AI972="WE適用",COUNTIF(Planning!$AS$10:$AS$896,$AF972&amp;"_"&amp;$AH972)=0),"未反映NG",""))</f>
        <v/>
      </c>
      <c r="AK972" s="6" t="str">
        <f t="shared" si="63"/>
        <v>_</v>
      </c>
      <c r="AL972" s="6" t="str">
        <f>IF(B972="","",_xlfn.XLOOKUP(AF972,CostDB!A:A,CostDB!G:G))</f>
        <v/>
      </c>
    </row>
    <row r="973" spans="1:38" x14ac:dyDescent="0.35">
      <c r="A973" s="8"/>
      <c r="B973" s="9"/>
      <c r="C973" s="9"/>
      <c r="D973" s="10"/>
      <c r="E973" s="9"/>
      <c r="F973" s="9"/>
      <c r="G973" s="9"/>
      <c r="H973" s="9"/>
      <c r="I973" s="9"/>
      <c r="J973" s="9"/>
      <c r="K973" s="9"/>
      <c r="L973" s="9"/>
      <c r="M973" s="9"/>
      <c r="N973" s="9"/>
      <c r="O973" s="9"/>
      <c r="P973" s="9"/>
      <c r="Q973" s="9"/>
      <c r="R973" s="9"/>
      <c r="S973" s="9"/>
      <c r="T973" s="9"/>
      <c r="U973" s="9"/>
      <c r="V973" s="9"/>
      <c r="W973" s="9"/>
      <c r="X973" s="9"/>
      <c r="Y973" s="9"/>
      <c r="Z973" s="9"/>
      <c r="AA973" s="9"/>
      <c r="AB973" s="9"/>
      <c r="AC973" s="10"/>
      <c r="AD973" s="535"/>
      <c r="AE973" s="6">
        <f t="shared" si="60"/>
        <v>0</v>
      </c>
      <c r="AF973" s="6" t="str">
        <f>IF($AE973=17,_xlfn.XLOOKUP($A973&amp;" ",CostDB!B:B,CostDB!A:A,"",,),IF($AE973=15,_xlfn.XLOOKUP($A973&amp;"   ",CostDB!B:B,CostDB!A:A,"",,),""))</f>
        <v/>
      </c>
      <c r="AG973" s="6" t="str">
        <f t="shared" si="62"/>
        <v/>
      </c>
      <c r="AH973" s="6" t="str">
        <f t="shared" si="61"/>
        <v/>
      </c>
      <c r="AI973" s="6" t="str">
        <f>IF($AF973="","",IF(LEFT(A973,5)="17500","タンク",IF(LEFT(A973,5)="17510","タンク",IF(COUNTIF(WeDB!$D$174:$D$183,$AF973)&gt;0,"吊掛けのみ",IF(COUNTIF(WeDB!$M$3:$M$169,$AF973)&gt;0,"アルミ",IF(COUNTIF(WeDB!D$3:D$169,$AF973),"WE適用","適用無し"))))))</f>
        <v/>
      </c>
      <c r="AJ973" s="6" t="str">
        <f>IF(AND(AI973="WE適用",COUNTIF(Planning!$AS$10:$AS$896,$AF973&amp;"_"&amp;$AH973)&gt;0),"計画ok",IF(AND(AI973="WE適用",COUNTIF(Planning!$AS$10:$AS$896,$AF973&amp;"_"&amp;$AH973)=0),"未反映NG",""))</f>
        <v/>
      </c>
      <c r="AK973" s="6" t="str">
        <f t="shared" si="63"/>
        <v>_</v>
      </c>
      <c r="AL973" s="6" t="str">
        <f>IF(B973="","",_xlfn.XLOOKUP(AF973,CostDB!A:A,CostDB!G:G))</f>
        <v/>
      </c>
    </row>
    <row r="974" spans="1:38" x14ac:dyDescent="0.35">
      <c r="A974" s="8"/>
      <c r="B974" s="9"/>
      <c r="C974" s="9"/>
      <c r="D974" s="10"/>
      <c r="E974" s="9"/>
      <c r="F974" s="9"/>
      <c r="G974" s="9"/>
      <c r="H974" s="9"/>
      <c r="I974" s="9"/>
      <c r="J974" s="9"/>
      <c r="K974" s="9"/>
      <c r="L974" s="9"/>
      <c r="M974" s="9"/>
      <c r="N974" s="9"/>
      <c r="O974" s="9"/>
      <c r="P974" s="9"/>
      <c r="Q974" s="9"/>
      <c r="R974" s="9"/>
      <c r="S974" s="9"/>
      <c r="T974" s="9"/>
      <c r="U974" s="9"/>
      <c r="V974" s="9"/>
      <c r="W974" s="9"/>
      <c r="X974" s="9"/>
      <c r="Y974" s="9"/>
      <c r="Z974" s="9"/>
      <c r="AA974" s="9"/>
      <c r="AB974" s="9"/>
      <c r="AC974" s="10"/>
      <c r="AD974" s="535"/>
      <c r="AE974" s="6">
        <f t="shared" si="60"/>
        <v>0</v>
      </c>
      <c r="AF974" s="6" t="str">
        <f>IF($AE974=17,_xlfn.XLOOKUP($A974&amp;" ",CostDB!B:B,CostDB!A:A,"",,),IF($AE974=15,_xlfn.XLOOKUP($A974&amp;"   ",CostDB!B:B,CostDB!A:A,"",,),""))</f>
        <v/>
      </c>
      <c r="AG974" s="6" t="str">
        <f t="shared" si="62"/>
        <v/>
      </c>
      <c r="AH974" s="6" t="str">
        <f t="shared" si="61"/>
        <v/>
      </c>
      <c r="AI974" s="6" t="str">
        <f>IF($AF974="","",IF(LEFT(A974,5)="17500","タンク",IF(LEFT(A974,5)="17510","タンク",IF(COUNTIF(WeDB!$D$174:$D$183,$AF974)&gt;0,"吊掛けのみ",IF(COUNTIF(WeDB!$M$3:$M$169,$AF974)&gt;0,"アルミ",IF(COUNTIF(WeDB!D$3:D$169,$AF974),"WE適用","適用無し"))))))</f>
        <v/>
      </c>
      <c r="AJ974" s="6" t="str">
        <f>IF(AND(AI974="WE適用",COUNTIF(Planning!$AS$10:$AS$896,$AF974&amp;"_"&amp;$AH974)&gt;0),"計画ok",IF(AND(AI974="WE適用",COUNTIF(Planning!$AS$10:$AS$896,$AF974&amp;"_"&amp;$AH974)=0),"未反映NG",""))</f>
        <v/>
      </c>
      <c r="AK974" s="6" t="str">
        <f t="shared" si="63"/>
        <v>_</v>
      </c>
      <c r="AL974" s="6" t="str">
        <f>IF(B974="","",_xlfn.XLOOKUP(AF974,CostDB!A:A,CostDB!G:G))</f>
        <v/>
      </c>
    </row>
    <row r="975" spans="1:38" x14ac:dyDescent="0.35">
      <c r="A975" s="8"/>
      <c r="B975" s="9"/>
      <c r="C975" s="9"/>
      <c r="D975" s="10"/>
      <c r="E975" s="9"/>
      <c r="F975" s="9"/>
      <c r="G975" s="9"/>
      <c r="H975" s="9"/>
      <c r="I975" s="9"/>
      <c r="J975" s="9"/>
      <c r="K975" s="9"/>
      <c r="L975" s="9"/>
      <c r="M975" s="9"/>
      <c r="N975" s="9"/>
      <c r="O975" s="9"/>
      <c r="P975" s="9"/>
      <c r="Q975" s="9"/>
      <c r="R975" s="9"/>
      <c r="S975" s="9"/>
      <c r="T975" s="9"/>
      <c r="U975" s="9"/>
      <c r="V975" s="9"/>
      <c r="W975" s="9"/>
      <c r="X975" s="9"/>
      <c r="Y975" s="9"/>
      <c r="Z975" s="9"/>
      <c r="AA975" s="9"/>
      <c r="AB975" s="9"/>
      <c r="AC975" s="10"/>
      <c r="AD975" s="535"/>
      <c r="AE975" s="6">
        <f t="shared" si="60"/>
        <v>0</v>
      </c>
      <c r="AF975" s="6" t="str">
        <f>IF($AE975=17,_xlfn.XLOOKUP($A975&amp;" ",CostDB!B:B,CostDB!A:A,"",,),IF($AE975=15,_xlfn.XLOOKUP($A975&amp;"   ",CostDB!B:B,CostDB!A:A,"",,),""))</f>
        <v/>
      </c>
      <c r="AG975" s="6" t="str">
        <f t="shared" si="62"/>
        <v/>
      </c>
      <c r="AH975" s="6" t="str">
        <f t="shared" si="61"/>
        <v/>
      </c>
      <c r="AI975" s="6" t="str">
        <f>IF($AF975="","",IF(LEFT(A975,5)="17500","タンク",IF(LEFT(A975,5)="17510","タンク",IF(COUNTIF(WeDB!$D$174:$D$183,$AF975)&gt;0,"吊掛けのみ",IF(COUNTIF(WeDB!$M$3:$M$169,$AF975)&gt;0,"アルミ",IF(COUNTIF(WeDB!D$3:D$169,$AF975),"WE適用","適用無し"))))))</f>
        <v/>
      </c>
      <c r="AJ975" s="6" t="str">
        <f>IF(AND(AI975="WE適用",COUNTIF(Planning!$AS$10:$AS$896,$AF975&amp;"_"&amp;$AH975)&gt;0),"計画ok",IF(AND(AI975="WE適用",COUNTIF(Planning!$AS$10:$AS$896,$AF975&amp;"_"&amp;$AH975)=0),"未反映NG",""))</f>
        <v/>
      </c>
      <c r="AK975" s="6" t="str">
        <f t="shared" si="63"/>
        <v>_</v>
      </c>
      <c r="AL975" s="6" t="str">
        <f>IF(B975="","",_xlfn.XLOOKUP(AF975,CostDB!A:A,CostDB!G:G))</f>
        <v/>
      </c>
    </row>
    <row r="976" spans="1:38" x14ac:dyDescent="0.35">
      <c r="A976" s="8"/>
      <c r="B976" s="9"/>
      <c r="C976" s="9"/>
      <c r="D976" s="10"/>
      <c r="E976" s="9"/>
      <c r="F976" s="9"/>
      <c r="G976" s="9"/>
      <c r="H976" s="9"/>
      <c r="I976" s="9"/>
      <c r="J976" s="9"/>
      <c r="K976" s="9"/>
      <c r="L976" s="9"/>
      <c r="M976" s="9"/>
      <c r="N976" s="9"/>
      <c r="O976" s="9"/>
      <c r="P976" s="9"/>
      <c r="Q976" s="9"/>
      <c r="R976" s="9"/>
      <c r="S976" s="9"/>
      <c r="T976" s="9"/>
      <c r="U976" s="9"/>
      <c r="V976" s="9"/>
      <c r="W976" s="9"/>
      <c r="X976" s="9"/>
      <c r="Y976" s="9"/>
      <c r="Z976" s="9"/>
      <c r="AA976" s="9"/>
      <c r="AB976" s="9"/>
      <c r="AC976" s="10"/>
      <c r="AD976" s="535"/>
      <c r="AE976" s="6">
        <f t="shared" si="60"/>
        <v>0</v>
      </c>
      <c r="AF976" s="6" t="str">
        <f>IF($AE976=17,_xlfn.XLOOKUP($A976&amp;" ",CostDB!B:B,CostDB!A:A,"",,),IF($AE976=15,_xlfn.XLOOKUP($A976&amp;"   ",CostDB!B:B,CostDB!A:A,"",,),""))</f>
        <v/>
      </c>
      <c r="AG976" s="6" t="str">
        <f t="shared" si="62"/>
        <v/>
      </c>
      <c r="AH976" s="6" t="str">
        <f t="shared" si="61"/>
        <v/>
      </c>
      <c r="AI976" s="6" t="str">
        <f>IF($AF976="","",IF(LEFT(A976,5)="17500","タンク",IF(LEFT(A976,5)="17510","タンク",IF(COUNTIF(WeDB!$D$174:$D$183,$AF976)&gt;0,"吊掛けのみ",IF(COUNTIF(WeDB!$M$3:$M$169,$AF976)&gt;0,"アルミ",IF(COUNTIF(WeDB!D$3:D$169,$AF976),"WE適用","適用無し"))))))</f>
        <v/>
      </c>
      <c r="AJ976" s="6" t="str">
        <f>IF(AND(AI976="WE適用",COUNTIF(Planning!$AS$10:$AS$896,$AF976&amp;"_"&amp;$AH976)&gt;0),"計画ok",IF(AND(AI976="WE適用",COUNTIF(Planning!$AS$10:$AS$896,$AF976&amp;"_"&amp;$AH976)=0),"未反映NG",""))</f>
        <v/>
      </c>
      <c r="AK976" s="6" t="str">
        <f t="shared" si="63"/>
        <v>_</v>
      </c>
      <c r="AL976" s="6" t="str">
        <f>IF(B976="","",_xlfn.XLOOKUP(AF976,CostDB!A:A,CostDB!G:G))</f>
        <v/>
      </c>
    </row>
    <row r="977" spans="1:38" x14ac:dyDescent="0.35">
      <c r="A977" s="8"/>
      <c r="B977" s="9"/>
      <c r="C977" s="9"/>
      <c r="D977" s="10"/>
      <c r="E977" s="9"/>
      <c r="F977" s="9"/>
      <c r="G977" s="9"/>
      <c r="H977" s="9"/>
      <c r="I977" s="9"/>
      <c r="J977" s="9"/>
      <c r="K977" s="9"/>
      <c r="L977" s="9"/>
      <c r="M977" s="9"/>
      <c r="N977" s="9"/>
      <c r="O977" s="9"/>
      <c r="P977" s="9"/>
      <c r="Q977" s="9"/>
      <c r="R977" s="9"/>
      <c r="S977" s="9"/>
      <c r="T977" s="9"/>
      <c r="U977" s="9"/>
      <c r="V977" s="9"/>
      <c r="W977" s="9"/>
      <c r="X977" s="9"/>
      <c r="Y977" s="9"/>
      <c r="Z977" s="9"/>
      <c r="AA977" s="9"/>
      <c r="AB977" s="9"/>
      <c r="AC977" s="10"/>
      <c r="AD977" s="535"/>
      <c r="AE977" s="6">
        <f t="shared" si="60"/>
        <v>0</v>
      </c>
      <c r="AF977" s="6" t="str">
        <f>IF($AE977=17,_xlfn.XLOOKUP($A977&amp;" ",CostDB!B:B,CostDB!A:A,"",,),IF($AE977=15,_xlfn.XLOOKUP($A977&amp;"   ",CostDB!B:B,CostDB!A:A,"",,),""))</f>
        <v/>
      </c>
      <c r="AG977" s="6" t="str">
        <f t="shared" si="62"/>
        <v/>
      </c>
      <c r="AH977" s="6" t="str">
        <f t="shared" si="61"/>
        <v/>
      </c>
      <c r="AI977" s="6" t="str">
        <f>IF($AF977="","",IF(LEFT(A977,5)="17500","タンク",IF(LEFT(A977,5)="17510","タンク",IF(COUNTIF(WeDB!$D$174:$D$183,$AF977)&gt;0,"吊掛けのみ",IF(COUNTIF(WeDB!$M$3:$M$169,$AF977)&gt;0,"アルミ",IF(COUNTIF(WeDB!D$3:D$169,$AF977),"WE適用","適用無し"))))))</f>
        <v/>
      </c>
      <c r="AJ977" s="6" t="str">
        <f>IF(AND(AI977="WE適用",COUNTIF(Planning!$AS$10:$AS$896,$AF977&amp;"_"&amp;$AH977)&gt;0),"計画ok",IF(AND(AI977="WE適用",COUNTIF(Planning!$AS$10:$AS$896,$AF977&amp;"_"&amp;$AH977)=0),"未反映NG",""))</f>
        <v/>
      </c>
      <c r="AK977" s="6" t="str">
        <f t="shared" si="63"/>
        <v>_</v>
      </c>
      <c r="AL977" s="6" t="str">
        <f>IF(B977="","",_xlfn.XLOOKUP(AF977,CostDB!A:A,CostDB!G:G))</f>
        <v/>
      </c>
    </row>
    <row r="978" spans="1:38" x14ac:dyDescent="0.35">
      <c r="A978" s="8"/>
      <c r="B978" s="9"/>
      <c r="C978" s="9"/>
      <c r="D978" s="10"/>
      <c r="E978" s="9"/>
      <c r="F978" s="9"/>
      <c r="G978" s="9"/>
      <c r="H978" s="9"/>
      <c r="I978" s="9"/>
      <c r="J978" s="9"/>
      <c r="K978" s="9"/>
      <c r="L978" s="9"/>
      <c r="M978" s="9"/>
      <c r="N978" s="9"/>
      <c r="O978" s="9"/>
      <c r="P978" s="9"/>
      <c r="Q978" s="9"/>
      <c r="R978" s="9"/>
      <c r="S978" s="9"/>
      <c r="T978" s="9"/>
      <c r="U978" s="9"/>
      <c r="V978" s="9"/>
      <c r="W978" s="9"/>
      <c r="X978" s="9"/>
      <c r="Y978" s="9"/>
      <c r="Z978" s="9"/>
      <c r="AA978" s="9"/>
      <c r="AB978" s="9"/>
      <c r="AC978" s="10"/>
      <c r="AD978" s="535"/>
      <c r="AE978" s="6">
        <f t="shared" si="60"/>
        <v>0</v>
      </c>
      <c r="AF978" s="6" t="str">
        <f>IF($AE978=17,_xlfn.XLOOKUP($A978&amp;" ",CostDB!B:B,CostDB!A:A,"",,),IF($AE978=15,_xlfn.XLOOKUP($A978&amp;"   ",CostDB!B:B,CostDB!A:A,"",,),""))</f>
        <v/>
      </c>
      <c r="AG978" s="6" t="str">
        <f t="shared" si="62"/>
        <v/>
      </c>
      <c r="AH978" s="6" t="str">
        <f t="shared" si="61"/>
        <v/>
      </c>
      <c r="AI978" s="6" t="str">
        <f>IF($AF978="","",IF(LEFT(A978,5)="17500","タンク",IF(LEFT(A978,5)="17510","タンク",IF(COUNTIF(WeDB!$D$174:$D$183,$AF978)&gt;0,"吊掛けのみ",IF(COUNTIF(WeDB!$M$3:$M$169,$AF978)&gt;0,"アルミ",IF(COUNTIF(WeDB!D$3:D$169,$AF978),"WE適用","適用無し"))))))</f>
        <v/>
      </c>
      <c r="AJ978" s="6" t="str">
        <f>IF(AND(AI978="WE適用",COUNTIF(Planning!$AS$10:$AS$896,$AF978&amp;"_"&amp;$AH978)&gt;0),"計画ok",IF(AND(AI978="WE適用",COUNTIF(Planning!$AS$10:$AS$896,$AF978&amp;"_"&amp;$AH978)=0),"未反映NG",""))</f>
        <v/>
      </c>
      <c r="AK978" s="6" t="str">
        <f t="shared" si="63"/>
        <v>_</v>
      </c>
      <c r="AL978" s="6" t="str">
        <f>IF(B978="","",_xlfn.XLOOKUP(AF978,CostDB!A:A,CostDB!G:G))</f>
        <v/>
      </c>
    </row>
    <row r="979" spans="1:38" x14ac:dyDescent="0.35">
      <c r="A979" s="8"/>
      <c r="B979" s="9"/>
      <c r="C979" s="9"/>
      <c r="D979" s="10"/>
      <c r="E979" s="9"/>
      <c r="F979" s="9"/>
      <c r="G979" s="9"/>
      <c r="H979" s="9"/>
      <c r="I979" s="9"/>
      <c r="J979" s="9"/>
      <c r="K979" s="9"/>
      <c r="L979" s="9"/>
      <c r="M979" s="9"/>
      <c r="N979" s="9"/>
      <c r="O979" s="9"/>
      <c r="P979" s="9"/>
      <c r="Q979" s="9"/>
      <c r="R979" s="9"/>
      <c r="S979" s="9"/>
      <c r="T979" s="9"/>
      <c r="U979" s="9"/>
      <c r="V979" s="9"/>
      <c r="W979" s="9"/>
      <c r="X979" s="9"/>
      <c r="Y979" s="9"/>
      <c r="Z979" s="9"/>
      <c r="AA979" s="9"/>
      <c r="AB979" s="9"/>
      <c r="AC979" s="10"/>
      <c r="AD979" s="535"/>
      <c r="AE979" s="6">
        <f t="shared" si="60"/>
        <v>0</v>
      </c>
      <c r="AF979" s="6" t="str">
        <f>IF($AE979=17,_xlfn.XLOOKUP($A979&amp;" ",CostDB!B:B,CostDB!A:A,"",,),IF($AE979=15,_xlfn.XLOOKUP($A979&amp;"   ",CostDB!B:B,CostDB!A:A,"",,),""))</f>
        <v/>
      </c>
      <c r="AG979" s="6" t="str">
        <f t="shared" si="62"/>
        <v/>
      </c>
      <c r="AH979" s="6" t="str">
        <f t="shared" si="61"/>
        <v/>
      </c>
      <c r="AI979" s="6" t="str">
        <f>IF($AF979="","",IF(LEFT(A979,5)="17500","タンク",IF(LEFT(A979,5)="17510","タンク",IF(COUNTIF(WeDB!$D$174:$D$183,$AF979)&gt;0,"吊掛けのみ",IF(COUNTIF(WeDB!$M$3:$M$169,$AF979)&gt;0,"アルミ",IF(COUNTIF(WeDB!D$3:D$169,$AF979),"WE適用","適用無し"))))))</f>
        <v/>
      </c>
      <c r="AJ979" s="6" t="str">
        <f>IF(AND(AI979="WE適用",COUNTIF(Planning!$AS$10:$AS$896,$AF979&amp;"_"&amp;$AH979)&gt;0),"計画ok",IF(AND(AI979="WE適用",COUNTIF(Planning!$AS$10:$AS$896,$AF979&amp;"_"&amp;$AH979)=0),"未反映NG",""))</f>
        <v/>
      </c>
      <c r="AK979" s="6" t="str">
        <f t="shared" si="63"/>
        <v>_</v>
      </c>
      <c r="AL979" s="6" t="str">
        <f>IF(B979="","",_xlfn.XLOOKUP(AF979,CostDB!A:A,CostDB!G:G))</f>
        <v/>
      </c>
    </row>
    <row r="980" spans="1:38" x14ac:dyDescent="0.35">
      <c r="A980" s="8"/>
      <c r="B980" s="9"/>
      <c r="C980" s="9"/>
      <c r="D980" s="10"/>
      <c r="E980" s="9"/>
      <c r="F980" s="9"/>
      <c r="G980" s="9"/>
      <c r="H980" s="9"/>
      <c r="I980" s="9"/>
      <c r="J980" s="9"/>
      <c r="K980" s="9"/>
      <c r="L980" s="9"/>
      <c r="M980" s="9"/>
      <c r="N980" s="9"/>
      <c r="O980" s="9"/>
      <c r="P980" s="9"/>
      <c r="Q980" s="9"/>
      <c r="R980" s="9"/>
      <c r="S980" s="9"/>
      <c r="T980" s="9"/>
      <c r="U980" s="9"/>
      <c r="V980" s="9"/>
      <c r="W980" s="9"/>
      <c r="X980" s="9"/>
      <c r="Y980" s="9"/>
      <c r="Z980" s="9"/>
      <c r="AA980" s="9"/>
      <c r="AB980" s="9"/>
      <c r="AC980" s="10"/>
      <c r="AD980" s="535"/>
      <c r="AE980" s="6">
        <f t="shared" ref="AE980:AE1000" si="64">LEN(A980)</f>
        <v>0</v>
      </c>
      <c r="AF980" s="6" t="str">
        <f>IF($AE980=17,_xlfn.XLOOKUP($A980&amp;" ",CostDB!B:B,CostDB!A:A,"",,),IF($AE980=15,_xlfn.XLOOKUP($A980&amp;"   ",CostDB!B:B,CostDB!A:A,"",,),""))</f>
        <v/>
      </c>
      <c r="AG980" s="6" t="str">
        <f t="shared" si="62"/>
        <v/>
      </c>
      <c r="AH980" s="6" t="str">
        <f t="shared" si="61"/>
        <v/>
      </c>
      <c r="AI980" s="6" t="str">
        <f>IF($AF980="","",IF(LEFT(A980,5)="17500","タンク",IF(LEFT(A980,5)="17510","タンク",IF(COUNTIF(WeDB!$D$174:$D$183,$AF980)&gt;0,"吊掛けのみ",IF(COUNTIF(WeDB!$M$3:$M$169,$AF980)&gt;0,"アルミ",IF(COUNTIF(WeDB!D$3:D$169,$AF980),"WE適用","適用無し"))))))</f>
        <v/>
      </c>
      <c r="AJ980" s="6" t="str">
        <f>IF(AND(AI980="WE適用",COUNTIF(Planning!$AS$10:$AS$896,$AF980&amp;"_"&amp;$AH980)&gt;0),"計画ok",IF(AND(AI980="WE適用",COUNTIF(Planning!$AS$10:$AS$896,$AF980&amp;"_"&amp;$AH980)=0),"未反映NG",""))</f>
        <v/>
      </c>
      <c r="AK980" s="6" t="str">
        <f t="shared" si="63"/>
        <v>_</v>
      </c>
      <c r="AL980" s="6" t="str">
        <f>IF(B980="","",_xlfn.XLOOKUP(AF980,CostDB!A:A,CostDB!G:G))</f>
        <v/>
      </c>
    </row>
    <row r="981" spans="1:38" x14ac:dyDescent="0.35">
      <c r="A981" s="8"/>
      <c r="B981" s="9"/>
      <c r="C981" s="9"/>
      <c r="D981" s="10"/>
      <c r="E981" s="9"/>
      <c r="F981" s="9"/>
      <c r="G981" s="9"/>
      <c r="H981" s="9"/>
      <c r="I981" s="9"/>
      <c r="J981" s="9"/>
      <c r="K981" s="9"/>
      <c r="L981" s="9"/>
      <c r="M981" s="9"/>
      <c r="N981" s="9"/>
      <c r="O981" s="9"/>
      <c r="P981" s="9"/>
      <c r="Q981" s="9"/>
      <c r="R981" s="9"/>
      <c r="S981" s="9"/>
      <c r="T981" s="9"/>
      <c r="U981" s="9"/>
      <c r="V981" s="9"/>
      <c r="W981" s="9"/>
      <c r="X981" s="9"/>
      <c r="Y981" s="9"/>
      <c r="Z981" s="9"/>
      <c r="AA981" s="9"/>
      <c r="AB981" s="9"/>
      <c r="AC981" s="10"/>
      <c r="AD981" s="535"/>
      <c r="AE981" s="6">
        <f t="shared" si="64"/>
        <v>0</v>
      </c>
      <c r="AF981" s="6" t="str">
        <f>IF($AE981=17,_xlfn.XLOOKUP($A981&amp;" ",CostDB!B:B,CostDB!A:A,"",,),IF($AE981=15,_xlfn.XLOOKUP($A981&amp;"   ",CostDB!B:B,CostDB!A:A,"",,),""))</f>
        <v/>
      </c>
      <c r="AG981" s="6" t="str">
        <f t="shared" si="62"/>
        <v/>
      </c>
      <c r="AH981" s="6" t="str">
        <f t="shared" si="61"/>
        <v/>
      </c>
      <c r="AI981" s="6" t="str">
        <f>IF($AF981="","",IF(LEFT(A981,5)="17500","タンク",IF(LEFT(A981,5)="17510","タンク",IF(COUNTIF(WeDB!$D$174:$D$183,$AF981)&gt;0,"吊掛けのみ",IF(COUNTIF(WeDB!$M$3:$M$169,$AF981)&gt;0,"アルミ",IF(COUNTIF(WeDB!D$3:D$169,$AF981),"WE適用","適用無し"))))))</f>
        <v/>
      </c>
      <c r="AJ981" s="6" t="str">
        <f>IF(AND(AI981="WE適用",COUNTIF(Planning!$AS$10:$AS$896,$AF981&amp;"_"&amp;$AH981)&gt;0),"計画ok",IF(AND(AI981="WE適用",COUNTIF(Planning!$AS$10:$AS$896,$AF981&amp;"_"&amp;$AH981)=0),"未反映NG",""))</f>
        <v/>
      </c>
      <c r="AK981" s="6" t="str">
        <f t="shared" si="63"/>
        <v>_</v>
      </c>
      <c r="AL981" s="6" t="str">
        <f>IF(B981="","",_xlfn.XLOOKUP(AF981,CostDB!A:A,CostDB!G:G))</f>
        <v/>
      </c>
    </row>
    <row r="982" spans="1:38" x14ac:dyDescent="0.35">
      <c r="A982" s="8"/>
      <c r="B982" s="9"/>
      <c r="C982" s="9"/>
      <c r="D982" s="10"/>
      <c r="E982" s="9"/>
      <c r="F982" s="9"/>
      <c r="G982" s="9"/>
      <c r="H982" s="9"/>
      <c r="I982" s="9"/>
      <c r="J982" s="9"/>
      <c r="K982" s="9"/>
      <c r="L982" s="9"/>
      <c r="M982" s="9"/>
      <c r="N982" s="9"/>
      <c r="O982" s="9"/>
      <c r="P982" s="9"/>
      <c r="Q982" s="9"/>
      <c r="R982" s="9"/>
      <c r="S982" s="9"/>
      <c r="T982" s="9"/>
      <c r="U982" s="9"/>
      <c r="V982" s="9"/>
      <c r="W982" s="9"/>
      <c r="X982" s="9"/>
      <c r="Y982" s="9"/>
      <c r="Z982" s="9"/>
      <c r="AA982" s="9"/>
      <c r="AB982" s="9"/>
      <c r="AC982" s="10"/>
      <c r="AD982" s="535"/>
      <c r="AE982" s="6">
        <f t="shared" si="64"/>
        <v>0</v>
      </c>
      <c r="AF982" s="6" t="str">
        <f>IF($AE982=17,_xlfn.XLOOKUP($A982&amp;" ",CostDB!B:B,CostDB!A:A,"",,),IF($AE982=15,_xlfn.XLOOKUP($A982&amp;"   ",CostDB!B:B,CostDB!A:A,"",,),""))</f>
        <v/>
      </c>
      <c r="AG982" s="6" t="str">
        <f t="shared" si="62"/>
        <v/>
      </c>
      <c r="AH982" s="6" t="str">
        <f t="shared" si="61"/>
        <v/>
      </c>
      <c r="AI982" s="6" t="str">
        <f>IF($AF982="","",IF(LEFT(A982,5)="17500","タンク",IF(LEFT(A982,5)="17510","タンク",IF(COUNTIF(WeDB!$D$174:$D$183,$AF982)&gt;0,"吊掛けのみ",IF(COUNTIF(WeDB!$M$3:$M$169,$AF982)&gt;0,"アルミ",IF(COUNTIF(WeDB!D$3:D$169,$AF982),"WE適用","適用無し"))))))</f>
        <v/>
      </c>
      <c r="AJ982" s="6" t="str">
        <f>IF(AND(AI982="WE適用",COUNTIF(Planning!$AS$10:$AS$896,$AF982&amp;"_"&amp;$AH982)&gt;0),"計画ok",IF(AND(AI982="WE適用",COUNTIF(Planning!$AS$10:$AS$896,$AF982&amp;"_"&amp;$AH982)=0),"未反映NG",""))</f>
        <v/>
      </c>
      <c r="AK982" s="6" t="str">
        <f t="shared" si="63"/>
        <v>_</v>
      </c>
      <c r="AL982" s="6" t="str">
        <f>IF(B982="","",_xlfn.XLOOKUP(AF982,CostDB!A:A,CostDB!G:G))</f>
        <v/>
      </c>
    </row>
    <row r="983" spans="1:38" x14ac:dyDescent="0.35">
      <c r="A983" s="8"/>
      <c r="B983" s="9"/>
      <c r="C983" s="9"/>
      <c r="D983" s="10"/>
      <c r="E983" s="9"/>
      <c r="F983" s="9"/>
      <c r="G983" s="9"/>
      <c r="H983" s="9"/>
      <c r="I983" s="9"/>
      <c r="J983" s="9"/>
      <c r="K983" s="9"/>
      <c r="L983" s="9"/>
      <c r="M983" s="9"/>
      <c r="N983" s="9"/>
      <c r="O983" s="9"/>
      <c r="P983" s="9"/>
      <c r="Q983" s="9"/>
      <c r="R983" s="9"/>
      <c r="S983" s="9"/>
      <c r="T983" s="9"/>
      <c r="U983" s="9"/>
      <c r="V983" s="9"/>
      <c r="W983" s="9"/>
      <c r="X983" s="9"/>
      <c r="Y983" s="9"/>
      <c r="Z983" s="9"/>
      <c r="AA983" s="9"/>
      <c r="AB983" s="9"/>
      <c r="AC983" s="10"/>
      <c r="AD983" s="535"/>
      <c r="AE983" s="6">
        <f t="shared" si="64"/>
        <v>0</v>
      </c>
      <c r="AF983" s="6" t="str">
        <f>IF($AE983=17,_xlfn.XLOOKUP($A983&amp;" ",CostDB!B:B,CostDB!A:A,"",,),IF($AE983=15,_xlfn.XLOOKUP($A983&amp;"   ",CostDB!B:B,CostDB!A:A,"",,),""))</f>
        <v/>
      </c>
      <c r="AG983" s="6" t="str">
        <f t="shared" si="62"/>
        <v/>
      </c>
      <c r="AH983" s="6" t="str">
        <f t="shared" si="61"/>
        <v/>
      </c>
      <c r="AI983" s="6" t="str">
        <f>IF($AF983="","",IF(LEFT(A983,5)="17500","タンク",IF(LEFT(A983,5)="17510","タンク",IF(COUNTIF(WeDB!$D$174:$D$183,$AF983)&gt;0,"吊掛けのみ",IF(COUNTIF(WeDB!$M$3:$M$169,$AF983)&gt;0,"アルミ",IF(COUNTIF(WeDB!D$3:D$169,$AF983),"WE適用","適用無し"))))))</f>
        <v/>
      </c>
      <c r="AJ983" s="6" t="str">
        <f>IF(AND(AI983="WE適用",COUNTIF(Planning!$AS$10:$AS$896,$AF983&amp;"_"&amp;$AH983)&gt;0),"計画ok",IF(AND(AI983="WE適用",COUNTIF(Planning!$AS$10:$AS$896,$AF983&amp;"_"&amp;$AH983)=0),"未反映NG",""))</f>
        <v/>
      </c>
      <c r="AK983" s="6" t="str">
        <f t="shared" si="63"/>
        <v>_</v>
      </c>
      <c r="AL983" s="6" t="str">
        <f>IF(B983="","",_xlfn.XLOOKUP(AF983,CostDB!A:A,CostDB!G:G))</f>
        <v/>
      </c>
    </row>
    <row r="984" spans="1:38" x14ac:dyDescent="0.35">
      <c r="A984" s="8"/>
      <c r="B984" s="9"/>
      <c r="C984" s="9"/>
      <c r="D984" s="10"/>
      <c r="E984" s="9"/>
      <c r="F984" s="9"/>
      <c r="G984" s="9"/>
      <c r="H984" s="9"/>
      <c r="I984" s="9"/>
      <c r="J984" s="9"/>
      <c r="K984" s="9"/>
      <c r="L984" s="9"/>
      <c r="M984" s="9"/>
      <c r="N984" s="9"/>
      <c r="O984" s="9"/>
      <c r="P984" s="9"/>
      <c r="Q984" s="9"/>
      <c r="R984" s="9"/>
      <c r="S984" s="9"/>
      <c r="T984" s="9"/>
      <c r="U984" s="9"/>
      <c r="V984" s="9"/>
      <c r="W984" s="9"/>
      <c r="X984" s="9"/>
      <c r="Y984" s="9"/>
      <c r="Z984" s="9"/>
      <c r="AA984" s="9"/>
      <c r="AB984" s="9"/>
      <c r="AC984" s="10"/>
      <c r="AD984" s="535"/>
      <c r="AE984" s="6">
        <f t="shared" si="64"/>
        <v>0</v>
      </c>
      <c r="AF984" s="6" t="str">
        <f>IF($AE984=17,_xlfn.XLOOKUP($A984&amp;" ",CostDB!B:B,CostDB!A:A,"",,),IF($AE984=15,_xlfn.XLOOKUP($A984&amp;"   ",CostDB!B:B,CostDB!A:A,"",,),""))</f>
        <v/>
      </c>
      <c r="AG984" s="6" t="str">
        <f t="shared" si="62"/>
        <v/>
      </c>
      <c r="AH984" s="6" t="str">
        <f t="shared" si="61"/>
        <v/>
      </c>
      <c r="AI984" s="6" t="str">
        <f>IF($AF984="","",IF(LEFT(A984,5)="17500","タンク",IF(LEFT(A984,5)="17510","タンク",IF(COUNTIF(WeDB!$D$174:$D$183,$AF984)&gt;0,"吊掛けのみ",IF(COUNTIF(WeDB!$M$3:$M$169,$AF984)&gt;0,"アルミ",IF(COUNTIF(WeDB!D$3:D$169,$AF984),"WE適用","適用無し"))))))</f>
        <v/>
      </c>
      <c r="AJ984" s="6" t="str">
        <f>IF(AND(AI984="WE適用",COUNTIF(Planning!$AS$10:$AS$896,$AF984&amp;"_"&amp;$AH984)&gt;0),"計画ok",IF(AND(AI984="WE適用",COUNTIF(Planning!$AS$10:$AS$896,$AF984&amp;"_"&amp;$AH984)=0),"未反映NG",""))</f>
        <v/>
      </c>
      <c r="AK984" s="6" t="str">
        <f t="shared" si="63"/>
        <v>_</v>
      </c>
      <c r="AL984" s="6" t="str">
        <f>IF(B984="","",_xlfn.XLOOKUP(AF984,CostDB!A:A,CostDB!G:G))</f>
        <v/>
      </c>
    </row>
    <row r="985" spans="1:38" x14ac:dyDescent="0.35">
      <c r="A985" s="8"/>
      <c r="B985" s="9"/>
      <c r="C985" s="9"/>
      <c r="D985" s="10"/>
      <c r="E985" s="9"/>
      <c r="F985" s="9"/>
      <c r="G985" s="9"/>
      <c r="H985" s="9"/>
      <c r="I985" s="9"/>
      <c r="J985" s="9"/>
      <c r="K985" s="9"/>
      <c r="L985" s="9"/>
      <c r="M985" s="9"/>
      <c r="N985" s="9"/>
      <c r="O985" s="9"/>
      <c r="P985" s="9"/>
      <c r="Q985" s="9"/>
      <c r="R985" s="9"/>
      <c r="S985" s="9"/>
      <c r="T985" s="9"/>
      <c r="U985" s="9"/>
      <c r="V985" s="9"/>
      <c r="W985" s="9"/>
      <c r="X985" s="9"/>
      <c r="Y985" s="9"/>
      <c r="Z985" s="9"/>
      <c r="AA985" s="9"/>
      <c r="AB985" s="9"/>
      <c r="AC985" s="10"/>
      <c r="AD985" s="535"/>
      <c r="AE985" s="6">
        <f t="shared" si="64"/>
        <v>0</v>
      </c>
      <c r="AF985" s="6" t="str">
        <f>IF($AE985=17,_xlfn.XLOOKUP($A985&amp;" ",CostDB!B:B,CostDB!A:A,"",,),IF($AE985=15,_xlfn.XLOOKUP($A985&amp;"   ",CostDB!B:B,CostDB!A:A,"",,),""))</f>
        <v/>
      </c>
      <c r="AG985" s="6" t="str">
        <f t="shared" si="62"/>
        <v/>
      </c>
      <c r="AH985" s="6" t="str">
        <f t="shared" si="61"/>
        <v/>
      </c>
      <c r="AI985" s="6" t="str">
        <f>IF($AF985="","",IF(LEFT(A985,5)="17500","タンク",IF(LEFT(A985,5)="17510","タンク",IF(COUNTIF(WeDB!$D$174:$D$183,$AF985)&gt;0,"吊掛けのみ",IF(COUNTIF(WeDB!$M$3:$M$169,$AF985)&gt;0,"アルミ",IF(COUNTIF(WeDB!D$3:D$169,$AF985),"WE適用","適用無し"))))))</f>
        <v/>
      </c>
      <c r="AJ985" s="6" t="str">
        <f>IF(AND(AI985="WE適用",COUNTIF(Planning!$AS$10:$AS$896,$AF985&amp;"_"&amp;$AH985)&gt;0),"計画ok",IF(AND(AI985="WE適用",COUNTIF(Planning!$AS$10:$AS$896,$AF985&amp;"_"&amp;$AH985)=0),"未反映NG",""))</f>
        <v/>
      </c>
      <c r="AK985" s="6" t="str">
        <f t="shared" si="63"/>
        <v>_</v>
      </c>
      <c r="AL985" s="6" t="str">
        <f>IF(B985="","",_xlfn.XLOOKUP(AF985,CostDB!A:A,CostDB!G:G))</f>
        <v/>
      </c>
    </row>
    <row r="986" spans="1:38" x14ac:dyDescent="0.35">
      <c r="A986" s="8"/>
      <c r="B986" s="9"/>
      <c r="C986" s="9"/>
      <c r="D986" s="10"/>
      <c r="E986" s="9"/>
      <c r="F986" s="9"/>
      <c r="G986" s="9"/>
      <c r="H986" s="9"/>
      <c r="I986" s="9"/>
      <c r="J986" s="9"/>
      <c r="K986" s="9"/>
      <c r="L986" s="9"/>
      <c r="M986" s="9"/>
      <c r="N986" s="9"/>
      <c r="O986" s="9"/>
      <c r="P986" s="9"/>
      <c r="Q986" s="9"/>
      <c r="R986" s="9"/>
      <c r="S986" s="9"/>
      <c r="T986" s="9"/>
      <c r="U986" s="9"/>
      <c r="V986" s="9"/>
      <c r="W986" s="9"/>
      <c r="X986" s="9"/>
      <c r="Y986" s="9"/>
      <c r="Z986" s="9"/>
      <c r="AA986" s="9"/>
      <c r="AB986" s="9"/>
      <c r="AC986" s="10"/>
      <c r="AD986" s="535"/>
      <c r="AE986" s="6">
        <f t="shared" si="64"/>
        <v>0</v>
      </c>
      <c r="AF986" s="6" t="str">
        <f>IF($AE986=17,_xlfn.XLOOKUP($A986&amp;" ",CostDB!B:B,CostDB!A:A,"",,),IF($AE986=15,_xlfn.XLOOKUP($A986&amp;"   ",CostDB!B:B,CostDB!A:A,"",,),""))</f>
        <v/>
      </c>
      <c r="AG986" s="6" t="str">
        <f t="shared" si="62"/>
        <v/>
      </c>
      <c r="AH986" s="6" t="str">
        <f t="shared" si="61"/>
        <v/>
      </c>
      <c r="AI986" s="6" t="str">
        <f>IF($AF986="","",IF(LEFT(A986,5)="17500","タンク",IF(LEFT(A986,5)="17510","タンク",IF(COUNTIF(WeDB!$D$174:$D$183,$AF986)&gt;0,"吊掛けのみ",IF(COUNTIF(WeDB!$M$3:$M$169,$AF986)&gt;0,"アルミ",IF(COUNTIF(WeDB!D$3:D$169,$AF986),"WE適用","適用無し"))))))</f>
        <v/>
      </c>
      <c r="AJ986" s="6" t="str">
        <f>IF(AND(AI986="WE適用",COUNTIF(Planning!$AS$10:$AS$896,$AF986&amp;"_"&amp;$AH986)&gt;0),"計画ok",IF(AND(AI986="WE適用",COUNTIF(Planning!$AS$10:$AS$896,$AF986&amp;"_"&amp;$AH986)=0),"未反映NG",""))</f>
        <v/>
      </c>
      <c r="AK986" s="6" t="str">
        <f t="shared" si="63"/>
        <v>_</v>
      </c>
      <c r="AL986" s="6" t="str">
        <f>IF(B986="","",_xlfn.XLOOKUP(AF986,CostDB!A:A,CostDB!G:G))</f>
        <v/>
      </c>
    </row>
    <row r="987" spans="1:38" x14ac:dyDescent="0.35">
      <c r="A987" s="8"/>
      <c r="B987" s="9"/>
      <c r="C987" s="9"/>
      <c r="D987" s="10"/>
      <c r="E987" s="9"/>
      <c r="F987" s="9"/>
      <c r="G987" s="9"/>
      <c r="H987" s="9"/>
      <c r="I987" s="9"/>
      <c r="J987" s="9"/>
      <c r="K987" s="9"/>
      <c r="L987" s="9"/>
      <c r="M987" s="9"/>
      <c r="N987" s="9"/>
      <c r="O987" s="9"/>
      <c r="P987" s="9"/>
      <c r="Q987" s="9"/>
      <c r="R987" s="9"/>
      <c r="S987" s="9"/>
      <c r="T987" s="9"/>
      <c r="U987" s="9"/>
      <c r="V987" s="9"/>
      <c r="W987" s="9"/>
      <c r="X987" s="9"/>
      <c r="Y987" s="9"/>
      <c r="Z987" s="9"/>
      <c r="AA987" s="9"/>
      <c r="AB987" s="9"/>
      <c r="AC987" s="10"/>
      <c r="AD987" s="535"/>
      <c r="AE987" s="6">
        <f t="shared" si="64"/>
        <v>0</v>
      </c>
      <c r="AF987" s="6" t="str">
        <f>IF($AE987=17,_xlfn.XLOOKUP($A987&amp;" ",CostDB!B:B,CostDB!A:A,"",,),IF($AE987=15,_xlfn.XLOOKUP($A987&amp;"   ",CostDB!B:B,CostDB!A:A,"",,),""))</f>
        <v/>
      </c>
      <c r="AG987" s="6" t="str">
        <f t="shared" si="62"/>
        <v/>
      </c>
      <c r="AH987" s="6" t="str">
        <f t="shared" si="61"/>
        <v/>
      </c>
      <c r="AI987" s="6" t="str">
        <f>IF($AF987="","",IF(LEFT(A987,5)="17500","タンク",IF(LEFT(A987,5)="17510","タンク",IF(COUNTIF(WeDB!$D$174:$D$183,$AF987)&gt;0,"吊掛けのみ",IF(COUNTIF(WeDB!$M$3:$M$169,$AF987)&gt;0,"アルミ",IF(COUNTIF(WeDB!D$3:D$169,$AF987),"WE適用","適用無し"))))))</f>
        <v/>
      </c>
      <c r="AJ987" s="6" t="str">
        <f>IF(AND(AI987="WE適用",COUNTIF(Planning!$AS$10:$AS$896,$AF987&amp;"_"&amp;$AH987)&gt;0),"計画ok",IF(AND(AI987="WE適用",COUNTIF(Planning!$AS$10:$AS$896,$AF987&amp;"_"&amp;$AH987)=0),"未反映NG",""))</f>
        <v/>
      </c>
      <c r="AK987" s="6" t="str">
        <f t="shared" si="63"/>
        <v>_</v>
      </c>
      <c r="AL987" s="6" t="str">
        <f>IF(B987="","",_xlfn.XLOOKUP(AF987,CostDB!A:A,CostDB!G:G))</f>
        <v/>
      </c>
    </row>
    <row r="988" spans="1:38" x14ac:dyDescent="0.35">
      <c r="A988" s="8"/>
      <c r="B988" s="9"/>
      <c r="C988" s="9"/>
      <c r="D988" s="10"/>
      <c r="E988" s="9"/>
      <c r="F988" s="9"/>
      <c r="G988" s="9"/>
      <c r="H988" s="9"/>
      <c r="I988" s="9"/>
      <c r="J988" s="9"/>
      <c r="K988" s="9"/>
      <c r="L988" s="9"/>
      <c r="M988" s="9"/>
      <c r="N988" s="9"/>
      <c r="O988" s="9"/>
      <c r="P988" s="9"/>
      <c r="Q988" s="9"/>
      <c r="R988" s="9"/>
      <c r="S988" s="9"/>
      <c r="T988" s="9"/>
      <c r="U988" s="9"/>
      <c r="V988" s="9"/>
      <c r="W988" s="9"/>
      <c r="X988" s="9"/>
      <c r="Y988" s="9"/>
      <c r="Z988" s="9"/>
      <c r="AA988" s="9"/>
      <c r="AB988" s="9"/>
      <c r="AC988" s="10"/>
      <c r="AD988" s="535"/>
      <c r="AE988" s="6">
        <f t="shared" si="64"/>
        <v>0</v>
      </c>
      <c r="AF988" s="6" t="str">
        <f>IF($AE988=17,_xlfn.XLOOKUP($A988&amp;" ",CostDB!B:B,CostDB!A:A,"",,),IF($AE988=15,_xlfn.XLOOKUP($A988&amp;"   ",CostDB!B:B,CostDB!A:A,"",,),""))</f>
        <v/>
      </c>
      <c r="AG988" s="6" t="str">
        <f t="shared" si="62"/>
        <v/>
      </c>
      <c r="AH988" s="6" t="str">
        <f t="shared" si="61"/>
        <v/>
      </c>
      <c r="AI988" s="6" t="str">
        <f>IF($AF988="","",IF(LEFT(A988,5)="17500","タンク",IF(LEFT(A988,5)="17510","タンク",IF(COUNTIF(WeDB!$D$174:$D$183,$AF988)&gt;0,"吊掛けのみ",IF(COUNTIF(WeDB!$M$3:$M$169,$AF988)&gt;0,"アルミ",IF(COUNTIF(WeDB!D$3:D$169,$AF988),"WE適用","適用無し"))))))</f>
        <v/>
      </c>
      <c r="AJ988" s="6" t="str">
        <f>IF(AND(AI988="WE適用",COUNTIF(Planning!$AS$10:$AS$896,$AF988&amp;"_"&amp;$AH988)&gt;0),"計画ok",IF(AND(AI988="WE適用",COUNTIF(Planning!$AS$10:$AS$896,$AF988&amp;"_"&amp;$AH988)=0),"未反映NG",""))</f>
        <v/>
      </c>
      <c r="AK988" s="6" t="str">
        <f t="shared" si="63"/>
        <v>_</v>
      </c>
      <c r="AL988" s="6" t="str">
        <f>IF(B988="","",_xlfn.XLOOKUP(AF988,CostDB!A:A,CostDB!G:G))</f>
        <v/>
      </c>
    </row>
    <row r="989" spans="1:38" x14ac:dyDescent="0.35">
      <c r="A989" s="8"/>
      <c r="B989" s="9"/>
      <c r="C989" s="9"/>
      <c r="D989" s="10"/>
      <c r="E989" s="9"/>
      <c r="F989" s="9"/>
      <c r="G989" s="9"/>
      <c r="H989" s="9"/>
      <c r="I989" s="9"/>
      <c r="J989" s="9"/>
      <c r="K989" s="9"/>
      <c r="L989" s="9"/>
      <c r="M989" s="9"/>
      <c r="N989" s="9"/>
      <c r="O989" s="9"/>
      <c r="P989" s="9"/>
      <c r="Q989" s="9"/>
      <c r="R989" s="9"/>
      <c r="S989" s="9"/>
      <c r="T989" s="9"/>
      <c r="U989" s="9"/>
      <c r="V989" s="9"/>
      <c r="W989" s="9"/>
      <c r="X989" s="9"/>
      <c r="Y989" s="9"/>
      <c r="Z989" s="9"/>
      <c r="AA989" s="9"/>
      <c r="AB989" s="9"/>
      <c r="AC989" s="10"/>
      <c r="AD989" s="535"/>
      <c r="AE989" s="6">
        <f t="shared" si="64"/>
        <v>0</v>
      </c>
      <c r="AF989" s="6" t="str">
        <f>IF($AE989=17,_xlfn.XLOOKUP($A989&amp;" ",CostDB!B:B,CostDB!A:A,"",,),IF($AE989=15,_xlfn.XLOOKUP($A989&amp;"   ",CostDB!B:B,CostDB!A:A,"",,),""))</f>
        <v/>
      </c>
      <c r="AG989" s="6" t="str">
        <f t="shared" si="62"/>
        <v/>
      </c>
      <c r="AH989" s="6" t="str">
        <f t="shared" si="61"/>
        <v/>
      </c>
      <c r="AI989" s="6" t="str">
        <f>IF($AF989="","",IF(LEFT(A989,5)="17500","タンク",IF(LEFT(A989,5)="17510","タンク",IF(COUNTIF(WeDB!$D$174:$D$183,$AF989)&gt;0,"吊掛けのみ",IF(COUNTIF(WeDB!$M$3:$M$169,$AF989)&gt;0,"アルミ",IF(COUNTIF(WeDB!D$3:D$169,$AF989),"WE適用","適用無し"))))))</f>
        <v/>
      </c>
      <c r="AJ989" s="6" t="str">
        <f>IF(AND(AI989="WE適用",COUNTIF(Planning!$AS$10:$AS$896,$AF989&amp;"_"&amp;$AH989)&gt;0),"計画ok",IF(AND(AI989="WE適用",COUNTIF(Planning!$AS$10:$AS$896,$AF989&amp;"_"&amp;$AH989)=0),"未反映NG",""))</f>
        <v/>
      </c>
      <c r="AK989" s="6" t="str">
        <f t="shared" si="63"/>
        <v>_</v>
      </c>
      <c r="AL989" s="6" t="str">
        <f>IF(B989="","",_xlfn.XLOOKUP(AF989,CostDB!A:A,CostDB!G:G))</f>
        <v/>
      </c>
    </row>
    <row r="990" spans="1:38" x14ac:dyDescent="0.35">
      <c r="A990" s="8"/>
      <c r="B990" s="9"/>
      <c r="C990" s="9"/>
      <c r="D990" s="10"/>
      <c r="E990" s="9"/>
      <c r="F990" s="9"/>
      <c r="G990" s="9"/>
      <c r="H990" s="9"/>
      <c r="I990" s="9"/>
      <c r="J990" s="9"/>
      <c r="K990" s="9"/>
      <c r="L990" s="9"/>
      <c r="M990" s="9"/>
      <c r="N990" s="9"/>
      <c r="O990" s="9"/>
      <c r="P990" s="9"/>
      <c r="Q990" s="9"/>
      <c r="R990" s="9"/>
      <c r="S990" s="9"/>
      <c r="T990" s="9"/>
      <c r="U990" s="9"/>
      <c r="V990" s="9"/>
      <c r="W990" s="9"/>
      <c r="X990" s="9"/>
      <c r="Y990" s="9"/>
      <c r="Z990" s="9"/>
      <c r="AA990" s="9"/>
      <c r="AB990" s="9"/>
      <c r="AC990" s="10"/>
      <c r="AD990" s="535"/>
      <c r="AE990" s="6">
        <f t="shared" si="64"/>
        <v>0</v>
      </c>
      <c r="AF990" s="6" t="str">
        <f>IF($AE990=17,_xlfn.XLOOKUP($A990&amp;" ",CostDB!B:B,CostDB!A:A,"",,),IF($AE990=15,_xlfn.XLOOKUP($A990&amp;"   ",CostDB!B:B,CostDB!A:A,"",,),""))</f>
        <v/>
      </c>
      <c r="AG990" s="6" t="str">
        <f t="shared" si="62"/>
        <v/>
      </c>
      <c r="AH990" s="6" t="str">
        <f t="shared" si="61"/>
        <v/>
      </c>
      <c r="AI990" s="6" t="str">
        <f>IF($AF990="","",IF(LEFT(A990,5)="17500","タンク",IF(LEFT(A990,5)="17510","タンク",IF(COUNTIF(WeDB!$D$174:$D$183,$AF990)&gt;0,"吊掛けのみ",IF(COUNTIF(WeDB!$M$3:$M$169,$AF990)&gt;0,"アルミ",IF(COUNTIF(WeDB!D$3:D$169,$AF990),"WE適用","適用無し"))))))</f>
        <v/>
      </c>
      <c r="AJ990" s="6" t="str">
        <f>IF(AND(AI990="WE適用",COUNTIF(Planning!$AS$10:$AS$896,$AF990&amp;"_"&amp;$AH990)&gt;0),"計画ok",IF(AND(AI990="WE適用",COUNTIF(Planning!$AS$10:$AS$896,$AF990&amp;"_"&amp;$AH990)=0),"未反映NG",""))</f>
        <v/>
      </c>
      <c r="AK990" s="6" t="str">
        <f t="shared" si="63"/>
        <v>_</v>
      </c>
      <c r="AL990" s="6" t="str">
        <f>IF(B990="","",_xlfn.XLOOKUP(AF990,CostDB!A:A,CostDB!G:G))</f>
        <v/>
      </c>
    </row>
    <row r="991" spans="1:38" x14ac:dyDescent="0.35">
      <c r="A991" s="8"/>
      <c r="B991" s="9"/>
      <c r="C991" s="9"/>
      <c r="D991" s="10"/>
      <c r="E991" s="9"/>
      <c r="F991" s="9"/>
      <c r="G991" s="9"/>
      <c r="H991" s="9"/>
      <c r="I991" s="9"/>
      <c r="J991" s="9"/>
      <c r="K991" s="9"/>
      <c r="L991" s="9"/>
      <c r="M991" s="9"/>
      <c r="N991" s="9"/>
      <c r="O991" s="9"/>
      <c r="P991" s="9"/>
      <c r="Q991" s="9"/>
      <c r="R991" s="9"/>
      <c r="S991" s="9"/>
      <c r="T991" s="9"/>
      <c r="U991" s="9"/>
      <c r="V991" s="9"/>
      <c r="W991" s="9"/>
      <c r="X991" s="9"/>
      <c r="Y991" s="9"/>
      <c r="Z991" s="9"/>
      <c r="AA991" s="9"/>
      <c r="AB991" s="9"/>
      <c r="AC991" s="10"/>
      <c r="AD991" s="535"/>
      <c r="AE991" s="6">
        <f t="shared" si="64"/>
        <v>0</v>
      </c>
      <c r="AF991" s="6" t="str">
        <f>IF($AE991=17,_xlfn.XLOOKUP($A991&amp;" ",CostDB!B:B,CostDB!A:A,"",,),IF($AE991=15,_xlfn.XLOOKUP($A991&amp;"   ",CostDB!B:B,CostDB!A:A,"",,),""))</f>
        <v/>
      </c>
      <c r="AG991" s="6" t="str">
        <f t="shared" si="62"/>
        <v/>
      </c>
      <c r="AH991" s="6" t="str">
        <f t="shared" si="61"/>
        <v/>
      </c>
      <c r="AI991" s="6" t="str">
        <f>IF($AF991="","",IF(LEFT(A991,5)="17500","タンク",IF(LEFT(A991,5)="17510","タンク",IF(COUNTIF(WeDB!$D$174:$D$183,$AF991)&gt;0,"吊掛けのみ",IF(COUNTIF(WeDB!$M$3:$M$169,$AF991)&gt;0,"アルミ",IF(COUNTIF(WeDB!D$3:D$169,$AF991),"WE適用","適用無し"))))))</f>
        <v/>
      </c>
      <c r="AJ991" s="6" t="str">
        <f>IF(AND(AI991="WE適用",COUNTIF(Planning!$AS$10:$AS$896,$AF991&amp;"_"&amp;$AH991)&gt;0),"計画ok",IF(AND(AI991="WE適用",COUNTIF(Planning!$AS$10:$AS$896,$AF991&amp;"_"&amp;$AH991)=0),"未反映NG",""))</f>
        <v/>
      </c>
      <c r="AK991" s="6" t="str">
        <f t="shared" si="63"/>
        <v>_</v>
      </c>
      <c r="AL991" s="6" t="str">
        <f>IF(B991="","",_xlfn.XLOOKUP(AF991,CostDB!A:A,CostDB!G:G))</f>
        <v/>
      </c>
    </row>
    <row r="992" spans="1:38" x14ac:dyDescent="0.35">
      <c r="A992" s="8"/>
      <c r="B992" s="9"/>
      <c r="C992" s="9"/>
      <c r="D992" s="10"/>
      <c r="E992" s="9"/>
      <c r="F992" s="9"/>
      <c r="G992" s="9"/>
      <c r="H992" s="9"/>
      <c r="I992" s="9"/>
      <c r="J992" s="9"/>
      <c r="K992" s="9"/>
      <c r="L992" s="9"/>
      <c r="M992" s="9"/>
      <c r="N992" s="9"/>
      <c r="O992" s="9"/>
      <c r="P992" s="9"/>
      <c r="Q992" s="9"/>
      <c r="R992" s="9"/>
      <c r="S992" s="9"/>
      <c r="T992" s="9"/>
      <c r="U992" s="9"/>
      <c r="V992" s="9"/>
      <c r="W992" s="9"/>
      <c r="X992" s="9"/>
      <c r="Y992" s="9"/>
      <c r="Z992" s="9"/>
      <c r="AA992" s="9"/>
      <c r="AB992" s="9"/>
      <c r="AC992" s="10"/>
      <c r="AD992" s="535"/>
      <c r="AE992" s="6">
        <f t="shared" si="64"/>
        <v>0</v>
      </c>
      <c r="AF992" s="6" t="str">
        <f>IF($AE992=17,_xlfn.XLOOKUP($A992&amp;" ",CostDB!B:B,CostDB!A:A,"",,),IF($AE992=15,_xlfn.XLOOKUP($A992&amp;"   ",CostDB!B:B,CostDB!A:A,"",,),""))</f>
        <v/>
      </c>
      <c r="AG992" s="6" t="str">
        <f t="shared" si="62"/>
        <v/>
      </c>
      <c r="AH992" s="6" t="str">
        <f t="shared" si="61"/>
        <v/>
      </c>
      <c r="AI992" s="6" t="str">
        <f>IF($AF992="","",IF(LEFT(A992,5)="17500","タンク",IF(LEFT(A992,5)="17510","タンク",IF(COUNTIF(WeDB!$D$174:$D$183,$AF992)&gt;0,"吊掛けのみ",IF(COUNTIF(WeDB!$M$3:$M$169,$AF992)&gt;0,"アルミ",IF(COUNTIF(WeDB!D$3:D$169,$AF992),"WE適用","適用無し"))))))</f>
        <v/>
      </c>
      <c r="AJ992" s="6" t="str">
        <f>IF(AND(AI992="WE適用",COUNTIF(Planning!$AS$10:$AS$896,$AF992&amp;"_"&amp;$AH992)&gt;0),"計画ok",IF(AND(AI992="WE適用",COUNTIF(Planning!$AS$10:$AS$896,$AF992&amp;"_"&amp;$AH992)=0),"未反映NG",""))</f>
        <v/>
      </c>
      <c r="AK992" s="6" t="str">
        <f t="shared" si="63"/>
        <v>_</v>
      </c>
      <c r="AL992" s="6" t="str">
        <f>IF(B992="","",_xlfn.XLOOKUP(AF992,CostDB!A:A,CostDB!G:G))</f>
        <v/>
      </c>
    </row>
    <row r="993" spans="1:38" x14ac:dyDescent="0.35">
      <c r="A993" s="8"/>
      <c r="B993" s="9"/>
      <c r="C993" s="9"/>
      <c r="D993" s="10"/>
      <c r="E993" s="9"/>
      <c r="F993" s="9"/>
      <c r="G993" s="9"/>
      <c r="H993" s="9"/>
      <c r="I993" s="9"/>
      <c r="J993" s="9"/>
      <c r="K993" s="9"/>
      <c r="L993" s="9"/>
      <c r="M993" s="9"/>
      <c r="N993" s="9"/>
      <c r="O993" s="9"/>
      <c r="P993" s="9"/>
      <c r="Q993" s="9"/>
      <c r="R993" s="9"/>
      <c r="S993" s="9"/>
      <c r="T993" s="9"/>
      <c r="U993" s="9"/>
      <c r="V993" s="9"/>
      <c r="W993" s="9"/>
      <c r="X993" s="9"/>
      <c r="Y993" s="9"/>
      <c r="Z993" s="9"/>
      <c r="AA993" s="9"/>
      <c r="AB993" s="9"/>
      <c r="AC993" s="10"/>
      <c r="AD993" s="535"/>
      <c r="AE993" s="6">
        <f t="shared" si="64"/>
        <v>0</v>
      </c>
      <c r="AF993" s="6" t="str">
        <f>IF($AE993=17,_xlfn.XLOOKUP($A993&amp;" ",CostDB!B:B,CostDB!A:A,"",,),IF($AE993=15,_xlfn.XLOOKUP($A993&amp;"   ",CostDB!B:B,CostDB!A:A,"",,),""))</f>
        <v/>
      </c>
      <c r="AG993" s="6" t="str">
        <f t="shared" si="62"/>
        <v/>
      </c>
      <c r="AH993" s="6" t="str">
        <f t="shared" si="61"/>
        <v/>
      </c>
      <c r="AI993" s="6" t="str">
        <f>IF($AF993="","",IF(LEFT(A993,5)="17500","タンク",IF(LEFT(A993,5)="17510","タンク",IF(COUNTIF(WeDB!$D$174:$D$183,$AF993)&gt;0,"吊掛けのみ",IF(COUNTIF(WeDB!$M$3:$M$169,$AF993)&gt;0,"アルミ",IF(COUNTIF(WeDB!D$3:D$169,$AF993),"WE適用","適用無し"))))))</f>
        <v/>
      </c>
      <c r="AJ993" s="6" t="str">
        <f>IF(AND(AI993="WE適用",COUNTIF(Planning!$AS$10:$AS$896,$AF993&amp;"_"&amp;$AH993)&gt;0),"計画ok",IF(AND(AI993="WE適用",COUNTIF(Planning!$AS$10:$AS$896,$AF993&amp;"_"&amp;$AH993)=0),"未反映NG",""))</f>
        <v/>
      </c>
      <c r="AK993" s="6" t="str">
        <f t="shared" si="63"/>
        <v>_</v>
      </c>
      <c r="AL993" s="6" t="str">
        <f>IF(B993="","",_xlfn.XLOOKUP(AF993,CostDB!A:A,CostDB!G:G))</f>
        <v/>
      </c>
    </row>
    <row r="994" spans="1:38" x14ac:dyDescent="0.35">
      <c r="A994" s="8"/>
      <c r="B994" s="9"/>
      <c r="C994" s="9"/>
      <c r="D994" s="10"/>
      <c r="E994" s="9"/>
      <c r="F994" s="9"/>
      <c r="G994" s="9"/>
      <c r="H994" s="9"/>
      <c r="I994" s="9"/>
      <c r="J994" s="9"/>
      <c r="K994" s="9"/>
      <c r="L994" s="9"/>
      <c r="M994" s="9"/>
      <c r="N994" s="9"/>
      <c r="O994" s="9"/>
      <c r="P994" s="9"/>
      <c r="Q994" s="9"/>
      <c r="R994" s="9"/>
      <c r="S994" s="9"/>
      <c r="T994" s="9"/>
      <c r="U994" s="9"/>
      <c r="V994" s="9"/>
      <c r="W994" s="9"/>
      <c r="X994" s="9"/>
      <c r="Y994" s="9"/>
      <c r="Z994" s="9"/>
      <c r="AA994" s="9"/>
      <c r="AB994" s="9"/>
      <c r="AC994" s="10"/>
      <c r="AD994" s="535"/>
      <c r="AE994" s="6">
        <f t="shared" si="64"/>
        <v>0</v>
      </c>
      <c r="AF994" s="6" t="str">
        <f>IF($AE994=17,_xlfn.XLOOKUP($A994&amp;" ",CostDB!B:B,CostDB!A:A,"",,),IF($AE994=15,_xlfn.XLOOKUP($A994&amp;"   ",CostDB!B:B,CostDB!A:A,"",,),""))</f>
        <v/>
      </c>
      <c r="AG994" s="6" t="str">
        <f t="shared" si="62"/>
        <v/>
      </c>
      <c r="AH994" s="6" t="str">
        <f t="shared" si="61"/>
        <v/>
      </c>
      <c r="AI994" s="6" t="str">
        <f>IF($AF994="","",IF(LEFT(A994,5)="17500","タンク",IF(LEFT(A994,5)="17510","タンク",IF(COUNTIF(WeDB!$D$174:$D$183,$AF994)&gt;0,"吊掛けのみ",IF(COUNTIF(WeDB!$M$3:$M$169,$AF994)&gt;0,"アルミ",IF(COUNTIF(WeDB!D$3:D$169,$AF994),"WE適用","適用無し"))))))</f>
        <v/>
      </c>
      <c r="AJ994" s="6" t="str">
        <f>IF(AND(AI994="WE適用",COUNTIF(Planning!$AS$10:$AS$896,$AF994&amp;"_"&amp;$AH994)&gt;0),"計画ok",IF(AND(AI994="WE適用",COUNTIF(Planning!$AS$10:$AS$896,$AF994&amp;"_"&amp;$AH994)=0),"未反映NG",""))</f>
        <v/>
      </c>
      <c r="AK994" s="6" t="str">
        <f t="shared" si="63"/>
        <v>_</v>
      </c>
      <c r="AL994" s="6" t="str">
        <f>IF(B994="","",_xlfn.XLOOKUP(AF994,CostDB!A:A,CostDB!G:G))</f>
        <v/>
      </c>
    </row>
    <row r="995" spans="1:38" x14ac:dyDescent="0.35">
      <c r="A995" s="8"/>
      <c r="B995" s="9"/>
      <c r="C995" s="9"/>
      <c r="D995" s="10"/>
      <c r="E995" s="9"/>
      <c r="F995" s="9"/>
      <c r="G995" s="9"/>
      <c r="H995" s="9"/>
      <c r="I995" s="9"/>
      <c r="J995" s="9"/>
      <c r="K995" s="9"/>
      <c r="L995" s="9"/>
      <c r="M995" s="9"/>
      <c r="N995" s="9"/>
      <c r="O995" s="9"/>
      <c r="P995" s="9"/>
      <c r="Q995" s="9"/>
      <c r="R995" s="9"/>
      <c r="S995" s="9"/>
      <c r="T995" s="9"/>
      <c r="U995" s="9"/>
      <c r="V995" s="9"/>
      <c r="W995" s="9"/>
      <c r="X995" s="9"/>
      <c r="Y995" s="9"/>
      <c r="Z995" s="9"/>
      <c r="AA995" s="9"/>
      <c r="AB995" s="9"/>
      <c r="AC995" s="10"/>
      <c r="AD995" s="535"/>
      <c r="AE995" s="6">
        <f t="shared" si="64"/>
        <v>0</v>
      </c>
      <c r="AF995" s="6" t="str">
        <f>IF($AE995=17,_xlfn.XLOOKUP($A995&amp;" ",CostDB!B:B,CostDB!A:A,"",,),IF($AE995=15,_xlfn.XLOOKUP($A995&amp;"   ",CostDB!B:B,CostDB!A:A,"",,),""))</f>
        <v/>
      </c>
      <c r="AG995" s="6" t="str">
        <f t="shared" si="62"/>
        <v/>
      </c>
      <c r="AH995" s="6" t="str">
        <f t="shared" si="61"/>
        <v/>
      </c>
      <c r="AI995" s="6" t="str">
        <f>IF($AF995="","",IF(LEFT(A995,5)="17500","タンク",IF(LEFT(A995,5)="17510","タンク",IF(COUNTIF(WeDB!$D$174:$D$183,$AF995)&gt;0,"吊掛けのみ",IF(COUNTIF(WeDB!$M$3:$M$169,$AF995)&gt;0,"アルミ",IF(COUNTIF(WeDB!D$3:D$169,$AF995),"WE適用","適用無し"))))))</f>
        <v/>
      </c>
      <c r="AJ995" s="6" t="str">
        <f>IF(AND(AI995="WE適用",COUNTIF(Planning!$AS$10:$AS$896,$AF995&amp;"_"&amp;$AH995)&gt;0),"計画ok",IF(AND(AI995="WE適用",COUNTIF(Planning!$AS$10:$AS$896,$AF995&amp;"_"&amp;$AH995)=0),"未反映NG",""))</f>
        <v/>
      </c>
      <c r="AK995" s="6" t="str">
        <f t="shared" si="63"/>
        <v>_</v>
      </c>
      <c r="AL995" s="6" t="str">
        <f>IF(B995="","",_xlfn.XLOOKUP(AF995,CostDB!A:A,CostDB!G:G))</f>
        <v/>
      </c>
    </row>
    <row r="996" spans="1:38" x14ac:dyDescent="0.35">
      <c r="A996" s="8"/>
      <c r="B996" s="9"/>
      <c r="C996" s="9"/>
      <c r="D996" s="10"/>
      <c r="E996" s="9"/>
      <c r="F996" s="9"/>
      <c r="G996" s="9"/>
      <c r="H996" s="9"/>
      <c r="I996" s="9"/>
      <c r="J996" s="9"/>
      <c r="K996" s="9"/>
      <c r="L996" s="9"/>
      <c r="M996" s="9"/>
      <c r="N996" s="9"/>
      <c r="O996" s="9"/>
      <c r="P996" s="9"/>
      <c r="Q996" s="9"/>
      <c r="R996" s="9"/>
      <c r="S996" s="9"/>
      <c r="T996" s="9"/>
      <c r="U996" s="9"/>
      <c r="V996" s="9"/>
      <c r="W996" s="9"/>
      <c r="X996" s="9"/>
      <c r="Y996" s="9"/>
      <c r="Z996" s="9"/>
      <c r="AA996" s="9"/>
      <c r="AB996" s="9"/>
      <c r="AC996" s="10"/>
      <c r="AD996" s="535"/>
      <c r="AE996" s="6">
        <f t="shared" si="64"/>
        <v>0</v>
      </c>
      <c r="AF996" s="6" t="str">
        <f>IF($AE996=17,_xlfn.XLOOKUP($A996&amp;" ",CostDB!B:B,CostDB!A:A,"",,),IF($AE996=15,_xlfn.XLOOKUP($A996&amp;"   ",CostDB!B:B,CostDB!A:A,"",,),""))</f>
        <v/>
      </c>
      <c r="AG996" s="6" t="str">
        <f t="shared" si="62"/>
        <v/>
      </c>
      <c r="AH996" s="6" t="str">
        <f t="shared" si="61"/>
        <v/>
      </c>
      <c r="AI996" s="6" t="str">
        <f>IF($AF996="","",IF(LEFT(A996,5)="17500","タンク",IF(LEFT(A996,5)="17510","タンク",IF(COUNTIF(WeDB!$D$174:$D$183,$AF996)&gt;0,"吊掛けのみ",IF(COUNTIF(WeDB!$M$3:$M$169,$AF996)&gt;0,"アルミ",IF(COUNTIF(WeDB!D$3:D$169,$AF996),"WE適用","適用無し"))))))</f>
        <v/>
      </c>
      <c r="AJ996" s="6" t="str">
        <f>IF(AND(AI996="WE適用",COUNTIF(Planning!$AS$10:$AS$896,$AF996&amp;"_"&amp;$AH996)&gt;0),"計画ok",IF(AND(AI996="WE適用",COUNTIF(Planning!$AS$10:$AS$896,$AF996&amp;"_"&amp;$AH996)=0),"未反映NG",""))</f>
        <v/>
      </c>
      <c r="AK996" s="6" t="str">
        <f t="shared" si="63"/>
        <v>_</v>
      </c>
      <c r="AL996" s="6" t="str">
        <f>IF(B996="","",_xlfn.XLOOKUP(AF996,CostDB!A:A,CostDB!G:G))</f>
        <v/>
      </c>
    </row>
    <row r="997" spans="1:38" x14ac:dyDescent="0.35">
      <c r="A997" s="8"/>
      <c r="B997" s="9"/>
      <c r="C997" s="9"/>
      <c r="D997" s="10"/>
      <c r="E997" s="9"/>
      <c r="F997" s="9"/>
      <c r="G997" s="9"/>
      <c r="H997" s="9"/>
      <c r="I997" s="9"/>
      <c r="J997" s="9"/>
      <c r="K997" s="9"/>
      <c r="L997" s="9"/>
      <c r="M997" s="9"/>
      <c r="N997" s="9"/>
      <c r="O997" s="9"/>
      <c r="P997" s="9"/>
      <c r="Q997" s="9"/>
      <c r="R997" s="9"/>
      <c r="S997" s="9"/>
      <c r="T997" s="9"/>
      <c r="U997" s="9"/>
      <c r="V997" s="9"/>
      <c r="W997" s="9"/>
      <c r="X997" s="9"/>
      <c r="Y997" s="9"/>
      <c r="Z997" s="9"/>
      <c r="AA997" s="9"/>
      <c r="AB997" s="9"/>
      <c r="AC997" s="10"/>
      <c r="AD997" s="535"/>
      <c r="AE997" s="6">
        <f t="shared" si="64"/>
        <v>0</v>
      </c>
      <c r="AF997" s="6" t="str">
        <f>IF($AE997=17,_xlfn.XLOOKUP($A997&amp;" ",CostDB!B:B,CostDB!A:A,"",,),IF($AE997=15,_xlfn.XLOOKUP($A997&amp;"   ",CostDB!B:B,CostDB!A:A,"",,),""))</f>
        <v/>
      </c>
      <c r="AG997" s="6" t="str">
        <f t="shared" si="62"/>
        <v/>
      </c>
      <c r="AH997" s="6" t="str">
        <f t="shared" si="61"/>
        <v/>
      </c>
      <c r="AI997" s="6" t="str">
        <f>IF($AF997="","",IF(LEFT(A997,5)="17500","タンク",IF(LEFT(A997,5)="17510","タンク",IF(COUNTIF(WeDB!$D$174:$D$183,$AF997)&gt;0,"吊掛けのみ",IF(COUNTIF(WeDB!$M$3:$M$169,$AF997)&gt;0,"アルミ",IF(COUNTIF(WeDB!D$3:D$169,$AF997),"WE適用","適用無し"))))))</f>
        <v/>
      </c>
      <c r="AJ997" s="6" t="str">
        <f>IF(AND(AI997="WE適用",COUNTIF(Planning!$AS$10:$AS$896,$AF997&amp;"_"&amp;$AH997)&gt;0),"計画ok",IF(AND(AI997="WE適用",COUNTIF(Planning!$AS$10:$AS$896,$AF997&amp;"_"&amp;$AH997)=0),"未反映NG",""))</f>
        <v/>
      </c>
      <c r="AK997" s="6" t="str">
        <f t="shared" si="63"/>
        <v>_</v>
      </c>
      <c r="AL997" s="6" t="str">
        <f>IF(B997="","",_xlfn.XLOOKUP(AF997,CostDB!A:A,CostDB!G:G))</f>
        <v/>
      </c>
    </row>
    <row r="998" spans="1:38" x14ac:dyDescent="0.35">
      <c r="A998" s="8"/>
      <c r="B998" s="9"/>
      <c r="C998" s="9"/>
      <c r="D998" s="10"/>
      <c r="E998" s="9"/>
      <c r="F998" s="9"/>
      <c r="G998" s="9"/>
      <c r="H998" s="9"/>
      <c r="I998" s="9"/>
      <c r="J998" s="9"/>
      <c r="K998" s="9"/>
      <c r="L998" s="9"/>
      <c r="M998" s="9"/>
      <c r="N998" s="9"/>
      <c r="O998" s="9"/>
      <c r="P998" s="9"/>
      <c r="Q998" s="9"/>
      <c r="R998" s="9"/>
      <c r="S998" s="9"/>
      <c r="T998" s="9"/>
      <c r="U998" s="9"/>
      <c r="V998" s="9"/>
      <c r="W998" s="9"/>
      <c r="X998" s="9"/>
      <c r="Y998" s="9"/>
      <c r="Z998" s="9"/>
      <c r="AA998" s="9"/>
      <c r="AB998" s="9"/>
      <c r="AC998" s="10"/>
      <c r="AD998" s="535"/>
      <c r="AE998" s="6">
        <f t="shared" si="64"/>
        <v>0</v>
      </c>
      <c r="AF998" s="6" t="str">
        <f>IF($AE998=17,_xlfn.XLOOKUP($A998&amp;" ",CostDB!B:B,CostDB!A:A,"",,),IF($AE998=15,_xlfn.XLOOKUP($A998&amp;"   ",CostDB!B:B,CostDB!A:A,"",,),""))</f>
        <v/>
      </c>
      <c r="AG998" s="6" t="str">
        <f t="shared" si="62"/>
        <v/>
      </c>
      <c r="AH998" s="6" t="str">
        <f t="shared" si="61"/>
        <v/>
      </c>
      <c r="AI998" s="6" t="str">
        <f>IF($AF998="","",IF(LEFT(A998,5)="17500","タンク",IF(LEFT(A998,5)="17510","タンク",IF(COUNTIF(WeDB!$D$174:$D$183,$AF998)&gt;0,"吊掛けのみ",IF(COUNTIF(WeDB!$M$3:$M$169,$AF998)&gt;0,"アルミ",IF(COUNTIF(WeDB!D$3:D$169,$AF998),"WE適用","適用無し"))))))</f>
        <v/>
      </c>
      <c r="AJ998" s="6" t="str">
        <f>IF(AND(AI998="WE適用",COUNTIF(Planning!$AS$10:$AS$896,$AF998&amp;"_"&amp;$AH998)&gt;0),"計画ok",IF(AND(AI998="WE適用",COUNTIF(Planning!$AS$10:$AS$896,$AF998&amp;"_"&amp;$AH998)=0),"未反映NG",""))</f>
        <v/>
      </c>
      <c r="AK998" s="6" t="str">
        <f t="shared" si="63"/>
        <v>_</v>
      </c>
      <c r="AL998" s="6" t="str">
        <f>IF(B998="","",_xlfn.XLOOKUP(AF998,CostDB!A:A,CostDB!G:G))</f>
        <v/>
      </c>
    </row>
    <row r="999" spans="1:38" x14ac:dyDescent="0.35">
      <c r="A999" s="8"/>
      <c r="B999" s="9"/>
      <c r="C999" s="9"/>
      <c r="D999" s="10"/>
      <c r="E999" s="9"/>
      <c r="F999" s="9"/>
      <c r="G999" s="9"/>
      <c r="H999" s="9"/>
      <c r="I999" s="9"/>
      <c r="J999" s="9"/>
      <c r="K999" s="9"/>
      <c r="L999" s="9"/>
      <c r="M999" s="9"/>
      <c r="N999" s="9"/>
      <c r="O999" s="9"/>
      <c r="P999" s="9"/>
      <c r="Q999" s="9"/>
      <c r="R999" s="9"/>
      <c r="S999" s="9"/>
      <c r="T999" s="9"/>
      <c r="U999" s="9"/>
      <c r="V999" s="9"/>
      <c r="W999" s="9"/>
      <c r="X999" s="9"/>
      <c r="Y999" s="9"/>
      <c r="Z999" s="9"/>
      <c r="AA999" s="9"/>
      <c r="AB999" s="9"/>
      <c r="AC999" s="10"/>
      <c r="AD999" s="535"/>
      <c r="AE999" s="6">
        <f t="shared" si="64"/>
        <v>0</v>
      </c>
      <c r="AF999" s="6" t="str">
        <f>IF($AE999=17,_xlfn.XLOOKUP($A999&amp;" ",CostDB!B:B,CostDB!A:A,"",,),IF($AE999=15,_xlfn.XLOOKUP($A999&amp;"   ",CostDB!B:B,CostDB!A:A,"",,),""))</f>
        <v/>
      </c>
      <c r="AG999" s="6" t="str">
        <f t="shared" si="62"/>
        <v/>
      </c>
      <c r="AH999" s="6" t="str">
        <f t="shared" si="61"/>
        <v/>
      </c>
      <c r="AI999" s="6" t="str">
        <f>IF($AF999="","",IF(LEFT(A999,5)="17500","タンク",IF(LEFT(A999,5)="17510","タンク",IF(COUNTIF(WeDB!$D$174:$D$183,$AF999)&gt;0,"吊掛けのみ",IF(COUNTIF(WeDB!$M$3:$M$169,$AF999)&gt;0,"アルミ",IF(COUNTIF(WeDB!D$3:D$169,$AF999),"WE適用","適用無し"))))))</f>
        <v/>
      </c>
      <c r="AJ999" s="6" t="str">
        <f>IF(AND(AI999="WE適用",COUNTIF(Planning!$AS$10:$AS$896,$AF999&amp;"_"&amp;$AH999)&gt;0),"計画ok",IF(AND(AI999="WE適用",COUNTIF(Planning!$AS$10:$AS$896,$AF999&amp;"_"&amp;$AH999)=0),"未反映NG",""))</f>
        <v/>
      </c>
      <c r="AK999" s="6" t="str">
        <f t="shared" si="63"/>
        <v>_</v>
      </c>
      <c r="AL999" s="6" t="str">
        <f>IF(B999="","",_xlfn.XLOOKUP(AF999,CostDB!A:A,CostDB!G:G))</f>
        <v/>
      </c>
    </row>
    <row r="1000" spans="1:38" x14ac:dyDescent="0.35">
      <c r="A1000" s="11"/>
      <c r="B1000" s="12"/>
      <c r="C1000" s="12"/>
      <c r="D1000" s="13"/>
      <c r="E1000" s="12"/>
      <c r="F1000" s="12"/>
      <c r="G1000" s="12"/>
      <c r="H1000" s="12"/>
      <c r="I1000" s="12"/>
      <c r="J1000" s="12"/>
      <c r="K1000" s="12"/>
      <c r="L1000" s="12"/>
      <c r="M1000" s="12"/>
      <c r="N1000" s="12"/>
      <c r="O1000" s="12"/>
      <c r="P1000" s="12"/>
      <c r="Q1000" s="12"/>
      <c r="R1000" s="12"/>
      <c r="S1000" s="12"/>
      <c r="T1000" s="12"/>
      <c r="U1000" s="12"/>
      <c r="V1000" s="12"/>
      <c r="W1000" s="12"/>
      <c r="X1000" s="12"/>
      <c r="Y1000" s="12"/>
      <c r="Z1000" s="12"/>
      <c r="AA1000" s="12"/>
      <c r="AB1000" s="12"/>
      <c r="AC1000" s="13"/>
      <c r="AD1000" s="535"/>
      <c r="AE1000" s="6">
        <f t="shared" si="64"/>
        <v>0</v>
      </c>
      <c r="AF1000" s="6" t="str">
        <f>IF($AE1000=17,_xlfn.XLOOKUP($A1000&amp;" ",CostDB!B:B,CostDB!A:A,"",,),IF($AE1000=15,_xlfn.XLOOKUP($A1000&amp;"   ",CostDB!B:B,CostDB!A:A,"",,),""))</f>
        <v/>
      </c>
      <c r="AG1000" s="6" t="str">
        <f t="shared" si="62"/>
        <v/>
      </c>
      <c r="AH1000" s="6" t="str">
        <f t="shared" si="61"/>
        <v/>
      </c>
      <c r="AI1000" s="6" t="str">
        <f>IF($AF1000="","",IF(LEFT(A1000,5)="17500","タンク",IF(LEFT(A1000,5)="17510","タンク",IF(COUNTIF(WeDB!$D$174:$D$183,$AF1000)&gt;0,"吊掛けのみ",IF(COUNTIF(WeDB!$M$3:$M$169,$AF1000)&gt;0,"アルミ",IF(COUNTIF(WeDB!D$3:D$169,$AF1000),"WE適用","適用無し"))))))</f>
        <v/>
      </c>
      <c r="AJ1000" s="6" t="str">
        <f>IF(AND(AI1000="WE適用",COUNTIF(Planning!$AS$10:$AS$896,$AF1000&amp;"_"&amp;$AH1000)&gt;0),"計画ok",IF(AND(AI1000="WE適用",COUNTIF(Planning!$AS$10:$AS$896,$AF1000&amp;"_"&amp;$AH1000)=0),"未反映NG",""))</f>
        <v/>
      </c>
      <c r="AK1000" s="6" t="str">
        <f t="shared" si="63"/>
        <v>_</v>
      </c>
      <c r="AL1000" s="6" t="str">
        <f>IF(B1000="","",_xlfn.XLOOKUP(AF1000,CostDB!A:A,CostDB!G:G))</f>
        <v/>
      </c>
    </row>
    <row r="1001" spans="1:38" x14ac:dyDescent="0.35">
      <c r="A1001" s="535"/>
      <c r="B1001" s="535"/>
      <c r="C1001" s="535"/>
      <c r="D1001" s="535"/>
      <c r="E1001" s="535"/>
      <c r="F1001" s="535"/>
      <c r="G1001" s="535"/>
      <c r="H1001" s="535"/>
      <c r="I1001" s="535"/>
      <c r="J1001" s="535"/>
      <c r="K1001" s="535"/>
      <c r="L1001" s="535"/>
      <c r="M1001" s="535"/>
      <c r="N1001" s="535"/>
      <c r="O1001" s="535"/>
      <c r="P1001" s="535"/>
      <c r="Q1001" s="535"/>
      <c r="R1001" s="535"/>
      <c r="S1001" s="535"/>
      <c r="T1001" s="535"/>
      <c r="U1001" s="535"/>
      <c r="V1001" s="535"/>
      <c r="W1001" s="535"/>
      <c r="X1001" s="535"/>
      <c r="Y1001" s="535"/>
      <c r="Z1001" s="535"/>
      <c r="AA1001" s="535"/>
      <c r="AB1001" s="535"/>
      <c r="AC1001" s="535"/>
      <c r="AD1001" s="535"/>
      <c r="AE1001" s="7"/>
      <c r="AF1001" s="7"/>
      <c r="AG1001" s="7" t="str">
        <f t="shared" si="62"/>
        <v/>
      </c>
      <c r="AH1001" s="7" t="str">
        <f t="shared" si="61"/>
        <v/>
      </c>
      <c r="AI1001" s="7" t="str">
        <f>IF($AF1001="","",IF(LEFT(A1001,5)="17500","タンク",IF(LEFT(A1001,5)="17510","タンク",IF(COUNTIF(WeDB!$D$174:$D$183,$AF1001)&gt;0,"吊掛けのみ",IF(COUNTIF(WeDB!$M$3:$M$169,$AF1001)&gt;0,"アルミ",IF(COUNTIF(WeDB!D$3:D$169,$AF1001),"WE適用","適用無し"))))))</f>
        <v/>
      </c>
      <c r="AJ1001" s="7" t="str">
        <f>IF(AND(AI1001="WE適用",COUNTIF(Planning!$AS$10:$AS$896,$AF1001&amp;"_"&amp;$AH1001)&gt;0),"計画ok",IF(AND(AI1001="WE適用",COUNTIF(Planning!$AS$10:$AS$896,$AF1001&amp;"_"&amp;$AH1001)=0),"未反映NG",""))</f>
        <v/>
      </c>
      <c r="AK1001" s="7" t="str">
        <f t="shared" si="63"/>
        <v>_</v>
      </c>
      <c r="AL1001" s="7"/>
    </row>
  </sheetData>
  <mergeCells count="4">
    <mergeCell ref="AD4:AD1001"/>
    <mergeCell ref="A1001:AC1001"/>
    <mergeCell ref="A3:D3"/>
    <mergeCell ref="E3:AC3"/>
  </mergeCells>
  <phoneticPr fontId="2"/>
  <conditionalFormatting sqref="AI4:AI1001">
    <cfRule type="cellIs" dxfId="812" priority="3" operator="equal">
      <formula>"WE適用"</formula>
    </cfRule>
  </conditionalFormatting>
  <conditionalFormatting sqref="AJ4:AJ1001">
    <cfRule type="cellIs" dxfId="811" priority="2" operator="equal">
      <formula>"WE適用"</formula>
    </cfRule>
  </conditionalFormatting>
  <conditionalFormatting sqref="AJ4:AJ1001">
    <cfRule type="cellIs" dxfId="810" priority="1" operator="equal">
      <formula>"未反映NG"</formula>
    </cfRule>
  </conditionalFormatting>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788BFB-9ECD-4350-85B3-14095C1F5594}">
  <sheetPr codeName="Sheet10">
    <tabColor rgb="FF99CCFF"/>
  </sheetPr>
  <dimension ref="A1:AV1001"/>
  <sheetViews>
    <sheetView zoomScale="80" zoomScaleNormal="80" workbookViewId="0">
      <pane xSplit="8" ySplit="7" topLeftCell="I8" activePane="bottomRight" state="frozenSplit"/>
      <selection activeCell="O534" sqref="O534"/>
      <selection pane="topRight" activeCell="AV13" sqref="AV13"/>
      <selection pane="bottomLeft" activeCell="G547" sqref="G547"/>
      <selection pane="bottomRight" activeCell="O4" sqref="O4"/>
    </sheetView>
  </sheetViews>
  <sheetFormatPr defaultColWidth="8.7109375" defaultRowHeight="15" x14ac:dyDescent="0.35"/>
  <cols>
    <col min="1" max="1" width="4.5703125" style="1" customWidth="1"/>
    <col min="2" max="2" width="4.35546875" style="1" customWidth="1"/>
    <col min="3" max="3" width="5.92578125" style="1" customWidth="1"/>
    <col min="4" max="6" width="17.42578125" style="1" customWidth="1"/>
    <col min="7" max="7" width="21.92578125" style="1" customWidth="1"/>
    <col min="8" max="8" width="8.2109375" style="1" customWidth="1"/>
    <col min="9" max="13" width="3" style="1" customWidth="1"/>
    <col min="14" max="14" width="5.7109375" style="1" customWidth="1"/>
    <col min="15" max="39" width="5.5703125" style="1" customWidth="1"/>
    <col min="40" max="40" width="2.42578125" style="1" customWidth="1"/>
    <col min="41" max="41" width="3.92578125" style="1" customWidth="1"/>
    <col min="42" max="42" width="17.7109375" style="1" customWidth="1"/>
    <col min="43" max="44" width="7" style="1" customWidth="1"/>
    <col min="45" max="45" width="8.28515625" style="1" customWidth="1"/>
    <col min="46" max="46" width="8.7109375" style="1"/>
    <col min="47" max="47" width="22.28515625" style="1" customWidth="1"/>
    <col min="48" max="16384" width="8.7109375" style="1"/>
  </cols>
  <sheetData>
    <row r="1" spans="1:48" ht="22" x14ac:dyDescent="0.35">
      <c r="A1" s="16" t="s">
        <v>2242</v>
      </c>
      <c r="G1" s="108" t="s">
        <v>2128</v>
      </c>
      <c r="AO1" s="350">
        <f>COUNTIF($AT$4:$AT$1001,"未反映NG")</f>
        <v>2</v>
      </c>
      <c r="AP1" s="351" t="s">
        <v>2292</v>
      </c>
      <c r="AV1" s="16" t="s">
        <v>2310</v>
      </c>
    </row>
    <row r="2" spans="1:48" x14ac:dyDescent="0.3">
      <c r="O2" s="360">
        <v>1</v>
      </c>
      <c r="P2" s="360">
        <v>2</v>
      </c>
      <c r="Q2" s="360">
        <v>3</v>
      </c>
      <c r="R2" s="360">
        <v>4</v>
      </c>
      <c r="S2" s="360">
        <v>5</v>
      </c>
      <c r="T2" s="360">
        <v>6</v>
      </c>
      <c r="U2" s="360">
        <v>7</v>
      </c>
      <c r="V2" s="360">
        <v>8</v>
      </c>
      <c r="W2" s="360">
        <v>9</v>
      </c>
      <c r="X2" s="360">
        <v>10</v>
      </c>
      <c r="Y2" s="360">
        <v>11</v>
      </c>
      <c r="Z2" s="360">
        <v>12</v>
      </c>
      <c r="AA2" s="360">
        <v>13</v>
      </c>
      <c r="AB2" s="360">
        <v>14</v>
      </c>
      <c r="AC2" s="360">
        <v>15</v>
      </c>
      <c r="AD2" s="360">
        <v>16</v>
      </c>
      <c r="AE2" s="360">
        <v>17</v>
      </c>
      <c r="AF2" s="360">
        <v>18</v>
      </c>
      <c r="AG2" s="360">
        <v>19</v>
      </c>
      <c r="AH2" s="360">
        <v>20</v>
      </c>
      <c r="AI2" s="360">
        <v>21</v>
      </c>
      <c r="AJ2" s="360">
        <v>22</v>
      </c>
      <c r="AK2" s="360">
        <v>23</v>
      </c>
      <c r="AL2" s="360">
        <v>24</v>
      </c>
      <c r="AM2" s="360">
        <v>25</v>
      </c>
    </row>
    <row r="3" spans="1:48" x14ac:dyDescent="0.35">
      <c r="A3" s="545" t="s">
        <v>2313</v>
      </c>
      <c r="B3" s="543"/>
      <c r="C3" s="543"/>
      <c r="D3" s="543"/>
      <c r="E3" s="543"/>
      <c r="F3" s="543"/>
      <c r="G3" s="543"/>
      <c r="H3" s="543"/>
      <c r="I3" s="543"/>
      <c r="J3" s="543"/>
      <c r="K3" s="543"/>
      <c r="L3" s="543"/>
      <c r="M3" s="543"/>
      <c r="N3" s="544"/>
      <c r="O3" s="542" t="s">
        <v>2314</v>
      </c>
      <c r="P3" s="543"/>
      <c r="Q3" s="543"/>
      <c r="R3" s="543"/>
      <c r="S3" s="543"/>
      <c r="T3" s="543"/>
      <c r="U3" s="543"/>
      <c r="V3" s="543"/>
      <c r="W3" s="543"/>
      <c r="X3" s="543"/>
      <c r="Y3" s="543"/>
      <c r="Z3" s="543"/>
      <c r="AA3" s="543"/>
      <c r="AB3" s="543"/>
      <c r="AC3" s="543"/>
      <c r="AD3" s="543"/>
      <c r="AE3" s="543"/>
      <c r="AF3" s="543"/>
      <c r="AG3" s="543"/>
      <c r="AH3" s="543"/>
      <c r="AI3" s="543"/>
      <c r="AJ3" s="543"/>
      <c r="AK3" s="543"/>
      <c r="AL3" s="543"/>
      <c r="AM3" s="544"/>
      <c r="AO3" s="1" t="s">
        <v>1985</v>
      </c>
      <c r="AP3" s="1" t="s">
        <v>1987</v>
      </c>
      <c r="AQ3" s="1" t="s">
        <v>1988</v>
      </c>
      <c r="AR3" s="1" t="s">
        <v>2085</v>
      </c>
      <c r="AS3" s="1" t="s">
        <v>2025</v>
      </c>
      <c r="AT3" s="1" t="s">
        <v>2064</v>
      </c>
      <c r="AU3" s="1" t="s">
        <v>2087</v>
      </c>
    </row>
    <row r="4" spans="1:48" x14ac:dyDescent="0.35">
      <c r="A4" s="14" t="s">
        <v>3035</v>
      </c>
      <c r="B4" s="15" t="s">
        <v>3036</v>
      </c>
      <c r="C4" s="15" t="s">
        <v>2091</v>
      </c>
      <c r="D4" s="15" t="s">
        <v>2092</v>
      </c>
      <c r="E4" s="15" t="s">
        <v>2092</v>
      </c>
      <c r="F4" s="15" t="s">
        <v>182</v>
      </c>
      <c r="G4" s="15" t="s">
        <v>2093</v>
      </c>
      <c r="H4" s="15" t="s">
        <v>2094</v>
      </c>
      <c r="I4" s="15" t="s">
        <v>3037</v>
      </c>
      <c r="J4" s="15" t="s">
        <v>3038</v>
      </c>
      <c r="K4" s="15" t="s">
        <v>3039</v>
      </c>
      <c r="L4" s="15" t="s">
        <v>3040</v>
      </c>
      <c r="M4" s="15" t="s">
        <v>3041</v>
      </c>
      <c r="N4" s="15" t="s">
        <v>3042</v>
      </c>
      <c r="O4" s="17">
        <v>45662</v>
      </c>
      <c r="P4" s="17">
        <v>45663</v>
      </c>
      <c r="Q4" s="17">
        <v>45664</v>
      </c>
      <c r="R4" s="17">
        <v>45665</v>
      </c>
      <c r="S4" s="17">
        <v>45666</v>
      </c>
      <c r="T4" s="17">
        <v>45669</v>
      </c>
      <c r="U4" s="17">
        <v>45670</v>
      </c>
      <c r="V4" s="17">
        <v>45671</v>
      </c>
      <c r="W4" s="17">
        <v>45672</v>
      </c>
      <c r="X4" s="17">
        <v>45673</v>
      </c>
      <c r="Y4" s="17">
        <v>45676</v>
      </c>
      <c r="Z4" s="17">
        <v>45677</v>
      </c>
      <c r="AA4" s="17">
        <v>45678</v>
      </c>
      <c r="AB4" s="17">
        <v>45679</v>
      </c>
      <c r="AC4" s="17">
        <v>45680</v>
      </c>
      <c r="AD4" s="17">
        <v>45683</v>
      </c>
      <c r="AE4" s="17">
        <v>45684</v>
      </c>
      <c r="AF4" s="17">
        <v>45685</v>
      </c>
      <c r="AG4" s="17">
        <v>45686</v>
      </c>
      <c r="AH4" s="17">
        <v>45687</v>
      </c>
      <c r="AI4" s="17"/>
      <c r="AJ4" s="17"/>
      <c r="AK4" s="17"/>
      <c r="AL4" s="17"/>
      <c r="AM4" s="18"/>
      <c r="AN4" s="535"/>
      <c r="AO4" s="5"/>
      <c r="AP4" s="5"/>
      <c r="AQ4" s="111"/>
      <c r="AR4" s="5"/>
      <c r="AS4" s="5"/>
      <c r="AT4" s="5"/>
      <c r="AU4" s="5"/>
    </row>
    <row r="5" spans="1:48" x14ac:dyDescent="0.35">
      <c r="A5" s="8">
        <v>1</v>
      </c>
      <c r="B5" s="9" t="s">
        <v>206</v>
      </c>
      <c r="C5" s="9" t="s">
        <v>2096</v>
      </c>
      <c r="D5" s="9" t="s">
        <v>2494</v>
      </c>
      <c r="E5" s="9" t="s">
        <v>2495</v>
      </c>
      <c r="F5" s="9" t="s">
        <v>2496</v>
      </c>
      <c r="G5" s="9" t="s">
        <v>2497</v>
      </c>
      <c r="H5" s="9"/>
      <c r="I5" s="9" t="s">
        <v>2498</v>
      </c>
      <c r="J5" s="9" t="s">
        <v>2499</v>
      </c>
      <c r="K5" s="9">
        <v>1</v>
      </c>
      <c r="L5" s="9" t="s">
        <v>2500</v>
      </c>
      <c r="M5" s="9">
        <v>1</v>
      </c>
      <c r="N5" s="9" t="s">
        <v>2500</v>
      </c>
      <c r="O5" s="9">
        <v>9</v>
      </c>
      <c r="P5" s="9"/>
      <c r="Q5" s="9"/>
      <c r="R5" s="9"/>
      <c r="S5" s="9"/>
      <c r="T5" s="9"/>
      <c r="U5" s="9">
        <v>9</v>
      </c>
      <c r="V5" s="9"/>
      <c r="W5" s="9"/>
      <c r="X5" s="9"/>
      <c r="Y5" s="9">
        <v>9</v>
      </c>
      <c r="Z5" s="9"/>
      <c r="AA5" s="9"/>
      <c r="AB5" s="9"/>
      <c r="AC5" s="9"/>
      <c r="AD5" s="9">
        <v>8</v>
      </c>
      <c r="AE5" s="9"/>
      <c r="AF5" s="9"/>
      <c r="AG5" s="9"/>
      <c r="AH5" s="9"/>
      <c r="AI5" s="9"/>
      <c r="AJ5" s="9"/>
      <c r="AK5" s="9"/>
      <c r="AL5" s="9"/>
      <c r="AM5" s="10"/>
      <c r="AN5" s="535"/>
      <c r="AO5" s="6">
        <f>LEN(D5)</f>
        <v>13</v>
      </c>
      <c r="AP5" s="6" t="str">
        <f>IF($D5="","",IF(COUNTIF(SPDB!$B$5:$B$50,$D5)=0,"適用無い？確認して",_xlfn.XLOOKUP($D5,SPDB!$B$5:$B$50,SPDB!$H$5:$H$50,"",,)))</f>
        <v>適用無い？確認して</v>
      </c>
      <c r="AQ5" s="112"/>
      <c r="AR5" s="6" t="str">
        <f>IF(D5="","","SP")</f>
        <v>SP</v>
      </c>
      <c r="AS5" s="6" t="str">
        <f>IF(D5="","",IF(AP5=0,"データ無!!",IF(COUNTIF(WeDB!$D$4:$D$183,$AP5)&gt;0,"WE適用",IF(AP5="適用無い？確認して","データ無!!",IF(AP5="（適用外）","適用無し","WE適用")))))</f>
        <v>データ無!!</v>
      </c>
      <c r="AT5" s="6" t="str">
        <f>IF(AND(AS5="WE適用",COUNTIF(Planning!$AS$10:$AS$896,$AP5&amp;"_"&amp;$AR5)&gt;0),"計画ok",IF(AND(AS5="WE適用",COUNTIF(Planning!$AS$10:$AS$896,$AP5&amp;"_"&amp;$AR5)=0),"未反映NG",""))</f>
        <v/>
      </c>
      <c r="AU5" s="6" t="str">
        <f>AP5&amp;"_"&amp;AR5</f>
        <v>適用無い？確認して_SP</v>
      </c>
    </row>
    <row r="6" spans="1:48" x14ac:dyDescent="0.35">
      <c r="A6" s="8">
        <v>2</v>
      </c>
      <c r="B6" s="9" t="s">
        <v>206</v>
      </c>
      <c r="C6" s="9" t="s">
        <v>2096</v>
      </c>
      <c r="D6" s="9" t="s">
        <v>2501</v>
      </c>
      <c r="E6" s="9" t="s">
        <v>2502</v>
      </c>
      <c r="F6" s="9" t="s">
        <v>2503</v>
      </c>
      <c r="G6" s="9" t="s">
        <v>2504</v>
      </c>
      <c r="H6" s="9"/>
      <c r="I6" s="9" t="s">
        <v>2498</v>
      </c>
      <c r="J6" s="9" t="s">
        <v>2499</v>
      </c>
      <c r="K6" s="9">
        <v>1</v>
      </c>
      <c r="L6" s="9" t="s">
        <v>2500</v>
      </c>
      <c r="M6" s="9" t="s">
        <v>2499</v>
      </c>
      <c r="N6" s="9" t="s">
        <v>2500</v>
      </c>
      <c r="O6" s="9"/>
      <c r="P6" s="9"/>
      <c r="Q6" s="9"/>
      <c r="R6" s="9"/>
      <c r="S6" s="9"/>
      <c r="T6" s="9"/>
      <c r="U6" s="9"/>
      <c r="V6" s="9"/>
      <c r="W6" s="9"/>
      <c r="X6" s="9"/>
      <c r="Y6" s="9"/>
      <c r="Z6" s="9">
        <v>5</v>
      </c>
      <c r="AA6" s="9"/>
      <c r="AB6" s="9"/>
      <c r="AC6" s="9"/>
      <c r="AD6" s="9"/>
      <c r="AE6" s="9"/>
      <c r="AF6" s="9"/>
      <c r="AG6" s="9"/>
      <c r="AH6" s="9"/>
      <c r="AI6" s="9"/>
      <c r="AJ6" s="9"/>
      <c r="AK6" s="9"/>
      <c r="AL6" s="9"/>
      <c r="AM6" s="10"/>
      <c r="AN6" s="535"/>
      <c r="AO6" s="6">
        <f t="shared" ref="AO6:AO69" si="0">LEN(D6)</f>
        <v>13</v>
      </c>
      <c r="AP6" s="6" t="str">
        <f>IF($D6="","",IF(COUNTIF(SPDB!$B$5:$B$50,$D6)=0,"適用無い？確認して",_xlfn.XLOOKUP($D6,SPDB!$B$5:$B$50,SPDB!$H$5:$H$50,"",,)))</f>
        <v>適用無い？確認して</v>
      </c>
      <c r="AQ6" s="112"/>
      <c r="AR6" s="6" t="str">
        <f t="shared" ref="AR6:AR69" si="1">IF(D6="","","SP")</f>
        <v>SP</v>
      </c>
      <c r="AS6" s="6" t="str">
        <f>IF(D6="","",IF(AP6=0,"データ無!!",IF(COUNTIF(WeDB!$D$4:$D$183,$AP6)&gt;0,"WE適用",IF(AP6="適用無い？確認して","データ無!!",IF(AP6="（適用外）","適用無し","WE適用")))))</f>
        <v>データ無!!</v>
      </c>
      <c r="AT6" s="6" t="str">
        <f>IF(AND(AS6="WE適用",COUNTIF(Planning!$AS$10:$AS$896,$AP6&amp;"_"&amp;$AR6)&gt;0),"計画ok",IF(AND(AS6="WE適用",COUNTIF(Planning!$AS$10:$AS$896,$AP6&amp;"_"&amp;$AR6)=0),"未反映NG",""))</f>
        <v/>
      </c>
      <c r="AU6" s="6" t="str">
        <f t="shared" ref="AU6:AU69" si="2">AP6&amp;"_"&amp;AR6</f>
        <v>適用無い？確認して_SP</v>
      </c>
    </row>
    <row r="7" spans="1:48" x14ac:dyDescent="0.35">
      <c r="A7" s="8">
        <v>3</v>
      </c>
      <c r="B7" s="9" t="s">
        <v>206</v>
      </c>
      <c r="C7" s="9" t="s">
        <v>2096</v>
      </c>
      <c r="D7" s="9" t="s">
        <v>2505</v>
      </c>
      <c r="E7" s="9" t="s">
        <v>2506</v>
      </c>
      <c r="F7" s="9" t="s">
        <v>2507</v>
      </c>
      <c r="G7" s="9" t="s">
        <v>2508</v>
      </c>
      <c r="H7" s="9"/>
      <c r="I7" s="9" t="s">
        <v>2498</v>
      </c>
      <c r="J7" s="9" t="s">
        <v>2499</v>
      </c>
      <c r="K7" s="9">
        <v>1</v>
      </c>
      <c r="L7" s="9" t="s">
        <v>2500</v>
      </c>
      <c r="M7" s="9" t="s">
        <v>2499</v>
      </c>
      <c r="N7" s="9" t="s">
        <v>2500</v>
      </c>
      <c r="O7" s="9"/>
      <c r="P7" s="9"/>
      <c r="Q7" s="9"/>
      <c r="R7" s="9"/>
      <c r="S7" s="9"/>
      <c r="T7" s="9"/>
      <c r="U7" s="9"/>
      <c r="V7" s="9"/>
      <c r="W7" s="9"/>
      <c r="X7" s="9"/>
      <c r="Y7" s="9"/>
      <c r="Z7" s="9"/>
      <c r="AA7" s="9"/>
      <c r="AB7" s="9"/>
      <c r="AC7" s="9">
        <v>5</v>
      </c>
      <c r="AD7" s="9"/>
      <c r="AE7" s="9"/>
      <c r="AF7" s="9"/>
      <c r="AG7" s="9"/>
      <c r="AH7" s="9"/>
      <c r="AI7" s="9"/>
      <c r="AJ7" s="9"/>
      <c r="AK7" s="9"/>
      <c r="AL7" s="9"/>
      <c r="AM7" s="10"/>
      <c r="AN7" s="535"/>
      <c r="AO7" s="6">
        <f t="shared" si="0"/>
        <v>13</v>
      </c>
      <c r="AP7" s="6" t="str">
        <f>IF($D7="","",IF(COUNTIF(SPDB!$B$5:$B$50,$D7)=0,"適用無い？確認して",_xlfn.XLOOKUP($D7,SPDB!$B$5:$B$50,SPDB!$H$5:$H$50,"",,)))</f>
        <v>適用無い？確認して</v>
      </c>
      <c r="AQ7" s="112"/>
      <c r="AR7" s="6" t="str">
        <f t="shared" si="1"/>
        <v>SP</v>
      </c>
      <c r="AS7" s="6" t="str">
        <f>IF(D7="","",IF(AP7=0,"データ無!!",IF(COUNTIF(WeDB!$D$4:$D$183,$AP7)&gt;0,"WE適用",IF(AP7="適用無い？確認して","データ無!!",IF(AP7="（適用外）","適用無し","WE適用")))))</f>
        <v>データ無!!</v>
      </c>
      <c r="AT7" s="6" t="str">
        <f>IF(AND(AS7="WE適用",COUNTIF(Planning!$AS$10:$AS$896,$AP7&amp;"_"&amp;$AR7)&gt;0),"計画ok",IF(AND(AS7="WE適用",COUNTIF(Planning!$AS$10:$AS$896,$AP7&amp;"_"&amp;$AR7)=0),"未反映NG",""))</f>
        <v/>
      </c>
      <c r="AU7" s="6" t="str">
        <f t="shared" si="2"/>
        <v>適用無い？確認して_SP</v>
      </c>
    </row>
    <row r="8" spans="1:48" x14ac:dyDescent="0.35">
      <c r="A8" s="8">
        <v>4</v>
      </c>
      <c r="B8" s="9" t="s">
        <v>206</v>
      </c>
      <c r="C8" s="9" t="s">
        <v>2096</v>
      </c>
      <c r="D8" s="9" t="s">
        <v>2509</v>
      </c>
      <c r="E8" s="9" t="s">
        <v>2510</v>
      </c>
      <c r="F8" s="9" t="s">
        <v>2511</v>
      </c>
      <c r="G8" s="9" t="s">
        <v>2512</v>
      </c>
      <c r="H8" s="9"/>
      <c r="I8" s="9" t="s">
        <v>2498</v>
      </c>
      <c r="J8" s="9" t="s">
        <v>2499</v>
      </c>
      <c r="K8" s="9">
        <v>1</v>
      </c>
      <c r="L8" s="9" t="s">
        <v>2500</v>
      </c>
      <c r="M8" s="9" t="s">
        <v>2499</v>
      </c>
      <c r="N8" s="9" t="s">
        <v>2500</v>
      </c>
      <c r="O8" s="9"/>
      <c r="P8" s="9"/>
      <c r="Q8" s="9"/>
      <c r="R8" s="9"/>
      <c r="S8" s="9"/>
      <c r="T8" s="9"/>
      <c r="U8" s="9"/>
      <c r="V8" s="9"/>
      <c r="W8" s="9"/>
      <c r="X8" s="9"/>
      <c r="Y8" s="9"/>
      <c r="Z8" s="9"/>
      <c r="AA8" s="9"/>
      <c r="AB8" s="9">
        <v>2</v>
      </c>
      <c r="AC8" s="9"/>
      <c r="AD8" s="9"/>
      <c r="AE8" s="9"/>
      <c r="AF8" s="9"/>
      <c r="AG8" s="9"/>
      <c r="AH8" s="9"/>
      <c r="AI8" s="9"/>
      <c r="AJ8" s="9"/>
      <c r="AK8" s="9"/>
      <c r="AL8" s="9"/>
      <c r="AM8" s="10"/>
      <c r="AN8" s="535"/>
      <c r="AO8" s="6">
        <f t="shared" si="0"/>
        <v>13</v>
      </c>
      <c r="AP8" s="6" t="str">
        <f>IF($D8="","",IF(COUNTIF(SPDB!$B$5:$B$50,$D8)=0,"適用無い？確認して",_xlfn.XLOOKUP($D8,SPDB!$B$5:$B$50,SPDB!$H$5:$H$50,"",,)))</f>
        <v>適用無い？確認して</v>
      </c>
      <c r="AQ8" s="112"/>
      <c r="AR8" s="6" t="str">
        <f t="shared" si="1"/>
        <v>SP</v>
      </c>
      <c r="AS8" s="6" t="str">
        <f>IF(D8="","",IF(AP8=0,"データ無!!",IF(COUNTIF(WeDB!$D$4:$D$183,$AP8)&gt;0,"WE適用",IF(AP8="適用無い？確認して","データ無!!",IF(AP8="（適用外）","適用無し","WE適用")))))</f>
        <v>データ無!!</v>
      </c>
      <c r="AT8" s="6" t="str">
        <f>IF(AND(AS8="WE適用",COUNTIF(Planning!$AS$10:$AS$896,$AP8&amp;"_"&amp;$AR8)&gt;0),"計画ok",IF(AND(AS8="WE適用",COUNTIF(Planning!$AS$10:$AS$896,$AP8&amp;"_"&amp;$AR8)=0),"未反映NG",""))</f>
        <v/>
      </c>
      <c r="AU8" s="6" t="str">
        <f t="shared" si="2"/>
        <v>適用無い？確認して_SP</v>
      </c>
    </row>
    <row r="9" spans="1:48" x14ac:dyDescent="0.35">
      <c r="A9" s="8">
        <v>5</v>
      </c>
      <c r="B9" s="9" t="s">
        <v>206</v>
      </c>
      <c r="C9" s="9" t="s">
        <v>2096</v>
      </c>
      <c r="D9" s="9" t="s">
        <v>2513</v>
      </c>
      <c r="E9" s="9" t="s">
        <v>2514</v>
      </c>
      <c r="F9" s="9" t="s">
        <v>2515</v>
      </c>
      <c r="G9" s="9" t="s">
        <v>2106</v>
      </c>
      <c r="H9" s="9" t="s">
        <v>2097</v>
      </c>
      <c r="I9" s="9" t="s">
        <v>2498</v>
      </c>
      <c r="J9" s="9" t="s">
        <v>2499</v>
      </c>
      <c r="K9" s="9">
        <v>1</v>
      </c>
      <c r="L9" s="9" t="s">
        <v>2500</v>
      </c>
      <c r="M9" s="9" t="s">
        <v>2499</v>
      </c>
      <c r="N9" s="9" t="s">
        <v>2500</v>
      </c>
      <c r="O9" s="9"/>
      <c r="P9" s="9"/>
      <c r="Q9" s="9"/>
      <c r="R9" s="9"/>
      <c r="S9" s="9"/>
      <c r="T9" s="9"/>
      <c r="U9" s="9"/>
      <c r="V9" s="9"/>
      <c r="W9" s="9">
        <v>4</v>
      </c>
      <c r="X9" s="9"/>
      <c r="Y9" s="9"/>
      <c r="Z9" s="9"/>
      <c r="AA9" s="9"/>
      <c r="AB9" s="9"/>
      <c r="AC9" s="9"/>
      <c r="AD9" s="9"/>
      <c r="AE9" s="9"/>
      <c r="AF9" s="9"/>
      <c r="AG9" s="9"/>
      <c r="AH9" s="9"/>
      <c r="AI9" s="9"/>
      <c r="AJ9" s="9"/>
      <c r="AK9" s="9"/>
      <c r="AL9" s="9"/>
      <c r="AM9" s="10"/>
      <c r="AN9" s="535"/>
      <c r="AO9" s="6">
        <f t="shared" si="0"/>
        <v>15</v>
      </c>
      <c r="AP9" s="6" t="str">
        <f>IF($D9="","",IF(COUNTIF(SPDB!$B$5:$B$50,$D9)=0,"適用無い？確認して",_xlfn.XLOOKUP($D9,SPDB!$B$5:$B$50,SPDB!$H$5:$H$50,"",,)))</f>
        <v>適用無い？確認して</v>
      </c>
      <c r="AQ9" s="112"/>
      <c r="AR9" s="6" t="str">
        <f t="shared" si="1"/>
        <v>SP</v>
      </c>
      <c r="AS9" s="6" t="str">
        <f>IF(D9="","",IF(AP9=0,"データ無!!",IF(COUNTIF(WeDB!$D$4:$D$183,$AP9)&gt;0,"WE適用",IF(AP9="適用無い？確認して","データ無!!",IF(AP9="（適用外）","適用無し","WE適用")))))</f>
        <v>データ無!!</v>
      </c>
      <c r="AT9" s="6" t="str">
        <f>IF(AND(AS9="WE適用",COUNTIF(Planning!$AS$10:$AS$896,$AP9&amp;"_"&amp;$AR9)&gt;0),"計画ok",IF(AND(AS9="WE適用",COUNTIF(Planning!$AS$10:$AS$896,$AP9&amp;"_"&amp;$AR9)=0),"未反映NG",""))</f>
        <v/>
      </c>
      <c r="AU9" s="6" t="str">
        <f t="shared" si="2"/>
        <v>適用無い？確認して_SP</v>
      </c>
    </row>
    <row r="10" spans="1:48" x14ac:dyDescent="0.35">
      <c r="A10" s="8">
        <v>6</v>
      </c>
      <c r="B10" s="9" t="s">
        <v>206</v>
      </c>
      <c r="C10" s="9" t="s">
        <v>2096</v>
      </c>
      <c r="D10" s="9" t="s">
        <v>2516</v>
      </c>
      <c r="E10" s="9" t="s">
        <v>2517</v>
      </c>
      <c r="F10" s="9" t="s">
        <v>2518</v>
      </c>
      <c r="G10" s="9" t="s">
        <v>2519</v>
      </c>
      <c r="H10" s="9" t="s">
        <v>2520</v>
      </c>
      <c r="I10" s="9" t="s">
        <v>2498</v>
      </c>
      <c r="J10" s="9" t="s">
        <v>2499</v>
      </c>
      <c r="K10" s="9">
        <v>1</v>
      </c>
      <c r="L10" s="9" t="s">
        <v>2500</v>
      </c>
      <c r="M10" s="9" t="s">
        <v>2499</v>
      </c>
      <c r="N10" s="9" t="s">
        <v>2500</v>
      </c>
      <c r="O10" s="9"/>
      <c r="P10" s="9"/>
      <c r="Q10" s="9"/>
      <c r="R10" s="9"/>
      <c r="S10" s="9"/>
      <c r="T10" s="9"/>
      <c r="U10" s="9"/>
      <c r="V10" s="9"/>
      <c r="W10" s="9"/>
      <c r="X10" s="9"/>
      <c r="Y10" s="9"/>
      <c r="Z10" s="9"/>
      <c r="AA10" s="9"/>
      <c r="AB10" s="9"/>
      <c r="AC10" s="9">
        <v>5</v>
      </c>
      <c r="AD10" s="9"/>
      <c r="AE10" s="9"/>
      <c r="AF10" s="9"/>
      <c r="AG10" s="9"/>
      <c r="AH10" s="9"/>
      <c r="AI10" s="9"/>
      <c r="AJ10" s="9"/>
      <c r="AK10" s="9"/>
      <c r="AL10" s="9"/>
      <c r="AM10" s="10"/>
      <c r="AN10" s="535"/>
      <c r="AO10" s="6">
        <f t="shared" si="0"/>
        <v>15</v>
      </c>
      <c r="AP10" s="6" t="str">
        <f>IF($D10="","",IF(COUNTIF(SPDB!$B$5:$B$50,$D10)=0,"適用無い？確認して",_xlfn.XLOOKUP($D10,SPDB!$B$5:$B$50,SPDB!$H$5:$H$50,"",,)))</f>
        <v>適用無い？確認して</v>
      </c>
      <c r="AQ10" s="112"/>
      <c r="AR10" s="6" t="str">
        <f t="shared" si="1"/>
        <v>SP</v>
      </c>
      <c r="AS10" s="6" t="str">
        <f>IF(D10="","",IF(AP10=0,"データ無!!",IF(COUNTIF(WeDB!$D$4:$D$183,$AP10)&gt;0,"WE適用",IF(AP10="適用無い？確認して","データ無!!",IF(AP10="（適用外）","適用無し","WE適用")))))</f>
        <v>データ無!!</v>
      </c>
      <c r="AT10" s="6" t="str">
        <f>IF(AND(AS10="WE適用",COUNTIF(Planning!$AS$10:$AS$896,$AP10&amp;"_"&amp;$AR10)&gt;0),"計画ok",IF(AND(AS10="WE適用",COUNTIF(Planning!$AS$10:$AS$896,$AP10&amp;"_"&amp;$AR10)=0),"未反映NG",""))</f>
        <v/>
      </c>
      <c r="AU10" s="6" t="str">
        <f t="shared" si="2"/>
        <v>適用無い？確認して_SP</v>
      </c>
    </row>
    <row r="11" spans="1:48" x14ac:dyDescent="0.35">
      <c r="A11" s="8">
        <v>7</v>
      </c>
      <c r="B11" s="9" t="s">
        <v>206</v>
      </c>
      <c r="C11" s="9" t="s">
        <v>2096</v>
      </c>
      <c r="D11" s="9" t="s">
        <v>2521</v>
      </c>
      <c r="E11" s="9" t="s">
        <v>2522</v>
      </c>
      <c r="F11" s="9" t="s">
        <v>2518</v>
      </c>
      <c r="G11" s="9" t="s">
        <v>2523</v>
      </c>
      <c r="H11" s="9" t="s">
        <v>2524</v>
      </c>
      <c r="I11" s="9" t="s">
        <v>2498</v>
      </c>
      <c r="J11" s="9" t="s">
        <v>2499</v>
      </c>
      <c r="K11" s="9">
        <v>1</v>
      </c>
      <c r="L11" s="9" t="s">
        <v>2500</v>
      </c>
      <c r="M11" s="9" t="s">
        <v>2499</v>
      </c>
      <c r="N11" s="9" t="s">
        <v>2500</v>
      </c>
      <c r="O11" s="9"/>
      <c r="P11" s="9"/>
      <c r="Q11" s="9"/>
      <c r="R11" s="9"/>
      <c r="S11" s="9"/>
      <c r="T11" s="9"/>
      <c r="U11" s="9"/>
      <c r="V11" s="9"/>
      <c r="W11" s="9"/>
      <c r="X11" s="9"/>
      <c r="Y11" s="9"/>
      <c r="Z11" s="9"/>
      <c r="AA11" s="9"/>
      <c r="AB11" s="9"/>
      <c r="AC11" s="9">
        <v>5</v>
      </c>
      <c r="AD11" s="9"/>
      <c r="AE11" s="9"/>
      <c r="AF11" s="9"/>
      <c r="AG11" s="9"/>
      <c r="AH11" s="9"/>
      <c r="AI11" s="9"/>
      <c r="AJ11" s="9"/>
      <c r="AK11" s="9"/>
      <c r="AL11" s="9"/>
      <c r="AM11" s="10"/>
      <c r="AN11" s="535"/>
      <c r="AO11" s="6">
        <f t="shared" si="0"/>
        <v>15</v>
      </c>
      <c r="AP11" s="6" t="str">
        <f>IF($D11="","",IF(COUNTIF(SPDB!$B$5:$B$50,$D11)=0,"適用無い？確認して",_xlfn.XLOOKUP($D11,SPDB!$B$5:$B$50,SPDB!$H$5:$H$50,"",,)))</f>
        <v>適用無い？確認して</v>
      </c>
      <c r="AQ11" s="112"/>
      <c r="AR11" s="6" t="str">
        <f t="shared" si="1"/>
        <v>SP</v>
      </c>
      <c r="AS11" s="6" t="str">
        <f>IF(D11="","",IF(AP11=0,"データ無!!",IF(COUNTIF(WeDB!$D$4:$D$183,$AP11)&gt;0,"WE適用",IF(AP11="適用無い？確認して","データ無!!",IF(AP11="（適用外）","適用無し","WE適用")))))</f>
        <v>データ無!!</v>
      </c>
      <c r="AT11" s="6" t="str">
        <f>IF(AND(AS11="WE適用",COUNTIF(Planning!$AS$10:$AS$896,$AP11&amp;"_"&amp;$AR11)&gt;0),"計画ok",IF(AND(AS11="WE適用",COUNTIF(Planning!$AS$10:$AS$896,$AP11&amp;"_"&amp;$AR11)=0),"未反映NG",""))</f>
        <v/>
      </c>
      <c r="AU11" s="6" t="str">
        <f t="shared" si="2"/>
        <v>適用無い？確認して_SP</v>
      </c>
    </row>
    <row r="12" spans="1:48" x14ac:dyDescent="0.35">
      <c r="A12" s="8">
        <v>8</v>
      </c>
      <c r="B12" s="9" t="s">
        <v>206</v>
      </c>
      <c r="C12" s="9" t="s">
        <v>2096</v>
      </c>
      <c r="D12" s="9" t="s">
        <v>2525</v>
      </c>
      <c r="E12" s="9" t="s">
        <v>2526</v>
      </c>
      <c r="F12" s="9" t="s">
        <v>2527</v>
      </c>
      <c r="G12" s="9" t="s">
        <v>2528</v>
      </c>
      <c r="H12" s="9" t="s">
        <v>2529</v>
      </c>
      <c r="I12" s="9" t="s">
        <v>2498</v>
      </c>
      <c r="J12" s="9" t="s">
        <v>2499</v>
      </c>
      <c r="K12" s="9">
        <v>1</v>
      </c>
      <c r="L12" s="9" t="s">
        <v>2500</v>
      </c>
      <c r="M12" s="9" t="s">
        <v>2499</v>
      </c>
      <c r="N12" s="9" t="s">
        <v>2500</v>
      </c>
      <c r="O12" s="9"/>
      <c r="P12" s="9">
        <v>4</v>
      </c>
      <c r="Q12" s="9"/>
      <c r="R12" s="9"/>
      <c r="S12" s="9"/>
      <c r="T12" s="9"/>
      <c r="U12" s="9"/>
      <c r="V12" s="9"/>
      <c r="W12" s="9"/>
      <c r="X12" s="9"/>
      <c r="Y12" s="9"/>
      <c r="Z12" s="9"/>
      <c r="AA12" s="9"/>
      <c r="AB12" s="9"/>
      <c r="AC12" s="9"/>
      <c r="AD12" s="9"/>
      <c r="AE12" s="9"/>
      <c r="AF12" s="9"/>
      <c r="AG12" s="9"/>
      <c r="AH12" s="9"/>
      <c r="AI12" s="9"/>
      <c r="AJ12" s="9"/>
      <c r="AK12" s="9"/>
      <c r="AL12" s="9"/>
      <c r="AM12" s="10"/>
      <c r="AN12" s="535"/>
      <c r="AO12" s="6">
        <f t="shared" si="0"/>
        <v>15</v>
      </c>
      <c r="AP12" s="6" t="str">
        <f>IF($D12="","",IF(COUNTIF(SPDB!$B$5:$B$50,$D12)=0,"適用無い？確認して",_xlfn.XLOOKUP($D12,SPDB!$B$5:$B$50,SPDB!$H$5:$H$50,"",,)))</f>
        <v>適用無い？確認して</v>
      </c>
      <c r="AQ12" s="112"/>
      <c r="AR12" s="6" t="str">
        <f t="shared" si="1"/>
        <v>SP</v>
      </c>
      <c r="AS12" s="6" t="str">
        <f>IF(D12="","",IF(AP12=0,"データ無!!",IF(COUNTIF(WeDB!$D$4:$D$183,$AP12)&gt;0,"WE適用",IF(AP12="適用無い？確認して","データ無!!",IF(AP12="（適用外）","適用無し","WE適用")))))</f>
        <v>データ無!!</v>
      </c>
      <c r="AT12" s="6" t="str">
        <f>IF(AND(AS12="WE適用",COUNTIF(Planning!$AS$10:$AS$896,$AP12&amp;"_"&amp;$AR12)&gt;0),"計画ok",IF(AND(AS12="WE適用",COUNTIF(Planning!$AS$10:$AS$896,$AP12&amp;"_"&amp;$AR12)=0),"未反映NG",""))</f>
        <v/>
      </c>
      <c r="AU12" s="6" t="str">
        <f t="shared" si="2"/>
        <v>適用無い？確認して_SP</v>
      </c>
    </row>
    <row r="13" spans="1:48" x14ac:dyDescent="0.35">
      <c r="A13" s="8">
        <v>9</v>
      </c>
      <c r="B13" s="9" t="s">
        <v>206</v>
      </c>
      <c r="C13" s="9" t="s">
        <v>2096</v>
      </c>
      <c r="D13" s="9" t="s">
        <v>2530</v>
      </c>
      <c r="E13" s="9" t="s">
        <v>2531</v>
      </c>
      <c r="F13" s="9" t="s">
        <v>2532</v>
      </c>
      <c r="G13" s="9" t="s">
        <v>2528</v>
      </c>
      <c r="H13" s="9" t="s">
        <v>2529</v>
      </c>
      <c r="I13" s="9" t="s">
        <v>2498</v>
      </c>
      <c r="J13" s="9" t="s">
        <v>2499</v>
      </c>
      <c r="K13" s="9">
        <v>1</v>
      </c>
      <c r="L13" s="9" t="s">
        <v>2500</v>
      </c>
      <c r="M13" s="9" t="s">
        <v>2499</v>
      </c>
      <c r="N13" s="9" t="s">
        <v>2500</v>
      </c>
      <c r="O13" s="9"/>
      <c r="P13" s="9"/>
      <c r="Q13" s="9"/>
      <c r="R13" s="9">
        <v>10</v>
      </c>
      <c r="S13" s="9"/>
      <c r="T13" s="9"/>
      <c r="U13" s="9"/>
      <c r="V13" s="9"/>
      <c r="W13" s="9"/>
      <c r="X13" s="9"/>
      <c r="Y13" s="9"/>
      <c r="Z13" s="9"/>
      <c r="AA13" s="9"/>
      <c r="AB13" s="9"/>
      <c r="AC13" s="9"/>
      <c r="AD13" s="9"/>
      <c r="AE13" s="9"/>
      <c r="AF13" s="9"/>
      <c r="AG13" s="9"/>
      <c r="AH13" s="9"/>
      <c r="AI13" s="9"/>
      <c r="AJ13" s="9"/>
      <c r="AK13" s="9"/>
      <c r="AL13" s="9"/>
      <c r="AM13" s="10"/>
      <c r="AN13" s="535"/>
      <c r="AO13" s="6">
        <f t="shared" si="0"/>
        <v>15</v>
      </c>
      <c r="AP13" s="6" t="str">
        <f>IF($D13="","",IF(COUNTIF(SPDB!$B$5:$B$50,$D13)=0,"適用無い？確認して",_xlfn.XLOOKUP($D13,SPDB!$B$5:$B$50,SPDB!$H$5:$H$50,"",,)))</f>
        <v>適用無い？確認して</v>
      </c>
      <c r="AQ13" s="112"/>
      <c r="AR13" s="6" t="str">
        <f t="shared" si="1"/>
        <v>SP</v>
      </c>
      <c r="AS13" s="6" t="str">
        <f>IF(D13="","",IF(AP13=0,"データ無!!",IF(COUNTIF(WeDB!$D$4:$D$183,$AP13)&gt;0,"WE適用",IF(AP13="適用無い？確認して","データ無!!",IF(AP13="（適用外）","適用無し","WE適用")))))</f>
        <v>データ無!!</v>
      </c>
      <c r="AT13" s="6" t="str">
        <f>IF(AND(AS13="WE適用",COUNTIF(Planning!$AS$10:$AS$896,$AP13&amp;"_"&amp;$AR13)&gt;0),"計画ok",IF(AND(AS13="WE適用",COUNTIF(Planning!$AS$10:$AS$896,$AP13&amp;"_"&amp;$AR13)=0),"未反映NG",""))</f>
        <v/>
      </c>
      <c r="AU13" s="6" t="str">
        <f t="shared" si="2"/>
        <v>適用無い？確認して_SP</v>
      </c>
    </row>
    <row r="14" spans="1:48" x14ac:dyDescent="0.35">
      <c r="A14" s="8">
        <v>10</v>
      </c>
      <c r="B14" s="9" t="s">
        <v>206</v>
      </c>
      <c r="C14" s="9" t="s">
        <v>2096</v>
      </c>
      <c r="D14" s="9" t="s">
        <v>2533</v>
      </c>
      <c r="E14" s="9" t="s">
        <v>2534</v>
      </c>
      <c r="F14" s="9" t="s">
        <v>2535</v>
      </c>
      <c r="G14" s="9" t="s">
        <v>2536</v>
      </c>
      <c r="H14" s="9"/>
      <c r="I14" s="9" t="s">
        <v>2498</v>
      </c>
      <c r="J14" s="9" t="s">
        <v>2499</v>
      </c>
      <c r="K14" s="9">
        <v>1</v>
      </c>
      <c r="L14" s="9" t="s">
        <v>2500</v>
      </c>
      <c r="M14" s="9">
        <v>1</v>
      </c>
      <c r="N14" s="9" t="s">
        <v>2500</v>
      </c>
      <c r="O14" s="9"/>
      <c r="P14" s="9"/>
      <c r="Q14" s="9"/>
      <c r="R14" s="9"/>
      <c r="S14" s="9"/>
      <c r="T14" s="9">
        <v>5</v>
      </c>
      <c r="U14" s="9"/>
      <c r="V14" s="9"/>
      <c r="W14" s="9"/>
      <c r="X14" s="9"/>
      <c r="Y14" s="9"/>
      <c r="Z14" s="9"/>
      <c r="AA14" s="9"/>
      <c r="AB14" s="9"/>
      <c r="AC14" s="9"/>
      <c r="AD14" s="9"/>
      <c r="AE14" s="9"/>
      <c r="AF14" s="9"/>
      <c r="AG14" s="9"/>
      <c r="AH14" s="9"/>
      <c r="AI14" s="9"/>
      <c r="AJ14" s="9"/>
      <c r="AK14" s="9"/>
      <c r="AL14" s="9"/>
      <c r="AM14" s="10"/>
      <c r="AN14" s="535"/>
      <c r="AO14" s="6">
        <f t="shared" si="0"/>
        <v>13</v>
      </c>
      <c r="AP14" s="6" t="str">
        <f>IF($D14="","",IF(COUNTIF(SPDB!$B$5:$B$50,$D14)=0,"適用無い？確認して",_xlfn.XLOOKUP($D14,SPDB!$B$5:$B$50,SPDB!$H$5:$H$50,"",,)))</f>
        <v>適用無い？確認して</v>
      </c>
      <c r="AQ14" s="112"/>
      <c r="AR14" s="6" t="str">
        <f t="shared" si="1"/>
        <v>SP</v>
      </c>
      <c r="AS14" s="6" t="str">
        <f>IF(D14="","",IF(AP14=0,"データ無!!",IF(COUNTIF(WeDB!$D$4:$D$183,$AP14)&gt;0,"WE適用",IF(AP14="適用無い？確認して","データ無!!",IF(AP14="（適用外）","適用無し","WE適用")))))</f>
        <v>データ無!!</v>
      </c>
      <c r="AT14" s="6" t="str">
        <f>IF(AND(AS14="WE適用",COUNTIF(Planning!$AS$10:$AS$896,$AP14&amp;"_"&amp;$AR14)&gt;0),"計画ok",IF(AND(AS14="WE適用",COUNTIF(Planning!$AS$10:$AS$896,$AP14&amp;"_"&amp;$AR14)=0),"未反映NG",""))</f>
        <v/>
      </c>
      <c r="AU14" s="6" t="str">
        <f t="shared" si="2"/>
        <v>適用無い？確認して_SP</v>
      </c>
    </row>
    <row r="15" spans="1:48" x14ac:dyDescent="0.35">
      <c r="A15" s="8">
        <v>11</v>
      </c>
      <c r="B15" s="9" t="s">
        <v>206</v>
      </c>
      <c r="C15" s="9" t="s">
        <v>2096</v>
      </c>
      <c r="D15" s="9" t="s">
        <v>2537</v>
      </c>
      <c r="E15" s="9" t="s">
        <v>2538</v>
      </c>
      <c r="F15" s="9" t="s">
        <v>2539</v>
      </c>
      <c r="G15" s="9" t="s">
        <v>2540</v>
      </c>
      <c r="H15" s="9"/>
      <c r="I15" s="9" t="s">
        <v>2498</v>
      </c>
      <c r="J15" s="9" t="s">
        <v>2499</v>
      </c>
      <c r="K15" s="9">
        <v>1</v>
      </c>
      <c r="L15" s="9" t="s">
        <v>2500</v>
      </c>
      <c r="M15" s="9" t="s">
        <v>2499</v>
      </c>
      <c r="N15" s="9" t="s">
        <v>2500</v>
      </c>
      <c r="O15" s="9"/>
      <c r="P15" s="9"/>
      <c r="Q15" s="9"/>
      <c r="R15" s="9"/>
      <c r="S15" s="9"/>
      <c r="T15" s="9"/>
      <c r="U15" s="9"/>
      <c r="V15" s="9"/>
      <c r="W15" s="9"/>
      <c r="X15" s="9"/>
      <c r="Y15" s="9"/>
      <c r="Z15" s="9"/>
      <c r="AA15" s="9"/>
      <c r="AB15" s="9">
        <v>2</v>
      </c>
      <c r="AC15" s="9"/>
      <c r="AD15" s="9"/>
      <c r="AE15" s="9"/>
      <c r="AF15" s="9"/>
      <c r="AG15" s="9"/>
      <c r="AH15" s="9"/>
      <c r="AI15" s="9"/>
      <c r="AJ15" s="9"/>
      <c r="AK15" s="9"/>
      <c r="AL15" s="9"/>
      <c r="AM15" s="10"/>
      <c r="AN15" s="535"/>
      <c r="AO15" s="6">
        <f t="shared" si="0"/>
        <v>13</v>
      </c>
      <c r="AP15" s="6" t="str">
        <f>IF($D15="","",IF(COUNTIF(SPDB!$B$5:$B$50,$D15)=0,"適用無い？確認して",_xlfn.XLOOKUP($D15,SPDB!$B$5:$B$50,SPDB!$H$5:$H$50,"",,)))</f>
        <v>適用無い？確認して</v>
      </c>
      <c r="AQ15" s="112"/>
      <c r="AR15" s="6" t="str">
        <f t="shared" si="1"/>
        <v>SP</v>
      </c>
      <c r="AS15" s="6" t="str">
        <f>IF(D15="","",IF(AP15=0,"データ無!!",IF(COUNTIF(WeDB!$D$4:$D$183,$AP15)&gt;0,"WE適用",IF(AP15="適用無い？確認して","データ無!!",IF(AP15="（適用外）","適用無し","WE適用")))))</f>
        <v>データ無!!</v>
      </c>
      <c r="AT15" s="6" t="str">
        <f>IF(AND(AS15="WE適用",COUNTIF(Planning!$AS$10:$AS$896,$AP15&amp;"_"&amp;$AR15)&gt;0),"計画ok",IF(AND(AS15="WE適用",COUNTIF(Planning!$AS$10:$AS$896,$AP15&amp;"_"&amp;$AR15)=0),"未反映NG",""))</f>
        <v/>
      </c>
      <c r="AU15" s="6" t="str">
        <f t="shared" si="2"/>
        <v>適用無い？確認して_SP</v>
      </c>
    </row>
    <row r="16" spans="1:48" x14ac:dyDescent="0.35">
      <c r="A16" s="8">
        <v>12</v>
      </c>
      <c r="B16" s="9" t="s">
        <v>206</v>
      </c>
      <c r="C16" s="9" t="s">
        <v>2096</v>
      </c>
      <c r="D16" s="9" t="s">
        <v>2541</v>
      </c>
      <c r="E16" s="9" t="s">
        <v>2542</v>
      </c>
      <c r="F16" s="9" t="s">
        <v>2543</v>
      </c>
      <c r="G16" s="9" t="s">
        <v>2540</v>
      </c>
      <c r="H16" s="9"/>
      <c r="I16" s="9" t="s">
        <v>2498</v>
      </c>
      <c r="J16" s="9" t="s">
        <v>2499</v>
      </c>
      <c r="K16" s="9">
        <v>1</v>
      </c>
      <c r="L16" s="9" t="s">
        <v>2500</v>
      </c>
      <c r="M16" s="9">
        <v>2</v>
      </c>
      <c r="N16" s="9" t="s">
        <v>2500</v>
      </c>
      <c r="O16" s="9">
        <v>5</v>
      </c>
      <c r="P16" s="9"/>
      <c r="Q16" s="9"/>
      <c r="R16" s="9"/>
      <c r="S16" s="9"/>
      <c r="T16" s="9"/>
      <c r="U16" s="9"/>
      <c r="V16" s="9">
        <v>5</v>
      </c>
      <c r="W16" s="9"/>
      <c r="X16" s="9"/>
      <c r="Y16" s="9"/>
      <c r="Z16" s="9">
        <v>5</v>
      </c>
      <c r="AA16" s="9"/>
      <c r="AB16" s="9"/>
      <c r="AC16" s="9"/>
      <c r="AD16" s="9"/>
      <c r="AE16" s="9">
        <v>5</v>
      </c>
      <c r="AF16" s="9"/>
      <c r="AG16" s="9"/>
      <c r="AH16" s="9"/>
      <c r="AI16" s="9"/>
      <c r="AJ16" s="9"/>
      <c r="AK16" s="9"/>
      <c r="AL16" s="9"/>
      <c r="AM16" s="10"/>
      <c r="AN16" s="535"/>
      <c r="AO16" s="6">
        <f t="shared" si="0"/>
        <v>13</v>
      </c>
      <c r="AP16" s="6" t="str">
        <f>IF($D16="","",IF(COUNTIF(SPDB!$B$5:$B$50,$D16)=0,"適用無い？確認して",_xlfn.XLOOKUP($D16,SPDB!$B$5:$B$50,SPDB!$H$5:$H$50,"",,)))</f>
        <v>適用無い？確認して</v>
      </c>
      <c r="AQ16" s="112"/>
      <c r="AR16" s="6" t="str">
        <f t="shared" si="1"/>
        <v>SP</v>
      </c>
      <c r="AS16" s="6" t="str">
        <f>IF(D16="","",IF(AP16=0,"データ無!!",IF(COUNTIF(WeDB!$D$4:$D$183,$AP16)&gt;0,"WE適用",IF(AP16="適用無い？確認して","データ無!!",IF(AP16="（適用外）","適用無し","WE適用")))))</f>
        <v>データ無!!</v>
      </c>
      <c r="AT16" s="6" t="str">
        <f>IF(AND(AS16="WE適用",COUNTIF(Planning!$AS$10:$AS$896,$AP16&amp;"_"&amp;$AR16)&gt;0),"計画ok",IF(AND(AS16="WE適用",COUNTIF(Planning!$AS$10:$AS$896,$AP16&amp;"_"&amp;$AR16)=0),"未反映NG",""))</f>
        <v/>
      </c>
      <c r="AU16" s="6" t="str">
        <f t="shared" si="2"/>
        <v>適用無い？確認して_SP</v>
      </c>
    </row>
    <row r="17" spans="1:47" x14ac:dyDescent="0.35">
      <c r="A17" s="8">
        <v>13</v>
      </c>
      <c r="B17" s="9" t="s">
        <v>206</v>
      </c>
      <c r="C17" s="9" t="s">
        <v>2096</v>
      </c>
      <c r="D17" s="9" t="s">
        <v>2544</v>
      </c>
      <c r="E17" s="9" t="s">
        <v>2545</v>
      </c>
      <c r="F17" s="9" t="s">
        <v>2546</v>
      </c>
      <c r="G17" s="9" t="s">
        <v>2540</v>
      </c>
      <c r="H17" s="9"/>
      <c r="I17" s="9" t="s">
        <v>2498</v>
      </c>
      <c r="J17" s="9" t="s">
        <v>2499</v>
      </c>
      <c r="K17" s="9">
        <v>1</v>
      </c>
      <c r="L17" s="9" t="s">
        <v>2500</v>
      </c>
      <c r="M17" s="9" t="s">
        <v>2499</v>
      </c>
      <c r="N17" s="9" t="s">
        <v>2500</v>
      </c>
      <c r="O17" s="9"/>
      <c r="P17" s="9"/>
      <c r="Q17" s="9">
        <v>5</v>
      </c>
      <c r="R17" s="9"/>
      <c r="S17" s="9"/>
      <c r="T17" s="9"/>
      <c r="U17" s="9"/>
      <c r="V17" s="9"/>
      <c r="W17" s="9"/>
      <c r="X17" s="9"/>
      <c r="Y17" s="9"/>
      <c r="Z17" s="9"/>
      <c r="AA17" s="9"/>
      <c r="AB17" s="9">
        <v>5</v>
      </c>
      <c r="AC17" s="9"/>
      <c r="AD17" s="9"/>
      <c r="AE17" s="9"/>
      <c r="AF17" s="9"/>
      <c r="AG17" s="9"/>
      <c r="AH17" s="9"/>
      <c r="AI17" s="9"/>
      <c r="AJ17" s="9"/>
      <c r="AK17" s="9"/>
      <c r="AL17" s="9"/>
      <c r="AM17" s="10"/>
      <c r="AN17" s="535"/>
      <c r="AO17" s="6">
        <f t="shared" si="0"/>
        <v>13</v>
      </c>
      <c r="AP17" s="6" t="str">
        <f>IF($D17="","",IF(COUNTIF(SPDB!$B$5:$B$50,$D17)=0,"適用無い？確認して",_xlfn.XLOOKUP($D17,SPDB!$B$5:$B$50,SPDB!$H$5:$H$50,"",,)))</f>
        <v>適用無い？確認して</v>
      </c>
      <c r="AQ17" s="112"/>
      <c r="AR17" s="6" t="str">
        <f t="shared" si="1"/>
        <v>SP</v>
      </c>
      <c r="AS17" s="6" t="str">
        <f>IF(D17="","",IF(AP17=0,"データ無!!",IF(COUNTIF(WeDB!$D$4:$D$183,$AP17)&gt;0,"WE適用",IF(AP17="適用無い？確認して","データ無!!",IF(AP17="（適用外）","適用無し","WE適用")))))</f>
        <v>データ無!!</v>
      </c>
      <c r="AT17" s="6" t="str">
        <f>IF(AND(AS17="WE適用",COUNTIF(Planning!$AS$10:$AS$896,$AP17&amp;"_"&amp;$AR17)&gt;0),"計画ok",IF(AND(AS17="WE適用",COUNTIF(Planning!$AS$10:$AS$896,$AP17&amp;"_"&amp;$AR17)=0),"未反映NG",""))</f>
        <v/>
      </c>
      <c r="AU17" s="6" t="str">
        <f t="shared" si="2"/>
        <v>適用無い？確認して_SP</v>
      </c>
    </row>
    <row r="18" spans="1:47" x14ac:dyDescent="0.35">
      <c r="A18" s="8">
        <v>14</v>
      </c>
      <c r="B18" s="9" t="s">
        <v>206</v>
      </c>
      <c r="C18" s="9" t="s">
        <v>2096</v>
      </c>
      <c r="D18" s="9" t="s">
        <v>2547</v>
      </c>
      <c r="E18" s="9" t="s">
        <v>2548</v>
      </c>
      <c r="F18" s="9" t="s">
        <v>2549</v>
      </c>
      <c r="G18" s="9" t="s">
        <v>2540</v>
      </c>
      <c r="H18" s="9"/>
      <c r="I18" s="9" t="s">
        <v>2498</v>
      </c>
      <c r="J18" s="9" t="s">
        <v>2499</v>
      </c>
      <c r="K18" s="9">
        <v>1</v>
      </c>
      <c r="L18" s="9" t="s">
        <v>2500</v>
      </c>
      <c r="M18" s="9" t="s">
        <v>2499</v>
      </c>
      <c r="N18" s="9" t="s">
        <v>2500</v>
      </c>
      <c r="O18" s="9"/>
      <c r="P18" s="9"/>
      <c r="Q18" s="9"/>
      <c r="R18" s="9"/>
      <c r="S18" s="9"/>
      <c r="T18" s="9"/>
      <c r="U18" s="9"/>
      <c r="V18" s="9"/>
      <c r="W18" s="9"/>
      <c r="X18" s="9"/>
      <c r="Y18" s="9"/>
      <c r="Z18" s="9"/>
      <c r="AA18" s="9"/>
      <c r="AB18" s="9"/>
      <c r="AC18" s="9"/>
      <c r="AD18" s="9"/>
      <c r="AE18" s="9"/>
      <c r="AF18" s="9"/>
      <c r="AG18" s="9">
        <v>5</v>
      </c>
      <c r="AH18" s="9"/>
      <c r="AI18" s="9"/>
      <c r="AJ18" s="9"/>
      <c r="AK18" s="9"/>
      <c r="AL18" s="9"/>
      <c r="AM18" s="10"/>
      <c r="AN18" s="535"/>
      <c r="AO18" s="6">
        <f t="shared" si="0"/>
        <v>13</v>
      </c>
      <c r="AP18" s="6" t="str">
        <f>IF($D18="","",IF(COUNTIF(SPDB!$B$5:$B$50,$D18)=0,"適用無い？確認して",_xlfn.XLOOKUP($D18,SPDB!$B$5:$B$50,SPDB!$H$5:$H$50,"",,)))</f>
        <v>適用無い？確認して</v>
      </c>
      <c r="AQ18" s="112"/>
      <c r="AR18" s="6" t="str">
        <f t="shared" si="1"/>
        <v>SP</v>
      </c>
      <c r="AS18" s="6" t="str">
        <f>IF(D18="","",IF(AP18=0,"データ無!!",IF(COUNTIF(WeDB!$D$4:$D$183,$AP18)&gt;0,"WE適用",IF(AP18="適用無い？確認して","データ無!!",IF(AP18="（適用外）","適用無し","WE適用")))))</f>
        <v>データ無!!</v>
      </c>
      <c r="AT18" s="6" t="str">
        <f>IF(AND(AS18="WE適用",COUNTIF(Planning!$AS$10:$AS$896,$AP18&amp;"_"&amp;$AR18)&gt;0),"計画ok",IF(AND(AS18="WE適用",COUNTIF(Planning!$AS$10:$AS$896,$AP18&amp;"_"&amp;$AR18)=0),"未反映NG",""))</f>
        <v/>
      </c>
      <c r="AU18" s="6" t="str">
        <f t="shared" si="2"/>
        <v>適用無い？確認して_SP</v>
      </c>
    </row>
    <row r="19" spans="1:47" x14ac:dyDescent="0.35">
      <c r="A19" s="8">
        <v>15</v>
      </c>
      <c r="B19" s="9" t="s">
        <v>206</v>
      </c>
      <c r="C19" s="9" t="s">
        <v>2096</v>
      </c>
      <c r="D19" s="9" t="s">
        <v>2550</v>
      </c>
      <c r="E19" s="9" t="s">
        <v>2551</v>
      </c>
      <c r="F19" s="9" t="s">
        <v>2552</v>
      </c>
      <c r="G19" s="9" t="s">
        <v>2540</v>
      </c>
      <c r="H19" s="9"/>
      <c r="I19" s="9" t="s">
        <v>2498</v>
      </c>
      <c r="J19" s="9" t="s">
        <v>2499</v>
      </c>
      <c r="K19" s="9">
        <v>1</v>
      </c>
      <c r="L19" s="9" t="s">
        <v>2500</v>
      </c>
      <c r="M19" s="9">
        <v>1</v>
      </c>
      <c r="N19" s="9" t="s">
        <v>2500</v>
      </c>
      <c r="O19" s="9"/>
      <c r="P19" s="9"/>
      <c r="Q19" s="9"/>
      <c r="R19" s="9"/>
      <c r="S19" s="9"/>
      <c r="T19" s="9"/>
      <c r="U19" s="9"/>
      <c r="V19" s="9"/>
      <c r="W19" s="9"/>
      <c r="X19" s="9">
        <v>6</v>
      </c>
      <c r="Y19" s="9"/>
      <c r="Z19" s="9"/>
      <c r="AA19" s="9"/>
      <c r="AB19" s="9"/>
      <c r="AC19" s="9"/>
      <c r="AD19" s="9"/>
      <c r="AE19" s="9"/>
      <c r="AF19" s="9"/>
      <c r="AG19" s="9"/>
      <c r="AH19" s="9"/>
      <c r="AI19" s="9"/>
      <c r="AJ19" s="9"/>
      <c r="AK19" s="9"/>
      <c r="AL19" s="9"/>
      <c r="AM19" s="10"/>
      <c r="AN19" s="535"/>
      <c r="AO19" s="6">
        <f t="shared" si="0"/>
        <v>13</v>
      </c>
      <c r="AP19" s="6" t="str">
        <f>IF($D19="","",IF(COUNTIF(SPDB!$B$5:$B$50,$D19)=0,"適用無い？確認して",_xlfn.XLOOKUP($D19,SPDB!$B$5:$B$50,SPDB!$H$5:$H$50,"",,)))</f>
        <v>適用無い？確認して</v>
      </c>
      <c r="AQ19" s="112"/>
      <c r="AR19" s="6" t="str">
        <f t="shared" si="1"/>
        <v>SP</v>
      </c>
      <c r="AS19" s="6" t="str">
        <f>IF(D19="","",IF(AP19=0,"データ無!!",IF(COUNTIF(WeDB!$D$4:$D$183,$AP19)&gt;0,"WE適用",IF(AP19="適用無い？確認して","データ無!!",IF(AP19="（適用外）","適用無し","WE適用")))))</f>
        <v>データ無!!</v>
      </c>
      <c r="AT19" s="6" t="str">
        <f>IF(AND(AS19="WE適用",COUNTIF(Planning!$AS$10:$AS$896,$AP19&amp;"_"&amp;$AR19)&gt;0),"計画ok",IF(AND(AS19="WE適用",COUNTIF(Planning!$AS$10:$AS$896,$AP19&amp;"_"&amp;$AR19)=0),"未反映NG",""))</f>
        <v/>
      </c>
      <c r="AU19" s="6" t="str">
        <f t="shared" si="2"/>
        <v>適用無い？確認して_SP</v>
      </c>
    </row>
    <row r="20" spans="1:47" x14ac:dyDescent="0.35">
      <c r="A20" s="8">
        <v>16</v>
      </c>
      <c r="B20" s="9" t="s">
        <v>206</v>
      </c>
      <c r="C20" s="9" t="s">
        <v>2096</v>
      </c>
      <c r="D20" s="9" t="s">
        <v>2553</v>
      </c>
      <c r="E20" s="9" t="s">
        <v>2554</v>
      </c>
      <c r="F20" s="9" t="s">
        <v>2555</v>
      </c>
      <c r="G20" s="9" t="s">
        <v>2540</v>
      </c>
      <c r="H20" s="9"/>
      <c r="I20" s="9" t="s">
        <v>2498</v>
      </c>
      <c r="J20" s="9" t="s">
        <v>2499</v>
      </c>
      <c r="K20" s="9">
        <v>1</v>
      </c>
      <c r="L20" s="9" t="s">
        <v>2500</v>
      </c>
      <c r="M20" s="9" t="s">
        <v>2499</v>
      </c>
      <c r="N20" s="9" t="s">
        <v>2500</v>
      </c>
      <c r="O20" s="9"/>
      <c r="P20" s="9"/>
      <c r="Q20" s="9"/>
      <c r="R20" s="9"/>
      <c r="S20" s="9"/>
      <c r="T20" s="9"/>
      <c r="U20" s="9"/>
      <c r="V20" s="9"/>
      <c r="W20" s="9"/>
      <c r="X20" s="9"/>
      <c r="Y20" s="9"/>
      <c r="Z20" s="9"/>
      <c r="AA20" s="9">
        <v>5</v>
      </c>
      <c r="AB20" s="9"/>
      <c r="AC20" s="9"/>
      <c r="AD20" s="9"/>
      <c r="AE20" s="9"/>
      <c r="AF20" s="9"/>
      <c r="AG20" s="9"/>
      <c r="AH20" s="9"/>
      <c r="AI20" s="9"/>
      <c r="AJ20" s="9"/>
      <c r="AK20" s="9"/>
      <c r="AL20" s="9"/>
      <c r="AM20" s="10"/>
      <c r="AN20" s="535"/>
      <c r="AO20" s="6">
        <f t="shared" si="0"/>
        <v>13</v>
      </c>
      <c r="AP20" s="6" t="str">
        <f>IF($D20="","",IF(COUNTIF(SPDB!$B$5:$B$50,$D20)=0,"適用無い？確認して",_xlfn.XLOOKUP($D20,SPDB!$B$5:$B$50,SPDB!$H$5:$H$50,"",,)))</f>
        <v>適用無い？確認して</v>
      </c>
      <c r="AQ20" s="112"/>
      <c r="AR20" s="6" t="str">
        <f t="shared" si="1"/>
        <v>SP</v>
      </c>
      <c r="AS20" s="6" t="str">
        <f>IF(D20="","",IF(AP20=0,"データ無!!",IF(COUNTIF(WeDB!$D$4:$D$183,$AP20)&gt;0,"WE適用",IF(AP20="適用無い？確認して","データ無!!",IF(AP20="（適用外）","適用無し","WE適用")))))</f>
        <v>データ無!!</v>
      </c>
      <c r="AT20" s="6" t="str">
        <f>IF(AND(AS20="WE適用",COUNTIF(Planning!$AS$10:$AS$896,$AP20&amp;"_"&amp;$AR20)&gt;0),"計画ok",IF(AND(AS20="WE適用",COUNTIF(Planning!$AS$10:$AS$896,$AP20&amp;"_"&amp;$AR20)=0),"未反映NG",""))</f>
        <v/>
      </c>
      <c r="AU20" s="6" t="str">
        <f t="shared" si="2"/>
        <v>適用無い？確認して_SP</v>
      </c>
    </row>
    <row r="21" spans="1:47" x14ac:dyDescent="0.35">
      <c r="A21" s="8">
        <v>17</v>
      </c>
      <c r="B21" s="9" t="s">
        <v>206</v>
      </c>
      <c r="C21" s="9" t="s">
        <v>2096</v>
      </c>
      <c r="D21" s="9" t="s">
        <v>2556</v>
      </c>
      <c r="E21" s="9" t="s">
        <v>2557</v>
      </c>
      <c r="F21" s="9" t="s">
        <v>2558</v>
      </c>
      <c r="G21" s="9" t="s">
        <v>2559</v>
      </c>
      <c r="H21" s="9" t="s">
        <v>2560</v>
      </c>
      <c r="I21" s="9" t="s">
        <v>2498</v>
      </c>
      <c r="J21" s="9" t="s">
        <v>2499</v>
      </c>
      <c r="K21" s="9">
        <v>1</v>
      </c>
      <c r="L21" s="9" t="s">
        <v>2500</v>
      </c>
      <c r="M21" s="9">
        <v>1</v>
      </c>
      <c r="N21" s="9" t="s">
        <v>2500</v>
      </c>
      <c r="O21" s="9"/>
      <c r="P21" s="9"/>
      <c r="Q21" s="9"/>
      <c r="R21" s="9"/>
      <c r="S21" s="9"/>
      <c r="T21" s="9"/>
      <c r="U21" s="9"/>
      <c r="V21" s="9"/>
      <c r="W21" s="9"/>
      <c r="X21" s="9"/>
      <c r="Y21" s="9"/>
      <c r="Z21" s="9"/>
      <c r="AA21" s="9">
        <v>30</v>
      </c>
      <c r="AB21" s="9"/>
      <c r="AC21" s="9"/>
      <c r="AD21" s="9"/>
      <c r="AE21" s="9"/>
      <c r="AF21" s="9"/>
      <c r="AG21" s="9"/>
      <c r="AH21" s="9"/>
      <c r="AI21" s="9"/>
      <c r="AJ21" s="9"/>
      <c r="AK21" s="9"/>
      <c r="AL21" s="9"/>
      <c r="AM21" s="10"/>
      <c r="AN21" s="535"/>
      <c r="AO21" s="6">
        <f t="shared" si="0"/>
        <v>15</v>
      </c>
      <c r="AP21" s="6" t="str">
        <f>IF($D21="","",IF(COUNTIF(SPDB!$B$5:$B$50,$D21)=0,"適用無い？確認して",_xlfn.XLOOKUP($D21,SPDB!$B$5:$B$50,SPDB!$H$5:$H$50,"",,)))</f>
        <v>適用無い？確認して</v>
      </c>
      <c r="AQ21" s="112"/>
      <c r="AR21" s="6" t="str">
        <f t="shared" si="1"/>
        <v>SP</v>
      </c>
      <c r="AS21" s="6" t="str">
        <f>IF(D21="","",IF(AP21=0,"データ無!!",IF(COUNTIF(WeDB!$D$4:$D$183,$AP21)&gt;0,"WE適用",IF(AP21="適用無い？確認して","データ無!!",IF(AP21="（適用外）","適用無し","WE適用")))))</f>
        <v>データ無!!</v>
      </c>
      <c r="AT21" s="6" t="str">
        <f>IF(AND(AS21="WE適用",COUNTIF(Planning!$AS$10:$AS$896,$AP21&amp;"_"&amp;$AR21)&gt;0),"計画ok",IF(AND(AS21="WE適用",COUNTIF(Planning!$AS$10:$AS$896,$AP21&amp;"_"&amp;$AR21)=0),"未反映NG",""))</f>
        <v/>
      </c>
      <c r="AU21" s="6" t="str">
        <f t="shared" si="2"/>
        <v>適用無い？確認して_SP</v>
      </c>
    </row>
    <row r="22" spans="1:47" x14ac:dyDescent="0.35">
      <c r="A22" s="8">
        <v>18</v>
      </c>
      <c r="B22" s="9" t="s">
        <v>206</v>
      </c>
      <c r="C22" s="9" t="s">
        <v>2096</v>
      </c>
      <c r="D22" s="9" t="s">
        <v>2561</v>
      </c>
      <c r="E22" s="9" t="s">
        <v>2562</v>
      </c>
      <c r="F22" s="9" t="s">
        <v>2563</v>
      </c>
      <c r="G22" s="9" t="s">
        <v>2564</v>
      </c>
      <c r="H22" s="9"/>
      <c r="I22" s="9" t="s">
        <v>206</v>
      </c>
      <c r="J22" s="9" t="s">
        <v>2499</v>
      </c>
      <c r="K22" s="9" t="s">
        <v>15</v>
      </c>
      <c r="L22" s="9" t="s">
        <v>2500</v>
      </c>
      <c r="M22" s="9">
        <v>1</v>
      </c>
      <c r="N22" s="9" t="s">
        <v>2500</v>
      </c>
      <c r="O22" s="9"/>
      <c r="P22" s="9"/>
      <c r="Q22" s="9"/>
      <c r="R22" s="9"/>
      <c r="S22" s="9"/>
      <c r="T22" s="9"/>
      <c r="U22" s="9"/>
      <c r="V22" s="9"/>
      <c r="W22" s="9"/>
      <c r="X22" s="9"/>
      <c r="Y22" s="9">
        <v>20</v>
      </c>
      <c r="Z22" s="9"/>
      <c r="AA22" s="9"/>
      <c r="AB22" s="9"/>
      <c r="AC22" s="9"/>
      <c r="AD22" s="9"/>
      <c r="AE22" s="9"/>
      <c r="AF22" s="9"/>
      <c r="AG22" s="9"/>
      <c r="AH22" s="9"/>
      <c r="AI22" s="9"/>
      <c r="AJ22" s="9"/>
      <c r="AK22" s="9"/>
      <c r="AL22" s="9"/>
      <c r="AM22" s="10"/>
      <c r="AN22" s="535"/>
      <c r="AO22" s="6">
        <f t="shared" si="0"/>
        <v>13</v>
      </c>
      <c r="AP22" s="6" t="str">
        <f>IF($D22="","",IF(COUNTIF(SPDB!$B$5:$B$50,$D22)=0,"適用無い？確認して",_xlfn.XLOOKUP($D22,SPDB!$B$5:$B$50,SPDB!$H$5:$H$50,"",,)))</f>
        <v>適用無い？確認して</v>
      </c>
      <c r="AQ22" s="112"/>
      <c r="AR22" s="6" t="str">
        <f t="shared" si="1"/>
        <v>SP</v>
      </c>
      <c r="AS22" s="6" t="str">
        <f>IF(D22="","",IF(AP22=0,"データ無!!",IF(COUNTIF(WeDB!$D$4:$D$183,$AP22)&gt;0,"WE適用",IF(AP22="適用無い？確認して","データ無!!",IF(AP22="（適用外）","適用無し","WE適用")))))</f>
        <v>データ無!!</v>
      </c>
      <c r="AT22" s="6" t="str">
        <f>IF(AND(AS22="WE適用",COUNTIF(Planning!$AS$10:$AS$896,$AP22&amp;"_"&amp;$AR22)&gt;0),"計画ok",IF(AND(AS22="WE適用",COUNTIF(Planning!$AS$10:$AS$896,$AP22&amp;"_"&amp;$AR22)=0),"未反映NG",""))</f>
        <v/>
      </c>
      <c r="AU22" s="6" t="str">
        <f t="shared" si="2"/>
        <v>適用無い？確認して_SP</v>
      </c>
    </row>
    <row r="23" spans="1:47" x14ac:dyDescent="0.35">
      <c r="A23" s="8">
        <v>19</v>
      </c>
      <c r="B23" s="9" t="s">
        <v>206</v>
      </c>
      <c r="C23" s="9" t="s">
        <v>2096</v>
      </c>
      <c r="D23" s="9" t="s">
        <v>2565</v>
      </c>
      <c r="E23" s="9" t="s">
        <v>2566</v>
      </c>
      <c r="F23" s="9" t="s">
        <v>2567</v>
      </c>
      <c r="G23" s="9" t="s">
        <v>2568</v>
      </c>
      <c r="H23" s="9" t="s">
        <v>2569</v>
      </c>
      <c r="I23" s="9" t="s">
        <v>2498</v>
      </c>
      <c r="J23" s="9" t="s">
        <v>2499</v>
      </c>
      <c r="K23" s="9">
        <v>1</v>
      </c>
      <c r="L23" s="9" t="s">
        <v>2500</v>
      </c>
      <c r="M23" s="9" t="s">
        <v>2499</v>
      </c>
      <c r="N23" s="9" t="s">
        <v>2500</v>
      </c>
      <c r="O23" s="9"/>
      <c r="P23" s="9"/>
      <c r="Q23" s="9"/>
      <c r="R23" s="9"/>
      <c r="S23" s="9">
        <v>5</v>
      </c>
      <c r="T23" s="9"/>
      <c r="U23" s="9"/>
      <c r="V23" s="9"/>
      <c r="W23" s="9"/>
      <c r="X23" s="9"/>
      <c r="Y23" s="9"/>
      <c r="Z23" s="9"/>
      <c r="AA23" s="9"/>
      <c r="AB23" s="9"/>
      <c r="AC23" s="9"/>
      <c r="AD23" s="9"/>
      <c r="AE23" s="9"/>
      <c r="AF23" s="9"/>
      <c r="AG23" s="9"/>
      <c r="AH23" s="9"/>
      <c r="AI23" s="9"/>
      <c r="AJ23" s="9"/>
      <c r="AK23" s="9"/>
      <c r="AL23" s="9"/>
      <c r="AM23" s="10"/>
      <c r="AN23" s="535"/>
      <c r="AO23" s="6">
        <f t="shared" si="0"/>
        <v>15</v>
      </c>
      <c r="AP23" s="6" t="str">
        <f>IF($D23="","",IF(COUNTIF(SPDB!$B$5:$B$50,$D23)=0,"適用無い？確認して",_xlfn.XLOOKUP($D23,SPDB!$B$5:$B$50,SPDB!$H$5:$H$50,"",,)))</f>
        <v>適用無い？確認して</v>
      </c>
      <c r="AQ23" s="112"/>
      <c r="AR23" s="6" t="str">
        <f t="shared" si="1"/>
        <v>SP</v>
      </c>
      <c r="AS23" s="6" t="str">
        <f>IF(D23="","",IF(AP23=0,"データ無!!",IF(COUNTIF(WeDB!$D$4:$D$183,$AP23)&gt;0,"WE適用",IF(AP23="適用無い？確認して","データ無!!",IF(AP23="（適用外）","適用無し","WE適用")))))</f>
        <v>データ無!!</v>
      </c>
      <c r="AT23" s="6" t="str">
        <f>IF(AND(AS23="WE適用",COUNTIF(Planning!$AS$10:$AS$896,$AP23&amp;"_"&amp;$AR23)&gt;0),"計画ok",IF(AND(AS23="WE適用",COUNTIF(Planning!$AS$10:$AS$896,$AP23&amp;"_"&amp;$AR23)=0),"未反映NG",""))</f>
        <v/>
      </c>
      <c r="AU23" s="6" t="str">
        <f t="shared" si="2"/>
        <v>適用無い？確認して_SP</v>
      </c>
    </row>
    <row r="24" spans="1:47" x14ac:dyDescent="0.35">
      <c r="A24" s="8">
        <v>20</v>
      </c>
      <c r="B24" s="9" t="s">
        <v>206</v>
      </c>
      <c r="C24" s="9" t="s">
        <v>2096</v>
      </c>
      <c r="D24" s="9" t="s">
        <v>2570</v>
      </c>
      <c r="E24" s="9" t="s">
        <v>2571</v>
      </c>
      <c r="F24" s="9" t="s">
        <v>2567</v>
      </c>
      <c r="G24" s="9" t="s">
        <v>2572</v>
      </c>
      <c r="H24" s="9" t="s">
        <v>2573</v>
      </c>
      <c r="I24" s="9" t="s">
        <v>206</v>
      </c>
      <c r="J24" s="9" t="s">
        <v>2499</v>
      </c>
      <c r="K24" s="9">
        <v>1</v>
      </c>
      <c r="L24" s="9" t="s">
        <v>2500</v>
      </c>
      <c r="M24" s="9" t="s">
        <v>2499</v>
      </c>
      <c r="N24" s="9" t="s">
        <v>2500</v>
      </c>
      <c r="O24" s="9"/>
      <c r="P24" s="9"/>
      <c r="Q24" s="9"/>
      <c r="R24" s="9"/>
      <c r="S24" s="9"/>
      <c r="T24" s="9"/>
      <c r="U24" s="9">
        <v>5</v>
      </c>
      <c r="V24" s="9"/>
      <c r="W24" s="9"/>
      <c r="X24" s="9"/>
      <c r="Y24" s="9"/>
      <c r="Z24" s="9"/>
      <c r="AA24" s="9"/>
      <c r="AB24" s="9"/>
      <c r="AC24" s="9"/>
      <c r="AD24" s="9"/>
      <c r="AE24" s="9"/>
      <c r="AF24" s="9"/>
      <c r="AG24" s="9"/>
      <c r="AH24" s="9"/>
      <c r="AI24" s="9"/>
      <c r="AJ24" s="9"/>
      <c r="AK24" s="9"/>
      <c r="AL24" s="9"/>
      <c r="AM24" s="10"/>
      <c r="AN24" s="535"/>
      <c r="AO24" s="6">
        <f t="shared" si="0"/>
        <v>15</v>
      </c>
      <c r="AP24" s="6" t="str">
        <f>IF($D24="","",IF(COUNTIF(SPDB!$B$5:$B$50,$D24)=0,"適用無い？確認して",_xlfn.XLOOKUP($D24,SPDB!$B$5:$B$50,SPDB!$H$5:$H$50,"",,)))</f>
        <v>適用無い？確認して</v>
      </c>
      <c r="AQ24" s="112"/>
      <c r="AR24" s="6" t="str">
        <f t="shared" si="1"/>
        <v>SP</v>
      </c>
      <c r="AS24" s="6" t="str">
        <f>IF(D24="","",IF(AP24=0,"データ無!!",IF(COUNTIF(WeDB!$D$4:$D$183,$AP24)&gt;0,"WE適用",IF(AP24="適用無い？確認して","データ無!!",IF(AP24="（適用外）","適用無し","WE適用")))))</f>
        <v>データ無!!</v>
      </c>
      <c r="AT24" s="6" t="str">
        <f>IF(AND(AS24="WE適用",COUNTIF(Planning!$AS$10:$AS$896,$AP24&amp;"_"&amp;$AR24)&gt;0),"計画ok",IF(AND(AS24="WE適用",COUNTIF(Planning!$AS$10:$AS$896,$AP24&amp;"_"&amp;$AR24)=0),"未反映NG",""))</f>
        <v/>
      </c>
      <c r="AU24" s="6" t="str">
        <f t="shared" si="2"/>
        <v>適用無い？確認して_SP</v>
      </c>
    </row>
    <row r="25" spans="1:47" x14ac:dyDescent="0.35">
      <c r="A25" s="8">
        <v>21</v>
      </c>
      <c r="B25" s="9" t="s">
        <v>206</v>
      </c>
      <c r="C25" s="9" t="s">
        <v>2096</v>
      </c>
      <c r="D25" s="9" t="s">
        <v>2574</v>
      </c>
      <c r="E25" s="9" t="s">
        <v>2575</v>
      </c>
      <c r="F25" s="9" t="s">
        <v>2576</v>
      </c>
      <c r="G25" s="9" t="s">
        <v>2577</v>
      </c>
      <c r="H25" s="9" t="s">
        <v>2578</v>
      </c>
      <c r="I25" s="9" t="s">
        <v>2498</v>
      </c>
      <c r="J25" s="9" t="s">
        <v>2499</v>
      </c>
      <c r="K25" s="9">
        <v>1</v>
      </c>
      <c r="L25" s="9" t="s">
        <v>2500</v>
      </c>
      <c r="M25" s="9" t="s">
        <v>2499</v>
      </c>
      <c r="N25" s="9" t="s">
        <v>2500</v>
      </c>
      <c r="O25" s="9"/>
      <c r="P25" s="9"/>
      <c r="Q25" s="9"/>
      <c r="R25" s="9"/>
      <c r="S25" s="9"/>
      <c r="T25" s="9"/>
      <c r="U25" s="9"/>
      <c r="V25" s="9">
        <v>10</v>
      </c>
      <c r="W25" s="9"/>
      <c r="X25" s="9"/>
      <c r="Y25" s="9"/>
      <c r="Z25" s="9"/>
      <c r="AA25" s="9"/>
      <c r="AB25" s="9"/>
      <c r="AC25" s="9"/>
      <c r="AD25" s="9"/>
      <c r="AE25" s="9"/>
      <c r="AF25" s="9"/>
      <c r="AG25" s="9"/>
      <c r="AH25" s="9"/>
      <c r="AI25" s="9"/>
      <c r="AJ25" s="9"/>
      <c r="AK25" s="9"/>
      <c r="AL25" s="9"/>
      <c r="AM25" s="10"/>
      <c r="AN25" s="535"/>
      <c r="AO25" s="6">
        <f t="shared" si="0"/>
        <v>15</v>
      </c>
      <c r="AP25" s="6" t="str">
        <f>IF($D25="","",IF(COUNTIF(SPDB!$B$5:$B$50,$D25)=0,"適用無い？確認して",_xlfn.XLOOKUP($D25,SPDB!$B$5:$B$50,SPDB!$H$5:$H$50,"",,)))</f>
        <v>適用無い？確認して</v>
      </c>
      <c r="AQ25" s="112"/>
      <c r="AR25" s="6" t="str">
        <f t="shared" si="1"/>
        <v>SP</v>
      </c>
      <c r="AS25" s="6" t="str">
        <f>IF(D25="","",IF(AP25=0,"データ無!!",IF(COUNTIF(WeDB!$D$4:$D$183,$AP25)&gt;0,"WE適用",IF(AP25="適用無い？確認して","データ無!!",IF(AP25="（適用外）","適用無し","WE適用")))))</f>
        <v>データ無!!</v>
      </c>
      <c r="AT25" s="6" t="str">
        <f>IF(AND(AS25="WE適用",COUNTIF(Planning!$AS$10:$AS$896,$AP25&amp;"_"&amp;$AR25)&gt;0),"計画ok",IF(AND(AS25="WE適用",COUNTIF(Planning!$AS$10:$AS$896,$AP25&amp;"_"&amp;$AR25)=0),"未反映NG",""))</f>
        <v/>
      </c>
      <c r="AU25" s="6" t="str">
        <f t="shared" si="2"/>
        <v>適用無い？確認して_SP</v>
      </c>
    </row>
    <row r="26" spans="1:47" x14ac:dyDescent="0.35">
      <c r="A26" s="8">
        <v>22</v>
      </c>
      <c r="B26" s="9" t="s">
        <v>206</v>
      </c>
      <c r="C26" s="9" t="s">
        <v>2096</v>
      </c>
      <c r="D26" s="9" t="s">
        <v>2579</v>
      </c>
      <c r="E26" s="9" t="s">
        <v>2580</v>
      </c>
      <c r="F26" s="9" t="s">
        <v>2576</v>
      </c>
      <c r="G26" s="9" t="s">
        <v>2581</v>
      </c>
      <c r="H26" s="9" t="s">
        <v>2582</v>
      </c>
      <c r="I26" s="9" t="s">
        <v>2498</v>
      </c>
      <c r="J26" s="9" t="s">
        <v>2499</v>
      </c>
      <c r="K26" s="9">
        <v>1</v>
      </c>
      <c r="L26" s="9" t="s">
        <v>2500</v>
      </c>
      <c r="M26" s="9" t="s">
        <v>2499</v>
      </c>
      <c r="N26" s="9" t="s">
        <v>2500</v>
      </c>
      <c r="O26" s="9"/>
      <c r="P26" s="9"/>
      <c r="Q26" s="9"/>
      <c r="R26" s="9"/>
      <c r="S26" s="9"/>
      <c r="T26" s="9"/>
      <c r="U26" s="9"/>
      <c r="V26" s="9"/>
      <c r="W26" s="9">
        <v>5</v>
      </c>
      <c r="X26" s="9"/>
      <c r="Y26" s="9"/>
      <c r="Z26" s="9"/>
      <c r="AA26" s="9"/>
      <c r="AB26" s="9"/>
      <c r="AC26" s="9"/>
      <c r="AD26" s="9"/>
      <c r="AE26" s="9"/>
      <c r="AF26" s="9"/>
      <c r="AG26" s="9"/>
      <c r="AH26" s="9"/>
      <c r="AI26" s="9"/>
      <c r="AJ26" s="9"/>
      <c r="AK26" s="9"/>
      <c r="AL26" s="9"/>
      <c r="AM26" s="10"/>
      <c r="AN26" s="535"/>
      <c r="AO26" s="6">
        <f t="shared" si="0"/>
        <v>15</v>
      </c>
      <c r="AP26" s="6" t="str">
        <f>IF($D26="","",IF(COUNTIF(SPDB!$B$5:$B$50,$D26)=0,"適用無い？確認して",_xlfn.XLOOKUP($D26,SPDB!$B$5:$B$50,SPDB!$H$5:$H$50,"",,)))</f>
        <v>適用無い？確認して</v>
      </c>
      <c r="AQ26" s="112"/>
      <c r="AR26" s="6" t="str">
        <f t="shared" si="1"/>
        <v>SP</v>
      </c>
      <c r="AS26" s="6" t="str">
        <f>IF(D26="","",IF(AP26=0,"データ無!!",IF(COUNTIF(WeDB!$D$4:$D$183,$AP26)&gt;0,"WE適用",IF(AP26="適用無い？確認して","データ無!!",IF(AP26="（適用外）","適用無し","WE適用")))))</f>
        <v>データ無!!</v>
      </c>
      <c r="AT26" s="6" t="str">
        <f>IF(AND(AS26="WE適用",COUNTIF(Planning!$AS$10:$AS$896,$AP26&amp;"_"&amp;$AR26)&gt;0),"計画ok",IF(AND(AS26="WE適用",COUNTIF(Planning!$AS$10:$AS$896,$AP26&amp;"_"&amp;$AR26)=0),"未反映NG",""))</f>
        <v/>
      </c>
      <c r="AU26" s="6" t="str">
        <f t="shared" si="2"/>
        <v>適用無い？確認して_SP</v>
      </c>
    </row>
    <row r="27" spans="1:47" x14ac:dyDescent="0.35">
      <c r="A27" s="8">
        <v>23</v>
      </c>
      <c r="B27" s="9" t="s">
        <v>206</v>
      </c>
      <c r="C27" s="9" t="s">
        <v>2096</v>
      </c>
      <c r="D27" s="9" t="s">
        <v>2583</v>
      </c>
      <c r="E27" s="9" t="s">
        <v>2584</v>
      </c>
      <c r="F27" s="9" t="s">
        <v>2585</v>
      </c>
      <c r="G27" s="9" t="s">
        <v>2586</v>
      </c>
      <c r="H27" s="9" t="s">
        <v>2587</v>
      </c>
      <c r="I27" s="9" t="s">
        <v>206</v>
      </c>
      <c r="J27" s="9" t="s">
        <v>2499</v>
      </c>
      <c r="K27" s="9">
        <v>1</v>
      </c>
      <c r="L27" s="9" t="s">
        <v>2500</v>
      </c>
      <c r="M27" s="9" t="s">
        <v>2499</v>
      </c>
      <c r="N27" s="9" t="s">
        <v>2500</v>
      </c>
      <c r="O27" s="9"/>
      <c r="P27" s="9"/>
      <c r="Q27" s="9"/>
      <c r="R27" s="9"/>
      <c r="S27" s="9"/>
      <c r="T27" s="9"/>
      <c r="U27" s="9"/>
      <c r="V27" s="9"/>
      <c r="W27" s="9"/>
      <c r="X27" s="9"/>
      <c r="Y27" s="9"/>
      <c r="Z27" s="9"/>
      <c r="AA27" s="9"/>
      <c r="AB27" s="9"/>
      <c r="AC27" s="9"/>
      <c r="AD27" s="9"/>
      <c r="AE27" s="9">
        <v>20</v>
      </c>
      <c r="AF27" s="9"/>
      <c r="AG27" s="9"/>
      <c r="AH27" s="9"/>
      <c r="AI27" s="9"/>
      <c r="AJ27" s="9"/>
      <c r="AK27" s="9"/>
      <c r="AL27" s="9"/>
      <c r="AM27" s="10"/>
      <c r="AN27" s="535"/>
      <c r="AO27" s="6">
        <f t="shared" si="0"/>
        <v>15</v>
      </c>
      <c r="AP27" s="6" t="str">
        <f>IF($D27="","",IF(COUNTIF(SPDB!$B$5:$B$50,$D27)=0,"適用無い？確認して",_xlfn.XLOOKUP($D27,SPDB!$B$5:$B$50,SPDB!$H$5:$H$50,"",,)))</f>
        <v>適用無い？確認して</v>
      </c>
      <c r="AQ27" s="112"/>
      <c r="AR27" s="6" t="str">
        <f t="shared" si="1"/>
        <v>SP</v>
      </c>
      <c r="AS27" s="6" t="str">
        <f>IF(D27="","",IF(AP27=0,"データ無!!",IF(COUNTIF(WeDB!$D$4:$D$183,$AP27)&gt;0,"WE適用",IF(AP27="適用無い？確認して","データ無!!",IF(AP27="（適用外）","適用無し","WE適用")))))</f>
        <v>データ無!!</v>
      </c>
      <c r="AT27" s="6" t="str">
        <f>IF(AND(AS27="WE適用",COUNTIF(Planning!$AS$10:$AS$896,$AP27&amp;"_"&amp;$AR27)&gt;0),"計画ok",IF(AND(AS27="WE適用",COUNTIF(Planning!$AS$10:$AS$896,$AP27&amp;"_"&amp;$AR27)=0),"未反映NG",""))</f>
        <v/>
      </c>
      <c r="AU27" s="6" t="str">
        <f t="shared" si="2"/>
        <v>適用無い？確認して_SP</v>
      </c>
    </row>
    <row r="28" spans="1:47" x14ac:dyDescent="0.35">
      <c r="A28" s="8">
        <v>24</v>
      </c>
      <c r="B28" s="9" t="s">
        <v>206</v>
      </c>
      <c r="C28" s="9" t="s">
        <v>2096</v>
      </c>
      <c r="D28" s="9" t="s">
        <v>2588</v>
      </c>
      <c r="E28" s="9" t="s">
        <v>2589</v>
      </c>
      <c r="F28" s="9" t="s">
        <v>2590</v>
      </c>
      <c r="G28" s="9" t="s">
        <v>2591</v>
      </c>
      <c r="H28" s="9"/>
      <c r="I28" s="9" t="s">
        <v>2498</v>
      </c>
      <c r="J28" s="9" t="s">
        <v>2499</v>
      </c>
      <c r="K28" s="9">
        <v>1</v>
      </c>
      <c r="L28" s="9" t="s">
        <v>2500</v>
      </c>
      <c r="M28" s="9">
        <v>2</v>
      </c>
      <c r="N28" s="9" t="s">
        <v>2500</v>
      </c>
      <c r="O28" s="9"/>
      <c r="P28" s="9"/>
      <c r="Q28" s="9"/>
      <c r="R28" s="9"/>
      <c r="S28" s="9"/>
      <c r="T28" s="9"/>
      <c r="U28" s="9">
        <v>10</v>
      </c>
      <c r="V28" s="9"/>
      <c r="W28" s="9"/>
      <c r="X28" s="9"/>
      <c r="Y28" s="9"/>
      <c r="Z28" s="9"/>
      <c r="AA28" s="9"/>
      <c r="AB28" s="9"/>
      <c r="AC28" s="9"/>
      <c r="AD28" s="9"/>
      <c r="AE28" s="9"/>
      <c r="AF28" s="9"/>
      <c r="AG28" s="9"/>
      <c r="AH28" s="9"/>
      <c r="AI28" s="9"/>
      <c r="AJ28" s="9"/>
      <c r="AK28" s="9"/>
      <c r="AL28" s="9"/>
      <c r="AM28" s="10"/>
      <c r="AN28" s="535"/>
      <c r="AO28" s="6">
        <f t="shared" si="0"/>
        <v>13</v>
      </c>
      <c r="AP28" s="6" t="str">
        <f>IF($D28="","",IF(COUNTIF(SPDB!$B$5:$B$50,$D28)=0,"適用無い？確認して",_xlfn.XLOOKUP($D28,SPDB!$B$5:$B$50,SPDB!$H$5:$H$50,"",,)))</f>
        <v>適用無い？確認して</v>
      </c>
      <c r="AQ28" s="112"/>
      <c r="AR28" s="6" t="str">
        <f t="shared" si="1"/>
        <v>SP</v>
      </c>
      <c r="AS28" s="6" t="str">
        <f>IF(D28="","",IF(AP28=0,"データ無!!",IF(COUNTIF(WeDB!$D$4:$D$183,$AP28)&gt;0,"WE適用",IF(AP28="適用無い？確認して","データ無!!",IF(AP28="（適用外）","適用無し","WE適用")))))</f>
        <v>データ無!!</v>
      </c>
      <c r="AT28" s="6" t="str">
        <f>IF(AND(AS28="WE適用",COUNTIF(Planning!$AS$10:$AS$896,$AP28&amp;"_"&amp;$AR28)&gt;0),"計画ok",IF(AND(AS28="WE適用",COUNTIF(Planning!$AS$10:$AS$896,$AP28&amp;"_"&amp;$AR28)=0),"未反映NG",""))</f>
        <v/>
      </c>
      <c r="AU28" s="6" t="str">
        <f t="shared" si="2"/>
        <v>適用無い？確認して_SP</v>
      </c>
    </row>
    <row r="29" spans="1:47" x14ac:dyDescent="0.35">
      <c r="A29" s="8">
        <v>25</v>
      </c>
      <c r="B29" s="9" t="s">
        <v>206</v>
      </c>
      <c r="C29" s="9" t="s">
        <v>2096</v>
      </c>
      <c r="D29" s="9" t="s">
        <v>2592</v>
      </c>
      <c r="E29" s="9" t="s">
        <v>2593</v>
      </c>
      <c r="F29" s="9" t="s">
        <v>2594</v>
      </c>
      <c r="G29" s="9" t="s">
        <v>2595</v>
      </c>
      <c r="H29" s="9" t="s">
        <v>2097</v>
      </c>
      <c r="I29" s="9" t="s">
        <v>2498</v>
      </c>
      <c r="J29" s="9" t="s">
        <v>2499</v>
      </c>
      <c r="K29" s="9">
        <v>1</v>
      </c>
      <c r="L29" s="9" t="s">
        <v>2500</v>
      </c>
      <c r="M29" s="9" t="s">
        <v>2499</v>
      </c>
      <c r="N29" s="9" t="s">
        <v>2500</v>
      </c>
      <c r="O29" s="9"/>
      <c r="P29" s="9"/>
      <c r="Q29" s="9"/>
      <c r="R29" s="9"/>
      <c r="S29" s="9"/>
      <c r="T29" s="9"/>
      <c r="U29" s="9"/>
      <c r="V29" s="9"/>
      <c r="W29" s="9"/>
      <c r="X29" s="9"/>
      <c r="Y29" s="9"/>
      <c r="Z29" s="9"/>
      <c r="AA29" s="9"/>
      <c r="AB29" s="9"/>
      <c r="AC29" s="9"/>
      <c r="AD29" s="9"/>
      <c r="AE29" s="9"/>
      <c r="AF29" s="9">
        <v>5</v>
      </c>
      <c r="AG29" s="9"/>
      <c r="AH29" s="9"/>
      <c r="AI29" s="9"/>
      <c r="AJ29" s="9"/>
      <c r="AK29" s="9"/>
      <c r="AL29" s="9"/>
      <c r="AM29" s="10"/>
      <c r="AN29" s="535"/>
      <c r="AO29" s="6">
        <f t="shared" si="0"/>
        <v>15</v>
      </c>
      <c r="AP29" s="6" t="str">
        <f>IF($D29="","",IF(COUNTIF(SPDB!$B$5:$B$50,$D29)=0,"適用無い？確認して",_xlfn.XLOOKUP($D29,SPDB!$B$5:$B$50,SPDB!$H$5:$H$50,"",,)))</f>
        <v>適用無い？確認して</v>
      </c>
      <c r="AQ29" s="112"/>
      <c r="AR29" s="6" t="str">
        <f t="shared" si="1"/>
        <v>SP</v>
      </c>
      <c r="AS29" s="6" t="str">
        <f>IF(D29="","",IF(AP29=0,"データ無!!",IF(COUNTIF(WeDB!$D$4:$D$183,$AP29)&gt;0,"WE適用",IF(AP29="適用無い？確認して","データ無!!",IF(AP29="（適用外）","適用無し","WE適用")))))</f>
        <v>データ無!!</v>
      </c>
      <c r="AT29" s="6" t="str">
        <f>IF(AND(AS29="WE適用",COUNTIF(Planning!$AS$10:$AS$896,$AP29&amp;"_"&amp;$AR29)&gt;0),"計画ok",IF(AND(AS29="WE適用",COUNTIF(Planning!$AS$10:$AS$896,$AP29&amp;"_"&amp;$AR29)=0),"未反映NG",""))</f>
        <v/>
      </c>
      <c r="AU29" s="6" t="str">
        <f t="shared" si="2"/>
        <v>適用無い？確認して_SP</v>
      </c>
    </row>
    <row r="30" spans="1:47" x14ac:dyDescent="0.35">
      <c r="A30" s="8">
        <v>26</v>
      </c>
      <c r="B30" s="9" t="s">
        <v>206</v>
      </c>
      <c r="C30" s="9" t="s">
        <v>2096</v>
      </c>
      <c r="D30" s="9" t="s">
        <v>2596</v>
      </c>
      <c r="E30" s="9" t="s">
        <v>2597</v>
      </c>
      <c r="F30" s="9" t="s">
        <v>2594</v>
      </c>
      <c r="G30" s="9" t="s">
        <v>2598</v>
      </c>
      <c r="H30" s="9" t="s">
        <v>2599</v>
      </c>
      <c r="I30" s="9" t="s">
        <v>2498</v>
      </c>
      <c r="J30" s="9" t="s">
        <v>2499</v>
      </c>
      <c r="K30" s="9">
        <v>1</v>
      </c>
      <c r="L30" s="9" t="s">
        <v>2500</v>
      </c>
      <c r="M30" s="9">
        <v>1</v>
      </c>
      <c r="N30" s="9" t="s">
        <v>2500</v>
      </c>
      <c r="O30" s="9"/>
      <c r="P30" s="9"/>
      <c r="Q30" s="9">
        <v>5</v>
      </c>
      <c r="R30" s="9"/>
      <c r="S30" s="9"/>
      <c r="T30" s="9"/>
      <c r="U30" s="9"/>
      <c r="V30" s="9"/>
      <c r="W30" s="9"/>
      <c r="X30" s="9"/>
      <c r="Y30" s="9"/>
      <c r="Z30" s="9"/>
      <c r="AA30" s="9"/>
      <c r="AB30" s="9"/>
      <c r="AC30" s="9"/>
      <c r="AD30" s="9"/>
      <c r="AE30" s="9"/>
      <c r="AF30" s="9"/>
      <c r="AG30" s="9"/>
      <c r="AH30" s="9"/>
      <c r="AI30" s="9"/>
      <c r="AJ30" s="9"/>
      <c r="AK30" s="9"/>
      <c r="AL30" s="9"/>
      <c r="AM30" s="10"/>
      <c r="AN30" s="535"/>
      <c r="AO30" s="6">
        <f t="shared" si="0"/>
        <v>15</v>
      </c>
      <c r="AP30" s="6" t="str">
        <f>IF($D30="","",IF(COUNTIF(SPDB!$B$5:$B$50,$D30)=0,"適用無い？確認して",_xlfn.XLOOKUP($D30,SPDB!$B$5:$B$50,SPDB!$H$5:$H$50,"",,)))</f>
        <v>適用無い？確認して</v>
      </c>
      <c r="AQ30" s="112"/>
      <c r="AR30" s="6" t="str">
        <f t="shared" si="1"/>
        <v>SP</v>
      </c>
      <c r="AS30" s="6" t="str">
        <f>IF(D30="","",IF(AP30=0,"データ無!!",IF(COUNTIF(WeDB!$D$4:$D$183,$AP30)&gt;0,"WE適用",IF(AP30="適用無い？確認して","データ無!!",IF(AP30="（適用外）","適用無し","WE適用")))))</f>
        <v>データ無!!</v>
      </c>
      <c r="AT30" s="6" t="str">
        <f>IF(AND(AS30="WE適用",COUNTIF(Planning!$AS$10:$AS$896,$AP30&amp;"_"&amp;$AR30)&gt;0),"計画ok",IF(AND(AS30="WE適用",COUNTIF(Planning!$AS$10:$AS$896,$AP30&amp;"_"&amp;$AR30)=0),"未反映NG",""))</f>
        <v/>
      </c>
      <c r="AU30" s="6" t="str">
        <f t="shared" si="2"/>
        <v>適用無い？確認して_SP</v>
      </c>
    </row>
    <row r="31" spans="1:47" x14ac:dyDescent="0.35">
      <c r="A31" s="8">
        <v>27</v>
      </c>
      <c r="B31" s="9" t="s">
        <v>206</v>
      </c>
      <c r="C31" s="9" t="s">
        <v>2096</v>
      </c>
      <c r="D31" s="9" t="s">
        <v>2600</v>
      </c>
      <c r="E31" s="9" t="s">
        <v>2601</v>
      </c>
      <c r="F31" s="9" t="s">
        <v>2602</v>
      </c>
      <c r="G31" s="9" t="s">
        <v>2603</v>
      </c>
      <c r="H31" s="9" t="s">
        <v>2604</v>
      </c>
      <c r="I31" s="9" t="s">
        <v>2498</v>
      </c>
      <c r="J31" s="9" t="s">
        <v>2499</v>
      </c>
      <c r="K31" s="9">
        <v>1</v>
      </c>
      <c r="L31" s="9" t="s">
        <v>2500</v>
      </c>
      <c r="M31" s="9">
        <v>1</v>
      </c>
      <c r="N31" s="9" t="s">
        <v>2500</v>
      </c>
      <c r="O31" s="9"/>
      <c r="P31" s="9"/>
      <c r="Q31" s="9"/>
      <c r="R31" s="9"/>
      <c r="S31" s="9"/>
      <c r="T31" s="9"/>
      <c r="U31" s="9"/>
      <c r="V31" s="9"/>
      <c r="W31" s="9"/>
      <c r="X31" s="9"/>
      <c r="Y31" s="9">
        <v>5</v>
      </c>
      <c r="Z31" s="9"/>
      <c r="AA31" s="9"/>
      <c r="AB31" s="9"/>
      <c r="AC31" s="9"/>
      <c r="AD31" s="9"/>
      <c r="AE31" s="9"/>
      <c r="AF31" s="9"/>
      <c r="AG31" s="9"/>
      <c r="AH31" s="9"/>
      <c r="AI31" s="9"/>
      <c r="AJ31" s="9"/>
      <c r="AK31" s="9"/>
      <c r="AL31" s="9"/>
      <c r="AM31" s="10"/>
      <c r="AN31" s="535"/>
      <c r="AO31" s="6">
        <f t="shared" si="0"/>
        <v>15</v>
      </c>
      <c r="AP31" s="6" t="str">
        <f>IF($D31="","",IF(COUNTIF(SPDB!$B$5:$B$50,$D31)=0,"適用無い？確認して",_xlfn.XLOOKUP($D31,SPDB!$B$5:$B$50,SPDB!$H$5:$H$50,"",,)))</f>
        <v>適用無い？確認して</v>
      </c>
      <c r="AQ31" s="112"/>
      <c r="AR31" s="6" t="str">
        <f t="shared" si="1"/>
        <v>SP</v>
      </c>
      <c r="AS31" s="6" t="str">
        <f>IF(D31="","",IF(AP31=0,"データ無!!",IF(COUNTIF(WeDB!$D$4:$D$183,$AP31)&gt;0,"WE適用",IF(AP31="適用無い？確認して","データ無!!",IF(AP31="（適用外）","適用無し","WE適用")))))</f>
        <v>データ無!!</v>
      </c>
      <c r="AT31" s="6" t="str">
        <f>IF(AND(AS31="WE適用",COUNTIF(Planning!$AS$10:$AS$896,$AP31&amp;"_"&amp;$AR31)&gt;0),"計画ok",IF(AND(AS31="WE適用",COUNTIF(Planning!$AS$10:$AS$896,$AP31&amp;"_"&amp;$AR31)=0),"未反映NG",""))</f>
        <v/>
      </c>
      <c r="AU31" s="6" t="str">
        <f t="shared" si="2"/>
        <v>適用無い？確認して_SP</v>
      </c>
    </row>
    <row r="32" spans="1:47" x14ac:dyDescent="0.35">
      <c r="A32" s="8">
        <v>28</v>
      </c>
      <c r="B32" s="9" t="s">
        <v>206</v>
      </c>
      <c r="C32" s="9" t="s">
        <v>2096</v>
      </c>
      <c r="D32" s="9" t="s">
        <v>2605</v>
      </c>
      <c r="E32" s="9" t="s">
        <v>2606</v>
      </c>
      <c r="F32" s="9" t="s">
        <v>2607</v>
      </c>
      <c r="G32" s="9" t="s">
        <v>2608</v>
      </c>
      <c r="H32" s="9" t="s">
        <v>2609</v>
      </c>
      <c r="I32" s="9" t="s">
        <v>2498</v>
      </c>
      <c r="J32" s="9" t="s">
        <v>2499</v>
      </c>
      <c r="K32" s="9">
        <v>1</v>
      </c>
      <c r="L32" s="9" t="s">
        <v>2500</v>
      </c>
      <c r="M32" s="9" t="s">
        <v>2499</v>
      </c>
      <c r="N32" s="9" t="s">
        <v>2500</v>
      </c>
      <c r="O32" s="9"/>
      <c r="P32" s="9"/>
      <c r="Q32" s="9"/>
      <c r="R32" s="9"/>
      <c r="S32" s="9"/>
      <c r="T32" s="9"/>
      <c r="U32" s="9"/>
      <c r="V32" s="9"/>
      <c r="W32" s="9"/>
      <c r="X32" s="9"/>
      <c r="Y32" s="9"/>
      <c r="Z32" s="9"/>
      <c r="AA32" s="9"/>
      <c r="AB32" s="9"/>
      <c r="AC32" s="9"/>
      <c r="AD32" s="9"/>
      <c r="AE32" s="9"/>
      <c r="AF32" s="9"/>
      <c r="AG32" s="9"/>
      <c r="AH32" s="9">
        <v>5</v>
      </c>
      <c r="AI32" s="9"/>
      <c r="AJ32" s="9"/>
      <c r="AK32" s="9"/>
      <c r="AL32" s="9"/>
      <c r="AM32" s="10"/>
      <c r="AN32" s="535"/>
      <c r="AO32" s="6">
        <f t="shared" si="0"/>
        <v>15</v>
      </c>
      <c r="AP32" s="6" t="str">
        <f>IF($D32="","",IF(COUNTIF(SPDB!$B$5:$B$50,$D32)=0,"適用無い？確認して",_xlfn.XLOOKUP($D32,SPDB!$B$5:$B$50,SPDB!$H$5:$H$50,"",,)))</f>
        <v>適用無い？確認して</v>
      </c>
      <c r="AQ32" s="112"/>
      <c r="AR32" s="6" t="str">
        <f t="shared" si="1"/>
        <v>SP</v>
      </c>
      <c r="AS32" s="6" t="str">
        <f>IF(D32="","",IF(AP32=0,"データ無!!",IF(COUNTIF(WeDB!$D$4:$D$183,$AP32)&gt;0,"WE適用",IF(AP32="適用無い？確認して","データ無!!",IF(AP32="（適用外）","適用無し","WE適用")))))</f>
        <v>データ無!!</v>
      </c>
      <c r="AT32" s="6" t="str">
        <f>IF(AND(AS32="WE適用",COUNTIF(Planning!$AS$10:$AS$896,$AP32&amp;"_"&amp;$AR32)&gt;0),"計画ok",IF(AND(AS32="WE適用",COUNTIF(Planning!$AS$10:$AS$896,$AP32&amp;"_"&amp;$AR32)=0),"未反映NG",""))</f>
        <v/>
      </c>
      <c r="AU32" s="6" t="str">
        <f t="shared" si="2"/>
        <v>適用無い？確認して_SP</v>
      </c>
    </row>
    <row r="33" spans="1:47" x14ac:dyDescent="0.35">
      <c r="A33" s="8">
        <v>29</v>
      </c>
      <c r="B33" s="9" t="s">
        <v>206</v>
      </c>
      <c r="C33" s="9" t="s">
        <v>2096</v>
      </c>
      <c r="D33" s="9" t="s">
        <v>2610</v>
      </c>
      <c r="E33" s="9" t="s">
        <v>2611</v>
      </c>
      <c r="F33" s="9" t="s">
        <v>2612</v>
      </c>
      <c r="G33" s="9" t="s">
        <v>2608</v>
      </c>
      <c r="H33" s="9" t="s">
        <v>2609</v>
      </c>
      <c r="I33" s="9" t="s">
        <v>2498</v>
      </c>
      <c r="J33" s="9" t="s">
        <v>2499</v>
      </c>
      <c r="K33" s="9">
        <v>1</v>
      </c>
      <c r="L33" s="9" t="s">
        <v>2500</v>
      </c>
      <c r="M33" s="9" t="s">
        <v>2499</v>
      </c>
      <c r="N33" s="9" t="s">
        <v>2500</v>
      </c>
      <c r="O33" s="9"/>
      <c r="P33" s="9"/>
      <c r="Q33" s="9"/>
      <c r="R33" s="9"/>
      <c r="S33" s="9"/>
      <c r="T33" s="9"/>
      <c r="U33" s="9"/>
      <c r="V33" s="9"/>
      <c r="W33" s="9"/>
      <c r="X33" s="9"/>
      <c r="Y33" s="9">
        <v>10</v>
      </c>
      <c r="Z33" s="9"/>
      <c r="AA33" s="9"/>
      <c r="AB33" s="9"/>
      <c r="AC33" s="9"/>
      <c r="AD33" s="9"/>
      <c r="AE33" s="9"/>
      <c r="AF33" s="9"/>
      <c r="AG33" s="9"/>
      <c r="AH33" s="9"/>
      <c r="AI33" s="9"/>
      <c r="AJ33" s="9"/>
      <c r="AK33" s="9"/>
      <c r="AL33" s="9"/>
      <c r="AM33" s="10"/>
      <c r="AN33" s="535"/>
      <c r="AO33" s="6">
        <f t="shared" si="0"/>
        <v>15</v>
      </c>
      <c r="AP33" s="6" t="str">
        <f>IF($D33="","",IF(COUNTIF(SPDB!$B$5:$B$50,$D33)=0,"適用無い？確認して",_xlfn.XLOOKUP($D33,SPDB!$B$5:$B$50,SPDB!$H$5:$H$50,"",,)))</f>
        <v>適用無い？確認して</v>
      </c>
      <c r="AQ33" s="112"/>
      <c r="AR33" s="6" t="str">
        <f t="shared" si="1"/>
        <v>SP</v>
      </c>
      <c r="AS33" s="6" t="str">
        <f>IF(D33="","",IF(AP33=0,"データ無!!",IF(COUNTIF(WeDB!$D$4:$D$183,$AP33)&gt;0,"WE適用",IF(AP33="適用無い？確認して","データ無!!",IF(AP33="（適用外）","適用無し","WE適用")))))</f>
        <v>データ無!!</v>
      </c>
      <c r="AT33" s="6" t="str">
        <f>IF(AND(AS33="WE適用",COUNTIF(Planning!$AS$10:$AS$896,$AP33&amp;"_"&amp;$AR33)&gt;0),"計画ok",IF(AND(AS33="WE適用",COUNTIF(Planning!$AS$10:$AS$896,$AP33&amp;"_"&amp;$AR33)=0),"未反映NG",""))</f>
        <v/>
      </c>
      <c r="AU33" s="6" t="str">
        <f t="shared" si="2"/>
        <v>適用無い？確認して_SP</v>
      </c>
    </row>
    <row r="34" spans="1:47" x14ac:dyDescent="0.35">
      <c r="A34" s="8">
        <v>30</v>
      </c>
      <c r="B34" s="9" t="s">
        <v>206</v>
      </c>
      <c r="C34" s="9" t="s">
        <v>2096</v>
      </c>
      <c r="D34" s="9" t="s">
        <v>2613</v>
      </c>
      <c r="E34" s="9" t="s">
        <v>2614</v>
      </c>
      <c r="F34" s="9" t="s">
        <v>2615</v>
      </c>
      <c r="G34" s="9" t="s">
        <v>2603</v>
      </c>
      <c r="H34" s="9" t="s">
        <v>2604</v>
      </c>
      <c r="I34" s="9" t="s">
        <v>2498</v>
      </c>
      <c r="J34" s="9" t="s">
        <v>2499</v>
      </c>
      <c r="K34" s="9">
        <v>1</v>
      </c>
      <c r="L34" s="9" t="s">
        <v>2500</v>
      </c>
      <c r="M34" s="9">
        <v>1</v>
      </c>
      <c r="N34" s="9" t="s">
        <v>2500</v>
      </c>
      <c r="O34" s="9"/>
      <c r="P34" s="9">
        <v>5</v>
      </c>
      <c r="Q34" s="9"/>
      <c r="R34" s="9"/>
      <c r="S34" s="9"/>
      <c r="T34" s="9"/>
      <c r="U34" s="9"/>
      <c r="V34" s="9"/>
      <c r="W34" s="9">
        <v>5</v>
      </c>
      <c r="X34" s="9"/>
      <c r="Y34" s="9"/>
      <c r="Z34" s="9"/>
      <c r="AA34" s="9">
        <v>5</v>
      </c>
      <c r="AB34" s="9"/>
      <c r="AC34" s="9"/>
      <c r="AD34" s="9"/>
      <c r="AE34" s="9"/>
      <c r="AF34" s="9">
        <v>5</v>
      </c>
      <c r="AG34" s="9"/>
      <c r="AH34" s="9"/>
      <c r="AI34" s="9"/>
      <c r="AJ34" s="9"/>
      <c r="AK34" s="9"/>
      <c r="AL34" s="9"/>
      <c r="AM34" s="10"/>
      <c r="AN34" s="535"/>
      <c r="AO34" s="6">
        <f t="shared" si="0"/>
        <v>15</v>
      </c>
      <c r="AP34" s="6" t="str">
        <f>IF($D34="","",IF(COUNTIF(SPDB!$B$5:$B$50,$D34)=0,"適用無い？確認して",_xlfn.XLOOKUP($D34,SPDB!$B$5:$B$50,SPDB!$H$5:$H$50,"",,)))</f>
        <v>適用無い？確認して</v>
      </c>
      <c r="AQ34" s="112"/>
      <c r="AR34" s="6" t="str">
        <f t="shared" si="1"/>
        <v>SP</v>
      </c>
      <c r="AS34" s="6" t="str">
        <f>IF(D34="","",IF(AP34=0,"データ無!!",IF(COUNTIF(WeDB!$D$4:$D$183,$AP34)&gt;0,"WE適用",IF(AP34="適用無い？確認して","データ無!!",IF(AP34="（適用外）","適用無し","WE適用")))))</f>
        <v>データ無!!</v>
      </c>
      <c r="AT34" s="6" t="str">
        <f>IF(AND(AS34="WE適用",COUNTIF(Planning!$AS$10:$AS$896,$AP34&amp;"_"&amp;$AR34)&gt;0),"計画ok",IF(AND(AS34="WE適用",COUNTIF(Planning!$AS$10:$AS$896,$AP34&amp;"_"&amp;$AR34)=0),"未反映NG",""))</f>
        <v/>
      </c>
      <c r="AU34" s="6" t="str">
        <f t="shared" si="2"/>
        <v>適用無い？確認して_SP</v>
      </c>
    </row>
    <row r="35" spans="1:47" x14ac:dyDescent="0.35">
      <c r="A35" s="8">
        <v>31</v>
      </c>
      <c r="B35" s="9" t="s">
        <v>206</v>
      </c>
      <c r="C35" s="9" t="s">
        <v>2096</v>
      </c>
      <c r="D35" s="9" t="s">
        <v>2616</v>
      </c>
      <c r="E35" s="9" t="s">
        <v>2617</v>
      </c>
      <c r="F35" s="9" t="s">
        <v>2618</v>
      </c>
      <c r="G35" s="9" t="s">
        <v>2608</v>
      </c>
      <c r="H35" s="9" t="s">
        <v>2609</v>
      </c>
      <c r="I35" s="9" t="s">
        <v>2498</v>
      </c>
      <c r="J35" s="9" t="s">
        <v>2499</v>
      </c>
      <c r="K35" s="9">
        <v>1</v>
      </c>
      <c r="L35" s="9" t="s">
        <v>2500</v>
      </c>
      <c r="M35" s="9" t="s">
        <v>2499</v>
      </c>
      <c r="N35" s="9" t="s">
        <v>2500</v>
      </c>
      <c r="O35" s="9"/>
      <c r="P35" s="9"/>
      <c r="Q35" s="9"/>
      <c r="R35" s="9"/>
      <c r="S35" s="9"/>
      <c r="T35" s="9"/>
      <c r="U35" s="9"/>
      <c r="V35" s="9"/>
      <c r="W35" s="9"/>
      <c r="X35" s="9"/>
      <c r="Y35" s="9"/>
      <c r="Z35" s="9"/>
      <c r="AA35" s="9"/>
      <c r="AB35" s="9"/>
      <c r="AC35" s="9"/>
      <c r="AD35" s="9"/>
      <c r="AE35" s="9"/>
      <c r="AF35" s="9"/>
      <c r="AG35" s="9"/>
      <c r="AH35" s="9">
        <v>5</v>
      </c>
      <c r="AI35" s="9"/>
      <c r="AJ35" s="9"/>
      <c r="AK35" s="9"/>
      <c r="AL35" s="9"/>
      <c r="AM35" s="10"/>
      <c r="AN35" s="535"/>
      <c r="AO35" s="6">
        <f t="shared" si="0"/>
        <v>15</v>
      </c>
      <c r="AP35" s="6" t="str">
        <f>IF($D35="","",IF(COUNTIF(SPDB!$B$5:$B$50,$D35)=0,"適用無い？確認して",_xlfn.XLOOKUP($D35,SPDB!$B$5:$B$50,SPDB!$H$5:$H$50,"",,)))</f>
        <v>適用無い？確認して</v>
      </c>
      <c r="AQ35" s="112"/>
      <c r="AR35" s="6" t="str">
        <f t="shared" si="1"/>
        <v>SP</v>
      </c>
      <c r="AS35" s="6" t="str">
        <f>IF(D35="","",IF(AP35=0,"データ無!!",IF(COUNTIF(WeDB!$D$4:$D$183,$AP35)&gt;0,"WE適用",IF(AP35="適用無い？確認して","データ無!!",IF(AP35="（適用外）","適用無し","WE適用")))))</f>
        <v>データ無!!</v>
      </c>
      <c r="AT35" s="6" t="str">
        <f>IF(AND(AS35="WE適用",COUNTIF(Planning!$AS$10:$AS$896,$AP35&amp;"_"&amp;$AR35)&gt;0),"計画ok",IF(AND(AS35="WE適用",COUNTIF(Planning!$AS$10:$AS$896,$AP35&amp;"_"&amp;$AR35)=0),"未反映NG",""))</f>
        <v/>
      </c>
      <c r="AU35" s="6" t="str">
        <f t="shared" si="2"/>
        <v>適用無い？確認して_SP</v>
      </c>
    </row>
    <row r="36" spans="1:47" x14ac:dyDescent="0.35">
      <c r="A36" s="8">
        <v>32</v>
      </c>
      <c r="B36" s="9" t="s">
        <v>206</v>
      </c>
      <c r="C36" s="9" t="s">
        <v>2096</v>
      </c>
      <c r="D36" s="9" t="s">
        <v>2619</v>
      </c>
      <c r="E36" s="9" t="s">
        <v>2620</v>
      </c>
      <c r="F36" s="9" t="s">
        <v>2621</v>
      </c>
      <c r="G36" s="9" t="s">
        <v>2608</v>
      </c>
      <c r="H36" s="9" t="s">
        <v>2609</v>
      </c>
      <c r="I36" s="9" t="s">
        <v>2498</v>
      </c>
      <c r="J36" s="9" t="s">
        <v>2499</v>
      </c>
      <c r="K36" s="9">
        <v>1</v>
      </c>
      <c r="L36" s="9" t="s">
        <v>2500</v>
      </c>
      <c r="M36" s="9">
        <v>1</v>
      </c>
      <c r="N36" s="9" t="s">
        <v>2500</v>
      </c>
      <c r="O36" s="9"/>
      <c r="P36" s="9"/>
      <c r="Q36" s="9"/>
      <c r="R36" s="9"/>
      <c r="S36" s="9"/>
      <c r="T36" s="9"/>
      <c r="U36" s="9"/>
      <c r="V36" s="9"/>
      <c r="W36" s="9"/>
      <c r="X36" s="9"/>
      <c r="Y36" s="9"/>
      <c r="Z36" s="9"/>
      <c r="AA36" s="9"/>
      <c r="AB36" s="9"/>
      <c r="AC36" s="9"/>
      <c r="AD36" s="9"/>
      <c r="AE36" s="9"/>
      <c r="AF36" s="9"/>
      <c r="AG36" s="9"/>
      <c r="AH36" s="9">
        <v>5</v>
      </c>
      <c r="AI36" s="9"/>
      <c r="AJ36" s="9"/>
      <c r="AK36" s="9"/>
      <c r="AL36" s="9"/>
      <c r="AM36" s="10"/>
      <c r="AN36" s="535"/>
      <c r="AO36" s="6">
        <f t="shared" si="0"/>
        <v>15</v>
      </c>
      <c r="AP36" s="6" t="str">
        <f>IF($D36="","",IF(COUNTIF(SPDB!$B$5:$B$50,$D36)=0,"適用無い？確認して",_xlfn.XLOOKUP($D36,SPDB!$B$5:$B$50,SPDB!$H$5:$H$50,"",,)))</f>
        <v>適用無い？確認して</v>
      </c>
      <c r="AQ36" s="112"/>
      <c r="AR36" s="6" t="str">
        <f t="shared" si="1"/>
        <v>SP</v>
      </c>
      <c r="AS36" s="6" t="str">
        <f>IF(D36="","",IF(AP36=0,"データ無!!",IF(COUNTIF(WeDB!$D$4:$D$183,$AP36)&gt;0,"WE適用",IF(AP36="適用無い？確認して","データ無!!",IF(AP36="（適用外）","適用無し","WE適用")))))</f>
        <v>データ無!!</v>
      </c>
      <c r="AT36" s="6" t="str">
        <f>IF(AND(AS36="WE適用",COUNTIF(Planning!$AS$10:$AS$896,$AP36&amp;"_"&amp;$AR36)&gt;0),"計画ok",IF(AND(AS36="WE適用",COUNTIF(Planning!$AS$10:$AS$896,$AP36&amp;"_"&amp;$AR36)=0),"未反映NG",""))</f>
        <v/>
      </c>
      <c r="AU36" s="6" t="str">
        <f t="shared" si="2"/>
        <v>適用無い？確認して_SP</v>
      </c>
    </row>
    <row r="37" spans="1:47" x14ac:dyDescent="0.35">
      <c r="A37" s="8">
        <v>33</v>
      </c>
      <c r="B37" s="9" t="s">
        <v>206</v>
      </c>
      <c r="C37" s="9" t="s">
        <v>2096</v>
      </c>
      <c r="D37" s="9" t="s">
        <v>2622</v>
      </c>
      <c r="E37" s="9" t="s">
        <v>2623</v>
      </c>
      <c r="F37" s="9" t="s">
        <v>2624</v>
      </c>
      <c r="G37" s="9" t="s">
        <v>2625</v>
      </c>
      <c r="H37" s="9" t="s">
        <v>2626</v>
      </c>
      <c r="I37" s="9" t="s">
        <v>2498</v>
      </c>
      <c r="J37" s="9" t="s">
        <v>2499</v>
      </c>
      <c r="K37" s="9">
        <v>1</v>
      </c>
      <c r="L37" s="9" t="s">
        <v>2500</v>
      </c>
      <c r="M37" s="9">
        <v>3</v>
      </c>
      <c r="N37" s="9" t="s">
        <v>2500</v>
      </c>
      <c r="O37" s="9"/>
      <c r="P37" s="9"/>
      <c r="Q37" s="9"/>
      <c r="R37" s="9"/>
      <c r="S37" s="9"/>
      <c r="T37" s="9"/>
      <c r="U37" s="9"/>
      <c r="V37" s="9"/>
      <c r="W37" s="9"/>
      <c r="X37" s="9">
        <v>5</v>
      </c>
      <c r="Y37" s="9"/>
      <c r="Z37" s="9"/>
      <c r="AA37" s="9"/>
      <c r="AB37" s="9"/>
      <c r="AC37" s="9"/>
      <c r="AD37" s="9"/>
      <c r="AE37" s="9"/>
      <c r="AF37" s="9"/>
      <c r="AG37" s="9"/>
      <c r="AH37" s="9"/>
      <c r="AI37" s="9"/>
      <c r="AJ37" s="9"/>
      <c r="AK37" s="9"/>
      <c r="AL37" s="9"/>
      <c r="AM37" s="10"/>
      <c r="AN37" s="535"/>
      <c r="AO37" s="6">
        <f t="shared" si="0"/>
        <v>15</v>
      </c>
      <c r="AP37" s="6" t="str">
        <f>IF($D37="","",IF(COUNTIF(SPDB!$B$5:$B$50,$D37)=0,"適用無い？確認して",_xlfn.XLOOKUP($D37,SPDB!$B$5:$B$50,SPDB!$H$5:$H$50,"",,)))</f>
        <v>適用無い？確認して</v>
      </c>
      <c r="AQ37" s="112"/>
      <c r="AR37" s="6" t="str">
        <f t="shared" si="1"/>
        <v>SP</v>
      </c>
      <c r="AS37" s="6" t="str">
        <f>IF(D37="","",IF(AP37=0,"データ無!!",IF(COUNTIF(WeDB!$D$4:$D$183,$AP37)&gt;0,"WE適用",IF(AP37="適用無い？確認して","データ無!!",IF(AP37="（適用外）","適用無し","WE適用")))))</f>
        <v>データ無!!</v>
      </c>
      <c r="AT37" s="6" t="str">
        <f>IF(AND(AS37="WE適用",COUNTIF(Planning!$AS$10:$AS$896,$AP37&amp;"_"&amp;$AR37)&gt;0),"計画ok",IF(AND(AS37="WE適用",COUNTIF(Planning!$AS$10:$AS$896,$AP37&amp;"_"&amp;$AR37)=0),"未反映NG",""))</f>
        <v/>
      </c>
      <c r="AU37" s="6" t="str">
        <f t="shared" si="2"/>
        <v>適用無い？確認して_SP</v>
      </c>
    </row>
    <row r="38" spans="1:47" x14ac:dyDescent="0.35">
      <c r="A38" s="8">
        <v>34</v>
      </c>
      <c r="B38" s="9" t="s">
        <v>206</v>
      </c>
      <c r="C38" s="9" t="s">
        <v>2096</v>
      </c>
      <c r="D38" s="9" t="s">
        <v>2627</v>
      </c>
      <c r="E38" s="9" t="s">
        <v>2628</v>
      </c>
      <c r="F38" s="9" t="s">
        <v>2624</v>
      </c>
      <c r="G38" s="9" t="s">
        <v>2629</v>
      </c>
      <c r="H38" s="9" t="s">
        <v>2520</v>
      </c>
      <c r="I38" s="9" t="s">
        <v>2498</v>
      </c>
      <c r="J38" s="9" t="s">
        <v>2499</v>
      </c>
      <c r="K38" s="9">
        <v>1</v>
      </c>
      <c r="L38" s="9" t="s">
        <v>2500</v>
      </c>
      <c r="M38" s="9">
        <v>1</v>
      </c>
      <c r="N38" s="9" t="s">
        <v>2500</v>
      </c>
      <c r="O38" s="9"/>
      <c r="P38" s="9"/>
      <c r="Q38" s="9"/>
      <c r="R38" s="9"/>
      <c r="S38" s="9"/>
      <c r="T38" s="9"/>
      <c r="U38" s="9"/>
      <c r="V38" s="9"/>
      <c r="W38" s="9"/>
      <c r="X38" s="9">
        <v>10</v>
      </c>
      <c r="Y38" s="9"/>
      <c r="Z38" s="9"/>
      <c r="AA38" s="9"/>
      <c r="AB38" s="9"/>
      <c r="AC38" s="9"/>
      <c r="AD38" s="9"/>
      <c r="AE38" s="9"/>
      <c r="AF38" s="9"/>
      <c r="AG38" s="9"/>
      <c r="AH38" s="9"/>
      <c r="AI38" s="9"/>
      <c r="AJ38" s="9"/>
      <c r="AK38" s="9"/>
      <c r="AL38" s="9"/>
      <c r="AM38" s="10"/>
      <c r="AN38" s="535"/>
      <c r="AO38" s="6">
        <f t="shared" si="0"/>
        <v>15</v>
      </c>
      <c r="AP38" s="6" t="str">
        <f>IF($D38="","",IF(COUNTIF(SPDB!$B$5:$B$50,$D38)=0,"適用無い？確認して",_xlfn.XLOOKUP($D38,SPDB!$B$5:$B$50,SPDB!$H$5:$H$50,"",,)))</f>
        <v>適用無い？確認して</v>
      </c>
      <c r="AQ38" s="112"/>
      <c r="AR38" s="6" t="str">
        <f t="shared" si="1"/>
        <v>SP</v>
      </c>
      <c r="AS38" s="6" t="str">
        <f>IF(D38="","",IF(AP38=0,"データ無!!",IF(COUNTIF(WeDB!$D$4:$D$183,$AP38)&gt;0,"WE適用",IF(AP38="適用無い？確認して","データ無!!",IF(AP38="（適用外）","適用無し","WE適用")))))</f>
        <v>データ無!!</v>
      </c>
      <c r="AT38" s="6" t="str">
        <f>IF(AND(AS38="WE適用",COUNTIF(Planning!$AS$10:$AS$896,$AP38&amp;"_"&amp;$AR38)&gt;0),"計画ok",IF(AND(AS38="WE適用",COUNTIF(Planning!$AS$10:$AS$896,$AP38&amp;"_"&amp;$AR38)=0),"未反映NG",""))</f>
        <v/>
      </c>
      <c r="AU38" s="6" t="str">
        <f t="shared" si="2"/>
        <v>適用無い？確認して_SP</v>
      </c>
    </row>
    <row r="39" spans="1:47" x14ac:dyDescent="0.35">
      <c r="A39" s="8">
        <v>35</v>
      </c>
      <c r="B39" s="9" t="s">
        <v>206</v>
      </c>
      <c r="C39" s="9" t="s">
        <v>2096</v>
      </c>
      <c r="D39" s="9" t="s">
        <v>2630</v>
      </c>
      <c r="E39" s="9" t="s">
        <v>2631</v>
      </c>
      <c r="F39" s="9" t="s">
        <v>2632</v>
      </c>
      <c r="G39" s="9" t="s">
        <v>2633</v>
      </c>
      <c r="H39" s="9"/>
      <c r="I39" s="9" t="s">
        <v>2498</v>
      </c>
      <c r="J39" s="9" t="s">
        <v>2499</v>
      </c>
      <c r="K39" s="9">
        <v>1</v>
      </c>
      <c r="L39" s="9" t="s">
        <v>2500</v>
      </c>
      <c r="M39" s="9" t="s">
        <v>2499</v>
      </c>
      <c r="N39" s="9" t="s">
        <v>2500</v>
      </c>
      <c r="O39" s="9"/>
      <c r="P39" s="9"/>
      <c r="Q39" s="9"/>
      <c r="R39" s="9"/>
      <c r="S39" s="9"/>
      <c r="T39" s="9"/>
      <c r="U39" s="9"/>
      <c r="V39" s="9"/>
      <c r="W39" s="9"/>
      <c r="X39" s="9"/>
      <c r="Y39" s="9"/>
      <c r="Z39" s="9"/>
      <c r="AA39" s="9"/>
      <c r="AB39" s="9"/>
      <c r="AC39" s="9"/>
      <c r="AD39" s="9"/>
      <c r="AE39" s="9"/>
      <c r="AF39" s="9">
        <v>5</v>
      </c>
      <c r="AG39" s="9"/>
      <c r="AH39" s="9"/>
      <c r="AI39" s="9"/>
      <c r="AJ39" s="9"/>
      <c r="AK39" s="9"/>
      <c r="AL39" s="9"/>
      <c r="AM39" s="10"/>
      <c r="AN39" s="535"/>
      <c r="AO39" s="6">
        <f t="shared" si="0"/>
        <v>13</v>
      </c>
      <c r="AP39" s="6" t="str">
        <f>IF($D39="","",IF(COUNTIF(SPDB!$B$5:$B$50,$D39)=0,"適用無い？確認して",_xlfn.XLOOKUP($D39,SPDB!$B$5:$B$50,SPDB!$H$5:$H$50,"",,)))</f>
        <v>適用無い？確認して</v>
      </c>
      <c r="AQ39" s="112"/>
      <c r="AR39" s="6" t="str">
        <f t="shared" si="1"/>
        <v>SP</v>
      </c>
      <c r="AS39" s="6" t="str">
        <f>IF(D39="","",IF(AP39=0,"データ無!!",IF(COUNTIF(WeDB!$D$4:$D$183,$AP39)&gt;0,"WE適用",IF(AP39="適用無い？確認して","データ無!!",IF(AP39="（適用外）","適用無し","WE適用")))))</f>
        <v>データ無!!</v>
      </c>
      <c r="AT39" s="6" t="str">
        <f>IF(AND(AS39="WE適用",COUNTIF(Planning!$AS$10:$AS$896,$AP39&amp;"_"&amp;$AR39)&gt;0),"計画ok",IF(AND(AS39="WE適用",COUNTIF(Planning!$AS$10:$AS$896,$AP39&amp;"_"&amp;$AR39)=0),"未反映NG",""))</f>
        <v/>
      </c>
      <c r="AU39" s="6" t="str">
        <f t="shared" si="2"/>
        <v>適用無い？確認して_SP</v>
      </c>
    </row>
    <row r="40" spans="1:47" x14ac:dyDescent="0.35">
      <c r="A40" s="8">
        <v>36</v>
      </c>
      <c r="B40" s="9" t="s">
        <v>206</v>
      </c>
      <c r="C40" s="9" t="s">
        <v>2096</v>
      </c>
      <c r="D40" s="9" t="s">
        <v>2634</v>
      </c>
      <c r="E40" s="9" t="s">
        <v>2635</v>
      </c>
      <c r="F40" s="9" t="s">
        <v>2636</v>
      </c>
      <c r="G40" s="9" t="s">
        <v>2637</v>
      </c>
      <c r="H40" s="9"/>
      <c r="I40" s="9" t="s">
        <v>2498</v>
      </c>
      <c r="J40" s="9" t="s">
        <v>2499</v>
      </c>
      <c r="K40" s="9">
        <v>1</v>
      </c>
      <c r="L40" s="9" t="s">
        <v>2500</v>
      </c>
      <c r="M40" s="9" t="s">
        <v>2499</v>
      </c>
      <c r="N40" s="9" t="s">
        <v>2500</v>
      </c>
      <c r="O40" s="9"/>
      <c r="P40" s="9"/>
      <c r="Q40" s="9"/>
      <c r="R40" s="9"/>
      <c r="S40" s="9"/>
      <c r="T40" s="9"/>
      <c r="U40" s="9"/>
      <c r="V40" s="9">
        <v>5</v>
      </c>
      <c r="W40" s="9"/>
      <c r="X40" s="9"/>
      <c r="Y40" s="9"/>
      <c r="Z40" s="9"/>
      <c r="AA40" s="9"/>
      <c r="AB40" s="9"/>
      <c r="AC40" s="9"/>
      <c r="AD40" s="9"/>
      <c r="AE40" s="9"/>
      <c r="AF40" s="9"/>
      <c r="AG40" s="9"/>
      <c r="AH40" s="9"/>
      <c r="AI40" s="9"/>
      <c r="AJ40" s="9"/>
      <c r="AK40" s="9"/>
      <c r="AL40" s="9"/>
      <c r="AM40" s="10"/>
      <c r="AN40" s="535"/>
      <c r="AO40" s="6">
        <f t="shared" si="0"/>
        <v>13</v>
      </c>
      <c r="AP40" s="6" t="str">
        <f>IF($D40="","",IF(COUNTIF(SPDB!$B$5:$B$50,$D40)=0,"適用無い？確認して",_xlfn.XLOOKUP($D40,SPDB!$B$5:$B$50,SPDB!$H$5:$H$50,"",,)))</f>
        <v>適用無い？確認して</v>
      </c>
      <c r="AQ40" s="112"/>
      <c r="AR40" s="6" t="str">
        <f t="shared" si="1"/>
        <v>SP</v>
      </c>
      <c r="AS40" s="6" t="str">
        <f>IF(D40="","",IF(AP40=0,"データ無!!",IF(COUNTIF(WeDB!$D$4:$D$183,$AP40)&gt;0,"WE適用",IF(AP40="適用無い？確認して","データ無!!",IF(AP40="（適用外）","適用無し","WE適用")))))</f>
        <v>データ無!!</v>
      </c>
      <c r="AT40" s="6" t="str">
        <f>IF(AND(AS40="WE適用",COUNTIF(Planning!$AS$10:$AS$896,$AP40&amp;"_"&amp;$AR40)&gt;0),"計画ok",IF(AND(AS40="WE適用",COUNTIF(Planning!$AS$10:$AS$896,$AP40&amp;"_"&amp;$AR40)=0),"未反映NG",""))</f>
        <v/>
      </c>
      <c r="AU40" s="6" t="str">
        <f t="shared" si="2"/>
        <v>適用無い？確認して_SP</v>
      </c>
    </row>
    <row r="41" spans="1:47" x14ac:dyDescent="0.35">
      <c r="A41" s="8">
        <v>37</v>
      </c>
      <c r="B41" s="9" t="s">
        <v>206</v>
      </c>
      <c r="C41" s="9" t="s">
        <v>2096</v>
      </c>
      <c r="D41" s="9" t="s">
        <v>2638</v>
      </c>
      <c r="E41" s="9" t="s">
        <v>2639</v>
      </c>
      <c r="F41" s="9" t="s">
        <v>2640</v>
      </c>
      <c r="G41" s="9" t="s">
        <v>2641</v>
      </c>
      <c r="H41" s="9" t="s">
        <v>2520</v>
      </c>
      <c r="I41" s="9" t="s">
        <v>2498</v>
      </c>
      <c r="J41" s="9" t="s">
        <v>2499</v>
      </c>
      <c r="K41" s="9">
        <v>1</v>
      </c>
      <c r="L41" s="9" t="s">
        <v>2500</v>
      </c>
      <c r="M41" s="9" t="s">
        <v>2499</v>
      </c>
      <c r="N41" s="9" t="s">
        <v>2500</v>
      </c>
      <c r="O41" s="9"/>
      <c r="P41" s="9"/>
      <c r="Q41" s="9"/>
      <c r="R41" s="9"/>
      <c r="S41" s="9"/>
      <c r="T41" s="9"/>
      <c r="U41" s="9"/>
      <c r="V41" s="9"/>
      <c r="W41" s="9"/>
      <c r="X41" s="9"/>
      <c r="Y41" s="9"/>
      <c r="Z41" s="9"/>
      <c r="AA41" s="9">
        <v>15</v>
      </c>
      <c r="AB41" s="9"/>
      <c r="AC41" s="9"/>
      <c r="AD41" s="9"/>
      <c r="AE41" s="9"/>
      <c r="AF41" s="9"/>
      <c r="AG41" s="9"/>
      <c r="AH41" s="9"/>
      <c r="AI41" s="9"/>
      <c r="AJ41" s="9"/>
      <c r="AK41" s="9"/>
      <c r="AL41" s="9"/>
      <c r="AM41" s="10"/>
      <c r="AN41" s="535"/>
      <c r="AO41" s="6">
        <f t="shared" si="0"/>
        <v>15</v>
      </c>
      <c r="AP41" s="6" t="str">
        <f>IF($D41="","",IF(COUNTIF(SPDB!$B$5:$B$50,$D41)=0,"適用無い？確認して",_xlfn.XLOOKUP($D41,SPDB!$B$5:$B$50,SPDB!$H$5:$H$50,"",,)))</f>
        <v>適用無い？確認して</v>
      </c>
      <c r="AQ41" s="112"/>
      <c r="AR41" s="6" t="str">
        <f t="shared" si="1"/>
        <v>SP</v>
      </c>
      <c r="AS41" s="6" t="str">
        <f>IF(D41="","",IF(AP41=0,"データ無!!",IF(COUNTIF(WeDB!$D$4:$D$183,$AP41)&gt;0,"WE適用",IF(AP41="適用無い？確認して","データ無!!",IF(AP41="（適用外）","適用無し","WE適用")))))</f>
        <v>データ無!!</v>
      </c>
      <c r="AT41" s="6" t="str">
        <f>IF(AND(AS41="WE適用",COUNTIF(Planning!$AS$10:$AS$896,$AP41&amp;"_"&amp;$AR41)&gt;0),"計画ok",IF(AND(AS41="WE適用",COUNTIF(Planning!$AS$10:$AS$896,$AP41&amp;"_"&amp;$AR41)=0),"未反映NG",""))</f>
        <v/>
      </c>
      <c r="AU41" s="6" t="str">
        <f t="shared" si="2"/>
        <v>適用無い？確認して_SP</v>
      </c>
    </row>
    <row r="42" spans="1:47" x14ac:dyDescent="0.35">
      <c r="A42" s="8">
        <v>38</v>
      </c>
      <c r="B42" s="9" t="s">
        <v>206</v>
      </c>
      <c r="C42" s="9" t="s">
        <v>2096</v>
      </c>
      <c r="D42" s="9" t="s">
        <v>2642</v>
      </c>
      <c r="E42" s="9" t="s">
        <v>2643</v>
      </c>
      <c r="F42" s="9" t="s">
        <v>2644</v>
      </c>
      <c r="G42" s="9" t="s">
        <v>2645</v>
      </c>
      <c r="H42" s="9" t="s">
        <v>2646</v>
      </c>
      <c r="I42" s="9" t="s">
        <v>2498</v>
      </c>
      <c r="J42" s="9" t="s">
        <v>2499</v>
      </c>
      <c r="K42" s="9">
        <v>1</v>
      </c>
      <c r="L42" s="9" t="s">
        <v>2500</v>
      </c>
      <c r="M42" s="9" t="s">
        <v>2499</v>
      </c>
      <c r="N42" s="9" t="s">
        <v>2500</v>
      </c>
      <c r="O42" s="9"/>
      <c r="P42" s="9"/>
      <c r="Q42" s="9"/>
      <c r="R42" s="9"/>
      <c r="S42" s="9"/>
      <c r="T42" s="9"/>
      <c r="U42" s="9"/>
      <c r="V42" s="9"/>
      <c r="W42" s="9"/>
      <c r="X42" s="9"/>
      <c r="Y42" s="9"/>
      <c r="Z42" s="9"/>
      <c r="AA42" s="9"/>
      <c r="AB42" s="9"/>
      <c r="AC42" s="9"/>
      <c r="AD42" s="9">
        <v>5</v>
      </c>
      <c r="AE42" s="9"/>
      <c r="AF42" s="9"/>
      <c r="AG42" s="9"/>
      <c r="AH42" s="9"/>
      <c r="AI42" s="9"/>
      <c r="AJ42" s="9"/>
      <c r="AK42" s="9"/>
      <c r="AL42" s="9"/>
      <c r="AM42" s="10"/>
      <c r="AN42" s="535"/>
      <c r="AO42" s="6">
        <f t="shared" si="0"/>
        <v>15</v>
      </c>
      <c r="AP42" s="6" t="str">
        <f>IF($D42="","",IF(COUNTIF(SPDB!$B$5:$B$50,$D42)=0,"適用無い？確認して",_xlfn.XLOOKUP($D42,SPDB!$B$5:$B$50,SPDB!$H$5:$H$50,"",,)))</f>
        <v>適用無い？確認して</v>
      </c>
      <c r="AQ42" s="112"/>
      <c r="AR42" s="6" t="str">
        <f t="shared" si="1"/>
        <v>SP</v>
      </c>
      <c r="AS42" s="6" t="str">
        <f>IF(D42="","",IF(AP42=0,"データ無!!",IF(COUNTIF(WeDB!$D$4:$D$183,$AP42)&gt;0,"WE適用",IF(AP42="適用無い？確認して","データ無!!",IF(AP42="（適用外）","適用無し","WE適用")))))</f>
        <v>データ無!!</v>
      </c>
      <c r="AT42" s="6" t="str">
        <f>IF(AND(AS42="WE適用",COUNTIF(Planning!$AS$10:$AS$896,$AP42&amp;"_"&amp;$AR42)&gt;0),"計画ok",IF(AND(AS42="WE適用",COUNTIF(Planning!$AS$10:$AS$896,$AP42&amp;"_"&amp;$AR42)=0),"未反映NG",""))</f>
        <v/>
      </c>
      <c r="AU42" s="6" t="str">
        <f t="shared" si="2"/>
        <v>適用無い？確認して_SP</v>
      </c>
    </row>
    <row r="43" spans="1:47" x14ac:dyDescent="0.35">
      <c r="A43" s="8">
        <v>39</v>
      </c>
      <c r="B43" s="9" t="s">
        <v>206</v>
      </c>
      <c r="C43" s="9" t="s">
        <v>2096</v>
      </c>
      <c r="D43" s="9" t="s">
        <v>2647</v>
      </c>
      <c r="E43" s="9" t="s">
        <v>2648</v>
      </c>
      <c r="F43" s="9" t="s">
        <v>2649</v>
      </c>
      <c r="G43" s="9" t="s">
        <v>2650</v>
      </c>
      <c r="H43" s="9"/>
      <c r="I43" s="9" t="s">
        <v>206</v>
      </c>
      <c r="J43" s="9" t="s">
        <v>2499</v>
      </c>
      <c r="K43" s="9" t="s">
        <v>2651</v>
      </c>
      <c r="L43" s="9" t="s">
        <v>2500</v>
      </c>
      <c r="M43" s="9" t="s">
        <v>2499</v>
      </c>
      <c r="N43" s="9" t="s">
        <v>2652</v>
      </c>
      <c r="O43" s="9"/>
      <c r="P43" s="9"/>
      <c r="Q43" s="9"/>
      <c r="R43" s="9"/>
      <c r="S43" s="9"/>
      <c r="T43" s="9">
        <v>10</v>
      </c>
      <c r="U43" s="9"/>
      <c r="V43" s="9"/>
      <c r="W43" s="9"/>
      <c r="X43" s="9"/>
      <c r="Y43" s="9"/>
      <c r="Z43" s="9"/>
      <c r="AA43" s="9"/>
      <c r="AB43" s="9"/>
      <c r="AC43" s="9"/>
      <c r="AD43" s="9"/>
      <c r="AE43" s="9"/>
      <c r="AF43" s="9"/>
      <c r="AG43" s="9"/>
      <c r="AH43" s="9"/>
      <c r="AI43" s="9"/>
      <c r="AJ43" s="9"/>
      <c r="AK43" s="9"/>
      <c r="AL43" s="9"/>
      <c r="AM43" s="10"/>
      <c r="AN43" s="535"/>
      <c r="AO43" s="6">
        <f t="shared" si="0"/>
        <v>13</v>
      </c>
      <c r="AP43" s="6" t="str">
        <f>IF($D43="","",IF(COUNTIF(SPDB!$B$5:$B$50,$D43)=0,"適用無い？確認して",_xlfn.XLOOKUP($D43,SPDB!$B$5:$B$50,SPDB!$H$5:$H$50,"",,)))</f>
        <v>適用無い？確認して</v>
      </c>
      <c r="AQ43" s="112"/>
      <c r="AR43" s="6" t="str">
        <f t="shared" si="1"/>
        <v>SP</v>
      </c>
      <c r="AS43" s="6" t="str">
        <f>IF(D43="","",IF(AP43=0,"データ無!!",IF(COUNTIF(WeDB!$D$4:$D$183,$AP43)&gt;0,"WE適用",IF(AP43="適用無い？確認して","データ無!!",IF(AP43="（適用外）","適用無し","WE適用")))))</f>
        <v>データ無!!</v>
      </c>
      <c r="AT43" s="6" t="str">
        <f>IF(AND(AS43="WE適用",COUNTIF(Planning!$AS$10:$AS$896,$AP43&amp;"_"&amp;$AR43)&gt;0),"計画ok",IF(AND(AS43="WE適用",COUNTIF(Planning!$AS$10:$AS$896,$AP43&amp;"_"&amp;$AR43)=0),"未反映NG",""))</f>
        <v/>
      </c>
      <c r="AU43" s="6" t="str">
        <f t="shared" si="2"/>
        <v>適用無い？確認して_SP</v>
      </c>
    </row>
    <row r="44" spans="1:47" x14ac:dyDescent="0.35">
      <c r="A44" s="8">
        <v>40</v>
      </c>
      <c r="B44" s="9" t="s">
        <v>206</v>
      </c>
      <c r="C44" s="9" t="s">
        <v>2096</v>
      </c>
      <c r="D44" s="9" t="s">
        <v>2653</v>
      </c>
      <c r="E44" s="9" t="s">
        <v>2654</v>
      </c>
      <c r="F44" s="9" t="s">
        <v>2655</v>
      </c>
      <c r="G44" s="9" t="s">
        <v>2656</v>
      </c>
      <c r="H44" s="9" t="s">
        <v>2657</v>
      </c>
      <c r="I44" s="9" t="s">
        <v>206</v>
      </c>
      <c r="J44" s="9" t="s">
        <v>2499</v>
      </c>
      <c r="K44" s="9" t="s">
        <v>2658</v>
      </c>
      <c r="L44" s="9" t="s">
        <v>2500</v>
      </c>
      <c r="M44" s="9" t="s">
        <v>2499</v>
      </c>
      <c r="N44" s="9" t="s">
        <v>2659</v>
      </c>
      <c r="O44" s="9"/>
      <c r="P44" s="9"/>
      <c r="Q44" s="9"/>
      <c r="R44" s="9"/>
      <c r="S44" s="9"/>
      <c r="T44" s="9"/>
      <c r="U44" s="9"/>
      <c r="V44" s="9"/>
      <c r="W44" s="9"/>
      <c r="X44" s="9"/>
      <c r="Y44" s="9"/>
      <c r="Z44" s="9"/>
      <c r="AA44" s="9"/>
      <c r="AB44" s="9"/>
      <c r="AC44" s="9"/>
      <c r="AD44" s="9">
        <v>20</v>
      </c>
      <c r="AE44" s="9"/>
      <c r="AF44" s="9"/>
      <c r="AG44" s="9"/>
      <c r="AH44" s="9"/>
      <c r="AI44" s="9"/>
      <c r="AJ44" s="9"/>
      <c r="AK44" s="9"/>
      <c r="AL44" s="9"/>
      <c r="AM44" s="10"/>
      <c r="AN44" s="535"/>
      <c r="AO44" s="6">
        <f t="shared" si="0"/>
        <v>15</v>
      </c>
      <c r="AP44" s="6" t="str">
        <f>IF($D44="","",IF(COUNTIF(SPDB!$B$5:$B$50,$D44)=0,"適用無い？確認して",_xlfn.XLOOKUP($D44,SPDB!$B$5:$B$50,SPDB!$H$5:$H$50,"",,)))</f>
        <v>適用無い？確認して</v>
      </c>
      <c r="AQ44" s="112"/>
      <c r="AR44" s="6" t="str">
        <f t="shared" si="1"/>
        <v>SP</v>
      </c>
      <c r="AS44" s="6" t="str">
        <f>IF(D44="","",IF(AP44=0,"データ無!!",IF(COUNTIF(WeDB!$D$4:$D$183,$AP44)&gt;0,"WE適用",IF(AP44="適用無い？確認して","データ無!!",IF(AP44="（適用外）","適用無し","WE適用")))))</f>
        <v>データ無!!</v>
      </c>
      <c r="AT44" s="6" t="str">
        <f>IF(AND(AS44="WE適用",COUNTIF(Planning!$AS$10:$AS$896,$AP44&amp;"_"&amp;$AR44)&gt;0),"計画ok",IF(AND(AS44="WE適用",COUNTIF(Planning!$AS$10:$AS$896,$AP44&amp;"_"&amp;$AR44)=0),"未反映NG",""))</f>
        <v/>
      </c>
      <c r="AU44" s="6" t="str">
        <f t="shared" si="2"/>
        <v>適用無い？確認して_SP</v>
      </c>
    </row>
    <row r="45" spans="1:47" x14ac:dyDescent="0.35">
      <c r="A45" s="8">
        <v>41</v>
      </c>
      <c r="B45" s="9" t="s">
        <v>206</v>
      </c>
      <c r="C45" s="9" t="s">
        <v>2096</v>
      </c>
      <c r="D45" s="9" t="s">
        <v>2660</v>
      </c>
      <c r="E45" s="9" t="s">
        <v>2661</v>
      </c>
      <c r="F45" s="9" t="s">
        <v>2662</v>
      </c>
      <c r="G45" s="9" t="s">
        <v>2663</v>
      </c>
      <c r="H45" s="9" t="s">
        <v>2097</v>
      </c>
      <c r="I45" s="9" t="s">
        <v>206</v>
      </c>
      <c r="J45" s="9" t="s">
        <v>2499</v>
      </c>
      <c r="K45" s="9" t="s">
        <v>2658</v>
      </c>
      <c r="L45" s="9" t="s">
        <v>2500</v>
      </c>
      <c r="M45" s="9" t="s">
        <v>2499</v>
      </c>
      <c r="N45" s="9" t="s">
        <v>2659</v>
      </c>
      <c r="O45" s="9"/>
      <c r="P45" s="9"/>
      <c r="Q45" s="9"/>
      <c r="R45" s="9"/>
      <c r="S45" s="9"/>
      <c r="T45" s="9"/>
      <c r="U45" s="9"/>
      <c r="V45" s="9"/>
      <c r="W45" s="9"/>
      <c r="X45" s="9"/>
      <c r="Y45" s="9"/>
      <c r="Z45" s="9"/>
      <c r="AA45" s="9"/>
      <c r="AB45" s="9"/>
      <c r="AC45" s="9"/>
      <c r="AD45" s="9"/>
      <c r="AE45" s="9">
        <v>5</v>
      </c>
      <c r="AF45" s="9"/>
      <c r="AG45" s="9"/>
      <c r="AH45" s="9"/>
      <c r="AI45" s="9"/>
      <c r="AJ45" s="9"/>
      <c r="AK45" s="9"/>
      <c r="AL45" s="9"/>
      <c r="AM45" s="10"/>
      <c r="AN45" s="535"/>
      <c r="AO45" s="6">
        <f t="shared" si="0"/>
        <v>15</v>
      </c>
      <c r="AP45" s="6" t="str">
        <f>IF($D45="","",IF(COUNTIF(SPDB!$B$5:$B$50,$D45)=0,"適用無い？確認して",_xlfn.XLOOKUP($D45,SPDB!$B$5:$B$50,SPDB!$H$5:$H$50,"",,)))</f>
        <v>適用無い？確認して</v>
      </c>
      <c r="AQ45" s="112"/>
      <c r="AR45" s="6" t="str">
        <f t="shared" si="1"/>
        <v>SP</v>
      </c>
      <c r="AS45" s="6" t="str">
        <f>IF(D45="","",IF(AP45=0,"データ無!!",IF(COUNTIF(WeDB!$D$4:$D$183,$AP45)&gt;0,"WE適用",IF(AP45="適用無い？確認して","データ無!!",IF(AP45="（適用外）","適用無し","WE適用")))))</f>
        <v>データ無!!</v>
      </c>
      <c r="AT45" s="6" t="str">
        <f>IF(AND(AS45="WE適用",COUNTIF(Planning!$AS$10:$AS$896,$AP45&amp;"_"&amp;$AR45)&gt;0),"計画ok",IF(AND(AS45="WE適用",COUNTIF(Planning!$AS$10:$AS$896,$AP45&amp;"_"&amp;$AR45)=0),"未反映NG",""))</f>
        <v/>
      </c>
      <c r="AU45" s="6" t="str">
        <f t="shared" si="2"/>
        <v>適用無い？確認して_SP</v>
      </c>
    </row>
    <row r="46" spans="1:47" x14ac:dyDescent="0.35">
      <c r="A46" s="8">
        <v>42</v>
      </c>
      <c r="B46" s="9" t="s">
        <v>206</v>
      </c>
      <c r="C46" s="9" t="s">
        <v>2096</v>
      </c>
      <c r="D46" s="9" t="s">
        <v>2664</v>
      </c>
      <c r="E46" s="9" t="s">
        <v>2665</v>
      </c>
      <c r="F46" s="9" t="s">
        <v>2666</v>
      </c>
      <c r="G46" s="9" t="s">
        <v>2667</v>
      </c>
      <c r="H46" s="9" t="s">
        <v>2668</v>
      </c>
      <c r="I46" s="9" t="s">
        <v>206</v>
      </c>
      <c r="J46" s="9" t="s">
        <v>2499</v>
      </c>
      <c r="K46" s="9" t="s">
        <v>2658</v>
      </c>
      <c r="L46" s="9" t="s">
        <v>2500</v>
      </c>
      <c r="M46" s="9" t="s">
        <v>2499</v>
      </c>
      <c r="N46" s="9" t="s">
        <v>2652</v>
      </c>
      <c r="O46" s="9"/>
      <c r="P46" s="9"/>
      <c r="Q46" s="9"/>
      <c r="R46" s="9"/>
      <c r="S46" s="9"/>
      <c r="T46" s="9"/>
      <c r="U46" s="9"/>
      <c r="V46" s="9"/>
      <c r="W46" s="9"/>
      <c r="X46" s="9"/>
      <c r="Y46" s="9"/>
      <c r="Z46" s="9"/>
      <c r="AA46" s="9"/>
      <c r="AB46" s="9"/>
      <c r="AC46" s="9"/>
      <c r="AD46" s="9"/>
      <c r="AE46" s="9"/>
      <c r="AF46" s="9"/>
      <c r="AG46" s="9">
        <v>5</v>
      </c>
      <c r="AH46" s="9"/>
      <c r="AI46" s="9"/>
      <c r="AJ46" s="9"/>
      <c r="AK46" s="9"/>
      <c r="AL46" s="9"/>
      <c r="AM46" s="10"/>
      <c r="AN46" s="535"/>
      <c r="AO46" s="6">
        <f t="shared" si="0"/>
        <v>15</v>
      </c>
      <c r="AP46" s="6" t="str">
        <f>IF($D46="","",IF(COUNTIF(SPDB!$B$5:$B$50,$D46)=0,"適用無い？確認して",_xlfn.XLOOKUP($D46,SPDB!$B$5:$B$50,SPDB!$H$5:$H$50,"",,)))</f>
        <v>適用無い？確認して</v>
      </c>
      <c r="AQ46" s="112"/>
      <c r="AR46" s="6" t="str">
        <f t="shared" si="1"/>
        <v>SP</v>
      </c>
      <c r="AS46" s="6" t="str">
        <f>IF(D46="","",IF(AP46=0,"データ無!!",IF(COUNTIF(WeDB!$D$4:$D$183,$AP46)&gt;0,"WE適用",IF(AP46="適用無い？確認して","データ無!!",IF(AP46="（適用外）","適用無し","WE適用")))))</f>
        <v>データ無!!</v>
      </c>
      <c r="AT46" s="6" t="str">
        <f>IF(AND(AS46="WE適用",COUNTIF(Planning!$AS$10:$AS$896,$AP46&amp;"_"&amp;$AR46)&gt;0),"計画ok",IF(AND(AS46="WE適用",COUNTIF(Planning!$AS$10:$AS$896,$AP46&amp;"_"&amp;$AR46)=0),"未反映NG",""))</f>
        <v/>
      </c>
      <c r="AU46" s="6" t="str">
        <f t="shared" si="2"/>
        <v>適用無い？確認して_SP</v>
      </c>
    </row>
    <row r="47" spans="1:47" x14ac:dyDescent="0.35">
      <c r="A47" s="8">
        <v>43</v>
      </c>
      <c r="B47" s="9" t="s">
        <v>206</v>
      </c>
      <c r="C47" s="9" t="s">
        <v>2096</v>
      </c>
      <c r="D47" s="9" t="s">
        <v>2669</v>
      </c>
      <c r="E47" s="9" t="s">
        <v>2670</v>
      </c>
      <c r="F47" s="9" t="s">
        <v>2671</v>
      </c>
      <c r="G47" s="9" t="s">
        <v>2672</v>
      </c>
      <c r="H47" s="9" t="s">
        <v>2673</v>
      </c>
      <c r="I47" s="9" t="s">
        <v>2498</v>
      </c>
      <c r="J47" s="9" t="s">
        <v>2499</v>
      </c>
      <c r="K47" s="9">
        <v>1</v>
      </c>
      <c r="L47" s="9" t="s">
        <v>2500</v>
      </c>
      <c r="M47" s="9">
        <v>1</v>
      </c>
      <c r="N47" s="9" t="s">
        <v>2500</v>
      </c>
      <c r="O47" s="9">
        <v>10</v>
      </c>
      <c r="P47" s="9"/>
      <c r="Q47" s="9"/>
      <c r="R47" s="9"/>
      <c r="S47" s="9"/>
      <c r="T47" s="9"/>
      <c r="U47" s="9"/>
      <c r="V47" s="9"/>
      <c r="W47" s="9"/>
      <c r="X47" s="9"/>
      <c r="Y47" s="9"/>
      <c r="Z47" s="9"/>
      <c r="AA47" s="9"/>
      <c r="AB47" s="9"/>
      <c r="AC47" s="9"/>
      <c r="AD47" s="9"/>
      <c r="AE47" s="9"/>
      <c r="AF47" s="9"/>
      <c r="AG47" s="9"/>
      <c r="AH47" s="9"/>
      <c r="AI47" s="9"/>
      <c r="AJ47" s="9"/>
      <c r="AK47" s="9"/>
      <c r="AL47" s="9"/>
      <c r="AM47" s="10"/>
      <c r="AN47" s="535"/>
      <c r="AO47" s="6">
        <f t="shared" si="0"/>
        <v>15</v>
      </c>
      <c r="AP47" s="6" t="str">
        <f>IF($D47="","",IF(COUNTIF(SPDB!$B$5:$B$50,$D47)=0,"適用無い？確認して",_xlfn.XLOOKUP($D47,SPDB!$B$5:$B$50,SPDB!$H$5:$H$50,"",,)))</f>
        <v>適用無い？確認して</v>
      </c>
      <c r="AQ47" s="112"/>
      <c r="AR47" s="6" t="str">
        <f t="shared" si="1"/>
        <v>SP</v>
      </c>
      <c r="AS47" s="6" t="str">
        <f>IF(D47="","",IF(AP47=0,"データ無!!",IF(COUNTIF(WeDB!$D$4:$D$183,$AP47)&gt;0,"WE適用",IF(AP47="適用無い？確認して","データ無!!",IF(AP47="（適用外）","適用無し","WE適用")))))</f>
        <v>データ無!!</v>
      </c>
      <c r="AT47" s="6" t="str">
        <f>IF(AND(AS47="WE適用",COUNTIF(Planning!$AS$10:$AS$896,$AP47&amp;"_"&amp;$AR47)&gt;0),"計画ok",IF(AND(AS47="WE適用",COUNTIF(Planning!$AS$10:$AS$896,$AP47&amp;"_"&amp;$AR47)=0),"未反映NG",""))</f>
        <v/>
      </c>
      <c r="AU47" s="6" t="str">
        <f t="shared" si="2"/>
        <v>適用無い？確認して_SP</v>
      </c>
    </row>
    <row r="48" spans="1:47" x14ac:dyDescent="0.35">
      <c r="A48" s="8">
        <v>44</v>
      </c>
      <c r="B48" s="9" t="s">
        <v>206</v>
      </c>
      <c r="C48" s="9" t="s">
        <v>2096</v>
      </c>
      <c r="D48" s="9" t="s">
        <v>2674</v>
      </c>
      <c r="E48" s="9" t="s">
        <v>2675</v>
      </c>
      <c r="F48" s="9" t="s">
        <v>2676</v>
      </c>
      <c r="G48" s="9" t="s">
        <v>2677</v>
      </c>
      <c r="H48" s="9" t="s">
        <v>2678</v>
      </c>
      <c r="I48" s="9" t="s">
        <v>2498</v>
      </c>
      <c r="J48" s="9" t="s">
        <v>2499</v>
      </c>
      <c r="K48" s="9">
        <v>1</v>
      </c>
      <c r="L48" s="9" t="s">
        <v>2500</v>
      </c>
      <c r="M48" s="9" t="s">
        <v>2499</v>
      </c>
      <c r="N48" s="9" t="s">
        <v>2500</v>
      </c>
      <c r="O48" s="9"/>
      <c r="P48" s="9"/>
      <c r="Q48" s="9"/>
      <c r="R48" s="9"/>
      <c r="S48" s="9"/>
      <c r="T48" s="9"/>
      <c r="U48" s="9"/>
      <c r="V48" s="9"/>
      <c r="W48" s="9"/>
      <c r="X48" s="9"/>
      <c r="Y48" s="9"/>
      <c r="Z48" s="9"/>
      <c r="AA48" s="9"/>
      <c r="AB48" s="9"/>
      <c r="AC48" s="9"/>
      <c r="AD48" s="9"/>
      <c r="AE48" s="9"/>
      <c r="AF48" s="9"/>
      <c r="AG48" s="9">
        <v>5</v>
      </c>
      <c r="AH48" s="9"/>
      <c r="AI48" s="9"/>
      <c r="AJ48" s="9"/>
      <c r="AK48" s="9"/>
      <c r="AL48" s="9"/>
      <c r="AM48" s="10"/>
      <c r="AN48" s="535"/>
      <c r="AO48" s="6">
        <f t="shared" si="0"/>
        <v>15</v>
      </c>
      <c r="AP48" s="6" t="str">
        <f>IF($D48="","",IF(COUNTIF(SPDB!$B$5:$B$50,$D48)=0,"適用無い？確認して",_xlfn.XLOOKUP($D48,SPDB!$B$5:$B$50,SPDB!$H$5:$H$50,"",,)))</f>
        <v>適用無い？確認して</v>
      </c>
      <c r="AQ48" s="112"/>
      <c r="AR48" s="6" t="str">
        <f t="shared" si="1"/>
        <v>SP</v>
      </c>
      <c r="AS48" s="6" t="str">
        <f>IF(D48="","",IF(AP48=0,"データ無!!",IF(COUNTIF(WeDB!$D$4:$D$183,$AP48)&gt;0,"WE適用",IF(AP48="適用無い？確認して","データ無!!",IF(AP48="（適用外）","適用無し","WE適用")))))</f>
        <v>データ無!!</v>
      </c>
      <c r="AT48" s="6" t="str">
        <f>IF(AND(AS48="WE適用",COUNTIF(Planning!$AS$10:$AS$896,$AP48&amp;"_"&amp;$AR48)&gt;0),"計画ok",IF(AND(AS48="WE適用",COUNTIF(Planning!$AS$10:$AS$896,$AP48&amp;"_"&amp;$AR48)=0),"未反映NG",""))</f>
        <v/>
      </c>
      <c r="AU48" s="6" t="str">
        <f t="shared" si="2"/>
        <v>適用無い？確認して_SP</v>
      </c>
    </row>
    <row r="49" spans="1:47" x14ac:dyDescent="0.35">
      <c r="A49" s="8">
        <v>45</v>
      </c>
      <c r="B49" s="9" t="s">
        <v>206</v>
      </c>
      <c r="C49" s="9" t="s">
        <v>2096</v>
      </c>
      <c r="D49" s="9" t="s">
        <v>2679</v>
      </c>
      <c r="E49" s="9" t="s">
        <v>2680</v>
      </c>
      <c r="F49" s="9" t="s">
        <v>2681</v>
      </c>
      <c r="G49" s="9" t="s">
        <v>2682</v>
      </c>
      <c r="H49" s="9" t="s">
        <v>2520</v>
      </c>
      <c r="I49" s="9" t="s">
        <v>2498</v>
      </c>
      <c r="J49" s="9" t="s">
        <v>2499</v>
      </c>
      <c r="K49" s="9">
        <v>1</v>
      </c>
      <c r="L49" s="9" t="s">
        <v>2500</v>
      </c>
      <c r="M49" s="9" t="s">
        <v>2499</v>
      </c>
      <c r="N49" s="9" t="s">
        <v>2500</v>
      </c>
      <c r="O49" s="9"/>
      <c r="P49" s="9"/>
      <c r="Q49" s="9"/>
      <c r="R49" s="9"/>
      <c r="S49" s="9"/>
      <c r="T49" s="9"/>
      <c r="U49" s="9"/>
      <c r="V49" s="9"/>
      <c r="W49" s="9"/>
      <c r="X49" s="9"/>
      <c r="Y49" s="9"/>
      <c r="Z49" s="9"/>
      <c r="AA49" s="9"/>
      <c r="AB49" s="9"/>
      <c r="AC49" s="9"/>
      <c r="AD49" s="9"/>
      <c r="AE49" s="9"/>
      <c r="AF49" s="9"/>
      <c r="AG49" s="9"/>
      <c r="AH49" s="9">
        <v>5</v>
      </c>
      <c r="AI49" s="9"/>
      <c r="AJ49" s="9"/>
      <c r="AK49" s="9"/>
      <c r="AL49" s="9"/>
      <c r="AM49" s="10"/>
      <c r="AN49" s="535"/>
      <c r="AO49" s="6">
        <f t="shared" si="0"/>
        <v>15</v>
      </c>
      <c r="AP49" s="6" t="str">
        <f>IF($D49="","",IF(COUNTIF(SPDB!$B$5:$B$50,$D49)=0,"適用無い？確認して",_xlfn.XLOOKUP($D49,SPDB!$B$5:$B$50,SPDB!$H$5:$H$50,"",,)))</f>
        <v>適用無い？確認して</v>
      </c>
      <c r="AQ49" s="112"/>
      <c r="AR49" s="6" t="str">
        <f t="shared" si="1"/>
        <v>SP</v>
      </c>
      <c r="AS49" s="6" t="str">
        <f>IF(D49="","",IF(AP49=0,"データ無!!",IF(COUNTIF(WeDB!$D$4:$D$183,$AP49)&gt;0,"WE適用",IF(AP49="適用無い？確認して","データ無!!",IF(AP49="（適用外）","適用無し","WE適用")))))</f>
        <v>データ無!!</v>
      </c>
      <c r="AT49" s="6" t="str">
        <f>IF(AND(AS49="WE適用",COUNTIF(Planning!$AS$10:$AS$896,$AP49&amp;"_"&amp;$AR49)&gt;0),"計画ok",IF(AND(AS49="WE適用",COUNTIF(Planning!$AS$10:$AS$896,$AP49&amp;"_"&amp;$AR49)=0),"未反映NG",""))</f>
        <v/>
      </c>
      <c r="AU49" s="6" t="str">
        <f t="shared" si="2"/>
        <v>適用無い？確認して_SP</v>
      </c>
    </row>
    <row r="50" spans="1:47" x14ac:dyDescent="0.35">
      <c r="A50" s="8">
        <v>46</v>
      </c>
      <c r="B50" s="9" t="s">
        <v>206</v>
      </c>
      <c r="C50" s="9" t="s">
        <v>2096</v>
      </c>
      <c r="D50" s="9" t="s">
        <v>2683</v>
      </c>
      <c r="E50" s="9" t="s">
        <v>2684</v>
      </c>
      <c r="F50" s="9" t="s">
        <v>2685</v>
      </c>
      <c r="G50" s="9" t="s">
        <v>2663</v>
      </c>
      <c r="H50" s="9" t="s">
        <v>2097</v>
      </c>
      <c r="I50" s="9" t="s">
        <v>2498</v>
      </c>
      <c r="J50" s="9" t="s">
        <v>2499</v>
      </c>
      <c r="K50" s="9">
        <v>1</v>
      </c>
      <c r="L50" s="9" t="s">
        <v>2500</v>
      </c>
      <c r="M50" s="9" t="s">
        <v>2499</v>
      </c>
      <c r="N50" s="9" t="s">
        <v>2500</v>
      </c>
      <c r="O50" s="9"/>
      <c r="P50" s="9"/>
      <c r="Q50" s="9"/>
      <c r="R50" s="9"/>
      <c r="S50" s="9"/>
      <c r="T50" s="9"/>
      <c r="U50" s="9"/>
      <c r="V50" s="9"/>
      <c r="W50" s="9"/>
      <c r="X50" s="9"/>
      <c r="Y50" s="9"/>
      <c r="Z50" s="9"/>
      <c r="AA50" s="9"/>
      <c r="AB50" s="9"/>
      <c r="AC50" s="9"/>
      <c r="AD50" s="9"/>
      <c r="AE50" s="9"/>
      <c r="AF50" s="9"/>
      <c r="AG50" s="9"/>
      <c r="AH50" s="9">
        <v>10</v>
      </c>
      <c r="AI50" s="9"/>
      <c r="AJ50" s="9"/>
      <c r="AK50" s="9"/>
      <c r="AL50" s="9"/>
      <c r="AM50" s="10"/>
      <c r="AN50" s="535"/>
      <c r="AO50" s="6">
        <f t="shared" si="0"/>
        <v>15</v>
      </c>
      <c r="AP50" s="6" t="str">
        <f>IF($D50="","",IF(COUNTIF(SPDB!$B$5:$B$50,$D50)=0,"適用無い？確認して",_xlfn.XLOOKUP($D50,SPDB!$B$5:$B$50,SPDB!$H$5:$H$50,"",,)))</f>
        <v>適用無い？確認して</v>
      </c>
      <c r="AQ50" s="112"/>
      <c r="AR50" s="6" t="str">
        <f t="shared" si="1"/>
        <v>SP</v>
      </c>
      <c r="AS50" s="6" t="str">
        <f>IF(D50="","",IF(AP50=0,"データ無!!",IF(COUNTIF(WeDB!$D$4:$D$183,$AP50)&gt;0,"WE適用",IF(AP50="適用無い？確認して","データ無!!",IF(AP50="（適用外）","適用無し","WE適用")))))</f>
        <v>データ無!!</v>
      </c>
      <c r="AT50" s="6" t="str">
        <f>IF(AND(AS50="WE適用",COUNTIF(Planning!$AS$10:$AS$896,$AP50&amp;"_"&amp;$AR50)&gt;0),"計画ok",IF(AND(AS50="WE適用",COUNTIF(Planning!$AS$10:$AS$896,$AP50&amp;"_"&amp;$AR50)=0),"未反映NG",""))</f>
        <v/>
      </c>
      <c r="AU50" s="6" t="str">
        <f t="shared" si="2"/>
        <v>適用無い？確認して_SP</v>
      </c>
    </row>
    <row r="51" spans="1:47" x14ac:dyDescent="0.35">
      <c r="A51" s="8">
        <v>47</v>
      </c>
      <c r="B51" s="9" t="s">
        <v>206</v>
      </c>
      <c r="C51" s="9" t="s">
        <v>2096</v>
      </c>
      <c r="D51" s="9" t="s">
        <v>2686</v>
      </c>
      <c r="E51" s="9" t="s">
        <v>2687</v>
      </c>
      <c r="F51" s="9" t="s">
        <v>2688</v>
      </c>
      <c r="G51" s="9" t="s">
        <v>2689</v>
      </c>
      <c r="H51" s="9" t="s">
        <v>2520</v>
      </c>
      <c r="I51" s="9" t="s">
        <v>2498</v>
      </c>
      <c r="J51" s="9" t="s">
        <v>2499</v>
      </c>
      <c r="K51" s="9">
        <v>1</v>
      </c>
      <c r="L51" s="9" t="s">
        <v>2500</v>
      </c>
      <c r="M51" s="9" t="s">
        <v>2499</v>
      </c>
      <c r="N51" s="9" t="s">
        <v>2500</v>
      </c>
      <c r="O51" s="9"/>
      <c r="P51" s="9"/>
      <c r="Q51" s="9"/>
      <c r="R51" s="9"/>
      <c r="S51" s="9"/>
      <c r="T51" s="9"/>
      <c r="U51" s="9"/>
      <c r="V51" s="9"/>
      <c r="W51" s="9"/>
      <c r="X51" s="9"/>
      <c r="Y51" s="9"/>
      <c r="Z51" s="9"/>
      <c r="AA51" s="9"/>
      <c r="AB51" s="9"/>
      <c r="AC51" s="9"/>
      <c r="AD51" s="9"/>
      <c r="AE51" s="9"/>
      <c r="AF51" s="9"/>
      <c r="AG51" s="9"/>
      <c r="AH51" s="9">
        <v>10</v>
      </c>
      <c r="AI51" s="9"/>
      <c r="AJ51" s="9"/>
      <c r="AK51" s="9"/>
      <c r="AL51" s="9"/>
      <c r="AM51" s="10"/>
      <c r="AN51" s="535"/>
      <c r="AO51" s="6">
        <f t="shared" si="0"/>
        <v>15</v>
      </c>
      <c r="AP51" s="6" t="str">
        <f>IF($D51="","",IF(COUNTIF(SPDB!$B$5:$B$50,$D51)=0,"適用無い？確認して",_xlfn.XLOOKUP($D51,SPDB!$B$5:$B$50,SPDB!$H$5:$H$50,"",,)))</f>
        <v>適用無い？確認して</v>
      </c>
      <c r="AQ51" s="112"/>
      <c r="AR51" s="6" t="str">
        <f t="shared" si="1"/>
        <v>SP</v>
      </c>
      <c r="AS51" s="6" t="str">
        <f>IF(D51="","",IF(AP51=0,"データ無!!",IF(COUNTIF(WeDB!$D$4:$D$183,$AP51)&gt;0,"WE適用",IF(AP51="適用無い？確認して","データ無!!",IF(AP51="（適用外）","適用無し","WE適用")))))</f>
        <v>データ無!!</v>
      </c>
      <c r="AT51" s="6" t="str">
        <f>IF(AND(AS51="WE適用",COUNTIF(Planning!$AS$10:$AS$896,$AP51&amp;"_"&amp;$AR51)&gt;0),"計画ok",IF(AND(AS51="WE適用",COUNTIF(Planning!$AS$10:$AS$896,$AP51&amp;"_"&amp;$AR51)=0),"未反映NG",""))</f>
        <v/>
      </c>
      <c r="AU51" s="6" t="str">
        <f t="shared" si="2"/>
        <v>適用無い？確認して_SP</v>
      </c>
    </row>
    <row r="52" spans="1:47" x14ac:dyDescent="0.35">
      <c r="A52" s="8">
        <v>48</v>
      </c>
      <c r="B52" s="9" t="s">
        <v>206</v>
      </c>
      <c r="C52" s="9" t="s">
        <v>2096</v>
      </c>
      <c r="D52" s="9" t="s">
        <v>2690</v>
      </c>
      <c r="E52" s="9" t="s">
        <v>2691</v>
      </c>
      <c r="F52" s="9" t="s">
        <v>2692</v>
      </c>
      <c r="G52" s="9" t="s">
        <v>2693</v>
      </c>
      <c r="H52" s="9" t="s">
        <v>2694</v>
      </c>
      <c r="I52" s="9" t="s">
        <v>2498</v>
      </c>
      <c r="J52" s="9" t="s">
        <v>2499</v>
      </c>
      <c r="K52" s="9">
        <v>1</v>
      </c>
      <c r="L52" s="9" t="s">
        <v>2500</v>
      </c>
      <c r="M52" s="9">
        <v>1</v>
      </c>
      <c r="N52" s="9" t="s">
        <v>2500</v>
      </c>
      <c r="O52" s="9"/>
      <c r="P52" s="9"/>
      <c r="Q52" s="9"/>
      <c r="R52" s="9"/>
      <c r="S52" s="9"/>
      <c r="T52" s="9"/>
      <c r="U52" s="9"/>
      <c r="V52" s="9"/>
      <c r="W52" s="9"/>
      <c r="X52" s="9"/>
      <c r="Y52" s="9"/>
      <c r="Z52" s="9">
        <v>10</v>
      </c>
      <c r="AA52" s="9"/>
      <c r="AB52" s="9"/>
      <c r="AC52" s="9"/>
      <c r="AD52" s="9"/>
      <c r="AE52" s="9"/>
      <c r="AF52" s="9"/>
      <c r="AG52" s="9"/>
      <c r="AH52" s="9"/>
      <c r="AI52" s="9"/>
      <c r="AJ52" s="9"/>
      <c r="AK52" s="9"/>
      <c r="AL52" s="9"/>
      <c r="AM52" s="10"/>
      <c r="AN52" s="535"/>
      <c r="AO52" s="6">
        <f t="shared" si="0"/>
        <v>15</v>
      </c>
      <c r="AP52" s="6" t="str">
        <f>IF($D52="","",IF(COUNTIF(SPDB!$B$5:$B$50,$D52)=0,"適用無い？確認して",_xlfn.XLOOKUP($D52,SPDB!$B$5:$B$50,SPDB!$H$5:$H$50,"",,)))</f>
        <v>適用無い？確認して</v>
      </c>
      <c r="AQ52" s="112"/>
      <c r="AR52" s="6" t="str">
        <f t="shared" si="1"/>
        <v>SP</v>
      </c>
      <c r="AS52" s="6" t="str">
        <f>IF(D52="","",IF(AP52=0,"データ無!!",IF(COUNTIF(WeDB!$D$4:$D$183,$AP52)&gt;0,"WE適用",IF(AP52="適用無い？確認して","データ無!!",IF(AP52="（適用外）","適用無し","WE適用")))))</f>
        <v>データ無!!</v>
      </c>
      <c r="AT52" s="6" t="str">
        <f>IF(AND(AS52="WE適用",COUNTIF(Planning!$AS$10:$AS$896,$AP52&amp;"_"&amp;$AR52)&gt;0),"計画ok",IF(AND(AS52="WE適用",COUNTIF(Planning!$AS$10:$AS$896,$AP52&amp;"_"&amp;$AR52)=0),"未反映NG",""))</f>
        <v/>
      </c>
      <c r="AU52" s="6" t="str">
        <f t="shared" si="2"/>
        <v>適用無い？確認して_SP</v>
      </c>
    </row>
    <row r="53" spans="1:47" x14ac:dyDescent="0.35">
      <c r="A53" s="8">
        <v>49</v>
      </c>
      <c r="B53" s="9" t="s">
        <v>206</v>
      </c>
      <c r="C53" s="9" t="s">
        <v>2096</v>
      </c>
      <c r="D53" s="9" t="s">
        <v>2695</v>
      </c>
      <c r="E53" s="9" t="s">
        <v>2696</v>
      </c>
      <c r="F53" s="9" t="s">
        <v>2692</v>
      </c>
      <c r="G53" s="9" t="s">
        <v>2689</v>
      </c>
      <c r="H53" s="9" t="s">
        <v>2520</v>
      </c>
      <c r="I53" s="9" t="s">
        <v>2498</v>
      </c>
      <c r="J53" s="9" t="s">
        <v>2499</v>
      </c>
      <c r="K53" s="9">
        <v>1</v>
      </c>
      <c r="L53" s="9" t="s">
        <v>2500</v>
      </c>
      <c r="M53" s="9" t="s">
        <v>2499</v>
      </c>
      <c r="N53" s="9" t="s">
        <v>2500</v>
      </c>
      <c r="O53" s="9"/>
      <c r="P53" s="9"/>
      <c r="Q53" s="9"/>
      <c r="R53" s="9"/>
      <c r="S53" s="9"/>
      <c r="T53" s="9"/>
      <c r="U53" s="9"/>
      <c r="V53" s="9"/>
      <c r="W53" s="9"/>
      <c r="X53" s="9"/>
      <c r="Y53" s="9"/>
      <c r="Z53" s="9"/>
      <c r="AA53" s="9"/>
      <c r="AB53" s="9"/>
      <c r="AC53" s="9"/>
      <c r="AD53" s="9"/>
      <c r="AE53" s="9"/>
      <c r="AF53" s="9"/>
      <c r="AG53" s="9"/>
      <c r="AH53" s="9">
        <v>10</v>
      </c>
      <c r="AI53" s="9"/>
      <c r="AJ53" s="9"/>
      <c r="AK53" s="9"/>
      <c r="AL53" s="9"/>
      <c r="AM53" s="10"/>
      <c r="AN53" s="535"/>
      <c r="AO53" s="6">
        <f t="shared" si="0"/>
        <v>15</v>
      </c>
      <c r="AP53" s="6" t="str">
        <f>IF($D53="","",IF(COUNTIF(SPDB!$B$5:$B$50,$D53)=0,"適用無い？確認して",_xlfn.XLOOKUP($D53,SPDB!$B$5:$B$50,SPDB!$H$5:$H$50,"",,)))</f>
        <v>適用無い？確認して</v>
      </c>
      <c r="AQ53" s="112"/>
      <c r="AR53" s="6" t="str">
        <f t="shared" si="1"/>
        <v>SP</v>
      </c>
      <c r="AS53" s="6" t="str">
        <f>IF(D53="","",IF(AP53=0,"データ無!!",IF(COUNTIF(WeDB!$D$4:$D$183,$AP53)&gt;0,"WE適用",IF(AP53="適用無い？確認して","データ無!!",IF(AP53="（適用外）","適用無し","WE適用")))))</f>
        <v>データ無!!</v>
      </c>
      <c r="AT53" s="6" t="str">
        <f>IF(AND(AS53="WE適用",COUNTIF(Planning!$AS$10:$AS$896,$AP53&amp;"_"&amp;$AR53)&gt;0),"計画ok",IF(AND(AS53="WE適用",COUNTIF(Planning!$AS$10:$AS$896,$AP53&amp;"_"&amp;$AR53)=0),"未反映NG",""))</f>
        <v/>
      </c>
      <c r="AU53" s="6" t="str">
        <f t="shared" si="2"/>
        <v>適用無い？確認して_SP</v>
      </c>
    </row>
    <row r="54" spans="1:47" x14ac:dyDescent="0.35">
      <c r="A54" s="8">
        <v>50</v>
      </c>
      <c r="B54" s="9" t="s">
        <v>206</v>
      </c>
      <c r="C54" s="9" t="s">
        <v>2096</v>
      </c>
      <c r="D54" s="9" t="s">
        <v>2697</v>
      </c>
      <c r="E54" s="9" t="s">
        <v>2698</v>
      </c>
      <c r="F54" s="9" t="s">
        <v>2699</v>
      </c>
      <c r="G54" s="9" t="s">
        <v>2689</v>
      </c>
      <c r="H54" s="9" t="s">
        <v>2520</v>
      </c>
      <c r="I54" s="9" t="s">
        <v>2498</v>
      </c>
      <c r="J54" s="9" t="s">
        <v>2499</v>
      </c>
      <c r="K54" s="9">
        <v>1</v>
      </c>
      <c r="L54" s="9" t="s">
        <v>2500</v>
      </c>
      <c r="M54" s="9" t="s">
        <v>2499</v>
      </c>
      <c r="N54" s="9" t="s">
        <v>2500</v>
      </c>
      <c r="O54" s="9"/>
      <c r="P54" s="9"/>
      <c r="Q54" s="9"/>
      <c r="R54" s="9"/>
      <c r="S54" s="9"/>
      <c r="T54" s="9"/>
      <c r="U54" s="9"/>
      <c r="V54" s="9"/>
      <c r="W54" s="9"/>
      <c r="X54" s="9"/>
      <c r="Y54" s="9"/>
      <c r="Z54" s="9"/>
      <c r="AA54" s="9"/>
      <c r="AB54" s="9"/>
      <c r="AC54" s="9"/>
      <c r="AD54" s="9"/>
      <c r="AE54" s="9"/>
      <c r="AF54" s="9"/>
      <c r="AG54" s="9"/>
      <c r="AH54" s="9">
        <v>5</v>
      </c>
      <c r="AI54" s="9"/>
      <c r="AJ54" s="9"/>
      <c r="AK54" s="9"/>
      <c r="AL54" s="9"/>
      <c r="AM54" s="10"/>
      <c r="AN54" s="535"/>
      <c r="AO54" s="6">
        <f t="shared" si="0"/>
        <v>15</v>
      </c>
      <c r="AP54" s="6" t="str">
        <f>IF($D54="","",IF(COUNTIF(SPDB!$B$5:$B$50,$D54)=0,"適用無い？確認して",_xlfn.XLOOKUP($D54,SPDB!$B$5:$B$50,SPDB!$H$5:$H$50,"",,)))</f>
        <v>適用無い？確認して</v>
      </c>
      <c r="AQ54" s="112"/>
      <c r="AR54" s="6" t="str">
        <f t="shared" si="1"/>
        <v>SP</v>
      </c>
      <c r="AS54" s="6" t="str">
        <f>IF(D54="","",IF(AP54=0,"データ無!!",IF(COUNTIF(WeDB!$D$4:$D$183,$AP54)&gt;0,"WE適用",IF(AP54="適用無い？確認して","データ無!!",IF(AP54="（適用外）","適用無し","WE適用")))))</f>
        <v>データ無!!</v>
      </c>
      <c r="AT54" s="6" t="str">
        <f>IF(AND(AS54="WE適用",COUNTIF(Planning!$AS$10:$AS$896,$AP54&amp;"_"&amp;$AR54)&gt;0),"計画ok",IF(AND(AS54="WE適用",COUNTIF(Planning!$AS$10:$AS$896,$AP54&amp;"_"&amp;$AR54)=0),"未反映NG",""))</f>
        <v/>
      </c>
      <c r="AU54" s="6" t="str">
        <f t="shared" si="2"/>
        <v>適用無い？確認して_SP</v>
      </c>
    </row>
    <row r="55" spans="1:47" x14ac:dyDescent="0.35">
      <c r="A55" s="8">
        <v>51</v>
      </c>
      <c r="B55" s="9" t="s">
        <v>206</v>
      </c>
      <c r="C55" s="9" t="s">
        <v>2096</v>
      </c>
      <c r="D55" s="9" t="s">
        <v>2700</v>
      </c>
      <c r="E55" s="9" t="s">
        <v>2701</v>
      </c>
      <c r="F55" s="9" t="s">
        <v>2702</v>
      </c>
      <c r="G55" s="9" t="s">
        <v>2703</v>
      </c>
      <c r="H55" s="9" t="s">
        <v>2097</v>
      </c>
      <c r="I55" s="9" t="s">
        <v>2498</v>
      </c>
      <c r="J55" s="9" t="s">
        <v>2499</v>
      </c>
      <c r="K55" s="9" t="s">
        <v>2651</v>
      </c>
      <c r="L55" s="9" t="s">
        <v>2500</v>
      </c>
      <c r="M55" s="9" t="s">
        <v>2499</v>
      </c>
      <c r="N55" s="9" t="s">
        <v>2704</v>
      </c>
      <c r="O55" s="9"/>
      <c r="P55" s="9">
        <v>20</v>
      </c>
      <c r="Q55" s="9"/>
      <c r="R55" s="9"/>
      <c r="S55" s="9"/>
      <c r="T55" s="9"/>
      <c r="U55" s="9"/>
      <c r="V55" s="9"/>
      <c r="W55" s="9"/>
      <c r="X55" s="9"/>
      <c r="Y55" s="9"/>
      <c r="Z55" s="9"/>
      <c r="AA55" s="9"/>
      <c r="AB55" s="9"/>
      <c r="AC55" s="9"/>
      <c r="AD55" s="9"/>
      <c r="AE55" s="9"/>
      <c r="AF55" s="9"/>
      <c r="AG55" s="9"/>
      <c r="AH55" s="9"/>
      <c r="AI55" s="9"/>
      <c r="AJ55" s="9"/>
      <c r="AK55" s="9"/>
      <c r="AL55" s="9"/>
      <c r="AM55" s="10"/>
      <c r="AN55" s="535"/>
      <c r="AO55" s="6">
        <f t="shared" si="0"/>
        <v>15</v>
      </c>
      <c r="AP55" s="6" t="str">
        <f>IF($D55="","",IF(COUNTIF(SPDB!$B$5:$B$50,$D55)=0,"適用無い？確認して",_xlfn.XLOOKUP($D55,SPDB!$B$5:$B$50,SPDB!$H$5:$H$50,"",,)))</f>
        <v>適用無い？確認して</v>
      </c>
      <c r="AQ55" s="112"/>
      <c r="AR55" s="6" t="str">
        <f t="shared" si="1"/>
        <v>SP</v>
      </c>
      <c r="AS55" s="6" t="str">
        <f>IF(D55="","",IF(AP55=0,"データ無!!",IF(COUNTIF(WeDB!$D$4:$D$183,$AP55)&gt;0,"WE適用",IF(AP55="適用無い？確認して","データ無!!",IF(AP55="（適用外）","適用無し","WE適用")))))</f>
        <v>データ無!!</v>
      </c>
      <c r="AT55" s="6" t="str">
        <f>IF(AND(AS55="WE適用",COUNTIF(Planning!$AS$10:$AS$896,$AP55&amp;"_"&amp;$AR55)&gt;0),"計画ok",IF(AND(AS55="WE適用",COUNTIF(Planning!$AS$10:$AS$896,$AP55&amp;"_"&amp;$AR55)=0),"未反映NG",""))</f>
        <v/>
      </c>
      <c r="AU55" s="6" t="str">
        <f t="shared" si="2"/>
        <v>適用無い？確認して_SP</v>
      </c>
    </row>
    <row r="56" spans="1:47" x14ac:dyDescent="0.35">
      <c r="A56" s="8">
        <v>52</v>
      </c>
      <c r="B56" s="9" t="s">
        <v>206</v>
      </c>
      <c r="C56" s="9" t="s">
        <v>2096</v>
      </c>
      <c r="D56" s="9" t="s">
        <v>2700</v>
      </c>
      <c r="E56" s="9" t="s">
        <v>2701</v>
      </c>
      <c r="F56" s="9" t="s">
        <v>2702</v>
      </c>
      <c r="G56" s="9" t="s">
        <v>2703</v>
      </c>
      <c r="H56" s="9" t="s">
        <v>2097</v>
      </c>
      <c r="I56" s="9" t="s">
        <v>2498</v>
      </c>
      <c r="J56" s="9" t="s">
        <v>2499</v>
      </c>
      <c r="K56" s="9">
        <v>1</v>
      </c>
      <c r="L56" s="9" t="s">
        <v>2500</v>
      </c>
      <c r="M56" s="9" t="s">
        <v>2499</v>
      </c>
      <c r="N56" s="9" t="s">
        <v>2500</v>
      </c>
      <c r="O56" s="9"/>
      <c r="P56" s="9"/>
      <c r="Q56" s="9"/>
      <c r="R56" s="9">
        <v>5</v>
      </c>
      <c r="S56" s="9"/>
      <c r="T56" s="9"/>
      <c r="U56" s="9"/>
      <c r="V56" s="9"/>
      <c r="W56" s="9"/>
      <c r="X56" s="9"/>
      <c r="Y56" s="9"/>
      <c r="Z56" s="9"/>
      <c r="AA56" s="9"/>
      <c r="AB56" s="9"/>
      <c r="AC56" s="9"/>
      <c r="AD56" s="9"/>
      <c r="AE56" s="9"/>
      <c r="AF56" s="9"/>
      <c r="AG56" s="9"/>
      <c r="AH56" s="9"/>
      <c r="AI56" s="9"/>
      <c r="AJ56" s="9"/>
      <c r="AK56" s="9"/>
      <c r="AL56" s="9"/>
      <c r="AM56" s="10"/>
      <c r="AN56" s="535"/>
      <c r="AO56" s="6">
        <f t="shared" si="0"/>
        <v>15</v>
      </c>
      <c r="AP56" s="6" t="str">
        <f>IF($D56="","",IF(COUNTIF(SPDB!$B$5:$B$50,$D56)=0,"適用無い？確認して",_xlfn.XLOOKUP($D56,SPDB!$B$5:$B$50,SPDB!$H$5:$H$50,"",,)))</f>
        <v>適用無い？確認して</v>
      </c>
      <c r="AQ56" s="112"/>
      <c r="AR56" s="6" t="str">
        <f t="shared" si="1"/>
        <v>SP</v>
      </c>
      <c r="AS56" s="6" t="str">
        <f>IF(D56="","",IF(AP56=0,"データ無!!",IF(COUNTIF(WeDB!$D$4:$D$183,$AP56)&gt;0,"WE適用",IF(AP56="適用無い？確認して","データ無!!",IF(AP56="（適用外）","適用無し","WE適用")))))</f>
        <v>データ無!!</v>
      </c>
      <c r="AT56" s="6" t="str">
        <f>IF(AND(AS56="WE適用",COUNTIF(Planning!$AS$10:$AS$896,$AP56&amp;"_"&amp;$AR56)&gt;0),"計画ok",IF(AND(AS56="WE適用",COUNTIF(Planning!$AS$10:$AS$896,$AP56&amp;"_"&amp;$AR56)=0),"未反映NG",""))</f>
        <v/>
      </c>
      <c r="AU56" s="6" t="str">
        <f t="shared" si="2"/>
        <v>適用無い？確認して_SP</v>
      </c>
    </row>
    <row r="57" spans="1:47" x14ac:dyDescent="0.35">
      <c r="A57" s="8">
        <v>53</v>
      </c>
      <c r="B57" s="9" t="s">
        <v>206</v>
      </c>
      <c r="C57" s="9" t="s">
        <v>2705</v>
      </c>
      <c r="D57" s="9" t="s">
        <v>2706</v>
      </c>
      <c r="E57" s="9" t="s">
        <v>2707</v>
      </c>
      <c r="F57" s="9" t="s">
        <v>2708</v>
      </c>
      <c r="G57" s="9" t="s">
        <v>2709</v>
      </c>
      <c r="H57" s="9"/>
      <c r="I57" s="9" t="s">
        <v>2498</v>
      </c>
      <c r="J57" s="9" t="s">
        <v>2499</v>
      </c>
      <c r="K57" s="9">
        <v>1</v>
      </c>
      <c r="L57" s="9" t="s">
        <v>2500</v>
      </c>
      <c r="M57" s="9" t="s">
        <v>2499</v>
      </c>
      <c r="N57" s="9" t="s">
        <v>2500</v>
      </c>
      <c r="O57" s="9"/>
      <c r="P57" s="9"/>
      <c r="Q57" s="9"/>
      <c r="R57" s="9"/>
      <c r="S57" s="9"/>
      <c r="T57" s="9"/>
      <c r="U57" s="9"/>
      <c r="V57" s="9"/>
      <c r="W57" s="9"/>
      <c r="X57" s="9"/>
      <c r="Y57" s="9"/>
      <c r="Z57" s="9"/>
      <c r="AA57" s="9">
        <v>5</v>
      </c>
      <c r="AB57" s="9"/>
      <c r="AC57" s="9"/>
      <c r="AD57" s="9"/>
      <c r="AE57" s="9"/>
      <c r="AF57" s="9"/>
      <c r="AG57" s="9"/>
      <c r="AH57" s="9"/>
      <c r="AI57" s="9"/>
      <c r="AJ57" s="9"/>
      <c r="AK57" s="9"/>
      <c r="AL57" s="9"/>
      <c r="AM57" s="10"/>
      <c r="AN57" s="535"/>
      <c r="AO57" s="6">
        <f t="shared" si="0"/>
        <v>13</v>
      </c>
      <c r="AP57" s="6" t="str">
        <f>IF($D57="","",IF(COUNTIF(SPDB!$B$5:$B$50,$D57)=0,"適用無い？確認して",_xlfn.XLOOKUP($D57,SPDB!$B$5:$B$50,SPDB!$H$5:$H$50,"",,)))</f>
        <v>適用無い？確認して</v>
      </c>
      <c r="AQ57" s="112"/>
      <c r="AR57" s="6" t="str">
        <f t="shared" si="1"/>
        <v>SP</v>
      </c>
      <c r="AS57" s="6" t="str">
        <f>IF(D57="","",IF(AP57=0,"データ無!!",IF(COUNTIF(WeDB!$D$4:$D$183,$AP57)&gt;0,"WE適用",IF(AP57="適用無い？確認して","データ無!!",IF(AP57="（適用外）","適用無し","WE適用")))))</f>
        <v>データ無!!</v>
      </c>
      <c r="AT57" s="6" t="str">
        <f>IF(AND(AS57="WE適用",COUNTIF(Planning!$AS$10:$AS$896,$AP57&amp;"_"&amp;$AR57)&gt;0),"計画ok",IF(AND(AS57="WE適用",COUNTIF(Planning!$AS$10:$AS$896,$AP57&amp;"_"&amp;$AR57)=0),"未反映NG",""))</f>
        <v/>
      </c>
      <c r="AU57" s="6" t="str">
        <f t="shared" si="2"/>
        <v>適用無い？確認して_SP</v>
      </c>
    </row>
    <row r="58" spans="1:47" x14ac:dyDescent="0.35">
      <c r="A58" s="8">
        <v>54</v>
      </c>
      <c r="B58" s="9" t="s">
        <v>206</v>
      </c>
      <c r="C58" s="9" t="s">
        <v>2705</v>
      </c>
      <c r="D58" s="9" t="s">
        <v>2710</v>
      </c>
      <c r="E58" s="9" t="s">
        <v>2711</v>
      </c>
      <c r="F58" s="9" t="s">
        <v>2712</v>
      </c>
      <c r="G58" s="9" t="s">
        <v>2713</v>
      </c>
      <c r="H58" s="9"/>
      <c r="I58" s="9" t="s">
        <v>2498</v>
      </c>
      <c r="J58" s="9" t="s">
        <v>2499</v>
      </c>
      <c r="K58" s="9">
        <v>1</v>
      </c>
      <c r="L58" s="9" t="s">
        <v>2500</v>
      </c>
      <c r="M58" s="9" t="s">
        <v>2499</v>
      </c>
      <c r="N58" s="9" t="s">
        <v>2500</v>
      </c>
      <c r="O58" s="9">
        <v>6</v>
      </c>
      <c r="P58" s="9"/>
      <c r="Q58" s="9"/>
      <c r="R58" s="9"/>
      <c r="S58" s="9"/>
      <c r="T58" s="9"/>
      <c r="U58" s="9">
        <v>6</v>
      </c>
      <c r="V58" s="9"/>
      <c r="W58" s="9"/>
      <c r="X58" s="9"/>
      <c r="Y58" s="9">
        <v>6</v>
      </c>
      <c r="Z58" s="9"/>
      <c r="AA58" s="9"/>
      <c r="AB58" s="9"/>
      <c r="AC58" s="9"/>
      <c r="AD58" s="9">
        <v>7</v>
      </c>
      <c r="AE58" s="9"/>
      <c r="AF58" s="9"/>
      <c r="AG58" s="9"/>
      <c r="AH58" s="9"/>
      <c r="AI58" s="9"/>
      <c r="AJ58" s="9"/>
      <c r="AK58" s="9"/>
      <c r="AL58" s="9"/>
      <c r="AM58" s="10"/>
      <c r="AN58" s="535"/>
      <c r="AO58" s="6">
        <f t="shared" si="0"/>
        <v>13</v>
      </c>
      <c r="AP58" s="6" t="str">
        <f>IF($D58="","",IF(COUNTIF(SPDB!$B$5:$B$50,$D58)=0,"適用無い？確認して",_xlfn.XLOOKUP($D58,SPDB!$B$5:$B$50,SPDB!$H$5:$H$50,"",,)))</f>
        <v>適用無い？確認して</v>
      </c>
      <c r="AQ58" s="112"/>
      <c r="AR58" s="6" t="str">
        <f t="shared" si="1"/>
        <v>SP</v>
      </c>
      <c r="AS58" s="6" t="str">
        <f>IF(D58="","",IF(AP58=0,"データ無!!",IF(COUNTIF(WeDB!$D$4:$D$183,$AP58)&gt;0,"WE適用",IF(AP58="適用無い？確認して","データ無!!",IF(AP58="（適用外）","適用無し","WE適用")))))</f>
        <v>データ無!!</v>
      </c>
      <c r="AT58" s="6" t="str">
        <f>IF(AND(AS58="WE適用",COUNTIF(Planning!$AS$10:$AS$896,$AP58&amp;"_"&amp;$AR58)&gt;0),"計画ok",IF(AND(AS58="WE適用",COUNTIF(Planning!$AS$10:$AS$896,$AP58&amp;"_"&amp;$AR58)=0),"未反映NG",""))</f>
        <v/>
      </c>
      <c r="AU58" s="6" t="str">
        <f t="shared" si="2"/>
        <v>適用無い？確認して_SP</v>
      </c>
    </row>
    <row r="59" spans="1:47" x14ac:dyDescent="0.35">
      <c r="A59" s="8">
        <v>55</v>
      </c>
      <c r="B59" s="9" t="s">
        <v>206</v>
      </c>
      <c r="C59" s="9" t="s">
        <v>2705</v>
      </c>
      <c r="D59" s="9" t="s">
        <v>2714</v>
      </c>
      <c r="E59" s="9" t="s">
        <v>2715</v>
      </c>
      <c r="F59" s="9" t="s">
        <v>2716</v>
      </c>
      <c r="G59" s="9" t="s">
        <v>2713</v>
      </c>
      <c r="H59" s="9"/>
      <c r="I59" s="9" t="s">
        <v>2498</v>
      </c>
      <c r="J59" s="9" t="s">
        <v>2499</v>
      </c>
      <c r="K59" s="9">
        <v>1</v>
      </c>
      <c r="L59" s="9" t="s">
        <v>2500</v>
      </c>
      <c r="M59" s="9" t="s">
        <v>2499</v>
      </c>
      <c r="N59" s="9" t="s">
        <v>2500</v>
      </c>
      <c r="O59" s="9"/>
      <c r="P59" s="9"/>
      <c r="Q59" s="9"/>
      <c r="R59" s="9"/>
      <c r="S59" s="9"/>
      <c r="T59" s="9"/>
      <c r="U59" s="9"/>
      <c r="V59" s="9"/>
      <c r="W59" s="9"/>
      <c r="X59" s="9"/>
      <c r="Y59" s="9"/>
      <c r="Z59" s="9"/>
      <c r="AA59" s="9"/>
      <c r="AB59" s="9">
        <v>5</v>
      </c>
      <c r="AC59" s="9"/>
      <c r="AD59" s="9"/>
      <c r="AE59" s="9"/>
      <c r="AF59" s="9"/>
      <c r="AG59" s="9"/>
      <c r="AH59" s="9"/>
      <c r="AI59" s="9"/>
      <c r="AJ59" s="9"/>
      <c r="AK59" s="9"/>
      <c r="AL59" s="9"/>
      <c r="AM59" s="10"/>
      <c r="AN59" s="535"/>
      <c r="AO59" s="6">
        <f t="shared" si="0"/>
        <v>13</v>
      </c>
      <c r="AP59" s="6" t="str">
        <f>IF($D59="","",IF(COUNTIF(SPDB!$B$5:$B$50,$D59)=0,"適用無い？確認して",_xlfn.XLOOKUP($D59,SPDB!$B$5:$B$50,SPDB!$H$5:$H$50,"",,)))</f>
        <v>適用無い？確認して</v>
      </c>
      <c r="AQ59" s="112"/>
      <c r="AR59" s="6" t="str">
        <f t="shared" si="1"/>
        <v>SP</v>
      </c>
      <c r="AS59" s="6" t="str">
        <f>IF(D59="","",IF(AP59=0,"データ無!!",IF(COUNTIF(WeDB!$D$4:$D$183,$AP59)&gt;0,"WE適用",IF(AP59="適用無い？確認して","データ無!!",IF(AP59="（適用外）","適用無し","WE適用")))))</f>
        <v>データ無!!</v>
      </c>
      <c r="AT59" s="6" t="str">
        <f>IF(AND(AS59="WE適用",COUNTIF(Planning!$AS$10:$AS$896,$AP59&amp;"_"&amp;$AR59)&gt;0),"計画ok",IF(AND(AS59="WE適用",COUNTIF(Planning!$AS$10:$AS$896,$AP59&amp;"_"&amp;$AR59)=0),"未反映NG",""))</f>
        <v/>
      </c>
      <c r="AU59" s="6" t="str">
        <f t="shared" si="2"/>
        <v>適用無い？確認して_SP</v>
      </c>
    </row>
    <row r="60" spans="1:47" x14ac:dyDescent="0.35">
      <c r="A60" s="8">
        <v>56</v>
      </c>
      <c r="B60" s="9" t="s">
        <v>206</v>
      </c>
      <c r="C60" s="9" t="s">
        <v>2705</v>
      </c>
      <c r="D60" s="9" t="s">
        <v>2717</v>
      </c>
      <c r="E60" s="9" t="s">
        <v>2718</v>
      </c>
      <c r="F60" s="9" t="s">
        <v>2719</v>
      </c>
      <c r="G60" s="9" t="s">
        <v>2713</v>
      </c>
      <c r="H60" s="9"/>
      <c r="I60" s="9" t="s">
        <v>2498</v>
      </c>
      <c r="J60" s="9" t="s">
        <v>2499</v>
      </c>
      <c r="K60" s="9">
        <v>1</v>
      </c>
      <c r="L60" s="9" t="s">
        <v>2500</v>
      </c>
      <c r="M60" s="9" t="s">
        <v>2499</v>
      </c>
      <c r="N60" s="9" t="s">
        <v>2500</v>
      </c>
      <c r="O60" s="9"/>
      <c r="P60" s="9"/>
      <c r="Q60" s="9">
        <v>5</v>
      </c>
      <c r="R60" s="9"/>
      <c r="S60" s="9"/>
      <c r="T60" s="9"/>
      <c r="U60" s="9"/>
      <c r="V60" s="9"/>
      <c r="W60" s="9"/>
      <c r="X60" s="9"/>
      <c r="Y60" s="9"/>
      <c r="Z60" s="9"/>
      <c r="AA60" s="9">
        <v>5</v>
      </c>
      <c r="AB60" s="9"/>
      <c r="AC60" s="9"/>
      <c r="AD60" s="9"/>
      <c r="AE60" s="9"/>
      <c r="AF60" s="9"/>
      <c r="AG60" s="9"/>
      <c r="AH60" s="9"/>
      <c r="AI60" s="9"/>
      <c r="AJ60" s="9"/>
      <c r="AK60" s="9"/>
      <c r="AL60" s="9"/>
      <c r="AM60" s="10"/>
      <c r="AN60" s="535"/>
      <c r="AO60" s="6">
        <f t="shared" si="0"/>
        <v>13</v>
      </c>
      <c r="AP60" s="6" t="str">
        <f>IF($D60="","",IF(COUNTIF(SPDB!$B$5:$B$50,$D60)=0,"適用無い？確認して",_xlfn.XLOOKUP($D60,SPDB!$B$5:$B$50,SPDB!$H$5:$H$50,"",,)))</f>
        <v>適用無い？確認して</v>
      </c>
      <c r="AQ60" s="112"/>
      <c r="AR60" s="6" t="str">
        <f t="shared" si="1"/>
        <v>SP</v>
      </c>
      <c r="AS60" s="6" t="str">
        <f>IF(D60="","",IF(AP60=0,"データ無!!",IF(COUNTIF(WeDB!$D$4:$D$183,$AP60)&gt;0,"WE適用",IF(AP60="適用無い？確認して","データ無!!",IF(AP60="（適用外）","適用無し","WE適用")))))</f>
        <v>データ無!!</v>
      </c>
      <c r="AT60" s="6" t="str">
        <f>IF(AND(AS60="WE適用",COUNTIF(Planning!$AS$10:$AS$896,$AP60&amp;"_"&amp;$AR60)&gt;0),"計画ok",IF(AND(AS60="WE適用",COUNTIF(Planning!$AS$10:$AS$896,$AP60&amp;"_"&amp;$AR60)=0),"未反映NG",""))</f>
        <v/>
      </c>
      <c r="AU60" s="6" t="str">
        <f t="shared" si="2"/>
        <v>適用無い？確認して_SP</v>
      </c>
    </row>
    <row r="61" spans="1:47" x14ac:dyDescent="0.35">
      <c r="A61" s="8">
        <v>57</v>
      </c>
      <c r="B61" s="9" t="s">
        <v>206</v>
      </c>
      <c r="C61" s="9" t="s">
        <v>2705</v>
      </c>
      <c r="D61" s="9" t="s">
        <v>2720</v>
      </c>
      <c r="E61" s="9" t="s">
        <v>2721</v>
      </c>
      <c r="F61" s="9" t="s">
        <v>2722</v>
      </c>
      <c r="G61" s="9" t="s">
        <v>2723</v>
      </c>
      <c r="H61" s="9"/>
      <c r="I61" s="9" t="s">
        <v>2498</v>
      </c>
      <c r="J61" s="9" t="s">
        <v>2499</v>
      </c>
      <c r="K61" s="9">
        <v>1</v>
      </c>
      <c r="L61" s="9" t="s">
        <v>2500</v>
      </c>
      <c r="M61" s="9" t="s">
        <v>2499</v>
      </c>
      <c r="N61" s="9" t="s">
        <v>2500</v>
      </c>
      <c r="O61" s="9"/>
      <c r="P61" s="9"/>
      <c r="Q61" s="9"/>
      <c r="R61" s="9"/>
      <c r="S61" s="9"/>
      <c r="T61" s="9"/>
      <c r="U61" s="9"/>
      <c r="V61" s="9"/>
      <c r="W61" s="9"/>
      <c r="X61" s="9">
        <v>5</v>
      </c>
      <c r="Y61" s="9"/>
      <c r="Z61" s="9"/>
      <c r="AA61" s="9"/>
      <c r="AB61" s="9"/>
      <c r="AC61" s="9"/>
      <c r="AD61" s="9"/>
      <c r="AE61" s="9"/>
      <c r="AF61" s="9"/>
      <c r="AG61" s="9"/>
      <c r="AH61" s="9"/>
      <c r="AI61" s="9"/>
      <c r="AJ61" s="9"/>
      <c r="AK61" s="9"/>
      <c r="AL61" s="9"/>
      <c r="AM61" s="10"/>
      <c r="AN61" s="535"/>
      <c r="AO61" s="6">
        <f t="shared" si="0"/>
        <v>13</v>
      </c>
      <c r="AP61" s="6" t="str">
        <f>IF($D61="","",IF(COUNTIF(SPDB!$B$5:$B$50,$D61)=0,"適用無い？確認して",_xlfn.XLOOKUP($D61,SPDB!$B$5:$B$50,SPDB!$H$5:$H$50,"",,)))</f>
        <v>適用無い？確認して</v>
      </c>
      <c r="AQ61" s="112"/>
      <c r="AR61" s="6" t="str">
        <f t="shared" si="1"/>
        <v>SP</v>
      </c>
      <c r="AS61" s="6" t="str">
        <f>IF(D61="","",IF(AP61=0,"データ無!!",IF(COUNTIF(WeDB!$D$4:$D$183,$AP61)&gt;0,"WE適用",IF(AP61="適用無い？確認して","データ無!!",IF(AP61="（適用外）","適用無し","WE適用")))))</f>
        <v>データ無!!</v>
      </c>
      <c r="AT61" s="6" t="str">
        <f>IF(AND(AS61="WE適用",COUNTIF(Planning!$AS$10:$AS$896,$AP61&amp;"_"&amp;$AR61)&gt;0),"計画ok",IF(AND(AS61="WE適用",COUNTIF(Planning!$AS$10:$AS$896,$AP61&amp;"_"&amp;$AR61)=0),"未反映NG",""))</f>
        <v/>
      </c>
      <c r="AU61" s="6" t="str">
        <f t="shared" si="2"/>
        <v>適用無い？確認して_SP</v>
      </c>
    </row>
    <row r="62" spans="1:47" x14ac:dyDescent="0.35">
      <c r="A62" s="8">
        <v>58</v>
      </c>
      <c r="B62" s="9" t="s">
        <v>206</v>
      </c>
      <c r="C62" s="9" t="s">
        <v>2705</v>
      </c>
      <c r="D62" s="9" t="s">
        <v>2724</v>
      </c>
      <c r="E62" s="9" t="s">
        <v>2725</v>
      </c>
      <c r="F62" s="9" t="s">
        <v>2726</v>
      </c>
      <c r="G62" s="9" t="s">
        <v>2727</v>
      </c>
      <c r="H62" s="9"/>
      <c r="I62" s="9" t="s">
        <v>2498</v>
      </c>
      <c r="J62" s="9" t="s">
        <v>2499</v>
      </c>
      <c r="K62" s="9">
        <v>1</v>
      </c>
      <c r="L62" s="9" t="s">
        <v>2500</v>
      </c>
      <c r="M62" s="9" t="s">
        <v>2499</v>
      </c>
      <c r="N62" s="9" t="s">
        <v>2500</v>
      </c>
      <c r="O62" s="9"/>
      <c r="P62" s="9"/>
      <c r="Q62" s="9"/>
      <c r="R62" s="9"/>
      <c r="S62" s="9"/>
      <c r="T62" s="9"/>
      <c r="U62" s="9"/>
      <c r="V62" s="9"/>
      <c r="W62" s="9">
        <v>5</v>
      </c>
      <c r="X62" s="9"/>
      <c r="Y62" s="9"/>
      <c r="Z62" s="9"/>
      <c r="AA62" s="9"/>
      <c r="AB62" s="9"/>
      <c r="AC62" s="9"/>
      <c r="AD62" s="9"/>
      <c r="AE62" s="9"/>
      <c r="AF62" s="9"/>
      <c r="AG62" s="9"/>
      <c r="AH62" s="9"/>
      <c r="AI62" s="9"/>
      <c r="AJ62" s="9"/>
      <c r="AK62" s="9"/>
      <c r="AL62" s="9"/>
      <c r="AM62" s="10"/>
      <c r="AN62" s="535"/>
      <c r="AO62" s="6">
        <f t="shared" si="0"/>
        <v>13</v>
      </c>
      <c r="AP62" s="6" t="str">
        <f>IF($D62="","",IF(COUNTIF(SPDB!$B$5:$B$50,$D62)=0,"適用無い？確認して",_xlfn.XLOOKUP($D62,SPDB!$B$5:$B$50,SPDB!$H$5:$H$50,"",,)))</f>
        <v>適用無い？確認して</v>
      </c>
      <c r="AQ62" s="112"/>
      <c r="AR62" s="6" t="str">
        <f t="shared" si="1"/>
        <v>SP</v>
      </c>
      <c r="AS62" s="6" t="str">
        <f>IF(D62="","",IF(AP62=0,"データ無!!",IF(COUNTIF(WeDB!$D$4:$D$183,$AP62)&gt;0,"WE適用",IF(AP62="適用無い？確認して","データ無!!",IF(AP62="（適用外）","適用無し","WE適用")))))</f>
        <v>データ無!!</v>
      </c>
      <c r="AT62" s="6" t="str">
        <f>IF(AND(AS62="WE適用",COUNTIF(Planning!$AS$10:$AS$896,$AP62&amp;"_"&amp;$AR62)&gt;0),"計画ok",IF(AND(AS62="WE適用",COUNTIF(Planning!$AS$10:$AS$896,$AP62&amp;"_"&amp;$AR62)=0),"未反映NG",""))</f>
        <v/>
      </c>
      <c r="AU62" s="6" t="str">
        <f t="shared" si="2"/>
        <v>適用無い？確認して_SP</v>
      </c>
    </row>
    <row r="63" spans="1:47" x14ac:dyDescent="0.35">
      <c r="A63" s="8">
        <v>59</v>
      </c>
      <c r="B63" s="9" t="s">
        <v>206</v>
      </c>
      <c r="C63" s="9" t="s">
        <v>2705</v>
      </c>
      <c r="D63" s="9" t="s">
        <v>2728</v>
      </c>
      <c r="E63" s="9" t="s">
        <v>2729</v>
      </c>
      <c r="F63" s="9" t="s">
        <v>2730</v>
      </c>
      <c r="G63" s="9" t="s">
        <v>2731</v>
      </c>
      <c r="H63" s="9" t="s">
        <v>2732</v>
      </c>
      <c r="I63" s="9" t="s">
        <v>2498</v>
      </c>
      <c r="J63" s="9" t="s">
        <v>2499</v>
      </c>
      <c r="K63" s="9">
        <v>1</v>
      </c>
      <c r="L63" s="9" t="s">
        <v>2500</v>
      </c>
      <c r="M63" s="9">
        <v>3</v>
      </c>
      <c r="N63" s="9" t="s">
        <v>2500</v>
      </c>
      <c r="O63" s="9"/>
      <c r="P63" s="9"/>
      <c r="Q63" s="9"/>
      <c r="R63" s="9"/>
      <c r="S63" s="9"/>
      <c r="T63" s="9"/>
      <c r="U63" s="9"/>
      <c r="V63" s="9"/>
      <c r="W63" s="9"/>
      <c r="X63" s="9">
        <v>5</v>
      </c>
      <c r="Y63" s="9"/>
      <c r="Z63" s="9"/>
      <c r="AA63" s="9"/>
      <c r="AB63" s="9"/>
      <c r="AC63" s="9"/>
      <c r="AD63" s="9"/>
      <c r="AE63" s="9"/>
      <c r="AF63" s="9"/>
      <c r="AG63" s="9"/>
      <c r="AH63" s="9"/>
      <c r="AI63" s="9"/>
      <c r="AJ63" s="9"/>
      <c r="AK63" s="9"/>
      <c r="AL63" s="9"/>
      <c r="AM63" s="10"/>
      <c r="AN63" s="535"/>
      <c r="AO63" s="6">
        <f t="shared" si="0"/>
        <v>15</v>
      </c>
      <c r="AP63" s="6" t="str">
        <f>IF($D63="","",IF(COUNTIF(SPDB!$B$5:$B$50,$D63)=0,"適用無い？確認して",_xlfn.XLOOKUP($D63,SPDB!$B$5:$B$50,SPDB!$H$5:$H$50,"",,)))</f>
        <v>適用無い？確認して</v>
      </c>
      <c r="AQ63" s="112"/>
      <c r="AR63" s="6" t="str">
        <f t="shared" si="1"/>
        <v>SP</v>
      </c>
      <c r="AS63" s="6" t="str">
        <f>IF(D63="","",IF(AP63=0,"データ無!!",IF(COUNTIF(WeDB!$D$4:$D$183,$AP63)&gt;0,"WE適用",IF(AP63="適用無い？確認して","データ無!!",IF(AP63="（適用外）","適用無し","WE適用")))))</f>
        <v>データ無!!</v>
      </c>
      <c r="AT63" s="6" t="str">
        <f>IF(AND(AS63="WE適用",COUNTIF(Planning!$AS$10:$AS$896,$AP63&amp;"_"&amp;$AR63)&gt;0),"計画ok",IF(AND(AS63="WE適用",COUNTIF(Planning!$AS$10:$AS$896,$AP63&amp;"_"&amp;$AR63)=0),"未反映NG",""))</f>
        <v/>
      </c>
      <c r="AU63" s="6" t="str">
        <f t="shared" si="2"/>
        <v>適用無い？確認して_SP</v>
      </c>
    </row>
    <row r="64" spans="1:47" x14ac:dyDescent="0.35">
      <c r="A64" s="8">
        <v>60</v>
      </c>
      <c r="B64" s="9" t="s">
        <v>206</v>
      </c>
      <c r="C64" s="9" t="s">
        <v>2705</v>
      </c>
      <c r="D64" s="9" t="s">
        <v>2733</v>
      </c>
      <c r="E64" s="9" t="s">
        <v>2734</v>
      </c>
      <c r="F64" s="9" t="s">
        <v>2735</v>
      </c>
      <c r="G64" s="9" t="s">
        <v>2731</v>
      </c>
      <c r="H64" s="9" t="s">
        <v>2732</v>
      </c>
      <c r="I64" s="9" t="s">
        <v>2498</v>
      </c>
      <c r="J64" s="9" t="s">
        <v>2499</v>
      </c>
      <c r="K64" s="9">
        <v>1</v>
      </c>
      <c r="L64" s="9" t="s">
        <v>2500</v>
      </c>
      <c r="M64" s="9" t="s">
        <v>2499</v>
      </c>
      <c r="N64" s="9" t="s">
        <v>2500</v>
      </c>
      <c r="O64" s="9"/>
      <c r="P64" s="9"/>
      <c r="Q64" s="9"/>
      <c r="R64" s="9"/>
      <c r="S64" s="9"/>
      <c r="T64" s="9"/>
      <c r="U64" s="9"/>
      <c r="V64" s="9"/>
      <c r="W64" s="9"/>
      <c r="X64" s="9">
        <v>5</v>
      </c>
      <c r="Y64" s="9"/>
      <c r="Z64" s="9"/>
      <c r="AA64" s="9"/>
      <c r="AB64" s="9"/>
      <c r="AC64" s="9"/>
      <c r="AD64" s="9"/>
      <c r="AE64" s="9"/>
      <c r="AF64" s="9"/>
      <c r="AG64" s="9"/>
      <c r="AH64" s="9"/>
      <c r="AI64" s="9"/>
      <c r="AJ64" s="9"/>
      <c r="AK64" s="9"/>
      <c r="AL64" s="9"/>
      <c r="AM64" s="10"/>
      <c r="AN64" s="535"/>
      <c r="AO64" s="6">
        <f t="shared" si="0"/>
        <v>15</v>
      </c>
      <c r="AP64" s="6" t="str">
        <f>IF($D64="","",IF(COUNTIF(SPDB!$B$5:$B$50,$D64)=0,"適用無い？確認して",_xlfn.XLOOKUP($D64,SPDB!$B$5:$B$50,SPDB!$H$5:$H$50,"",,)))</f>
        <v>適用無い？確認して</v>
      </c>
      <c r="AQ64" s="112"/>
      <c r="AR64" s="6" t="str">
        <f t="shared" si="1"/>
        <v>SP</v>
      </c>
      <c r="AS64" s="6" t="str">
        <f>IF(D64="","",IF(AP64=0,"データ無!!",IF(COUNTIF(WeDB!$D$4:$D$183,$AP64)&gt;0,"WE適用",IF(AP64="適用無い？確認して","データ無!!",IF(AP64="（適用外）","適用無し","WE適用")))))</f>
        <v>データ無!!</v>
      </c>
      <c r="AT64" s="6" t="str">
        <f>IF(AND(AS64="WE適用",COUNTIF(Planning!$AS$10:$AS$896,$AP64&amp;"_"&amp;$AR64)&gt;0),"計画ok",IF(AND(AS64="WE適用",COUNTIF(Planning!$AS$10:$AS$896,$AP64&amp;"_"&amp;$AR64)=0),"未反映NG",""))</f>
        <v/>
      </c>
      <c r="AU64" s="6" t="str">
        <f t="shared" si="2"/>
        <v>適用無い？確認して_SP</v>
      </c>
    </row>
    <row r="65" spans="1:47" x14ac:dyDescent="0.35">
      <c r="A65" s="8">
        <v>61</v>
      </c>
      <c r="B65" s="9" t="s">
        <v>206</v>
      </c>
      <c r="C65" s="9" t="s">
        <v>2705</v>
      </c>
      <c r="D65" s="9" t="s">
        <v>2736</v>
      </c>
      <c r="E65" s="9" t="s">
        <v>2737</v>
      </c>
      <c r="F65" s="9" t="s">
        <v>2738</v>
      </c>
      <c r="G65" s="9" t="s">
        <v>2739</v>
      </c>
      <c r="H65" s="9" t="s">
        <v>2694</v>
      </c>
      <c r="I65" s="9" t="s">
        <v>2498</v>
      </c>
      <c r="J65" s="9" t="s">
        <v>2499</v>
      </c>
      <c r="K65" s="9">
        <v>1</v>
      </c>
      <c r="L65" s="9" t="s">
        <v>2500</v>
      </c>
      <c r="M65" s="9" t="s">
        <v>2499</v>
      </c>
      <c r="N65" s="9" t="s">
        <v>2500</v>
      </c>
      <c r="O65" s="9"/>
      <c r="P65" s="9"/>
      <c r="Q65" s="9"/>
      <c r="R65" s="9"/>
      <c r="S65" s="9">
        <v>5</v>
      </c>
      <c r="T65" s="9"/>
      <c r="U65" s="9"/>
      <c r="V65" s="9"/>
      <c r="W65" s="9"/>
      <c r="X65" s="9"/>
      <c r="Y65" s="9"/>
      <c r="Z65" s="9"/>
      <c r="AA65" s="9"/>
      <c r="AB65" s="9"/>
      <c r="AC65" s="9">
        <v>5</v>
      </c>
      <c r="AD65" s="9"/>
      <c r="AE65" s="9"/>
      <c r="AF65" s="9"/>
      <c r="AG65" s="9"/>
      <c r="AH65" s="9"/>
      <c r="AI65" s="9"/>
      <c r="AJ65" s="9"/>
      <c r="AK65" s="9"/>
      <c r="AL65" s="9"/>
      <c r="AM65" s="10"/>
      <c r="AN65" s="535"/>
      <c r="AO65" s="6">
        <f t="shared" si="0"/>
        <v>15</v>
      </c>
      <c r="AP65" s="6" t="str">
        <f>IF($D65="","",IF(COUNTIF(SPDB!$B$5:$B$50,$D65)=0,"適用無い？確認して",_xlfn.XLOOKUP($D65,SPDB!$B$5:$B$50,SPDB!$H$5:$H$50,"",,)))</f>
        <v>適用無い？確認して</v>
      </c>
      <c r="AQ65" s="112"/>
      <c r="AR65" s="6" t="str">
        <f t="shared" si="1"/>
        <v>SP</v>
      </c>
      <c r="AS65" s="6" t="str">
        <f>IF(D65="","",IF(AP65=0,"データ無!!",IF(COUNTIF(WeDB!$D$4:$D$183,$AP65)&gt;0,"WE適用",IF(AP65="適用無い？確認して","データ無!!",IF(AP65="（適用外）","適用無し","WE適用")))))</f>
        <v>データ無!!</v>
      </c>
      <c r="AT65" s="6" t="str">
        <f>IF(AND(AS65="WE適用",COUNTIF(Planning!$AS$10:$AS$896,$AP65&amp;"_"&amp;$AR65)&gt;0),"計画ok",IF(AND(AS65="WE適用",COUNTIF(Planning!$AS$10:$AS$896,$AP65&amp;"_"&amp;$AR65)=0),"未反映NG",""))</f>
        <v/>
      </c>
      <c r="AU65" s="6" t="str">
        <f t="shared" si="2"/>
        <v>適用無い？確認して_SP</v>
      </c>
    </row>
    <row r="66" spans="1:47" x14ac:dyDescent="0.35">
      <c r="A66" s="8">
        <v>62</v>
      </c>
      <c r="B66" s="9" t="s">
        <v>206</v>
      </c>
      <c r="C66" s="9" t="s">
        <v>2705</v>
      </c>
      <c r="D66" s="9" t="s">
        <v>2740</v>
      </c>
      <c r="E66" s="9" t="s">
        <v>2741</v>
      </c>
      <c r="F66" s="9" t="s">
        <v>2742</v>
      </c>
      <c r="G66" s="9" t="s">
        <v>2508</v>
      </c>
      <c r="H66" s="9"/>
      <c r="I66" s="9" t="s">
        <v>2498</v>
      </c>
      <c r="J66" s="9" t="s">
        <v>2499</v>
      </c>
      <c r="K66" s="9">
        <v>1</v>
      </c>
      <c r="L66" s="9" t="s">
        <v>2500</v>
      </c>
      <c r="M66" s="9">
        <v>1</v>
      </c>
      <c r="N66" s="9" t="s">
        <v>2500</v>
      </c>
      <c r="O66" s="9"/>
      <c r="P66" s="9"/>
      <c r="Q66" s="9"/>
      <c r="R66" s="9"/>
      <c r="S66" s="9"/>
      <c r="T66" s="9"/>
      <c r="U66" s="9">
        <v>5</v>
      </c>
      <c r="V66" s="9"/>
      <c r="W66" s="9"/>
      <c r="X66" s="9"/>
      <c r="Y66" s="9"/>
      <c r="Z66" s="9"/>
      <c r="AA66" s="9"/>
      <c r="AB66" s="9"/>
      <c r="AC66" s="9"/>
      <c r="AD66" s="9"/>
      <c r="AE66" s="9"/>
      <c r="AF66" s="9"/>
      <c r="AG66" s="9"/>
      <c r="AH66" s="9"/>
      <c r="AI66" s="9"/>
      <c r="AJ66" s="9"/>
      <c r="AK66" s="9"/>
      <c r="AL66" s="9"/>
      <c r="AM66" s="10"/>
      <c r="AN66" s="535"/>
      <c r="AO66" s="6">
        <f t="shared" si="0"/>
        <v>13</v>
      </c>
      <c r="AP66" s="6" t="str">
        <f>IF($D66="","",IF(COUNTIF(SPDB!$B$5:$B$50,$D66)=0,"適用無い？確認して",_xlfn.XLOOKUP($D66,SPDB!$B$5:$B$50,SPDB!$H$5:$H$50,"",,)))</f>
        <v>適用無い？確認して</v>
      </c>
      <c r="AQ66" s="112"/>
      <c r="AR66" s="6" t="str">
        <f t="shared" si="1"/>
        <v>SP</v>
      </c>
      <c r="AS66" s="6" t="str">
        <f>IF(D66="","",IF(AP66=0,"データ無!!",IF(COUNTIF(WeDB!$D$4:$D$183,$AP66)&gt;0,"WE適用",IF(AP66="適用無い？確認して","データ無!!",IF(AP66="（適用外）","適用無し","WE適用")))))</f>
        <v>データ無!!</v>
      </c>
      <c r="AT66" s="6" t="str">
        <f>IF(AND(AS66="WE適用",COUNTIF(Planning!$AS$10:$AS$896,$AP66&amp;"_"&amp;$AR66)&gt;0),"計画ok",IF(AND(AS66="WE適用",COUNTIF(Planning!$AS$10:$AS$896,$AP66&amp;"_"&amp;$AR66)=0),"未反映NG",""))</f>
        <v/>
      </c>
      <c r="AU66" s="6" t="str">
        <f t="shared" si="2"/>
        <v>適用無い？確認して_SP</v>
      </c>
    </row>
    <row r="67" spans="1:47" x14ac:dyDescent="0.35">
      <c r="A67" s="8">
        <v>63</v>
      </c>
      <c r="B67" s="9" t="s">
        <v>206</v>
      </c>
      <c r="C67" s="9" t="s">
        <v>2705</v>
      </c>
      <c r="D67" s="9" t="s">
        <v>2743</v>
      </c>
      <c r="E67" s="9" t="s">
        <v>2744</v>
      </c>
      <c r="F67" s="9" t="s">
        <v>2745</v>
      </c>
      <c r="G67" s="9" t="s">
        <v>2508</v>
      </c>
      <c r="H67" s="9"/>
      <c r="I67" s="9" t="s">
        <v>2498</v>
      </c>
      <c r="J67" s="9" t="s">
        <v>2499</v>
      </c>
      <c r="K67" s="9">
        <v>1</v>
      </c>
      <c r="L67" s="9" t="s">
        <v>2500</v>
      </c>
      <c r="M67" s="9" t="s">
        <v>2499</v>
      </c>
      <c r="N67" s="9" t="s">
        <v>2500</v>
      </c>
      <c r="O67" s="9"/>
      <c r="P67" s="9"/>
      <c r="Q67" s="9"/>
      <c r="R67" s="9"/>
      <c r="S67" s="9"/>
      <c r="T67" s="9"/>
      <c r="U67" s="9"/>
      <c r="V67" s="9"/>
      <c r="W67" s="9"/>
      <c r="X67" s="9"/>
      <c r="Y67" s="9"/>
      <c r="Z67" s="9"/>
      <c r="AA67" s="9"/>
      <c r="AB67" s="9"/>
      <c r="AC67" s="9">
        <v>5</v>
      </c>
      <c r="AD67" s="9"/>
      <c r="AE67" s="9"/>
      <c r="AF67" s="9"/>
      <c r="AG67" s="9"/>
      <c r="AH67" s="9"/>
      <c r="AI67" s="9"/>
      <c r="AJ67" s="9"/>
      <c r="AK67" s="9"/>
      <c r="AL67" s="9"/>
      <c r="AM67" s="10"/>
      <c r="AN67" s="535"/>
      <c r="AO67" s="6">
        <f t="shared" si="0"/>
        <v>13</v>
      </c>
      <c r="AP67" s="6" t="str">
        <f>IF($D67="","",IF(COUNTIF(SPDB!$B$5:$B$50,$D67)=0,"適用無い？確認して",_xlfn.XLOOKUP($D67,SPDB!$B$5:$B$50,SPDB!$H$5:$H$50,"",,)))</f>
        <v>適用無い？確認して</v>
      </c>
      <c r="AQ67" s="112"/>
      <c r="AR67" s="6" t="str">
        <f t="shared" si="1"/>
        <v>SP</v>
      </c>
      <c r="AS67" s="6" t="str">
        <f>IF(D67="","",IF(AP67=0,"データ無!!",IF(COUNTIF(WeDB!$D$4:$D$183,$AP67)&gt;0,"WE適用",IF(AP67="適用無い？確認して","データ無!!",IF(AP67="（適用外）","適用無し","WE適用")))))</f>
        <v>データ無!!</v>
      </c>
      <c r="AT67" s="6" t="str">
        <f>IF(AND(AS67="WE適用",COUNTIF(Planning!$AS$10:$AS$896,$AP67&amp;"_"&amp;$AR67)&gt;0),"計画ok",IF(AND(AS67="WE適用",COUNTIF(Planning!$AS$10:$AS$896,$AP67&amp;"_"&amp;$AR67)=0),"未反映NG",""))</f>
        <v/>
      </c>
      <c r="AU67" s="6" t="str">
        <f t="shared" si="2"/>
        <v>適用無い？確認して_SP</v>
      </c>
    </row>
    <row r="68" spans="1:47" x14ac:dyDescent="0.35">
      <c r="A68" s="8">
        <v>64</v>
      </c>
      <c r="B68" s="9" t="s">
        <v>206</v>
      </c>
      <c r="C68" s="9" t="s">
        <v>2705</v>
      </c>
      <c r="D68" s="9" t="s">
        <v>2746</v>
      </c>
      <c r="E68" s="9" t="s">
        <v>2747</v>
      </c>
      <c r="F68" s="9" t="s">
        <v>2748</v>
      </c>
      <c r="G68" s="9" t="s">
        <v>2749</v>
      </c>
      <c r="H68" s="9" t="s">
        <v>2520</v>
      </c>
      <c r="I68" s="9" t="s">
        <v>2498</v>
      </c>
      <c r="J68" s="9" t="s">
        <v>2499</v>
      </c>
      <c r="K68" s="9">
        <v>1</v>
      </c>
      <c r="L68" s="9" t="s">
        <v>2500</v>
      </c>
      <c r="M68" s="9" t="s">
        <v>2499</v>
      </c>
      <c r="N68" s="9" t="s">
        <v>2500</v>
      </c>
      <c r="O68" s="9"/>
      <c r="P68" s="9"/>
      <c r="Q68" s="9"/>
      <c r="R68" s="9"/>
      <c r="S68" s="9"/>
      <c r="T68" s="9"/>
      <c r="U68" s="9"/>
      <c r="V68" s="9"/>
      <c r="W68" s="9">
        <v>10</v>
      </c>
      <c r="X68" s="9"/>
      <c r="Y68" s="9"/>
      <c r="Z68" s="9"/>
      <c r="AA68" s="9"/>
      <c r="AB68" s="9"/>
      <c r="AC68" s="9"/>
      <c r="AD68" s="9"/>
      <c r="AE68" s="9"/>
      <c r="AF68" s="9"/>
      <c r="AG68" s="9"/>
      <c r="AH68" s="9"/>
      <c r="AI68" s="9"/>
      <c r="AJ68" s="9"/>
      <c r="AK68" s="9"/>
      <c r="AL68" s="9"/>
      <c r="AM68" s="10"/>
      <c r="AN68" s="535"/>
      <c r="AO68" s="6">
        <f t="shared" si="0"/>
        <v>15</v>
      </c>
      <c r="AP68" s="6" t="str">
        <f>IF($D68="","",IF(COUNTIF(SPDB!$B$5:$B$50,$D68)=0,"適用無い？確認して",_xlfn.XLOOKUP($D68,SPDB!$B$5:$B$50,SPDB!$H$5:$H$50,"",,)))</f>
        <v>適用無い？確認して</v>
      </c>
      <c r="AQ68" s="112"/>
      <c r="AR68" s="6" t="str">
        <f t="shared" si="1"/>
        <v>SP</v>
      </c>
      <c r="AS68" s="6" t="str">
        <f>IF(D68="","",IF(AP68=0,"データ無!!",IF(COUNTIF(WeDB!$D$4:$D$183,$AP68)&gt;0,"WE適用",IF(AP68="適用無い？確認して","データ無!!",IF(AP68="（適用外）","適用無し","WE適用")))))</f>
        <v>データ無!!</v>
      </c>
      <c r="AT68" s="6" t="str">
        <f>IF(AND(AS68="WE適用",COUNTIF(Planning!$AS$10:$AS$896,$AP68&amp;"_"&amp;$AR68)&gt;0),"計画ok",IF(AND(AS68="WE適用",COUNTIF(Planning!$AS$10:$AS$896,$AP68&amp;"_"&amp;$AR68)=0),"未反映NG",""))</f>
        <v/>
      </c>
      <c r="AU68" s="6" t="str">
        <f t="shared" si="2"/>
        <v>適用無い？確認して_SP</v>
      </c>
    </row>
    <row r="69" spans="1:47" x14ac:dyDescent="0.35">
      <c r="A69" s="8">
        <v>65</v>
      </c>
      <c r="B69" s="9" t="s">
        <v>206</v>
      </c>
      <c r="C69" s="9" t="s">
        <v>2705</v>
      </c>
      <c r="D69" s="9" t="s">
        <v>2750</v>
      </c>
      <c r="E69" s="9" t="s">
        <v>2751</v>
      </c>
      <c r="F69" s="9" t="s">
        <v>2752</v>
      </c>
      <c r="G69" s="9" t="s">
        <v>2739</v>
      </c>
      <c r="H69" s="9" t="s">
        <v>2694</v>
      </c>
      <c r="I69" s="9" t="s">
        <v>2498</v>
      </c>
      <c r="J69" s="9" t="s">
        <v>2499</v>
      </c>
      <c r="K69" s="9">
        <v>1</v>
      </c>
      <c r="L69" s="9" t="s">
        <v>2500</v>
      </c>
      <c r="M69" s="9" t="s">
        <v>2499</v>
      </c>
      <c r="N69" s="9" t="s">
        <v>2500</v>
      </c>
      <c r="O69" s="9">
        <v>10</v>
      </c>
      <c r="P69" s="9"/>
      <c r="Q69" s="9"/>
      <c r="R69" s="9"/>
      <c r="S69" s="9"/>
      <c r="T69" s="9"/>
      <c r="U69" s="9"/>
      <c r="V69" s="9"/>
      <c r="W69" s="9"/>
      <c r="X69" s="9"/>
      <c r="Y69" s="9"/>
      <c r="Z69" s="9"/>
      <c r="AA69" s="9"/>
      <c r="AB69" s="9"/>
      <c r="AC69" s="9"/>
      <c r="AD69" s="9"/>
      <c r="AE69" s="9"/>
      <c r="AF69" s="9"/>
      <c r="AG69" s="9"/>
      <c r="AH69" s="9"/>
      <c r="AI69" s="9"/>
      <c r="AJ69" s="9"/>
      <c r="AK69" s="9"/>
      <c r="AL69" s="9"/>
      <c r="AM69" s="10"/>
      <c r="AN69" s="535"/>
      <c r="AO69" s="6">
        <f t="shared" si="0"/>
        <v>15</v>
      </c>
      <c r="AP69" s="6" t="str">
        <f>IF($D69="","",IF(COUNTIF(SPDB!$B$5:$B$50,$D69)=0,"適用無い？確認して",_xlfn.XLOOKUP($D69,SPDB!$B$5:$B$50,SPDB!$H$5:$H$50,"",,)))</f>
        <v>適用無い？確認して</v>
      </c>
      <c r="AQ69" s="112"/>
      <c r="AR69" s="6" t="str">
        <f t="shared" si="1"/>
        <v>SP</v>
      </c>
      <c r="AS69" s="6" t="str">
        <f>IF(D69="","",IF(AP69=0,"データ無!!",IF(COUNTIF(WeDB!$D$4:$D$183,$AP69)&gt;0,"WE適用",IF(AP69="適用無い？確認して","データ無!!",IF(AP69="（適用外）","適用無し","WE適用")))))</f>
        <v>データ無!!</v>
      </c>
      <c r="AT69" s="6" t="str">
        <f>IF(AND(AS69="WE適用",COUNTIF(Planning!$AS$10:$AS$896,$AP69&amp;"_"&amp;$AR69)&gt;0),"計画ok",IF(AND(AS69="WE適用",COUNTIF(Planning!$AS$10:$AS$896,$AP69&amp;"_"&amp;$AR69)=0),"未反映NG",""))</f>
        <v/>
      </c>
      <c r="AU69" s="6" t="str">
        <f t="shared" si="2"/>
        <v>適用無い？確認して_SP</v>
      </c>
    </row>
    <row r="70" spans="1:47" x14ac:dyDescent="0.35">
      <c r="A70" s="8">
        <v>66</v>
      </c>
      <c r="B70" s="9" t="s">
        <v>206</v>
      </c>
      <c r="C70" s="9" t="s">
        <v>2705</v>
      </c>
      <c r="D70" s="9" t="s">
        <v>2753</v>
      </c>
      <c r="E70" s="9" t="s">
        <v>2754</v>
      </c>
      <c r="F70" s="9" t="s">
        <v>2755</v>
      </c>
      <c r="G70" s="9" t="s">
        <v>2508</v>
      </c>
      <c r="H70" s="9"/>
      <c r="I70" s="9" t="s">
        <v>2498</v>
      </c>
      <c r="J70" s="9" t="s">
        <v>2499</v>
      </c>
      <c r="K70" s="9">
        <v>1</v>
      </c>
      <c r="L70" s="9" t="s">
        <v>2500</v>
      </c>
      <c r="M70" s="9" t="s">
        <v>2499</v>
      </c>
      <c r="N70" s="9" t="s">
        <v>2500</v>
      </c>
      <c r="O70" s="9"/>
      <c r="P70" s="9">
        <v>20</v>
      </c>
      <c r="Q70" s="9"/>
      <c r="R70" s="9"/>
      <c r="S70" s="9"/>
      <c r="T70" s="9"/>
      <c r="U70" s="9"/>
      <c r="V70" s="9"/>
      <c r="W70" s="9"/>
      <c r="X70" s="9"/>
      <c r="Y70" s="9"/>
      <c r="Z70" s="9"/>
      <c r="AA70" s="9"/>
      <c r="AB70" s="9"/>
      <c r="AC70" s="9"/>
      <c r="AD70" s="9"/>
      <c r="AE70" s="9"/>
      <c r="AF70" s="9"/>
      <c r="AG70" s="9"/>
      <c r="AH70" s="9"/>
      <c r="AI70" s="9"/>
      <c r="AJ70" s="9"/>
      <c r="AK70" s="9"/>
      <c r="AL70" s="9"/>
      <c r="AM70" s="10"/>
      <c r="AN70" s="535"/>
      <c r="AO70" s="6">
        <f t="shared" ref="AO70:AO133" si="3">LEN(D70)</f>
        <v>13</v>
      </c>
      <c r="AP70" s="6" t="str">
        <f>IF($D70="","",IF(COUNTIF(SPDB!$B$5:$B$50,$D70)=0,"適用無い？確認して",_xlfn.XLOOKUP($D70,SPDB!$B$5:$B$50,SPDB!$H$5:$H$50,"",,)))</f>
        <v>適用無い？確認して</v>
      </c>
      <c r="AQ70" s="112"/>
      <c r="AR70" s="6" t="str">
        <f t="shared" ref="AR70:AR133" si="4">IF(D70="","","SP")</f>
        <v>SP</v>
      </c>
      <c r="AS70" s="6" t="str">
        <f>IF(D70="","",IF(AP70=0,"データ無!!",IF(COUNTIF(WeDB!$D$4:$D$183,$AP70)&gt;0,"WE適用",IF(AP70="適用無い？確認して","データ無!!",IF(AP70="（適用外）","適用無し","WE適用")))))</f>
        <v>データ無!!</v>
      </c>
      <c r="AT70" s="6" t="str">
        <f>IF(AND(AS70="WE適用",COUNTIF(Planning!$AS$10:$AS$896,$AP70&amp;"_"&amp;$AR70)&gt;0),"計画ok",IF(AND(AS70="WE適用",COUNTIF(Planning!$AS$10:$AS$896,$AP70&amp;"_"&amp;$AR70)=0),"未反映NG",""))</f>
        <v/>
      </c>
      <c r="AU70" s="6" t="str">
        <f t="shared" ref="AU70:AU133" si="5">AP70&amp;"_"&amp;AR70</f>
        <v>適用無い？確認して_SP</v>
      </c>
    </row>
    <row r="71" spans="1:47" x14ac:dyDescent="0.35">
      <c r="A71" s="8">
        <v>67</v>
      </c>
      <c r="B71" s="9" t="s">
        <v>206</v>
      </c>
      <c r="C71" s="9" t="s">
        <v>2705</v>
      </c>
      <c r="D71" s="9" t="s">
        <v>2756</v>
      </c>
      <c r="E71" s="9" t="s">
        <v>2757</v>
      </c>
      <c r="F71" s="9" t="s">
        <v>2758</v>
      </c>
      <c r="G71" s="9" t="s">
        <v>2739</v>
      </c>
      <c r="H71" s="9" t="s">
        <v>2694</v>
      </c>
      <c r="I71" s="9" t="s">
        <v>2498</v>
      </c>
      <c r="J71" s="9" t="s">
        <v>2499</v>
      </c>
      <c r="K71" s="9">
        <v>1</v>
      </c>
      <c r="L71" s="9" t="s">
        <v>2500</v>
      </c>
      <c r="M71" s="9">
        <v>1</v>
      </c>
      <c r="N71" s="9" t="s">
        <v>2500</v>
      </c>
      <c r="O71" s="9"/>
      <c r="P71" s="9"/>
      <c r="Q71" s="9">
        <v>12</v>
      </c>
      <c r="R71" s="9"/>
      <c r="S71" s="9"/>
      <c r="T71" s="9"/>
      <c r="U71" s="9"/>
      <c r="V71" s="9"/>
      <c r="W71" s="9"/>
      <c r="X71" s="9"/>
      <c r="Y71" s="9"/>
      <c r="Z71" s="9"/>
      <c r="AA71" s="9"/>
      <c r="AB71" s="9"/>
      <c r="AC71" s="9"/>
      <c r="AD71" s="9"/>
      <c r="AE71" s="9"/>
      <c r="AF71" s="9"/>
      <c r="AG71" s="9"/>
      <c r="AH71" s="9"/>
      <c r="AI71" s="9"/>
      <c r="AJ71" s="9"/>
      <c r="AK71" s="9"/>
      <c r="AL71" s="9"/>
      <c r="AM71" s="10"/>
      <c r="AN71" s="535"/>
      <c r="AO71" s="6">
        <f t="shared" si="3"/>
        <v>15</v>
      </c>
      <c r="AP71" s="6" t="str">
        <f>IF($D71="","",IF(COUNTIF(SPDB!$B$5:$B$50,$D71)=0,"適用無い？確認して",_xlfn.XLOOKUP($D71,SPDB!$B$5:$B$50,SPDB!$H$5:$H$50,"",,)))</f>
        <v>適用無い？確認して</v>
      </c>
      <c r="AQ71" s="112"/>
      <c r="AR71" s="6" t="str">
        <f t="shared" si="4"/>
        <v>SP</v>
      </c>
      <c r="AS71" s="6" t="str">
        <f>IF(D71="","",IF(AP71=0,"データ無!!",IF(COUNTIF(WeDB!$D$4:$D$183,$AP71)&gt;0,"WE適用",IF(AP71="適用無い？確認して","データ無!!",IF(AP71="（適用外）","適用無し","WE適用")))))</f>
        <v>データ無!!</v>
      </c>
      <c r="AT71" s="6" t="str">
        <f>IF(AND(AS71="WE適用",COUNTIF(Planning!$AS$10:$AS$896,$AP71&amp;"_"&amp;$AR71)&gt;0),"計画ok",IF(AND(AS71="WE適用",COUNTIF(Planning!$AS$10:$AS$896,$AP71&amp;"_"&amp;$AR71)=0),"未反映NG",""))</f>
        <v/>
      </c>
      <c r="AU71" s="6" t="str">
        <f t="shared" si="5"/>
        <v>適用無い？確認して_SP</v>
      </c>
    </row>
    <row r="72" spans="1:47" x14ac:dyDescent="0.35">
      <c r="A72" s="8">
        <v>68</v>
      </c>
      <c r="B72" s="9" t="s">
        <v>206</v>
      </c>
      <c r="C72" s="9" t="s">
        <v>2705</v>
      </c>
      <c r="D72" s="9" t="s">
        <v>2759</v>
      </c>
      <c r="E72" s="9" t="s">
        <v>2760</v>
      </c>
      <c r="F72" s="9" t="s">
        <v>2761</v>
      </c>
      <c r="G72" s="9" t="s">
        <v>2508</v>
      </c>
      <c r="H72" s="9"/>
      <c r="I72" s="9" t="s">
        <v>2498</v>
      </c>
      <c r="J72" s="9" t="s">
        <v>2499</v>
      </c>
      <c r="K72" s="9">
        <v>1</v>
      </c>
      <c r="L72" s="9" t="s">
        <v>2500</v>
      </c>
      <c r="M72" s="9" t="s">
        <v>2499</v>
      </c>
      <c r="N72" s="9" t="s">
        <v>2500</v>
      </c>
      <c r="O72" s="9"/>
      <c r="P72" s="9"/>
      <c r="Q72" s="9"/>
      <c r="R72" s="9"/>
      <c r="S72" s="9"/>
      <c r="T72" s="9"/>
      <c r="U72" s="9"/>
      <c r="V72" s="9"/>
      <c r="W72" s="9"/>
      <c r="X72" s="9"/>
      <c r="Y72" s="9"/>
      <c r="Z72" s="9"/>
      <c r="AA72" s="9"/>
      <c r="AB72" s="9"/>
      <c r="AC72" s="9"/>
      <c r="AD72" s="9"/>
      <c r="AE72" s="9">
        <v>5</v>
      </c>
      <c r="AF72" s="9"/>
      <c r="AG72" s="9"/>
      <c r="AH72" s="9"/>
      <c r="AI72" s="9"/>
      <c r="AJ72" s="9"/>
      <c r="AK72" s="9"/>
      <c r="AL72" s="9"/>
      <c r="AM72" s="10"/>
      <c r="AN72" s="535"/>
      <c r="AO72" s="6">
        <f t="shared" si="3"/>
        <v>13</v>
      </c>
      <c r="AP72" s="6" t="str">
        <f>IF($D72="","",IF(COUNTIF(SPDB!$B$5:$B$50,$D72)=0,"適用無い？確認して",_xlfn.XLOOKUP($D72,SPDB!$B$5:$B$50,SPDB!$H$5:$H$50,"",,)))</f>
        <v>適用無い？確認して</v>
      </c>
      <c r="AQ72" s="112"/>
      <c r="AR72" s="6" t="str">
        <f t="shared" si="4"/>
        <v>SP</v>
      </c>
      <c r="AS72" s="6" t="str">
        <f>IF(D72="","",IF(AP72=0,"データ無!!",IF(COUNTIF(WeDB!$D$4:$D$183,$AP72)&gt;0,"WE適用",IF(AP72="適用無い？確認して","データ無!!",IF(AP72="（適用外）","適用無し","WE適用")))))</f>
        <v>データ無!!</v>
      </c>
      <c r="AT72" s="6" t="str">
        <f>IF(AND(AS72="WE適用",COUNTIF(Planning!$AS$10:$AS$896,$AP72&amp;"_"&amp;$AR72)&gt;0),"計画ok",IF(AND(AS72="WE適用",COUNTIF(Planning!$AS$10:$AS$896,$AP72&amp;"_"&amp;$AR72)=0),"未反映NG",""))</f>
        <v/>
      </c>
      <c r="AU72" s="6" t="str">
        <f t="shared" si="5"/>
        <v>適用無い？確認して_SP</v>
      </c>
    </row>
    <row r="73" spans="1:47" x14ac:dyDescent="0.35">
      <c r="A73" s="8">
        <v>69</v>
      </c>
      <c r="B73" s="9" t="s">
        <v>206</v>
      </c>
      <c r="C73" s="9" t="s">
        <v>2705</v>
      </c>
      <c r="D73" s="9" t="s">
        <v>2762</v>
      </c>
      <c r="E73" s="9" t="s">
        <v>2763</v>
      </c>
      <c r="F73" s="9" t="s">
        <v>2764</v>
      </c>
      <c r="G73" s="9" t="s">
        <v>2508</v>
      </c>
      <c r="H73" s="9"/>
      <c r="I73" s="9" t="s">
        <v>2498</v>
      </c>
      <c r="J73" s="9" t="s">
        <v>2499</v>
      </c>
      <c r="K73" s="9">
        <v>1</v>
      </c>
      <c r="L73" s="9" t="s">
        <v>2500</v>
      </c>
      <c r="M73" s="9">
        <v>1</v>
      </c>
      <c r="N73" s="9" t="s">
        <v>2500</v>
      </c>
      <c r="O73" s="9"/>
      <c r="P73" s="9"/>
      <c r="Q73" s="9"/>
      <c r="R73" s="9"/>
      <c r="S73" s="9"/>
      <c r="T73" s="9"/>
      <c r="U73" s="9"/>
      <c r="V73" s="9">
        <v>5</v>
      </c>
      <c r="W73" s="9"/>
      <c r="X73" s="9"/>
      <c r="Y73" s="9"/>
      <c r="Z73" s="9"/>
      <c r="AA73" s="9"/>
      <c r="AB73" s="9"/>
      <c r="AC73" s="9"/>
      <c r="AD73" s="9"/>
      <c r="AE73" s="9"/>
      <c r="AF73" s="9"/>
      <c r="AG73" s="9"/>
      <c r="AH73" s="9"/>
      <c r="AI73" s="9"/>
      <c r="AJ73" s="9"/>
      <c r="AK73" s="9"/>
      <c r="AL73" s="9"/>
      <c r="AM73" s="10"/>
      <c r="AN73" s="535"/>
      <c r="AO73" s="6">
        <f t="shared" si="3"/>
        <v>13</v>
      </c>
      <c r="AP73" s="6" t="str">
        <f>IF($D73="","",IF(COUNTIF(SPDB!$B$5:$B$50,$D73)=0,"適用無い？確認して",_xlfn.XLOOKUP($D73,SPDB!$B$5:$B$50,SPDB!$H$5:$H$50,"",,)))</f>
        <v>適用無い？確認して</v>
      </c>
      <c r="AQ73" s="112"/>
      <c r="AR73" s="6" t="str">
        <f t="shared" si="4"/>
        <v>SP</v>
      </c>
      <c r="AS73" s="6" t="str">
        <f>IF(D73="","",IF(AP73=0,"データ無!!",IF(COUNTIF(WeDB!$D$4:$D$183,$AP73)&gt;0,"WE適用",IF(AP73="適用無い？確認して","データ無!!",IF(AP73="（適用外）","適用無し","WE適用")))))</f>
        <v>データ無!!</v>
      </c>
      <c r="AT73" s="6" t="str">
        <f>IF(AND(AS73="WE適用",COUNTIF(Planning!$AS$10:$AS$896,$AP73&amp;"_"&amp;$AR73)&gt;0),"計画ok",IF(AND(AS73="WE適用",COUNTIF(Planning!$AS$10:$AS$896,$AP73&amp;"_"&amp;$AR73)=0),"未反映NG",""))</f>
        <v/>
      </c>
      <c r="AU73" s="6" t="str">
        <f t="shared" si="5"/>
        <v>適用無い？確認して_SP</v>
      </c>
    </row>
    <row r="74" spans="1:47" x14ac:dyDescent="0.35">
      <c r="A74" s="8">
        <v>70</v>
      </c>
      <c r="B74" s="9" t="s">
        <v>206</v>
      </c>
      <c r="C74" s="9" t="s">
        <v>2705</v>
      </c>
      <c r="D74" s="9" t="s">
        <v>2765</v>
      </c>
      <c r="E74" s="9" t="s">
        <v>2766</v>
      </c>
      <c r="F74" s="9" t="s">
        <v>2767</v>
      </c>
      <c r="G74" s="9" t="s">
        <v>2749</v>
      </c>
      <c r="H74" s="9" t="s">
        <v>2520</v>
      </c>
      <c r="I74" s="9" t="s">
        <v>2498</v>
      </c>
      <c r="J74" s="9" t="s">
        <v>2499</v>
      </c>
      <c r="K74" s="9">
        <v>1</v>
      </c>
      <c r="L74" s="9" t="s">
        <v>2500</v>
      </c>
      <c r="M74" s="9">
        <v>1</v>
      </c>
      <c r="N74" s="9" t="s">
        <v>2500</v>
      </c>
      <c r="O74" s="9"/>
      <c r="P74" s="9"/>
      <c r="Q74" s="9"/>
      <c r="R74" s="9">
        <v>15</v>
      </c>
      <c r="S74" s="9"/>
      <c r="T74" s="9">
        <v>5</v>
      </c>
      <c r="U74" s="9"/>
      <c r="V74" s="9"/>
      <c r="W74" s="9"/>
      <c r="X74" s="9"/>
      <c r="Y74" s="9"/>
      <c r="Z74" s="9"/>
      <c r="AA74" s="9"/>
      <c r="AB74" s="9"/>
      <c r="AC74" s="9"/>
      <c r="AD74" s="9"/>
      <c r="AE74" s="9"/>
      <c r="AF74" s="9"/>
      <c r="AG74" s="9"/>
      <c r="AH74" s="9"/>
      <c r="AI74" s="9"/>
      <c r="AJ74" s="9"/>
      <c r="AK74" s="9"/>
      <c r="AL74" s="9"/>
      <c r="AM74" s="10"/>
      <c r="AN74" s="535"/>
      <c r="AO74" s="6">
        <f t="shared" si="3"/>
        <v>15</v>
      </c>
      <c r="AP74" s="6" t="str">
        <f>IF($D74="","",IF(COUNTIF(SPDB!$B$5:$B$50,$D74)=0,"適用無い？確認して",_xlfn.XLOOKUP($D74,SPDB!$B$5:$B$50,SPDB!$H$5:$H$50,"",,)))</f>
        <v>適用無い？確認して</v>
      </c>
      <c r="AQ74" s="112"/>
      <c r="AR74" s="6" t="str">
        <f t="shared" si="4"/>
        <v>SP</v>
      </c>
      <c r="AS74" s="6" t="str">
        <f>IF(D74="","",IF(AP74=0,"データ無!!",IF(COUNTIF(WeDB!$D$4:$D$183,$AP74)&gt;0,"WE適用",IF(AP74="適用無い？確認して","データ無!!",IF(AP74="（適用外）","適用無し","WE適用")))))</f>
        <v>データ無!!</v>
      </c>
      <c r="AT74" s="6" t="str">
        <f>IF(AND(AS74="WE適用",COUNTIF(Planning!$AS$10:$AS$896,$AP74&amp;"_"&amp;$AR74)&gt;0),"計画ok",IF(AND(AS74="WE適用",COUNTIF(Planning!$AS$10:$AS$896,$AP74&amp;"_"&amp;$AR74)=0),"未反映NG",""))</f>
        <v/>
      </c>
      <c r="AU74" s="6" t="str">
        <f t="shared" si="5"/>
        <v>適用無い？確認して_SP</v>
      </c>
    </row>
    <row r="75" spans="1:47" x14ac:dyDescent="0.35">
      <c r="A75" s="8">
        <v>71</v>
      </c>
      <c r="B75" s="9" t="s">
        <v>206</v>
      </c>
      <c r="C75" s="9" t="s">
        <v>2705</v>
      </c>
      <c r="D75" s="9" t="s">
        <v>2768</v>
      </c>
      <c r="E75" s="9" t="s">
        <v>2769</v>
      </c>
      <c r="F75" s="9" t="s">
        <v>2770</v>
      </c>
      <c r="G75" s="9" t="s">
        <v>2508</v>
      </c>
      <c r="H75" s="9"/>
      <c r="I75" s="9" t="s">
        <v>206</v>
      </c>
      <c r="J75" s="9" t="s">
        <v>2499</v>
      </c>
      <c r="K75" s="9">
        <v>1</v>
      </c>
      <c r="L75" s="9" t="s">
        <v>2500</v>
      </c>
      <c r="M75" s="9" t="s">
        <v>2499</v>
      </c>
      <c r="N75" s="9" t="s">
        <v>2500</v>
      </c>
      <c r="O75" s="9"/>
      <c r="P75" s="9"/>
      <c r="Q75" s="9"/>
      <c r="R75" s="9"/>
      <c r="S75" s="9"/>
      <c r="T75" s="9"/>
      <c r="U75" s="9"/>
      <c r="V75" s="9"/>
      <c r="W75" s="9"/>
      <c r="X75" s="9"/>
      <c r="Y75" s="9"/>
      <c r="Z75" s="9"/>
      <c r="AA75" s="9"/>
      <c r="AB75" s="9"/>
      <c r="AC75" s="9"/>
      <c r="AD75" s="9"/>
      <c r="AE75" s="9">
        <v>5</v>
      </c>
      <c r="AF75" s="9"/>
      <c r="AG75" s="9"/>
      <c r="AH75" s="9"/>
      <c r="AI75" s="9"/>
      <c r="AJ75" s="9"/>
      <c r="AK75" s="9"/>
      <c r="AL75" s="9"/>
      <c r="AM75" s="10"/>
      <c r="AN75" s="535"/>
      <c r="AO75" s="6">
        <f t="shared" si="3"/>
        <v>13</v>
      </c>
      <c r="AP75" s="6" t="str">
        <f>IF($D75="","",IF(COUNTIF(SPDB!$B$5:$B$50,$D75)=0,"適用無い？確認して",_xlfn.XLOOKUP($D75,SPDB!$B$5:$B$50,SPDB!$H$5:$H$50,"",,)))</f>
        <v>適用無い？確認して</v>
      </c>
      <c r="AQ75" s="112"/>
      <c r="AR75" s="6" t="str">
        <f t="shared" si="4"/>
        <v>SP</v>
      </c>
      <c r="AS75" s="6" t="str">
        <f>IF(D75="","",IF(AP75=0,"データ無!!",IF(COUNTIF(WeDB!$D$4:$D$183,$AP75)&gt;0,"WE適用",IF(AP75="適用無い？確認して","データ無!!",IF(AP75="（適用外）","適用無し","WE適用")))))</f>
        <v>データ無!!</v>
      </c>
      <c r="AT75" s="6" t="str">
        <f>IF(AND(AS75="WE適用",COUNTIF(Planning!$AS$10:$AS$896,$AP75&amp;"_"&amp;$AR75)&gt;0),"計画ok",IF(AND(AS75="WE適用",COUNTIF(Planning!$AS$10:$AS$896,$AP75&amp;"_"&amp;$AR75)=0),"未反映NG",""))</f>
        <v/>
      </c>
      <c r="AU75" s="6" t="str">
        <f t="shared" si="5"/>
        <v>適用無い？確認して_SP</v>
      </c>
    </row>
    <row r="76" spans="1:47" x14ac:dyDescent="0.35">
      <c r="A76" s="8">
        <v>72</v>
      </c>
      <c r="B76" s="9" t="s">
        <v>206</v>
      </c>
      <c r="C76" s="9" t="s">
        <v>2705</v>
      </c>
      <c r="D76" s="9" t="s">
        <v>2771</v>
      </c>
      <c r="E76" s="9" t="s">
        <v>2772</v>
      </c>
      <c r="F76" s="9" t="s">
        <v>2773</v>
      </c>
      <c r="G76" s="9" t="s">
        <v>2774</v>
      </c>
      <c r="H76" s="9" t="s">
        <v>2113</v>
      </c>
      <c r="I76" s="9" t="s">
        <v>2498</v>
      </c>
      <c r="J76" s="9" t="s">
        <v>2499</v>
      </c>
      <c r="K76" s="9">
        <v>1</v>
      </c>
      <c r="L76" s="9" t="s">
        <v>2500</v>
      </c>
      <c r="M76" s="9" t="s">
        <v>2499</v>
      </c>
      <c r="N76" s="9" t="s">
        <v>2500</v>
      </c>
      <c r="O76" s="9"/>
      <c r="P76" s="9"/>
      <c r="Q76" s="9"/>
      <c r="R76" s="9"/>
      <c r="S76" s="9"/>
      <c r="T76" s="9"/>
      <c r="U76" s="9"/>
      <c r="V76" s="9"/>
      <c r="W76" s="9"/>
      <c r="X76" s="9"/>
      <c r="Y76" s="9">
        <v>5</v>
      </c>
      <c r="Z76" s="9"/>
      <c r="AA76" s="9"/>
      <c r="AB76" s="9"/>
      <c r="AC76" s="9"/>
      <c r="AD76" s="9"/>
      <c r="AE76" s="9"/>
      <c r="AF76" s="9"/>
      <c r="AG76" s="9"/>
      <c r="AH76" s="9"/>
      <c r="AI76" s="9"/>
      <c r="AJ76" s="9"/>
      <c r="AK76" s="9"/>
      <c r="AL76" s="9"/>
      <c r="AM76" s="10"/>
      <c r="AN76" s="535"/>
      <c r="AO76" s="6">
        <f t="shared" si="3"/>
        <v>15</v>
      </c>
      <c r="AP76" s="6" t="str">
        <f>IF($D76="","",IF(COUNTIF(SPDB!$B$5:$B$50,$D76)=0,"適用無い？確認して",_xlfn.XLOOKUP($D76,SPDB!$B$5:$B$50,SPDB!$H$5:$H$50,"",,)))</f>
        <v>適用無い？確認して</v>
      </c>
      <c r="AQ76" s="112"/>
      <c r="AR76" s="6" t="str">
        <f t="shared" si="4"/>
        <v>SP</v>
      </c>
      <c r="AS76" s="6" t="str">
        <f>IF(D76="","",IF(AP76=0,"データ無!!",IF(COUNTIF(WeDB!$D$4:$D$183,$AP76)&gt;0,"WE適用",IF(AP76="適用無い？確認して","データ無!!",IF(AP76="（適用外）","適用無し","WE適用")))))</f>
        <v>データ無!!</v>
      </c>
      <c r="AT76" s="6" t="str">
        <f>IF(AND(AS76="WE適用",COUNTIF(Planning!$AS$10:$AS$896,$AP76&amp;"_"&amp;$AR76)&gt;0),"計画ok",IF(AND(AS76="WE適用",COUNTIF(Planning!$AS$10:$AS$896,$AP76&amp;"_"&amp;$AR76)=0),"未反映NG",""))</f>
        <v/>
      </c>
      <c r="AU76" s="6" t="str">
        <f t="shared" si="5"/>
        <v>適用無い？確認して_SP</v>
      </c>
    </row>
    <row r="77" spans="1:47" x14ac:dyDescent="0.35">
      <c r="A77" s="8">
        <v>73</v>
      </c>
      <c r="B77" s="9" t="s">
        <v>206</v>
      </c>
      <c r="C77" s="9" t="s">
        <v>2705</v>
      </c>
      <c r="D77" s="9" t="s">
        <v>2775</v>
      </c>
      <c r="E77" s="9" t="s">
        <v>2776</v>
      </c>
      <c r="F77" s="9" t="s">
        <v>2777</v>
      </c>
      <c r="G77" s="9" t="s">
        <v>2731</v>
      </c>
      <c r="H77" s="9" t="s">
        <v>2732</v>
      </c>
      <c r="I77" s="9" t="s">
        <v>2498</v>
      </c>
      <c r="J77" s="9" t="s">
        <v>2499</v>
      </c>
      <c r="K77" s="9">
        <v>1</v>
      </c>
      <c r="L77" s="9" t="s">
        <v>2500</v>
      </c>
      <c r="M77" s="9" t="s">
        <v>2499</v>
      </c>
      <c r="N77" s="9" t="s">
        <v>2500</v>
      </c>
      <c r="O77" s="9"/>
      <c r="P77" s="9"/>
      <c r="Q77" s="9"/>
      <c r="R77" s="9"/>
      <c r="S77" s="9"/>
      <c r="T77" s="9"/>
      <c r="U77" s="9"/>
      <c r="V77" s="9"/>
      <c r="W77" s="9"/>
      <c r="X77" s="9"/>
      <c r="Y77" s="9"/>
      <c r="Z77" s="9">
        <v>5</v>
      </c>
      <c r="AA77" s="9"/>
      <c r="AB77" s="9"/>
      <c r="AC77" s="9"/>
      <c r="AD77" s="9"/>
      <c r="AE77" s="9"/>
      <c r="AF77" s="9"/>
      <c r="AG77" s="9"/>
      <c r="AH77" s="9"/>
      <c r="AI77" s="9"/>
      <c r="AJ77" s="9"/>
      <c r="AK77" s="9"/>
      <c r="AL77" s="9"/>
      <c r="AM77" s="10"/>
      <c r="AN77" s="535"/>
      <c r="AO77" s="6">
        <f t="shared" si="3"/>
        <v>15</v>
      </c>
      <c r="AP77" s="6" t="str">
        <f>IF($D77="","",IF(COUNTIF(SPDB!$B$5:$B$50,$D77)=0,"適用無い？確認して",_xlfn.XLOOKUP($D77,SPDB!$B$5:$B$50,SPDB!$H$5:$H$50,"",,)))</f>
        <v>適用無い？確認して</v>
      </c>
      <c r="AQ77" s="112"/>
      <c r="AR77" s="6" t="str">
        <f t="shared" si="4"/>
        <v>SP</v>
      </c>
      <c r="AS77" s="6" t="str">
        <f>IF(D77="","",IF(AP77=0,"データ無!!",IF(COUNTIF(WeDB!$D$4:$D$183,$AP77)&gt;0,"WE適用",IF(AP77="適用無い？確認して","データ無!!",IF(AP77="（適用外）","適用無し","WE適用")))))</f>
        <v>データ無!!</v>
      </c>
      <c r="AT77" s="6" t="str">
        <f>IF(AND(AS77="WE適用",COUNTIF(Planning!$AS$10:$AS$896,$AP77&amp;"_"&amp;$AR77)&gt;0),"計画ok",IF(AND(AS77="WE適用",COUNTIF(Planning!$AS$10:$AS$896,$AP77&amp;"_"&amp;$AR77)=0),"未反映NG",""))</f>
        <v/>
      </c>
      <c r="AU77" s="6" t="str">
        <f t="shared" si="5"/>
        <v>適用無い？確認して_SP</v>
      </c>
    </row>
    <row r="78" spans="1:47" x14ac:dyDescent="0.35">
      <c r="A78" s="8">
        <v>74</v>
      </c>
      <c r="B78" s="9" t="s">
        <v>206</v>
      </c>
      <c r="C78" s="9" t="s">
        <v>2705</v>
      </c>
      <c r="D78" s="9" t="s">
        <v>2778</v>
      </c>
      <c r="E78" s="9" t="s">
        <v>2779</v>
      </c>
      <c r="F78" s="9" t="s">
        <v>2780</v>
      </c>
      <c r="G78" s="9" t="s">
        <v>2781</v>
      </c>
      <c r="H78" s="9"/>
      <c r="I78" s="9" t="s">
        <v>2498</v>
      </c>
      <c r="J78" s="9" t="s">
        <v>2499</v>
      </c>
      <c r="K78" s="9">
        <v>1</v>
      </c>
      <c r="L78" s="9" t="s">
        <v>2500</v>
      </c>
      <c r="M78" s="9">
        <v>2</v>
      </c>
      <c r="N78" s="9" t="s">
        <v>2500</v>
      </c>
      <c r="O78" s="9">
        <v>8</v>
      </c>
      <c r="P78" s="9"/>
      <c r="Q78" s="9"/>
      <c r="R78" s="9"/>
      <c r="S78" s="9"/>
      <c r="T78" s="9"/>
      <c r="U78" s="9"/>
      <c r="V78" s="9"/>
      <c r="W78" s="9"/>
      <c r="X78" s="9"/>
      <c r="Y78" s="9">
        <v>7</v>
      </c>
      <c r="Z78" s="9"/>
      <c r="AA78" s="9"/>
      <c r="AB78" s="9"/>
      <c r="AC78" s="9"/>
      <c r="AD78" s="9"/>
      <c r="AE78" s="9"/>
      <c r="AF78" s="9"/>
      <c r="AG78" s="9"/>
      <c r="AH78" s="9"/>
      <c r="AI78" s="9"/>
      <c r="AJ78" s="9"/>
      <c r="AK78" s="9"/>
      <c r="AL78" s="9"/>
      <c r="AM78" s="10"/>
      <c r="AN78" s="535"/>
      <c r="AO78" s="6">
        <f t="shared" si="3"/>
        <v>13</v>
      </c>
      <c r="AP78" s="6" t="str">
        <f>IF($D78="","",IF(COUNTIF(SPDB!$B$5:$B$50,$D78)=0,"適用無い？確認して",_xlfn.XLOOKUP($D78,SPDB!$B$5:$B$50,SPDB!$H$5:$H$50,"",,)))</f>
        <v>適用無い？確認して</v>
      </c>
      <c r="AQ78" s="112"/>
      <c r="AR78" s="6" t="str">
        <f t="shared" si="4"/>
        <v>SP</v>
      </c>
      <c r="AS78" s="6" t="str">
        <f>IF(D78="","",IF(AP78=0,"データ無!!",IF(COUNTIF(WeDB!$D$4:$D$183,$AP78)&gt;0,"WE適用",IF(AP78="適用無い？確認して","データ無!!",IF(AP78="（適用外）","適用無し","WE適用")))))</f>
        <v>データ無!!</v>
      </c>
      <c r="AT78" s="6" t="str">
        <f>IF(AND(AS78="WE適用",COUNTIF(Planning!$AS$10:$AS$896,$AP78&amp;"_"&amp;$AR78)&gt;0),"計画ok",IF(AND(AS78="WE適用",COUNTIF(Planning!$AS$10:$AS$896,$AP78&amp;"_"&amp;$AR78)=0),"未反映NG",""))</f>
        <v/>
      </c>
      <c r="AU78" s="6" t="str">
        <f t="shared" si="5"/>
        <v>適用無い？確認して_SP</v>
      </c>
    </row>
    <row r="79" spans="1:47" x14ac:dyDescent="0.35">
      <c r="A79" s="8">
        <v>75</v>
      </c>
      <c r="B79" s="9" t="s">
        <v>206</v>
      </c>
      <c r="C79" s="9" t="s">
        <v>2705</v>
      </c>
      <c r="D79" s="9" t="s">
        <v>2782</v>
      </c>
      <c r="E79" s="9" t="s">
        <v>2783</v>
      </c>
      <c r="F79" s="9" t="s">
        <v>2784</v>
      </c>
      <c r="G79" s="9" t="s">
        <v>2781</v>
      </c>
      <c r="H79" s="9"/>
      <c r="I79" s="9" t="s">
        <v>2498</v>
      </c>
      <c r="J79" s="9" t="s">
        <v>2499</v>
      </c>
      <c r="K79" s="9">
        <v>1</v>
      </c>
      <c r="L79" s="9" t="s">
        <v>2500</v>
      </c>
      <c r="M79" s="9">
        <v>1</v>
      </c>
      <c r="N79" s="9" t="s">
        <v>2500</v>
      </c>
      <c r="O79" s="9"/>
      <c r="P79" s="9"/>
      <c r="Q79" s="9"/>
      <c r="R79" s="9"/>
      <c r="S79" s="9"/>
      <c r="T79" s="9"/>
      <c r="U79" s="9"/>
      <c r="V79" s="9"/>
      <c r="W79" s="9"/>
      <c r="X79" s="9"/>
      <c r="Y79" s="9"/>
      <c r="Z79" s="9"/>
      <c r="AA79" s="9"/>
      <c r="AB79" s="9"/>
      <c r="AC79" s="9">
        <v>5</v>
      </c>
      <c r="AD79" s="9"/>
      <c r="AE79" s="9"/>
      <c r="AF79" s="9"/>
      <c r="AG79" s="9"/>
      <c r="AH79" s="9"/>
      <c r="AI79" s="9"/>
      <c r="AJ79" s="9"/>
      <c r="AK79" s="9"/>
      <c r="AL79" s="9"/>
      <c r="AM79" s="10"/>
      <c r="AN79" s="535"/>
      <c r="AO79" s="6">
        <f t="shared" si="3"/>
        <v>13</v>
      </c>
      <c r="AP79" s="6" t="str">
        <f>IF($D79="","",IF(COUNTIF(SPDB!$B$5:$B$50,$D79)=0,"適用無い？確認して",_xlfn.XLOOKUP($D79,SPDB!$B$5:$B$50,SPDB!$H$5:$H$50,"",,)))</f>
        <v>適用無い？確認して</v>
      </c>
      <c r="AQ79" s="112"/>
      <c r="AR79" s="6" t="str">
        <f t="shared" si="4"/>
        <v>SP</v>
      </c>
      <c r="AS79" s="6" t="str">
        <f>IF(D79="","",IF(AP79=0,"データ無!!",IF(COUNTIF(WeDB!$D$4:$D$183,$AP79)&gt;0,"WE適用",IF(AP79="適用無い？確認して","データ無!!",IF(AP79="（適用外）","適用無し","WE適用")))))</f>
        <v>データ無!!</v>
      </c>
      <c r="AT79" s="6" t="str">
        <f>IF(AND(AS79="WE適用",COUNTIF(Planning!$AS$10:$AS$896,$AP79&amp;"_"&amp;$AR79)&gt;0),"計画ok",IF(AND(AS79="WE適用",COUNTIF(Planning!$AS$10:$AS$896,$AP79&amp;"_"&amp;$AR79)=0),"未反映NG",""))</f>
        <v/>
      </c>
      <c r="AU79" s="6" t="str">
        <f t="shared" si="5"/>
        <v>適用無い？確認して_SP</v>
      </c>
    </row>
    <row r="80" spans="1:47" x14ac:dyDescent="0.35">
      <c r="A80" s="8">
        <v>76</v>
      </c>
      <c r="B80" s="9" t="s">
        <v>206</v>
      </c>
      <c r="C80" s="9" t="s">
        <v>2705</v>
      </c>
      <c r="D80" s="9" t="s">
        <v>2785</v>
      </c>
      <c r="E80" s="9" t="s">
        <v>2786</v>
      </c>
      <c r="F80" s="9" t="s">
        <v>2787</v>
      </c>
      <c r="G80" s="9" t="s">
        <v>2781</v>
      </c>
      <c r="H80" s="9"/>
      <c r="I80" s="9" t="s">
        <v>2498</v>
      </c>
      <c r="J80" s="9" t="s">
        <v>2499</v>
      </c>
      <c r="K80" s="9">
        <v>1</v>
      </c>
      <c r="L80" s="9" t="s">
        <v>2500</v>
      </c>
      <c r="M80" s="9" t="s">
        <v>2499</v>
      </c>
      <c r="N80" s="9" t="s">
        <v>2500</v>
      </c>
      <c r="O80" s="9"/>
      <c r="P80" s="9"/>
      <c r="Q80" s="9"/>
      <c r="R80" s="9"/>
      <c r="S80" s="9"/>
      <c r="T80" s="9"/>
      <c r="U80" s="9"/>
      <c r="V80" s="9"/>
      <c r="W80" s="9"/>
      <c r="X80" s="9"/>
      <c r="Y80" s="9"/>
      <c r="Z80" s="9"/>
      <c r="AA80" s="9"/>
      <c r="AB80" s="9"/>
      <c r="AC80" s="9"/>
      <c r="AD80" s="9">
        <v>5</v>
      </c>
      <c r="AE80" s="9"/>
      <c r="AF80" s="9"/>
      <c r="AG80" s="9"/>
      <c r="AH80" s="9"/>
      <c r="AI80" s="9"/>
      <c r="AJ80" s="9"/>
      <c r="AK80" s="9"/>
      <c r="AL80" s="9"/>
      <c r="AM80" s="10"/>
      <c r="AN80" s="535"/>
      <c r="AO80" s="6">
        <f t="shared" si="3"/>
        <v>13</v>
      </c>
      <c r="AP80" s="6" t="str">
        <f>IF($D80="","",IF(COUNTIF(SPDB!$B$5:$B$50,$D80)=0,"適用無い？確認して",_xlfn.XLOOKUP($D80,SPDB!$B$5:$B$50,SPDB!$H$5:$H$50,"",,)))</f>
        <v>適用無い？確認して</v>
      </c>
      <c r="AQ80" s="112"/>
      <c r="AR80" s="6" t="str">
        <f t="shared" si="4"/>
        <v>SP</v>
      </c>
      <c r="AS80" s="6" t="str">
        <f>IF(D80="","",IF(AP80=0,"データ無!!",IF(COUNTIF(WeDB!$D$4:$D$183,$AP80)&gt;0,"WE適用",IF(AP80="適用無い？確認して","データ無!!",IF(AP80="（適用外）","適用無し","WE適用")))))</f>
        <v>データ無!!</v>
      </c>
      <c r="AT80" s="6" t="str">
        <f>IF(AND(AS80="WE適用",COUNTIF(Planning!$AS$10:$AS$896,$AP80&amp;"_"&amp;$AR80)&gt;0),"計画ok",IF(AND(AS80="WE適用",COUNTIF(Planning!$AS$10:$AS$896,$AP80&amp;"_"&amp;$AR80)=0),"未反映NG",""))</f>
        <v/>
      </c>
      <c r="AU80" s="6" t="str">
        <f t="shared" si="5"/>
        <v>適用無い？確認して_SP</v>
      </c>
    </row>
    <row r="81" spans="1:47" x14ac:dyDescent="0.35">
      <c r="A81" s="8">
        <v>77</v>
      </c>
      <c r="B81" s="9" t="s">
        <v>206</v>
      </c>
      <c r="C81" s="9" t="s">
        <v>2705</v>
      </c>
      <c r="D81" s="9" t="s">
        <v>2788</v>
      </c>
      <c r="E81" s="9" t="s">
        <v>2789</v>
      </c>
      <c r="F81" s="9" t="s">
        <v>2790</v>
      </c>
      <c r="G81" s="9" t="s">
        <v>2781</v>
      </c>
      <c r="H81" s="9"/>
      <c r="I81" s="9" t="s">
        <v>2498</v>
      </c>
      <c r="J81" s="9" t="s">
        <v>2499</v>
      </c>
      <c r="K81" s="9">
        <v>1</v>
      </c>
      <c r="L81" s="9" t="s">
        <v>2500</v>
      </c>
      <c r="M81" s="9">
        <v>1</v>
      </c>
      <c r="N81" s="9" t="s">
        <v>2500</v>
      </c>
      <c r="O81" s="9"/>
      <c r="P81" s="9">
        <v>13</v>
      </c>
      <c r="Q81" s="9"/>
      <c r="R81" s="9"/>
      <c r="S81" s="9"/>
      <c r="T81" s="9"/>
      <c r="U81" s="9"/>
      <c r="V81" s="9">
        <v>13</v>
      </c>
      <c r="W81" s="9"/>
      <c r="X81" s="9"/>
      <c r="Y81" s="9"/>
      <c r="Z81" s="9">
        <v>13</v>
      </c>
      <c r="AA81" s="9"/>
      <c r="AB81" s="9"/>
      <c r="AC81" s="9"/>
      <c r="AD81" s="9"/>
      <c r="AE81" s="9">
        <v>11</v>
      </c>
      <c r="AF81" s="9"/>
      <c r="AG81" s="9"/>
      <c r="AH81" s="9"/>
      <c r="AI81" s="9"/>
      <c r="AJ81" s="9"/>
      <c r="AK81" s="9"/>
      <c r="AL81" s="9"/>
      <c r="AM81" s="10"/>
      <c r="AN81" s="535"/>
      <c r="AO81" s="6">
        <f t="shared" si="3"/>
        <v>13</v>
      </c>
      <c r="AP81" s="6" t="str">
        <f>IF($D81="","",IF(COUNTIF(SPDB!$B$5:$B$50,$D81)=0,"適用無い？確認して",_xlfn.XLOOKUP($D81,SPDB!$B$5:$B$50,SPDB!$H$5:$H$50,"",,)))</f>
        <v>適用無い？確認して</v>
      </c>
      <c r="AQ81" s="112"/>
      <c r="AR81" s="6" t="str">
        <f t="shared" si="4"/>
        <v>SP</v>
      </c>
      <c r="AS81" s="6" t="str">
        <f>IF(D81="","",IF(AP81=0,"データ無!!",IF(COUNTIF(WeDB!$D$4:$D$183,$AP81)&gt;0,"WE適用",IF(AP81="適用無い？確認して","データ無!!",IF(AP81="（適用外）","適用無し","WE適用")))))</f>
        <v>データ無!!</v>
      </c>
      <c r="AT81" s="6" t="str">
        <f>IF(AND(AS81="WE適用",COUNTIF(Planning!$AS$10:$AS$896,$AP81&amp;"_"&amp;$AR81)&gt;0),"計画ok",IF(AND(AS81="WE適用",COUNTIF(Planning!$AS$10:$AS$896,$AP81&amp;"_"&amp;$AR81)=0),"未反映NG",""))</f>
        <v/>
      </c>
      <c r="AU81" s="6" t="str">
        <f t="shared" si="5"/>
        <v>適用無い？確認して_SP</v>
      </c>
    </row>
    <row r="82" spans="1:47" x14ac:dyDescent="0.35">
      <c r="A82" s="8">
        <v>78</v>
      </c>
      <c r="B82" s="9" t="s">
        <v>206</v>
      </c>
      <c r="C82" s="9" t="s">
        <v>2705</v>
      </c>
      <c r="D82" s="9" t="s">
        <v>2791</v>
      </c>
      <c r="E82" s="9" t="s">
        <v>2792</v>
      </c>
      <c r="F82" s="9" t="s">
        <v>2793</v>
      </c>
      <c r="G82" s="9" t="s">
        <v>2739</v>
      </c>
      <c r="H82" s="9" t="s">
        <v>2694</v>
      </c>
      <c r="I82" s="9" t="s">
        <v>2498</v>
      </c>
      <c r="J82" s="9" t="s">
        <v>2499</v>
      </c>
      <c r="K82" s="9">
        <v>1</v>
      </c>
      <c r="L82" s="9" t="s">
        <v>2500</v>
      </c>
      <c r="M82" s="9" t="s">
        <v>2499</v>
      </c>
      <c r="N82" s="9" t="s">
        <v>2500</v>
      </c>
      <c r="O82" s="9"/>
      <c r="P82" s="9"/>
      <c r="Q82" s="9"/>
      <c r="R82" s="9"/>
      <c r="S82" s="9"/>
      <c r="T82" s="9"/>
      <c r="U82" s="9"/>
      <c r="V82" s="9"/>
      <c r="W82" s="9"/>
      <c r="X82" s="9"/>
      <c r="Y82" s="9"/>
      <c r="Z82" s="9"/>
      <c r="AA82" s="9"/>
      <c r="AB82" s="9"/>
      <c r="AC82" s="9"/>
      <c r="AD82" s="9">
        <v>5</v>
      </c>
      <c r="AE82" s="9"/>
      <c r="AF82" s="9"/>
      <c r="AG82" s="9"/>
      <c r="AH82" s="9"/>
      <c r="AI82" s="9"/>
      <c r="AJ82" s="9"/>
      <c r="AK82" s="9"/>
      <c r="AL82" s="9"/>
      <c r="AM82" s="10"/>
      <c r="AN82" s="535"/>
      <c r="AO82" s="6">
        <f t="shared" si="3"/>
        <v>15</v>
      </c>
      <c r="AP82" s="6" t="str">
        <f>IF($D82="","",IF(COUNTIF(SPDB!$B$5:$B$50,$D82)=0,"適用無い？確認して",_xlfn.XLOOKUP($D82,SPDB!$B$5:$B$50,SPDB!$H$5:$H$50,"",,)))</f>
        <v>適用無い？確認して</v>
      </c>
      <c r="AQ82" s="112"/>
      <c r="AR82" s="6" t="str">
        <f t="shared" si="4"/>
        <v>SP</v>
      </c>
      <c r="AS82" s="6" t="str">
        <f>IF(D82="","",IF(AP82=0,"データ無!!",IF(COUNTIF(WeDB!$D$4:$D$183,$AP82)&gt;0,"WE適用",IF(AP82="適用無い？確認して","データ無!!",IF(AP82="（適用外）","適用無し","WE適用")))))</f>
        <v>データ無!!</v>
      </c>
      <c r="AT82" s="6" t="str">
        <f>IF(AND(AS82="WE適用",COUNTIF(Planning!$AS$10:$AS$896,$AP82&amp;"_"&amp;$AR82)&gt;0),"計画ok",IF(AND(AS82="WE適用",COUNTIF(Planning!$AS$10:$AS$896,$AP82&amp;"_"&amp;$AR82)=0),"未反映NG",""))</f>
        <v/>
      </c>
      <c r="AU82" s="6" t="str">
        <f t="shared" si="5"/>
        <v>適用無い？確認して_SP</v>
      </c>
    </row>
    <row r="83" spans="1:47" x14ac:dyDescent="0.35">
      <c r="A83" s="8">
        <v>79</v>
      </c>
      <c r="B83" s="9" t="s">
        <v>206</v>
      </c>
      <c r="C83" s="9" t="s">
        <v>2705</v>
      </c>
      <c r="D83" s="9" t="s">
        <v>2794</v>
      </c>
      <c r="E83" s="9" t="s">
        <v>2795</v>
      </c>
      <c r="F83" s="9" t="s">
        <v>2796</v>
      </c>
      <c r="G83" s="9" t="s">
        <v>2781</v>
      </c>
      <c r="H83" s="9"/>
      <c r="I83" s="9" t="s">
        <v>2498</v>
      </c>
      <c r="J83" s="9" t="s">
        <v>2499</v>
      </c>
      <c r="K83" s="9">
        <v>1</v>
      </c>
      <c r="L83" s="9" t="s">
        <v>2500</v>
      </c>
      <c r="M83" s="9" t="s">
        <v>2499</v>
      </c>
      <c r="N83" s="9" t="s">
        <v>2500</v>
      </c>
      <c r="O83" s="9"/>
      <c r="P83" s="9"/>
      <c r="Q83" s="9"/>
      <c r="R83" s="9"/>
      <c r="S83" s="9"/>
      <c r="T83" s="9"/>
      <c r="U83" s="9"/>
      <c r="V83" s="9"/>
      <c r="W83" s="9"/>
      <c r="X83" s="9"/>
      <c r="Y83" s="9"/>
      <c r="Z83" s="9"/>
      <c r="AA83" s="9"/>
      <c r="AB83" s="9"/>
      <c r="AC83" s="9"/>
      <c r="AD83" s="9">
        <v>5</v>
      </c>
      <c r="AE83" s="9"/>
      <c r="AF83" s="9"/>
      <c r="AG83" s="9"/>
      <c r="AH83" s="9"/>
      <c r="AI83" s="9"/>
      <c r="AJ83" s="9"/>
      <c r="AK83" s="9"/>
      <c r="AL83" s="9"/>
      <c r="AM83" s="10"/>
      <c r="AN83" s="535"/>
      <c r="AO83" s="6">
        <f t="shared" si="3"/>
        <v>13</v>
      </c>
      <c r="AP83" s="6" t="str">
        <f>IF($D83="","",IF(COUNTIF(SPDB!$B$5:$B$50,$D83)=0,"適用無い？確認して",_xlfn.XLOOKUP($D83,SPDB!$B$5:$B$50,SPDB!$H$5:$H$50,"",,)))</f>
        <v>適用無い？確認して</v>
      </c>
      <c r="AQ83" s="112"/>
      <c r="AR83" s="6" t="str">
        <f t="shared" si="4"/>
        <v>SP</v>
      </c>
      <c r="AS83" s="6" t="str">
        <f>IF(D83="","",IF(AP83=0,"データ無!!",IF(COUNTIF(WeDB!$D$4:$D$183,$AP83)&gt;0,"WE適用",IF(AP83="適用無い？確認して","データ無!!",IF(AP83="（適用外）","適用無し","WE適用")))))</f>
        <v>データ無!!</v>
      </c>
      <c r="AT83" s="6" t="str">
        <f>IF(AND(AS83="WE適用",COUNTIF(Planning!$AS$10:$AS$896,$AP83&amp;"_"&amp;$AR83)&gt;0),"計画ok",IF(AND(AS83="WE適用",COUNTIF(Planning!$AS$10:$AS$896,$AP83&amp;"_"&amp;$AR83)=0),"未反映NG",""))</f>
        <v/>
      </c>
      <c r="AU83" s="6" t="str">
        <f t="shared" si="5"/>
        <v>適用無い？確認して_SP</v>
      </c>
    </row>
    <row r="84" spans="1:47" x14ac:dyDescent="0.35">
      <c r="A84" s="8">
        <v>80</v>
      </c>
      <c r="B84" s="9" t="s">
        <v>206</v>
      </c>
      <c r="C84" s="9" t="s">
        <v>2705</v>
      </c>
      <c r="D84" s="9" t="s">
        <v>2797</v>
      </c>
      <c r="E84" s="9" t="s">
        <v>2798</v>
      </c>
      <c r="F84" s="9" t="s">
        <v>2799</v>
      </c>
      <c r="G84" s="9" t="s">
        <v>2749</v>
      </c>
      <c r="H84" s="9" t="s">
        <v>2520</v>
      </c>
      <c r="I84" s="9" t="s">
        <v>2498</v>
      </c>
      <c r="J84" s="9" t="s">
        <v>2499</v>
      </c>
      <c r="K84" s="9">
        <v>1</v>
      </c>
      <c r="L84" s="9" t="s">
        <v>2500</v>
      </c>
      <c r="M84" s="9">
        <v>1</v>
      </c>
      <c r="N84" s="9" t="s">
        <v>2500</v>
      </c>
      <c r="O84" s="9"/>
      <c r="P84" s="9">
        <v>10</v>
      </c>
      <c r="Q84" s="9"/>
      <c r="R84" s="9"/>
      <c r="S84" s="9"/>
      <c r="T84" s="9"/>
      <c r="U84" s="9"/>
      <c r="V84" s="9"/>
      <c r="W84" s="9"/>
      <c r="X84" s="9"/>
      <c r="Y84" s="9"/>
      <c r="Z84" s="9">
        <v>10</v>
      </c>
      <c r="AA84" s="9"/>
      <c r="AB84" s="9"/>
      <c r="AC84" s="9"/>
      <c r="AD84" s="9"/>
      <c r="AE84" s="9"/>
      <c r="AF84" s="9"/>
      <c r="AG84" s="9"/>
      <c r="AH84" s="9"/>
      <c r="AI84" s="9"/>
      <c r="AJ84" s="9"/>
      <c r="AK84" s="9"/>
      <c r="AL84" s="9"/>
      <c r="AM84" s="10"/>
      <c r="AN84" s="535"/>
      <c r="AO84" s="6">
        <f t="shared" si="3"/>
        <v>15</v>
      </c>
      <c r="AP84" s="6" t="str">
        <f>IF($D84="","",IF(COUNTIF(SPDB!$B$5:$B$50,$D84)=0,"適用無い？確認して",_xlfn.XLOOKUP($D84,SPDB!$B$5:$B$50,SPDB!$H$5:$H$50,"",,)))</f>
        <v>適用無い？確認して</v>
      </c>
      <c r="AQ84" s="112"/>
      <c r="AR84" s="6" t="str">
        <f t="shared" si="4"/>
        <v>SP</v>
      </c>
      <c r="AS84" s="6" t="str">
        <f>IF(D84="","",IF(AP84=0,"データ無!!",IF(COUNTIF(WeDB!$D$4:$D$183,$AP84)&gt;0,"WE適用",IF(AP84="適用無い？確認して","データ無!!",IF(AP84="（適用外）","適用無し","WE適用")))))</f>
        <v>データ無!!</v>
      </c>
      <c r="AT84" s="6" t="str">
        <f>IF(AND(AS84="WE適用",COUNTIF(Planning!$AS$10:$AS$896,$AP84&amp;"_"&amp;$AR84)&gt;0),"計画ok",IF(AND(AS84="WE適用",COUNTIF(Planning!$AS$10:$AS$896,$AP84&amp;"_"&amp;$AR84)=0),"未反映NG",""))</f>
        <v/>
      </c>
      <c r="AU84" s="6" t="str">
        <f t="shared" si="5"/>
        <v>適用無い？確認して_SP</v>
      </c>
    </row>
    <row r="85" spans="1:47" x14ac:dyDescent="0.35">
      <c r="A85" s="8">
        <v>81</v>
      </c>
      <c r="B85" s="9" t="s">
        <v>206</v>
      </c>
      <c r="C85" s="9" t="s">
        <v>2705</v>
      </c>
      <c r="D85" s="9" t="s">
        <v>2800</v>
      </c>
      <c r="E85" s="9" t="s">
        <v>2801</v>
      </c>
      <c r="F85" s="9" t="s">
        <v>2802</v>
      </c>
      <c r="G85" s="9" t="s">
        <v>2739</v>
      </c>
      <c r="H85" s="9" t="s">
        <v>2694</v>
      </c>
      <c r="I85" s="9" t="s">
        <v>2498</v>
      </c>
      <c r="J85" s="9" t="s">
        <v>2499</v>
      </c>
      <c r="K85" s="9">
        <v>1</v>
      </c>
      <c r="L85" s="9" t="s">
        <v>2500</v>
      </c>
      <c r="M85" s="9">
        <v>1</v>
      </c>
      <c r="N85" s="9" t="s">
        <v>2500</v>
      </c>
      <c r="O85" s="9"/>
      <c r="P85" s="9"/>
      <c r="Q85" s="9"/>
      <c r="R85" s="9"/>
      <c r="S85" s="9">
        <v>12</v>
      </c>
      <c r="T85" s="9"/>
      <c r="U85" s="9"/>
      <c r="V85" s="9"/>
      <c r="W85" s="9"/>
      <c r="X85" s="9"/>
      <c r="Y85" s="9"/>
      <c r="Z85" s="9"/>
      <c r="AA85" s="9"/>
      <c r="AB85" s="9"/>
      <c r="AC85" s="9"/>
      <c r="AD85" s="9"/>
      <c r="AE85" s="9"/>
      <c r="AF85" s="9"/>
      <c r="AG85" s="9"/>
      <c r="AH85" s="9"/>
      <c r="AI85" s="9"/>
      <c r="AJ85" s="9"/>
      <c r="AK85" s="9"/>
      <c r="AL85" s="9"/>
      <c r="AM85" s="10"/>
      <c r="AN85" s="535"/>
      <c r="AO85" s="6">
        <f t="shared" si="3"/>
        <v>15</v>
      </c>
      <c r="AP85" s="6" t="str">
        <f>IF($D85="","",IF(COUNTIF(SPDB!$B$5:$B$50,$D85)=0,"適用無い？確認して",_xlfn.XLOOKUP($D85,SPDB!$B$5:$B$50,SPDB!$H$5:$H$50,"",,)))</f>
        <v>適用無い？確認して</v>
      </c>
      <c r="AQ85" s="112"/>
      <c r="AR85" s="6" t="str">
        <f t="shared" si="4"/>
        <v>SP</v>
      </c>
      <c r="AS85" s="6" t="str">
        <f>IF(D85="","",IF(AP85=0,"データ無!!",IF(COUNTIF(WeDB!$D$4:$D$183,$AP85)&gt;0,"WE適用",IF(AP85="適用無い？確認して","データ無!!",IF(AP85="（適用外）","適用無し","WE適用")))))</f>
        <v>データ無!!</v>
      </c>
      <c r="AT85" s="6" t="str">
        <f>IF(AND(AS85="WE適用",COUNTIF(Planning!$AS$10:$AS$896,$AP85&amp;"_"&amp;$AR85)&gt;0),"計画ok",IF(AND(AS85="WE適用",COUNTIF(Planning!$AS$10:$AS$896,$AP85&amp;"_"&amp;$AR85)=0),"未反映NG",""))</f>
        <v/>
      </c>
      <c r="AU85" s="6" t="str">
        <f t="shared" si="5"/>
        <v>適用無い？確認して_SP</v>
      </c>
    </row>
    <row r="86" spans="1:47" x14ac:dyDescent="0.35">
      <c r="A86" s="8">
        <v>82</v>
      </c>
      <c r="B86" s="9" t="s">
        <v>206</v>
      </c>
      <c r="C86" s="9" t="s">
        <v>2705</v>
      </c>
      <c r="D86" s="9" t="s">
        <v>2803</v>
      </c>
      <c r="E86" s="9" t="s">
        <v>2804</v>
      </c>
      <c r="F86" s="9" t="s">
        <v>2805</v>
      </c>
      <c r="G86" s="9" t="s">
        <v>2781</v>
      </c>
      <c r="H86" s="9"/>
      <c r="I86" s="9" t="s">
        <v>2498</v>
      </c>
      <c r="J86" s="9" t="s">
        <v>2499</v>
      </c>
      <c r="K86" s="9">
        <v>1</v>
      </c>
      <c r="L86" s="9" t="s">
        <v>2500</v>
      </c>
      <c r="M86" s="9">
        <v>3</v>
      </c>
      <c r="N86" s="9" t="s">
        <v>2500</v>
      </c>
      <c r="O86" s="9"/>
      <c r="P86" s="9"/>
      <c r="Q86" s="9"/>
      <c r="R86" s="9"/>
      <c r="S86" s="9"/>
      <c r="T86" s="9"/>
      <c r="U86" s="9"/>
      <c r="V86" s="9"/>
      <c r="W86" s="9">
        <v>10</v>
      </c>
      <c r="X86" s="9"/>
      <c r="Y86" s="9"/>
      <c r="Z86" s="9"/>
      <c r="AA86" s="9"/>
      <c r="AB86" s="9"/>
      <c r="AC86" s="9"/>
      <c r="AD86" s="9"/>
      <c r="AE86" s="9"/>
      <c r="AF86" s="9"/>
      <c r="AG86" s="9"/>
      <c r="AH86" s="9"/>
      <c r="AI86" s="9"/>
      <c r="AJ86" s="9"/>
      <c r="AK86" s="9"/>
      <c r="AL86" s="9"/>
      <c r="AM86" s="10"/>
      <c r="AN86" s="535"/>
      <c r="AO86" s="6">
        <f t="shared" si="3"/>
        <v>13</v>
      </c>
      <c r="AP86" s="6" t="str">
        <f>IF($D86="","",IF(COUNTIF(SPDB!$B$5:$B$50,$D86)=0,"適用無い？確認して",_xlfn.XLOOKUP($D86,SPDB!$B$5:$B$50,SPDB!$H$5:$H$50,"",,)))</f>
        <v>適用無い？確認して</v>
      </c>
      <c r="AQ86" s="112"/>
      <c r="AR86" s="6" t="str">
        <f t="shared" si="4"/>
        <v>SP</v>
      </c>
      <c r="AS86" s="6" t="str">
        <f>IF(D86="","",IF(AP86=0,"データ無!!",IF(COUNTIF(WeDB!$D$4:$D$183,$AP86)&gt;0,"WE適用",IF(AP86="適用無い？確認して","データ無!!",IF(AP86="（適用外）","適用無し","WE適用")))))</f>
        <v>データ無!!</v>
      </c>
      <c r="AT86" s="6" t="str">
        <f>IF(AND(AS86="WE適用",COUNTIF(Planning!$AS$10:$AS$896,$AP86&amp;"_"&amp;$AR86)&gt;0),"計画ok",IF(AND(AS86="WE適用",COUNTIF(Planning!$AS$10:$AS$896,$AP86&amp;"_"&amp;$AR86)=0),"未反映NG",""))</f>
        <v/>
      </c>
      <c r="AU86" s="6" t="str">
        <f t="shared" si="5"/>
        <v>適用無い？確認して_SP</v>
      </c>
    </row>
    <row r="87" spans="1:47" x14ac:dyDescent="0.35">
      <c r="A87" s="8">
        <v>83</v>
      </c>
      <c r="B87" s="9" t="s">
        <v>206</v>
      </c>
      <c r="C87" s="9" t="s">
        <v>2705</v>
      </c>
      <c r="D87" s="9" t="s">
        <v>2806</v>
      </c>
      <c r="E87" s="9" t="s">
        <v>2807</v>
      </c>
      <c r="F87" s="9" t="s">
        <v>2808</v>
      </c>
      <c r="G87" s="9" t="s">
        <v>2781</v>
      </c>
      <c r="H87" s="9"/>
      <c r="I87" s="9" t="s">
        <v>2498</v>
      </c>
      <c r="J87" s="9" t="s">
        <v>2499</v>
      </c>
      <c r="K87" s="9">
        <v>1</v>
      </c>
      <c r="L87" s="9" t="s">
        <v>2500</v>
      </c>
      <c r="M87" s="9" t="s">
        <v>2499</v>
      </c>
      <c r="N87" s="9" t="s">
        <v>2500</v>
      </c>
      <c r="O87" s="9"/>
      <c r="P87" s="9"/>
      <c r="Q87" s="9"/>
      <c r="R87" s="9"/>
      <c r="S87" s="9"/>
      <c r="T87" s="9"/>
      <c r="U87" s="9">
        <v>25</v>
      </c>
      <c r="V87" s="9"/>
      <c r="W87" s="9"/>
      <c r="X87" s="9"/>
      <c r="Y87" s="9"/>
      <c r="Z87" s="9"/>
      <c r="AA87" s="9"/>
      <c r="AB87" s="9"/>
      <c r="AC87" s="9"/>
      <c r="AD87" s="9"/>
      <c r="AE87" s="9"/>
      <c r="AF87" s="9"/>
      <c r="AG87" s="9"/>
      <c r="AH87" s="9"/>
      <c r="AI87" s="9"/>
      <c r="AJ87" s="9"/>
      <c r="AK87" s="9"/>
      <c r="AL87" s="9"/>
      <c r="AM87" s="10"/>
      <c r="AN87" s="535"/>
      <c r="AO87" s="6">
        <f t="shared" si="3"/>
        <v>13</v>
      </c>
      <c r="AP87" s="6" t="str">
        <f>IF($D87="","",IF(COUNTIF(SPDB!$B$5:$B$50,$D87)=0,"適用無い？確認して",_xlfn.XLOOKUP($D87,SPDB!$B$5:$B$50,SPDB!$H$5:$H$50,"",,)))</f>
        <v>適用無い？確認して</v>
      </c>
      <c r="AQ87" s="112"/>
      <c r="AR87" s="6" t="str">
        <f t="shared" si="4"/>
        <v>SP</v>
      </c>
      <c r="AS87" s="6" t="str">
        <f>IF(D87="","",IF(AP87=0,"データ無!!",IF(COUNTIF(WeDB!$D$4:$D$183,$AP87)&gt;0,"WE適用",IF(AP87="適用無い？確認して","データ無!!",IF(AP87="（適用外）","適用無し","WE適用")))))</f>
        <v>データ無!!</v>
      </c>
      <c r="AT87" s="6" t="str">
        <f>IF(AND(AS87="WE適用",COUNTIF(Planning!$AS$10:$AS$896,$AP87&amp;"_"&amp;$AR87)&gt;0),"計画ok",IF(AND(AS87="WE適用",COUNTIF(Planning!$AS$10:$AS$896,$AP87&amp;"_"&amp;$AR87)=0),"未反映NG",""))</f>
        <v/>
      </c>
      <c r="AU87" s="6" t="str">
        <f t="shared" si="5"/>
        <v>適用無い？確認して_SP</v>
      </c>
    </row>
    <row r="88" spans="1:47" x14ac:dyDescent="0.35">
      <c r="A88" s="8">
        <v>84</v>
      </c>
      <c r="B88" s="9" t="s">
        <v>206</v>
      </c>
      <c r="C88" s="9" t="s">
        <v>2705</v>
      </c>
      <c r="D88" s="9" t="s">
        <v>2809</v>
      </c>
      <c r="E88" s="9" t="s">
        <v>2810</v>
      </c>
      <c r="F88" s="9" t="s">
        <v>2811</v>
      </c>
      <c r="G88" s="9" t="s">
        <v>2749</v>
      </c>
      <c r="H88" s="9" t="s">
        <v>2520</v>
      </c>
      <c r="I88" s="9" t="s">
        <v>2498</v>
      </c>
      <c r="J88" s="9" t="s">
        <v>2499</v>
      </c>
      <c r="K88" s="9">
        <v>1</v>
      </c>
      <c r="L88" s="9" t="s">
        <v>2500</v>
      </c>
      <c r="M88" s="9">
        <v>1</v>
      </c>
      <c r="N88" s="9" t="s">
        <v>2500</v>
      </c>
      <c r="O88" s="9"/>
      <c r="P88" s="9"/>
      <c r="Q88" s="9"/>
      <c r="R88" s="9">
        <v>30</v>
      </c>
      <c r="S88" s="9"/>
      <c r="T88" s="9">
        <v>5</v>
      </c>
      <c r="U88" s="9"/>
      <c r="V88" s="9"/>
      <c r="W88" s="9"/>
      <c r="X88" s="9"/>
      <c r="Y88" s="9"/>
      <c r="Z88" s="9"/>
      <c r="AA88" s="9"/>
      <c r="AB88" s="9"/>
      <c r="AC88" s="9"/>
      <c r="AD88" s="9"/>
      <c r="AE88" s="9"/>
      <c r="AF88" s="9"/>
      <c r="AG88" s="9"/>
      <c r="AH88" s="9"/>
      <c r="AI88" s="9"/>
      <c r="AJ88" s="9"/>
      <c r="AK88" s="9"/>
      <c r="AL88" s="9"/>
      <c r="AM88" s="10"/>
      <c r="AN88" s="535"/>
      <c r="AO88" s="6">
        <f t="shared" si="3"/>
        <v>15</v>
      </c>
      <c r="AP88" s="6" t="str">
        <f>IF($D88="","",IF(COUNTIF(SPDB!$B$5:$B$50,$D88)=0,"適用無い？確認して",_xlfn.XLOOKUP($D88,SPDB!$B$5:$B$50,SPDB!$H$5:$H$50,"",,)))</f>
        <v>適用無い？確認して</v>
      </c>
      <c r="AQ88" s="112"/>
      <c r="AR88" s="6" t="str">
        <f t="shared" si="4"/>
        <v>SP</v>
      </c>
      <c r="AS88" s="6" t="str">
        <f>IF(D88="","",IF(AP88=0,"データ無!!",IF(COUNTIF(WeDB!$D$4:$D$183,$AP88)&gt;0,"WE適用",IF(AP88="適用無い？確認して","データ無!!",IF(AP88="（適用外）","適用無し","WE適用")))))</f>
        <v>データ無!!</v>
      </c>
      <c r="AT88" s="6" t="str">
        <f>IF(AND(AS88="WE適用",COUNTIF(Planning!$AS$10:$AS$896,$AP88&amp;"_"&amp;$AR88)&gt;0),"計画ok",IF(AND(AS88="WE適用",COUNTIF(Planning!$AS$10:$AS$896,$AP88&amp;"_"&amp;$AR88)=0),"未反映NG",""))</f>
        <v/>
      </c>
      <c r="AU88" s="6" t="str">
        <f t="shared" si="5"/>
        <v>適用無い？確認して_SP</v>
      </c>
    </row>
    <row r="89" spans="1:47" x14ac:dyDescent="0.35">
      <c r="A89" s="8">
        <v>85</v>
      </c>
      <c r="B89" s="9" t="s">
        <v>206</v>
      </c>
      <c r="C89" s="9" t="s">
        <v>2705</v>
      </c>
      <c r="D89" s="9" t="s">
        <v>2812</v>
      </c>
      <c r="E89" s="9" t="s">
        <v>2813</v>
      </c>
      <c r="F89" s="9" t="s">
        <v>2814</v>
      </c>
      <c r="G89" s="9" t="s">
        <v>2815</v>
      </c>
      <c r="H89" s="9" t="s">
        <v>2113</v>
      </c>
      <c r="I89" s="9" t="s">
        <v>2498</v>
      </c>
      <c r="J89" s="9" t="s">
        <v>2499</v>
      </c>
      <c r="K89" s="9">
        <v>1</v>
      </c>
      <c r="L89" s="9" t="s">
        <v>2500</v>
      </c>
      <c r="M89" s="9">
        <v>3</v>
      </c>
      <c r="N89" s="9" t="s">
        <v>2500</v>
      </c>
      <c r="O89" s="9"/>
      <c r="P89" s="9"/>
      <c r="Q89" s="9"/>
      <c r="R89" s="9"/>
      <c r="S89" s="9"/>
      <c r="T89" s="9">
        <v>5</v>
      </c>
      <c r="U89" s="9"/>
      <c r="V89" s="9"/>
      <c r="W89" s="9"/>
      <c r="X89" s="9"/>
      <c r="Y89" s="9"/>
      <c r="Z89" s="9"/>
      <c r="AA89" s="9"/>
      <c r="AB89" s="9"/>
      <c r="AC89" s="9"/>
      <c r="AD89" s="9"/>
      <c r="AE89" s="9"/>
      <c r="AF89" s="9"/>
      <c r="AG89" s="9"/>
      <c r="AH89" s="9"/>
      <c r="AI89" s="9"/>
      <c r="AJ89" s="9"/>
      <c r="AK89" s="9"/>
      <c r="AL89" s="9"/>
      <c r="AM89" s="10"/>
      <c r="AN89" s="535"/>
      <c r="AO89" s="6">
        <f t="shared" si="3"/>
        <v>15</v>
      </c>
      <c r="AP89" s="6" t="str">
        <f>IF($D89="","",IF(COUNTIF(SPDB!$B$5:$B$50,$D89)=0,"適用無い？確認して",_xlfn.XLOOKUP($D89,SPDB!$B$5:$B$50,SPDB!$H$5:$H$50,"",,)))</f>
        <v>適用無い？確認して</v>
      </c>
      <c r="AQ89" s="112"/>
      <c r="AR89" s="6" t="str">
        <f t="shared" si="4"/>
        <v>SP</v>
      </c>
      <c r="AS89" s="6" t="str">
        <f>IF(D89="","",IF(AP89=0,"データ無!!",IF(COUNTIF(WeDB!$D$4:$D$183,$AP89)&gt;0,"WE適用",IF(AP89="適用無い？確認して","データ無!!",IF(AP89="（適用外）","適用無し","WE適用")))))</f>
        <v>データ無!!</v>
      </c>
      <c r="AT89" s="6" t="str">
        <f>IF(AND(AS89="WE適用",COUNTIF(Planning!$AS$10:$AS$896,$AP89&amp;"_"&amp;$AR89)&gt;0),"計画ok",IF(AND(AS89="WE適用",COUNTIF(Planning!$AS$10:$AS$896,$AP89&amp;"_"&amp;$AR89)=0),"未反映NG",""))</f>
        <v/>
      </c>
      <c r="AU89" s="6" t="str">
        <f t="shared" si="5"/>
        <v>適用無い？確認して_SP</v>
      </c>
    </row>
    <row r="90" spans="1:47" x14ac:dyDescent="0.35">
      <c r="A90" s="8">
        <v>86</v>
      </c>
      <c r="B90" s="9" t="s">
        <v>206</v>
      </c>
      <c r="C90" s="9" t="s">
        <v>2705</v>
      </c>
      <c r="D90" s="9" t="s">
        <v>2816</v>
      </c>
      <c r="E90" s="9" t="s">
        <v>2817</v>
      </c>
      <c r="F90" s="9" t="s">
        <v>2818</v>
      </c>
      <c r="G90" s="9" t="s">
        <v>2819</v>
      </c>
      <c r="H90" s="9"/>
      <c r="I90" s="9" t="s">
        <v>206</v>
      </c>
      <c r="J90" s="9" t="s">
        <v>2499</v>
      </c>
      <c r="K90" s="9">
        <v>1</v>
      </c>
      <c r="L90" s="9" t="s">
        <v>2500</v>
      </c>
      <c r="M90" s="9" t="s">
        <v>2499</v>
      </c>
      <c r="N90" s="9" t="s">
        <v>2500</v>
      </c>
      <c r="O90" s="9"/>
      <c r="P90" s="9"/>
      <c r="Q90" s="9"/>
      <c r="R90" s="9"/>
      <c r="S90" s="9"/>
      <c r="T90" s="9"/>
      <c r="U90" s="9"/>
      <c r="V90" s="9">
        <v>5</v>
      </c>
      <c r="W90" s="9"/>
      <c r="X90" s="9"/>
      <c r="Y90" s="9"/>
      <c r="Z90" s="9"/>
      <c r="AA90" s="9"/>
      <c r="AB90" s="9"/>
      <c r="AC90" s="9"/>
      <c r="AD90" s="9"/>
      <c r="AE90" s="9"/>
      <c r="AF90" s="9"/>
      <c r="AG90" s="9"/>
      <c r="AH90" s="9"/>
      <c r="AI90" s="9"/>
      <c r="AJ90" s="9"/>
      <c r="AK90" s="9"/>
      <c r="AL90" s="9"/>
      <c r="AM90" s="10"/>
      <c r="AN90" s="535"/>
      <c r="AO90" s="6">
        <f t="shared" si="3"/>
        <v>13</v>
      </c>
      <c r="AP90" s="6" t="str">
        <f>IF($D90="","",IF(COUNTIF(SPDB!$B$5:$B$50,$D90)=0,"適用無い？確認して",_xlfn.XLOOKUP($D90,SPDB!$B$5:$B$50,SPDB!$H$5:$H$50,"",,)))</f>
        <v>適用無い？確認して</v>
      </c>
      <c r="AQ90" s="112"/>
      <c r="AR90" s="6" t="str">
        <f t="shared" si="4"/>
        <v>SP</v>
      </c>
      <c r="AS90" s="6" t="str">
        <f>IF(D90="","",IF(AP90=0,"データ無!!",IF(COUNTIF(WeDB!$D$4:$D$183,$AP90)&gt;0,"WE適用",IF(AP90="適用無い？確認して","データ無!!",IF(AP90="（適用外）","適用無し","WE適用")))))</f>
        <v>データ無!!</v>
      </c>
      <c r="AT90" s="6" t="str">
        <f>IF(AND(AS90="WE適用",COUNTIF(Planning!$AS$10:$AS$896,$AP90&amp;"_"&amp;$AR90)&gt;0),"計画ok",IF(AND(AS90="WE適用",COUNTIF(Planning!$AS$10:$AS$896,$AP90&amp;"_"&amp;$AR90)=0),"未反映NG",""))</f>
        <v/>
      </c>
      <c r="AU90" s="6" t="str">
        <f t="shared" si="5"/>
        <v>適用無い？確認して_SP</v>
      </c>
    </row>
    <row r="91" spans="1:47" x14ac:dyDescent="0.35">
      <c r="A91" s="8">
        <v>87</v>
      </c>
      <c r="B91" s="9" t="s">
        <v>206</v>
      </c>
      <c r="C91" s="9" t="s">
        <v>2705</v>
      </c>
      <c r="D91" s="9" t="s">
        <v>2820</v>
      </c>
      <c r="E91" s="9" t="s">
        <v>2821</v>
      </c>
      <c r="F91" s="9" t="s">
        <v>2822</v>
      </c>
      <c r="G91" s="9" t="s">
        <v>2823</v>
      </c>
      <c r="H91" s="9"/>
      <c r="I91" s="9" t="s">
        <v>2498</v>
      </c>
      <c r="J91" s="9" t="s">
        <v>2499</v>
      </c>
      <c r="K91" s="9">
        <v>1</v>
      </c>
      <c r="L91" s="9" t="s">
        <v>2500</v>
      </c>
      <c r="M91" s="9" t="s">
        <v>2499</v>
      </c>
      <c r="N91" s="9" t="s">
        <v>2500</v>
      </c>
      <c r="O91" s="9"/>
      <c r="P91" s="9"/>
      <c r="Q91" s="9">
        <v>10</v>
      </c>
      <c r="R91" s="9"/>
      <c r="S91" s="9"/>
      <c r="T91" s="9"/>
      <c r="U91" s="9"/>
      <c r="V91" s="9"/>
      <c r="W91" s="9"/>
      <c r="X91" s="9"/>
      <c r="Y91" s="9"/>
      <c r="Z91" s="9"/>
      <c r="AA91" s="9">
        <v>10</v>
      </c>
      <c r="AB91" s="9"/>
      <c r="AC91" s="9"/>
      <c r="AD91" s="9"/>
      <c r="AE91" s="9"/>
      <c r="AF91" s="9"/>
      <c r="AG91" s="9"/>
      <c r="AH91" s="9"/>
      <c r="AI91" s="9"/>
      <c r="AJ91" s="9"/>
      <c r="AK91" s="9"/>
      <c r="AL91" s="9"/>
      <c r="AM91" s="10"/>
      <c r="AN91" s="535"/>
      <c r="AO91" s="6">
        <f t="shared" si="3"/>
        <v>13</v>
      </c>
      <c r="AP91" s="6" t="str">
        <f>IF($D91="","",IF(COUNTIF(SPDB!$B$5:$B$50,$D91)=0,"適用無い？確認して",_xlfn.XLOOKUP($D91,SPDB!$B$5:$B$50,SPDB!$H$5:$H$50,"",,)))</f>
        <v>適用無い？確認して</v>
      </c>
      <c r="AQ91" s="112"/>
      <c r="AR91" s="6" t="str">
        <f t="shared" si="4"/>
        <v>SP</v>
      </c>
      <c r="AS91" s="6" t="str">
        <f>IF(D91="","",IF(AP91=0,"データ無!!",IF(COUNTIF(WeDB!$D$4:$D$183,$AP91)&gt;0,"WE適用",IF(AP91="適用無い？確認して","データ無!!",IF(AP91="（適用外）","適用無し","WE適用")))))</f>
        <v>データ無!!</v>
      </c>
      <c r="AT91" s="6" t="str">
        <f>IF(AND(AS91="WE適用",COUNTIF(Planning!$AS$10:$AS$896,$AP91&amp;"_"&amp;$AR91)&gt;0),"計画ok",IF(AND(AS91="WE適用",COUNTIF(Planning!$AS$10:$AS$896,$AP91&amp;"_"&amp;$AR91)=0),"未反映NG",""))</f>
        <v/>
      </c>
      <c r="AU91" s="6" t="str">
        <f t="shared" si="5"/>
        <v>適用無い？確認して_SP</v>
      </c>
    </row>
    <row r="92" spans="1:47" x14ac:dyDescent="0.35">
      <c r="A92" s="8">
        <v>88</v>
      </c>
      <c r="B92" s="9" t="s">
        <v>206</v>
      </c>
      <c r="C92" s="9" t="s">
        <v>2705</v>
      </c>
      <c r="D92" s="9" t="s">
        <v>2824</v>
      </c>
      <c r="E92" s="9" t="s">
        <v>2825</v>
      </c>
      <c r="F92" s="9" t="s">
        <v>2826</v>
      </c>
      <c r="G92" s="9" t="s">
        <v>2827</v>
      </c>
      <c r="H92" s="9"/>
      <c r="I92" s="9" t="s">
        <v>2498</v>
      </c>
      <c r="J92" s="9" t="s">
        <v>2499</v>
      </c>
      <c r="K92" s="9">
        <v>1</v>
      </c>
      <c r="L92" s="9" t="s">
        <v>2500</v>
      </c>
      <c r="M92" s="9" t="s">
        <v>2499</v>
      </c>
      <c r="N92" s="9" t="s">
        <v>2500</v>
      </c>
      <c r="O92" s="9"/>
      <c r="P92" s="9"/>
      <c r="Q92" s="9"/>
      <c r="R92" s="9">
        <v>13</v>
      </c>
      <c r="S92" s="9"/>
      <c r="T92" s="9"/>
      <c r="U92" s="9"/>
      <c r="V92" s="9"/>
      <c r="W92" s="9"/>
      <c r="X92" s="9"/>
      <c r="Y92" s="9"/>
      <c r="Z92" s="9"/>
      <c r="AA92" s="9"/>
      <c r="AB92" s="9">
        <v>12</v>
      </c>
      <c r="AC92" s="9"/>
      <c r="AD92" s="9"/>
      <c r="AE92" s="9"/>
      <c r="AF92" s="9"/>
      <c r="AG92" s="9"/>
      <c r="AH92" s="9"/>
      <c r="AI92" s="9"/>
      <c r="AJ92" s="9"/>
      <c r="AK92" s="9"/>
      <c r="AL92" s="9"/>
      <c r="AM92" s="10"/>
      <c r="AN92" s="535"/>
      <c r="AO92" s="6">
        <f t="shared" si="3"/>
        <v>13</v>
      </c>
      <c r="AP92" s="6" t="str">
        <f>IF($D92="","",IF(COUNTIF(SPDB!$B$5:$B$50,$D92)=0,"適用無い？確認して",_xlfn.XLOOKUP($D92,SPDB!$B$5:$B$50,SPDB!$H$5:$H$50,"",,)))</f>
        <v>適用無い？確認して</v>
      </c>
      <c r="AQ92" s="112"/>
      <c r="AR92" s="6" t="str">
        <f t="shared" si="4"/>
        <v>SP</v>
      </c>
      <c r="AS92" s="6" t="str">
        <f>IF(D92="","",IF(AP92=0,"データ無!!",IF(COUNTIF(WeDB!$D$4:$D$183,$AP92)&gt;0,"WE適用",IF(AP92="適用無い？確認して","データ無!!",IF(AP92="（適用外）","適用無し","WE適用")))))</f>
        <v>データ無!!</v>
      </c>
      <c r="AT92" s="6" t="str">
        <f>IF(AND(AS92="WE適用",COUNTIF(Planning!$AS$10:$AS$896,$AP92&amp;"_"&amp;$AR92)&gt;0),"計画ok",IF(AND(AS92="WE適用",COUNTIF(Planning!$AS$10:$AS$896,$AP92&amp;"_"&amp;$AR92)=0),"未反映NG",""))</f>
        <v/>
      </c>
      <c r="AU92" s="6" t="str">
        <f t="shared" si="5"/>
        <v>適用無い？確認して_SP</v>
      </c>
    </row>
    <row r="93" spans="1:47" x14ac:dyDescent="0.35">
      <c r="A93" s="8">
        <v>89</v>
      </c>
      <c r="B93" s="9" t="s">
        <v>206</v>
      </c>
      <c r="C93" s="9" t="s">
        <v>2705</v>
      </c>
      <c r="D93" s="9" t="s">
        <v>2828</v>
      </c>
      <c r="E93" s="9" t="s">
        <v>2829</v>
      </c>
      <c r="F93" s="9" t="s">
        <v>2830</v>
      </c>
      <c r="G93" s="9" t="s">
        <v>2831</v>
      </c>
      <c r="H93" s="9"/>
      <c r="I93" s="9" t="s">
        <v>2498</v>
      </c>
      <c r="J93" s="9" t="s">
        <v>2499</v>
      </c>
      <c r="K93" s="9">
        <v>1</v>
      </c>
      <c r="L93" s="9" t="s">
        <v>2500</v>
      </c>
      <c r="M93" s="9" t="s">
        <v>2499</v>
      </c>
      <c r="N93" s="9" t="s">
        <v>2500</v>
      </c>
      <c r="O93" s="9"/>
      <c r="P93" s="9"/>
      <c r="Q93" s="9"/>
      <c r="R93" s="9"/>
      <c r="S93" s="9">
        <v>33</v>
      </c>
      <c r="T93" s="9"/>
      <c r="U93" s="9"/>
      <c r="V93" s="9"/>
      <c r="W93" s="9"/>
      <c r="X93" s="9"/>
      <c r="Y93" s="9"/>
      <c r="Z93" s="9"/>
      <c r="AA93" s="9"/>
      <c r="AB93" s="9">
        <v>32</v>
      </c>
      <c r="AC93" s="9"/>
      <c r="AD93" s="9"/>
      <c r="AE93" s="9"/>
      <c r="AF93" s="9"/>
      <c r="AG93" s="9"/>
      <c r="AH93" s="9"/>
      <c r="AI93" s="9"/>
      <c r="AJ93" s="9"/>
      <c r="AK93" s="9"/>
      <c r="AL93" s="9"/>
      <c r="AM93" s="10"/>
      <c r="AN93" s="535"/>
      <c r="AO93" s="6">
        <f t="shared" si="3"/>
        <v>13</v>
      </c>
      <c r="AP93" s="6" t="str">
        <f>IF($D93="","",IF(COUNTIF(SPDB!$B$5:$B$50,$D93)=0,"適用無い？確認して",_xlfn.XLOOKUP($D93,SPDB!$B$5:$B$50,SPDB!$H$5:$H$50,"",,)))</f>
        <v>適用無い？確認して</v>
      </c>
      <c r="AQ93" s="112"/>
      <c r="AR93" s="6" t="str">
        <f t="shared" si="4"/>
        <v>SP</v>
      </c>
      <c r="AS93" s="6" t="str">
        <f>IF(D93="","",IF(AP93=0,"データ無!!",IF(COUNTIF(WeDB!$D$4:$D$183,$AP93)&gt;0,"WE適用",IF(AP93="適用無い？確認して","データ無!!",IF(AP93="（適用外）","適用無し","WE適用")))))</f>
        <v>データ無!!</v>
      </c>
      <c r="AT93" s="6" t="str">
        <f>IF(AND(AS93="WE適用",COUNTIF(Planning!$AS$10:$AS$896,$AP93&amp;"_"&amp;$AR93)&gt;0),"計画ok",IF(AND(AS93="WE適用",COUNTIF(Planning!$AS$10:$AS$896,$AP93&amp;"_"&amp;$AR93)=0),"未反映NG",""))</f>
        <v/>
      </c>
      <c r="AU93" s="6" t="str">
        <f t="shared" si="5"/>
        <v>適用無い？確認して_SP</v>
      </c>
    </row>
    <row r="94" spans="1:47" x14ac:dyDescent="0.35">
      <c r="A94" s="8">
        <v>90</v>
      </c>
      <c r="B94" s="9" t="s">
        <v>206</v>
      </c>
      <c r="C94" s="9" t="s">
        <v>2095</v>
      </c>
      <c r="D94" s="9" t="s">
        <v>2832</v>
      </c>
      <c r="E94" s="9" t="s">
        <v>2833</v>
      </c>
      <c r="F94" s="9" t="s">
        <v>2834</v>
      </c>
      <c r="G94" s="9" t="s">
        <v>2835</v>
      </c>
      <c r="H94" s="9" t="s">
        <v>2587</v>
      </c>
      <c r="I94" s="9" t="s">
        <v>2498</v>
      </c>
      <c r="J94" s="9" t="s">
        <v>2499</v>
      </c>
      <c r="K94" s="9">
        <v>1</v>
      </c>
      <c r="L94" s="9" t="s">
        <v>2500</v>
      </c>
      <c r="M94" s="9" t="s">
        <v>2499</v>
      </c>
      <c r="N94" s="9" t="s">
        <v>2500</v>
      </c>
      <c r="O94" s="9"/>
      <c r="P94" s="9"/>
      <c r="Q94" s="9">
        <v>8</v>
      </c>
      <c r="R94" s="9"/>
      <c r="S94" s="9"/>
      <c r="T94" s="9"/>
      <c r="U94" s="9"/>
      <c r="V94" s="9"/>
      <c r="W94" s="9">
        <v>8</v>
      </c>
      <c r="X94" s="9"/>
      <c r="Y94" s="9"/>
      <c r="Z94" s="9"/>
      <c r="AA94" s="9">
        <v>8</v>
      </c>
      <c r="AB94" s="9"/>
      <c r="AC94" s="9"/>
      <c r="AD94" s="9"/>
      <c r="AE94" s="9"/>
      <c r="AF94" s="9">
        <v>6</v>
      </c>
      <c r="AG94" s="9"/>
      <c r="AH94" s="9"/>
      <c r="AI94" s="9"/>
      <c r="AJ94" s="9"/>
      <c r="AK94" s="9"/>
      <c r="AL94" s="9"/>
      <c r="AM94" s="10"/>
      <c r="AN94" s="535"/>
      <c r="AO94" s="6">
        <f t="shared" si="3"/>
        <v>15</v>
      </c>
      <c r="AP94" s="6" t="str">
        <f>IF($D94="","",IF(COUNTIF(SPDB!$B$5:$B$50,$D94)=0,"適用無い？確認して",_xlfn.XLOOKUP($D94,SPDB!$B$5:$B$50,SPDB!$H$5:$H$50,"",,)))</f>
        <v>適用無い？確認して</v>
      </c>
      <c r="AQ94" s="112"/>
      <c r="AR94" s="6" t="str">
        <f t="shared" si="4"/>
        <v>SP</v>
      </c>
      <c r="AS94" s="6" t="str">
        <f>IF(D94="","",IF(AP94=0,"データ無!!",IF(COUNTIF(WeDB!$D$4:$D$183,$AP94)&gt;0,"WE適用",IF(AP94="適用無い？確認して","データ無!!",IF(AP94="（適用外）","適用無し","WE適用")))))</f>
        <v>データ無!!</v>
      </c>
      <c r="AT94" s="6" t="str">
        <f>IF(AND(AS94="WE適用",COUNTIF(Planning!$AS$10:$AS$896,$AP94&amp;"_"&amp;$AR94)&gt;0),"計画ok",IF(AND(AS94="WE適用",COUNTIF(Planning!$AS$10:$AS$896,$AP94&amp;"_"&amp;$AR94)=0),"未反映NG",""))</f>
        <v/>
      </c>
      <c r="AU94" s="6" t="str">
        <f t="shared" si="5"/>
        <v>適用無い？確認して_SP</v>
      </c>
    </row>
    <row r="95" spans="1:47" x14ac:dyDescent="0.35">
      <c r="A95" s="8">
        <v>91</v>
      </c>
      <c r="B95" s="9" t="s">
        <v>206</v>
      </c>
      <c r="C95" s="9" t="s">
        <v>2095</v>
      </c>
      <c r="D95" s="9" t="s">
        <v>2836</v>
      </c>
      <c r="E95" s="9" t="s">
        <v>2837</v>
      </c>
      <c r="F95" s="9" t="s">
        <v>2838</v>
      </c>
      <c r="G95" s="9" t="s">
        <v>2839</v>
      </c>
      <c r="H95" s="9" t="s">
        <v>2840</v>
      </c>
      <c r="I95" s="9" t="s">
        <v>2498</v>
      </c>
      <c r="J95" s="9" t="s">
        <v>2499</v>
      </c>
      <c r="K95" s="9">
        <v>1</v>
      </c>
      <c r="L95" s="9" t="s">
        <v>2500</v>
      </c>
      <c r="M95" s="9">
        <v>1</v>
      </c>
      <c r="N95" s="9" t="s">
        <v>2500</v>
      </c>
      <c r="O95" s="9"/>
      <c r="P95" s="9"/>
      <c r="Q95" s="9"/>
      <c r="R95" s="9"/>
      <c r="S95" s="9"/>
      <c r="T95" s="9"/>
      <c r="U95" s="9"/>
      <c r="V95" s="9"/>
      <c r="W95" s="9">
        <v>5</v>
      </c>
      <c r="X95" s="9"/>
      <c r="Y95" s="9"/>
      <c r="Z95" s="9"/>
      <c r="AA95" s="9"/>
      <c r="AB95" s="9"/>
      <c r="AC95" s="9"/>
      <c r="AD95" s="9"/>
      <c r="AE95" s="9"/>
      <c r="AF95" s="9"/>
      <c r="AG95" s="9"/>
      <c r="AH95" s="9"/>
      <c r="AI95" s="9"/>
      <c r="AJ95" s="9"/>
      <c r="AK95" s="9"/>
      <c r="AL95" s="9"/>
      <c r="AM95" s="10"/>
      <c r="AN95" s="535"/>
      <c r="AO95" s="6">
        <f t="shared" si="3"/>
        <v>15</v>
      </c>
      <c r="AP95" s="6" t="str">
        <f>IF($D95="","",IF(COUNTIF(SPDB!$B$5:$B$50,$D95)=0,"適用無い？確認して",_xlfn.XLOOKUP($D95,SPDB!$B$5:$B$50,SPDB!$H$5:$H$50,"",,)))</f>
        <v>適用無い？確認して</v>
      </c>
      <c r="AQ95" s="112"/>
      <c r="AR95" s="6" t="str">
        <f t="shared" si="4"/>
        <v>SP</v>
      </c>
      <c r="AS95" s="6" t="str">
        <f>IF(D95="","",IF(AP95=0,"データ無!!",IF(COUNTIF(WeDB!$D$4:$D$183,$AP95)&gt;0,"WE適用",IF(AP95="適用無い？確認して","データ無!!",IF(AP95="（適用外）","適用無し","WE適用")))))</f>
        <v>データ無!!</v>
      </c>
      <c r="AT95" s="6" t="str">
        <f>IF(AND(AS95="WE適用",COUNTIF(Planning!$AS$10:$AS$896,$AP95&amp;"_"&amp;$AR95)&gt;0),"計画ok",IF(AND(AS95="WE適用",COUNTIF(Planning!$AS$10:$AS$896,$AP95&amp;"_"&amp;$AR95)=0),"未反映NG",""))</f>
        <v/>
      </c>
      <c r="AU95" s="6" t="str">
        <f t="shared" si="5"/>
        <v>適用無い？確認して_SP</v>
      </c>
    </row>
    <row r="96" spans="1:47" x14ac:dyDescent="0.35">
      <c r="A96" s="8">
        <v>92</v>
      </c>
      <c r="B96" s="9" t="s">
        <v>206</v>
      </c>
      <c r="C96" s="9" t="s">
        <v>2095</v>
      </c>
      <c r="D96" s="9" t="s">
        <v>2841</v>
      </c>
      <c r="E96" s="9" t="s">
        <v>2842</v>
      </c>
      <c r="F96" s="9" t="s">
        <v>2843</v>
      </c>
      <c r="G96" s="9" t="s">
        <v>2844</v>
      </c>
      <c r="H96" s="9" t="s">
        <v>2520</v>
      </c>
      <c r="I96" s="9" t="s">
        <v>2498</v>
      </c>
      <c r="J96" s="9" t="s">
        <v>2499</v>
      </c>
      <c r="K96" s="9">
        <v>1</v>
      </c>
      <c r="L96" s="9" t="s">
        <v>2500</v>
      </c>
      <c r="M96" s="9" t="s">
        <v>2499</v>
      </c>
      <c r="N96" s="9" t="s">
        <v>2500</v>
      </c>
      <c r="O96" s="9"/>
      <c r="P96" s="9"/>
      <c r="Q96" s="9"/>
      <c r="R96" s="9"/>
      <c r="S96" s="9"/>
      <c r="T96" s="9"/>
      <c r="U96" s="9"/>
      <c r="V96" s="9"/>
      <c r="W96" s="9"/>
      <c r="X96" s="9">
        <v>4</v>
      </c>
      <c r="Y96" s="9"/>
      <c r="Z96" s="9"/>
      <c r="AA96" s="9"/>
      <c r="AB96" s="9"/>
      <c r="AC96" s="9"/>
      <c r="AD96" s="9"/>
      <c r="AE96" s="9"/>
      <c r="AF96" s="9"/>
      <c r="AG96" s="9"/>
      <c r="AH96" s="9"/>
      <c r="AI96" s="9"/>
      <c r="AJ96" s="9"/>
      <c r="AK96" s="9"/>
      <c r="AL96" s="9"/>
      <c r="AM96" s="10"/>
      <c r="AN96" s="535"/>
      <c r="AO96" s="6">
        <f t="shared" si="3"/>
        <v>15</v>
      </c>
      <c r="AP96" s="6" t="str">
        <f>IF($D96="","",IF(COUNTIF(SPDB!$B$5:$B$50,$D96)=0,"適用無い？確認して",_xlfn.XLOOKUP($D96,SPDB!$B$5:$B$50,SPDB!$H$5:$H$50,"",,)))</f>
        <v>適用無い？確認して</v>
      </c>
      <c r="AQ96" s="112"/>
      <c r="AR96" s="6" t="str">
        <f t="shared" si="4"/>
        <v>SP</v>
      </c>
      <c r="AS96" s="6" t="str">
        <f>IF(D96="","",IF(AP96=0,"データ無!!",IF(COUNTIF(WeDB!$D$4:$D$183,$AP96)&gt;0,"WE適用",IF(AP96="適用無い？確認して","データ無!!",IF(AP96="（適用外）","適用無し","WE適用")))))</f>
        <v>データ無!!</v>
      </c>
      <c r="AT96" s="6" t="str">
        <f>IF(AND(AS96="WE適用",COUNTIF(Planning!$AS$10:$AS$896,$AP96&amp;"_"&amp;$AR96)&gt;0),"計画ok",IF(AND(AS96="WE適用",COUNTIF(Planning!$AS$10:$AS$896,$AP96&amp;"_"&amp;$AR96)=0),"未反映NG",""))</f>
        <v/>
      </c>
      <c r="AU96" s="6" t="str">
        <f t="shared" si="5"/>
        <v>適用無い？確認して_SP</v>
      </c>
    </row>
    <row r="97" spans="1:47" x14ac:dyDescent="0.35">
      <c r="A97" s="8">
        <v>93</v>
      </c>
      <c r="B97" s="9" t="s">
        <v>206</v>
      </c>
      <c r="C97" s="9" t="s">
        <v>2095</v>
      </c>
      <c r="D97" s="9" t="s">
        <v>2845</v>
      </c>
      <c r="E97" s="9" t="s">
        <v>2846</v>
      </c>
      <c r="F97" s="9" t="s">
        <v>2847</v>
      </c>
      <c r="G97" s="9" t="s">
        <v>2848</v>
      </c>
      <c r="H97" s="9" t="s">
        <v>2849</v>
      </c>
      <c r="I97" s="9" t="s">
        <v>2498</v>
      </c>
      <c r="J97" s="9" t="s">
        <v>2499</v>
      </c>
      <c r="K97" s="9">
        <v>1</v>
      </c>
      <c r="L97" s="9" t="s">
        <v>2500</v>
      </c>
      <c r="M97" s="9" t="s">
        <v>2499</v>
      </c>
      <c r="N97" s="9" t="s">
        <v>2500</v>
      </c>
      <c r="O97" s="9"/>
      <c r="P97" s="9"/>
      <c r="Q97" s="9"/>
      <c r="R97" s="9"/>
      <c r="S97" s="9"/>
      <c r="T97" s="9"/>
      <c r="U97" s="9"/>
      <c r="V97" s="9"/>
      <c r="W97" s="9"/>
      <c r="X97" s="9"/>
      <c r="Y97" s="9"/>
      <c r="Z97" s="9"/>
      <c r="AA97" s="9"/>
      <c r="AB97" s="9"/>
      <c r="AC97" s="9">
        <v>4</v>
      </c>
      <c r="AD97" s="9"/>
      <c r="AE97" s="9"/>
      <c r="AF97" s="9"/>
      <c r="AG97" s="9"/>
      <c r="AH97" s="9"/>
      <c r="AI97" s="9"/>
      <c r="AJ97" s="9"/>
      <c r="AK97" s="9"/>
      <c r="AL97" s="9"/>
      <c r="AM97" s="10"/>
      <c r="AN97" s="535"/>
      <c r="AO97" s="6">
        <f t="shared" si="3"/>
        <v>15</v>
      </c>
      <c r="AP97" s="6" t="str">
        <f>IF($D97="","",IF(COUNTIF(SPDB!$B$5:$B$50,$D97)=0,"適用無い？確認して",_xlfn.XLOOKUP($D97,SPDB!$B$5:$B$50,SPDB!$H$5:$H$50,"",,)))</f>
        <v>適用無い？確認して</v>
      </c>
      <c r="AQ97" s="112"/>
      <c r="AR97" s="6" t="str">
        <f t="shared" si="4"/>
        <v>SP</v>
      </c>
      <c r="AS97" s="6" t="str">
        <f>IF(D97="","",IF(AP97=0,"データ無!!",IF(COUNTIF(WeDB!$D$4:$D$183,$AP97)&gt;0,"WE適用",IF(AP97="適用無い？確認して","データ無!!",IF(AP97="（適用外）","適用無し","WE適用")))))</f>
        <v>データ無!!</v>
      </c>
      <c r="AT97" s="6" t="str">
        <f>IF(AND(AS97="WE適用",COUNTIF(Planning!$AS$10:$AS$896,$AP97&amp;"_"&amp;$AR97)&gt;0),"計画ok",IF(AND(AS97="WE適用",COUNTIF(Planning!$AS$10:$AS$896,$AP97&amp;"_"&amp;$AR97)=0),"未反映NG",""))</f>
        <v/>
      </c>
      <c r="AU97" s="6" t="str">
        <f t="shared" si="5"/>
        <v>適用無い？確認して_SP</v>
      </c>
    </row>
    <row r="98" spans="1:47" x14ac:dyDescent="0.35">
      <c r="A98" s="8">
        <v>94</v>
      </c>
      <c r="B98" s="9" t="s">
        <v>206</v>
      </c>
      <c r="C98" s="9" t="s">
        <v>2095</v>
      </c>
      <c r="D98" s="9" t="s">
        <v>2850</v>
      </c>
      <c r="E98" s="9" t="s">
        <v>2851</v>
      </c>
      <c r="F98" s="9" t="s">
        <v>2852</v>
      </c>
      <c r="G98" s="9" t="s">
        <v>2853</v>
      </c>
      <c r="H98" s="9" t="s">
        <v>2626</v>
      </c>
      <c r="I98" s="9" t="s">
        <v>2498</v>
      </c>
      <c r="J98" s="9" t="s">
        <v>2499</v>
      </c>
      <c r="K98" s="9">
        <v>1</v>
      </c>
      <c r="L98" s="9" t="s">
        <v>2500</v>
      </c>
      <c r="M98" s="9">
        <v>1</v>
      </c>
      <c r="N98" s="9" t="s">
        <v>2500</v>
      </c>
      <c r="O98" s="9"/>
      <c r="P98" s="9"/>
      <c r="Q98" s="9">
        <v>7</v>
      </c>
      <c r="R98" s="9"/>
      <c r="S98" s="9"/>
      <c r="T98" s="9"/>
      <c r="U98" s="9"/>
      <c r="V98" s="9"/>
      <c r="W98" s="9"/>
      <c r="X98" s="9">
        <v>7</v>
      </c>
      <c r="Y98" s="9"/>
      <c r="Z98" s="9"/>
      <c r="AA98" s="9"/>
      <c r="AB98" s="9"/>
      <c r="AC98" s="9">
        <v>7</v>
      </c>
      <c r="AD98" s="9"/>
      <c r="AE98" s="9"/>
      <c r="AF98" s="9">
        <v>5</v>
      </c>
      <c r="AG98" s="9"/>
      <c r="AH98" s="9"/>
      <c r="AI98" s="9"/>
      <c r="AJ98" s="9"/>
      <c r="AK98" s="9"/>
      <c r="AL98" s="9"/>
      <c r="AM98" s="10"/>
      <c r="AN98" s="535"/>
      <c r="AO98" s="6">
        <f t="shared" si="3"/>
        <v>15</v>
      </c>
      <c r="AP98" s="6" t="str">
        <f>IF($D98="","",IF(COUNTIF(SPDB!$B$5:$B$50,$D98)=0,"適用無い？確認して",_xlfn.XLOOKUP($D98,SPDB!$B$5:$B$50,SPDB!$H$5:$H$50,"",,)))</f>
        <v>適用無い？確認して</v>
      </c>
      <c r="AQ98" s="112"/>
      <c r="AR98" s="6" t="str">
        <f t="shared" si="4"/>
        <v>SP</v>
      </c>
      <c r="AS98" s="6" t="str">
        <f>IF(D98="","",IF(AP98=0,"データ無!!",IF(COUNTIF(WeDB!$D$4:$D$183,$AP98)&gt;0,"WE適用",IF(AP98="適用無い？確認して","データ無!!",IF(AP98="（適用外）","適用無し","WE適用")))))</f>
        <v>データ無!!</v>
      </c>
      <c r="AT98" s="6" t="str">
        <f>IF(AND(AS98="WE適用",COUNTIF(Planning!$AS$10:$AS$896,$AP98&amp;"_"&amp;$AR98)&gt;0),"計画ok",IF(AND(AS98="WE適用",COUNTIF(Planning!$AS$10:$AS$896,$AP98&amp;"_"&amp;$AR98)=0),"未反映NG",""))</f>
        <v/>
      </c>
      <c r="AU98" s="6" t="str">
        <f t="shared" si="5"/>
        <v>適用無い？確認して_SP</v>
      </c>
    </row>
    <row r="99" spans="1:47" x14ac:dyDescent="0.35">
      <c r="A99" s="8">
        <v>95</v>
      </c>
      <c r="B99" s="9" t="s">
        <v>206</v>
      </c>
      <c r="C99" s="9" t="s">
        <v>2095</v>
      </c>
      <c r="D99" s="9" t="s">
        <v>2854</v>
      </c>
      <c r="E99" s="9" t="s">
        <v>2855</v>
      </c>
      <c r="F99" s="9" t="s">
        <v>2852</v>
      </c>
      <c r="G99" s="9" t="s">
        <v>2856</v>
      </c>
      <c r="H99" s="9" t="s">
        <v>2694</v>
      </c>
      <c r="I99" s="9" t="s">
        <v>2498</v>
      </c>
      <c r="J99" s="9" t="s">
        <v>2499</v>
      </c>
      <c r="K99" s="9">
        <v>1</v>
      </c>
      <c r="L99" s="9" t="s">
        <v>2500</v>
      </c>
      <c r="M99" s="9">
        <v>1</v>
      </c>
      <c r="N99" s="9" t="s">
        <v>2500</v>
      </c>
      <c r="O99" s="9"/>
      <c r="P99" s="9"/>
      <c r="Q99" s="9"/>
      <c r="R99" s="9"/>
      <c r="S99" s="9"/>
      <c r="T99" s="9"/>
      <c r="U99" s="9"/>
      <c r="V99" s="9"/>
      <c r="W99" s="9">
        <v>5</v>
      </c>
      <c r="X99" s="9"/>
      <c r="Y99" s="9"/>
      <c r="Z99" s="9"/>
      <c r="AA99" s="9"/>
      <c r="AB99" s="9"/>
      <c r="AC99" s="9"/>
      <c r="AD99" s="9"/>
      <c r="AE99" s="9"/>
      <c r="AF99" s="9"/>
      <c r="AG99" s="9"/>
      <c r="AH99" s="9"/>
      <c r="AI99" s="9"/>
      <c r="AJ99" s="9"/>
      <c r="AK99" s="9"/>
      <c r="AL99" s="9"/>
      <c r="AM99" s="10"/>
      <c r="AN99" s="535"/>
      <c r="AO99" s="6">
        <f t="shared" si="3"/>
        <v>15</v>
      </c>
      <c r="AP99" s="6" t="str">
        <f>IF($D99="","",IF(COUNTIF(SPDB!$B$5:$B$50,$D99)=0,"適用無い？確認して",_xlfn.XLOOKUP($D99,SPDB!$B$5:$B$50,SPDB!$H$5:$H$50,"",,)))</f>
        <v>適用無い？確認して</v>
      </c>
      <c r="AQ99" s="112"/>
      <c r="AR99" s="6" t="str">
        <f t="shared" si="4"/>
        <v>SP</v>
      </c>
      <c r="AS99" s="6" t="str">
        <f>IF(D99="","",IF(AP99=0,"データ無!!",IF(COUNTIF(WeDB!$D$4:$D$183,$AP99)&gt;0,"WE適用",IF(AP99="適用無い？確認して","データ無!!",IF(AP99="（適用外）","適用無し","WE適用")))))</f>
        <v>データ無!!</v>
      </c>
      <c r="AT99" s="6" t="str">
        <f>IF(AND(AS99="WE適用",COUNTIF(Planning!$AS$10:$AS$896,$AP99&amp;"_"&amp;$AR99)&gt;0),"計画ok",IF(AND(AS99="WE適用",COUNTIF(Planning!$AS$10:$AS$896,$AP99&amp;"_"&amp;$AR99)=0),"未反映NG",""))</f>
        <v/>
      </c>
      <c r="AU99" s="6" t="str">
        <f t="shared" si="5"/>
        <v>適用無い？確認して_SP</v>
      </c>
    </row>
    <row r="100" spans="1:47" x14ac:dyDescent="0.35">
      <c r="A100" s="8">
        <v>96</v>
      </c>
      <c r="B100" s="9" t="s">
        <v>206</v>
      </c>
      <c r="C100" s="9" t="s">
        <v>2095</v>
      </c>
      <c r="D100" s="9" t="s">
        <v>2857</v>
      </c>
      <c r="E100" s="9" t="s">
        <v>2858</v>
      </c>
      <c r="F100" s="9" t="s">
        <v>2852</v>
      </c>
      <c r="G100" s="9" t="s">
        <v>2844</v>
      </c>
      <c r="H100" s="9" t="s">
        <v>2520</v>
      </c>
      <c r="I100" s="9" t="s">
        <v>2498</v>
      </c>
      <c r="J100" s="9" t="s">
        <v>2499</v>
      </c>
      <c r="K100" s="9">
        <v>1</v>
      </c>
      <c r="L100" s="9" t="s">
        <v>2500</v>
      </c>
      <c r="M100" s="9">
        <v>1</v>
      </c>
      <c r="N100" s="9" t="s">
        <v>2500</v>
      </c>
      <c r="O100" s="9"/>
      <c r="P100" s="9"/>
      <c r="Q100" s="9"/>
      <c r="R100" s="9">
        <v>10</v>
      </c>
      <c r="S100" s="9"/>
      <c r="T100" s="9">
        <v>10</v>
      </c>
      <c r="U100" s="9"/>
      <c r="V100" s="9">
        <v>5</v>
      </c>
      <c r="W100" s="9"/>
      <c r="X100" s="9"/>
      <c r="Y100" s="9"/>
      <c r="Z100" s="9"/>
      <c r="AA100" s="9"/>
      <c r="AB100" s="9"/>
      <c r="AC100" s="9">
        <v>10</v>
      </c>
      <c r="AD100" s="9"/>
      <c r="AE100" s="9">
        <v>10</v>
      </c>
      <c r="AF100" s="9"/>
      <c r="AG100" s="9">
        <v>5</v>
      </c>
      <c r="AH100" s="9"/>
      <c r="AI100" s="9"/>
      <c r="AJ100" s="9"/>
      <c r="AK100" s="9"/>
      <c r="AL100" s="9"/>
      <c r="AM100" s="10"/>
      <c r="AN100" s="535"/>
      <c r="AO100" s="6">
        <f t="shared" si="3"/>
        <v>15</v>
      </c>
      <c r="AP100" s="6" t="str">
        <f>IF($D100="","",IF(COUNTIF(SPDB!$B$5:$B$50,$D100)=0,"適用無い？確認して",_xlfn.XLOOKUP($D100,SPDB!$B$5:$B$50,SPDB!$H$5:$H$50,"",,)))</f>
        <v>適用無い？確認して</v>
      </c>
      <c r="AQ100" s="112"/>
      <c r="AR100" s="6" t="str">
        <f t="shared" si="4"/>
        <v>SP</v>
      </c>
      <c r="AS100" s="6" t="str">
        <f>IF(D100="","",IF(AP100=0,"データ無!!",IF(COUNTIF(WeDB!$D$4:$D$183,$AP100)&gt;0,"WE適用",IF(AP100="適用無い？確認して","データ無!!",IF(AP100="（適用外）","適用無し","WE適用")))))</f>
        <v>データ無!!</v>
      </c>
      <c r="AT100" s="6" t="str">
        <f>IF(AND(AS100="WE適用",COUNTIF(Planning!$AS$10:$AS$896,$AP100&amp;"_"&amp;$AR100)&gt;0),"計画ok",IF(AND(AS100="WE適用",COUNTIF(Planning!$AS$10:$AS$896,$AP100&amp;"_"&amp;$AR100)=0),"未反映NG",""))</f>
        <v/>
      </c>
      <c r="AU100" s="6" t="str">
        <f t="shared" si="5"/>
        <v>適用無い？確認して_SP</v>
      </c>
    </row>
    <row r="101" spans="1:47" x14ac:dyDescent="0.35">
      <c r="A101" s="8">
        <v>97</v>
      </c>
      <c r="B101" s="9" t="s">
        <v>206</v>
      </c>
      <c r="C101" s="9" t="s">
        <v>2095</v>
      </c>
      <c r="D101" s="9" t="s">
        <v>2859</v>
      </c>
      <c r="E101" s="9" t="s">
        <v>2860</v>
      </c>
      <c r="F101" s="9" t="s">
        <v>2861</v>
      </c>
      <c r="G101" s="9" t="s">
        <v>2844</v>
      </c>
      <c r="H101" s="9" t="s">
        <v>2520</v>
      </c>
      <c r="I101" s="9" t="s">
        <v>2498</v>
      </c>
      <c r="J101" s="9" t="s">
        <v>2499</v>
      </c>
      <c r="K101" s="9">
        <v>1</v>
      </c>
      <c r="L101" s="9" t="s">
        <v>2500</v>
      </c>
      <c r="M101" s="9">
        <v>1</v>
      </c>
      <c r="N101" s="9" t="s">
        <v>2500</v>
      </c>
      <c r="O101" s="9"/>
      <c r="P101" s="9"/>
      <c r="Q101" s="9"/>
      <c r="R101" s="9"/>
      <c r="S101" s="9"/>
      <c r="T101" s="9"/>
      <c r="U101" s="9"/>
      <c r="V101" s="9"/>
      <c r="W101" s="9"/>
      <c r="X101" s="9"/>
      <c r="Y101" s="9">
        <v>10</v>
      </c>
      <c r="Z101" s="9"/>
      <c r="AA101" s="9">
        <v>6</v>
      </c>
      <c r="AB101" s="9"/>
      <c r="AC101" s="9"/>
      <c r="AD101" s="9"/>
      <c r="AE101" s="9"/>
      <c r="AF101" s="9"/>
      <c r="AG101" s="9"/>
      <c r="AH101" s="9"/>
      <c r="AI101" s="9"/>
      <c r="AJ101" s="9"/>
      <c r="AK101" s="9"/>
      <c r="AL101" s="9"/>
      <c r="AM101" s="10"/>
      <c r="AN101" s="535"/>
      <c r="AO101" s="6">
        <f t="shared" si="3"/>
        <v>15</v>
      </c>
      <c r="AP101" s="6" t="str">
        <f>IF($D101="","",IF(COUNTIF(SPDB!$B$5:$B$50,$D101)=0,"適用無い？確認して",_xlfn.XLOOKUP($D101,SPDB!$B$5:$B$50,SPDB!$H$5:$H$50,"",,)))</f>
        <v>適用無い？確認して</v>
      </c>
      <c r="AQ101" s="112"/>
      <c r="AR101" s="6" t="str">
        <f t="shared" si="4"/>
        <v>SP</v>
      </c>
      <c r="AS101" s="6" t="str">
        <f>IF(D101="","",IF(AP101=0,"データ無!!",IF(COUNTIF(WeDB!$D$4:$D$183,$AP101)&gt;0,"WE適用",IF(AP101="適用無い？確認して","データ無!!",IF(AP101="（適用外）","適用無し","WE適用")))))</f>
        <v>データ無!!</v>
      </c>
      <c r="AT101" s="6" t="str">
        <f>IF(AND(AS101="WE適用",COUNTIF(Planning!$AS$10:$AS$896,$AP101&amp;"_"&amp;$AR101)&gt;0),"計画ok",IF(AND(AS101="WE適用",COUNTIF(Planning!$AS$10:$AS$896,$AP101&amp;"_"&amp;$AR101)=0),"未反映NG",""))</f>
        <v/>
      </c>
      <c r="AU101" s="6" t="str">
        <f t="shared" si="5"/>
        <v>適用無い？確認して_SP</v>
      </c>
    </row>
    <row r="102" spans="1:47" x14ac:dyDescent="0.35">
      <c r="A102" s="8">
        <v>98</v>
      </c>
      <c r="B102" s="9" t="s">
        <v>206</v>
      </c>
      <c r="C102" s="9" t="s">
        <v>2095</v>
      </c>
      <c r="D102" s="9" t="s">
        <v>2862</v>
      </c>
      <c r="E102" s="9" t="s">
        <v>2863</v>
      </c>
      <c r="F102" s="9" t="s">
        <v>2864</v>
      </c>
      <c r="G102" s="9" t="s">
        <v>2844</v>
      </c>
      <c r="H102" s="9" t="s">
        <v>2520</v>
      </c>
      <c r="I102" s="9" t="s">
        <v>2498</v>
      </c>
      <c r="J102" s="9" t="s">
        <v>2499</v>
      </c>
      <c r="K102" s="9">
        <v>1</v>
      </c>
      <c r="L102" s="9" t="s">
        <v>2500</v>
      </c>
      <c r="M102" s="9">
        <v>2</v>
      </c>
      <c r="N102" s="9" t="s">
        <v>2500</v>
      </c>
      <c r="O102" s="9"/>
      <c r="P102" s="9"/>
      <c r="Q102" s="9"/>
      <c r="R102" s="9">
        <v>2</v>
      </c>
      <c r="S102" s="9"/>
      <c r="T102" s="9"/>
      <c r="U102" s="9"/>
      <c r="V102" s="9"/>
      <c r="W102" s="9"/>
      <c r="X102" s="9"/>
      <c r="Y102" s="9"/>
      <c r="Z102" s="9"/>
      <c r="AA102" s="9"/>
      <c r="AB102" s="9"/>
      <c r="AC102" s="9"/>
      <c r="AD102" s="9"/>
      <c r="AE102" s="9"/>
      <c r="AF102" s="9"/>
      <c r="AG102" s="9"/>
      <c r="AH102" s="9"/>
      <c r="AI102" s="9"/>
      <c r="AJ102" s="9"/>
      <c r="AK102" s="9"/>
      <c r="AL102" s="9"/>
      <c r="AM102" s="10"/>
      <c r="AN102" s="535"/>
      <c r="AO102" s="6">
        <f t="shared" si="3"/>
        <v>15</v>
      </c>
      <c r="AP102" s="6" t="str">
        <f>IF($D102="","",IF(COUNTIF(SPDB!$B$5:$B$50,$D102)=0,"適用無い？確認して",_xlfn.XLOOKUP($D102,SPDB!$B$5:$B$50,SPDB!$H$5:$H$50,"",,)))</f>
        <v>適用無い？確認して</v>
      </c>
      <c r="AQ102" s="112"/>
      <c r="AR102" s="6" t="str">
        <f t="shared" si="4"/>
        <v>SP</v>
      </c>
      <c r="AS102" s="6" t="str">
        <f>IF(D102="","",IF(AP102=0,"データ無!!",IF(COUNTIF(WeDB!$D$4:$D$183,$AP102)&gt;0,"WE適用",IF(AP102="適用無い？確認して","データ無!!",IF(AP102="（適用外）","適用無し","WE適用")))))</f>
        <v>データ無!!</v>
      </c>
      <c r="AT102" s="6" t="str">
        <f>IF(AND(AS102="WE適用",COUNTIF(Planning!$AS$10:$AS$896,$AP102&amp;"_"&amp;$AR102)&gt;0),"計画ok",IF(AND(AS102="WE適用",COUNTIF(Planning!$AS$10:$AS$896,$AP102&amp;"_"&amp;$AR102)=0),"未反映NG",""))</f>
        <v/>
      </c>
      <c r="AU102" s="6" t="str">
        <f t="shared" si="5"/>
        <v>適用無い？確認して_SP</v>
      </c>
    </row>
    <row r="103" spans="1:47" x14ac:dyDescent="0.35">
      <c r="A103" s="8">
        <v>99</v>
      </c>
      <c r="B103" s="9" t="s">
        <v>206</v>
      </c>
      <c r="C103" s="9" t="s">
        <v>2095</v>
      </c>
      <c r="D103" s="9" t="s">
        <v>2865</v>
      </c>
      <c r="E103" s="9" t="s">
        <v>2866</v>
      </c>
      <c r="F103" s="9" t="s">
        <v>2867</v>
      </c>
      <c r="G103" s="9" t="s">
        <v>2844</v>
      </c>
      <c r="H103" s="9" t="s">
        <v>2520</v>
      </c>
      <c r="I103" s="9" t="s">
        <v>2498</v>
      </c>
      <c r="J103" s="9" t="s">
        <v>2499</v>
      </c>
      <c r="K103" s="9">
        <v>1</v>
      </c>
      <c r="L103" s="9" t="s">
        <v>2500</v>
      </c>
      <c r="M103" s="9">
        <v>1</v>
      </c>
      <c r="N103" s="9" t="s">
        <v>2500</v>
      </c>
      <c r="O103" s="9"/>
      <c r="P103" s="9"/>
      <c r="Q103" s="9"/>
      <c r="R103" s="9"/>
      <c r="S103" s="9"/>
      <c r="T103" s="9">
        <v>6</v>
      </c>
      <c r="U103" s="9"/>
      <c r="V103" s="9"/>
      <c r="W103" s="9"/>
      <c r="X103" s="9"/>
      <c r="Y103" s="9"/>
      <c r="Z103" s="9"/>
      <c r="AA103" s="9"/>
      <c r="AB103" s="9"/>
      <c r="AC103" s="9"/>
      <c r="AD103" s="9"/>
      <c r="AE103" s="9"/>
      <c r="AF103" s="9"/>
      <c r="AG103" s="9"/>
      <c r="AH103" s="9"/>
      <c r="AI103" s="9"/>
      <c r="AJ103" s="9"/>
      <c r="AK103" s="9"/>
      <c r="AL103" s="9"/>
      <c r="AM103" s="10"/>
      <c r="AN103" s="535"/>
      <c r="AO103" s="6">
        <f t="shared" si="3"/>
        <v>15</v>
      </c>
      <c r="AP103" s="6" t="str">
        <f>IF($D103="","",IF(COUNTIF(SPDB!$B$5:$B$50,$D103)=0,"適用無い？確認して",_xlfn.XLOOKUP($D103,SPDB!$B$5:$B$50,SPDB!$H$5:$H$50,"",,)))</f>
        <v>適用無い？確認して</v>
      </c>
      <c r="AQ103" s="112"/>
      <c r="AR103" s="6" t="str">
        <f t="shared" si="4"/>
        <v>SP</v>
      </c>
      <c r="AS103" s="6" t="str">
        <f>IF(D103="","",IF(AP103=0,"データ無!!",IF(COUNTIF(WeDB!$D$4:$D$183,$AP103)&gt;0,"WE適用",IF(AP103="適用無い？確認して","データ無!!",IF(AP103="（適用外）","適用無し","WE適用")))))</f>
        <v>データ無!!</v>
      </c>
      <c r="AT103" s="6" t="str">
        <f>IF(AND(AS103="WE適用",COUNTIF(Planning!$AS$10:$AS$896,$AP103&amp;"_"&amp;$AR103)&gt;0),"計画ok",IF(AND(AS103="WE適用",COUNTIF(Planning!$AS$10:$AS$896,$AP103&amp;"_"&amp;$AR103)=0),"未反映NG",""))</f>
        <v/>
      </c>
      <c r="AU103" s="6" t="str">
        <f t="shared" si="5"/>
        <v>適用無い？確認して_SP</v>
      </c>
    </row>
    <row r="104" spans="1:47" x14ac:dyDescent="0.35">
      <c r="A104" s="8">
        <v>100</v>
      </c>
      <c r="B104" s="9" t="s">
        <v>206</v>
      </c>
      <c r="C104" s="9" t="s">
        <v>2095</v>
      </c>
      <c r="D104" s="9" t="s">
        <v>2868</v>
      </c>
      <c r="E104" s="9" t="s">
        <v>2869</v>
      </c>
      <c r="F104" s="9" t="s">
        <v>2870</v>
      </c>
      <c r="G104" s="9" t="s">
        <v>2844</v>
      </c>
      <c r="H104" s="9" t="s">
        <v>2520</v>
      </c>
      <c r="I104" s="9" t="s">
        <v>2498</v>
      </c>
      <c r="J104" s="9" t="s">
        <v>2499</v>
      </c>
      <c r="K104" s="9">
        <v>1</v>
      </c>
      <c r="L104" s="9" t="s">
        <v>2500</v>
      </c>
      <c r="M104" s="9">
        <v>1</v>
      </c>
      <c r="N104" s="9" t="s">
        <v>2500</v>
      </c>
      <c r="O104" s="9"/>
      <c r="P104" s="9"/>
      <c r="Q104" s="9"/>
      <c r="R104" s="9"/>
      <c r="S104" s="9">
        <v>10</v>
      </c>
      <c r="T104" s="9"/>
      <c r="U104" s="9"/>
      <c r="V104" s="9"/>
      <c r="W104" s="9"/>
      <c r="X104" s="9"/>
      <c r="Y104" s="9"/>
      <c r="Z104" s="9"/>
      <c r="AA104" s="9"/>
      <c r="AB104" s="9"/>
      <c r="AC104" s="9"/>
      <c r="AD104" s="9"/>
      <c r="AE104" s="9"/>
      <c r="AF104" s="9"/>
      <c r="AG104" s="9"/>
      <c r="AH104" s="9"/>
      <c r="AI104" s="9"/>
      <c r="AJ104" s="9"/>
      <c r="AK104" s="9"/>
      <c r="AL104" s="9"/>
      <c r="AM104" s="10"/>
      <c r="AN104" s="535"/>
      <c r="AO104" s="6">
        <f t="shared" si="3"/>
        <v>15</v>
      </c>
      <c r="AP104" s="6" t="str">
        <f>IF($D104="","",IF(COUNTIF(SPDB!$B$5:$B$50,$D104)=0,"適用無い？確認して",_xlfn.XLOOKUP($D104,SPDB!$B$5:$B$50,SPDB!$H$5:$H$50,"",,)))</f>
        <v>適用無い？確認して</v>
      </c>
      <c r="AQ104" s="112"/>
      <c r="AR104" s="6" t="str">
        <f t="shared" si="4"/>
        <v>SP</v>
      </c>
      <c r="AS104" s="6" t="str">
        <f>IF(D104="","",IF(AP104=0,"データ無!!",IF(COUNTIF(WeDB!$D$4:$D$183,$AP104)&gt;0,"WE適用",IF(AP104="適用無い？確認して","データ無!!",IF(AP104="（適用外）","適用無し","WE適用")))))</f>
        <v>データ無!!</v>
      </c>
      <c r="AT104" s="6" t="str">
        <f>IF(AND(AS104="WE適用",COUNTIF(Planning!$AS$10:$AS$896,$AP104&amp;"_"&amp;$AR104)&gt;0),"計画ok",IF(AND(AS104="WE適用",COUNTIF(Planning!$AS$10:$AS$896,$AP104&amp;"_"&amp;$AR104)=0),"未反映NG",""))</f>
        <v/>
      </c>
      <c r="AU104" s="6" t="str">
        <f t="shared" si="5"/>
        <v>適用無い？確認して_SP</v>
      </c>
    </row>
    <row r="105" spans="1:47" x14ac:dyDescent="0.35">
      <c r="A105" s="8">
        <v>101</v>
      </c>
      <c r="B105" s="9" t="s">
        <v>206</v>
      </c>
      <c r="C105" s="9" t="s">
        <v>2095</v>
      </c>
      <c r="D105" s="9" t="s">
        <v>2871</v>
      </c>
      <c r="E105" s="9" t="s">
        <v>2872</v>
      </c>
      <c r="F105" s="9" t="s">
        <v>2873</v>
      </c>
      <c r="G105" s="9" t="s">
        <v>2844</v>
      </c>
      <c r="H105" s="9" t="s">
        <v>2520</v>
      </c>
      <c r="I105" s="9" t="s">
        <v>2498</v>
      </c>
      <c r="J105" s="9" t="s">
        <v>2499</v>
      </c>
      <c r="K105" s="9">
        <v>1</v>
      </c>
      <c r="L105" s="9" t="s">
        <v>2500</v>
      </c>
      <c r="M105" s="9" t="s">
        <v>2499</v>
      </c>
      <c r="N105" s="9" t="s">
        <v>2500</v>
      </c>
      <c r="O105" s="9"/>
      <c r="P105" s="9"/>
      <c r="Q105" s="9"/>
      <c r="R105" s="9"/>
      <c r="S105" s="9"/>
      <c r="T105" s="9"/>
      <c r="U105" s="9"/>
      <c r="V105" s="9"/>
      <c r="W105" s="9"/>
      <c r="X105" s="9"/>
      <c r="Y105" s="9"/>
      <c r="Z105" s="9"/>
      <c r="AA105" s="9">
        <v>2</v>
      </c>
      <c r="AB105" s="9"/>
      <c r="AC105" s="9"/>
      <c r="AD105" s="9"/>
      <c r="AE105" s="9"/>
      <c r="AF105" s="9"/>
      <c r="AG105" s="9"/>
      <c r="AH105" s="9"/>
      <c r="AI105" s="9"/>
      <c r="AJ105" s="9"/>
      <c r="AK105" s="9"/>
      <c r="AL105" s="9"/>
      <c r="AM105" s="10"/>
      <c r="AN105" s="535"/>
      <c r="AO105" s="6">
        <f t="shared" si="3"/>
        <v>15</v>
      </c>
      <c r="AP105" s="6" t="str">
        <f>IF($D105="","",IF(COUNTIF(SPDB!$B$5:$B$50,$D105)=0,"適用無い？確認して",_xlfn.XLOOKUP($D105,SPDB!$B$5:$B$50,SPDB!$H$5:$H$50,"",,)))</f>
        <v>適用無い？確認して</v>
      </c>
      <c r="AQ105" s="112"/>
      <c r="AR105" s="6" t="str">
        <f t="shared" si="4"/>
        <v>SP</v>
      </c>
      <c r="AS105" s="6" t="str">
        <f>IF(D105="","",IF(AP105=0,"データ無!!",IF(COUNTIF(WeDB!$D$4:$D$183,$AP105)&gt;0,"WE適用",IF(AP105="適用無い？確認して","データ無!!",IF(AP105="（適用外）","適用無し","WE適用")))))</f>
        <v>データ無!!</v>
      </c>
      <c r="AT105" s="6" t="str">
        <f>IF(AND(AS105="WE適用",COUNTIF(Planning!$AS$10:$AS$896,$AP105&amp;"_"&amp;$AR105)&gt;0),"計画ok",IF(AND(AS105="WE適用",COUNTIF(Planning!$AS$10:$AS$896,$AP105&amp;"_"&amp;$AR105)=0),"未反映NG",""))</f>
        <v/>
      </c>
      <c r="AU105" s="6" t="str">
        <f t="shared" si="5"/>
        <v>適用無い？確認して_SP</v>
      </c>
    </row>
    <row r="106" spans="1:47" x14ac:dyDescent="0.35">
      <c r="A106" s="8">
        <v>102</v>
      </c>
      <c r="B106" s="9" t="s">
        <v>206</v>
      </c>
      <c r="C106" s="9" t="s">
        <v>2095</v>
      </c>
      <c r="D106" s="9" t="s">
        <v>2874</v>
      </c>
      <c r="E106" s="9" t="s">
        <v>2875</v>
      </c>
      <c r="F106" s="9" t="s">
        <v>2876</v>
      </c>
      <c r="G106" s="9" t="s">
        <v>2877</v>
      </c>
      <c r="H106" s="9" t="s">
        <v>2609</v>
      </c>
      <c r="I106" s="9" t="s">
        <v>2498</v>
      </c>
      <c r="J106" s="9" t="s">
        <v>2499</v>
      </c>
      <c r="K106" s="9">
        <v>1</v>
      </c>
      <c r="L106" s="9" t="s">
        <v>2500</v>
      </c>
      <c r="M106" s="9" t="s">
        <v>2499</v>
      </c>
      <c r="N106" s="9" t="s">
        <v>2500</v>
      </c>
      <c r="O106" s="9"/>
      <c r="P106" s="9"/>
      <c r="Q106" s="9"/>
      <c r="R106" s="9"/>
      <c r="S106" s="9"/>
      <c r="T106" s="9"/>
      <c r="U106" s="9"/>
      <c r="V106" s="9"/>
      <c r="W106" s="9"/>
      <c r="X106" s="9"/>
      <c r="Y106" s="9"/>
      <c r="Z106" s="9"/>
      <c r="AA106" s="9"/>
      <c r="AB106" s="9"/>
      <c r="AC106" s="9"/>
      <c r="AD106" s="9"/>
      <c r="AE106" s="9"/>
      <c r="AF106" s="9">
        <v>4</v>
      </c>
      <c r="AG106" s="9"/>
      <c r="AH106" s="9"/>
      <c r="AI106" s="9"/>
      <c r="AJ106" s="9"/>
      <c r="AK106" s="9"/>
      <c r="AL106" s="9"/>
      <c r="AM106" s="10"/>
      <c r="AN106" s="535"/>
      <c r="AO106" s="6">
        <f t="shared" si="3"/>
        <v>15</v>
      </c>
      <c r="AP106" s="6" t="str">
        <f>IF($D106="","",IF(COUNTIF(SPDB!$B$5:$B$50,$D106)=0,"適用無い？確認して",_xlfn.XLOOKUP($D106,SPDB!$B$5:$B$50,SPDB!$H$5:$H$50,"",,)))</f>
        <v>適用無い？確認して</v>
      </c>
      <c r="AQ106" s="112"/>
      <c r="AR106" s="6" t="str">
        <f t="shared" si="4"/>
        <v>SP</v>
      </c>
      <c r="AS106" s="6" t="str">
        <f>IF(D106="","",IF(AP106=0,"データ無!!",IF(COUNTIF(WeDB!$D$4:$D$183,$AP106)&gt;0,"WE適用",IF(AP106="適用無い？確認して","データ無!!",IF(AP106="（適用外）","適用無し","WE適用")))))</f>
        <v>データ無!!</v>
      </c>
      <c r="AT106" s="6" t="str">
        <f>IF(AND(AS106="WE適用",COUNTIF(Planning!$AS$10:$AS$896,$AP106&amp;"_"&amp;$AR106)&gt;0),"計画ok",IF(AND(AS106="WE適用",COUNTIF(Planning!$AS$10:$AS$896,$AP106&amp;"_"&amp;$AR106)=0),"未反映NG",""))</f>
        <v/>
      </c>
      <c r="AU106" s="6" t="str">
        <f t="shared" si="5"/>
        <v>適用無い？確認して_SP</v>
      </c>
    </row>
    <row r="107" spans="1:47" x14ac:dyDescent="0.35">
      <c r="A107" s="8">
        <v>103</v>
      </c>
      <c r="B107" s="9" t="s">
        <v>206</v>
      </c>
      <c r="C107" s="9" t="s">
        <v>2095</v>
      </c>
      <c r="D107" s="9" t="s">
        <v>2878</v>
      </c>
      <c r="E107" s="9" t="s">
        <v>2879</v>
      </c>
      <c r="F107" s="9" t="s">
        <v>2880</v>
      </c>
      <c r="G107" s="9" t="s">
        <v>2881</v>
      </c>
      <c r="H107" s="9" t="s">
        <v>2524</v>
      </c>
      <c r="I107" s="9" t="s">
        <v>2498</v>
      </c>
      <c r="J107" s="9" t="s">
        <v>2499</v>
      </c>
      <c r="K107" s="9">
        <v>1</v>
      </c>
      <c r="L107" s="9" t="s">
        <v>2500</v>
      </c>
      <c r="M107" s="9">
        <v>1</v>
      </c>
      <c r="N107" s="9" t="s">
        <v>2500</v>
      </c>
      <c r="O107" s="9"/>
      <c r="P107" s="9"/>
      <c r="Q107" s="9"/>
      <c r="R107" s="9"/>
      <c r="S107" s="9"/>
      <c r="T107" s="9"/>
      <c r="U107" s="9">
        <v>10</v>
      </c>
      <c r="V107" s="9">
        <v>5</v>
      </c>
      <c r="W107" s="9"/>
      <c r="X107" s="9"/>
      <c r="Y107" s="9"/>
      <c r="Z107" s="9"/>
      <c r="AA107" s="9"/>
      <c r="AB107" s="9"/>
      <c r="AC107" s="9"/>
      <c r="AD107" s="9"/>
      <c r="AE107" s="9"/>
      <c r="AF107" s="9"/>
      <c r="AG107" s="9"/>
      <c r="AH107" s="9"/>
      <c r="AI107" s="9"/>
      <c r="AJ107" s="9"/>
      <c r="AK107" s="9"/>
      <c r="AL107" s="9"/>
      <c r="AM107" s="10"/>
      <c r="AN107" s="535"/>
      <c r="AO107" s="6">
        <f t="shared" si="3"/>
        <v>15</v>
      </c>
      <c r="AP107" s="6" t="str">
        <f>IF($D107="","",IF(COUNTIF(SPDB!$B$5:$B$50,$D107)=0,"適用無い？確認して",_xlfn.XLOOKUP($D107,SPDB!$B$5:$B$50,SPDB!$H$5:$H$50,"",,)))</f>
        <v>適用無い？確認して</v>
      </c>
      <c r="AQ107" s="112"/>
      <c r="AR107" s="6" t="str">
        <f t="shared" si="4"/>
        <v>SP</v>
      </c>
      <c r="AS107" s="6" t="str">
        <f>IF(D107="","",IF(AP107=0,"データ無!!",IF(COUNTIF(WeDB!$D$4:$D$183,$AP107)&gt;0,"WE適用",IF(AP107="適用無い？確認して","データ無!!",IF(AP107="（適用外）","適用無し","WE適用")))))</f>
        <v>データ無!!</v>
      </c>
      <c r="AT107" s="6" t="str">
        <f>IF(AND(AS107="WE適用",COUNTIF(Planning!$AS$10:$AS$896,$AP107&amp;"_"&amp;$AR107)&gt;0),"計画ok",IF(AND(AS107="WE適用",COUNTIF(Planning!$AS$10:$AS$896,$AP107&amp;"_"&amp;$AR107)=0),"未反映NG",""))</f>
        <v/>
      </c>
      <c r="AU107" s="6" t="str">
        <f t="shared" si="5"/>
        <v>適用無い？確認して_SP</v>
      </c>
    </row>
    <row r="108" spans="1:47" x14ac:dyDescent="0.35">
      <c r="A108" s="8">
        <v>104</v>
      </c>
      <c r="B108" s="9" t="s">
        <v>206</v>
      </c>
      <c r="C108" s="9" t="s">
        <v>2095</v>
      </c>
      <c r="D108" s="9" t="s">
        <v>2882</v>
      </c>
      <c r="E108" s="9" t="s">
        <v>2883</v>
      </c>
      <c r="F108" s="9" t="s">
        <v>2880</v>
      </c>
      <c r="G108" s="9" t="s">
        <v>2856</v>
      </c>
      <c r="H108" s="9" t="s">
        <v>2694</v>
      </c>
      <c r="I108" s="9" t="s">
        <v>2498</v>
      </c>
      <c r="J108" s="9" t="s">
        <v>2499</v>
      </c>
      <c r="K108" s="9">
        <v>1</v>
      </c>
      <c r="L108" s="9" t="s">
        <v>2500</v>
      </c>
      <c r="M108" s="9">
        <v>1</v>
      </c>
      <c r="N108" s="9" t="s">
        <v>2500</v>
      </c>
      <c r="O108" s="9"/>
      <c r="P108" s="9"/>
      <c r="Q108" s="9"/>
      <c r="R108" s="9"/>
      <c r="S108" s="9">
        <v>10</v>
      </c>
      <c r="T108" s="9"/>
      <c r="U108" s="9"/>
      <c r="V108" s="9">
        <v>10</v>
      </c>
      <c r="W108" s="9"/>
      <c r="X108" s="9"/>
      <c r="Y108" s="9"/>
      <c r="Z108" s="9"/>
      <c r="AA108" s="9"/>
      <c r="AB108" s="9"/>
      <c r="AC108" s="9"/>
      <c r="AD108" s="9"/>
      <c r="AE108" s="9"/>
      <c r="AF108" s="9"/>
      <c r="AG108" s="9"/>
      <c r="AH108" s="9"/>
      <c r="AI108" s="9"/>
      <c r="AJ108" s="9"/>
      <c r="AK108" s="9"/>
      <c r="AL108" s="9"/>
      <c r="AM108" s="10"/>
      <c r="AN108" s="535"/>
      <c r="AO108" s="6">
        <f t="shared" si="3"/>
        <v>15</v>
      </c>
      <c r="AP108" s="6" t="str">
        <f>IF($D108="","",IF(COUNTIF(SPDB!$B$5:$B$50,$D108)=0,"適用無い？確認して",_xlfn.XLOOKUP($D108,SPDB!$B$5:$B$50,SPDB!$H$5:$H$50,"",,)))</f>
        <v>適用無い？確認して</v>
      </c>
      <c r="AQ108" s="112"/>
      <c r="AR108" s="6" t="str">
        <f t="shared" si="4"/>
        <v>SP</v>
      </c>
      <c r="AS108" s="6" t="str">
        <f>IF(D108="","",IF(AP108=0,"データ無!!",IF(COUNTIF(WeDB!$D$4:$D$183,$AP108)&gt;0,"WE適用",IF(AP108="適用無い？確認して","データ無!!",IF(AP108="（適用外）","適用無し","WE適用")))))</f>
        <v>データ無!!</v>
      </c>
      <c r="AT108" s="6" t="str">
        <f>IF(AND(AS108="WE適用",COUNTIF(Planning!$AS$10:$AS$896,$AP108&amp;"_"&amp;$AR108)&gt;0),"計画ok",IF(AND(AS108="WE適用",COUNTIF(Planning!$AS$10:$AS$896,$AP108&amp;"_"&amp;$AR108)=0),"未反映NG",""))</f>
        <v/>
      </c>
      <c r="AU108" s="6" t="str">
        <f t="shared" si="5"/>
        <v>適用無い？確認して_SP</v>
      </c>
    </row>
    <row r="109" spans="1:47" x14ac:dyDescent="0.35">
      <c r="A109" s="8">
        <v>105</v>
      </c>
      <c r="B109" s="9" t="s">
        <v>206</v>
      </c>
      <c r="C109" s="9" t="s">
        <v>2095</v>
      </c>
      <c r="D109" s="9" t="s">
        <v>2884</v>
      </c>
      <c r="E109" s="9" t="s">
        <v>2885</v>
      </c>
      <c r="F109" s="9" t="s">
        <v>2880</v>
      </c>
      <c r="G109" s="9" t="s">
        <v>2844</v>
      </c>
      <c r="H109" s="9" t="s">
        <v>2520</v>
      </c>
      <c r="I109" s="9" t="s">
        <v>2498</v>
      </c>
      <c r="J109" s="9" t="s">
        <v>2499</v>
      </c>
      <c r="K109" s="9">
        <v>1</v>
      </c>
      <c r="L109" s="9" t="s">
        <v>2500</v>
      </c>
      <c r="M109" s="9">
        <v>1</v>
      </c>
      <c r="N109" s="9" t="s">
        <v>2500</v>
      </c>
      <c r="O109" s="9"/>
      <c r="P109" s="9"/>
      <c r="Q109" s="9"/>
      <c r="R109" s="9"/>
      <c r="S109" s="9"/>
      <c r="T109" s="9"/>
      <c r="U109" s="9"/>
      <c r="V109" s="9"/>
      <c r="W109" s="9">
        <v>10</v>
      </c>
      <c r="X109" s="9">
        <v>10</v>
      </c>
      <c r="Y109" s="9"/>
      <c r="Z109" s="9">
        <v>5</v>
      </c>
      <c r="AA109" s="9"/>
      <c r="AB109" s="9"/>
      <c r="AC109" s="9"/>
      <c r="AD109" s="9"/>
      <c r="AE109" s="9"/>
      <c r="AF109" s="9"/>
      <c r="AG109" s="9"/>
      <c r="AH109" s="9"/>
      <c r="AI109" s="9"/>
      <c r="AJ109" s="9"/>
      <c r="AK109" s="9"/>
      <c r="AL109" s="9"/>
      <c r="AM109" s="10"/>
      <c r="AN109" s="535"/>
      <c r="AO109" s="6">
        <f t="shared" si="3"/>
        <v>15</v>
      </c>
      <c r="AP109" s="6" t="str">
        <f>IF($D109="","",IF(COUNTIF(SPDB!$B$5:$B$50,$D109)=0,"適用無い？確認して",_xlfn.XLOOKUP($D109,SPDB!$B$5:$B$50,SPDB!$H$5:$H$50,"",,)))</f>
        <v>適用無い？確認して</v>
      </c>
      <c r="AQ109" s="112"/>
      <c r="AR109" s="6" t="str">
        <f t="shared" si="4"/>
        <v>SP</v>
      </c>
      <c r="AS109" s="6" t="str">
        <f>IF(D109="","",IF(AP109=0,"データ無!!",IF(COUNTIF(WeDB!$D$4:$D$183,$AP109)&gt;0,"WE適用",IF(AP109="適用無い？確認して","データ無!!",IF(AP109="（適用外）","適用無し","WE適用")))))</f>
        <v>データ無!!</v>
      </c>
      <c r="AT109" s="6" t="str">
        <f>IF(AND(AS109="WE適用",COUNTIF(Planning!$AS$10:$AS$896,$AP109&amp;"_"&amp;$AR109)&gt;0),"計画ok",IF(AND(AS109="WE適用",COUNTIF(Planning!$AS$10:$AS$896,$AP109&amp;"_"&amp;$AR109)=0),"未反映NG",""))</f>
        <v/>
      </c>
      <c r="AU109" s="6" t="str">
        <f t="shared" si="5"/>
        <v>適用無い？確認して_SP</v>
      </c>
    </row>
    <row r="110" spans="1:47" x14ac:dyDescent="0.35">
      <c r="A110" s="8">
        <v>106</v>
      </c>
      <c r="B110" s="9" t="s">
        <v>206</v>
      </c>
      <c r="C110" s="9" t="s">
        <v>2095</v>
      </c>
      <c r="D110" s="9" t="s">
        <v>2886</v>
      </c>
      <c r="E110" s="9" t="s">
        <v>2887</v>
      </c>
      <c r="F110" s="9" t="s">
        <v>2888</v>
      </c>
      <c r="G110" s="9" t="s">
        <v>2848</v>
      </c>
      <c r="H110" s="9" t="s">
        <v>2849</v>
      </c>
      <c r="I110" s="9" t="s">
        <v>2498</v>
      </c>
      <c r="J110" s="9" t="s">
        <v>2499</v>
      </c>
      <c r="K110" s="9">
        <v>1</v>
      </c>
      <c r="L110" s="9" t="s">
        <v>2500</v>
      </c>
      <c r="M110" s="9" t="s">
        <v>2499</v>
      </c>
      <c r="N110" s="9" t="s">
        <v>2500</v>
      </c>
      <c r="O110" s="9"/>
      <c r="P110" s="9"/>
      <c r="Q110" s="9"/>
      <c r="R110" s="9"/>
      <c r="S110" s="9"/>
      <c r="T110" s="9">
        <v>2</v>
      </c>
      <c r="U110" s="9"/>
      <c r="V110" s="9"/>
      <c r="W110" s="9"/>
      <c r="X110" s="9"/>
      <c r="Y110" s="9"/>
      <c r="Z110" s="9"/>
      <c r="AA110" s="9"/>
      <c r="AB110" s="9"/>
      <c r="AC110" s="9"/>
      <c r="AD110" s="9"/>
      <c r="AE110" s="9"/>
      <c r="AF110" s="9"/>
      <c r="AG110" s="9"/>
      <c r="AH110" s="9"/>
      <c r="AI110" s="9"/>
      <c r="AJ110" s="9"/>
      <c r="AK110" s="9"/>
      <c r="AL110" s="9"/>
      <c r="AM110" s="10"/>
      <c r="AN110" s="535"/>
      <c r="AO110" s="6">
        <f t="shared" si="3"/>
        <v>15</v>
      </c>
      <c r="AP110" s="6" t="str">
        <f>IF($D110="","",IF(COUNTIF(SPDB!$B$5:$B$50,$D110)=0,"適用無い？確認して",_xlfn.XLOOKUP($D110,SPDB!$B$5:$B$50,SPDB!$H$5:$H$50,"",,)))</f>
        <v>適用無い？確認して</v>
      </c>
      <c r="AQ110" s="112"/>
      <c r="AR110" s="6" t="str">
        <f t="shared" si="4"/>
        <v>SP</v>
      </c>
      <c r="AS110" s="6" t="str">
        <f>IF(D110="","",IF(AP110=0,"データ無!!",IF(COUNTIF(WeDB!$D$4:$D$183,$AP110)&gt;0,"WE適用",IF(AP110="適用無い？確認して","データ無!!",IF(AP110="（適用外）","適用無し","WE適用")))))</f>
        <v>データ無!!</v>
      </c>
      <c r="AT110" s="6" t="str">
        <f>IF(AND(AS110="WE適用",COUNTIF(Planning!$AS$10:$AS$896,$AP110&amp;"_"&amp;$AR110)&gt;0),"計画ok",IF(AND(AS110="WE適用",COUNTIF(Planning!$AS$10:$AS$896,$AP110&amp;"_"&amp;$AR110)=0),"未反映NG",""))</f>
        <v/>
      </c>
      <c r="AU110" s="6" t="str">
        <f t="shared" si="5"/>
        <v>適用無い？確認して_SP</v>
      </c>
    </row>
    <row r="111" spans="1:47" x14ac:dyDescent="0.35">
      <c r="A111" s="8">
        <v>107</v>
      </c>
      <c r="B111" s="9" t="s">
        <v>206</v>
      </c>
      <c r="C111" s="9" t="s">
        <v>2095</v>
      </c>
      <c r="D111" s="9" t="s">
        <v>2889</v>
      </c>
      <c r="E111" s="9" t="s">
        <v>2890</v>
      </c>
      <c r="F111" s="9" t="s">
        <v>2891</v>
      </c>
      <c r="G111" s="9" t="s">
        <v>2892</v>
      </c>
      <c r="H111" s="9" t="s">
        <v>2893</v>
      </c>
      <c r="I111" s="9" t="s">
        <v>206</v>
      </c>
      <c r="J111" s="9" t="s">
        <v>2499</v>
      </c>
      <c r="K111" s="9" t="s">
        <v>15</v>
      </c>
      <c r="L111" s="9" t="s">
        <v>2500</v>
      </c>
      <c r="M111" s="9">
        <v>3</v>
      </c>
      <c r="N111" s="9" t="s">
        <v>2500</v>
      </c>
      <c r="O111" s="9"/>
      <c r="P111" s="9"/>
      <c r="Q111" s="9"/>
      <c r="R111" s="9"/>
      <c r="S111" s="9"/>
      <c r="T111" s="9"/>
      <c r="U111" s="9"/>
      <c r="V111" s="9"/>
      <c r="W111" s="9"/>
      <c r="X111" s="9"/>
      <c r="Y111" s="9"/>
      <c r="Z111" s="9"/>
      <c r="AA111" s="9"/>
      <c r="AB111" s="9"/>
      <c r="AC111" s="9"/>
      <c r="AD111" s="9">
        <v>5</v>
      </c>
      <c r="AE111" s="9"/>
      <c r="AF111" s="9"/>
      <c r="AG111" s="9"/>
      <c r="AH111" s="9"/>
      <c r="AI111" s="9"/>
      <c r="AJ111" s="9"/>
      <c r="AK111" s="9"/>
      <c r="AL111" s="9"/>
      <c r="AM111" s="10"/>
      <c r="AN111" s="535"/>
      <c r="AO111" s="6">
        <f t="shared" si="3"/>
        <v>15</v>
      </c>
      <c r="AP111" s="6" t="str">
        <f>IF($D111="","",IF(COUNTIF(SPDB!$B$5:$B$50,$D111)=0,"適用無い？確認して",_xlfn.XLOOKUP($D111,SPDB!$B$5:$B$50,SPDB!$H$5:$H$50,"",,)))</f>
        <v>適用無い？確認して</v>
      </c>
      <c r="AQ111" s="112"/>
      <c r="AR111" s="6" t="str">
        <f t="shared" si="4"/>
        <v>SP</v>
      </c>
      <c r="AS111" s="6" t="str">
        <f>IF(D111="","",IF(AP111=0,"データ無!!",IF(COUNTIF(WeDB!$D$4:$D$183,$AP111)&gt;0,"WE適用",IF(AP111="適用無い？確認して","データ無!!",IF(AP111="（適用外）","適用無し","WE適用")))))</f>
        <v>データ無!!</v>
      </c>
      <c r="AT111" s="6" t="str">
        <f>IF(AND(AS111="WE適用",COUNTIF(Planning!$AS$10:$AS$896,$AP111&amp;"_"&amp;$AR111)&gt;0),"計画ok",IF(AND(AS111="WE適用",COUNTIF(Planning!$AS$10:$AS$896,$AP111&amp;"_"&amp;$AR111)=0),"未反映NG",""))</f>
        <v/>
      </c>
      <c r="AU111" s="6" t="str">
        <f t="shared" si="5"/>
        <v>適用無い？確認して_SP</v>
      </c>
    </row>
    <row r="112" spans="1:47" x14ac:dyDescent="0.35">
      <c r="A112" s="8">
        <v>108</v>
      </c>
      <c r="B112" s="9" t="s">
        <v>206</v>
      </c>
      <c r="C112" s="9" t="s">
        <v>2095</v>
      </c>
      <c r="D112" s="9" t="s">
        <v>2894</v>
      </c>
      <c r="E112" s="9" t="s">
        <v>2895</v>
      </c>
      <c r="F112" s="9" t="s">
        <v>2896</v>
      </c>
      <c r="G112" s="9" t="s">
        <v>2844</v>
      </c>
      <c r="H112" s="9" t="s">
        <v>2520</v>
      </c>
      <c r="I112" s="9" t="s">
        <v>206</v>
      </c>
      <c r="J112" s="9" t="s">
        <v>2499</v>
      </c>
      <c r="K112" s="9" t="s">
        <v>15</v>
      </c>
      <c r="L112" s="9" t="s">
        <v>2500</v>
      </c>
      <c r="M112" s="9" t="s">
        <v>2499</v>
      </c>
      <c r="N112" s="9" t="s">
        <v>2500</v>
      </c>
      <c r="O112" s="9"/>
      <c r="P112" s="9"/>
      <c r="Q112" s="9"/>
      <c r="R112" s="9"/>
      <c r="S112" s="9"/>
      <c r="T112" s="9"/>
      <c r="U112" s="9"/>
      <c r="V112" s="9"/>
      <c r="W112" s="9"/>
      <c r="X112" s="9"/>
      <c r="Y112" s="9"/>
      <c r="Z112" s="9"/>
      <c r="AA112" s="9"/>
      <c r="AB112" s="9"/>
      <c r="AC112" s="9"/>
      <c r="AD112" s="9"/>
      <c r="AE112" s="9"/>
      <c r="AF112" s="9"/>
      <c r="AG112" s="9"/>
      <c r="AH112" s="9">
        <v>5</v>
      </c>
      <c r="AI112" s="9"/>
      <c r="AJ112" s="9"/>
      <c r="AK112" s="9"/>
      <c r="AL112" s="9"/>
      <c r="AM112" s="10"/>
      <c r="AN112" s="535"/>
      <c r="AO112" s="6">
        <f t="shared" si="3"/>
        <v>15</v>
      </c>
      <c r="AP112" s="6" t="str">
        <f>IF($D112="","",IF(COUNTIF(SPDB!$B$5:$B$50,$D112)=0,"適用無い？確認して",_xlfn.XLOOKUP($D112,SPDB!$B$5:$B$50,SPDB!$H$5:$H$50,"",,)))</f>
        <v>適用無い？確認して</v>
      </c>
      <c r="AQ112" s="112"/>
      <c r="AR112" s="6" t="str">
        <f t="shared" si="4"/>
        <v>SP</v>
      </c>
      <c r="AS112" s="6" t="str">
        <f>IF(D112="","",IF(AP112=0,"データ無!!",IF(COUNTIF(WeDB!$D$4:$D$183,$AP112)&gt;0,"WE適用",IF(AP112="適用無い？確認して","データ無!!",IF(AP112="（適用外）","適用無し","WE適用")))))</f>
        <v>データ無!!</v>
      </c>
      <c r="AT112" s="6" t="str">
        <f>IF(AND(AS112="WE適用",COUNTIF(Planning!$AS$10:$AS$896,$AP112&amp;"_"&amp;$AR112)&gt;0),"計画ok",IF(AND(AS112="WE適用",COUNTIF(Planning!$AS$10:$AS$896,$AP112&amp;"_"&amp;$AR112)=0),"未反映NG",""))</f>
        <v/>
      </c>
      <c r="AU112" s="6" t="str">
        <f t="shared" si="5"/>
        <v>適用無い？確認して_SP</v>
      </c>
    </row>
    <row r="113" spans="1:47" x14ac:dyDescent="0.35">
      <c r="A113" s="8">
        <v>109</v>
      </c>
      <c r="B113" s="9" t="s">
        <v>206</v>
      </c>
      <c r="C113" s="9" t="s">
        <v>2095</v>
      </c>
      <c r="D113" s="9" t="s">
        <v>2897</v>
      </c>
      <c r="E113" s="9" t="s">
        <v>2898</v>
      </c>
      <c r="F113" s="9" t="s">
        <v>2899</v>
      </c>
      <c r="G113" s="9" t="s">
        <v>2856</v>
      </c>
      <c r="H113" s="9" t="s">
        <v>2694</v>
      </c>
      <c r="I113" s="9" t="s">
        <v>206</v>
      </c>
      <c r="J113" s="9" t="s">
        <v>2499</v>
      </c>
      <c r="K113" s="9">
        <v>1</v>
      </c>
      <c r="L113" s="9" t="s">
        <v>2500</v>
      </c>
      <c r="M113" s="9" t="s">
        <v>2499</v>
      </c>
      <c r="N113" s="9" t="s">
        <v>2500</v>
      </c>
      <c r="O113" s="9"/>
      <c r="P113" s="9"/>
      <c r="Q113" s="9"/>
      <c r="R113" s="9"/>
      <c r="S113" s="9"/>
      <c r="T113" s="9"/>
      <c r="U113" s="9"/>
      <c r="V113" s="9"/>
      <c r="W113" s="9"/>
      <c r="X113" s="9"/>
      <c r="Y113" s="9"/>
      <c r="Z113" s="9"/>
      <c r="AA113" s="9"/>
      <c r="AB113" s="9">
        <v>10</v>
      </c>
      <c r="AC113" s="9"/>
      <c r="AD113" s="9">
        <v>10</v>
      </c>
      <c r="AE113" s="9">
        <v>5</v>
      </c>
      <c r="AF113" s="9"/>
      <c r="AG113" s="9"/>
      <c r="AH113" s="9"/>
      <c r="AI113" s="9"/>
      <c r="AJ113" s="9"/>
      <c r="AK113" s="9"/>
      <c r="AL113" s="9"/>
      <c r="AM113" s="10"/>
      <c r="AN113" s="535"/>
      <c r="AO113" s="6">
        <f t="shared" si="3"/>
        <v>15</v>
      </c>
      <c r="AP113" s="6" t="str">
        <f>IF($D113="","",IF(COUNTIF(SPDB!$B$5:$B$50,$D113)=0,"適用無い？確認して",_xlfn.XLOOKUP($D113,SPDB!$B$5:$B$50,SPDB!$H$5:$H$50,"",,)))</f>
        <v>適用無い？確認して</v>
      </c>
      <c r="AQ113" s="112"/>
      <c r="AR113" s="6" t="str">
        <f t="shared" si="4"/>
        <v>SP</v>
      </c>
      <c r="AS113" s="6" t="str">
        <f>IF(D113="","",IF(AP113=0,"データ無!!",IF(COUNTIF(WeDB!$D$4:$D$183,$AP113)&gt;0,"WE適用",IF(AP113="適用無い？確認して","データ無!!",IF(AP113="（適用外）","適用無し","WE適用")))))</f>
        <v>データ無!!</v>
      </c>
      <c r="AT113" s="6" t="str">
        <f>IF(AND(AS113="WE適用",COUNTIF(Planning!$AS$10:$AS$896,$AP113&amp;"_"&amp;$AR113)&gt;0),"計画ok",IF(AND(AS113="WE適用",COUNTIF(Planning!$AS$10:$AS$896,$AP113&amp;"_"&amp;$AR113)=0),"未反映NG",""))</f>
        <v/>
      </c>
      <c r="AU113" s="6" t="str">
        <f t="shared" si="5"/>
        <v>適用無い？確認して_SP</v>
      </c>
    </row>
    <row r="114" spans="1:47" x14ac:dyDescent="0.35">
      <c r="A114" s="8">
        <v>110</v>
      </c>
      <c r="B114" s="9" t="s">
        <v>206</v>
      </c>
      <c r="C114" s="9" t="s">
        <v>2095</v>
      </c>
      <c r="D114" s="9" t="s">
        <v>2900</v>
      </c>
      <c r="E114" s="9" t="s">
        <v>2901</v>
      </c>
      <c r="F114" s="9" t="s">
        <v>2902</v>
      </c>
      <c r="G114" s="9" t="s">
        <v>2844</v>
      </c>
      <c r="H114" s="9" t="s">
        <v>2520</v>
      </c>
      <c r="I114" s="9" t="s">
        <v>206</v>
      </c>
      <c r="J114" s="9" t="s">
        <v>2499</v>
      </c>
      <c r="K114" s="9" t="s">
        <v>15</v>
      </c>
      <c r="L114" s="9" t="s">
        <v>2500</v>
      </c>
      <c r="M114" s="9">
        <v>3</v>
      </c>
      <c r="N114" s="9" t="s">
        <v>2500</v>
      </c>
      <c r="O114" s="9"/>
      <c r="P114" s="9"/>
      <c r="Q114" s="9"/>
      <c r="R114" s="9">
        <v>4</v>
      </c>
      <c r="S114" s="9"/>
      <c r="T114" s="9"/>
      <c r="U114" s="9"/>
      <c r="V114" s="9"/>
      <c r="W114" s="9"/>
      <c r="X114" s="9"/>
      <c r="Y114" s="9"/>
      <c r="Z114" s="9"/>
      <c r="AA114" s="9"/>
      <c r="AB114" s="9"/>
      <c r="AC114" s="9"/>
      <c r="AD114" s="9"/>
      <c r="AE114" s="9"/>
      <c r="AF114" s="9"/>
      <c r="AG114" s="9"/>
      <c r="AH114" s="9"/>
      <c r="AI114" s="9"/>
      <c r="AJ114" s="9"/>
      <c r="AK114" s="9"/>
      <c r="AL114" s="9"/>
      <c r="AM114" s="10"/>
      <c r="AN114" s="535"/>
      <c r="AO114" s="6">
        <f t="shared" si="3"/>
        <v>15</v>
      </c>
      <c r="AP114" s="6" t="str">
        <f>IF($D114="","",IF(COUNTIF(SPDB!$B$5:$B$50,$D114)=0,"適用無い？確認して",_xlfn.XLOOKUP($D114,SPDB!$B$5:$B$50,SPDB!$H$5:$H$50,"",,)))</f>
        <v>適用無い？確認して</v>
      </c>
      <c r="AQ114" s="112"/>
      <c r="AR114" s="6" t="str">
        <f t="shared" si="4"/>
        <v>SP</v>
      </c>
      <c r="AS114" s="6" t="str">
        <f>IF(D114="","",IF(AP114=0,"データ無!!",IF(COUNTIF(WeDB!$D$4:$D$183,$AP114)&gt;0,"WE適用",IF(AP114="適用無い？確認して","データ無!!",IF(AP114="（適用外）","適用無し","WE適用")))))</f>
        <v>データ無!!</v>
      </c>
      <c r="AT114" s="6" t="str">
        <f>IF(AND(AS114="WE適用",COUNTIF(Planning!$AS$10:$AS$896,$AP114&amp;"_"&amp;$AR114)&gt;0),"計画ok",IF(AND(AS114="WE適用",COUNTIF(Planning!$AS$10:$AS$896,$AP114&amp;"_"&amp;$AR114)=0),"未反映NG",""))</f>
        <v/>
      </c>
      <c r="AU114" s="6" t="str">
        <f t="shared" si="5"/>
        <v>適用無い？確認して_SP</v>
      </c>
    </row>
    <row r="115" spans="1:47" x14ac:dyDescent="0.35">
      <c r="A115" s="8">
        <v>111</v>
      </c>
      <c r="B115" s="9" t="s">
        <v>206</v>
      </c>
      <c r="C115" s="9" t="s">
        <v>2095</v>
      </c>
      <c r="D115" s="9" t="s">
        <v>2903</v>
      </c>
      <c r="E115" s="9" t="s">
        <v>2904</v>
      </c>
      <c r="F115" s="9" t="s">
        <v>2905</v>
      </c>
      <c r="G115" s="9" t="s">
        <v>2856</v>
      </c>
      <c r="H115" s="9" t="s">
        <v>2694</v>
      </c>
      <c r="I115" s="9" t="s">
        <v>206</v>
      </c>
      <c r="J115" s="9" t="s">
        <v>2499</v>
      </c>
      <c r="K115" s="9">
        <v>1</v>
      </c>
      <c r="L115" s="9" t="s">
        <v>2500</v>
      </c>
      <c r="M115" s="9" t="s">
        <v>2499</v>
      </c>
      <c r="N115" s="9" t="s">
        <v>2500</v>
      </c>
      <c r="O115" s="9"/>
      <c r="P115" s="9"/>
      <c r="Q115" s="9"/>
      <c r="R115" s="9"/>
      <c r="S115" s="9"/>
      <c r="T115" s="9"/>
      <c r="U115" s="9"/>
      <c r="V115" s="9"/>
      <c r="W115" s="9"/>
      <c r="X115" s="9"/>
      <c r="Y115" s="9"/>
      <c r="Z115" s="9"/>
      <c r="AA115" s="9"/>
      <c r="AB115" s="9"/>
      <c r="AC115" s="9">
        <v>6</v>
      </c>
      <c r="AD115" s="9"/>
      <c r="AE115" s="9"/>
      <c r="AF115" s="9"/>
      <c r="AG115" s="9"/>
      <c r="AH115" s="9"/>
      <c r="AI115" s="9"/>
      <c r="AJ115" s="9"/>
      <c r="AK115" s="9"/>
      <c r="AL115" s="9"/>
      <c r="AM115" s="10"/>
      <c r="AN115" s="535"/>
      <c r="AO115" s="6">
        <f t="shared" si="3"/>
        <v>15</v>
      </c>
      <c r="AP115" s="6" t="str">
        <f>IF($D115="","",IF(COUNTIF(SPDB!$B$5:$B$50,$D115)=0,"適用無い？確認して",_xlfn.XLOOKUP($D115,SPDB!$B$5:$B$50,SPDB!$H$5:$H$50,"",,)))</f>
        <v>適用無い？確認して</v>
      </c>
      <c r="AQ115" s="112"/>
      <c r="AR115" s="6" t="str">
        <f t="shared" si="4"/>
        <v>SP</v>
      </c>
      <c r="AS115" s="6" t="str">
        <f>IF(D115="","",IF(AP115=0,"データ無!!",IF(COUNTIF(WeDB!$D$4:$D$183,$AP115)&gt;0,"WE適用",IF(AP115="適用無い？確認して","データ無!!",IF(AP115="（適用外）","適用無し","WE適用")))))</f>
        <v>データ無!!</v>
      </c>
      <c r="AT115" s="6" t="str">
        <f>IF(AND(AS115="WE適用",COUNTIF(Planning!$AS$10:$AS$896,$AP115&amp;"_"&amp;$AR115)&gt;0),"計画ok",IF(AND(AS115="WE適用",COUNTIF(Planning!$AS$10:$AS$896,$AP115&amp;"_"&amp;$AR115)=0),"未反映NG",""))</f>
        <v/>
      </c>
      <c r="AU115" s="6" t="str">
        <f t="shared" si="5"/>
        <v>適用無い？確認して_SP</v>
      </c>
    </row>
    <row r="116" spans="1:47" x14ac:dyDescent="0.35">
      <c r="A116" s="8">
        <v>112</v>
      </c>
      <c r="B116" s="9" t="s">
        <v>206</v>
      </c>
      <c r="C116" s="9" t="s">
        <v>2095</v>
      </c>
      <c r="D116" s="9" t="s">
        <v>2906</v>
      </c>
      <c r="E116" s="9" t="s">
        <v>2907</v>
      </c>
      <c r="F116" s="9" t="s">
        <v>2908</v>
      </c>
      <c r="G116" s="9" t="s">
        <v>2909</v>
      </c>
      <c r="H116" s="9" t="s">
        <v>2910</v>
      </c>
      <c r="I116" s="9" t="s">
        <v>206</v>
      </c>
      <c r="J116" s="9" t="s">
        <v>2499</v>
      </c>
      <c r="K116" s="9" t="s">
        <v>15</v>
      </c>
      <c r="L116" s="9" t="s">
        <v>2500</v>
      </c>
      <c r="M116" s="9" t="s">
        <v>2499</v>
      </c>
      <c r="N116" s="9" t="s">
        <v>2500</v>
      </c>
      <c r="O116" s="9"/>
      <c r="P116" s="9">
        <v>10</v>
      </c>
      <c r="Q116" s="9">
        <v>10</v>
      </c>
      <c r="R116" s="9">
        <v>10</v>
      </c>
      <c r="S116" s="9"/>
      <c r="T116" s="9">
        <v>10</v>
      </c>
      <c r="U116" s="9"/>
      <c r="V116" s="9"/>
      <c r="W116" s="9"/>
      <c r="X116" s="9"/>
      <c r="Y116" s="9"/>
      <c r="Z116" s="9"/>
      <c r="AA116" s="9"/>
      <c r="AB116" s="9"/>
      <c r="AC116" s="9"/>
      <c r="AD116" s="9"/>
      <c r="AE116" s="9"/>
      <c r="AF116" s="9"/>
      <c r="AG116" s="9"/>
      <c r="AH116" s="9"/>
      <c r="AI116" s="9"/>
      <c r="AJ116" s="9"/>
      <c r="AK116" s="9"/>
      <c r="AL116" s="9"/>
      <c r="AM116" s="10"/>
      <c r="AN116" s="535"/>
      <c r="AO116" s="6">
        <f t="shared" si="3"/>
        <v>15</v>
      </c>
      <c r="AP116" s="6" t="str">
        <f>IF($D116="","",IF(COUNTIF(SPDB!$B$5:$B$50,$D116)=0,"適用無い？確認して",_xlfn.XLOOKUP($D116,SPDB!$B$5:$B$50,SPDB!$H$5:$H$50,"",,)))</f>
        <v>適用無い？確認して</v>
      </c>
      <c r="AQ116" s="112"/>
      <c r="AR116" s="6" t="str">
        <f t="shared" si="4"/>
        <v>SP</v>
      </c>
      <c r="AS116" s="6" t="str">
        <f>IF(D116="","",IF(AP116=0,"データ無!!",IF(COUNTIF(WeDB!$D$4:$D$183,$AP116)&gt;0,"WE適用",IF(AP116="適用無い？確認して","データ無!!",IF(AP116="（適用外）","適用無し","WE適用")))))</f>
        <v>データ無!!</v>
      </c>
      <c r="AT116" s="6" t="str">
        <f>IF(AND(AS116="WE適用",COUNTIF(Planning!$AS$10:$AS$896,$AP116&amp;"_"&amp;$AR116)&gt;0),"計画ok",IF(AND(AS116="WE適用",COUNTIF(Planning!$AS$10:$AS$896,$AP116&amp;"_"&amp;$AR116)=0),"未反映NG",""))</f>
        <v/>
      </c>
      <c r="AU116" s="6" t="str">
        <f t="shared" si="5"/>
        <v>適用無い？確認して_SP</v>
      </c>
    </row>
    <row r="117" spans="1:47" x14ac:dyDescent="0.35">
      <c r="A117" s="8">
        <v>113</v>
      </c>
      <c r="B117" s="9" t="s">
        <v>206</v>
      </c>
      <c r="C117" s="9" t="s">
        <v>2095</v>
      </c>
      <c r="D117" s="9" t="s">
        <v>2911</v>
      </c>
      <c r="E117" s="9" t="s">
        <v>2912</v>
      </c>
      <c r="F117" s="9" t="s">
        <v>2913</v>
      </c>
      <c r="G117" s="9" t="s">
        <v>2914</v>
      </c>
      <c r="H117" s="9" t="s">
        <v>2694</v>
      </c>
      <c r="I117" s="9" t="s">
        <v>206</v>
      </c>
      <c r="J117" s="9" t="s">
        <v>2499</v>
      </c>
      <c r="K117" s="9" t="s">
        <v>15</v>
      </c>
      <c r="L117" s="9" t="s">
        <v>2500</v>
      </c>
      <c r="M117" s="9">
        <v>3</v>
      </c>
      <c r="N117" s="9" t="s">
        <v>2500</v>
      </c>
      <c r="O117" s="9"/>
      <c r="P117" s="9"/>
      <c r="Q117" s="9"/>
      <c r="R117" s="9"/>
      <c r="S117" s="9"/>
      <c r="T117" s="9"/>
      <c r="U117" s="9"/>
      <c r="V117" s="9"/>
      <c r="W117" s="9"/>
      <c r="X117" s="9"/>
      <c r="Y117" s="9"/>
      <c r="Z117" s="9"/>
      <c r="AA117" s="9"/>
      <c r="AB117" s="9"/>
      <c r="AC117" s="9"/>
      <c r="AD117" s="9">
        <v>5</v>
      </c>
      <c r="AE117" s="9"/>
      <c r="AF117" s="9"/>
      <c r="AG117" s="9"/>
      <c r="AH117" s="9"/>
      <c r="AI117" s="9"/>
      <c r="AJ117" s="9"/>
      <c r="AK117" s="9"/>
      <c r="AL117" s="9"/>
      <c r="AM117" s="10"/>
      <c r="AN117" s="535"/>
      <c r="AO117" s="6">
        <f t="shared" si="3"/>
        <v>15</v>
      </c>
      <c r="AP117" s="6" t="str">
        <f>IF($D117="","",IF(COUNTIF(SPDB!$B$5:$B$50,$D117)=0,"適用無い？確認して",_xlfn.XLOOKUP($D117,SPDB!$B$5:$B$50,SPDB!$H$5:$H$50,"",,)))</f>
        <v>適用無い？確認して</v>
      </c>
      <c r="AQ117" s="112"/>
      <c r="AR117" s="6" t="str">
        <f t="shared" si="4"/>
        <v>SP</v>
      </c>
      <c r="AS117" s="6" t="str">
        <f>IF(D117="","",IF(AP117=0,"データ無!!",IF(COUNTIF(WeDB!$D$4:$D$183,$AP117)&gt;0,"WE適用",IF(AP117="適用無い？確認して","データ無!!",IF(AP117="（適用外）","適用無し","WE適用")))))</f>
        <v>データ無!!</v>
      </c>
      <c r="AT117" s="6" t="str">
        <f>IF(AND(AS117="WE適用",COUNTIF(Planning!$AS$10:$AS$896,$AP117&amp;"_"&amp;$AR117)&gt;0),"計画ok",IF(AND(AS117="WE適用",COUNTIF(Planning!$AS$10:$AS$896,$AP117&amp;"_"&amp;$AR117)=0),"未反映NG",""))</f>
        <v/>
      </c>
      <c r="AU117" s="6" t="str">
        <f t="shared" si="5"/>
        <v>適用無い？確認して_SP</v>
      </c>
    </row>
    <row r="118" spans="1:47" x14ac:dyDescent="0.35">
      <c r="A118" s="8">
        <v>114</v>
      </c>
      <c r="B118" s="9" t="s">
        <v>206</v>
      </c>
      <c r="C118" s="9" t="s">
        <v>2095</v>
      </c>
      <c r="D118" s="9" t="s">
        <v>2915</v>
      </c>
      <c r="E118" s="9" t="s">
        <v>2916</v>
      </c>
      <c r="F118" s="9" t="s">
        <v>2917</v>
      </c>
      <c r="G118" s="9" t="s">
        <v>2918</v>
      </c>
      <c r="H118" s="9" t="s">
        <v>2694</v>
      </c>
      <c r="I118" s="9" t="s">
        <v>206</v>
      </c>
      <c r="J118" s="9" t="s">
        <v>2499</v>
      </c>
      <c r="K118" s="9" t="s">
        <v>15</v>
      </c>
      <c r="L118" s="9" t="s">
        <v>2500</v>
      </c>
      <c r="M118" s="9">
        <v>1</v>
      </c>
      <c r="N118" s="9" t="s">
        <v>2500</v>
      </c>
      <c r="O118" s="9"/>
      <c r="P118" s="9"/>
      <c r="Q118" s="9"/>
      <c r="R118" s="9"/>
      <c r="S118" s="9"/>
      <c r="T118" s="9"/>
      <c r="U118" s="9"/>
      <c r="V118" s="9"/>
      <c r="W118" s="9"/>
      <c r="X118" s="9"/>
      <c r="Y118" s="9"/>
      <c r="Z118" s="9"/>
      <c r="AA118" s="9"/>
      <c r="AB118" s="9"/>
      <c r="AC118" s="9"/>
      <c r="AD118" s="9"/>
      <c r="AE118" s="9">
        <v>10</v>
      </c>
      <c r="AF118" s="9"/>
      <c r="AG118" s="9">
        <v>5</v>
      </c>
      <c r="AH118" s="9"/>
      <c r="AI118" s="9"/>
      <c r="AJ118" s="9"/>
      <c r="AK118" s="9"/>
      <c r="AL118" s="9"/>
      <c r="AM118" s="10"/>
      <c r="AN118" s="535"/>
      <c r="AO118" s="6">
        <f t="shared" si="3"/>
        <v>15</v>
      </c>
      <c r="AP118" s="6" t="str">
        <f>IF($D118="","",IF(COUNTIF(SPDB!$B$5:$B$50,$D118)=0,"適用無い？確認して",_xlfn.XLOOKUP($D118,SPDB!$B$5:$B$50,SPDB!$H$5:$H$50,"",,)))</f>
        <v>適用無い？確認して</v>
      </c>
      <c r="AQ118" s="112"/>
      <c r="AR118" s="6" t="str">
        <f t="shared" si="4"/>
        <v>SP</v>
      </c>
      <c r="AS118" s="6" t="str">
        <f>IF(D118="","",IF(AP118=0,"データ無!!",IF(COUNTIF(WeDB!$D$4:$D$183,$AP118)&gt;0,"WE適用",IF(AP118="適用無い？確認して","データ無!!",IF(AP118="（適用外）","適用無し","WE適用")))))</f>
        <v>データ無!!</v>
      </c>
      <c r="AT118" s="6" t="str">
        <f>IF(AND(AS118="WE適用",COUNTIF(Planning!$AS$10:$AS$896,$AP118&amp;"_"&amp;$AR118)&gt;0),"計画ok",IF(AND(AS118="WE適用",COUNTIF(Planning!$AS$10:$AS$896,$AP118&amp;"_"&amp;$AR118)=0),"未反映NG",""))</f>
        <v/>
      </c>
      <c r="AU118" s="6" t="str">
        <f t="shared" si="5"/>
        <v>適用無い？確認して_SP</v>
      </c>
    </row>
    <row r="119" spans="1:47" x14ac:dyDescent="0.35">
      <c r="A119" s="8">
        <v>115</v>
      </c>
      <c r="B119" s="9" t="s">
        <v>206</v>
      </c>
      <c r="C119" s="9" t="s">
        <v>2095</v>
      </c>
      <c r="D119" s="9" t="s">
        <v>2919</v>
      </c>
      <c r="E119" s="9" t="s">
        <v>2920</v>
      </c>
      <c r="F119" s="9" t="s">
        <v>2917</v>
      </c>
      <c r="G119" s="9" t="s">
        <v>2921</v>
      </c>
      <c r="H119" s="9" t="s">
        <v>2849</v>
      </c>
      <c r="I119" s="9" t="s">
        <v>206</v>
      </c>
      <c r="J119" s="9" t="s">
        <v>2499</v>
      </c>
      <c r="K119" s="9" t="s">
        <v>15</v>
      </c>
      <c r="L119" s="9" t="s">
        <v>2500</v>
      </c>
      <c r="M119" s="9" t="s">
        <v>2499</v>
      </c>
      <c r="N119" s="9" t="s">
        <v>2500</v>
      </c>
      <c r="O119" s="9"/>
      <c r="P119" s="9"/>
      <c r="Q119" s="9"/>
      <c r="R119" s="9"/>
      <c r="S119" s="9"/>
      <c r="T119" s="9"/>
      <c r="U119" s="9"/>
      <c r="V119" s="9"/>
      <c r="W119" s="9"/>
      <c r="X119" s="9"/>
      <c r="Y119" s="9"/>
      <c r="Z119" s="9"/>
      <c r="AA119" s="9"/>
      <c r="AB119" s="9"/>
      <c r="AC119" s="9"/>
      <c r="AD119" s="9"/>
      <c r="AE119" s="9"/>
      <c r="AF119" s="9"/>
      <c r="AG119" s="9">
        <v>5</v>
      </c>
      <c r="AH119" s="9"/>
      <c r="AI119" s="9"/>
      <c r="AJ119" s="9"/>
      <c r="AK119" s="9"/>
      <c r="AL119" s="9"/>
      <c r="AM119" s="10"/>
      <c r="AN119" s="535"/>
      <c r="AO119" s="6">
        <f t="shared" si="3"/>
        <v>15</v>
      </c>
      <c r="AP119" s="6" t="str">
        <f>IF($D119="","",IF(COUNTIF(SPDB!$B$5:$B$50,$D119)=0,"適用無い？確認して",_xlfn.XLOOKUP($D119,SPDB!$B$5:$B$50,SPDB!$H$5:$H$50,"",,)))</f>
        <v>適用無い？確認して</v>
      </c>
      <c r="AQ119" s="112"/>
      <c r="AR119" s="6" t="str">
        <f t="shared" si="4"/>
        <v>SP</v>
      </c>
      <c r="AS119" s="6" t="str">
        <f>IF(D119="","",IF(AP119=0,"データ無!!",IF(COUNTIF(WeDB!$D$4:$D$183,$AP119)&gt;0,"WE適用",IF(AP119="適用無い？確認して","データ無!!",IF(AP119="（適用外）","適用無し","WE適用")))))</f>
        <v>データ無!!</v>
      </c>
      <c r="AT119" s="6" t="str">
        <f>IF(AND(AS119="WE適用",COUNTIF(Planning!$AS$10:$AS$896,$AP119&amp;"_"&amp;$AR119)&gt;0),"計画ok",IF(AND(AS119="WE適用",COUNTIF(Planning!$AS$10:$AS$896,$AP119&amp;"_"&amp;$AR119)=0),"未反映NG",""))</f>
        <v/>
      </c>
      <c r="AU119" s="6" t="str">
        <f t="shared" si="5"/>
        <v>適用無い？確認して_SP</v>
      </c>
    </row>
    <row r="120" spans="1:47" x14ac:dyDescent="0.35">
      <c r="A120" s="8">
        <v>116</v>
      </c>
      <c r="B120" s="9" t="s">
        <v>206</v>
      </c>
      <c r="C120" s="9" t="s">
        <v>2095</v>
      </c>
      <c r="D120" s="9" t="s">
        <v>2922</v>
      </c>
      <c r="E120" s="9" t="s">
        <v>2923</v>
      </c>
      <c r="F120" s="9" t="s">
        <v>2924</v>
      </c>
      <c r="G120" s="9" t="s">
        <v>2127</v>
      </c>
      <c r="H120" s="9"/>
      <c r="I120" s="9" t="s">
        <v>2498</v>
      </c>
      <c r="J120" s="9" t="s">
        <v>2499</v>
      </c>
      <c r="K120" s="9" t="s">
        <v>15</v>
      </c>
      <c r="L120" s="9" t="s">
        <v>2500</v>
      </c>
      <c r="M120" s="9" t="s">
        <v>2499</v>
      </c>
      <c r="N120" s="9" t="s">
        <v>2500</v>
      </c>
      <c r="O120" s="9"/>
      <c r="P120" s="9" t="s">
        <v>3032</v>
      </c>
      <c r="Q120" s="9"/>
      <c r="R120" s="9"/>
      <c r="S120" s="9"/>
      <c r="T120" s="9"/>
      <c r="U120" s="9"/>
      <c r="V120" s="9"/>
      <c r="W120" s="9"/>
      <c r="X120" s="9"/>
      <c r="Y120" s="9"/>
      <c r="Z120" s="9"/>
      <c r="AA120" s="9"/>
      <c r="AB120" s="9"/>
      <c r="AC120" s="9"/>
      <c r="AD120" s="9"/>
      <c r="AE120" s="9"/>
      <c r="AF120" s="9"/>
      <c r="AG120" s="9"/>
      <c r="AH120" s="9"/>
      <c r="AI120" s="9"/>
      <c r="AJ120" s="9"/>
      <c r="AK120" s="9"/>
      <c r="AL120" s="9"/>
      <c r="AM120" s="10"/>
      <c r="AN120" s="535"/>
      <c r="AO120" s="6">
        <f t="shared" si="3"/>
        <v>13</v>
      </c>
      <c r="AP120" s="6" t="str">
        <f>IF($D120="","",IF(COUNTIF(SPDB!$B$5:$B$50,$D120)=0,"適用無い？確認して",_xlfn.XLOOKUP($D120,SPDB!$B$5:$B$50,SPDB!$H$5:$H$50,"",,)))</f>
        <v>適用無い？確認して</v>
      </c>
      <c r="AQ120" s="112"/>
      <c r="AR120" s="6" t="str">
        <f t="shared" si="4"/>
        <v>SP</v>
      </c>
      <c r="AS120" s="6" t="str">
        <f>IF(D120="","",IF(AP120=0,"データ無!!",IF(COUNTIF(WeDB!$D$4:$D$183,$AP120)&gt;0,"WE適用",IF(AP120="適用無い？確認して","データ無!!",IF(AP120="（適用外）","適用無し","WE適用")))))</f>
        <v>データ無!!</v>
      </c>
      <c r="AT120" s="6" t="str">
        <f>IF(AND(AS120="WE適用",COUNTIF(Planning!$AS$10:$AS$896,$AP120&amp;"_"&amp;$AR120)&gt;0),"計画ok",IF(AND(AS120="WE適用",COUNTIF(Planning!$AS$10:$AS$896,$AP120&amp;"_"&amp;$AR120)=0),"未反映NG",""))</f>
        <v/>
      </c>
      <c r="AU120" s="6" t="str">
        <f t="shared" si="5"/>
        <v>適用無い？確認して_SP</v>
      </c>
    </row>
    <row r="121" spans="1:47" x14ac:dyDescent="0.35">
      <c r="A121" s="8">
        <v>117</v>
      </c>
      <c r="B121" s="9" t="s">
        <v>206</v>
      </c>
      <c r="C121" s="9" t="s">
        <v>2095</v>
      </c>
      <c r="D121" s="9" t="s">
        <v>2925</v>
      </c>
      <c r="E121" s="9" t="s">
        <v>2926</v>
      </c>
      <c r="F121" s="9" t="s">
        <v>2927</v>
      </c>
      <c r="G121" s="9" t="s">
        <v>2112</v>
      </c>
      <c r="H121" s="9"/>
      <c r="I121" s="9" t="s">
        <v>2498</v>
      </c>
      <c r="J121" s="9" t="s">
        <v>2499</v>
      </c>
      <c r="K121" s="9">
        <v>1</v>
      </c>
      <c r="L121" s="9" t="s">
        <v>2500</v>
      </c>
      <c r="M121" s="9" t="s">
        <v>2499</v>
      </c>
      <c r="N121" s="9" t="s">
        <v>2500</v>
      </c>
      <c r="O121" s="9"/>
      <c r="P121" s="9"/>
      <c r="Q121" s="9"/>
      <c r="R121" s="9"/>
      <c r="S121" s="9"/>
      <c r="T121" s="9"/>
      <c r="U121" s="9">
        <v>4</v>
      </c>
      <c r="V121" s="9"/>
      <c r="W121" s="9"/>
      <c r="X121" s="9"/>
      <c r="Y121" s="9"/>
      <c r="Z121" s="9"/>
      <c r="AA121" s="9"/>
      <c r="AB121" s="9"/>
      <c r="AC121" s="9"/>
      <c r="AD121" s="9"/>
      <c r="AE121" s="9"/>
      <c r="AF121" s="9"/>
      <c r="AG121" s="9"/>
      <c r="AH121" s="9"/>
      <c r="AI121" s="9"/>
      <c r="AJ121" s="9"/>
      <c r="AK121" s="9"/>
      <c r="AL121" s="9"/>
      <c r="AM121" s="10"/>
      <c r="AN121" s="535"/>
      <c r="AO121" s="6">
        <f t="shared" si="3"/>
        <v>13</v>
      </c>
      <c r="AP121" s="6" t="str">
        <f>IF($D121="","",IF(COUNTIF(SPDB!$B$5:$B$50,$D121)=0,"適用無い？確認して",_xlfn.XLOOKUP($D121,SPDB!$B$5:$B$50,SPDB!$H$5:$H$50,"",,)))</f>
        <v>適用無い？確認して</v>
      </c>
      <c r="AQ121" s="112"/>
      <c r="AR121" s="6" t="str">
        <f t="shared" si="4"/>
        <v>SP</v>
      </c>
      <c r="AS121" s="6" t="str">
        <f>IF(D121="","",IF(AP121=0,"データ無!!",IF(COUNTIF(WeDB!$D$4:$D$183,$AP121)&gt;0,"WE適用",IF(AP121="適用無い？確認して","データ無!!",IF(AP121="（適用外）","適用無し","WE適用")))))</f>
        <v>データ無!!</v>
      </c>
      <c r="AT121" s="6" t="str">
        <f>IF(AND(AS121="WE適用",COUNTIF(Planning!$AS$10:$AS$896,$AP121&amp;"_"&amp;$AR121)&gt;0),"計画ok",IF(AND(AS121="WE適用",COUNTIF(Planning!$AS$10:$AS$896,$AP121&amp;"_"&amp;$AR121)=0),"未反映NG",""))</f>
        <v/>
      </c>
      <c r="AU121" s="6" t="str">
        <f t="shared" si="5"/>
        <v>適用無い？確認して_SP</v>
      </c>
    </row>
    <row r="122" spans="1:47" x14ac:dyDescent="0.35">
      <c r="A122" s="8">
        <v>118</v>
      </c>
      <c r="B122" s="9" t="s">
        <v>206</v>
      </c>
      <c r="C122" s="9" t="s">
        <v>2095</v>
      </c>
      <c r="D122" s="9" t="s">
        <v>2336</v>
      </c>
      <c r="E122" s="9" t="s">
        <v>2337</v>
      </c>
      <c r="F122" s="9" t="s">
        <v>2338</v>
      </c>
      <c r="G122" s="9" t="s">
        <v>2112</v>
      </c>
      <c r="H122" s="9"/>
      <c r="I122" s="9" t="s">
        <v>2498</v>
      </c>
      <c r="J122" s="9" t="s">
        <v>2499</v>
      </c>
      <c r="K122" s="9">
        <v>1</v>
      </c>
      <c r="L122" s="9" t="s">
        <v>2500</v>
      </c>
      <c r="M122" s="9">
        <v>3</v>
      </c>
      <c r="N122" s="9" t="s">
        <v>2500</v>
      </c>
      <c r="O122" s="9"/>
      <c r="P122" s="9"/>
      <c r="Q122" s="9">
        <v>2</v>
      </c>
      <c r="R122" s="9"/>
      <c r="S122" s="9"/>
      <c r="T122" s="9"/>
      <c r="U122" s="9"/>
      <c r="V122" s="9"/>
      <c r="W122" s="9"/>
      <c r="X122" s="9"/>
      <c r="Y122" s="9"/>
      <c r="Z122" s="9"/>
      <c r="AA122" s="9"/>
      <c r="AB122" s="9"/>
      <c r="AC122" s="9"/>
      <c r="AD122" s="9"/>
      <c r="AE122" s="9"/>
      <c r="AF122" s="9"/>
      <c r="AG122" s="9"/>
      <c r="AH122" s="9"/>
      <c r="AI122" s="9"/>
      <c r="AJ122" s="9"/>
      <c r="AK122" s="9"/>
      <c r="AL122" s="9"/>
      <c r="AM122" s="10"/>
      <c r="AN122" s="535"/>
      <c r="AO122" s="6">
        <f t="shared" si="3"/>
        <v>13</v>
      </c>
      <c r="AP122" s="6" t="str">
        <f>IF($D122="","",IF(COUNTIF(SPDB!$B$5:$B$50,$D122)=0,"適用無い？確認して",_xlfn.XLOOKUP($D122,SPDB!$B$5:$B$50,SPDB!$H$5:$H$50,"",,)))</f>
        <v>50100MKT D700XA</v>
      </c>
      <c r="AQ122" s="112"/>
      <c r="AR122" s="6" t="str">
        <f t="shared" si="4"/>
        <v>SP</v>
      </c>
      <c r="AS122" s="6" t="str">
        <f>IF(D122="","",IF(AP122=0,"データ無!!",IF(COUNTIF(WeDB!$D$4:$D$183,$AP122)&gt;0,"WE適用",IF(AP122="適用無い？確認して","データ無!!",IF(AP122="（適用外）","適用無し","WE適用")))))</f>
        <v>WE適用</v>
      </c>
      <c r="AT122" s="6" t="str">
        <f>IF(AND(AS122="WE適用",COUNTIF(Planning!$AS$10:$AS$896,$AP122&amp;"_"&amp;$AR122)&gt;0),"計画ok",IF(AND(AS122="WE適用",COUNTIF(Planning!$AS$10:$AS$896,$AP122&amp;"_"&amp;$AR122)=0),"未反映NG",""))</f>
        <v>計画ok</v>
      </c>
      <c r="AU122" s="6" t="str">
        <f t="shared" si="5"/>
        <v>50100MKT D700XA_SP</v>
      </c>
    </row>
    <row r="123" spans="1:47" x14ac:dyDescent="0.35">
      <c r="A123" s="8">
        <v>119</v>
      </c>
      <c r="B123" s="9" t="s">
        <v>206</v>
      </c>
      <c r="C123" s="9" t="s">
        <v>2095</v>
      </c>
      <c r="D123" s="9" t="s">
        <v>2114</v>
      </c>
      <c r="E123" s="9" t="s">
        <v>2115</v>
      </c>
      <c r="F123" s="9" t="s">
        <v>2928</v>
      </c>
      <c r="G123" s="9" t="s">
        <v>2109</v>
      </c>
      <c r="H123" s="9" t="s">
        <v>2097</v>
      </c>
      <c r="I123" s="9" t="s">
        <v>2498</v>
      </c>
      <c r="J123" s="9" t="s">
        <v>2499</v>
      </c>
      <c r="K123" s="9">
        <v>1</v>
      </c>
      <c r="L123" s="9" t="s">
        <v>2500</v>
      </c>
      <c r="M123" s="9" t="s">
        <v>2499</v>
      </c>
      <c r="N123" s="9" t="s">
        <v>2500</v>
      </c>
      <c r="O123" s="9"/>
      <c r="P123" s="9"/>
      <c r="Q123" s="9"/>
      <c r="R123" s="9"/>
      <c r="S123" s="9">
        <v>5</v>
      </c>
      <c r="T123" s="9"/>
      <c r="U123" s="9"/>
      <c r="V123" s="9"/>
      <c r="W123" s="9"/>
      <c r="X123" s="9"/>
      <c r="Y123" s="9"/>
      <c r="Z123" s="9"/>
      <c r="AA123" s="9"/>
      <c r="AB123" s="9"/>
      <c r="AC123" s="9"/>
      <c r="AD123" s="9"/>
      <c r="AE123" s="9"/>
      <c r="AF123" s="9"/>
      <c r="AG123" s="9"/>
      <c r="AH123" s="9"/>
      <c r="AI123" s="9"/>
      <c r="AJ123" s="9"/>
      <c r="AK123" s="9"/>
      <c r="AL123" s="9"/>
      <c r="AM123" s="10"/>
      <c r="AN123" s="535"/>
      <c r="AO123" s="6">
        <f t="shared" si="3"/>
        <v>15</v>
      </c>
      <c r="AP123" s="6" t="str">
        <f>IF($D123="","",IF(COUNTIF(SPDB!$B$5:$B$50,$D123)=0,"適用無い？確認して",_xlfn.XLOOKUP($D123,SPDB!$B$5:$B$50,SPDB!$H$5:$H$50,"",,)))</f>
        <v>50100MLV J000XA</v>
      </c>
      <c r="AQ123" s="112"/>
      <c r="AR123" s="6" t="str">
        <f t="shared" si="4"/>
        <v>SP</v>
      </c>
      <c r="AS123" s="6" t="str">
        <f>IF(D123="","",IF(AP123=0,"データ無!!",IF(COUNTIF(WeDB!$D$4:$D$183,$AP123)&gt;0,"WE適用",IF(AP123="適用無い？確認して","データ無!!",IF(AP123="（適用外）","適用無し","WE適用")))))</f>
        <v>WE適用</v>
      </c>
      <c r="AT123" s="6" t="str">
        <f>IF(AND(AS123="WE適用",COUNTIF(Planning!$AS$10:$AS$896,$AP123&amp;"_"&amp;$AR123)&gt;0),"計画ok",IF(AND(AS123="WE適用",COUNTIF(Planning!$AS$10:$AS$896,$AP123&amp;"_"&amp;$AR123)=0),"未反映NG",""))</f>
        <v>計画ok</v>
      </c>
      <c r="AU123" s="6" t="str">
        <f t="shared" si="5"/>
        <v>50100MLV J000XA_SP</v>
      </c>
    </row>
    <row r="124" spans="1:47" x14ac:dyDescent="0.35">
      <c r="A124" s="8">
        <v>120</v>
      </c>
      <c r="B124" s="9" t="s">
        <v>206</v>
      </c>
      <c r="C124" s="9" t="s">
        <v>2095</v>
      </c>
      <c r="D124" s="9" t="s">
        <v>2121</v>
      </c>
      <c r="E124" s="9" t="s">
        <v>2122</v>
      </c>
      <c r="F124" s="9" t="s">
        <v>2123</v>
      </c>
      <c r="G124" s="9" t="s">
        <v>2109</v>
      </c>
      <c r="H124" s="9" t="s">
        <v>2097</v>
      </c>
      <c r="I124" s="9" t="s">
        <v>206</v>
      </c>
      <c r="J124" s="9" t="s">
        <v>2499</v>
      </c>
      <c r="K124" s="9" t="s">
        <v>15</v>
      </c>
      <c r="L124" s="9" t="s">
        <v>2500</v>
      </c>
      <c r="M124" s="9" t="s">
        <v>2499</v>
      </c>
      <c r="N124" s="9" t="s">
        <v>2500</v>
      </c>
      <c r="O124" s="9"/>
      <c r="P124" s="9"/>
      <c r="Q124" s="9"/>
      <c r="R124" s="9"/>
      <c r="S124" s="9"/>
      <c r="T124" s="9"/>
      <c r="U124" s="9"/>
      <c r="V124" s="9"/>
      <c r="W124" s="9"/>
      <c r="X124" s="9"/>
      <c r="Y124" s="9"/>
      <c r="Z124" s="9"/>
      <c r="AA124" s="9"/>
      <c r="AB124" s="9"/>
      <c r="AC124" s="9"/>
      <c r="AD124" s="9"/>
      <c r="AE124" s="9"/>
      <c r="AF124" s="9"/>
      <c r="AG124" s="9"/>
      <c r="AH124" s="9">
        <v>10</v>
      </c>
      <c r="AI124" s="9"/>
      <c r="AJ124" s="9"/>
      <c r="AK124" s="9"/>
      <c r="AL124" s="9"/>
      <c r="AM124" s="10"/>
      <c r="AN124" s="535"/>
      <c r="AO124" s="6">
        <f t="shared" si="3"/>
        <v>15</v>
      </c>
      <c r="AP124" s="6" t="str">
        <f>IF($D124="","",IF(COUNTIF(SPDB!$B$5:$B$50,$D124)=0,"適用無い？確認して",_xlfn.XLOOKUP($D124,SPDB!$B$5:$B$50,SPDB!$H$5:$H$50,"",,)))</f>
        <v>50100MKJ D000XA</v>
      </c>
      <c r="AQ124" s="112"/>
      <c r="AR124" s="6" t="str">
        <f t="shared" si="4"/>
        <v>SP</v>
      </c>
      <c r="AS124" s="6" t="str">
        <f>IF(D124="","",IF(AP124=0,"データ無!!",IF(COUNTIF(WeDB!$D$4:$D$183,$AP124)&gt;0,"WE適用",IF(AP124="適用無い？確認して","データ無!!",IF(AP124="（適用外）","適用無し","WE適用")))))</f>
        <v>WE適用</v>
      </c>
      <c r="AT124" s="6" t="str">
        <f>IF(AND(AS124="WE適用",COUNTIF(Planning!$AS$10:$AS$896,$AP124&amp;"_"&amp;$AR124)&gt;0),"計画ok",IF(AND(AS124="WE適用",COUNTIF(Planning!$AS$10:$AS$896,$AP124&amp;"_"&amp;$AR124)=0),"未反映NG",""))</f>
        <v>未反映NG</v>
      </c>
      <c r="AU124" s="6" t="str">
        <f t="shared" si="5"/>
        <v>50100MKJ D000XA_SP</v>
      </c>
    </row>
    <row r="125" spans="1:47" x14ac:dyDescent="0.35">
      <c r="A125" s="8">
        <v>121</v>
      </c>
      <c r="B125" s="9" t="s">
        <v>206</v>
      </c>
      <c r="C125" s="9" t="s">
        <v>2095</v>
      </c>
      <c r="D125" s="9" t="s">
        <v>2929</v>
      </c>
      <c r="E125" s="9" t="s">
        <v>2930</v>
      </c>
      <c r="F125" s="9" t="s">
        <v>2931</v>
      </c>
      <c r="G125" s="9" t="s">
        <v>2127</v>
      </c>
      <c r="H125" s="9"/>
      <c r="I125" s="9" t="s">
        <v>206</v>
      </c>
      <c r="J125" s="9" t="s">
        <v>2499</v>
      </c>
      <c r="K125" s="9" t="s">
        <v>15</v>
      </c>
      <c r="L125" s="9" t="s">
        <v>2500</v>
      </c>
      <c r="M125" s="9" t="s">
        <v>2499</v>
      </c>
      <c r="N125" s="9" t="s">
        <v>2500</v>
      </c>
      <c r="O125" s="9"/>
      <c r="P125" s="9" t="s">
        <v>3033</v>
      </c>
      <c r="Q125" s="9"/>
      <c r="R125" s="9"/>
      <c r="S125" s="9"/>
      <c r="T125" s="9"/>
      <c r="U125" s="9"/>
      <c r="V125" s="9"/>
      <c r="W125" s="9"/>
      <c r="X125" s="9"/>
      <c r="Y125" s="9"/>
      <c r="Z125" s="9"/>
      <c r="AA125" s="9"/>
      <c r="AB125" s="9"/>
      <c r="AC125" s="9"/>
      <c r="AD125" s="9"/>
      <c r="AE125" s="9"/>
      <c r="AF125" s="9"/>
      <c r="AG125" s="9"/>
      <c r="AH125" s="9"/>
      <c r="AI125" s="9"/>
      <c r="AJ125" s="9"/>
      <c r="AK125" s="9"/>
      <c r="AL125" s="9"/>
      <c r="AM125" s="10"/>
      <c r="AN125" s="535"/>
      <c r="AO125" s="6">
        <f t="shared" si="3"/>
        <v>13</v>
      </c>
      <c r="AP125" s="6" t="str">
        <f>IF($D125="","",IF(COUNTIF(SPDB!$B$5:$B$50,$D125)=0,"適用無い？確認して",_xlfn.XLOOKUP($D125,SPDB!$B$5:$B$50,SPDB!$H$5:$H$50,"",,)))</f>
        <v>適用無い？確認して</v>
      </c>
      <c r="AQ125" s="112"/>
      <c r="AR125" s="6" t="str">
        <f t="shared" si="4"/>
        <v>SP</v>
      </c>
      <c r="AS125" s="6" t="str">
        <f>IF(D125="","",IF(AP125=0,"データ無!!",IF(COUNTIF(WeDB!$D$4:$D$183,$AP125)&gt;0,"WE適用",IF(AP125="適用無い？確認して","データ無!!",IF(AP125="（適用外）","適用無し","WE適用")))))</f>
        <v>データ無!!</v>
      </c>
      <c r="AT125" s="6" t="str">
        <f>IF(AND(AS125="WE適用",COUNTIF(Planning!$AS$10:$AS$896,$AP125&amp;"_"&amp;$AR125)&gt;0),"計画ok",IF(AND(AS125="WE適用",COUNTIF(Planning!$AS$10:$AS$896,$AP125&amp;"_"&amp;$AR125)=0),"未反映NG",""))</f>
        <v/>
      </c>
      <c r="AU125" s="6" t="str">
        <f t="shared" si="5"/>
        <v>適用無い？確認して_SP</v>
      </c>
    </row>
    <row r="126" spans="1:47" x14ac:dyDescent="0.35">
      <c r="A126" s="8">
        <v>122</v>
      </c>
      <c r="B126" s="9" t="s">
        <v>206</v>
      </c>
      <c r="C126" s="9" t="s">
        <v>2095</v>
      </c>
      <c r="D126" s="9" t="s">
        <v>2124</v>
      </c>
      <c r="E126" s="9" t="s">
        <v>2125</v>
      </c>
      <c r="F126" s="9" t="s">
        <v>2126</v>
      </c>
      <c r="G126" s="9" t="s">
        <v>2127</v>
      </c>
      <c r="H126" s="9"/>
      <c r="I126" s="9" t="s">
        <v>206</v>
      </c>
      <c r="J126" s="9" t="s">
        <v>2499</v>
      </c>
      <c r="K126" s="9" t="s">
        <v>15</v>
      </c>
      <c r="L126" s="9" t="s">
        <v>2500</v>
      </c>
      <c r="M126" s="9" t="s">
        <v>2499</v>
      </c>
      <c r="N126" s="9" t="s">
        <v>2500</v>
      </c>
      <c r="O126" s="9"/>
      <c r="P126" s="9" t="s">
        <v>3034</v>
      </c>
      <c r="Q126" s="9"/>
      <c r="R126" s="9"/>
      <c r="S126" s="9"/>
      <c r="T126" s="9"/>
      <c r="U126" s="9"/>
      <c r="V126" s="9"/>
      <c r="W126" s="9"/>
      <c r="X126" s="9"/>
      <c r="Y126" s="9"/>
      <c r="Z126" s="9"/>
      <c r="AA126" s="9"/>
      <c r="AB126" s="9"/>
      <c r="AC126" s="9"/>
      <c r="AD126" s="9"/>
      <c r="AE126" s="9"/>
      <c r="AF126" s="9"/>
      <c r="AG126" s="9"/>
      <c r="AH126" s="9"/>
      <c r="AI126" s="9"/>
      <c r="AJ126" s="9"/>
      <c r="AK126" s="9"/>
      <c r="AL126" s="9"/>
      <c r="AM126" s="10"/>
      <c r="AN126" s="535"/>
      <c r="AO126" s="6">
        <f t="shared" si="3"/>
        <v>13</v>
      </c>
      <c r="AP126" s="6" t="str">
        <f>IF($D126="","",IF(COUNTIF(SPDB!$B$5:$B$50,$D126)=0,"適用無い？確認して",_xlfn.XLOOKUP($D126,SPDB!$B$5:$B$50,SPDB!$H$5:$H$50,"",,)))</f>
        <v>50100GX0 J000XA</v>
      </c>
      <c r="AQ126" s="112"/>
      <c r="AR126" s="6" t="str">
        <f t="shared" si="4"/>
        <v>SP</v>
      </c>
      <c r="AS126" s="6" t="str">
        <f>IF(D126="","",IF(AP126=0,"データ無!!",IF(COUNTIF(WeDB!$D$4:$D$183,$AP126)&gt;0,"WE適用",IF(AP126="適用無い？確認して","データ無!!",IF(AP126="（適用外）","適用無し","WE適用")))))</f>
        <v>WE適用</v>
      </c>
      <c r="AT126" s="6" t="str">
        <f>IF(AND(AS126="WE適用",COUNTIF(Planning!$AS$10:$AS$896,$AP126&amp;"_"&amp;$AR126)&gt;0),"計画ok",IF(AND(AS126="WE適用",COUNTIF(Planning!$AS$10:$AS$896,$AP126&amp;"_"&amp;$AR126)=0),"未反映NG",""))</f>
        <v>未反映NG</v>
      </c>
      <c r="AU126" s="6" t="str">
        <f t="shared" si="5"/>
        <v>50100GX0 J000XA_SP</v>
      </c>
    </row>
    <row r="127" spans="1:47" x14ac:dyDescent="0.35">
      <c r="A127" s="8">
        <v>123</v>
      </c>
      <c r="B127" s="9" t="s">
        <v>206</v>
      </c>
      <c r="C127" s="9" t="s">
        <v>2095</v>
      </c>
      <c r="D127" s="9" t="s">
        <v>2932</v>
      </c>
      <c r="E127" s="9" t="s">
        <v>2933</v>
      </c>
      <c r="F127" s="9" t="s">
        <v>2934</v>
      </c>
      <c r="G127" s="9" t="s">
        <v>2127</v>
      </c>
      <c r="H127" s="9"/>
      <c r="I127" s="9" t="s">
        <v>206</v>
      </c>
      <c r="J127" s="9" t="s">
        <v>2499</v>
      </c>
      <c r="K127" s="9" t="s">
        <v>15</v>
      </c>
      <c r="L127" s="9" t="s">
        <v>2500</v>
      </c>
      <c r="M127" s="9" t="s">
        <v>2499</v>
      </c>
      <c r="N127" s="9" t="s">
        <v>2500</v>
      </c>
      <c r="O127" s="9"/>
      <c r="P127" s="9" t="s">
        <v>3034</v>
      </c>
      <c r="Q127" s="9"/>
      <c r="R127" s="9"/>
      <c r="S127" s="9"/>
      <c r="T127" s="9"/>
      <c r="U127" s="9"/>
      <c r="V127" s="9"/>
      <c r="W127" s="9"/>
      <c r="X127" s="9"/>
      <c r="Y127" s="9"/>
      <c r="Z127" s="9"/>
      <c r="AA127" s="9"/>
      <c r="AB127" s="9"/>
      <c r="AC127" s="9"/>
      <c r="AD127" s="9"/>
      <c r="AE127" s="9"/>
      <c r="AF127" s="9"/>
      <c r="AG127" s="9"/>
      <c r="AH127" s="9"/>
      <c r="AI127" s="9"/>
      <c r="AJ127" s="9"/>
      <c r="AK127" s="9"/>
      <c r="AL127" s="9"/>
      <c r="AM127" s="10"/>
      <c r="AN127" s="535"/>
      <c r="AO127" s="6">
        <f t="shared" si="3"/>
        <v>13</v>
      </c>
      <c r="AP127" s="6" t="str">
        <f>IF($D127="","",IF(COUNTIF(SPDB!$B$5:$B$50,$D127)=0,"適用無い？確認して",_xlfn.XLOOKUP($D127,SPDB!$B$5:$B$50,SPDB!$H$5:$H$50,"",,)))</f>
        <v>適用無い？確認して</v>
      </c>
      <c r="AQ127" s="112"/>
      <c r="AR127" s="6" t="str">
        <f t="shared" si="4"/>
        <v>SP</v>
      </c>
      <c r="AS127" s="6" t="str">
        <f>IF(D127="","",IF(AP127=0,"データ無!!",IF(COUNTIF(WeDB!$D$4:$D$183,$AP127)&gt;0,"WE適用",IF(AP127="適用無い？確認して","データ無!!",IF(AP127="（適用外）","適用無し","WE適用")))))</f>
        <v>データ無!!</v>
      </c>
      <c r="AT127" s="6" t="str">
        <f>IF(AND(AS127="WE適用",COUNTIF(Planning!$AS$10:$AS$896,$AP127&amp;"_"&amp;$AR127)&gt;0),"計画ok",IF(AND(AS127="WE適用",COUNTIF(Planning!$AS$10:$AS$896,$AP127&amp;"_"&amp;$AR127)=0),"未反映NG",""))</f>
        <v/>
      </c>
      <c r="AU127" s="6" t="str">
        <f t="shared" si="5"/>
        <v>適用無い？確認して_SP</v>
      </c>
    </row>
    <row r="128" spans="1:47" x14ac:dyDescent="0.35">
      <c r="A128" s="8">
        <v>124</v>
      </c>
      <c r="B128" s="9" t="s">
        <v>206</v>
      </c>
      <c r="C128" s="9" t="s">
        <v>2095</v>
      </c>
      <c r="D128" s="9" t="s">
        <v>2935</v>
      </c>
      <c r="E128" s="9" t="s">
        <v>2936</v>
      </c>
      <c r="F128" s="9" t="s">
        <v>2937</v>
      </c>
      <c r="G128" s="9" t="s">
        <v>2938</v>
      </c>
      <c r="H128" s="9" t="s">
        <v>2939</v>
      </c>
      <c r="I128" s="9" t="s">
        <v>206</v>
      </c>
      <c r="J128" s="9" t="s">
        <v>2499</v>
      </c>
      <c r="K128" s="9">
        <v>1</v>
      </c>
      <c r="L128" s="9" t="s">
        <v>2500</v>
      </c>
      <c r="M128" s="9" t="s">
        <v>2499</v>
      </c>
      <c r="N128" s="9" t="s">
        <v>2500</v>
      </c>
      <c r="O128" s="9"/>
      <c r="P128" s="9"/>
      <c r="Q128" s="9"/>
      <c r="R128" s="9"/>
      <c r="S128" s="9"/>
      <c r="T128" s="9"/>
      <c r="U128" s="9"/>
      <c r="V128" s="9"/>
      <c r="W128" s="9"/>
      <c r="X128" s="9"/>
      <c r="Y128" s="9">
        <v>5</v>
      </c>
      <c r="Z128" s="9"/>
      <c r="AA128" s="9"/>
      <c r="AB128" s="9"/>
      <c r="AC128" s="9"/>
      <c r="AD128" s="9"/>
      <c r="AE128" s="9"/>
      <c r="AF128" s="9"/>
      <c r="AG128" s="9"/>
      <c r="AH128" s="9"/>
      <c r="AI128" s="9"/>
      <c r="AJ128" s="9"/>
      <c r="AK128" s="9"/>
      <c r="AL128" s="9"/>
      <c r="AM128" s="10"/>
      <c r="AN128" s="535"/>
      <c r="AO128" s="6">
        <f t="shared" si="3"/>
        <v>15</v>
      </c>
      <c r="AP128" s="6" t="str">
        <f>IF($D128="","",IF(COUNTIF(SPDB!$B$5:$B$50,$D128)=0,"適用無い？確認して",_xlfn.XLOOKUP($D128,SPDB!$B$5:$B$50,SPDB!$H$5:$H$50,"",,)))</f>
        <v>適用無い？確認して</v>
      </c>
      <c r="AQ128" s="112"/>
      <c r="AR128" s="6" t="str">
        <f t="shared" si="4"/>
        <v>SP</v>
      </c>
      <c r="AS128" s="6" t="str">
        <f>IF(D128="","",IF(AP128=0,"データ無!!",IF(COUNTIF(WeDB!$D$4:$D$183,$AP128)&gt;0,"WE適用",IF(AP128="適用無い？確認して","データ無!!",IF(AP128="（適用外）","適用無し","WE適用")))))</f>
        <v>データ無!!</v>
      </c>
      <c r="AT128" s="6" t="str">
        <f>IF(AND(AS128="WE適用",COUNTIF(Planning!$AS$10:$AS$896,$AP128&amp;"_"&amp;$AR128)&gt;0),"計画ok",IF(AND(AS128="WE適用",COUNTIF(Planning!$AS$10:$AS$896,$AP128&amp;"_"&amp;$AR128)=0),"未反映NG",""))</f>
        <v/>
      </c>
      <c r="AU128" s="6" t="str">
        <f t="shared" si="5"/>
        <v>適用無い？確認して_SP</v>
      </c>
    </row>
    <row r="129" spans="1:47" x14ac:dyDescent="0.35">
      <c r="A129" s="8">
        <v>125</v>
      </c>
      <c r="B129" s="9" t="s">
        <v>206</v>
      </c>
      <c r="C129" s="9" t="s">
        <v>2095</v>
      </c>
      <c r="D129" s="9" t="s">
        <v>2940</v>
      </c>
      <c r="E129" s="9" t="s">
        <v>2941</v>
      </c>
      <c r="F129" s="9" t="s">
        <v>2224</v>
      </c>
      <c r="G129" s="9" t="s">
        <v>2942</v>
      </c>
      <c r="H129" s="9" t="s">
        <v>2943</v>
      </c>
      <c r="I129" s="9" t="s">
        <v>2498</v>
      </c>
      <c r="J129" s="9" t="s">
        <v>2499</v>
      </c>
      <c r="K129" s="9">
        <v>1</v>
      </c>
      <c r="L129" s="9" t="s">
        <v>2500</v>
      </c>
      <c r="M129" s="9" t="s">
        <v>2499</v>
      </c>
      <c r="N129" s="9" t="s">
        <v>2500</v>
      </c>
      <c r="O129" s="9"/>
      <c r="P129" s="9"/>
      <c r="Q129" s="9"/>
      <c r="R129" s="9"/>
      <c r="S129" s="9"/>
      <c r="T129" s="9"/>
      <c r="U129" s="9"/>
      <c r="V129" s="9"/>
      <c r="W129" s="9">
        <v>4</v>
      </c>
      <c r="X129" s="9"/>
      <c r="Y129" s="9"/>
      <c r="Z129" s="9"/>
      <c r="AA129" s="9"/>
      <c r="AB129" s="9"/>
      <c r="AC129" s="9"/>
      <c r="AD129" s="9"/>
      <c r="AE129" s="9"/>
      <c r="AF129" s="9"/>
      <c r="AG129" s="9"/>
      <c r="AH129" s="9"/>
      <c r="AI129" s="9"/>
      <c r="AJ129" s="9"/>
      <c r="AK129" s="9"/>
      <c r="AL129" s="9"/>
      <c r="AM129" s="10"/>
      <c r="AN129" s="535"/>
      <c r="AO129" s="6">
        <f t="shared" si="3"/>
        <v>15</v>
      </c>
      <c r="AP129" s="6" t="str">
        <f>IF($D129="","",IF(COUNTIF(SPDB!$B$5:$B$50,$D129)=0,"適用無い？確認して",_xlfn.XLOOKUP($D129,SPDB!$B$5:$B$50,SPDB!$H$5:$H$50,"",,)))</f>
        <v>適用無い？確認して</v>
      </c>
      <c r="AQ129" s="112"/>
      <c r="AR129" s="6" t="str">
        <f t="shared" si="4"/>
        <v>SP</v>
      </c>
      <c r="AS129" s="6" t="str">
        <f>IF(D129="","",IF(AP129=0,"データ無!!",IF(COUNTIF(WeDB!$D$4:$D$183,$AP129)&gt;0,"WE適用",IF(AP129="適用無い？確認して","データ無!!",IF(AP129="（適用外）","適用無し","WE適用")))))</f>
        <v>データ無!!</v>
      </c>
      <c r="AT129" s="6" t="str">
        <f>IF(AND(AS129="WE適用",COUNTIF(Planning!$AS$10:$AS$896,$AP129&amp;"_"&amp;$AR129)&gt;0),"計画ok",IF(AND(AS129="WE適用",COUNTIF(Planning!$AS$10:$AS$896,$AP129&amp;"_"&amp;$AR129)=0),"未反映NG",""))</f>
        <v/>
      </c>
      <c r="AU129" s="6" t="str">
        <f t="shared" si="5"/>
        <v>適用無い？確認して_SP</v>
      </c>
    </row>
    <row r="130" spans="1:47" x14ac:dyDescent="0.35">
      <c r="A130" s="8">
        <v>126</v>
      </c>
      <c r="B130" s="9" t="s">
        <v>206</v>
      </c>
      <c r="C130" s="9" t="s">
        <v>2095</v>
      </c>
      <c r="D130" s="9" t="s">
        <v>2944</v>
      </c>
      <c r="E130" s="9" t="s">
        <v>2945</v>
      </c>
      <c r="F130" s="9" t="s">
        <v>2224</v>
      </c>
      <c r="G130" s="9" t="s">
        <v>2946</v>
      </c>
      <c r="H130" s="9" t="s">
        <v>2097</v>
      </c>
      <c r="I130" s="9" t="s">
        <v>2498</v>
      </c>
      <c r="J130" s="9" t="s">
        <v>2499</v>
      </c>
      <c r="K130" s="9">
        <v>1</v>
      </c>
      <c r="L130" s="9" t="s">
        <v>2500</v>
      </c>
      <c r="M130" s="9" t="s">
        <v>2499</v>
      </c>
      <c r="N130" s="9" t="s">
        <v>2500</v>
      </c>
      <c r="O130" s="9"/>
      <c r="P130" s="9"/>
      <c r="Q130" s="9"/>
      <c r="R130" s="9"/>
      <c r="S130" s="9"/>
      <c r="T130" s="9"/>
      <c r="U130" s="9"/>
      <c r="V130" s="9"/>
      <c r="W130" s="9">
        <v>2</v>
      </c>
      <c r="X130" s="9"/>
      <c r="Y130" s="9"/>
      <c r="Z130" s="9"/>
      <c r="AA130" s="9"/>
      <c r="AB130" s="9"/>
      <c r="AC130" s="9"/>
      <c r="AD130" s="9"/>
      <c r="AE130" s="9"/>
      <c r="AF130" s="9"/>
      <c r="AG130" s="9"/>
      <c r="AH130" s="9"/>
      <c r="AI130" s="9"/>
      <c r="AJ130" s="9"/>
      <c r="AK130" s="9"/>
      <c r="AL130" s="9"/>
      <c r="AM130" s="10"/>
      <c r="AN130" s="535"/>
      <c r="AO130" s="6">
        <f t="shared" si="3"/>
        <v>15</v>
      </c>
      <c r="AP130" s="6" t="str">
        <f>IF($D130="","",IF(COUNTIF(SPDB!$B$5:$B$50,$D130)=0,"適用無い？確認して",_xlfn.XLOOKUP($D130,SPDB!$B$5:$B$50,SPDB!$H$5:$H$50,"",,)))</f>
        <v>適用無い？確認して</v>
      </c>
      <c r="AQ130" s="112"/>
      <c r="AR130" s="6" t="str">
        <f t="shared" si="4"/>
        <v>SP</v>
      </c>
      <c r="AS130" s="6" t="str">
        <f>IF(D130="","",IF(AP130=0,"データ無!!",IF(COUNTIF(WeDB!$D$4:$D$183,$AP130)&gt;0,"WE適用",IF(AP130="適用無い？確認して","データ無!!",IF(AP130="（適用外）","適用無し","WE適用")))))</f>
        <v>データ無!!</v>
      </c>
      <c r="AT130" s="6" t="str">
        <f>IF(AND(AS130="WE適用",COUNTIF(Planning!$AS$10:$AS$896,$AP130&amp;"_"&amp;$AR130)&gt;0),"計画ok",IF(AND(AS130="WE適用",COUNTIF(Planning!$AS$10:$AS$896,$AP130&amp;"_"&amp;$AR130)=0),"未反映NG",""))</f>
        <v/>
      </c>
      <c r="AU130" s="6" t="str">
        <f t="shared" si="5"/>
        <v>適用無い？確認して_SP</v>
      </c>
    </row>
    <row r="131" spans="1:47" x14ac:dyDescent="0.35">
      <c r="A131" s="8">
        <v>127</v>
      </c>
      <c r="B131" s="9" t="s">
        <v>206</v>
      </c>
      <c r="C131" s="9" t="s">
        <v>2095</v>
      </c>
      <c r="D131" s="9" t="s">
        <v>2947</v>
      </c>
      <c r="E131" s="9" t="s">
        <v>2948</v>
      </c>
      <c r="F131" s="9" t="s">
        <v>2949</v>
      </c>
      <c r="G131" s="9" t="s">
        <v>2946</v>
      </c>
      <c r="H131" s="9" t="s">
        <v>2097</v>
      </c>
      <c r="I131" s="9" t="s">
        <v>2498</v>
      </c>
      <c r="J131" s="9" t="s">
        <v>2499</v>
      </c>
      <c r="K131" s="9">
        <v>1</v>
      </c>
      <c r="L131" s="9" t="s">
        <v>2500</v>
      </c>
      <c r="M131" s="9" t="s">
        <v>2499</v>
      </c>
      <c r="N131" s="9" t="s">
        <v>2500</v>
      </c>
      <c r="O131" s="9">
        <v>6</v>
      </c>
      <c r="P131" s="9"/>
      <c r="Q131" s="9"/>
      <c r="R131" s="9"/>
      <c r="S131" s="9"/>
      <c r="T131" s="9"/>
      <c r="U131" s="9"/>
      <c r="V131" s="9"/>
      <c r="W131" s="9"/>
      <c r="X131" s="9"/>
      <c r="Y131" s="9"/>
      <c r="Z131" s="9"/>
      <c r="AA131" s="9"/>
      <c r="AB131" s="9"/>
      <c r="AC131" s="9">
        <v>6</v>
      </c>
      <c r="AD131" s="9"/>
      <c r="AE131" s="9"/>
      <c r="AF131" s="9"/>
      <c r="AG131" s="9"/>
      <c r="AH131" s="9"/>
      <c r="AI131" s="9"/>
      <c r="AJ131" s="9"/>
      <c r="AK131" s="9"/>
      <c r="AL131" s="9"/>
      <c r="AM131" s="10"/>
      <c r="AN131" s="535"/>
      <c r="AO131" s="6">
        <f t="shared" si="3"/>
        <v>15</v>
      </c>
      <c r="AP131" s="6" t="str">
        <f>IF($D131="","",IF(COUNTIF(SPDB!$B$5:$B$50,$D131)=0,"適用無い？確認して",_xlfn.XLOOKUP($D131,SPDB!$B$5:$B$50,SPDB!$H$5:$H$50,"",,)))</f>
        <v>適用無い？確認して</v>
      </c>
      <c r="AQ131" s="112"/>
      <c r="AR131" s="6" t="str">
        <f t="shared" si="4"/>
        <v>SP</v>
      </c>
      <c r="AS131" s="6" t="str">
        <f>IF(D131="","",IF(AP131=0,"データ無!!",IF(COUNTIF(WeDB!$D$4:$D$183,$AP131)&gt;0,"WE適用",IF(AP131="適用無い？確認して","データ無!!",IF(AP131="（適用外）","適用無し","WE適用")))))</f>
        <v>データ無!!</v>
      </c>
      <c r="AT131" s="6" t="str">
        <f>IF(AND(AS131="WE適用",COUNTIF(Planning!$AS$10:$AS$896,$AP131&amp;"_"&amp;$AR131)&gt;0),"計画ok",IF(AND(AS131="WE適用",COUNTIF(Planning!$AS$10:$AS$896,$AP131&amp;"_"&amp;$AR131)=0),"未反映NG",""))</f>
        <v/>
      </c>
      <c r="AU131" s="6" t="str">
        <f t="shared" si="5"/>
        <v>適用無い？確認して_SP</v>
      </c>
    </row>
    <row r="132" spans="1:47" x14ac:dyDescent="0.35">
      <c r="A132" s="8">
        <v>128</v>
      </c>
      <c r="B132" s="9" t="s">
        <v>206</v>
      </c>
      <c r="C132" s="9" t="s">
        <v>2095</v>
      </c>
      <c r="D132" s="9" t="s">
        <v>2950</v>
      </c>
      <c r="E132" s="9" t="s">
        <v>2951</v>
      </c>
      <c r="F132" s="9" t="s">
        <v>2952</v>
      </c>
      <c r="G132" s="9" t="s">
        <v>2953</v>
      </c>
      <c r="H132" s="9" t="s">
        <v>2587</v>
      </c>
      <c r="I132" s="9" t="s">
        <v>2498</v>
      </c>
      <c r="J132" s="9" t="s">
        <v>2499</v>
      </c>
      <c r="K132" s="9">
        <v>1</v>
      </c>
      <c r="L132" s="9" t="s">
        <v>2500</v>
      </c>
      <c r="M132" s="9" t="s">
        <v>2499</v>
      </c>
      <c r="N132" s="9" t="s">
        <v>2500</v>
      </c>
      <c r="O132" s="9"/>
      <c r="P132" s="9"/>
      <c r="Q132" s="9"/>
      <c r="R132" s="9"/>
      <c r="S132" s="9"/>
      <c r="T132" s="9"/>
      <c r="U132" s="9"/>
      <c r="V132" s="9"/>
      <c r="W132" s="9"/>
      <c r="X132" s="9">
        <v>5</v>
      </c>
      <c r="Y132" s="9"/>
      <c r="Z132" s="9"/>
      <c r="AA132" s="9"/>
      <c r="AB132" s="9"/>
      <c r="AC132" s="9"/>
      <c r="AD132" s="9"/>
      <c r="AE132" s="9"/>
      <c r="AF132" s="9"/>
      <c r="AG132" s="9"/>
      <c r="AH132" s="9"/>
      <c r="AI132" s="9"/>
      <c r="AJ132" s="9"/>
      <c r="AK132" s="9"/>
      <c r="AL132" s="9"/>
      <c r="AM132" s="10"/>
      <c r="AN132" s="535"/>
      <c r="AO132" s="6">
        <f t="shared" si="3"/>
        <v>15</v>
      </c>
      <c r="AP132" s="6" t="str">
        <f>IF($D132="","",IF(COUNTIF(SPDB!$B$5:$B$50,$D132)=0,"適用無い？確認して",_xlfn.XLOOKUP($D132,SPDB!$B$5:$B$50,SPDB!$H$5:$H$50,"",,)))</f>
        <v>適用無い？確認して</v>
      </c>
      <c r="AQ132" s="112"/>
      <c r="AR132" s="6" t="str">
        <f t="shared" si="4"/>
        <v>SP</v>
      </c>
      <c r="AS132" s="6" t="str">
        <f>IF(D132="","",IF(AP132=0,"データ無!!",IF(COUNTIF(WeDB!$D$4:$D$183,$AP132)&gt;0,"WE適用",IF(AP132="適用無い？確認して","データ無!!",IF(AP132="（適用外）","適用無し","WE適用")))))</f>
        <v>データ無!!</v>
      </c>
      <c r="AT132" s="6" t="str">
        <f>IF(AND(AS132="WE適用",COUNTIF(Planning!$AS$10:$AS$896,$AP132&amp;"_"&amp;$AR132)&gt;0),"計画ok",IF(AND(AS132="WE適用",COUNTIF(Planning!$AS$10:$AS$896,$AP132&amp;"_"&amp;$AR132)=0),"未反映NG",""))</f>
        <v/>
      </c>
      <c r="AU132" s="6" t="str">
        <f t="shared" si="5"/>
        <v>適用無い？確認して_SP</v>
      </c>
    </row>
    <row r="133" spans="1:47" x14ac:dyDescent="0.35">
      <c r="A133" s="8">
        <v>129</v>
      </c>
      <c r="B133" s="9" t="s">
        <v>206</v>
      </c>
      <c r="C133" s="9" t="s">
        <v>2095</v>
      </c>
      <c r="D133" s="9" t="s">
        <v>2954</v>
      </c>
      <c r="E133" s="9" t="s">
        <v>2955</v>
      </c>
      <c r="F133" s="9" t="s">
        <v>2956</v>
      </c>
      <c r="G133" s="9" t="s">
        <v>2957</v>
      </c>
      <c r="H133" s="9" t="s">
        <v>2958</v>
      </c>
      <c r="I133" s="9" t="s">
        <v>2498</v>
      </c>
      <c r="J133" s="9" t="s">
        <v>2499</v>
      </c>
      <c r="K133" s="9">
        <v>1</v>
      </c>
      <c r="L133" s="9" t="s">
        <v>2500</v>
      </c>
      <c r="M133" s="9">
        <v>3</v>
      </c>
      <c r="N133" s="9" t="s">
        <v>2500</v>
      </c>
      <c r="O133" s="9"/>
      <c r="P133" s="9"/>
      <c r="Q133" s="9"/>
      <c r="R133" s="9"/>
      <c r="S133" s="9"/>
      <c r="T133" s="9">
        <v>45</v>
      </c>
      <c r="U133" s="9"/>
      <c r="V133" s="9"/>
      <c r="W133" s="9"/>
      <c r="X133" s="9"/>
      <c r="Y133" s="9"/>
      <c r="Z133" s="9"/>
      <c r="AA133" s="9"/>
      <c r="AB133" s="9"/>
      <c r="AC133" s="9"/>
      <c r="AD133" s="9"/>
      <c r="AE133" s="9">
        <v>45</v>
      </c>
      <c r="AF133" s="9"/>
      <c r="AG133" s="9"/>
      <c r="AH133" s="9"/>
      <c r="AI133" s="9"/>
      <c r="AJ133" s="9"/>
      <c r="AK133" s="9"/>
      <c r="AL133" s="9"/>
      <c r="AM133" s="10"/>
      <c r="AN133" s="535"/>
      <c r="AO133" s="6">
        <f t="shared" si="3"/>
        <v>15</v>
      </c>
      <c r="AP133" s="6" t="str">
        <f>IF($D133="","",IF(COUNTIF(SPDB!$B$5:$B$50,$D133)=0,"適用無い？確認して",_xlfn.XLOOKUP($D133,SPDB!$B$5:$B$50,SPDB!$H$5:$H$50,"",,)))</f>
        <v>適用無い？確認して</v>
      </c>
      <c r="AQ133" s="112"/>
      <c r="AR133" s="6" t="str">
        <f t="shared" si="4"/>
        <v>SP</v>
      </c>
      <c r="AS133" s="6" t="str">
        <f>IF(D133="","",IF(AP133=0,"データ無!!",IF(COUNTIF(WeDB!$D$4:$D$183,$AP133)&gt;0,"WE適用",IF(AP133="適用無い？確認して","データ無!!",IF(AP133="（適用外）","適用無し","WE適用")))))</f>
        <v>データ無!!</v>
      </c>
      <c r="AT133" s="6" t="str">
        <f>IF(AND(AS133="WE適用",COUNTIF(Planning!$AS$10:$AS$896,$AP133&amp;"_"&amp;$AR133)&gt;0),"計画ok",IF(AND(AS133="WE適用",COUNTIF(Planning!$AS$10:$AS$896,$AP133&amp;"_"&amp;$AR133)=0),"未反映NG",""))</f>
        <v/>
      </c>
      <c r="AU133" s="6" t="str">
        <f t="shared" si="5"/>
        <v>適用無い？確認して_SP</v>
      </c>
    </row>
    <row r="134" spans="1:47" x14ac:dyDescent="0.35">
      <c r="A134" s="8">
        <v>130</v>
      </c>
      <c r="B134" s="9" t="s">
        <v>206</v>
      </c>
      <c r="C134" s="9" t="s">
        <v>2095</v>
      </c>
      <c r="D134" s="9" t="s">
        <v>2959</v>
      </c>
      <c r="E134" s="9" t="s">
        <v>2960</v>
      </c>
      <c r="F134" s="9" t="s">
        <v>2961</v>
      </c>
      <c r="G134" s="9" t="s">
        <v>2962</v>
      </c>
      <c r="H134" s="9" t="s">
        <v>2097</v>
      </c>
      <c r="I134" s="9" t="s">
        <v>2498</v>
      </c>
      <c r="J134" s="9" t="s">
        <v>2499</v>
      </c>
      <c r="K134" s="9">
        <v>1</v>
      </c>
      <c r="L134" s="9" t="s">
        <v>2500</v>
      </c>
      <c r="M134" s="9" t="s">
        <v>2499</v>
      </c>
      <c r="N134" s="9" t="s">
        <v>2500</v>
      </c>
      <c r="O134" s="9"/>
      <c r="P134" s="9">
        <v>8</v>
      </c>
      <c r="Q134" s="9"/>
      <c r="R134" s="9"/>
      <c r="S134" s="9"/>
      <c r="T134" s="9"/>
      <c r="U134" s="9"/>
      <c r="V134" s="9"/>
      <c r="W134" s="9"/>
      <c r="X134" s="9"/>
      <c r="Y134" s="9"/>
      <c r="Z134" s="9">
        <v>7</v>
      </c>
      <c r="AA134" s="9"/>
      <c r="AB134" s="9"/>
      <c r="AC134" s="9"/>
      <c r="AD134" s="9"/>
      <c r="AE134" s="9"/>
      <c r="AF134" s="9"/>
      <c r="AG134" s="9"/>
      <c r="AH134" s="9"/>
      <c r="AI134" s="9"/>
      <c r="AJ134" s="9"/>
      <c r="AK134" s="9"/>
      <c r="AL134" s="9"/>
      <c r="AM134" s="10"/>
      <c r="AN134" s="535"/>
      <c r="AO134" s="6">
        <f t="shared" ref="AO134:AO197" si="6">LEN(D134)</f>
        <v>15</v>
      </c>
      <c r="AP134" s="6" t="str">
        <f>IF($D134="","",IF(COUNTIF(SPDB!$B$5:$B$50,$D134)=0,"適用無い？確認して",_xlfn.XLOOKUP($D134,SPDB!$B$5:$B$50,SPDB!$H$5:$H$50,"",,)))</f>
        <v>適用無い？確認して</v>
      </c>
      <c r="AQ134" s="112"/>
      <c r="AR134" s="6" t="str">
        <f t="shared" ref="AR134:AR197" si="7">IF(D134="","","SP")</f>
        <v>SP</v>
      </c>
      <c r="AS134" s="6" t="str">
        <f>IF(D134="","",IF(AP134=0,"データ無!!",IF(COUNTIF(WeDB!$D$4:$D$183,$AP134)&gt;0,"WE適用",IF(AP134="適用無い？確認して","データ無!!",IF(AP134="（適用外）","適用無し","WE適用")))))</f>
        <v>データ無!!</v>
      </c>
      <c r="AT134" s="6" t="str">
        <f>IF(AND(AS134="WE適用",COUNTIF(Planning!$AS$10:$AS$896,$AP134&amp;"_"&amp;$AR134)&gt;0),"計画ok",IF(AND(AS134="WE適用",COUNTIF(Planning!$AS$10:$AS$896,$AP134&amp;"_"&amp;$AR134)=0),"未反映NG",""))</f>
        <v/>
      </c>
      <c r="AU134" s="6" t="str">
        <f t="shared" ref="AU134:AU197" si="8">AP134&amp;"_"&amp;AR134</f>
        <v>適用無い？確認して_SP</v>
      </c>
    </row>
    <row r="135" spans="1:47" x14ac:dyDescent="0.35">
      <c r="A135" s="8">
        <v>131</v>
      </c>
      <c r="B135" s="9" t="s">
        <v>206</v>
      </c>
      <c r="C135" s="9" t="s">
        <v>2095</v>
      </c>
      <c r="D135" s="9" t="s">
        <v>2963</v>
      </c>
      <c r="E135" s="9" t="s">
        <v>2964</v>
      </c>
      <c r="F135" s="9" t="s">
        <v>2965</v>
      </c>
      <c r="G135" s="9" t="s">
        <v>2966</v>
      </c>
      <c r="H135" s="9" t="s">
        <v>2560</v>
      </c>
      <c r="I135" s="9" t="s">
        <v>2498</v>
      </c>
      <c r="J135" s="9" t="s">
        <v>2499</v>
      </c>
      <c r="K135" s="9">
        <v>1</v>
      </c>
      <c r="L135" s="9" t="s">
        <v>2500</v>
      </c>
      <c r="M135" s="9" t="s">
        <v>2499</v>
      </c>
      <c r="N135" s="9" t="s">
        <v>2500</v>
      </c>
      <c r="O135" s="9"/>
      <c r="P135" s="9"/>
      <c r="Q135" s="9"/>
      <c r="R135" s="9"/>
      <c r="S135" s="9">
        <v>5</v>
      </c>
      <c r="T135" s="9"/>
      <c r="U135" s="9"/>
      <c r="V135" s="9"/>
      <c r="W135" s="9"/>
      <c r="X135" s="9"/>
      <c r="Y135" s="9"/>
      <c r="Z135" s="9"/>
      <c r="AA135" s="9"/>
      <c r="AB135" s="9"/>
      <c r="AC135" s="9">
        <v>5</v>
      </c>
      <c r="AD135" s="9"/>
      <c r="AE135" s="9"/>
      <c r="AF135" s="9"/>
      <c r="AG135" s="9"/>
      <c r="AH135" s="9"/>
      <c r="AI135" s="9"/>
      <c r="AJ135" s="9"/>
      <c r="AK135" s="9"/>
      <c r="AL135" s="9"/>
      <c r="AM135" s="10"/>
      <c r="AN135" s="535"/>
      <c r="AO135" s="6">
        <f t="shared" si="6"/>
        <v>15</v>
      </c>
      <c r="AP135" s="6" t="str">
        <f>IF($D135="","",IF(COUNTIF(SPDB!$B$5:$B$50,$D135)=0,"適用無い？確認して",_xlfn.XLOOKUP($D135,SPDB!$B$5:$B$50,SPDB!$H$5:$H$50,"",,)))</f>
        <v>適用無い？確認して</v>
      </c>
      <c r="AQ135" s="112"/>
      <c r="AR135" s="6" t="str">
        <f t="shared" si="7"/>
        <v>SP</v>
      </c>
      <c r="AS135" s="6" t="str">
        <f>IF(D135="","",IF(AP135=0,"データ無!!",IF(COUNTIF(WeDB!$D$4:$D$183,$AP135)&gt;0,"WE適用",IF(AP135="適用無い？確認して","データ無!!",IF(AP135="（適用外）","適用無し","WE適用")))))</f>
        <v>データ無!!</v>
      </c>
      <c r="AT135" s="6" t="str">
        <f>IF(AND(AS135="WE適用",COUNTIF(Planning!$AS$10:$AS$896,$AP135&amp;"_"&amp;$AR135)&gt;0),"計画ok",IF(AND(AS135="WE適用",COUNTIF(Planning!$AS$10:$AS$896,$AP135&amp;"_"&amp;$AR135)=0),"未反映NG",""))</f>
        <v/>
      </c>
      <c r="AU135" s="6" t="str">
        <f t="shared" si="8"/>
        <v>適用無い？確認して_SP</v>
      </c>
    </row>
    <row r="136" spans="1:47" x14ac:dyDescent="0.35">
      <c r="A136" s="8">
        <v>132</v>
      </c>
      <c r="B136" s="9" t="s">
        <v>206</v>
      </c>
      <c r="C136" s="9" t="s">
        <v>2095</v>
      </c>
      <c r="D136" s="9" t="s">
        <v>2967</v>
      </c>
      <c r="E136" s="9" t="s">
        <v>2968</v>
      </c>
      <c r="F136" s="9" t="s">
        <v>2969</v>
      </c>
      <c r="G136" s="9" t="s">
        <v>2970</v>
      </c>
      <c r="H136" s="9" t="s">
        <v>2971</v>
      </c>
      <c r="I136" s="9" t="s">
        <v>2498</v>
      </c>
      <c r="J136" s="9" t="s">
        <v>2499</v>
      </c>
      <c r="K136" s="9">
        <v>1</v>
      </c>
      <c r="L136" s="9" t="s">
        <v>2500</v>
      </c>
      <c r="M136" s="9" t="s">
        <v>2499</v>
      </c>
      <c r="N136" s="9" t="s">
        <v>2500</v>
      </c>
      <c r="O136" s="9"/>
      <c r="P136" s="9"/>
      <c r="Q136" s="9"/>
      <c r="R136" s="9"/>
      <c r="S136" s="9"/>
      <c r="T136" s="9"/>
      <c r="U136" s="9"/>
      <c r="V136" s="9"/>
      <c r="W136" s="9"/>
      <c r="X136" s="9">
        <v>3</v>
      </c>
      <c r="Y136" s="9"/>
      <c r="Z136" s="9"/>
      <c r="AA136" s="9"/>
      <c r="AB136" s="9"/>
      <c r="AC136" s="9"/>
      <c r="AD136" s="9"/>
      <c r="AE136" s="9"/>
      <c r="AF136" s="9"/>
      <c r="AG136" s="9"/>
      <c r="AH136" s="9"/>
      <c r="AI136" s="9"/>
      <c r="AJ136" s="9"/>
      <c r="AK136" s="9"/>
      <c r="AL136" s="9"/>
      <c r="AM136" s="10"/>
      <c r="AN136" s="535"/>
      <c r="AO136" s="6">
        <f t="shared" si="6"/>
        <v>15</v>
      </c>
      <c r="AP136" s="6" t="str">
        <f>IF($D136="","",IF(COUNTIF(SPDB!$B$5:$B$50,$D136)=0,"適用無い？確認して",_xlfn.XLOOKUP($D136,SPDB!$B$5:$B$50,SPDB!$H$5:$H$50,"",,)))</f>
        <v>適用無い？確認して</v>
      </c>
      <c r="AQ136" s="112"/>
      <c r="AR136" s="6" t="str">
        <f t="shared" si="7"/>
        <v>SP</v>
      </c>
      <c r="AS136" s="6" t="str">
        <f>IF(D136="","",IF(AP136=0,"データ無!!",IF(COUNTIF(WeDB!$D$4:$D$183,$AP136)&gt;0,"WE適用",IF(AP136="適用無い？確認して","データ無!!",IF(AP136="（適用外）","適用無し","WE適用")))))</f>
        <v>データ無!!</v>
      </c>
      <c r="AT136" s="6" t="str">
        <f>IF(AND(AS136="WE適用",COUNTIF(Planning!$AS$10:$AS$896,$AP136&amp;"_"&amp;$AR136)&gt;0),"計画ok",IF(AND(AS136="WE適用",COUNTIF(Planning!$AS$10:$AS$896,$AP136&amp;"_"&amp;$AR136)=0),"未反映NG",""))</f>
        <v/>
      </c>
      <c r="AU136" s="6" t="str">
        <f t="shared" si="8"/>
        <v>適用無い？確認して_SP</v>
      </c>
    </row>
    <row r="137" spans="1:47" x14ac:dyDescent="0.35">
      <c r="A137" s="8">
        <v>133</v>
      </c>
      <c r="B137" s="9" t="s">
        <v>206</v>
      </c>
      <c r="C137" s="9" t="s">
        <v>2095</v>
      </c>
      <c r="D137" s="9" t="s">
        <v>2972</v>
      </c>
      <c r="E137" s="9" t="s">
        <v>2973</v>
      </c>
      <c r="F137" s="9" t="s">
        <v>2974</v>
      </c>
      <c r="G137" s="9" t="s">
        <v>2975</v>
      </c>
      <c r="H137" s="9" t="s">
        <v>2097</v>
      </c>
      <c r="I137" s="9" t="s">
        <v>2498</v>
      </c>
      <c r="J137" s="9" t="s">
        <v>2499</v>
      </c>
      <c r="K137" s="9">
        <v>1</v>
      </c>
      <c r="L137" s="9" t="s">
        <v>2500</v>
      </c>
      <c r="M137" s="9" t="s">
        <v>2499</v>
      </c>
      <c r="N137" s="9" t="s">
        <v>2500</v>
      </c>
      <c r="O137" s="9"/>
      <c r="P137" s="9"/>
      <c r="Q137" s="9"/>
      <c r="R137" s="9"/>
      <c r="S137" s="9"/>
      <c r="T137" s="9"/>
      <c r="U137" s="9">
        <v>5</v>
      </c>
      <c r="V137" s="9"/>
      <c r="W137" s="9"/>
      <c r="X137" s="9"/>
      <c r="Y137" s="9"/>
      <c r="Z137" s="9"/>
      <c r="AA137" s="9"/>
      <c r="AB137" s="9"/>
      <c r="AC137" s="9"/>
      <c r="AD137" s="9"/>
      <c r="AE137" s="9"/>
      <c r="AF137" s="9"/>
      <c r="AG137" s="9"/>
      <c r="AH137" s="9"/>
      <c r="AI137" s="9"/>
      <c r="AJ137" s="9"/>
      <c r="AK137" s="9"/>
      <c r="AL137" s="9"/>
      <c r="AM137" s="10"/>
      <c r="AN137" s="535"/>
      <c r="AO137" s="6">
        <f t="shared" si="6"/>
        <v>15</v>
      </c>
      <c r="AP137" s="6" t="str">
        <f>IF($D137="","",IF(COUNTIF(SPDB!$B$5:$B$50,$D137)=0,"適用無い？確認して",_xlfn.XLOOKUP($D137,SPDB!$B$5:$B$50,SPDB!$H$5:$H$50,"",,)))</f>
        <v>適用無い？確認して</v>
      </c>
      <c r="AQ137" s="112"/>
      <c r="AR137" s="6" t="str">
        <f t="shared" si="7"/>
        <v>SP</v>
      </c>
      <c r="AS137" s="6" t="str">
        <f>IF(D137="","",IF(AP137=0,"データ無!!",IF(COUNTIF(WeDB!$D$4:$D$183,$AP137)&gt;0,"WE適用",IF(AP137="適用無い？確認して","データ無!!",IF(AP137="（適用外）","適用無し","WE適用")))))</f>
        <v>データ無!!</v>
      </c>
      <c r="AT137" s="6" t="str">
        <f>IF(AND(AS137="WE適用",COUNTIF(Planning!$AS$10:$AS$896,$AP137&amp;"_"&amp;$AR137)&gt;0),"計画ok",IF(AND(AS137="WE適用",COUNTIF(Planning!$AS$10:$AS$896,$AP137&amp;"_"&amp;$AR137)=0),"未反映NG",""))</f>
        <v/>
      </c>
      <c r="AU137" s="6" t="str">
        <f t="shared" si="8"/>
        <v>適用無い？確認して_SP</v>
      </c>
    </row>
    <row r="138" spans="1:47" x14ac:dyDescent="0.35">
      <c r="A138" s="8">
        <v>134</v>
      </c>
      <c r="B138" s="9" t="s">
        <v>206</v>
      </c>
      <c r="C138" s="9" t="s">
        <v>2095</v>
      </c>
      <c r="D138" s="9" t="s">
        <v>2976</v>
      </c>
      <c r="E138" s="9" t="s">
        <v>2977</v>
      </c>
      <c r="F138" s="9" t="s">
        <v>2978</v>
      </c>
      <c r="G138" s="9" t="s">
        <v>2979</v>
      </c>
      <c r="H138" s="9" t="s">
        <v>2673</v>
      </c>
      <c r="I138" s="9" t="s">
        <v>2498</v>
      </c>
      <c r="J138" s="9" t="s">
        <v>2499</v>
      </c>
      <c r="K138" s="9">
        <v>1</v>
      </c>
      <c r="L138" s="9" t="s">
        <v>2500</v>
      </c>
      <c r="M138" s="9" t="s">
        <v>2499</v>
      </c>
      <c r="N138" s="9" t="s">
        <v>2500</v>
      </c>
      <c r="O138" s="9"/>
      <c r="P138" s="9"/>
      <c r="Q138" s="9"/>
      <c r="R138" s="9"/>
      <c r="S138" s="9"/>
      <c r="T138" s="9"/>
      <c r="U138" s="9"/>
      <c r="V138" s="9"/>
      <c r="W138" s="9"/>
      <c r="X138" s="9"/>
      <c r="Y138" s="9">
        <v>5</v>
      </c>
      <c r="Z138" s="9"/>
      <c r="AA138" s="9"/>
      <c r="AB138" s="9"/>
      <c r="AC138" s="9"/>
      <c r="AD138" s="9"/>
      <c r="AE138" s="9"/>
      <c r="AF138" s="9"/>
      <c r="AG138" s="9"/>
      <c r="AH138" s="9"/>
      <c r="AI138" s="9"/>
      <c r="AJ138" s="9"/>
      <c r="AK138" s="9"/>
      <c r="AL138" s="9"/>
      <c r="AM138" s="10"/>
      <c r="AN138" s="535"/>
      <c r="AO138" s="6">
        <f t="shared" si="6"/>
        <v>15</v>
      </c>
      <c r="AP138" s="6" t="str">
        <f>IF($D138="","",IF(COUNTIF(SPDB!$B$5:$B$50,$D138)=0,"適用無い？確認して",_xlfn.XLOOKUP($D138,SPDB!$B$5:$B$50,SPDB!$H$5:$H$50,"",,)))</f>
        <v>適用無い？確認して</v>
      </c>
      <c r="AQ138" s="112"/>
      <c r="AR138" s="6" t="str">
        <f t="shared" si="7"/>
        <v>SP</v>
      </c>
      <c r="AS138" s="6" t="str">
        <f>IF(D138="","",IF(AP138=0,"データ無!!",IF(COUNTIF(WeDB!$D$4:$D$183,$AP138)&gt;0,"WE適用",IF(AP138="適用無い？確認して","データ無!!",IF(AP138="（適用外）","適用無し","WE適用")))))</f>
        <v>データ無!!</v>
      </c>
      <c r="AT138" s="6" t="str">
        <f>IF(AND(AS138="WE適用",COUNTIF(Planning!$AS$10:$AS$896,$AP138&amp;"_"&amp;$AR138)&gt;0),"計画ok",IF(AND(AS138="WE適用",COUNTIF(Planning!$AS$10:$AS$896,$AP138&amp;"_"&amp;$AR138)=0),"未反映NG",""))</f>
        <v/>
      </c>
      <c r="AU138" s="6" t="str">
        <f t="shared" si="8"/>
        <v>適用無い？確認して_SP</v>
      </c>
    </row>
    <row r="139" spans="1:47" x14ac:dyDescent="0.35">
      <c r="A139" s="8">
        <v>135</v>
      </c>
      <c r="B139" s="9" t="s">
        <v>206</v>
      </c>
      <c r="C139" s="9" t="s">
        <v>2095</v>
      </c>
      <c r="D139" s="9" t="s">
        <v>2980</v>
      </c>
      <c r="E139" s="9" t="s">
        <v>2981</v>
      </c>
      <c r="F139" s="9" t="s">
        <v>2982</v>
      </c>
      <c r="G139" s="9" t="s">
        <v>2983</v>
      </c>
      <c r="H139" s="9" t="s">
        <v>2587</v>
      </c>
      <c r="I139" s="9" t="s">
        <v>206</v>
      </c>
      <c r="J139" s="9" t="s">
        <v>2499</v>
      </c>
      <c r="K139" s="9">
        <v>1</v>
      </c>
      <c r="L139" s="9" t="s">
        <v>2500</v>
      </c>
      <c r="M139" s="9" t="s">
        <v>2499</v>
      </c>
      <c r="N139" s="9" t="s">
        <v>2500</v>
      </c>
      <c r="O139" s="9"/>
      <c r="P139" s="9"/>
      <c r="Q139" s="9"/>
      <c r="R139" s="9"/>
      <c r="S139" s="9"/>
      <c r="T139" s="9"/>
      <c r="U139" s="9"/>
      <c r="V139" s="9"/>
      <c r="W139" s="9"/>
      <c r="X139" s="9">
        <v>10</v>
      </c>
      <c r="Y139" s="9"/>
      <c r="Z139" s="9"/>
      <c r="AA139" s="9"/>
      <c r="AB139" s="9"/>
      <c r="AC139" s="9"/>
      <c r="AD139" s="9"/>
      <c r="AE139" s="9"/>
      <c r="AF139" s="9"/>
      <c r="AG139" s="9"/>
      <c r="AH139" s="9"/>
      <c r="AI139" s="9"/>
      <c r="AJ139" s="9"/>
      <c r="AK139" s="9"/>
      <c r="AL139" s="9"/>
      <c r="AM139" s="10"/>
      <c r="AN139" s="535"/>
      <c r="AO139" s="6">
        <f t="shared" si="6"/>
        <v>15</v>
      </c>
      <c r="AP139" s="6" t="str">
        <f>IF($D139="","",IF(COUNTIF(SPDB!$B$5:$B$50,$D139)=0,"適用無い？確認して",_xlfn.XLOOKUP($D139,SPDB!$B$5:$B$50,SPDB!$H$5:$H$50,"",,)))</f>
        <v>適用無い？確認して</v>
      </c>
      <c r="AQ139" s="112"/>
      <c r="AR139" s="6" t="str">
        <f t="shared" si="7"/>
        <v>SP</v>
      </c>
      <c r="AS139" s="6" t="str">
        <f>IF(D139="","",IF(AP139=0,"データ無!!",IF(COUNTIF(WeDB!$D$4:$D$183,$AP139)&gt;0,"WE適用",IF(AP139="適用無い？確認して","データ無!!",IF(AP139="（適用外）","適用無し","WE適用")))))</f>
        <v>データ無!!</v>
      </c>
      <c r="AT139" s="6" t="str">
        <f>IF(AND(AS139="WE適用",COUNTIF(Planning!$AS$10:$AS$896,$AP139&amp;"_"&amp;$AR139)&gt;0),"計画ok",IF(AND(AS139="WE適用",COUNTIF(Planning!$AS$10:$AS$896,$AP139&amp;"_"&amp;$AR139)=0),"未反映NG",""))</f>
        <v/>
      </c>
      <c r="AU139" s="6" t="str">
        <f t="shared" si="8"/>
        <v>適用無い？確認して_SP</v>
      </c>
    </row>
    <row r="140" spans="1:47" x14ac:dyDescent="0.35">
      <c r="A140" s="8">
        <v>136</v>
      </c>
      <c r="B140" s="9" t="s">
        <v>206</v>
      </c>
      <c r="C140" s="9" t="s">
        <v>2095</v>
      </c>
      <c r="D140" s="9" t="s">
        <v>2984</v>
      </c>
      <c r="E140" s="9" t="s">
        <v>2985</v>
      </c>
      <c r="F140" s="9" t="s">
        <v>2986</v>
      </c>
      <c r="G140" s="9" t="s">
        <v>2987</v>
      </c>
      <c r="H140" s="9" t="s">
        <v>2098</v>
      </c>
      <c r="I140" s="9" t="s">
        <v>2498</v>
      </c>
      <c r="J140" s="9" t="s">
        <v>2499</v>
      </c>
      <c r="K140" s="9">
        <v>1</v>
      </c>
      <c r="L140" s="9" t="s">
        <v>2500</v>
      </c>
      <c r="M140" s="9">
        <v>3</v>
      </c>
      <c r="N140" s="9" t="s">
        <v>2500</v>
      </c>
      <c r="O140" s="9"/>
      <c r="P140" s="9"/>
      <c r="Q140" s="9"/>
      <c r="R140" s="9"/>
      <c r="S140" s="9"/>
      <c r="T140" s="9"/>
      <c r="U140" s="9"/>
      <c r="V140" s="9">
        <v>5</v>
      </c>
      <c r="W140" s="9"/>
      <c r="X140" s="9"/>
      <c r="Y140" s="9"/>
      <c r="Z140" s="9"/>
      <c r="AA140" s="9"/>
      <c r="AB140" s="9"/>
      <c r="AC140" s="9"/>
      <c r="AD140" s="9"/>
      <c r="AE140" s="9"/>
      <c r="AF140" s="9"/>
      <c r="AG140" s="9"/>
      <c r="AH140" s="9"/>
      <c r="AI140" s="9"/>
      <c r="AJ140" s="9"/>
      <c r="AK140" s="9"/>
      <c r="AL140" s="9"/>
      <c r="AM140" s="10"/>
      <c r="AN140" s="535"/>
      <c r="AO140" s="6">
        <f t="shared" si="6"/>
        <v>15</v>
      </c>
      <c r="AP140" s="6" t="str">
        <f>IF($D140="","",IF(COUNTIF(SPDB!$B$5:$B$50,$D140)=0,"適用無い？確認して",_xlfn.XLOOKUP($D140,SPDB!$B$5:$B$50,SPDB!$H$5:$H$50,"",,)))</f>
        <v>適用無い？確認して</v>
      </c>
      <c r="AQ140" s="112"/>
      <c r="AR140" s="6" t="str">
        <f t="shared" si="7"/>
        <v>SP</v>
      </c>
      <c r="AS140" s="6" t="str">
        <f>IF(D140="","",IF(AP140=0,"データ無!!",IF(COUNTIF(WeDB!$D$4:$D$183,$AP140)&gt;0,"WE適用",IF(AP140="適用無い？確認して","データ無!!",IF(AP140="（適用外）","適用無し","WE適用")))))</f>
        <v>データ無!!</v>
      </c>
      <c r="AT140" s="6" t="str">
        <f>IF(AND(AS140="WE適用",COUNTIF(Planning!$AS$10:$AS$896,$AP140&amp;"_"&amp;$AR140)&gt;0),"計画ok",IF(AND(AS140="WE適用",COUNTIF(Planning!$AS$10:$AS$896,$AP140&amp;"_"&amp;$AR140)=0),"未反映NG",""))</f>
        <v/>
      </c>
      <c r="AU140" s="6" t="str">
        <f t="shared" si="8"/>
        <v>適用無い？確認して_SP</v>
      </c>
    </row>
    <row r="141" spans="1:47" x14ac:dyDescent="0.35">
      <c r="A141" s="8">
        <v>137</v>
      </c>
      <c r="B141" s="9" t="s">
        <v>206</v>
      </c>
      <c r="C141" s="9" t="s">
        <v>2095</v>
      </c>
      <c r="D141" s="9" t="s">
        <v>2988</v>
      </c>
      <c r="E141" s="9" t="s">
        <v>2989</v>
      </c>
      <c r="F141" s="9" t="s">
        <v>2990</v>
      </c>
      <c r="G141" s="9" t="s">
        <v>2991</v>
      </c>
      <c r="H141" s="9" t="s">
        <v>2520</v>
      </c>
      <c r="I141" s="9" t="s">
        <v>2498</v>
      </c>
      <c r="J141" s="9" t="s">
        <v>2499</v>
      </c>
      <c r="K141" s="9">
        <v>1</v>
      </c>
      <c r="L141" s="9" t="s">
        <v>2500</v>
      </c>
      <c r="M141" s="9" t="s">
        <v>2499</v>
      </c>
      <c r="N141" s="9" t="s">
        <v>2500</v>
      </c>
      <c r="O141" s="9"/>
      <c r="P141" s="9"/>
      <c r="Q141" s="9"/>
      <c r="R141" s="9"/>
      <c r="S141" s="9"/>
      <c r="T141" s="9"/>
      <c r="U141" s="9"/>
      <c r="V141" s="9"/>
      <c r="W141" s="9"/>
      <c r="X141" s="9"/>
      <c r="Y141" s="9">
        <v>10</v>
      </c>
      <c r="Z141" s="9"/>
      <c r="AA141" s="9">
        <v>15</v>
      </c>
      <c r="AB141" s="9"/>
      <c r="AC141" s="9"/>
      <c r="AD141" s="9"/>
      <c r="AE141" s="9"/>
      <c r="AF141" s="9"/>
      <c r="AG141" s="9"/>
      <c r="AH141" s="9"/>
      <c r="AI141" s="9"/>
      <c r="AJ141" s="9"/>
      <c r="AK141" s="9"/>
      <c r="AL141" s="9"/>
      <c r="AM141" s="10"/>
      <c r="AN141" s="535"/>
      <c r="AO141" s="6">
        <f t="shared" si="6"/>
        <v>15</v>
      </c>
      <c r="AP141" s="6" t="str">
        <f>IF($D141="","",IF(COUNTIF(SPDB!$B$5:$B$50,$D141)=0,"適用無い？確認して",_xlfn.XLOOKUP($D141,SPDB!$B$5:$B$50,SPDB!$H$5:$H$50,"",,)))</f>
        <v>適用無い？確認して</v>
      </c>
      <c r="AQ141" s="112"/>
      <c r="AR141" s="6" t="str">
        <f t="shared" si="7"/>
        <v>SP</v>
      </c>
      <c r="AS141" s="6" t="str">
        <f>IF(D141="","",IF(AP141=0,"データ無!!",IF(COUNTIF(WeDB!$D$4:$D$183,$AP141)&gt;0,"WE適用",IF(AP141="適用無い？確認して","データ無!!",IF(AP141="（適用外）","適用無し","WE適用")))))</f>
        <v>データ無!!</v>
      </c>
      <c r="AT141" s="6" t="str">
        <f>IF(AND(AS141="WE適用",COUNTIF(Planning!$AS$10:$AS$896,$AP141&amp;"_"&amp;$AR141)&gt;0),"計画ok",IF(AND(AS141="WE適用",COUNTIF(Planning!$AS$10:$AS$896,$AP141&amp;"_"&amp;$AR141)=0),"未反映NG",""))</f>
        <v/>
      </c>
      <c r="AU141" s="6" t="str">
        <f t="shared" si="8"/>
        <v>適用無い？確認して_SP</v>
      </c>
    </row>
    <row r="142" spans="1:47" x14ac:dyDescent="0.35">
      <c r="A142" s="8">
        <v>138</v>
      </c>
      <c r="B142" s="9" t="s">
        <v>206</v>
      </c>
      <c r="C142" s="9" t="s">
        <v>2095</v>
      </c>
      <c r="D142" s="9" t="s">
        <v>2992</v>
      </c>
      <c r="E142" s="9" t="s">
        <v>2993</v>
      </c>
      <c r="F142" s="9" t="s">
        <v>2994</v>
      </c>
      <c r="G142" s="9" t="s">
        <v>2995</v>
      </c>
      <c r="H142" s="9"/>
      <c r="I142" s="9" t="s">
        <v>2498</v>
      </c>
      <c r="J142" s="9" t="s">
        <v>2499</v>
      </c>
      <c r="K142" s="9">
        <v>1</v>
      </c>
      <c r="L142" s="9" t="s">
        <v>2500</v>
      </c>
      <c r="M142" s="9" t="s">
        <v>2499</v>
      </c>
      <c r="N142" s="9" t="s">
        <v>2500</v>
      </c>
      <c r="O142" s="9"/>
      <c r="P142" s="9"/>
      <c r="Q142" s="9"/>
      <c r="R142" s="9"/>
      <c r="S142" s="9"/>
      <c r="T142" s="9"/>
      <c r="U142" s="9"/>
      <c r="V142" s="9"/>
      <c r="W142" s="9"/>
      <c r="X142" s="9"/>
      <c r="Y142" s="9">
        <v>2</v>
      </c>
      <c r="Z142" s="9"/>
      <c r="AA142" s="9"/>
      <c r="AB142" s="9"/>
      <c r="AC142" s="9"/>
      <c r="AD142" s="9"/>
      <c r="AE142" s="9"/>
      <c r="AF142" s="9"/>
      <c r="AG142" s="9"/>
      <c r="AH142" s="9"/>
      <c r="AI142" s="9"/>
      <c r="AJ142" s="9"/>
      <c r="AK142" s="9"/>
      <c r="AL142" s="9"/>
      <c r="AM142" s="10"/>
      <c r="AN142" s="535"/>
      <c r="AO142" s="6">
        <f t="shared" si="6"/>
        <v>13</v>
      </c>
      <c r="AP142" s="6" t="str">
        <f>IF($D142="","",IF(COUNTIF(SPDB!$B$5:$B$50,$D142)=0,"適用無い？確認して",_xlfn.XLOOKUP($D142,SPDB!$B$5:$B$50,SPDB!$H$5:$H$50,"",,)))</f>
        <v>適用無い？確認して</v>
      </c>
      <c r="AQ142" s="112"/>
      <c r="AR142" s="6" t="str">
        <f t="shared" si="7"/>
        <v>SP</v>
      </c>
      <c r="AS142" s="6" t="str">
        <f>IF(D142="","",IF(AP142=0,"データ無!!",IF(COUNTIF(WeDB!$D$4:$D$183,$AP142)&gt;0,"WE適用",IF(AP142="適用無い？確認して","データ無!!",IF(AP142="（適用外）","適用無し","WE適用")))))</f>
        <v>データ無!!</v>
      </c>
      <c r="AT142" s="6" t="str">
        <f>IF(AND(AS142="WE適用",COUNTIF(Planning!$AS$10:$AS$896,$AP142&amp;"_"&amp;$AR142)&gt;0),"計画ok",IF(AND(AS142="WE適用",COUNTIF(Planning!$AS$10:$AS$896,$AP142&amp;"_"&amp;$AR142)=0),"未反映NG",""))</f>
        <v/>
      </c>
      <c r="AU142" s="6" t="str">
        <f t="shared" si="8"/>
        <v>適用無い？確認して_SP</v>
      </c>
    </row>
    <row r="143" spans="1:47" x14ac:dyDescent="0.35">
      <c r="A143" s="8">
        <v>139</v>
      </c>
      <c r="B143" s="9" t="s">
        <v>206</v>
      </c>
      <c r="C143" s="9" t="s">
        <v>2996</v>
      </c>
      <c r="D143" s="9" t="s">
        <v>2997</v>
      </c>
      <c r="E143" s="9" t="s">
        <v>2998</v>
      </c>
      <c r="F143" s="9" t="s">
        <v>2999</v>
      </c>
      <c r="G143" s="9" t="s">
        <v>3000</v>
      </c>
      <c r="H143" s="9"/>
      <c r="I143" s="9" t="s">
        <v>2498</v>
      </c>
      <c r="J143" s="9" t="s">
        <v>2499</v>
      </c>
      <c r="K143" s="9">
        <v>1</v>
      </c>
      <c r="L143" s="9" t="s">
        <v>2500</v>
      </c>
      <c r="M143" s="9" t="s">
        <v>2499</v>
      </c>
      <c r="N143" s="9" t="s">
        <v>2500</v>
      </c>
      <c r="O143" s="9"/>
      <c r="P143" s="9"/>
      <c r="Q143" s="9"/>
      <c r="R143" s="9"/>
      <c r="S143" s="9"/>
      <c r="T143" s="9"/>
      <c r="U143" s="9"/>
      <c r="V143" s="9"/>
      <c r="W143" s="9"/>
      <c r="X143" s="9"/>
      <c r="Y143" s="9"/>
      <c r="Z143" s="9"/>
      <c r="AA143" s="9"/>
      <c r="AB143" s="9"/>
      <c r="AC143" s="9"/>
      <c r="AD143" s="9"/>
      <c r="AE143" s="9"/>
      <c r="AF143" s="9">
        <v>12</v>
      </c>
      <c r="AG143" s="9"/>
      <c r="AH143" s="9"/>
      <c r="AI143" s="9"/>
      <c r="AJ143" s="9"/>
      <c r="AK143" s="9"/>
      <c r="AL143" s="9"/>
      <c r="AM143" s="10"/>
      <c r="AN143" s="535"/>
      <c r="AO143" s="6">
        <f t="shared" si="6"/>
        <v>13</v>
      </c>
      <c r="AP143" s="6" t="str">
        <f>IF($D143="","",IF(COUNTIF(SPDB!$B$5:$B$50,$D143)=0,"適用無い？確認して",_xlfn.XLOOKUP($D143,SPDB!$B$5:$B$50,SPDB!$H$5:$H$50,"",,)))</f>
        <v>適用無い？確認して</v>
      </c>
      <c r="AQ143" s="112"/>
      <c r="AR143" s="6" t="str">
        <f t="shared" si="7"/>
        <v>SP</v>
      </c>
      <c r="AS143" s="6" t="str">
        <f>IF(D143="","",IF(AP143=0,"データ無!!",IF(COUNTIF(WeDB!$D$4:$D$183,$AP143)&gt;0,"WE適用",IF(AP143="適用無い？確認して","データ無!!",IF(AP143="（適用外）","適用無し","WE適用")))))</f>
        <v>データ無!!</v>
      </c>
      <c r="AT143" s="6" t="str">
        <f>IF(AND(AS143="WE適用",COUNTIF(Planning!$AS$10:$AS$896,$AP143&amp;"_"&amp;$AR143)&gt;0),"計画ok",IF(AND(AS143="WE適用",COUNTIF(Planning!$AS$10:$AS$896,$AP143&amp;"_"&amp;$AR143)=0),"未反映NG",""))</f>
        <v/>
      </c>
      <c r="AU143" s="6" t="str">
        <f t="shared" si="8"/>
        <v>適用無い？確認して_SP</v>
      </c>
    </row>
    <row r="144" spans="1:47" x14ac:dyDescent="0.35">
      <c r="A144" s="8">
        <v>140</v>
      </c>
      <c r="B144" s="9" t="s">
        <v>206</v>
      </c>
      <c r="C144" s="9" t="s">
        <v>2996</v>
      </c>
      <c r="D144" s="9" t="s">
        <v>3001</v>
      </c>
      <c r="E144" s="9" t="s">
        <v>3002</v>
      </c>
      <c r="F144" s="9" t="s">
        <v>3003</v>
      </c>
      <c r="G144" s="9" t="s">
        <v>3000</v>
      </c>
      <c r="H144" s="9"/>
      <c r="I144" s="9" t="s">
        <v>2498</v>
      </c>
      <c r="J144" s="9" t="s">
        <v>2499</v>
      </c>
      <c r="K144" s="9">
        <v>1</v>
      </c>
      <c r="L144" s="9" t="s">
        <v>2500</v>
      </c>
      <c r="M144" s="9">
        <v>3</v>
      </c>
      <c r="N144" s="9" t="s">
        <v>2500</v>
      </c>
      <c r="O144" s="9"/>
      <c r="P144" s="9"/>
      <c r="Q144" s="9"/>
      <c r="R144" s="9"/>
      <c r="S144" s="9"/>
      <c r="T144" s="9"/>
      <c r="U144" s="9"/>
      <c r="V144" s="9"/>
      <c r="W144" s="9"/>
      <c r="X144" s="9"/>
      <c r="Y144" s="9"/>
      <c r="Z144" s="9"/>
      <c r="AA144" s="9"/>
      <c r="AB144" s="9"/>
      <c r="AC144" s="9"/>
      <c r="AD144" s="9"/>
      <c r="AE144" s="9"/>
      <c r="AF144" s="9">
        <v>5</v>
      </c>
      <c r="AG144" s="9"/>
      <c r="AH144" s="9"/>
      <c r="AI144" s="9"/>
      <c r="AJ144" s="9"/>
      <c r="AK144" s="9"/>
      <c r="AL144" s="9"/>
      <c r="AM144" s="10"/>
      <c r="AN144" s="535"/>
      <c r="AO144" s="6">
        <f t="shared" si="6"/>
        <v>13</v>
      </c>
      <c r="AP144" s="6" t="str">
        <f>IF($D144="","",IF(COUNTIF(SPDB!$B$5:$B$50,$D144)=0,"適用無い？確認して",_xlfn.XLOOKUP($D144,SPDB!$B$5:$B$50,SPDB!$H$5:$H$50,"",,)))</f>
        <v>適用無い？確認して</v>
      </c>
      <c r="AQ144" s="112"/>
      <c r="AR144" s="6" t="str">
        <f t="shared" si="7"/>
        <v>SP</v>
      </c>
      <c r="AS144" s="6" t="str">
        <f>IF(D144="","",IF(AP144=0,"データ無!!",IF(COUNTIF(WeDB!$D$4:$D$183,$AP144)&gt;0,"WE適用",IF(AP144="適用無い？確認して","データ無!!",IF(AP144="（適用外）","適用無し","WE適用")))))</f>
        <v>データ無!!</v>
      </c>
      <c r="AT144" s="6" t="str">
        <f>IF(AND(AS144="WE適用",COUNTIF(Planning!$AS$10:$AS$896,$AP144&amp;"_"&amp;$AR144)&gt;0),"計画ok",IF(AND(AS144="WE適用",COUNTIF(Planning!$AS$10:$AS$896,$AP144&amp;"_"&amp;$AR144)=0),"未反映NG",""))</f>
        <v/>
      </c>
      <c r="AU144" s="6" t="str">
        <f t="shared" si="8"/>
        <v>適用無い？確認して_SP</v>
      </c>
    </row>
    <row r="145" spans="1:47" x14ac:dyDescent="0.35">
      <c r="A145" s="8">
        <v>141</v>
      </c>
      <c r="B145" s="9" t="s">
        <v>206</v>
      </c>
      <c r="C145" s="9" t="s">
        <v>2996</v>
      </c>
      <c r="D145" s="9" t="s">
        <v>3004</v>
      </c>
      <c r="E145" s="9" t="s">
        <v>3005</v>
      </c>
      <c r="F145" s="9" t="s">
        <v>3006</v>
      </c>
      <c r="G145" s="9" t="s">
        <v>3007</v>
      </c>
      <c r="H145" s="9"/>
      <c r="I145" s="9" t="s">
        <v>206</v>
      </c>
      <c r="J145" s="9" t="s">
        <v>2499</v>
      </c>
      <c r="K145" s="9" t="s">
        <v>2658</v>
      </c>
      <c r="L145" s="9" t="s">
        <v>2500</v>
      </c>
      <c r="M145" s="9" t="s">
        <v>2499</v>
      </c>
      <c r="N145" s="9" t="s">
        <v>3008</v>
      </c>
      <c r="O145" s="9"/>
      <c r="P145" s="9"/>
      <c r="Q145" s="9"/>
      <c r="R145" s="9"/>
      <c r="S145" s="9"/>
      <c r="T145" s="9"/>
      <c r="U145" s="9"/>
      <c r="V145" s="9"/>
      <c r="W145" s="9"/>
      <c r="X145" s="9"/>
      <c r="Y145" s="9"/>
      <c r="Z145" s="9"/>
      <c r="AA145" s="9"/>
      <c r="AB145" s="9"/>
      <c r="AC145" s="9"/>
      <c r="AD145" s="9"/>
      <c r="AE145" s="9"/>
      <c r="AF145" s="9"/>
      <c r="AG145" s="9">
        <v>10</v>
      </c>
      <c r="AH145" s="9"/>
      <c r="AI145" s="9"/>
      <c r="AJ145" s="9"/>
      <c r="AK145" s="9"/>
      <c r="AL145" s="9"/>
      <c r="AM145" s="10"/>
      <c r="AN145" s="535"/>
      <c r="AO145" s="6">
        <f t="shared" si="6"/>
        <v>13</v>
      </c>
      <c r="AP145" s="6" t="str">
        <f>IF($D145="","",IF(COUNTIF(SPDB!$B$5:$B$50,$D145)=0,"適用無い？確認して",_xlfn.XLOOKUP($D145,SPDB!$B$5:$B$50,SPDB!$H$5:$H$50,"",,)))</f>
        <v>適用無い？確認して</v>
      </c>
      <c r="AQ145" s="112"/>
      <c r="AR145" s="6" t="str">
        <f t="shared" si="7"/>
        <v>SP</v>
      </c>
      <c r="AS145" s="6" t="str">
        <f>IF(D145="","",IF(AP145=0,"データ無!!",IF(COUNTIF(WeDB!$D$4:$D$183,$AP145)&gt;0,"WE適用",IF(AP145="適用無い？確認して","データ無!!",IF(AP145="（適用外）","適用無し","WE適用")))))</f>
        <v>データ無!!</v>
      </c>
      <c r="AT145" s="6" t="str">
        <f>IF(AND(AS145="WE適用",COUNTIF(Planning!$AS$10:$AS$896,$AP145&amp;"_"&amp;$AR145)&gt;0),"計画ok",IF(AND(AS145="WE適用",COUNTIF(Planning!$AS$10:$AS$896,$AP145&amp;"_"&amp;$AR145)=0),"未反映NG",""))</f>
        <v/>
      </c>
      <c r="AU145" s="6" t="str">
        <f t="shared" si="8"/>
        <v>適用無い？確認して_SP</v>
      </c>
    </row>
    <row r="146" spans="1:47" x14ac:dyDescent="0.35">
      <c r="A146" s="8">
        <v>142</v>
      </c>
      <c r="B146" s="9" t="s">
        <v>206</v>
      </c>
      <c r="C146" s="9" t="s">
        <v>2996</v>
      </c>
      <c r="D146" s="9" t="s">
        <v>3009</v>
      </c>
      <c r="E146" s="9" t="s">
        <v>3010</v>
      </c>
      <c r="F146" s="9" t="s">
        <v>3011</v>
      </c>
      <c r="G146" s="9" t="s">
        <v>3007</v>
      </c>
      <c r="H146" s="9"/>
      <c r="I146" s="9" t="s">
        <v>2498</v>
      </c>
      <c r="J146" s="9" t="s">
        <v>2499</v>
      </c>
      <c r="K146" s="9">
        <v>1</v>
      </c>
      <c r="L146" s="9" t="s">
        <v>2500</v>
      </c>
      <c r="M146" s="9" t="s">
        <v>2499</v>
      </c>
      <c r="N146" s="9" t="s">
        <v>2500</v>
      </c>
      <c r="O146" s="9"/>
      <c r="P146" s="9"/>
      <c r="Q146" s="9"/>
      <c r="R146" s="9"/>
      <c r="S146" s="9"/>
      <c r="T146" s="9"/>
      <c r="U146" s="9"/>
      <c r="V146" s="9"/>
      <c r="W146" s="9"/>
      <c r="X146" s="9"/>
      <c r="Y146" s="9"/>
      <c r="Z146" s="9"/>
      <c r="AA146" s="9"/>
      <c r="AB146" s="9"/>
      <c r="AC146" s="9"/>
      <c r="AD146" s="9"/>
      <c r="AE146" s="9"/>
      <c r="AF146" s="9"/>
      <c r="AG146" s="9">
        <v>5</v>
      </c>
      <c r="AH146" s="9"/>
      <c r="AI146" s="9"/>
      <c r="AJ146" s="9"/>
      <c r="AK146" s="9"/>
      <c r="AL146" s="9"/>
      <c r="AM146" s="10"/>
      <c r="AN146" s="535"/>
      <c r="AO146" s="6">
        <f t="shared" si="6"/>
        <v>13</v>
      </c>
      <c r="AP146" s="6" t="str">
        <f>IF($D146="","",IF(COUNTIF(SPDB!$B$5:$B$50,$D146)=0,"適用無い？確認して",_xlfn.XLOOKUP($D146,SPDB!$B$5:$B$50,SPDB!$H$5:$H$50,"",,)))</f>
        <v>適用無い？確認して</v>
      </c>
      <c r="AQ146" s="112"/>
      <c r="AR146" s="6" t="str">
        <f t="shared" si="7"/>
        <v>SP</v>
      </c>
      <c r="AS146" s="6" t="str">
        <f>IF(D146="","",IF(AP146=0,"データ無!!",IF(COUNTIF(WeDB!$D$4:$D$183,$AP146)&gt;0,"WE適用",IF(AP146="適用無い？確認して","データ無!!",IF(AP146="（適用外）","適用無し","WE適用")))))</f>
        <v>データ無!!</v>
      </c>
      <c r="AT146" s="6" t="str">
        <f>IF(AND(AS146="WE適用",COUNTIF(Planning!$AS$10:$AS$896,$AP146&amp;"_"&amp;$AR146)&gt;0),"計画ok",IF(AND(AS146="WE適用",COUNTIF(Planning!$AS$10:$AS$896,$AP146&amp;"_"&amp;$AR146)=0),"未反映NG",""))</f>
        <v/>
      </c>
      <c r="AU146" s="6" t="str">
        <f t="shared" si="8"/>
        <v>適用無い？確認して_SP</v>
      </c>
    </row>
    <row r="147" spans="1:47" x14ac:dyDescent="0.35">
      <c r="A147" s="8">
        <v>143</v>
      </c>
      <c r="B147" s="9" t="s">
        <v>206</v>
      </c>
      <c r="C147" s="9" t="s">
        <v>3012</v>
      </c>
      <c r="D147" s="9" t="s">
        <v>3013</v>
      </c>
      <c r="E147" s="9" t="s">
        <v>3014</v>
      </c>
      <c r="F147" s="9" t="s">
        <v>485</v>
      </c>
      <c r="G147" s="9" t="s">
        <v>3015</v>
      </c>
      <c r="H147" s="9"/>
      <c r="I147" s="9" t="s">
        <v>206</v>
      </c>
      <c r="J147" s="9" t="s">
        <v>2499</v>
      </c>
      <c r="K147" s="9" t="s">
        <v>3016</v>
      </c>
      <c r="L147" s="9" t="s">
        <v>2500</v>
      </c>
      <c r="M147" s="9" t="s">
        <v>2499</v>
      </c>
      <c r="N147" s="9">
        <v>2540</v>
      </c>
      <c r="O147" s="9"/>
      <c r="P147" s="9"/>
      <c r="Q147" s="9"/>
      <c r="R147" s="9"/>
      <c r="S147" s="9"/>
      <c r="T147" s="9"/>
      <c r="U147" s="9"/>
      <c r="V147" s="9"/>
      <c r="W147" s="9"/>
      <c r="X147" s="9"/>
      <c r="Y147" s="9"/>
      <c r="Z147" s="9">
        <v>10</v>
      </c>
      <c r="AA147" s="9"/>
      <c r="AB147" s="9"/>
      <c r="AC147" s="9"/>
      <c r="AD147" s="9"/>
      <c r="AE147" s="9"/>
      <c r="AF147" s="9"/>
      <c r="AG147" s="9"/>
      <c r="AH147" s="9"/>
      <c r="AI147" s="9"/>
      <c r="AJ147" s="9"/>
      <c r="AK147" s="9"/>
      <c r="AL147" s="9"/>
      <c r="AM147" s="10"/>
      <c r="AN147" s="535"/>
      <c r="AO147" s="6">
        <f t="shared" si="6"/>
        <v>15</v>
      </c>
      <c r="AP147" s="6" t="str">
        <f>IF($D147="","",IF(COUNTIF(SPDB!$B$5:$B$50,$D147)=0,"適用無い？確認して",_xlfn.XLOOKUP($D147,SPDB!$B$5:$B$50,SPDB!$H$5:$H$50,"",,)))</f>
        <v>適用無い？確認して</v>
      </c>
      <c r="AQ147" s="112"/>
      <c r="AR147" s="6" t="str">
        <f t="shared" si="7"/>
        <v>SP</v>
      </c>
      <c r="AS147" s="6" t="str">
        <f>IF(D147="","",IF(AP147=0,"データ無!!",IF(COUNTIF(WeDB!$D$4:$D$183,$AP147)&gt;0,"WE適用",IF(AP147="適用無い？確認して","データ無!!",IF(AP147="（適用外）","適用無し","WE適用")))))</f>
        <v>データ無!!</v>
      </c>
      <c r="AT147" s="6" t="str">
        <f>IF(AND(AS147="WE適用",COUNTIF(Planning!$AS$10:$AS$896,$AP147&amp;"_"&amp;$AR147)&gt;0),"計画ok",IF(AND(AS147="WE適用",COUNTIF(Planning!$AS$10:$AS$896,$AP147&amp;"_"&amp;$AR147)=0),"未反映NG",""))</f>
        <v/>
      </c>
      <c r="AU147" s="6" t="str">
        <f t="shared" si="8"/>
        <v>適用無い？確認して_SP</v>
      </c>
    </row>
    <row r="148" spans="1:47" x14ac:dyDescent="0.35">
      <c r="A148" s="8">
        <v>144</v>
      </c>
      <c r="B148" s="9" t="s">
        <v>206</v>
      </c>
      <c r="C148" s="9" t="s">
        <v>3012</v>
      </c>
      <c r="D148" s="9" t="s">
        <v>3017</v>
      </c>
      <c r="E148" s="9" t="s">
        <v>3018</v>
      </c>
      <c r="F148" s="9" t="s">
        <v>3019</v>
      </c>
      <c r="G148" s="9" t="s">
        <v>3020</v>
      </c>
      <c r="H148" s="9"/>
      <c r="I148" s="9" t="s">
        <v>206</v>
      </c>
      <c r="J148" s="9" t="s">
        <v>2499</v>
      </c>
      <c r="K148" s="9" t="s">
        <v>2651</v>
      </c>
      <c r="L148" s="9" t="s">
        <v>2500</v>
      </c>
      <c r="M148" s="9" t="s">
        <v>2499</v>
      </c>
      <c r="N148" s="9">
        <v>3140</v>
      </c>
      <c r="O148" s="9"/>
      <c r="P148" s="9"/>
      <c r="Q148" s="9"/>
      <c r="R148" s="9"/>
      <c r="S148" s="9"/>
      <c r="T148" s="9"/>
      <c r="U148" s="9"/>
      <c r="V148" s="9"/>
      <c r="W148" s="9"/>
      <c r="X148" s="9"/>
      <c r="Y148" s="9"/>
      <c r="Z148" s="9"/>
      <c r="AA148" s="9"/>
      <c r="AB148" s="9"/>
      <c r="AC148" s="9"/>
      <c r="AD148" s="9"/>
      <c r="AE148" s="9">
        <v>5</v>
      </c>
      <c r="AF148" s="9"/>
      <c r="AG148" s="9"/>
      <c r="AH148" s="9"/>
      <c r="AI148" s="9"/>
      <c r="AJ148" s="9"/>
      <c r="AK148" s="9"/>
      <c r="AL148" s="9"/>
      <c r="AM148" s="10"/>
      <c r="AN148" s="535"/>
      <c r="AO148" s="6">
        <f t="shared" si="6"/>
        <v>15</v>
      </c>
      <c r="AP148" s="6" t="str">
        <f>IF($D148="","",IF(COUNTIF(SPDB!$B$5:$B$50,$D148)=0,"適用無い？確認して",_xlfn.XLOOKUP($D148,SPDB!$B$5:$B$50,SPDB!$H$5:$H$50,"",,)))</f>
        <v>適用無い？確認して</v>
      </c>
      <c r="AQ148" s="112"/>
      <c r="AR148" s="6" t="str">
        <f t="shared" si="7"/>
        <v>SP</v>
      </c>
      <c r="AS148" s="6" t="str">
        <f>IF(D148="","",IF(AP148=0,"データ無!!",IF(COUNTIF(WeDB!$D$4:$D$183,$AP148)&gt;0,"WE適用",IF(AP148="適用無い？確認して","データ無!!",IF(AP148="（適用外）","適用無し","WE適用")))))</f>
        <v>データ無!!</v>
      </c>
      <c r="AT148" s="6" t="str">
        <f>IF(AND(AS148="WE適用",COUNTIF(Planning!$AS$10:$AS$896,$AP148&amp;"_"&amp;$AR148)&gt;0),"計画ok",IF(AND(AS148="WE適用",COUNTIF(Planning!$AS$10:$AS$896,$AP148&amp;"_"&amp;$AR148)=0),"未反映NG",""))</f>
        <v/>
      </c>
      <c r="AU148" s="6" t="str">
        <f t="shared" si="8"/>
        <v>適用無い？確認して_SP</v>
      </c>
    </row>
    <row r="149" spans="1:47" x14ac:dyDescent="0.35">
      <c r="A149" s="8">
        <v>145</v>
      </c>
      <c r="B149" s="9" t="s">
        <v>206</v>
      </c>
      <c r="C149" s="9" t="s">
        <v>3012</v>
      </c>
      <c r="D149" s="9" t="s">
        <v>3021</v>
      </c>
      <c r="E149" s="9" t="s">
        <v>3022</v>
      </c>
      <c r="F149" s="9" t="s">
        <v>3023</v>
      </c>
      <c r="G149" s="9" t="s">
        <v>3007</v>
      </c>
      <c r="H149" s="9"/>
      <c r="I149" s="9" t="s">
        <v>206</v>
      </c>
      <c r="J149" s="9" t="s">
        <v>2499</v>
      </c>
      <c r="K149" s="9" t="s">
        <v>2651</v>
      </c>
      <c r="L149" s="9" t="s">
        <v>2500</v>
      </c>
      <c r="M149" s="9" t="s">
        <v>2499</v>
      </c>
      <c r="N149" s="9">
        <v>3140</v>
      </c>
      <c r="O149" s="9"/>
      <c r="P149" s="9"/>
      <c r="Q149" s="9"/>
      <c r="R149" s="9"/>
      <c r="S149" s="9"/>
      <c r="T149" s="9"/>
      <c r="U149" s="9"/>
      <c r="V149" s="9"/>
      <c r="W149" s="9"/>
      <c r="X149" s="9"/>
      <c r="Y149" s="9"/>
      <c r="Z149" s="9"/>
      <c r="AA149" s="9"/>
      <c r="AB149" s="9"/>
      <c r="AC149" s="9"/>
      <c r="AD149" s="9">
        <v>8</v>
      </c>
      <c r="AE149" s="9"/>
      <c r="AF149" s="9"/>
      <c r="AG149" s="9"/>
      <c r="AH149" s="9"/>
      <c r="AI149" s="9"/>
      <c r="AJ149" s="9"/>
      <c r="AK149" s="9"/>
      <c r="AL149" s="9"/>
      <c r="AM149" s="10"/>
      <c r="AN149" s="535"/>
      <c r="AO149" s="6">
        <f t="shared" si="6"/>
        <v>13</v>
      </c>
      <c r="AP149" s="6" t="str">
        <f>IF($D149="","",IF(COUNTIF(SPDB!$B$5:$B$50,$D149)=0,"適用無い？確認して",_xlfn.XLOOKUP($D149,SPDB!$B$5:$B$50,SPDB!$H$5:$H$50,"",,)))</f>
        <v>適用無い？確認して</v>
      </c>
      <c r="AQ149" s="112"/>
      <c r="AR149" s="6" t="str">
        <f t="shared" si="7"/>
        <v>SP</v>
      </c>
      <c r="AS149" s="6" t="str">
        <f>IF(D149="","",IF(AP149=0,"データ無!!",IF(COUNTIF(WeDB!$D$4:$D$183,$AP149)&gt;0,"WE適用",IF(AP149="適用無い？確認して","データ無!!",IF(AP149="（適用外）","適用無し","WE適用")))))</f>
        <v>データ無!!</v>
      </c>
      <c r="AT149" s="6" t="str">
        <f>IF(AND(AS149="WE適用",COUNTIF(Planning!$AS$10:$AS$896,$AP149&amp;"_"&amp;$AR149)&gt;0),"計画ok",IF(AND(AS149="WE適用",COUNTIF(Planning!$AS$10:$AS$896,$AP149&amp;"_"&amp;$AR149)=0),"未反映NG",""))</f>
        <v/>
      </c>
      <c r="AU149" s="6" t="str">
        <f t="shared" si="8"/>
        <v>適用無い？確認して_SP</v>
      </c>
    </row>
    <row r="150" spans="1:47" x14ac:dyDescent="0.35">
      <c r="A150" s="8">
        <v>146</v>
      </c>
      <c r="B150" s="9" t="s">
        <v>206</v>
      </c>
      <c r="C150" s="9" t="s">
        <v>3012</v>
      </c>
      <c r="D150" s="9" t="s">
        <v>3024</v>
      </c>
      <c r="E150" s="9" t="s">
        <v>3025</v>
      </c>
      <c r="F150" s="9" t="s">
        <v>888</v>
      </c>
      <c r="G150" s="9" t="s">
        <v>3020</v>
      </c>
      <c r="H150" s="9"/>
      <c r="I150" s="9" t="s">
        <v>206</v>
      </c>
      <c r="J150" s="9" t="s">
        <v>2499</v>
      </c>
      <c r="K150" s="9" t="s">
        <v>2651</v>
      </c>
      <c r="L150" s="9" t="s">
        <v>2500</v>
      </c>
      <c r="M150" s="9" t="s">
        <v>2499</v>
      </c>
      <c r="N150" s="9">
        <v>3140</v>
      </c>
      <c r="O150" s="9"/>
      <c r="P150" s="9"/>
      <c r="Q150" s="9"/>
      <c r="R150" s="9"/>
      <c r="S150" s="9"/>
      <c r="T150" s="9"/>
      <c r="U150" s="9"/>
      <c r="V150" s="9"/>
      <c r="W150" s="9"/>
      <c r="X150" s="9"/>
      <c r="Y150" s="9"/>
      <c r="Z150" s="9"/>
      <c r="AA150" s="9"/>
      <c r="AB150" s="9"/>
      <c r="AC150" s="9">
        <v>2</v>
      </c>
      <c r="AD150" s="9"/>
      <c r="AE150" s="9"/>
      <c r="AF150" s="9"/>
      <c r="AG150" s="9"/>
      <c r="AH150" s="9"/>
      <c r="AI150" s="9"/>
      <c r="AJ150" s="9"/>
      <c r="AK150" s="9"/>
      <c r="AL150" s="9"/>
      <c r="AM150" s="10"/>
      <c r="AN150" s="535"/>
      <c r="AO150" s="6">
        <f t="shared" si="6"/>
        <v>15</v>
      </c>
      <c r="AP150" s="6" t="str">
        <f>IF($D150="","",IF(COUNTIF(SPDB!$B$5:$B$50,$D150)=0,"適用無い？確認して",_xlfn.XLOOKUP($D150,SPDB!$B$5:$B$50,SPDB!$H$5:$H$50,"",,)))</f>
        <v>適用無い？確認して</v>
      </c>
      <c r="AQ150" s="112"/>
      <c r="AR150" s="6" t="str">
        <f t="shared" si="7"/>
        <v>SP</v>
      </c>
      <c r="AS150" s="6" t="str">
        <f>IF(D150="","",IF(AP150=0,"データ無!!",IF(COUNTIF(WeDB!$D$4:$D$183,$AP150)&gt;0,"WE適用",IF(AP150="適用無い？確認して","データ無!!",IF(AP150="（適用外）","適用無し","WE適用")))))</f>
        <v>データ無!!</v>
      </c>
      <c r="AT150" s="6" t="str">
        <f>IF(AND(AS150="WE適用",COUNTIF(Planning!$AS$10:$AS$896,$AP150&amp;"_"&amp;$AR150)&gt;0),"計画ok",IF(AND(AS150="WE適用",COUNTIF(Planning!$AS$10:$AS$896,$AP150&amp;"_"&amp;$AR150)=0),"未反映NG",""))</f>
        <v/>
      </c>
      <c r="AU150" s="6" t="str">
        <f t="shared" si="8"/>
        <v>適用無い？確認して_SP</v>
      </c>
    </row>
    <row r="151" spans="1:47" hidden="1" x14ac:dyDescent="0.35">
      <c r="A151" s="8">
        <v>147</v>
      </c>
      <c r="B151" s="9" t="s">
        <v>206</v>
      </c>
      <c r="C151" s="9" t="s">
        <v>3012</v>
      </c>
      <c r="D151" s="9" t="s">
        <v>3026</v>
      </c>
      <c r="E151" s="9" t="s">
        <v>3027</v>
      </c>
      <c r="F151" s="9" t="s">
        <v>921</v>
      </c>
      <c r="G151" s="9" t="s">
        <v>3028</v>
      </c>
      <c r="H151" s="9"/>
      <c r="I151" s="9" t="s">
        <v>206</v>
      </c>
      <c r="J151" s="9" t="s">
        <v>2499</v>
      </c>
      <c r="K151" s="9" t="s">
        <v>2658</v>
      </c>
      <c r="L151" s="9" t="s">
        <v>2500</v>
      </c>
      <c r="M151" s="9" t="s">
        <v>2499</v>
      </c>
      <c r="N151" s="9">
        <v>3140</v>
      </c>
      <c r="O151" s="9"/>
      <c r="P151" s="9"/>
      <c r="Q151" s="9"/>
      <c r="R151" s="9"/>
      <c r="S151" s="9"/>
      <c r="T151" s="9"/>
      <c r="U151" s="9"/>
      <c r="V151" s="9"/>
      <c r="W151" s="9"/>
      <c r="X151" s="9"/>
      <c r="Y151" s="9"/>
      <c r="Z151" s="9">
        <v>2</v>
      </c>
      <c r="AA151" s="9"/>
      <c r="AB151" s="9"/>
      <c r="AC151" s="9"/>
      <c r="AD151" s="9"/>
      <c r="AE151" s="9"/>
      <c r="AF151" s="9"/>
      <c r="AG151" s="9"/>
      <c r="AH151" s="9"/>
      <c r="AI151" s="9"/>
      <c r="AJ151" s="9"/>
      <c r="AK151" s="9"/>
      <c r="AL151" s="9"/>
      <c r="AM151" s="10"/>
      <c r="AN151" s="535"/>
      <c r="AO151" s="6">
        <f t="shared" si="6"/>
        <v>15</v>
      </c>
      <c r="AP151" s="6" t="str">
        <f>IF($D151="","",IF(COUNTIF(SPDB!$B$5:$B$50,$D151)=0,"適用無い？確認して",_xlfn.XLOOKUP($D151,SPDB!$B$5:$B$50,SPDB!$H$5:$H$50,"",,)))</f>
        <v>適用無い？確認して</v>
      </c>
      <c r="AQ151" s="112"/>
      <c r="AR151" s="6" t="str">
        <f t="shared" si="7"/>
        <v>SP</v>
      </c>
      <c r="AS151" s="6" t="str">
        <f>IF(D151="","",IF(AP151=0,"データ無!!",IF(COUNTIF(WeDB!$D$4:$D$183,$AP151)&gt;0,"WE適用",IF(AP151="適用無い？確認して","データ無!!",IF(AP151="（適用外）","適用無し","WE適用")))))</f>
        <v>データ無!!</v>
      </c>
      <c r="AT151" s="6" t="str">
        <f>IF(AND(AS151="WE適用",COUNTIF(Planning!$AS$10:$AS$896,$AP151&amp;"_"&amp;$AR151)&gt;0),"計画ok",IF(AND(AS151="WE適用",COUNTIF(Planning!$AS$10:$AS$896,$AP151&amp;"_"&amp;$AR151)=0),"未反映NG",""))</f>
        <v/>
      </c>
      <c r="AU151" s="6" t="str">
        <f t="shared" si="8"/>
        <v>適用無い？確認して_SP</v>
      </c>
    </row>
    <row r="152" spans="1:47" hidden="1" x14ac:dyDescent="0.35">
      <c r="A152" s="8">
        <v>148</v>
      </c>
      <c r="B152" s="9" t="s">
        <v>206</v>
      </c>
      <c r="C152" s="9" t="s">
        <v>3012</v>
      </c>
      <c r="D152" s="9" t="s">
        <v>3029</v>
      </c>
      <c r="E152" s="9" t="s">
        <v>3030</v>
      </c>
      <c r="F152" s="9" t="s">
        <v>3031</v>
      </c>
      <c r="G152" s="9" t="s">
        <v>3028</v>
      </c>
      <c r="H152" s="9"/>
      <c r="I152" s="9" t="s">
        <v>206</v>
      </c>
      <c r="J152" s="9" t="s">
        <v>2499</v>
      </c>
      <c r="K152" s="9" t="s">
        <v>2651</v>
      </c>
      <c r="L152" s="9" t="s">
        <v>2500</v>
      </c>
      <c r="M152" s="9" t="s">
        <v>2499</v>
      </c>
      <c r="N152" s="9">
        <v>3140</v>
      </c>
      <c r="O152" s="9"/>
      <c r="P152" s="9"/>
      <c r="Q152" s="9"/>
      <c r="R152" s="9"/>
      <c r="S152" s="9"/>
      <c r="T152" s="9"/>
      <c r="U152" s="9"/>
      <c r="V152" s="9"/>
      <c r="W152" s="9"/>
      <c r="X152" s="9"/>
      <c r="Y152" s="9"/>
      <c r="Z152" s="9"/>
      <c r="AA152" s="9"/>
      <c r="AB152" s="9"/>
      <c r="AC152" s="9"/>
      <c r="AD152" s="9"/>
      <c r="AE152" s="9">
        <v>2</v>
      </c>
      <c r="AF152" s="9"/>
      <c r="AG152" s="9"/>
      <c r="AH152" s="9"/>
      <c r="AI152" s="9"/>
      <c r="AJ152" s="9"/>
      <c r="AK152" s="9"/>
      <c r="AL152" s="9"/>
      <c r="AM152" s="10"/>
      <c r="AN152" s="535"/>
      <c r="AO152" s="6">
        <f t="shared" si="6"/>
        <v>15</v>
      </c>
      <c r="AP152" s="6" t="str">
        <f>IF($D152="","",IF(COUNTIF(SPDB!$B$5:$B$50,$D152)=0,"適用無い？確認して",_xlfn.XLOOKUP($D152,SPDB!$B$5:$B$50,SPDB!$H$5:$H$50,"",,)))</f>
        <v>適用無い？確認して</v>
      </c>
      <c r="AQ152" s="112"/>
      <c r="AR152" s="6" t="str">
        <f t="shared" si="7"/>
        <v>SP</v>
      </c>
      <c r="AS152" s="6" t="str">
        <f>IF(D152="","",IF(AP152=0,"データ無!!",IF(COUNTIF(WeDB!$D$4:$D$183,$AP152)&gt;0,"WE適用",IF(AP152="適用無い？確認して","データ無!!",IF(AP152="（適用外）","適用無し","WE適用")))))</f>
        <v>データ無!!</v>
      </c>
      <c r="AT152" s="6" t="str">
        <f>IF(AND(AS152="WE適用",COUNTIF(Planning!$AS$10:$AS$896,$AP152&amp;"_"&amp;$AR152)&gt;0),"計画ok",IF(AND(AS152="WE適用",COUNTIF(Planning!$AS$10:$AS$896,$AP152&amp;"_"&amp;$AR152)=0),"未反映NG",""))</f>
        <v/>
      </c>
      <c r="AU152" s="6" t="str">
        <f t="shared" si="8"/>
        <v>適用無い？確認して_SP</v>
      </c>
    </row>
    <row r="153" spans="1:47" hidden="1" x14ac:dyDescent="0.35">
      <c r="A153" s="8"/>
      <c r="B153" s="9"/>
      <c r="C153" s="9"/>
      <c r="D153" s="9"/>
      <c r="E153" s="9"/>
      <c r="F153" s="9"/>
      <c r="G153" s="9"/>
      <c r="H153" s="9"/>
      <c r="I153" s="9"/>
      <c r="J153" s="9"/>
      <c r="K153" s="9"/>
      <c r="L153" s="9"/>
      <c r="M153" s="9"/>
      <c r="N153" s="9"/>
      <c r="O153" s="9"/>
      <c r="P153" s="9"/>
      <c r="Q153" s="9"/>
      <c r="R153" s="9"/>
      <c r="S153" s="9"/>
      <c r="T153" s="9"/>
      <c r="U153" s="9"/>
      <c r="V153" s="9"/>
      <c r="W153" s="9"/>
      <c r="X153" s="9"/>
      <c r="Y153" s="9"/>
      <c r="Z153" s="9"/>
      <c r="AA153" s="9"/>
      <c r="AB153" s="9"/>
      <c r="AC153" s="9"/>
      <c r="AD153" s="9"/>
      <c r="AE153" s="9"/>
      <c r="AF153" s="9"/>
      <c r="AG153" s="9"/>
      <c r="AH153" s="9"/>
      <c r="AI153" s="9"/>
      <c r="AJ153" s="9"/>
      <c r="AK153" s="9"/>
      <c r="AL153" s="9"/>
      <c r="AM153" s="10"/>
      <c r="AN153" s="535"/>
      <c r="AO153" s="6">
        <f t="shared" si="6"/>
        <v>0</v>
      </c>
      <c r="AP153" s="6" t="str">
        <f>IF($D153="","",IF(COUNTIF(SPDB!$B$5:$B$50,$D153)=0,"適用無い？確認して",_xlfn.XLOOKUP($D153,SPDB!$B$5:$B$50,SPDB!$H$5:$H$50,"",,)))</f>
        <v/>
      </c>
      <c r="AQ153" s="112"/>
      <c r="AR153" s="6" t="str">
        <f t="shared" si="7"/>
        <v/>
      </c>
      <c r="AS153" s="6" t="str">
        <f>IF(D153="","",IF(AP153=0,"データ無!!",IF(COUNTIF(WeDB!$D$4:$D$183,$AP153)&gt;0,"WE適用",IF(AP153="適用無い？確認して","データ無!!",IF(AP153="（適用外）","適用無し","WE適用")))))</f>
        <v/>
      </c>
      <c r="AT153" s="6" t="str">
        <f>IF(AND(AS153="WE適用",COUNTIF(Planning!$AS$10:$AS$896,$AP153&amp;"_"&amp;$AR153)&gt;0),"計画ok",IF(AND(AS153="WE適用",COUNTIF(Planning!$AS$10:$AS$896,$AP153&amp;"_"&amp;$AR153)=0),"未反映NG",""))</f>
        <v/>
      </c>
      <c r="AU153" s="6" t="str">
        <f t="shared" si="8"/>
        <v>_</v>
      </c>
    </row>
    <row r="154" spans="1:47" hidden="1" x14ac:dyDescent="0.35">
      <c r="A154" s="8"/>
      <c r="B154" s="9"/>
      <c r="C154" s="9"/>
      <c r="D154" s="9"/>
      <c r="E154" s="9"/>
      <c r="F154" s="9"/>
      <c r="G154" s="9"/>
      <c r="H154" s="9"/>
      <c r="I154" s="9"/>
      <c r="J154" s="9"/>
      <c r="K154" s="9"/>
      <c r="L154" s="9"/>
      <c r="M154" s="9"/>
      <c r="N154" s="9"/>
      <c r="O154" s="9"/>
      <c r="P154" s="9"/>
      <c r="Q154" s="9"/>
      <c r="R154" s="9"/>
      <c r="S154" s="9"/>
      <c r="T154" s="9"/>
      <c r="U154" s="9"/>
      <c r="V154" s="9"/>
      <c r="W154" s="9"/>
      <c r="X154" s="9"/>
      <c r="Y154" s="9"/>
      <c r="Z154" s="9"/>
      <c r="AA154" s="9"/>
      <c r="AB154" s="9"/>
      <c r="AC154" s="9"/>
      <c r="AD154" s="9"/>
      <c r="AE154" s="9"/>
      <c r="AF154" s="9"/>
      <c r="AG154" s="9"/>
      <c r="AH154" s="9"/>
      <c r="AI154" s="9"/>
      <c r="AJ154" s="9"/>
      <c r="AK154" s="9"/>
      <c r="AL154" s="9"/>
      <c r="AM154" s="10"/>
      <c r="AN154" s="535"/>
      <c r="AO154" s="6">
        <f t="shared" si="6"/>
        <v>0</v>
      </c>
      <c r="AP154" s="6" t="str">
        <f>IF($D154="","",IF(COUNTIF(SPDB!$B$5:$B$50,$D154)=0,"適用無い？確認して",_xlfn.XLOOKUP($D154,SPDB!$B$5:$B$50,SPDB!$H$5:$H$50,"",,)))</f>
        <v/>
      </c>
      <c r="AQ154" s="112"/>
      <c r="AR154" s="6" t="str">
        <f t="shared" si="7"/>
        <v/>
      </c>
      <c r="AS154" s="6" t="str">
        <f>IF(D154="","",IF(AP154=0,"データ無!!",IF(COUNTIF(WeDB!$D$4:$D$183,$AP154)&gt;0,"WE適用",IF(AP154="適用無い？確認して","データ無!!",IF(AP154="（適用外）","適用無し","WE適用")))))</f>
        <v/>
      </c>
      <c r="AT154" s="6" t="str">
        <f>IF(AND(AS154="WE適用",COUNTIF(Planning!$AS$10:$AS$896,$AP154&amp;"_"&amp;$AR154)&gt;0),"計画ok",IF(AND(AS154="WE適用",COUNTIF(Planning!$AS$10:$AS$896,$AP154&amp;"_"&amp;$AR154)=0),"未反映NG",""))</f>
        <v/>
      </c>
      <c r="AU154" s="6" t="str">
        <f t="shared" si="8"/>
        <v>_</v>
      </c>
    </row>
    <row r="155" spans="1:47" hidden="1" x14ac:dyDescent="0.35">
      <c r="A155" s="8"/>
      <c r="B155" s="9"/>
      <c r="C155" s="9"/>
      <c r="D155" s="9"/>
      <c r="E155" s="9"/>
      <c r="F155" s="9"/>
      <c r="G155" s="9"/>
      <c r="H155" s="9"/>
      <c r="I155" s="9"/>
      <c r="J155" s="9"/>
      <c r="K155" s="9"/>
      <c r="L155" s="9"/>
      <c r="M155" s="9"/>
      <c r="N155" s="9"/>
      <c r="O155" s="9"/>
      <c r="P155" s="9"/>
      <c r="Q155" s="9"/>
      <c r="R155" s="9"/>
      <c r="S155" s="9"/>
      <c r="T155" s="9"/>
      <c r="U155" s="9"/>
      <c r="V155" s="9"/>
      <c r="W155" s="9"/>
      <c r="X155" s="9"/>
      <c r="Y155" s="9"/>
      <c r="Z155" s="9"/>
      <c r="AA155" s="9"/>
      <c r="AB155" s="9"/>
      <c r="AC155" s="9"/>
      <c r="AD155" s="9"/>
      <c r="AE155" s="9"/>
      <c r="AF155" s="9"/>
      <c r="AG155" s="9"/>
      <c r="AH155" s="9"/>
      <c r="AI155" s="9"/>
      <c r="AJ155" s="9"/>
      <c r="AK155" s="9"/>
      <c r="AL155" s="9"/>
      <c r="AM155" s="10"/>
      <c r="AN155" s="535"/>
      <c r="AO155" s="6">
        <f t="shared" si="6"/>
        <v>0</v>
      </c>
      <c r="AP155" s="6" t="str">
        <f>IF($D155="","",IF(COUNTIF(SPDB!$B$5:$B$50,$D155)=0,"適用無い？確認して",_xlfn.XLOOKUP($D155,SPDB!$B$5:$B$50,SPDB!$H$5:$H$50,"",,)))</f>
        <v/>
      </c>
      <c r="AQ155" s="112"/>
      <c r="AR155" s="6" t="str">
        <f t="shared" si="7"/>
        <v/>
      </c>
      <c r="AS155" s="6" t="str">
        <f>IF(D155="","",IF(AP155=0,"データ無!!",IF(COUNTIF(WeDB!$D$4:$D$183,$AP155)&gt;0,"WE適用",IF(AP155="適用無い？確認して","データ無!!",IF(AP155="（適用外）","適用無し","WE適用")))))</f>
        <v/>
      </c>
      <c r="AT155" s="6" t="str">
        <f>IF(AND(AS155="WE適用",COUNTIF(Planning!$AS$10:$AS$896,$AP155&amp;"_"&amp;$AR155)&gt;0),"計画ok",IF(AND(AS155="WE適用",COUNTIF(Planning!$AS$10:$AS$896,$AP155&amp;"_"&amp;$AR155)=0),"未反映NG",""))</f>
        <v/>
      </c>
      <c r="AU155" s="6" t="str">
        <f t="shared" si="8"/>
        <v>_</v>
      </c>
    </row>
    <row r="156" spans="1:47" hidden="1" x14ac:dyDescent="0.35">
      <c r="A156" s="8"/>
      <c r="B156" s="9"/>
      <c r="C156" s="9"/>
      <c r="D156" s="9"/>
      <c r="E156" s="9"/>
      <c r="F156" s="9"/>
      <c r="G156" s="9"/>
      <c r="H156" s="9"/>
      <c r="I156" s="9"/>
      <c r="J156" s="9"/>
      <c r="K156" s="9"/>
      <c r="L156" s="9"/>
      <c r="M156" s="9"/>
      <c r="N156" s="9"/>
      <c r="O156" s="9"/>
      <c r="P156" s="9"/>
      <c r="Q156" s="9"/>
      <c r="R156" s="9"/>
      <c r="S156" s="9"/>
      <c r="T156" s="9"/>
      <c r="U156" s="9"/>
      <c r="V156" s="9"/>
      <c r="W156" s="9"/>
      <c r="X156" s="9"/>
      <c r="Y156" s="9"/>
      <c r="Z156" s="9"/>
      <c r="AA156" s="9"/>
      <c r="AB156" s="9"/>
      <c r="AC156" s="9"/>
      <c r="AD156" s="9"/>
      <c r="AE156" s="9"/>
      <c r="AF156" s="9"/>
      <c r="AG156" s="9"/>
      <c r="AH156" s="9"/>
      <c r="AI156" s="9"/>
      <c r="AJ156" s="9"/>
      <c r="AK156" s="9"/>
      <c r="AL156" s="9"/>
      <c r="AM156" s="10"/>
      <c r="AN156" s="535"/>
      <c r="AO156" s="6">
        <f t="shared" si="6"/>
        <v>0</v>
      </c>
      <c r="AP156" s="6" t="str">
        <f>IF($D156="","",IF(COUNTIF(SPDB!$B$5:$B$50,$D156)=0,"適用無い？確認して",_xlfn.XLOOKUP($D156,SPDB!$B$5:$B$50,SPDB!$H$5:$H$50,"",,)))</f>
        <v/>
      </c>
      <c r="AQ156" s="112"/>
      <c r="AR156" s="6" t="str">
        <f t="shared" si="7"/>
        <v/>
      </c>
      <c r="AS156" s="6" t="str">
        <f>IF(D156="","",IF(AP156=0,"データ無!!",IF(COUNTIF(WeDB!$D$4:$D$183,$AP156)&gt;0,"WE適用",IF(AP156="適用無い？確認して","データ無!!",IF(AP156="（適用外）","適用無し","WE適用")))))</f>
        <v/>
      </c>
      <c r="AT156" s="6" t="str">
        <f>IF(AND(AS156="WE適用",COUNTIF(Planning!$AS$10:$AS$896,$AP156&amp;"_"&amp;$AR156)&gt;0),"計画ok",IF(AND(AS156="WE適用",COUNTIF(Planning!$AS$10:$AS$896,$AP156&amp;"_"&amp;$AR156)=0),"未反映NG",""))</f>
        <v/>
      </c>
      <c r="AU156" s="6" t="str">
        <f t="shared" si="8"/>
        <v>_</v>
      </c>
    </row>
    <row r="157" spans="1:47" hidden="1" x14ac:dyDescent="0.35">
      <c r="A157" s="8"/>
      <c r="B157" s="9"/>
      <c r="C157" s="9"/>
      <c r="D157" s="9"/>
      <c r="E157" s="9"/>
      <c r="F157" s="9"/>
      <c r="G157" s="9"/>
      <c r="H157" s="9"/>
      <c r="I157" s="9"/>
      <c r="J157" s="9"/>
      <c r="K157" s="9"/>
      <c r="L157" s="9"/>
      <c r="M157" s="9"/>
      <c r="N157" s="9"/>
      <c r="O157" s="9"/>
      <c r="P157" s="9"/>
      <c r="Q157" s="9"/>
      <c r="R157" s="9"/>
      <c r="S157" s="9"/>
      <c r="T157" s="9"/>
      <c r="U157" s="9"/>
      <c r="V157" s="9"/>
      <c r="W157" s="9"/>
      <c r="X157" s="9"/>
      <c r="Y157" s="9"/>
      <c r="Z157" s="9"/>
      <c r="AA157" s="9"/>
      <c r="AB157" s="9"/>
      <c r="AC157" s="9"/>
      <c r="AD157" s="9"/>
      <c r="AE157" s="9"/>
      <c r="AF157" s="9"/>
      <c r="AG157" s="9"/>
      <c r="AH157" s="9"/>
      <c r="AI157" s="9"/>
      <c r="AJ157" s="9"/>
      <c r="AK157" s="9"/>
      <c r="AL157" s="9"/>
      <c r="AM157" s="10"/>
      <c r="AN157" s="535"/>
      <c r="AO157" s="6">
        <f t="shared" si="6"/>
        <v>0</v>
      </c>
      <c r="AP157" s="6" t="str">
        <f>IF($D157="","",IF(COUNTIF(SPDB!$B$5:$B$50,$D157)=0,"適用無い？確認して",_xlfn.XLOOKUP($D157,SPDB!$B$5:$B$50,SPDB!$H$5:$H$50,"",,)))</f>
        <v/>
      </c>
      <c r="AQ157" s="112"/>
      <c r="AR157" s="6" t="str">
        <f t="shared" si="7"/>
        <v/>
      </c>
      <c r="AS157" s="6" t="str">
        <f>IF(D157="","",IF(AP157=0,"データ無!!",IF(COUNTIF(WeDB!$D$4:$D$183,$AP157)&gt;0,"WE適用",IF(AP157="適用無い？確認して","データ無!!",IF(AP157="（適用外）","適用無し","WE適用")))))</f>
        <v/>
      </c>
      <c r="AT157" s="6" t="str">
        <f>IF(AND(AS157="WE適用",COUNTIF(Planning!$AS$10:$AS$896,$AP157&amp;"_"&amp;$AR157)&gt;0),"計画ok",IF(AND(AS157="WE適用",COUNTIF(Planning!$AS$10:$AS$896,$AP157&amp;"_"&amp;$AR157)=0),"未反映NG",""))</f>
        <v/>
      </c>
      <c r="AU157" s="6" t="str">
        <f t="shared" si="8"/>
        <v>_</v>
      </c>
    </row>
    <row r="158" spans="1:47" hidden="1" x14ac:dyDescent="0.35">
      <c r="A158" s="8"/>
      <c r="B158" s="9"/>
      <c r="C158" s="9"/>
      <c r="D158" s="9"/>
      <c r="E158" s="9"/>
      <c r="F158" s="9"/>
      <c r="G158" s="9"/>
      <c r="H158" s="9"/>
      <c r="I158" s="9"/>
      <c r="J158" s="9"/>
      <c r="K158" s="9"/>
      <c r="L158" s="9"/>
      <c r="M158" s="9"/>
      <c r="N158" s="9"/>
      <c r="O158" s="9"/>
      <c r="P158" s="9"/>
      <c r="Q158" s="9"/>
      <c r="R158" s="9"/>
      <c r="S158" s="9"/>
      <c r="T158" s="9"/>
      <c r="U158" s="9"/>
      <c r="V158" s="9"/>
      <c r="W158" s="9"/>
      <c r="X158" s="9"/>
      <c r="Y158" s="9"/>
      <c r="Z158" s="9"/>
      <c r="AA158" s="9"/>
      <c r="AB158" s="9"/>
      <c r="AC158" s="9"/>
      <c r="AD158" s="9"/>
      <c r="AE158" s="9"/>
      <c r="AF158" s="9"/>
      <c r="AG158" s="9"/>
      <c r="AH158" s="9"/>
      <c r="AI158" s="9"/>
      <c r="AJ158" s="9"/>
      <c r="AK158" s="9"/>
      <c r="AL158" s="9"/>
      <c r="AM158" s="10"/>
      <c r="AN158" s="535"/>
      <c r="AO158" s="6">
        <f t="shared" si="6"/>
        <v>0</v>
      </c>
      <c r="AP158" s="6" t="str">
        <f>IF($D158="","",IF(COUNTIF(SPDB!$B$5:$B$50,$D158)=0,"適用無い？確認して",_xlfn.XLOOKUP($D158,SPDB!$B$5:$B$50,SPDB!$H$5:$H$50,"",,)))</f>
        <v/>
      </c>
      <c r="AQ158" s="112"/>
      <c r="AR158" s="6" t="str">
        <f t="shared" si="7"/>
        <v/>
      </c>
      <c r="AS158" s="6" t="str">
        <f>IF(D158="","",IF(AP158=0,"データ無!!",IF(COUNTIF(WeDB!$D$4:$D$183,$AP158)&gt;0,"WE適用",IF(AP158="適用無い？確認して","データ無!!",IF(AP158="（適用外）","適用無し","WE適用")))))</f>
        <v/>
      </c>
      <c r="AT158" s="6" t="str">
        <f>IF(AND(AS158="WE適用",COUNTIF(Planning!$AS$10:$AS$896,$AP158&amp;"_"&amp;$AR158)&gt;0),"計画ok",IF(AND(AS158="WE適用",COUNTIF(Planning!$AS$10:$AS$896,$AP158&amp;"_"&amp;$AR158)=0),"未反映NG",""))</f>
        <v/>
      </c>
      <c r="AU158" s="6" t="str">
        <f t="shared" si="8"/>
        <v>_</v>
      </c>
    </row>
    <row r="159" spans="1:47" hidden="1" x14ac:dyDescent="0.35">
      <c r="A159" s="8"/>
      <c r="B159" s="9"/>
      <c r="C159" s="9"/>
      <c r="D159" s="9"/>
      <c r="E159" s="9"/>
      <c r="F159" s="9"/>
      <c r="G159" s="9"/>
      <c r="H159" s="9"/>
      <c r="I159" s="9"/>
      <c r="J159" s="9"/>
      <c r="K159" s="9"/>
      <c r="L159" s="9"/>
      <c r="M159" s="9"/>
      <c r="N159" s="9"/>
      <c r="O159" s="9"/>
      <c r="P159" s="9"/>
      <c r="Q159" s="9"/>
      <c r="R159" s="9"/>
      <c r="S159" s="9"/>
      <c r="T159" s="9"/>
      <c r="U159" s="9"/>
      <c r="V159" s="9"/>
      <c r="W159" s="9"/>
      <c r="X159" s="9"/>
      <c r="Y159" s="9"/>
      <c r="Z159" s="9"/>
      <c r="AA159" s="9"/>
      <c r="AB159" s="9"/>
      <c r="AC159" s="9"/>
      <c r="AD159" s="9"/>
      <c r="AE159" s="9"/>
      <c r="AF159" s="9"/>
      <c r="AG159" s="9"/>
      <c r="AH159" s="9"/>
      <c r="AI159" s="9"/>
      <c r="AJ159" s="9"/>
      <c r="AK159" s="9"/>
      <c r="AL159" s="9"/>
      <c r="AM159" s="10"/>
      <c r="AN159" s="535"/>
      <c r="AO159" s="6">
        <f t="shared" si="6"/>
        <v>0</v>
      </c>
      <c r="AP159" s="6" t="str">
        <f>IF($D159="","",IF(COUNTIF(SPDB!$B$5:$B$50,$D159)=0,"適用無い？確認して",_xlfn.XLOOKUP($D159,SPDB!$B$5:$B$50,SPDB!$H$5:$H$50,"",,)))</f>
        <v/>
      </c>
      <c r="AQ159" s="112"/>
      <c r="AR159" s="6" t="str">
        <f t="shared" si="7"/>
        <v/>
      </c>
      <c r="AS159" s="6" t="str">
        <f>IF(D159="","",IF(AP159=0,"データ無!!",IF(COUNTIF(WeDB!$D$4:$D$183,$AP159)&gt;0,"WE適用",IF(AP159="適用無い？確認して","データ無!!",IF(AP159="（適用外）","適用無し","WE適用")))))</f>
        <v/>
      </c>
      <c r="AT159" s="6" t="str">
        <f>IF(AND(AS159="WE適用",COUNTIF(Planning!$AS$10:$AS$896,$AP159&amp;"_"&amp;$AR159)&gt;0),"計画ok",IF(AND(AS159="WE適用",COUNTIF(Planning!$AS$10:$AS$896,$AP159&amp;"_"&amp;$AR159)=0),"未反映NG",""))</f>
        <v/>
      </c>
      <c r="AU159" s="6" t="str">
        <f t="shared" si="8"/>
        <v>_</v>
      </c>
    </row>
    <row r="160" spans="1:47" hidden="1" x14ac:dyDescent="0.35">
      <c r="A160" s="8"/>
      <c r="B160" s="9"/>
      <c r="C160" s="9"/>
      <c r="D160" s="9"/>
      <c r="E160" s="9"/>
      <c r="F160" s="9"/>
      <c r="G160" s="9"/>
      <c r="H160" s="9"/>
      <c r="I160" s="9"/>
      <c r="J160" s="9"/>
      <c r="K160" s="9"/>
      <c r="L160" s="9"/>
      <c r="M160" s="9"/>
      <c r="N160" s="9"/>
      <c r="O160" s="9"/>
      <c r="P160" s="9"/>
      <c r="Q160" s="9"/>
      <c r="R160" s="9"/>
      <c r="S160" s="9"/>
      <c r="T160" s="9"/>
      <c r="U160" s="9"/>
      <c r="V160" s="9"/>
      <c r="W160" s="9"/>
      <c r="X160" s="9"/>
      <c r="Y160" s="9"/>
      <c r="Z160" s="9"/>
      <c r="AA160" s="9"/>
      <c r="AB160" s="9"/>
      <c r="AC160" s="9"/>
      <c r="AD160" s="9"/>
      <c r="AE160" s="9"/>
      <c r="AF160" s="9"/>
      <c r="AG160" s="9"/>
      <c r="AH160" s="9"/>
      <c r="AI160" s="9"/>
      <c r="AJ160" s="9"/>
      <c r="AK160" s="9"/>
      <c r="AL160" s="9"/>
      <c r="AM160" s="10"/>
      <c r="AN160" s="535"/>
      <c r="AO160" s="6">
        <f t="shared" si="6"/>
        <v>0</v>
      </c>
      <c r="AP160" s="6" t="str">
        <f>IF($D160="","",IF(COUNTIF(SPDB!$B$5:$B$50,$D160)=0,"適用無い？確認して",_xlfn.XLOOKUP($D160,SPDB!$B$5:$B$50,SPDB!$H$5:$H$50,"",,)))</f>
        <v/>
      </c>
      <c r="AQ160" s="112"/>
      <c r="AR160" s="6" t="str">
        <f t="shared" si="7"/>
        <v/>
      </c>
      <c r="AS160" s="6" t="str">
        <f>IF(D160="","",IF(AP160=0,"データ無!!",IF(COUNTIF(WeDB!$D$4:$D$183,$AP160)&gt;0,"WE適用",IF(AP160="適用無い？確認して","データ無!!",IF(AP160="（適用外）","適用無し","WE適用")))))</f>
        <v/>
      </c>
      <c r="AT160" s="6" t="str">
        <f>IF(AND(AS160="WE適用",COUNTIF(Planning!$AS$10:$AS$896,$AP160&amp;"_"&amp;$AR160)&gt;0),"計画ok",IF(AND(AS160="WE適用",COUNTIF(Planning!$AS$10:$AS$896,$AP160&amp;"_"&amp;$AR160)=0),"未反映NG",""))</f>
        <v/>
      </c>
      <c r="AU160" s="6" t="str">
        <f t="shared" si="8"/>
        <v>_</v>
      </c>
    </row>
    <row r="161" spans="1:47" hidden="1" x14ac:dyDescent="0.35">
      <c r="A161" s="8"/>
      <c r="B161" s="9"/>
      <c r="C161" s="9"/>
      <c r="D161" s="9"/>
      <c r="E161" s="9"/>
      <c r="F161" s="9"/>
      <c r="G161" s="9"/>
      <c r="H161" s="9"/>
      <c r="I161" s="9"/>
      <c r="J161" s="9"/>
      <c r="K161" s="9"/>
      <c r="L161" s="9"/>
      <c r="M161" s="9"/>
      <c r="N161" s="9"/>
      <c r="O161" s="9"/>
      <c r="P161" s="9"/>
      <c r="Q161" s="9"/>
      <c r="R161" s="9"/>
      <c r="S161" s="9"/>
      <c r="T161" s="9"/>
      <c r="U161" s="9"/>
      <c r="V161" s="9"/>
      <c r="W161" s="9"/>
      <c r="X161" s="9"/>
      <c r="Y161" s="9"/>
      <c r="Z161" s="9"/>
      <c r="AA161" s="9"/>
      <c r="AB161" s="9"/>
      <c r="AC161" s="9"/>
      <c r="AD161" s="9"/>
      <c r="AE161" s="9"/>
      <c r="AF161" s="9"/>
      <c r="AG161" s="9"/>
      <c r="AH161" s="9"/>
      <c r="AI161" s="9"/>
      <c r="AJ161" s="9"/>
      <c r="AK161" s="9"/>
      <c r="AL161" s="9"/>
      <c r="AM161" s="10"/>
      <c r="AN161" s="535"/>
      <c r="AO161" s="6">
        <f t="shared" si="6"/>
        <v>0</v>
      </c>
      <c r="AP161" s="6" t="str">
        <f>IF($D161="","",IF(COUNTIF(SPDB!$B$5:$B$50,$D161)=0,"適用無い？確認して",_xlfn.XLOOKUP($D161,SPDB!$B$5:$B$50,SPDB!$H$5:$H$50,"",,)))</f>
        <v/>
      </c>
      <c r="AQ161" s="112"/>
      <c r="AR161" s="6" t="str">
        <f t="shared" si="7"/>
        <v/>
      </c>
      <c r="AS161" s="6" t="str">
        <f>IF(D161="","",IF(AP161=0,"データ無!!",IF(COUNTIF(WeDB!$D$4:$D$183,$AP161)&gt;0,"WE適用",IF(AP161="適用無い？確認して","データ無!!",IF(AP161="（適用外）","適用無し","WE適用")))))</f>
        <v/>
      </c>
      <c r="AT161" s="6" t="str">
        <f>IF(AND(AS161="WE適用",COUNTIF(Planning!$AS$10:$AS$896,$AP161&amp;"_"&amp;$AR161)&gt;0),"計画ok",IF(AND(AS161="WE適用",COUNTIF(Planning!$AS$10:$AS$896,$AP161&amp;"_"&amp;$AR161)=0),"未反映NG",""))</f>
        <v/>
      </c>
      <c r="AU161" s="6" t="str">
        <f t="shared" si="8"/>
        <v>_</v>
      </c>
    </row>
    <row r="162" spans="1:47" hidden="1" x14ac:dyDescent="0.35">
      <c r="A162" s="8"/>
      <c r="B162" s="9"/>
      <c r="C162" s="9"/>
      <c r="D162" s="9"/>
      <c r="E162" s="9"/>
      <c r="F162" s="9"/>
      <c r="G162" s="9"/>
      <c r="H162" s="9"/>
      <c r="I162" s="9"/>
      <c r="J162" s="9"/>
      <c r="K162" s="9"/>
      <c r="L162" s="9"/>
      <c r="M162" s="9"/>
      <c r="N162" s="9"/>
      <c r="O162" s="9"/>
      <c r="P162" s="9"/>
      <c r="Q162" s="9"/>
      <c r="R162" s="9"/>
      <c r="S162" s="9"/>
      <c r="T162" s="9"/>
      <c r="U162" s="9"/>
      <c r="V162" s="9"/>
      <c r="W162" s="9"/>
      <c r="X162" s="9"/>
      <c r="Y162" s="9"/>
      <c r="Z162" s="9"/>
      <c r="AA162" s="9"/>
      <c r="AB162" s="9"/>
      <c r="AC162" s="9"/>
      <c r="AD162" s="9"/>
      <c r="AE162" s="9"/>
      <c r="AF162" s="9"/>
      <c r="AG162" s="9"/>
      <c r="AH162" s="9"/>
      <c r="AI162" s="9"/>
      <c r="AJ162" s="9"/>
      <c r="AK162" s="9"/>
      <c r="AL162" s="9"/>
      <c r="AM162" s="10"/>
      <c r="AN162" s="535"/>
      <c r="AO162" s="6">
        <f t="shared" si="6"/>
        <v>0</v>
      </c>
      <c r="AP162" s="6" t="str">
        <f>IF($D162="","",IF(COUNTIF(SPDB!$B$5:$B$50,$D162)=0,"適用無い？確認して",_xlfn.XLOOKUP($D162,SPDB!$B$5:$B$50,SPDB!$H$5:$H$50,"",,)))</f>
        <v/>
      </c>
      <c r="AQ162" s="112"/>
      <c r="AR162" s="6" t="str">
        <f t="shared" si="7"/>
        <v/>
      </c>
      <c r="AS162" s="6" t="str">
        <f>IF(D162="","",IF(AP162=0,"データ無!!",IF(COUNTIF(WeDB!$D$4:$D$183,$AP162)&gt;0,"WE適用",IF(AP162="適用無い？確認して","データ無!!",IF(AP162="（適用外）","適用無し","WE適用")))))</f>
        <v/>
      </c>
      <c r="AT162" s="6" t="str">
        <f>IF(AND(AS162="WE適用",COUNTIF(Planning!$AS$10:$AS$896,$AP162&amp;"_"&amp;$AR162)&gt;0),"計画ok",IF(AND(AS162="WE適用",COUNTIF(Planning!$AS$10:$AS$896,$AP162&amp;"_"&amp;$AR162)=0),"未反映NG",""))</f>
        <v/>
      </c>
      <c r="AU162" s="6" t="str">
        <f t="shared" si="8"/>
        <v>_</v>
      </c>
    </row>
    <row r="163" spans="1:47" hidden="1" x14ac:dyDescent="0.35">
      <c r="A163" s="8"/>
      <c r="B163" s="9"/>
      <c r="C163" s="9"/>
      <c r="D163" s="9"/>
      <c r="E163" s="9"/>
      <c r="F163" s="9"/>
      <c r="G163" s="9"/>
      <c r="H163" s="9"/>
      <c r="I163" s="9"/>
      <c r="J163" s="9"/>
      <c r="K163" s="9"/>
      <c r="L163" s="9"/>
      <c r="M163" s="9"/>
      <c r="N163" s="9"/>
      <c r="O163" s="9"/>
      <c r="P163" s="9"/>
      <c r="Q163" s="9"/>
      <c r="R163" s="9"/>
      <c r="S163" s="9"/>
      <c r="T163" s="9"/>
      <c r="U163" s="9"/>
      <c r="V163" s="9"/>
      <c r="W163" s="9"/>
      <c r="X163" s="9"/>
      <c r="Y163" s="9"/>
      <c r="Z163" s="9"/>
      <c r="AA163" s="9"/>
      <c r="AB163" s="9"/>
      <c r="AC163" s="9"/>
      <c r="AD163" s="9"/>
      <c r="AE163" s="9"/>
      <c r="AF163" s="9"/>
      <c r="AG163" s="9"/>
      <c r="AH163" s="9"/>
      <c r="AI163" s="9"/>
      <c r="AJ163" s="9"/>
      <c r="AK163" s="9"/>
      <c r="AL163" s="9"/>
      <c r="AM163" s="10"/>
      <c r="AN163" s="535"/>
      <c r="AO163" s="6">
        <f t="shared" si="6"/>
        <v>0</v>
      </c>
      <c r="AP163" s="6" t="str">
        <f>IF($D163="","",IF(COUNTIF(SPDB!$B$5:$B$50,$D163)=0,"適用無い？確認して",_xlfn.XLOOKUP($D163,SPDB!$B$5:$B$50,SPDB!$H$5:$H$50,"",,)))</f>
        <v/>
      </c>
      <c r="AQ163" s="112"/>
      <c r="AR163" s="6" t="str">
        <f t="shared" si="7"/>
        <v/>
      </c>
      <c r="AS163" s="6" t="str">
        <f>IF(D163="","",IF(AP163=0,"データ無!!",IF(COUNTIF(WeDB!$D$4:$D$183,$AP163)&gt;0,"WE適用",IF(AP163="適用無い？確認して","データ無!!",IF(AP163="（適用外）","適用無し","WE適用")))))</f>
        <v/>
      </c>
      <c r="AT163" s="6" t="str">
        <f>IF(AND(AS163="WE適用",COUNTIF(Planning!$AS$10:$AS$896,$AP163&amp;"_"&amp;$AR163)&gt;0),"計画ok",IF(AND(AS163="WE適用",COUNTIF(Planning!$AS$10:$AS$896,$AP163&amp;"_"&amp;$AR163)=0),"未反映NG",""))</f>
        <v/>
      </c>
      <c r="AU163" s="6" t="str">
        <f t="shared" si="8"/>
        <v>_</v>
      </c>
    </row>
    <row r="164" spans="1:47" hidden="1" x14ac:dyDescent="0.35">
      <c r="A164" s="8"/>
      <c r="B164" s="9"/>
      <c r="C164" s="9"/>
      <c r="D164" s="9"/>
      <c r="E164" s="9"/>
      <c r="F164" s="9"/>
      <c r="G164" s="9"/>
      <c r="H164" s="9"/>
      <c r="I164" s="9"/>
      <c r="J164" s="9"/>
      <c r="K164" s="9"/>
      <c r="L164" s="9"/>
      <c r="M164" s="9"/>
      <c r="N164" s="9"/>
      <c r="O164" s="9"/>
      <c r="P164" s="9"/>
      <c r="Q164" s="9"/>
      <c r="R164" s="9"/>
      <c r="S164" s="9"/>
      <c r="T164" s="9"/>
      <c r="U164" s="9"/>
      <c r="V164" s="9"/>
      <c r="W164" s="9"/>
      <c r="X164" s="9"/>
      <c r="Y164" s="9"/>
      <c r="Z164" s="9"/>
      <c r="AA164" s="9"/>
      <c r="AB164" s="9"/>
      <c r="AC164" s="9"/>
      <c r="AD164" s="9"/>
      <c r="AE164" s="9"/>
      <c r="AF164" s="9"/>
      <c r="AG164" s="9"/>
      <c r="AH164" s="9"/>
      <c r="AI164" s="9"/>
      <c r="AJ164" s="9"/>
      <c r="AK164" s="9"/>
      <c r="AL164" s="9"/>
      <c r="AM164" s="10"/>
      <c r="AN164" s="535"/>
      <c r="AO164" s="6">
        <f t="shared" si="6"/>
        <v>0</v>
      </c>
      <c r="AP164" s="6" t="str">
        <f>IF($D164="","",IF(COUNTIF(SPDB!$B$5:$B$50,$D164)=0,"適用無い？確認して",_xlfn.XLOOKUP($D164,SPDB!$B$5:$B$50,SPDB!$H$5:$H$50,"",,)))</f>
        <v/>
      </c>
      <c r="AQ164" s="112"/>
      <c r="AR164" s="6" t="str">
        <f t="shared" si="7"/>
        <v/>
      </c>
      <c r="AS164" s="6" t="str">
        <f>IF(D164="","",IF(AP164=0,"データ無!!",IF(COUNTIF(WeDB!$D$4:$D$183,$AP164)&gt;0,"WE適用",IF(AP164="適用無い？確認して","データ無!!",IF(AP164="（適用外）","適用無し","WE適用")))))</f>
        <v/>
      </c>
      <c r="AT164" s="6" t="str">
        <f>IF(AND(AS164="WE適用",COUNTIF(Planning!$AS$10:$AS$896,$AP164&amp;"_"&amp;$AR164)&gt;0),"計画ok",IF(AND(AS164="WE適用",COUNTIF(Planning!$AS$10:$AS$896,$AP164&amp;"_"&amp;$AR164)=0),"未反映NG",""))</f>
        <v/>
      </c>
      <c r="AU164" s="6" t="str">
        <f t="shared" si="8"/>
        <v>_</v>
      </c>
    </row>
    <row r="165" spans="1:47" hidden="1" x14ac:dyDescent="0.35">
      <c r="A165" s="8"/>
      <c r="B165" s="9"/>
      <c r="C165" s="9"/>
      <c r="D165" s="9"/>
      <c r="E165" s="9"/>
      <c r="F165" s="9"/>
      <c r="G165" s="9"/>
      <c r="H165" s="9"/>
      <c r="I165" s="9"/>
      <c r="J165" s="9"/>
      <c r="K165" s="9"/>
      <c r="L165" s="9"/>
      <c r="M165" s="9"/>
      <c r="N165" s="9"/>
      <c r="O165" s="9"/>
      <c r="P165" s="9"/>
      <c r="Q165" s="9"/>
      <c r="R165" s="9"/>
      <c r="S165" s="9"/>
      <c r="T165" s="9"/>
      <c r="U165" s="9"/>
      <c r="V165" s="9"/>
      <c r="W165" s="9"/>
      <c r="X165" s="9"/>
      <c r="Y165" s="9"/>
      <c r="Z165" s="9"/>
      <c r="AA165" s="9"/>
      <c r="AB165" s="9"/>
      <c r="AC165" s="9"/>
      <c r="AD165" s="9"/>
      <c r="AE165" s="9"/>
      <c r="AF165" s="9"/>
      <c r="AG165" s="9"/>
      <c r="AH165" s="9"/>
      <c r="AI165" s="9"/>
      <c r="AJ165" s="9"/>
      <c r="AK165" s="9"/>
      <c r="AL165" s="9"/>
      <c r="AM165" s="10"/>
      <c r="AN165" s="535"/>
      <c r="AO165" s="6">
        <f t="shared" si="6"/>
        <v>0</v>
      </c>
      <c r="AP165" s="6" t="str">
        <f>IF($D165="","",IF(COUNTIF(SPDB!$B$5:$B$50,$D165)=0,"適用無い？確認して",_xlfn.XLOOKUP($D165,SPDB!$B$5:$B$50,SPDB!$H$5:$H$50,"",,)))</f>
        <v/>
      </c>
      <c r="AQ165" s="112"/>
      <c r="AR165" s="6" t="str">
        <f t="shared" si="7"/>
        <v/>
      </c>
      <c r="AS165" s="6" t="str">
        <f>IF(D165="","",IF(AP165=0,"データ無!!",IF(COUNTIF(WeDB!$D$4:$D$183,$AP165)&gt;0,"WE適用",IF(AP165="適用無い？確認して","データ無!!",IF(AP165="（適用外）","適用無し","WE適用")))))</f>
        <v/>
      </c>
      <c r="AT165" s="6" t="str">
        <f>IF(AND(AS165="WE適用",COUNTIF(Planning!$AS$10:$AS$896,$AP165&amp;"_"&amp;$AR165)&gt;0),"計画ok",IF(AND(AS165="WE適用",COUNTIF(Planning!$AS$10:$AS$896,$AP165&amp;"_"&amp;$AR165)=0),"未反映NG",""))</f>
        <v/>
      </c>
      <c r="AU165" s="6" t="str">
        <f t="shared" si="8"/>
        <v>_</v>
      </c>
    </row>
    <row r="166" spans="1:47" hidden="1" x14ac:dyDescent="0.35">
      <c r="A166" s="8"/>
      <c r="B166" s="9"/>
      <c r="C166" s="9"/>
      <c r="D166" s="9"/>
      <c r="E166" s="9"/>
      <c r="F166" s="9"/>
      <c r="G166" s="9"/>
      <c r="H166" s="9"/>
      <c r="I166" s="9"/>
      <c r="J166" s="9"/>
      <c r="K166" s="9"/>
      <c r="L166" s="9"/>
      <c r="M166" s="9"/>
      <c r="N166" s="9"/>
      <c r="O166" s="9"/>
      <c r="P166" s="9"/>
      <c r="Q166" s="9"/>
      <c r="R166" s="9"/>
      <c r="S166" s="9"/>
      <c r="T166" s="9"/>
      <c r="U166" s="9"/>
      <c r="V166" s="9"/>
      <c r="W166" s="9"/>
      <c r="X166" s="9"/>
      <c r="Y166" s="9"/>
      <c r="Z166" s="9"/>
      <c r="AA166" s="9"/>
      <c r="AB166" s="9"/>
      <c r="AC166" s="9"/>
      <c r="AD166" s="9"/>
      <c r="AE166" s="9"/>
      <c r="AF166" s="9"/>
      <c r="AG166" s="9"/>
      <c r="AH166" s="9"/>
      <c r="AI166" s="9"/>
      <c r="AJ166" s="9"/>
      <c r="AK166" s="9"/>
      <c r="AL166" s="9"/>
      <c r="AM166" s="10"/>
      <c r="AN166" s="535"/>
      <c r="AO166" s="6">
        <f t="shared" si="6"/>
        <v>0</v>
      </c>
      <c r="AP166" s="6" t="str">
        <f>IF($D166="","",IF(COUNTIF(SPDB!$B$5:$B$50,$D166)=0,"適用無い？確認して",_xlfn.XLOOKUP($D166,SPDB!$B$5:$B$50,SPDB!$H$5:$H$50,"",,)))</f>
        <v/>
      </c>
      <c r="AQ166" s="112"/>
      <c r="AR166" s="6" t="str">
        <f t="shared" si="7"/>
        <v/>
      </c>
      <c r="AS166" s="6" t="str">
        <f>IF(D166="","",IF(AP166=0,"データ無!!",IF(COUNTIF(WeDB!$D$4:$D$183,$AP166)&gt;0,"WE適用",IF(AP166="適用無い？確認して","データ無!!",IF(AP166="（適用外）","適用無し","WE適用")))))</f>
        <v/>
      </c>
      <c r="AT166" s="6" t="str">
        <f>IF(AND(AS166="WE適用",COUNTIF(Planning!$AS$10:$AS$896,$AP166&amp;"_"&amp;$AR166)&gt;0),"計画ok",IF(AND(AS166="WE適用",COUNTIF(Planning!$AS$10:$AS$896,$AP166&amp;"_"&amp;$AR166)=0),"未反映NG",""))</f>
        <v/>
      </c>
      <c r="AU166" s="6" t="str">
        <f t="shared" si="8"/>
        <v>_</v>
      </c>
    </row>
    <row r="167" spans="1:47" hidden="1" x14ac:dyDescent="0.35">
      <c r="A167" s="8"/>
      <c r="B167" s="9"/>
      <c r="C167" s="9"/>
      <c r="D167" s="9"/>
      <c r="E167" s="9"/>
      <c r="F167" s="9"/>
      <c r="G167" s="9"/>
      <c r="H167" s="9"/>
      <c r="I167" s="9"/>
      <c r="J167" s="9"/>
      <c r="K167" s="9"/>
      <c r="L167" s="9"/>
      <c r="M167" s="9"/>
      <c r="N167" s="9"/>
      <c r="O167" s="9"/>
      <c r="P167" s="9"/>
      <c r="Q167" s="9"/>
      <c r="R167" s="9"/>
      <c r="S167" s="9"/>
      <c r="T167" s="9"/>
      <c r="U167" s="9"/>
      <c r="V167" s="9"/>
      <c r="W167" s="9"/>
      <c r="X167" s="9"/>
      <c r="Y167" s="9"/>
      <c r="Z167" s="9"/>
      <c r="AA167" s="9"/>
      <c r="AB167" s="9"/>
      <c r="AC167" s="9"/>
      <c r="AD167" s="9"/>
      <c r="AE167" s="9"/>
      <c r="AF167" s="9"/>
      <c r="AG167" s="9"/>
      <c r="AH167" s="9"/>
      <c r="AI167" s="9"/>
      <c r="AJ167" s="9"/>
      <c r="AK167" s="9"/>
      <c r="AL167" s="9"/>
      <c r="AM167" s="10"/>
      <c r="AN167" s="535"/>
      <c r="AO167" s="6">
        <f t="shared" si="6"/>
        <v>0</v>
      </c>
      <c r="AP167" s="6" t="str">
        <f>IF($D167="","",IF(COUNTIF(SPDB!$B$5:$B$50,$D167)=0,"適用無い？確認して",_xlfn.XLOOKUP($D167,SPDB!$B$5:$B$50,SPDB!$H$5:$H$50,"",,)))</f>
        <v/>
      </c>
      <c r="AQ167" s="112"/>
      <c r="AR167" s="6" t="str">
        <f t="shared" si="7"/>
        <v/>
      </c>
      <c r="AS167" s="6" t="str">
        <f>IF(D167="","",IF(AP167=0,"データ無!!",IF(COUNTIF(WeDB!$D$4:$D$183,$AP167)&gt;0,"WE適用",IF(AP167="適用無い？確認して","データ無!!",IF(AP167="（適用外）","適用無し","WE適用")))))</f>
        <v/>
      </c>
      <c r="AT167" s="6" t="str">
        <f>IF(AND(AS167="WE適用",COUNTIF(Planning!$AS$10:$AS$896,$AP167&amp;"_"&amp;$AR167)&gt;0),"計画ok",IF(AND(AS167="WE適用",COUNTIF(Planning!$AS$10:$AS$896,$AP167&amp;"_"&amp;$AR167)=0),"未反映NG",""))</f>
        <v/>
      </c>
      <c r="AU167" s="6" t="str">
        <f t="shared" si="8"/>
        <v>_</v>
      </c>
    </row>
    <row r="168" spans="1:47" hidden="1" x14ac:dyDescent="0.35">
      <c r="A168" s="8"/>
      <c r="B168" s="9"/>
      <c r="C168" s="9"/>
      <c r="D168" s="9"/>
      <c r="E168" s="9"/>
      <c r="F168" s="9"/>
      <c r="G168" s="9"/>
      <c r="H168" s="9"/>
      <c r="I168" s="9"/>
      <c r="J168" s="9"/>
      <c r="K168" s="9"/>
      <c r="L168" s="9"/>
      <c r="M168" s="9"/>
      <c r="N168" s="9"/>
      <c r="O168" s="9"/>
      <c r="P168" s="9"/>
      <c r="Q168" s="9"/>
      <c r="R168" s="9"/>
      <c r="S168" s="9"/>
      <c r="T168" s="9"/>
      <c r="U168" s="9"/>
      <c r="V168" s="9"/>
      <c r="W168" s="9"/>
      <c r="X168" s="9"/>
      <c r="Y168" s="9"/>
      <c r="Z168" s="9"/>
      <c r="AA168" s="9"/>
      <c r="AB168" s="9"/>
      <c r="AC168" s="9"/>
      <c r="AD168" s="9"/>
      <c r="AE168" s="9"/>
      <c r="AF168" s="9"/>
      <c r="AG168" s="9"/>
      <c r="AH168" s="9"/>
      <c r="AI168" s="9"/>
      <c r="AJ168" s="9"/>
      <c r="AK168" s="9"/>
      <c r="AL168" s="9"/>
      <c r="AM168" s="10"/>
      <c r="AN168" s="535"/>
      <c r="AO168" s="6">
        <f t="shared" si="6"/>
        <v>0</v>
      </c>
      <c r="AP168" s="6" t="str">
        <f>IF($D168="","",IF(COUNTIF(SPDB!$B$5:$B$50,$D168)=0,"適用無い？確認して",_xlfn.XLOOKUP($D168,SPDB!$B$5:$B$50,SPDB!$H$5:$H$50,"",,)))</f>
        <v/>
      </c>
      <c r="AQ168" s="112"/>
      <c r="AR168" s="6" t="str">
        <f t="shared" si="7"/>
        <v/>
      </c>
      <c r="AS168" s="6" t="str">
        <f>IF(D168="","",IF(AP168=0,"データ無!!",IF(COUNTIF(WeDB!$D$4:$D$183,$AP168)&gt;0,"WE適用",IF(AP168="適用無い？確認して","データ無!!",IF(AP168="（適用外）","適用無し","WE適用")))))</f>
        <v/>
      </c>
      <c r="AT168" s="6" t="str">
        <f>IF(AND(AS168="WE適用",COUNTIF(Planning!$AS$10:$AS$896,$AP168&amp;"_"&amp;$AR168)&gt;0),"計画ok",IF(AND(AS168="WE適用",COUNTIF(Planning!$AS$10:$AS$896,$AP168&amp;"_"&amp;$AR168)=0),"未反映NG",""))</f>
        <v/>
      </c>
      <c r="AU168" s="6" t="str">
        <f t="shared" si="8"/>
        <v>_</v>
      </c>
    </row>
    <row r="169" spans="1:47" hidden="1" x14ac:dyDescent="0.35">
      <c r="A169" s="8"/>
      <c r="B169" s="9"/>
      <c r="C169" s="9"/>
      <c r="D169" s="9"/>
      <c r="E169" s="9"/>
      <c r="F169" s="9"/>
      <c r="G169" s="9"/>
      <c r="H169" s="9"/>
      <c r="I169" s="9"/>
      <c r="J169" s="9"/>
      <c r="K169" s="9"/>
      <c r="L169" s="9"/>
      <c r="M169" s="9"/>
      <c r="N169" s="9"/>
      <c r="O169" s="9"/>
      <c r="P169" s="9"/>
      <c r="Q169" s="9"/>
      <c r="R169" s="9"/>
      <c r="S169" s="9"/>
      <c r="T169" s="9"/>
      <c r="U169" s="9"/>
      <c r="V169" s="9"/>
      <c r="W169" s="9"/>
      <c r="X169" s="9"/>
      <c r="Y169" s="9"/>
      <c r="Z169" s="9"/>
      <c r="AA169" s="9"/>
      <c r="AB169" s="9"/>
      <c r="AC169" s="9"/>
      <c r="AD169" s="9"/>
      <c r="AE169" s="9"/>
      <c r="AF169" s="9"/>
      <c r="AG169" s="9"/>
      <c r="AH169" s="9"/>
      <c r="AI169" s="9"/>
      <c r="AJ169" s="9"/>
      <c r="AK169" s="9"/>
      <c r="AL169" s="9"/>
      <c r="AM169" s="10"/>
      <c r="AN169" s="535"/>
      <c r="AO169" s="6">
        <f t="shared" si="6"/>
        <v>0</v>
      </c>
      <c r="AP169" s="6" t="str">
        <f>IF($D169="","",IF(COUNTIF(SPDB!$B$5:$B$50,$D169)=0,"適用無い？確認して",_xlfn.XLOOKUP($D169,SPDB!$B$5:$B$50,SPDB!$H$5:$H$50,"",,)))</f>
        <v/>
      </c>
      <c r="AQ169" s="112"/>
      <c r="AR169" s="6" t="str">
        <f t="shared" si="7"/>
        <v/>
      </c>
      <c r="AS169" s="6" t="str">
        <f>IF(D169="","",IF(AP169=0,"データ無!!",IF(COUNTIF(WeDB!$D$4:$D$183,$AP169)&gt;0,"WE適用",IF(AP169="適用無い？確認して","データ無!!",IF(AP169="（適用外）","適用無し","WE適用")))))</f>
        <v/>
      </c>
      <c r="AT169" s="6" t="str">
        <f>IF(AND(AS169="WE適用",COUNTIF(Planning!$AS$10:$AS$896,$AP169&amp;"_"&amp;$AR169)&gt;0),"計画ok",IF(AND(AS169="WE適用",COUNTIF(Planning!$AS$10:$AS$896,$AP169&amp;"_"&amp;$AR169)=0),"未反映NG",""))</f>
        <v/>
      </c>
      <c r="AU169" s="6" t="str">
        <f t="shared" si="8"/>
        <v>_</v>
      </c>
    </row>
    <row r="170" spans="1:47" hidden="1" x14ac:dyDescent="0.35">
      <c r="A170" s="8"/>
      <c r="B170" s="9"/>
      <c r="C170" s="9"/>
      <c r="D170" s="9"/>
      <c r="E170" s="9"/>
      <c r="F170" s="9"/>
      <c r="G170" s="9"/>
      <c r="H170" s="9"/>
      <c r="I170" s="9"/>
      <c r="J170" s="9"/>
      <c r="K170" s="9"/>
      <c r="L170" s="9"/>
      <c r="M170" s="9"/>
      <c r="N170" s="9"/>
      <c r="O170" s="9"/>
      <c r="P170" s="9"/>
      <c r="Q170" s="9"/>
      <c r="R170" s="9"/>
      <c r="S170" s="9"/>
      <c r="T170" s="9"/>
      <c r="U170" s="9"/>
      <c r="V170" s="9"/>
      <c r="W170" s="9"/>
      <c r="X170" s="9"/>
      <c r="Y170" s="9"/>
      <c r="Z170" s="9"/>
      <c r="AA170" s="9"/>
      <c r="AB170" s="9"/>
      <c r="AC170" s="9"/>
      <c r="AD170" s="9"/>
      <c r="AE170" s="9"/>
      <c r="AF170" s="9"/>
      <c r="AG170" s="9"/>
      <c r="AH170" s="9"/>
      <c r="AI170" s="9"/>
      <c r="AJ170" s="9"/>
      <c r="AK170" s="9"/>
      <c r="AL170" s="9"/>
      <c r="AM170" s="10"/>
      <c r="AN170" s="535"/>
      <c r="AO170" s="6">
        <f t="shared" si="6"/>
        <v>0</v>
      </c>
      <c r="AP170" s="6" t="str">
        <f>IF($D170="","",IF(COUNTIF(SPDB!$B$5:$B$50,$D170)=0,"適用無い？確認して",_xlfn.XLOOKUP($D170,SPDB!$B$5:$B$50,SPDB!$H$5:$H$50,"",,)))</f>
        <v/>
      </c>
      <c r="AQ170" s="112"/>
      <c r="AR170" s="6" t="str">
        <f t="shared" si="7"/>
        <v/>
      </c>
      <c r="AS170" s="6" t="str">
        <f>IF(D170="","",IF(AP170=0,"データ無!!",IF(COUNTIF(WeDB!$D$4:$D$183,$AP170)&gt;0,"WE適用",IF(AP170="適用無い？確認して","データ無!!",IF(AP170="（適用外）","適用無し","WE適用")))))</f>
        <v/>
      </c>
      <c r="AT170" s="6" t="str">
        <f>IF(AND(AS170="WE適用",COUNTIF(Planning!$AS$10:$AS$896,$AP170&amp;"_"&amp;$AR170)&gt;0),"計画ok",IF(AND(AS170="WE適用",COUNTIF(Planning!$AS$10:$AS$896,$AP170&amp;"_"&amp;$AR170)=0),"未反映NG",""))</f>
        <v/>
      </c>
      <c r="AU170" s="6" t="str">
        <f t="shared" si="8"/>
        <v>_</v>
      </c>
    </row>
    <row r="171" spans="1:47" hidden="1" x14ac:dyDescent="0.35">
      <c r="A171" s="8"/>
      <c r="B171" s="9"/>
      <c r="C171" s="9"/>
      <c r="D171" s="9"/>
      <c r="E171" s="9"/>
      <c r="F171" s="9"/>
      <c r="G171" s="9"/>
      <c r="H171" s="9"/>
      <c r="I171" s="9"/>
      <c r="J171" s="9"/>
      <c r="K171" s="9"/>
      <c r="L171" s="9"/>
      <c r="M171" s="9"/>
      <c r="N171" s="9"/>
      <c r="O171" s="9"/>
      <c r="P171" s="9"/>
      <c r="Q171" s="9"/>
      <c r="R171" s="9"/>
      <c r="S171" s="9"/>
      <c r="T171" s="9"/>
      <c r="U171" s="9"/>
      <c r="V171" s="9"/>
      <c r="W171" s="9"/>
      <c r="X171" s="9"/>
      <c r="Y171" s="9"/>
      <c r="Z171" s="9"/>
      <c r="AA171" s="9"/>
      <c r="AB171" s="9"/>
      <c r="AC171" s="9"/>
      <c r="AD171" s="9"/>
      <c r="AE171" s="9"/>
      <c r="AF171" s="9"/>
      <c r="AG171" s="9"/>
      <c r="AH171" s="9"/>
      <c r="AI171" s="9"/>
      <c r="AJ171" s="9"/>
      <c r="AK171" s="9"/>
      <c r="AL171" s="9"/>
      <c r="AM171" s="10"/>
      <c r="AN171" s="535"/>
      <c r="AO171" s="6">
        <f t="shared" si="6"/>
        <v>0</v>
      </c>
      <c r="AP171" s="6" t="str">
        <f>IF($D171="","",IF(COUNTIF(SPDB!$B$5:$B$50,$D171)=0,"適用無い？確認して",_xlfn.XLOOKUP($D171,SPDB!$B$5:$B$50,SPDB!$H$5:$H$50,"",,)))</f>
        <v/>
      </c>
      <c r="AQ171" s="112"/>
      <c r="AR171" s="6" t="str">
        <f t="shared" si="7"/>
        <v/>
      </c>
      <c r="AS171" s="6" t="str">
        <f>IF(D171="","",IF(AP171=0,"データ無!!",IF(COUNTIF(WeDB!$D$4:$D$183,$AP171)&gt;0,"WE適用",IF(AP171="適用無い？確認して","データ無!!",IF(AP171="（適用外）","適用無し","WE適用")))))</f>
        <v/>
      </c>
      <c r="AT171" s="6" t="str">
        <f>IF(AND(AS171="WE適用",COUNTIF(Planning!$AS$10:$AS$896,$AP171&amp;"_"&amp;$AR171)&gt;0),"計画ok",IF(AND(AS171="WE適用",COUNTIF(Planning!$AS$10:$AS$896,$AP171&amp;"_"&amp;$AR171)=0),"未反映NG",""))</f>
        <v/>
      </c>
      <c r="AU171" s="6" t="str">
        <f t="shared" si="8"/>
        <v>_</v>
      </c>
    </row>
    <row r="172" spans="1:47" hidden="1" x14ac:dyDescent="0.35">
      <c r="A172" s="8"/>
      <c r="B172" s="9"/>
      <c r="C172" s="9"/>
      <c r="D172" s="9"/>
      <c r="E172" s="9"/>
      <c r="F172" s="9"/>
      <c r="G172" s="9"/>
      <c r="H172" s="9"/>
      <c r="I172" s="9"/>
      <c r="J172" s="9"/>
      <c r="K172" s="9"/>
      <c r="L172" s="9"/>
      <c r="M172" s="9"/>
      <c r="N172" s="9"/>
      <c r="O172" s="9"/>
      <c r="P172" s="9"/>
      <c r="Q172" s="9"/>
      <c r="R172" s="9"/>
      <c r="S172" s="9"/>
      <c r="T172" s="9"/>
      <c r="U172" s="9"/>
      <c r="V172" s="9"/>
      <c r="W172" s="9"/>
      <c r="X172" s="9"/>
      <c r="Y172" s="9"/>
      <c r="Z172" s="9"/>
      <c r="AA172" s="9"/>
      <c r="AB172" s="9"/>
      <c r="AC172" s="9"/>
      <c r="AD172" s="9"/>
      <c r="AE172" s="9"/>
      <c r="AF172" s="9"/>
      <c r="AG172" s="9"/>
      <c r="AH172" s="9"/>
      <c r="AI172" s="9"/>
      <c r="AJ172" s="9"/>
      <c r="AK172" s="9"/>
      <c r="AL172" s="9"/>
      <c r="AM172" s="10"/>
      <c r="AN172" s="535"/>
      <c r="AO172" s="6">
        <f t="shared" si="6"/>
        <v>0</v>
      </c>
      <c r="AP172" s="6" t="str">
        <f>IF($D172="","",IF(COUNTIF(SPDB!$B$5:$B$50,$D172)=0,"適用無い？確認して",_xlfn.XLOOKUP($D172,SPDB!$B$5:$B$50,SPDB!$H$5:$H$50,"",,)))</f>
        <v/>
      </c>
      <c r="AQ172" s="112"/>
      <c r="AR172" s="6" t="str">
        <f t="shared" si="7"/>
        <v/>
      </c>
      <c r="AS172" s="6" t="str">
        <f>IF(D172="","",IF(AP172=0,"データ無!!",IF(COUNTIF(WeDB!$D$4:$D$183,$AP172)&gt;0,"WE適用",IF(AP172="適用無い？確認して","データ無!!",IF(AP172="（適用外）","適用無し","WE適用")))))</f>
        <v/>
      </c>
      <c r="AT172" s="6" t="str">
        <f>IF(AND(AS172="WE適用",COUNTIF(Planning!$AS$10:$AS$896,$AP172&amp;"_"&amp;$AR172)&gt;0),"計画ok",IF(AND(AS172="WE適用",COUNTIF(Planning!$AS$10:$AS$896,$AP172&amp;"_"&amp;$AR172)=0),"未反映NG",""))</f>
        <v/>
      </c>
      <c r="AU172" s="6" t="str">
        <f t="shared" si="8"/>
        <v>_</v>
      </c>
    </row>
    <row r="173" spans="1:47" hidden="1" x14ac:dyDescent="0.35">
      <c r="A173" s="8"/>
      <c r="B173" s="9"/>
      <c r="C173" s="9"/>
      <c r="D173" s="9"/>
      <c r="E173" s="9"/>
      <c r="F173" s="9"/>
      <c r="G173" s="9"/>
      <c r="H173" s="9"/>
      <c r="I173" s="9"/>
      <c r="J173" s="9"/>
      <c r="K173" s="9"/>
      <c r="L173" s="9"/>
      <c r="M173" s="9"/>
      <c r="N173" s="9"/>
      <c r="O173" s="9"/>
      <c r="P173" s="9"/>
      <c r="Q173" s="9"/>
      <c r="R173" s="9"/>
      <c r="S173" s="9"/>
      <c r="T173" s="9"/>
      <c r="U173" s="9"/>
      <c r="V173" s="9"/>
      <c r="W173" s="9"/>
      <c r="X173" s="9"/>
      <c r="Y173" s="9"/>
      <c r="Z173" s="9"/>
      <c r="AA173" s="9"/>
      <c r="AB173" s="9"/>
      <c r="AC173" s="9"/>
      <c r="AD173" s="9"/>
      <c r="AE173" s="9"/>
      <c r="AF173" s="9"/>
      <c r="AG173" s="9"/>
      <c r="AH173" s="9"/>
      <c r="AI173" s="9"/>
      <c r="AJ173" s="9"/>
      <c r="AK173" s="9"/>
      <c r="AL173" s="9"/>
      <c r="AM173" s="10"/>
      <c r="AN173" s="535"/>
      <c r="AO173" s="6">
        <f t="shared" si="6"/>
        <v>0</v>
      </c>
      <c r="AP173" s="6" t="str">
        <f>IF($D173="","",IF(COUNTIF(SPDB!$B$5:$B$50,$D173)=0,"適用無い？確認して",_xlfn.XLOOKUP($D173,SPDB!$B$5:$B$50,SPDB!$H$5:$H$50,"",,)))</f>
        <v/>
      </c>
      <c r="AQ173" s="112"/>
      <c r="AR173" s="6" t="str">
        <f t="shared" si="7"/>
        <v/>
      </c>
      <c r="AS173" s="6" t="str">
        <f>IF(D173="","",IF(AP173=0,"データ無!!",IF(COUNTIF(WeDB!$D$4:$D$183,$AP173)&gt;0,"WE適用",IF(AP173="適用無い？確認して","データ無!!",IF(AP173="（適用外）","適用無し","WE適用")))))</f>
        <v/>
      </c>
      <c r="AT173" s="6" t="str">
        <f>IF(AND(AS173="WE適用",COUNTIF(Planning!$AS$10:$AS$896,$AP173&amp;"_"&amp;$AR173)&gt;0),"計画ok",IF(AND(AS173="WE適用",COUNTIF(Planning!$AS$10:$AS$896,$AP173&amp;"_"&amp;$AR173)=0),"未反映NG",""))</f>
        <v/>
      </c>
      <c r="AU173" s="6" t="str">
        <f t="shared" si="8"/>
        <v>_</v>
      </c>
    </row>
    <row r="174" spans="1:47" hidden="1" x14ac:dyDescent="0.35">
      <c r="A174" s="8"/>
      <c r="B174" s="9"/>
      <c r="C174" s="9"/>
      <c r="D174" s="9"/>
      <c r="E174" s="9"/>
      <c r="F174" s="9"/>
      <c r="G174" s="9"/>
      <c r="H174" s="9"/>
      <c r="I174" s="9"/>
      <c r="J174" s="9"/>
      <c r="K174" s="9"/>
      <c r="L174" s="9"/>
      <c r="M174" s="9"/>
      <c r="N174" s="9"/>
      <c r="O174" s="9"/>
      <c r="P174" s="9"/>
      <c r="Q174" s="9"/>
      <c r="R174" s="9"/>
      <c r="S174" s="9"/>
      <c r="T174" s="9"/>
      <c r="U174" s="9"/>
      <c r="V174" s="9"/>
      <c r="W174" s="9"/>
      <c r="X174" s="9"/>
      <c r="Y174" s="9"/>
      <c r="Z174" s="9"/>
      <c r="AA174" s="9"/>
      <c r="AB174" s="9"/>
      <c r="AC174" s="9"/>
      <c r="AD174" s="9"/>
      <c r="AE174" s="9"/>
      <c r="AF174" s="9"/>
      <c r="AG174" s="9"/>
      <c r="AH174" s="9"/>
      <c r="AI174" s="9"/>
      <c r="AJ174" s="9"/>
      <c r="AK174" s="9"/>
      <c r="AL174" s="9"/>
      <c r="AM174" s="10"/>
      <c r="AN174" s="535"/>
      <c r="AO174" s="6">
        <f t="shared" si="6"/>
        <v>0</v>
      </c>
      <c r="AP174" s="6" t="str">
        <f>IF($D174="","",IF(COUNTIF(SPDB!$B$5:$B$50,$D174)=0,"適用無い？確認して",_xlfn.XLOOKUP($D174,SPDB!$B$5:$B$50,SPDB!$H$5:$H$50,"",,)))</f>
        <v/>
      </c>
      <c r="AQ174" s="112"/>
      <c r="AR174" s="6" t="str">
        <f t="shared" si="7"/>
        <v/>
      </c>
      <c r="AS174" s="6" t="str">
        <f>IF(D174="","",IF(AP174=0,"データ無!!",IF(COUNTIF(WeDB!$D$4:$D$183,$AP174)&gt;0,"WE適用",IF(AP174="適用無い？確認して","データ無!!",IF(AP174="（適用外）","適用無し","WE適用")))))</f>
        <v/>
      </c>
      <c r="AT174" s="6" t="str">
        <f>IF(AND(AS174="WE適用",COUNTIF(Planning!$AS$10:$AS$896,$AP174&amp;"_"&amp;$AR174)&gt;0),"計画ok",IF(AND(AS174="WE適用",COUNTIF(Planning!$AS$10:$AS$896,$AP174&amp;"_"&amp;$AR174)=0),"未反映NG",""))</f>
        <v/>
      </c>
      <c r="AU174" s="6" t="str">
        <f t="shared" si="8"/>
        <v>_</v>
      </c>
    </row>
    <row r="175" spans="1:47" hidden="1" x14ac:dyDescent="0.35">
      <c r="A175" s="8"/>
      <c r="B175" s="9"/>
      <c r="C175" s="9"/>
      <c r="D175" s="9"/>
      <c r="E175" s="9"/>
      <c r="F175" s="9"/>
      <c r="G175" s="9"/>
      <c r="H175" s="9"/>
      <c r="I175" s="9"/>
      <c r="J175" s="9"/>
      <c r="K175" s="9"/>
      <c r="L175" s="9"/>
      <c r="M175" s="9"/>
      <c r="N175" s="9"/>
      <c r="O175" s="9"/>
      <c r="P175" s="9"/>
      <c r="Q175" s="9"/>
      <c r="R175" s="9"/>
      <c r="S175" s="9"/>
      <c r="T175" s="9"/>
      <c r="U175" s="9"/>
      <c r="V175" s="9"/>
      <c r="W175" s="9"/>
      <c r="X175" s="9"/>
      <c r="Y175" s="9"/>
      <c r="Z175" s="9"/>
      <c r="AA175" s="9"/>
      <c r="AB175" s="9"/>
      <c r="AC175" s="9"/>
      <c r="AD175" s="9"/>
      <c r="AE175" s="9"/>
      <c r="AF175" s="9"/>
      <c r="AG175" s="9"/>
      <c r="AH175" s="9"/>
      <c r="AI175" s="9"/>
      <c r="AJ175" s="9"/>
      <c r="AK175" s="9"/>
      <c r="AL175" s="9"/>
      <c r="AM175" s="10"/>
      <c r="AN175" s="535"/>
      <c r="AO175" s="6">
        <f t="shared" si="6"/>
        <v>0</v>
      </c>
      <c r="AP175" s="6" t="str">
        <f>IF($D175="","",IF(COUNTIF(SPDB!$B$5:$B$50,$D175)=0,"適用無い？確認して",_xlfn.XLOOKUP($D175,SPDB!$B$5:$B$50,SPDB!$H$5:$H$50,"",,)))</f>
        <v/>
      </c>
      <c r="AQ175" s="112"/>
      <c r="AR175" s="6" t="str">
        <f t="shared" si="7"/>
        <v/>
      </c>
      <c r="AS175" s="6" t="str">
        <f>IF(D175="","",IF(AP175=0,"データ無!!",IF(COUNTIF(WeDB!$D$4:$D$183,$AP175)&gt;0,"WE適用",IF(AP175="適用無い？確認して","データ無!!",IF(AP175="（適用外）","適用無し","WE適用")))))</f>
        <v/>
      </c>
      <c r="AT175" s="6" t="str">
        <f>IF(AND(AS175="WE適用",COUNTIF(Planning!$AS$10:$AS$896,$AP175&amp;"_"&amp;$AR175)&gt;0),"計画ok",IF(AND(AS175="WE適用",COUNTIF(Planning!$AS$10:$AS$896,$AP175&amp;"_"&amp;$AR175)=0),"未反映NG",""))</f>
        <v/>
      </c>
      <c r="AU175" s="6" t="str">
        <f t="shared" si="8"/>
        <v>_</v>
      </c>
    </row>
    <row r="176" spans="1:47" hidden="1" x14ac:dyDescent="0.35">
      <c r="A176" s="8"/>
      <c r="B176" s="9"/>
      <c r="C176" s="9"/>
      <c r="D176" s="9"/>
      <c r="E176" s="9"/>
      <c r="F176" s="9"/>
      <c r="G176" s="9"/>
      <c r="H176" s="9"/>
      <c r="I176" s="9"/>
      <c r="J176" s="9"/>
      <c r="K176" s="9"/>
      <c r="L176" s="9"/>
      <c r="M176" s="9"/>
      <c r="N176" s="9"/>
      <c r="O176" s="9"/>
      <c r="P176" s="9"/>
      <c r="Q176" s="9"/>
      <c r="R176" s="9"/>
      <c r="S176" s="9"/>
      <c r="T176" s="9"/>
      <c r="U176" s="9"/>
      <c r="V176" s="9"/>
      <c r="W176" s="9"/>
      <c r="X176" s="9"/>
      <c r="Y176" s="9"/>
      <c r="Z176" s="9"/>
      <c r="AA176" s="9"/>
      <c r="AB176" s="9"/>
      <c r="AC176" s="9"/>
      <c r="AD176" s="9"/>
      <c r="AE176" s="9"/>
      <c r="AF176" s="9"/>
      <c r="AG176" s="9"/>
      <c r="AH176" s="9"/>
      <c r="AI176" s="9"/>
      <c r="AJ176" s="9"/>
      <c r="AK176" s="9"/>
      <c r="AL176" s="9"/>
      <c r="AM176" s="10"/>
      <c r="AN176" s="535"/>
      <c r="AO176" s="6">
        <f t="shared" si="6"/>
        <v>0</v>
      </c>
      <c r="AP176" s="6" t="str">
        <f>IF($D176="","",IF(COUNTIF(SPDB!$B$5:$B$50,$D176)=0,"適用無い？確認して",_xlfn.XLOOKUP($D176,SPDB!$B$5:$B$50,SPDB!$H$5:$H$50,"",,)))</f>
        <v/>
      </c>
      <c r="AQ176" s="112"/>
      <c r="AR176" s="6" t="str">
        <f t="shared" si="7"/>
        <v/>
      </c>
      <c r="AS176" s="6" t="str">
        <f>IF(D176="","",IF(AP176=0,"データ無!!",IF(COUNTIF(WeDB!$D$4:$D$183,$AP176)&gt;0,"WE適用",IF(AP176="適用無い？確認して","データ無!!",IF(AP176="（適用外）","適用無し","WE適用")))))</f>
        <v/>
      </c>
      <c r="AT176" s="6" t="str">
        <f>IF(AND(AS176="WE適用",COUNTIF(Planning!$AS$10:$AS$896,$AP176&amp;"_"&amp;$AR176)&gt;0),"計画ok",IF(AND(AS176="WE適用",COUNTIF(Planning!$AS$10:$AS$896,$AP176&amp;"_"&amp;$AR176)=0),"未反映NG",""))</f>
        <v/>
      </c>
      <c r="AU176" s="6" t="str">
        <f t="shared" si="8"/>
        <v>_</v>
      </c>
    </row>
    <row r="177" spans="1:47" hidden="1" x14ac:dyDescent="0.35">
      <c r="A177" s="8"/>
      <c r="B177" s="9"/>
      <c r="C177" s="9"/>
      <c r="D177" s="9"/>
      <c r="E177" s="9"/>
      <c r="F177" s="9"/>
      <c r="G177" s="9"/>
      <c r="H177" s="9"/>
      <c r="I177" s="9"/>
      <c r="J177" s="9"/>
      <c r="K177" s="9"/>
      <c r="L177" s="9"/>
      <c r="M177" s="9"/>
      <c r="N177" s="9"/>
      <c r="O177" s="9"/>
      <c r="P177" s="9"/>
      <c r="Q177" s="9"/>
      <c r="R177" s="9"/>
      <c r="S177" s="9"/>
      <c r="T177" s="9"/>
      <c r="U177" s="9"/>
      <c r="V177" s="9"/>
      <c r="W177" s="9"/>
      <c r="X177" s="9"/>
      <c r="Y177" s="9"/>
      <c r="Z177" s="9"/>
      <c r="AA177" s="9"/>
      <c r="AB177" s="9"/>
      <c r="AC177" s="9"/>
      <c r="AD177" s="9"/>
      <c r="AE177" s="9"/>
      <c r="AF177" s="9"/>
      <c r="AG177" s="9"/>
      <c r="AH177" s="9"/>
      <c r="AI177" s="9"/>
      <c r="AJ177" s="9"/>
      <c r="AK177" s="9"/>
      <c r="AL177" s="9"/>
      <c r="AM177" s="10"/>
      <c r="AN177" s="535"/>
      <c r="AO177" s="6">
        <f t="shared" si="6"/>
        <v>0</v>
      </c>
      <c r="AP177" s="6" t="str">
        <f>IF($D177="","",IF(COUNTIF(SPDB!$B$5:$B$50,$D177)=0,"適用無い？確認して",_xlfn.XLOOKUP($D177,SPDB!$B$5:$B$50,SPDB!$H$5:$H$50,"",,)))</f>
        <v/>
      </c>
      <c r="AQ177" s="112"/>
      <c r="AR177" s="6" t="str">
        <f t="shared" si="7"/>
        <v/>
      </c>
      <c r="AS177" s="6" t="str">
        <f>IF(D177="","",IF(AP177=0,"データ無!!",IF(COUNTIF(WeDB!$D$4:$D$183,$AP177)&gt;0,"WE適用",IF(AP177="適用無い？確認して","データ無!!",IF(AP177="（適用外）","適用無し","WE適用")))))</f>
        <v/>
      </c>
      <c r="AT177" s="6" t="str">
        <f>IF(AND(AS177="WE適用",COUNTIF(Planning!$AS$10:$AS$896,$AP177&amp;"_"&amp;$AR177)&gt;0),"計画ok",IF(AND(AS177="WE適用",COUNTIF(Planning!$AS$10:$AS$896,$AP177&amp;"_"&amp;$AR177)=0),"未反映NG",""))</f>
        <v/>
      </c>
      <c r="AU177" s="6" t="str">
        <f t="shared" si="8"/>
        <v>_</v>
      </c>
    </row>
    <row r="178" spans="1:47" hidden="1" x14ac:dyDescent="0.35">
      <c r="A178" s="8"/>
      <c r="B178" s="9"/>
      <c r="C178" s="9"/>
      <c r="D178" s="9"/>
      <c r="E178" s="9"/>
      <c r="F178" s="9"/>
      <c r="G178" s="9"/>
      <c r="H178" s="9"/>
      <c r="I178" s="9"/>
      <c r="J178" s="9"/>
      <c r="K178" s="9"/>
      <c r="L178" s="9"/>
      <c r="M178" s="9"/>
      <c r="N178" s="9"/>
      <c r="O178" s="9"/>
      <c r="P178" s="9"/>
      <c r="Q178" s="9"/>
      <c r="R178" s="9"/>
      <c r="S178" s="9"/>
      <c r="T178" s="9"/>
      <c r="U178" s="9"/>
      <c r="V178" s="9"/>
      <c r="W178" s="9"/>
      <c r="X178" s="9"/>
      <c r="Y178" s="9"/>
      <c r="Z178" s="9"/>
      <c r="AA178" s="9"/>
      <c r="AB178" s="9"/>
      <c r="AC178" s="9"/>
      <c r="AD178" s="9"/>
      <c r="AE178" s="9"/>
      <c r="AF178" s="9"/>
      <c r="AG178" s="9"/>
      <c r="AH178" s="9"/>
      <c r="AI178" s="9"/>
      <c r="AJ178" s="9"/>
      <c r="AK178" s="9"/>
      <c r="AL178" s="9"/>
      <c r="AM178" s="10"/>
      <c r="AN178" s="535"/>
      <c r="AO178" s="6">
        <f t="shared" si="6"/>
        <v>0</v>
      </c>
      <c r="AP178" s="6" t="str">
        <f>IF($D178="","",IF(COUNTIF(SPDB!$B$5:$B$50,$D178)=0,"適用無い？確認して",_xlfn.XLOOKUP($D178,SPDB!$B$5:$B$50,SPDB!$H$5:$H$50,"",,)))</f>
        <v/>
      </c>
      <c r="AQ178" s="112"/>
      <c r="AR178" s="6" t="str">
        <f t="shared" si="7"/>
        <v/>
      </c>
      <c r="AS178" s="6" t="str">
        <f>IF(D178="","",IF(AP178=0,"データ無!!",IF(COUNTIF(WeDB!$D$4:$D$183,$AP178)&gt;0,"WE適用",IF(AP178="適用無い？確認して","データ無!!",IF(AP178="（適用外）","適用無し","WE適用")))))</f>
        <v/>
      </c>
      <c r="AT178" s="6" t="str">
        <f>IF(AND(AS178="WE適用",COUNTIF(Planning!$AS$10:$AS$896,$AP178&amp;"_"&amp;$AR178)&gt;0),"計画ok",IF(AND(AS178="WE適用",COUNTIF(Planning!$AS$10:$AS$896,$AP178&amp;"_"&amp;$AR178)=0),"未反映NG",""))</f>
        <v/>
      </c>
      <c r="AU178" s="6" t="str">
        <f t="shared" si="8"/>
        <v>_</v>
      </c>
    </row>
    <row r="179" spans="1:47" hidden="1" x14ac:dyDescent="0.35">
      <c r="A179" s="8"/>
      <c r="B179" s="9"/>
      <c r="C179" s="9"/>
      <c r="D179" s="9"/>
      <c r="E179" s="9"/>
      <c r="F179" s="9"/>
      <c r="G179" s="9"/>
      <c r="H179" s="9"/>
      <c r="I179" s="9"/>
      <c r="J179" s="9"/>
      <c r="K179" s="9"/>
      <c r="L179" s="9"/>
      <c r="M179" s="9"/>
      <c r="N179" s="9"/>
      <c r="O179" s="9"/>
      <c r="P179" s="9"/>
      <c r="Q179" s="9"/>
      <c r="R179" s="9"/>
      <c r="S179" s="9"/>
      <c r="T179" s="9"/>
      <c r="U179" s="9"/>
      <c r="V179" s="9"/>
      <c r="W179" s="9"/>
      <c r="X179" s="9"/>
      <c r="Y179" s="9"/>
      <c r="Z179" s="9"/>
      <c r="AA179" s="9"/>
      <c r="AB179" s="9"/>
      <c r="AC179" s="9"/>
      <c r="AD179" s="9"/>
      <c r="AE179" s="9"/>
      <c r="AF179" s="9"/>
      <c r="AG179" s="9"/>
      <c r="AH179" s="9"/>
      <c r="AI179" s="9"/>
      <c r="AJ179" s="9"/>
      <c r="AK179" s="9"/>
      <c r="AL179" s="9"/>
      <c r="AM179" s="10"/>
      <c r="AN179" s="535"/>
      <c r="AO179" s="6">
        <f t="shared" si="6"/>
        <v>0</v>
      </c>
      <c r="AP179" s="6" t="str">
        <f>IF($D179="","",IF(COUNTIF(SPDB!$B$5:$B$50,$D179)=0,"適用無い？確認して",_xlfn.XLOOKUP($D179,SPDB!$B$5:$B$50,SPDB!$H$5:$H$50,"",,)))</f>
        <v/>
      </c>
      <c r="AQ179" s="112"/>
      <c r="AR179" s="6" t="str">
        <f t="shared" si="7"/>
        <v/>
      </c>
      <c r="AS179" s="6" t="str">
        <f>IF(D179="","",IF(AP179=0,"データ無!!",IF(COUNTIF(WeDB!$D$4:$D$183,$AP179)&gt;0,"WE適用",IF(AP179="適用無い？確認して","データ無!!",IF(AP179="（適用外）","適用無し","WE適用")))))</f>
        <v/>
      </c>
      <c r="AT179" s="6" t="str">
        <f>IF(AND(AS179="WE適用",COUNTIF(Planning!$AS$10:$AS$896,$AP179&amp;"_"&amp;$AR179)&gt;0),"計画ok",IF(AND(AS179="WE適用",COUNTIF(Planning!$AS$10:$AS$896,$AP179&amp;"_"&amp;$AR179)=0),"未反映NG",""))</f>
        <v/>
      </c>
      <c r="AU179" s="6" t="str">
        <f t="shared" si="8"/>
        <v>_</v>
      </c>
    </row>
    <row r="180" spans="1:47" hidden="1" x14ac:dyDescent="0.35">
      <c r="A180" s="8"/>
      <c r="B180" s="9"/>
      <c r="C180" s="9"/>
      <c r="D180" s="9"/>
      <c r="E180" s="9"/>
      <c r="F180" s="9"/>
      <c r="G180" s="9"/>
      <c r="H180" s="9"/>
      <c r="I180" s="9"/>
      <c r="J180" s="9"/>
      <c r="K180" s="9"/>
      <c r="L180" s="9"/>
      <c r="M180" s="9"/>
      <c r="N180" s="9"/>
      <c r="O180" s="9"/>
      <c r="P180" s="9"/>
      <c r="Q180" s="9"/>
      <c r="R180" s="9"/>
      <c r="S180" s="9"/>
      <c r="T180" s="9"/>
      <c r="U180" s="9"/>
      <c r="V180" s="9"/>
      <c r="W180" s="9"/>
      <c r="X180" s="9"/>
      <c r="Y180" s="9"/>
      <c r="Z180" s="9"/>
      <c r="AA180" s="9"/>
      <c r="AB180" s="9"/>
      <c r="AC180" s="9"/>
      <c r="AD180" s="9"/>
      <c r="AE180" s="9"/>
      <c r="AF180" s="9"/>
      <c r="AG180" s="9"/>
      <c r="AH180" s="9"/>
      <c r="AI180" s="9"/>
      <c r="AJ180" s="9"/>
      <c r="AK180" s="9"/>
      <c r="AL180" s="9"/>
      <c r="AM180" s="10"/>
      <c r="AN180" s="535"/>
      <c r="AO180" s="6">
        <f t="shared" si="6"/>
        <v>0</v>
      </c>
      <c r="AP180" s="6" t="str">
        <f>IF($D180="","",IF(COUNTIF(SPDB!$B$5:$B$50,$D180)=0,"適用無い？確認して",_xlfn.XLOOKUP($D180,SPDB!$B$5:$B$50,SPDB!$H$5:$H$50,"",,)))</f>
        <v/>
      </c>
      <c r="AQ180" s="112"/>
      <c r="AR180" s="6" t="str">
        <f t="shared" si="7"/>
        <v/>
      </c>
      <c r="AS180" s="6" t="str">
        <f>IF(D180="","",IF(AP180=0,"データ無!!",IF(COUNTIF(WeDB!$D$4:$D$183,$AP180)&gt;0,"WE適用",IF(AP180="適用無い？確認して","データ無!!",IF(AP180="（適用外）","適用無し","WE適用")))))</f>
        <v/>
      </c>
      <c r="AT180" s="6" t="str">
        <f>IF(AND(AS180="WE適用",COUNTIF(Planning!$AS$10:$AS$896,$AP180&amp;"_"&amp;$AR180)&gt;0),"計画ok",IF(AND(AS180="WE適用",COUNTIF(Planning!$AS$10:$AS$896,$AP180&amp;"_"&amp;$AR180)=0),"未反映NG",""))</f>
        <v/>
      </c>
      <c r="AU180" s="6" t="str">
        <f t="shared" si="8"/>
        <v>_</v>
      </c>
    </row>
    <row r="181" spans="1:47" hidden="1" x14ac:dyDescent="0.35">
      <c r="A181" s="8"/>
      <c r="B181" s="9"/>
      <c r="C181" s="9"/>
      <c r="D181" s="9"/>
      <c r="E181" s="9"/>
      <c r="F181" s="9"/>
      <c r="G181" s="9"/>
      <c r="H181" s="9"/>
      <c r="I181" s="9"/>
      <c r="J181" s="9"/>
      <c r="K181" s="9"/>
      <c r="L181" s="9"/>
      <c r="M181" s="9"/>
      <c r="N181" s="9"/>
      <c r="O181" s="9"/>
      <c r="P181" s="9"/>
      <c r="Q181" s="9"/>
      <c r="R181" s="9"/>
      <c r="S181" s="9"/>
      <c r="T181" s="9"/>
      <c r="U181" s="9"/>
      <c r="V181" s="9"/>
      <c r="W181" s="9"/>
      <c r="X181" s="9"/>
      <c r="Y181" s="9"/>
      <c r="Z181" s="9"/>
      <c r="AA181" s="9"/>
      <c r="AB181" s="9"/>
      <c r="AC181" s="9"/>
      <c r="AD181" s="9"/>
      <c r="AE181" s="9"/>
      <c r="AF181" s="9"/>
      <c r="AG181" s="9"/>
      <c r="AH181" s="9"/>
      <c r="AI181" s="9"/>
      <c r="AJ181" s="9"/>
      <c r="AK181" s="9"/>
      <c r="AL181" s="9"/>
      <c r="AM181" s="10"/>
      <c r="AN181" s="535"/>
      <c r="AO181" s="6">
        <f t="shared" si="6"/>
        <v>0</v>
      </c>
      <c r="AP181" s="6" t="str">
        <f>IF($D181="","",IF(COUNTIF(SPDB!$B$5:$B$50,$D181)=0,"適用無い？確認して",_xlfn.XLOOKUP($D181,SPDB!$B$5:$B$50,SPDB!$H$5:$H$50,"",,)))</f>
        <v/>
      </c>
      <c r="AQ181" s="112"/>
      <c r="AR181" s="6" t="str">
        <f t="shared" si="7"/>
        <v/>
      </c>
      <c r="AS181" s="6" t="str">
        <f>IF(D181="","",IF(AP181=0,"データ無!!",IF(COUNTIF(WeDB!$D$4:$D$183,$AP181)&gt;0,"WE適用",IF(AP181="適用無い？確認して","データ無!!",IF(AP181="（適用外）","適用無し","WE適用")))))</f>
        <v/>
      </c>
      <c r="AT181" s="6" t="str">
        <f>IF(AND(AS181="WE適用",COUNTIF(Planning!$AS$10:$AS$896,$AP181&amp;"_"&amp;$AR181)&gt;0),"計画ok",IF(AND(AS181="WE適用",COUNTIF(Planning!$AS$10:$AS$896,$AP181&amp;"_"&amp;$AR181)=0),"未反映NG",""))</f>
        <v/>
      </c>
      <c r="AU181" s="6" t="str">
        <f t="shared" si="8"/>
        <v>_</v>
      </c>
    </row>
    <row r="182" spans="1:47" hidden="1" x14ac:dyDescent="0.35">
      <c r="A182" s="8"/>
      <c r="B182" s="9"/>
      <c r="C182" s="9"/>
      <c r="D182" s="9"/>
      <c r="E182" s="9"/>
      <c r="F182" s="9"/>
      <c r="G182" s="9"/>
      <c r="H182" s="9"/>
      <c r="I182" s="9"/>
      <c r="J182" s="9"/>
      <c r="K182" s="9"/>
      <c r="L182" s="9"/>
      <c r="M182" s="9"/>
      <c r="N182" s="9"/>
      <c r="O182" s="9"/>
      <c r="P182" s="9"/>
      <c r="Q182" s="9"/>
      <c r="R182" s="9"/>
      <c r="S182" s="9"/>
      <c r="T182" s="9"/>
      <c r="U182" s="9"/>
      <c r="V182" s="9"/>
      <c r="W182" s="9"/>
      <c r="X182" s="9"/>
      <c r="Y182" s="9"/>
      <c r="Z182" s="9"/>
      <c r="AA182" s="9"/>
      <c r="AB182" s="9"/>
      <c r="AC182" s="9"/>
      <c r="AD182" s="9"/>
      <c r="AE182" s="9"/>
      <c r="AF182" s="9"/>
      <c r="AG182" s="9"/>
      <c r="AH182" s="9"/>
      <c r="AI182" s="9"/>
      <c r="AJ182" s="9"/>
      <c r="AK182" s="9"/>
      <c r="AL182" s="9"/>
      <c r="AM182" s="10"/>
      <c r="AN182" s="535"/>
      <c r="AO182" s="6">
        <f t="shared" si="6"/>
        <v>0</v>
      </c>
      <c r="AP182" s="6" t="str">
        <f>IF($D182="","",IF(COUNTIF(SPDB!$B$5:$B$50,$D182)=0,"適用無い？確認して",_xlfn.XLOOKUP($D182,SPDB!$B$5:$B$50,SPDB!$H$5:$H$50,"",,)))</f>
        <v/>
      </c>
      <c r="AQ182" s="112"/>
      <c r="AR182" s="6" t="str">
        <f t="shared" si="7"/>
        <v/>
      </c>
      <c r="AS182" s="6" t="str">
        <f>IF(D182="","",IF(AP182=0,"データ無!!",IF(COUNTIF(WeDB!$D$4:$D$183,$AP182)&gt;0,"WE適用",IF(AP182="適用無い？確認して","データ無!!",IF(AP182="（適用外）","適用無し","WE適用")))))</f>
        <v/>
      </c>
      <c r="AT182" s="6" t="str">
        <f>IF(AND(AS182="WE適用",COUNTIF(Planning!$AS$10:$AS$896,$AP182&amp;"_"&amp;$AR182)&gt;0),"計画ok",IF(AND(AS182="WE適用",COUNTIF(Planning!$AS$10:$AS$896,$AP182&amp;"_"&amp;$AR182)=0),"未反映NG",""))</f>
        <v/>
      </c>
      <c r="AU182" s="6" t="str">
        <f t="shared" si="8"/>
        <v>_</v>
      </c>
    </row>
    <row r="183" spans="1:47" hidden="1" x14ac:dyDescent="0.35">
      <c r="A183" s="8"/>
      <c r="B183" s="9"/>
      <c r="C183" s="9"/>
      <c r="D183" s="9"/>
      <c r="E183" s="9"/>
      <c r="F183" s="9"/>
      <c r="G183" s="9"/>
      <c r="H183" s="9"/>
      <c r="I183" s="9"/>
      <c r="J183" s="9"/>
      <c r="K183" s="9"/>
      <c r="L183" s="9"/>
      <c r="M183" s="9"/>
      <c r="N183" s="9"/>
      <c r="O183" s="9"/>
      <c r="P183" s="9"/>
      <c r="Q183" s="9"/>
      <c r="R183" s="9"/>
      <c r="S183" s="9"/>
      <c r="T183" s="9"/>
      <c r="U183" s="9"/>
      <c r="V183" s="9"/>
      <c r="W183" s="9"/>
      <c r="X183" s="9"/>
      <c r="Y183" s="9"/>
      <c r="Z183" s="9"/>
      <c r="AA183" s="9"/>
      <c r="AB183" s="9"/>
      <c r="AC183" s="9"/>
      <c r="AD183" s="9"/>
      <c r="AE183" s="9"/>
      <c r="AF183" s="9"/>
      <c r="AG183" s="9"/>
      <c r="AH183" s="9"/>
      <c r="AI183" s="9"/>
      <c r="AJ183" s="9"/>
      <c r="AK183" s="9"/>
      <c r="AL183" s="9"/>
      <c r="AM183" s="10"/>
      <c r="AN183" s="535"/>
      <c r="AO183" s="6">
        <f t="shared" si="6"/>
        <v>0</v>
      </c>
      <c r="AP183" s="6" t="str">
        <f>IF($D183="","",IF(COUNTIF(SPDB!$B$5:$B$50,$D183)=0,"適用無い？確認して",_xlfn.XLOOKUP($D183,SPDB!$B$5:$B$50,SPDB!$H$5:$H$50,"",,)))</f>
        <v/>
      </c>
      <c r="AQ183" s="112"/>
      <c r="AR183" s="6" t="str">
        <f t="shared" si="7"/>
        <v/>
      </c>
      <c r="AS183" s="6" t="str">
        <f>IF(D183="","",IF(AP183=0,"データ無!!",IF(COUNTIF(WeDB!$D$4:$D$183,$AP183)&gt;0,"WE適用",IF(AP183="適用無い？確認して","データ無!!",IF(AP183="（適用外）","適用無し","WE適用")))))</f>
        <v/>
      </c>
      <c r="AT183" s="6" t="str">
        <f>IF(AND(AS183="WE適用",COUNTIF(Planning!$AS$10:$AS$896,$AP183&amp;"_"&amp;$AR183)&gt;0),"計画ok",IF(AND(AS183="WE適用",COUNTIF(Planning!$AS$10:$AS$896,$AP183&amp;"_"&amp;$AR183)=0),"未反映NG",""))</f>
        <v/>
      </c>
      <c r="AU183" s="6" t="str">
        <f t="shared" si="8"/>
        <v>_</v>
      </c>
    </row>
    <row r="184" spans="1:47" hidden="1" x14ac:dyDescent="0.35">
      <c r="A184" s="8"/>
      <c r="B184" s="9"/>
      <c r="C184" s="9"/>
      <c r="D184" s="9"/>
      <c r="E184" s="9"/>
      <c r="F184" s="9"/>
      <c r="G184" s="9"/>
      <c r="H184" s="9"/>
      <c r="I184" s="9"/>
      <c r="J184" s="9"/>
      <c r="K184" s="9"/>
      <c r="L184" s="9"/>
      <c r="M184" s="9"/>
      <c r="N184" s="9"/>
      <c r="O184" s="9"/>
      <c r="P184" s="9"/>
      <c r="Q184" s="9"/>
      <c r="R184" s="9"/>
      <c r="S184" s="9"/>
      <c r="T184" s="9"/>
      <c r="U184" s="9"/>
      <c r="V184" s="9"/>
      <c r="W184" s="9"/>
      <c r="X184" s="9"/>
      <c r="Y184" s="9"/>
      <c r="Z184" s="9"/>
      <c r="AA184" s="9"/>
      <c r="AB184" s="9"/>
      <c r="AC184" s="9"/>
      <c r="AD184" s="9"/>
      <c r="AE184" s="9"/>
      <c r="AF184" s="9"/>
      <c r="AG184" s="9"/>
      <c r="AH184" s="9"/>
      <c r="AI184" s="9"/>
      <c r="AJ184" s="9"/>
      <c r="AK184" s="9"/>
      <c r="AL184" s="9"/>
      <c r="AM184" s="10"/>
      <c r="AN184" s="535"/>
      <c r="AO184" s="6">
        <f t="shared" si="6"/>
        <v>0</v>
      </c>
      <c r="AP184" s="6" t="str">
        <f>IF($D184="","",IF(COUNTIF(SPDB!$B$5:$B$50,$D184)=0,"適用無い？確認して",_xlfn.XLOOKUP($D184,SPDB!$B$5:$B$50,SPDB!$H$5:$H$50,"",,)))</f>
        <v/>
      </c>
      <c r="AQ184" s="112"/>
      <c r="AR184" s="6" t="str">
        <f t="shared" si="7"/>
        <v/>
      </c>
      <c r="AS184" s="6" t="str">
        <f>IF(D184="","",IF(AP184=0,"データ無!!",IF(COUNTIF(WeDB!$D$4:$D$183,$AP184)&gt;0,"WE適用",IF(AP184="適用無い？確認して","データ無!!",IF(AP184="（適用外）","適用無し","WE適用")))))</f>
        <v/>
      </c>
      <c r="AT184" s="6" t="str">
        <f>IF(AND(AS184="WE適用",COUNTIF(Planning!$AS$10:$AS$896,$AP184&amp;"_"&amp;$AR184)&gt;0),"計画ok",IF(AND(AS184="WE適用",COUNTIF(Planning!$AS$10:$AS$896,$AP184&amp;"_"&amp;$AR184)=0),"未反映NG",""))</f>
        <v/>
      </c>
      <c r="AU184" s="6" t="str">
        <f t="shared" si="8"/>
        <v>_</v>
      </c>
    </row>
    <row r="185" spans="1:47" hidden="1" x14ac:dyDescent="0.35">
      <c r="A185" s="8"/>
      <c r="B185" s="9"/>
      <c r="C185" s="9"/>
      <c r="D185" s="9"/>
      <c r="E185" s="9"/>
      <c r="F185" s="9"/>
      <c r="G185" s="9"/>
      <c r="H185" s="9"/>
      <c r="I185" s="9"/>
      <c r="J185" s="9"/>
      <c r="K185" s="9"/>
      <c r="L185" s="9"/>
      <c r="M185" s="9"/>
      <c r="N185" s="9"/>
      <c r="O185" s="9"/>
      <c r="P185" s="9"/>
      <c r="Q185" s="9"/>
      <c r="R185" s="9"/>
      <c r="S185" s="9"/>
      <c r="T185" s="9"/>
      <c r="U185" s="9"/>
      <c r="V185" s="9"/>
      <c r="W185" s="9"/>
      <c r="X185" s="9"/>
      <c r="Y185" s="9"/>
      <c r="Z185" s="9"/>
      <c r="AA185" s="9"/>
      <c r="AB185" s="9"/>
      <c r="AC185" s="9"/>
      <c r="AD185" s="9"/>
      <c r="AE185" s="9"/>
      <c r="AF185" s="9"/>
      <c r="AG185" s="9"/>
      <c r="AH185" s="9"/>
      <c r="AI185" s="9"/>
      <c r="AJ185" s="9"/>
      <c r="AK185" s="9"/>
      <c r="AL185" s="9"/>
      <c r="AM185" s="10"/>
      <c r="AN185" s="535"/>
      <c r="AO185" s="6">
        <f t="shared" si="6"/>
        <v>0</v>
      </c>
      <c r="AP185" s="6" t="str">
        <f>IF($D185="","",IF(COUNTIF(SPDB!$B$5:$B$50,$D185)=0,"適用無い？確認して",_xlfn.XLOOKUP($D185,SPDB!$B$5:$B$50,SPDB!$H$5:$H$50,"",,)))</f>
        <v/>
      </c>
      <c r="AQ185" s="112"/>
      <c r="AR185" s="6" t="str">
        <f t="shared" si="7"/>
        <v/>
      </c>
      <c r="AS185" s="6" t="str">
        <f>IF(D185="","",IF(AP185=0,"データ無!!",IF(COUNTIF(WeDB!$D$4:$D$183,$AP185)&gt;0,"WE適用",IF(AP185="適用無い？確認して","データ無!!",IF(AP185="（適用外）","適用無し","WE適用")))))</f>
        <v/>
      </c>
      <c r="AT185" s="6" t="str">
        <f>IF(AND(AS185="WE適用",COUNTIF(Planning!$AS$10:$AS$896,$AP185&amp;"_"&amp;$AR185)&gt;0),"計画ok",IF(AND(AS185="WE適用",COUNTIF(Planning!$AS$10:$AS$896,$AP185&amp;"_"&amp;$AR185)=0),"未反映NG",""))</f>
        <v/>
      </c>
      <c r="AU185" s="6" t="str">
        <f t="shared" si="8"/>
        <v>_</v>
      </c>
    </row>
    <row r="186" spans="1:47" hidden="1" x14ac:dyDescent="0.35">
      <c r="A186" s="8"/>
      <c r="B186" s="9"/>
      <c r="C186" s="9"/>
      <c r="D186" s="9"/>
      <c r="E186" s="9"/>
      <c r="F186" s="9"/>
      <c r="G186" s="9"/>
      <c r="H186" s="9"/>
      <c r="I186" s="9"/>
      <c r="J186" s="9"/>
      <c r="K186" s="9"/>
      <c r="L186" s="9"/>
      <c r="M186" s="9"/>
      <c r="N186" s="9"/>
      <c r="O186" s="9"/>
      <c r="P186" s="9"/>
      <c r="Q186" s="9"/>
      <c r="R186" s="9"/>
      <c r="S186" s="9"/>
      <c r="T186" s="9"/>
      <c r="U186" s="9"/>
      <c r="V186" s="9"/>
      <c r="W186" s="9"/>
      <c r="X186" s="9"/>
      <c r="Y186" s="9"/>
      <c r="Z186" s="9"/>
      <c r="AA186" s="9"/>
      <c r="AB186" s="9"/>
      <c r="AC186" s="9"/>
      <c r="AD186" s="9"/>
      <c r="AE186" s="9"/>
      <c r="AF186" s="9"/>
      <c r="AG186" s="9"/>
      <c r="AH186" s="9"/>
      <c r="AI186" s="9"/>
      <c r="AJ186" s="9"/>
      <c r="AK186" s="9"/>
      <c r="AL186" s="9"/>
      <c r="AM186" s="10"/>
      <c r="AN186" s="535"/>
      <c r="AO186" s="6">
        <f t="shared" si="6"/>
        <v>0</v>
      </c>
      <c r="AP186" s="6" t="str">
        <f>IF($D186="","",IF(COUNTIF(SPDB!$B$5:$B$50,$D186)=0,"適用無い？確認して",_xlfn.XLOOKUP($D186,SPDB!$B$5:$B$50,SPDB!$H$5:$H$50,"",,)))</f>
        <v/>
      </c>
      <c r="AQ186" s="112"/>
      <c r="AR186" s="6" t="str">
        <f t="shared" si="7"/>
        <v/>
      </c>
      <c r="AS186" s="6" t="str">
        <f>IF(D186="","",IF(AP186=0,"データ無!!",IF(COUNTIF(WeDB!$D$4:$D$183,$AP186)&gt;0,"WE適用",IF(AP186="適用無い？確認して","データ無!!",IF(AP186="（適用外）","適用無し","WE適用")))))</f>
        <v/>
      </c>
      <c r="AT186" s="6" t="str">
        <f>IF(AND(AS186="WE適用",COUNTIF(Planning!$AS$10:$AS$896,$AP186&amp;"_"&amp;$AR186)&gt;0),"計画ok",IF(AND(AS186="WE適用",COUNTIF(Planning!$AS$10:$AS$896,$AP186&amp;"_"&amp;$AR186)=0),"未反映NG",""))</f>
        <v/>
      </c>
      <c r="AU186" s="6" t="str">
        <f t="shared" si="8"/>
        <v>_</v>
      </c>
    </row>
    <row r="187" spans="1:47" hidden="1" x14ac:dyDescent="0.35">
      <c r="A187" s="8"/>
      <c r="B187" s="9"/>
      <c r="C187" s="9"/>
      <c r="D187" s="9"/>
      <c r="E187" s="9"/>
      <c r="F187" s="9"/>
      <c r="G187" s="9"/>
      <c r="H187" s="9"/>
      <c r="I187" s="9"/>
      <c r="J187" s="9"/>
      <c r="K187" s="9"/>
      <c r="L187" s="9"/>
      <c r="M187" s="9"/>
      <c r="N187" s="9"/>
      <c r="O187" s="9"/>
      <c r="P187" s="9"/>
      <c r="Q187" s="9"/>
      <c r="R187" s="9"/>
      <c r="S187" s="9"/>
      <c r="T187" s="9"/>
      <c r="U187" s="9"/>
      <c r="V187" s="9"/>
      <c r="W187" s="9"/>
      <c r="X187" s="9"/>
      <c r="Y187" s="9"/>
      <c r="Z187" s="9"/>
      <c r="AA187" s="9"/>
      <c r="AB187" s="9"/>
      <c r="AC187" s="9"/>
      <c r="AD187" s="9"/>
      <c r="AE187" s="9"/>
      <c r="AF187" s="9"/>
      <c r="AG187" s="9"/>
      <c r="AH187" s="9"/>
      <c r="AI187" s="9"/>
      <c r="AJ187" s="9"/>
      <c r="AK187" s="9"/>
      <c r="AL187" s="9"/>
      <c r="AM187" s="10"/>
      <c r="AN187" s="535"/>
      <c r="AO187" s="6">
        <f t="shared" si="6"/>
        <v>0</v>
      </c>
      <c r="AP187" s="6" t="str">
        <f>IF($D187="","",IF(COUNTIF(SPDB!$B$5:$B$50,$D187)=0,"適用無い？確認して",_xlfn.XLOOKUP($D187,SPDB!$B$5:$B$50,SPDB!$H$5:$H$50,"",,)))</f>
        <v/>
      </c>
      <c r="AQ187" s="112"/>
      <c r="AR187" s="6" t="str">
        <f t="shared" si="7"/>
        <v/>
      </c>
      <c r="AS187" s="6" t="str">
        <f>IF(D187="","",IF(AP187=0,"データ無!!",IF(COUNTIF(WeDB!$D$4:$D$183,$AP187)&gt;0,"WE適用",IF(AP187="適用無い？確認して","データ無!!",IF(AP187="（適用外）","適用無し","WE適用")))))</f>
        <v/>
      </c>
      <c r="AT187" s="6" t="str">
        <f>IF(AND(AS187="WE適用",COUNTIF(Planning!$AS$10:$AS$896,$AP187&amp;"_"&amp;$AR187)&gt;0),"計画ok",IF(AND(AS187="WE適用",COUNTIF(Planning!$AS$10:$AS$896,$AP187&amp;"_"&amp;$AR187)=0),"未反映NG",""))</f>
        <v/>
      </c>
      <c r="AU187" s="6" t="str">
        <f t="shared" si="8"/>
        <v>_</v>
      </c>
    </row>
    <row r="188" spans="1:47" hidden="1" x14ac:dyDescent="0.35">
      <c r="A188" s="8"/>
      <c r="B188" s="9"/>
      <c r="C188" s="9"/>
      <c r="D188" s="9"/>
      <c r="E188" s="9"/>
      <c r="F188" s="9"/>
      <c r="G188" s="9"/>
      <c r="H188" s="9"/>
      <c r="I188" s="9"/>
      <c r="J188" s="9"/>
      <c r="K188" s="9"/>
      <c r="L188" s="9"/>
      <c r="M188" s="9"/>
      <c r="N188" s="9"/>
      <c r="O188" s="9"/>
      <c r="P188" s="9"/>
      <c r="Q188" s="9"/>
      <c r="R188" s="9"/>
      <c r="S188" s="9"/>
      <c r="T188" s="9"/>
      <c r="U188" s="9"/>
      <c r="V188" s="9"/>
      <c r="W188" s="9"/>
      <c r="X188" s="9"/>
      <c r="Y188" s="9"/>
      <c r="Z188" s="9"/>
      <c r="AA188" s="9"/>
      <c r="AB188" s="9"/>
      <c r="AC188" s="9"/>
      <c r="AD188" s="9"/>
      <c r="AE188" s="9"/>
      <c r="AF188" s="9"/>
      <c r="AG188" s="9"/>
      <c r="AH188" s="9"/>
      <c r="AI188" s="9"/>
      <c r="AJ188" s="9"/>
      <c r="AK188" s="9"/>
      <c r="AL188" s="9"/>
      <c r="AM188" s="10"/>
      <c r="AN188" s="535"/>
      <c r="AO188" s="6">
        <f t="shared" si="6"/>
        <v>0</v>
      </c>
      <c r="AP188" s="6" t="str">
        <f>IF($D188="","",IF(COUNTIF(SPDB!$B$5:$B$50,$D188)=0,"適用無い？確認して",_xlfn.XLOOKUP($D188,SPDB!$B$5:$B$50,SPDB!$H$5:$H$50,"",,)))</f>
        <v/>
      </c>
      <c r="AQ188" s="112"/>
      <c r="AR188" s="6" t="str">
        <f t="shared" si="7"/>
        <v/>
      </c>
      <c r="AS188" s="6" t="str">
        <f>IF(D188="","",IF(AP188=0,"データ無!!",IF(COUNTIF(WeDB!$D$4:$D$183,$AP188)&gt;0,"WE適用",IF(AP188="適用無い？確認して","データ無!!",IF(AP188="（適用外）","適用無し","WE適用")))))</f>
        <v/>
      </c>
      <c r="AT188" s="6" t="str">
        <f>IF(AND(AS188="WE適用",COUNTIF(Planning!$AS$10:$AS$896,$AP188&amp;"_"&amp;$AR188)&gt;0),"計画ok",IF(AND(AS188="WE適用",COUNTIF(Planning!$AS$10:$AS$896,$AP188&amp;"_"&amp;$AR188)=0),"未反映NG",""))</f>
        <v/>
      </c>
      <c r="AU188" s="6" t="str">
        <f t="shared" si="8"/>
        <v>_</v>
      </c>
    </row>
    <row r="189" spans="1:47" hidden="1" x14ac:dyDescent="0.35">
      <c r="A189" s="8"/>
      <c r="B189" s="9"/>
      <c r="C189" s="9"/>
      <c r="D189" s="9"/>
      <c r="E189" s="9"/>
      <c r="F189" s="9"/>
      <c r="G189" s="9"/>
      <c r="H189" s="9"/>
      <c r="I189" s="9"/>
      <c r="J189" s="9"/>
      <c r="K189" s="9"/>
      <c r="L189" s="9"/>
      <c r="M189" s="9"/>
      <c r="N189" s="9"/>
      <c r="O189" s="9"/>
      <c r="P189" s="9"/>
      <c r="Q189" s="9"/>
      <c r="R189" s="9"/>
      <c r="S189" s="9"/>
      <c r="T189" s="9"/>
      <c r="U189" s="9"/>
      <c r="V189" s="9"/>
      <c r="W189" s="9"/>
      <c r="X189" s="9"/>
      <c r="Y189" s="9"/>
      <c r="Z189" s="9"/>
      <c r="AA189" s="9"/>
      <c r="AB189" s="9"/>
      <c r="AC189" s="9"/>
      <c r="AD189" s="9"/>
      <c r="AE189" s="9"/>
      <c r="AF189" s="9"/>
      <c r="AG189" s="9"/>
      <c r="AH189" s="9"/>
      <c r="AI189" s="9"/>
      <c r="AJ189" s="9"/>
      <c r="AK189" s="9"/>
      <c r="AL189" s="9"/>
      <c r="AM189" s="10"/>
      <c r="AN189" s="535"/>
      <c r="AO189" s="6">
        <f t="shared" si="6"/>
        <v>0</v>
      </c>
      <c r="AP189" s="6" t="str">
        <f>IF($D189="","",IF(COUNTIF(SPDB!$B$5:$B$50,$D189)=0,"適用無い？確認して",_xlfn.XLOOKUP($D189,SPDB!$B$5:$B$50,SPDB!$H$5:$H$50,"",,)))</f>
        <v/>
      </c>
      <c r="AQ189" s="112"/>
      <c r="AR189" s="6" t="str">
        <f t="shared" si="7"/>
        <v/>
      </c>
      <c r="AS189" s="6" t="str">
        <f>IF(D189="","",IF(AP189=0,"データ無!!",IF(COUNTIF(WeDB!$D$4:$D$183,$AP189)&gt;0,"WE適用",IF(AP189="適用無い？確認して","データ無!!",IF(AP189="（適用外）","適用無し","WE適用")))))</f>
        <v/>
      </c>
      <c r="AT189" s="6" t="str">
        <f>IF(AND(AS189="WE適用",COUNTIF(Planning!$AS$10:$AS$896,$AP189&amp;"_"&amp;$AR189)&gt;0),"計画ok",IF(AND(AS189="WE適用",COUNTIF(Planning!$AS$10:$AS$896,$AP189&amp;"_"&amp;$AR189)=0),"未反映NG",""))</f>
        <v/>
      </c>
      <c r="AU189" s="6" t="str">
        <f t="shared" si="8"/>
        <v>_</v>
      </c>
    </row>
    <row r="190" spans="1:47" hidden="1" x14ac:dyDescent="0.35">
      <c r="A190" s="8"/>
      <c r="B190" s="9"/>
      <c r="C190" s="9"/>
      <c r="D190" s="9"/>
      <c r="E190" s="9"/>
      <c r="F190" s="9"/>
      <c r="G190" s="9"/>
      <c r="H190" s="9"/>
      <c r="I190" s="9"/>
      <c r="J190" s="9"/>
      <c r="K190" s="9"/>
      <c r="L190" s="9"/>
      <c r="M190" s="9"/>
      <c r="N190" s="9"/>
      <c r="O190" s="9"/>
      <c r="P190" s="9"/>
      <c r="Q190" s="9"/>
      <c r="R190" s="9"/>
      <c r="S190" s="9"/>
      <c r="T190" s="9"/>
      <c r="U190" s="9"/>
      <c r="V190" s="9"/>
      <c r="W190" s="9"/>
      <c r="X190" s="9"/>
      <c r="Y190" s="9"/>
      <c r="Z190" s="9"/>
      <c r="AA190" s="9"/>
      <c r="AB190" s="9"/>
      <c r="AC190" s="9"/>
      <c r="AD190" s="9"/>
      <c r="AE190" s="9"/>
      <c r="AF190" s="9"/>
      <c r="AG190" s="9"/>
      <c r="AH190" s="9"/>
      <c r="AI190" s="9"/>
      <c r="AJ190" s="9"/>
      <c r="AK190" s="9"/>
      <c r="AL190" s="9"/>
      <c r="AM190" s="10"/>
      <c r="AN190" s="535"/>
      <c r="AO190" s="6">
        <f t="shared" si="6"/>
        <v>0</v>
      </c>
      <c r="AP190" s="6" t="str">
        <f>IF($D190="","",IF(COUNTIF(SPDB!$B$5:$B$50,$D190)=0,"適用無い？確認して",_xlfn.XLOOKUP($D190,SPDB!$B$5:$B$50,SPDB!$H$5:$H$50,"",,)))</f>
        <v/>
      </c>
      <c r="AQ190" s="112"/>
      <c r="AR190" s="6" t="str">
        <f t="shared" si="7"/>
        <v/>
      </c>
      <c r="AS190" s="6" t="str">
        <f>IF(D190="","",IF(AP190=0,"データ無!!",IF(COUNTIF(WeDB!$D$4:$D$183,$AP190)&gt;0,"WE適用",IF(AP190="適用無い？確認して","データ無!!",IF(AP190="（適用外）","適用無し","WE適用")))))</f>
        <v/>
      </c>
      <c r="AT190" s="6" t="str">
        <f>IF(AND(AS190="WE適用",COUNTIF(Planning!$AS$10:$AS$896,$AP190&amp;"_"&amp;$AR190)&gt;0),"計画ok",IF(AND(AS190="WE適用",COUNTIF(Planning!$AS$10:$AS$896,$AP190&amp;"_"&amp;$AR190)=0),"未反映NG",""))</f>
        <v/>
      </c>
      <c r="AU190" s="6" t="str">
        <f t="shared" si="8"/>
        <v>_</v>
      </c>
    </row>
    <row r="191" spans="1:47" hidden="1" x14ac:dyDescent="0.35">
      <c r="A191" s="8"/>
      <c r="B191" s="9"/>
      <c r="C191" s="9"/>
      <c r="D191" s="9"/>
      <c r="E191" s="9"/>
      <c r="F191" s="9"/>
      <c r="G191" s="9"/>
      <c r="H191" s="9"/>
      <c r="I191" s="9"/>
      <c r="J191" s="9"/>
      <c r="K191" s="9"/>
      <c r="L191" s="9"/>
      <c r="M191" s="9"/>
      <c r="N191" s="9"/>
      <c r="O191" s="9"/>
      <c r="P191" s="9"/>
      <c r="Q191" s="9"/>
      <c r="R191" s="9"/>
      <c r="S191" s="9"/>
      <c r="T191" s="9"/>
      <c r="U191" s="9"/>
      <c r="V191" s="9"/>
      <c r="W191" s="9"/>
      <c r="X191" s="9"/>
      <c r="Y191" s="9"/>
      <c r="Z191" s="9"/>
      <c r="AA191" s="9"/>
      <c r="AB191" s="9"/>
      <c r="AC191" s="9"/>
      <c r="AD191" s="9"/>
      <c r="AE191" s="9"/>
      <c r="AF191" s="9"/>
      <c r="AG191" s="9"/>
      <c r="AH191" s="9"/>
      <c r="AI191" s="9"/>
      <c r="AJ191" s="9"/>
      <c r="AK191" s="9"/>
      <c r="AL191" s="9"/>
      <c r="AM191" s="10"/>
      <c r="AN191" s="535"/>
      <c r="AO191" s="6">
        <f t="shared" si="6"/>
        <v>0</v>
      </c>
      <c r="AP191" s="6" t="str">
        <f>IF($D191="","",IF(COUNTIF(SPDB!$B$5:$B$50,$D191)=0,"適用無い？確認して",_xlfn.XLOOKUP($D191,SPDB!$B$5:$B$50,SPDB!$H$5:$H$50,"",,)))</f>
        <v/>
      </c>
      <c r="AQ191" s="112"/>
      <c r="AR191" s="6" t="str">
        <f t="shared" si="7"/>
        <v/>
      </c>
      <c r="AS191" s="6" t="str">
        <f>IF(D191="","",IF(AP191=0,"データ無!!",IF(COUNTIF(WeDB!$D$4:$D$183,$AP191)&gt;0,"WE適用",IF(AP191="適用無い？確認して","データ無!!",IF(AP191="（適用外）","適用無し","WE適用")))))</f>
        <v/>
      </c>
      <c r="AT191" s="6" t="str">
        <f>IF(AND(AS191="WE適用",COUNTIF(Planning!$AS$10:$AS$896,$AP191&amp;"_"&amp;$AR191)&gt;0),"計画ok",IF(AND(AS191="WE適用",COUNTIF(Planning!$AS$10:$AS$896,$AP191&amp;"_"&amp;$AR191)=0),"未反映NG",""))</f>
        <v/>
      </c>
      <c r="AU191" s="6" t="str">
        <f t="shared" si="8"/>
        <v>_</v>
      </c>
    </row>
    <row r="192" spans="1:47" hidden="1" x14ac:dyDescent="0.35">
      <c r="A192" s="8"/>
      <c r="B192" s="9"/>
      <c r="C192" s="9"/>
      <c r="D192" s="9"/>
      <c r="E192" s="9"/>
      <c r="F192" s="9"/>
      <c r="G192" s="9"/>
      <c r="H192" s="9"/>
      <c r="I192" s="9"/>
      <c r="J192" s="9"/>
      <c r="K192" s="9"/>
      <c r="L192" s="9"/>
      <c r="M192" s="9"/>
      <c r="N192" s="9"/>
      <c r="O192" s="9"/>
      <c r="P192" s="9"/>
      <c r="Q192" s="9"/>
      <c r="R192" s="9"/>
      <c r="S192" s="9"/>
      <c r="T192" s="9"/>
      <c r="U192" s="9"/>
      <c r="V192" s="9"/>
      <c r="W192" s="9"/>
      <c r="X192" s="9"/>
      <c r="Y192" s="9"/>
      <c r="Z192" s="9"/>
      <c r="AA192" s="9"/>
      <c r="AB192" s="9"/>
      <c r="AC192" s="9"/>
      <c r="AD192" s="9"/>
      <c r="AE192" s="9"/>
      <c r="AF192" s="9"/>
      <c r="AG192" s="9"/>
      <c r="AH192" s="9"/>
      <c r="AI192" s="9"/>
      <c r="AJ192" s="9"/>
      <c r="AK192" s="9"/>
      <c r="AL192" s="9"/>
      <c r="AM192" s="10"/>
      <c r="AN192" s="535"/>
      <c r="AO192" s="6">
        <f t="shared" si="6"/>
        <v>0</v>
      </c>
      <c r="AP192" s="6" t="str">
        <f>IF($D192="","",IF(COUNTIF(SPDB!$B$5:$B$50,$D192)=0,"適用無い？確認して",_xlfn.XLOOKUP($D192,SPDB!$B$5:$B$50,SPDB!$H$5:$H$50,"",,)))</f>
        <v/>
      </c>
      <c r="AQ192" s="112"/>
      <c r="AR192" s="6" t="str">
        <f t="shared" si="7"/>
        <v/>
      </c>
      <c r="AS192" s="6" t="str">
        <f>IF(D192="","",IF(AP192=0,"データ無!!",IF(COUNTIF(WeDB!$D$4:$D$183,$AP192)&gt;0,"WE適用",IF(AP192="適用無い？確認して","データ無!!",IF(AP192="（適用外）","適用無し","WE適用")))))</f>
        <v/>
      </c>
      <c r="AT192" s="6" t="str">
        <f>IF(AND(AS192="WE適用",COUNTIF(Planning!$AS$10:$AS$896,$AP192&amp;"_"&amp;$AR192)&gt;0),"計画ok",IF(AND(AS192="WE適用",COUNTIF(Planning!$AS$10:$AS$896,$AP192&amp;"_"&amp;$AR192)=0),"未反映NG",""))</f>
        <v/>
      </c>
      <c r="AU192" s="6" t="str">
        <f t="shared" si="8"/>
        <v>_</v>
      </c>
    </row>
    <row r="193" spans="1:47" hidden="1" x14ac:dyDescent="0.35">
      <c r="A193" s="8"/>
      <c r="B193" s="9"/>
      <c r="C193" s="9"/>
      <c r="D193" s="9"/>
      <c r="E193" s="9"/>
      <c r="F193" s="9"/>
      <c r="G193" s="9"/>
      <c r="H193" s="9"/>
      <c r="I193" s="9"/>
      <c r="J193" s="9"/>
      <c r="K193" s="9"/>
      <c r="L193" s="9"/>
      <c r="M193" s="9"/>
      <c r="N193" s="9"/>
      <c r="O193" s="9"/>
      <c r="P193" s="9"/>
      <c r="Q193" s="9"/>
      <c r="R193" s="9"/>
      <c r="S193" s="9"/>
      <c r="T193" s="9"/>
      <c r="U193" s="9"/>
      <c r="V193" s="9"/>
      <c r="W193" s="9"/>
      <c r="X193" s="9"/>
      <c r="Y193" s="9"/>
      <c r="Z193" s="9"/>
      <c r="AA193" s="9"/>
      <c r="AB193" s="9"/>
      <c r="AC193" s="9"/>
      <c r="AD193" s="9"/>
      <c r="AE193" s="9"/>
      <c r="AF193" s="9"/>
      <c r="AG193" s="9"/>
      <c r="AH193" s="9"/>
      <c r="AI193" s="9"/>
      <c r="AJ193" s="9"/>
      <c r="AK193" s="9"/>
      <c r="AL193" s="9"/>
      <c r="AM193" s="10"/>
      <c r="AN193" s="535"/>
      <c r="AO193" s="6">
        <f t="shared" si="6"/>
        <v>0</v>
      </c>
      <c r="AP193" s="6" t="str">
        <f>IF($D193="","",IF(COUNTIF(SPDB!$B$5:$B$50,$D193)=0,"適用無い？確認して",_xlfn.XLOOKUP($D193,SPDB!$B$5:$B$50,SPDB!$H$5:$H$50,"",,)))</f>
        <v/>
      </c>
      <c r="AQ193" s="112"/>
      <c r="AR193" s="6" t="str">
        <f t="shared" si="7"/>
        <v/>
      </c>
      <c r="AS193" s="6" t="str">
        <f>IF(D193="","",IF(AP193=0,"データ無!!",IF(COUNTIF(WeDB!$D$4:$D$183,$AP193)&gt;0,"WE適用",IF(AP193="適用無い？確認して","データ無!!",IF(AP193="（適用外）","適用無し","WE適用")))))</f>
        <v/>
      </c>
      <c r="AT193" s="6" t="str">
        <f>IF(AND(AS193="WE適用",COUNTIF(Planning!$AS$10:$AS$896,$AP193&amp;"_"&amp;$AR193)&gt;0),"計画ok",IF(AND(AS193="WE適用",COUNTIF(Planning!$AS$10:$AS$896,$AP193&amp;"_"&amp;$AR193)=0),"未反映NG",""))</f>
        <v/>
      </c>
      <c r="AU193" s="6" t="str">
        <f t="shared" si="8"/>
        <v>_</v>
      </c>
    </row>
    <row r="194" spans="1:47" hidden="1" x14ac:dyDescent="0.35">
      <c r="A194" s="8"/>
      <c r="B194" s="9"/>
      <c r="C194" s="9"/>
      <c r="D194" s="9"/>
      <c r="E194" s="9"/>
      <c r="F194" s="9"/>
      <c r="G194" s="9"/>
      <c r="H194" s="9"/>
      <c r="I194" s="9"/>
      <c r="J194" s="9"/>
      <c r="K194" s="9"/>
      <c r="L194" s="9"/>
      <c r="M194" s="9"/>
      <c r="N194" s="9"/>
      <c r="O194" s="9"/>
      <c r="P194" s="9"/>
      <c r="Q194" s="9"/>
      <c r="R194" s="9"/>
      <c r="S194" s="9"/>
      <c r="T194" s="9"/>
      <c r="U194" s="9"/>
      <c r="V194" s="9"/>
      <c r="W194" s="9"/>
      <c r="X194" s="9"/>
      <c r="Y194" s="9"/>
      <c r="Z194" s="9"/>
      <c r="AA194" s="9"/>
      <c r="AB194" s="9"/>
      <c r="AC194" s="9"/>
      <c r="AD194" s="9"/>
      <c r="AE194" s="9"/>
      <c r="AF194" s="9"/>
      <c r="AG194" s="9"/>
      <c r="AH194" s="9"/>
      <c r="AI194" s="9"/>
      <c r="AJ194" s="9"/>
      <c r="AK194" s="9"/>
      <c r="AL194" s="9"/>
      <c r="AM194" s="10"/>
      <c r="AN194" s="535"/>
      <c r="AO194" s="6">
        <f t="shared" si="6"/>
        <v>0</v>
      </c>
      <c r="AP194" s="6" t="str">
        <f>IF($D194="","",IF(COUNTIF(SPDB!$B$5:$B$50,$D194)=0,"適用無い？確認して",_xlfn.XLOOKUP($D194,SPDB!$B$5:$B$50,SPDB!$H$5:$H$50,"",,)))</f>
        <v/>
      </c>
      <c r="AQ194" s="112"/>
      <c r="AR194" s="6" t="str">
        <f t="shared" si="7"/>
        <v/>
      </c>
      <c r="AS194" s="6" t="str">
        <f>IF(D194="","",IF(AP194=0,"データ無!!",IF(COUNTIF(WeDB!$D$4:$D$183,$AP194)&gt;0,"WE適用",IF(AP194="適用無い？確認して","データ無!!",IF(AP194="（適用外）","適用無し","WE適用")))))</f>
        <v/>
      </c>
      <c r="AT194" s="6" t="str">
        <f>IF(AND(AS194="WE適用",COUNTIF(Planning!$AS$10:$AS$896,$AP194&amp;"_"&amp;$AR194)&gt;0),"計画ok",IF(AND(AS194="WE適用",COUNTIF(Planning!$AS$10:$AS$896,$AP194&amp;"_"&amp;$AR194)=0),"未反映NG",""))</f>
        <v/>
      </c>
      <c r="AU194" s="6" t="str">
        <f t="shared" si="8"/>
        <v>_</v>
      </c>
    </row>
    <row r="195" spans="1:47" hidden="1" x14ac:dyDescent="0.35">
      <c r="A195" s="8"/>
      <c r="B195" s="9"/>
      <c r="C195" s="9"/>
      <c r="D195" s="9"/>
      <c r="E195" s="9"/>
      <c r="F195" s="9"/>
      <c r="G195" s="9"/>
      <c r="H195" s="9"/>
      <c r="I195" s="9"/>
      <c r="J195" s="9"/>
      <c r="K195" s="9"/>
      <c r="L195" s="9"/>
      <c r="M195" s="9"/>
      <c r="N195" s="9"/>
      <c r="O195" s="9"/>
      <c r="P195" s="9"/>
      <c r="Q195" s="9"/>
      <c r="R195" s="9"/>
      <c r="S195" s="9"/>
      <c r="T195" s="9"/>
      <c r="U195" s="9"/>
      <c r="V195" s="9"/>
      <c r="W195" s="9"/>
      <c r="X195" s="9"/>
      <c r="Y195" s="9"/>
      <c r="Z195" s="9"/>
      <c r="AA195" s="9"/>
      <c r="AB195" s="9"/>
      <c r="AC195" s="9"/>
      <c r="AD195" s="9"/>
      <c r="AE195" s="9"/>
      <c r="AF195" s="9"/>
      <c r="AG195" s="9"/>
      <c r="AH195" s="9"/>
      <c r="AI195" s="9"/>
      <c r="AJ195" s="9"/>
      <c r="AK195" s="9"/>
      <c r="AL195" s="9"/>
      <c r="AM195" s="10"/>
      <c r="AN195" s="535"/>
      <c r="AO195" s="6">
        <f t="shared" si="6"/>
        <v>0</v>
      </c>
      <c r="AP195" s="6" t="str">
        <f>IF($D195="","",IF(COUNTIF(SPDB!$B$5:$B$50,$D195)=0,"適用無い？確認して",_xlfn.XLOOKUP($D195,SPDB!$B$5:$B$50,SPDB!$H$5:$H$50,"",,)))</f>
        <v/>
      </c>
      <c r="AQ195" s="112"/>
      <c r="AR195" s="6" t="str">
        <f t="shared" si="7"/>
        <v/>
      </c>
      <c r="AS195" s="6" t="str">
        <f>IF(D195="","",IF(AP195=0,"データ無!!",IF(COUNTIF(WeDB!$D$4:$D$183,$AP195)&gt;0,"WE適用",IF(AP195="適用無い？確認して","データ無!!",IF(AP195="（適用外）","適用無し","WE適用")))))</f>
        <v/>
      </c>
      <c r="AT195" s="6" t="str">
        <f>IF(AND(AS195="WE適用",COUNTIF(Planning!$AS$10:$AS$896,$AP195&amp;"_"&amp;$AR195)&gt;0),"計画ok",IF(AND(AS195="WE適用",COUNTIF(Planning!$AS$10:$AS$896,$AP195&amp;"_"&amp;$AR195)=0),"未反映NG",""))</f>
        <v/>
      </c>
      <c r="AU195" s="6" t="str">
        <f t="shared" si="8"/>
        <v>_</v>
      </c>
    </row>
    <row r="196" spans="1:47" hidden="1" x14ac:dyDescent="0.35">
      <c r="A196" s="8"/>
      <c r="B196" s="9"/>
      <c r="C196" s="9"/>
      <c r="D196" s="9"/>
      <c r="E196" s="9"/>
      <c r="F196" s="9"/>
      <c r="G196" s="9"/>
      <c r="H196" s="9"/>
      <c r="I196" s="9"/>
      <c r="J196" s="9"/>
      <c r="K196" s="9"/>
      <c r="L196" s="9"/>
      <c r="M196" s="9"/>
      <c r="N196" s="9"/>
      <c r="O196" s="9"/>
      <c r="P196" s="9"/>
      <c r="Q196" s="9"/>
      <c r="R196" s="9"/>
      <c r="S196" s="9"/>
      <c r="T196" s="9"/>
      <c r="U196" s="9"/>
      <c r="V196" s="9"/>
      <c r="W196" s="9"/>
      <c r="X196" s="9"/>
      <c r="Y196" s="9"/>
      <c r="Z196" s="9"/>
      <c r="AA196" s="9"/>
      <c r="AB196" s="9"/>
      <c r="AC196" s="9"/>
      <c r="AD196" s="9"/>
      <c r="AE196" s="9"/>
      <c r="AF196" s="9"/>
      <c r="AG196" s="9"/>
      <c r="AH196" s="9"/>
      <c r="AI196" s="9"/>
      <c r="AJ196" s="9"/>
      <c r="AK196" s="9"/>
      <c r="AL196" s="9"/>
      <c r="AM196" s="10"/>
      <c r="AN196" s="535"/>
      <c r="AO196" s="6">
        <f t="shared" si="6"/>
        <v>0</v>
      </c>
      <c r="AP196" s="6" t="str">
        <f>IF($D196="","",IF(COUNTIF(SPDB!$B$5:$B$50,$D196)=0,"適用無い？確認して",_xlfn.XLOOKUP($D196,SPDB!$B$5:$B$50,SPDB!$H$5:$H$50,"",,)))</f>
        <v/>
      </c>
      <c r="AQ196" s="112"/>
      <c r="AR196" s="6" t="str">
        <f t="shared" si="7"/>
        <v/>
      </c>
      <c r="AS196" s="6" t="str">
        <f>IF(D196="","",IF(AP196=0,"データ無!!",IF(COUNTIF(WeDB!$D$4:$D$183,$AP196)&gt;0,"WE適用",IF(AP196="適用無い？確認して","データ無!!",IF(AP196="（適用外）","適用無し","WE適用")))))</f>
        <v/>
      </c>
      <c r="AT196" s="6" t="str">
        <f>IF(AND(AS196="WE適用",COUNTIF(Planning!$AS$10:$AS$896,$AP196&amp;"_"&amp;$AR196)&gt;0),"計画ok",IF(AND(AS196="WE適用",COUNTIF(Planning!$AS$10:$AS$896,$AP196&amp;"_"&amp;$AR196)=0),"未反映NG",""))</f>
        <v/>
      </c>
      <c r="AU196" s="6" t="str">
        <f t="shared" si="8"/>
        <v>_</v>
      </c>
    </row>
    <row r="197" spans="1:47" hidden="1" x14ac:dyDescent="0.35">
      <c r="A197" s="8"/>
      <c r="B197" s="9"/>
      <c r="C197" s="9"/>
      <c r="D197" s="9"/>
      <c r="E197" s="9"/>
      <c r="F197" s="9"/>
      <c r="G197" s="9"/>
      <c r="H197" s="9"/>
      <c r="I197" s="9"/>
      <c r="J197" s="9"/>
      <c r="K197" s="9"/>
      <c r="L197" s="9"/>
      <c r="M197" s="9"/>
      <c r="N197" s="9"/>
      <c r="O197" s="9"/>
      <c r="P197" s="9"/>
      <c r="Q197" s="9"/>
      <c r="R197" s="9"/>
      <c r="S197" s="9"/>
      <c r="T197" s="9"/>
      <c r="U197" s="9"/>
      <c r="V197" s="9"/>
      <c r="W197" s="9"/>
      <c r="X197" s="9"/>
      <c r="Y197" s="9"/>
      <c r="Z197" s="9"/>
      <c r="AA197" s="9"/>
      <c r="AB197" s="9"/>
      <c r="AC197" s="9"/>
      <c r="AD197" s="9"/>
      <c r="AE197" s="9"/>
      <c r="AF197" s="9"/>
      <c r="AG197" s="9"/>
      <c r="AH197" s="9"/>
      <c r="AI197" s="9"/>
      <c r="AJ197" s="9"/>
      <c r="AK197" s="9"/>
      <c r="AL197" s="9"/>
      <c r="AM197" s="10"/>
      <c r="AN197" s="535"/>
      <c r="AO197" s="6">
        <f t="shared" si="6"/>
        <v>0</v>
      </c>
      <c r="AP197" s="6" t="str">
        <f>IF($D197="","",IF(COUNTIF(SPDB!$B$5:$B$50,$D197)=0,"適用無い？確認して",_xlfn.XLOOKUP($D197,SPDB!$B$5:$B$50,SPDB!$H$5:$H$50,"",,)))</f>
        <v/>
      </c>
      <c r="AQ197" s="112"/>
      <c r="AR197" s="6" t="str">
        <f t="shared" si="7"/>
        <v/>
      </c>
      <c r="AS197" s="6" t="str">
        <f>IF(D197="","",IF(AP197=0,"データ無!!",IF(COUNTIF(WeDB!$D$4:$D$183,$AP197)&gt;0,"WE適用",IF(AP197="適用無い？確認して","データ無!!",IF(AP197="（適用外）","適用無し","WE適用")))))</f>
        <v/>
      </c>
      <c r="AT197" s="6" t="str">
        <f>IF(AND(AS197="WE適用",COUNTIF(Planning!$AS$10:$AS$896,$AP197&amp;"_"&amp;$AR197)&gt;0),"計画ok",IF(AND(AS197="WE適用",COUNTIF(Planning!$AS$10:$AS$896,$AP197&amp;"_"&amp;$AR197)=0),"未反映NG",""))</f>
        <v/>
      </c>
      <c r="AU197" s="6" t="str">
        <f t="shared" si="8"/>
        <v>_</v>
      </c>
    </row>
    <row r="198" spans="1:47" hidden="1" x14ac:dyDescent="0.35">
      <c r="A198" s="8"/>
      <c r="B198" s="9"/>
      <c r="C198" s="9"/>
      <c r="D198" s="9"/>
      <c r="E198" s="9"/>
      <c r="F198" s="9"/>
      <c r="G198" s="9"/>
      <c r="H198" s="9"/>
      <c r="I198" s="9"/>
      <c r="J198" s="9"/>
      <c r="K198" s="9"/>
      <c r="L198" s="9"/>
      <c r="M198" s="9"/>
      <c r="N198" s="9"/>
      <c r="O198" s="9"/>
      <c r="P198" s="9"/>
      <c r="Q198" s="9"/>
      <c r="R198" s="9"/>
      <c r="S198" s="9"/>
      <c r="T198" s="9"/>
      <c r="U198" s="9"/>
      <c r="V198" s="9"/>
      <c r="W198" s="9"/>
      <c r="X198" s="9"/>
      <c r="Y198" s="9"/>
      <c r="Z198" s="9"/>
      <c r="AA198" s="9"/>
      <c r="AB198" s="9"/>
      <c r="AC198" s="9"/>
      <c r="AD198" s="9"/>
      <c r="AE198" s="9"/>
      <c r="AF198" s="9"/>
      <c r="AG198" s="9"/>
      <c r="AH198" s="9"/>
      <c r="AI198" s="9"/>
      <c r="AJ198" s="9"/>
      <c r="AK198" s="9"/>
      <c r="AL198" s="9"/>
      <c r="AM198" s="10"/>
      <c r="AN198" s="535"/>
      <c r="AO198" s="6">
        <f t="shared" ref="AO198:AO261" si="9">LEN(D198)</f>
        <v>0</v>
      </c>
      <c r="AP198" s="6" t="str">
        <f>IF($D198="","",IF(COUNTIF(SPDB!$B$5:$B$50,$D198)=0,"適用無い？確認して",_xlfn.XLOOKUP($D198,SPDB!$B$5:$B$50,SPDB!$H$5:$H$50,"",,)))</f>
        <v/>
      </c>
      <c r="AQ198" s="112"/>
      <c r="AR198" s="6" t="str">
        <f t="shared" ref="AR198:AR261" si="10">IF(D198="","","SP")</f>
        <v/>
      </c>
      <c r="AS198" s="6" t="str">
        <f>IF(D198="","",IF(AP198=0,"データ無!!",IF(COUNTIF(WeDB!$D$4:$D$183,$AP198)&gt;0,"WE適用",IF(AP198="適用無い？確認して","データ無!!",IF(AP198="（適用外）","適用無し","WE適用")))))</f>
        <v/>
      </c>
      <c r="AT198" s="6" t="str">
        <f>IF(AND(AS198="WE適用",COUNTIF(Planning!$AS$10:$AS$896,$AP198&amp;"_"&amp;$AR198)&gt;0),"計画ok",IF(AND(AS198="WE適用",COUNTIF(Planning!$AS$10:$AS$896,$AP198&amp;"_"&amp;$AR198)=0),"未反映NG",""))</f>
        <v/>
      </c>
      <c r="AU198" s="6" t="str">
        <f t="shared" ref="AU198:AU261" si="11">AP198&amp;"_"&amp;AR198</f>
        <v>_</v>
      </c>
    </row>
    <row r="199" spans="1:47" hidden="1" x14ac:dyDescent="0.35">
      <c r="A199" s="8"/>
      <c r="B199" s="9"/>
      <c r="C199" s="9"/>
      <c r="D199" s="9"/>
      <c r="E199" s="9"/>
      <c r="F199" s="9"/>
      <c r="G199" s="9"/>
      <c r="H199" s="9"/>
      <c r="I199" s="9"/>
      <c r="J199" s="9"/>
      <c r="K199" s="9"/>
      <c r="L199" s="9"/>
      <c r="M199" s="9"/>
      <c r="N199" s="9"/>
      <c r="O199" s="9"/>
      <c r="P199" s="9"/>
      <c r="Q199" s="9"/>
      <c r="R199" s="9"/>
      <c r="S199" s="9"/>
      <c r="T199" s="9"/>
      <c r="U199" s="9"/>
      <c r="V199" s="9"/>
      <c r="W199" s="9"/>
      <c r="X199" s="9"/>
      <c r="Y199" s="9"/>
      <c r="Z199" s="9"/>
      <c r="AA199" s="9"/>
      <c r="AB199" s="9"/>
      <c r="AC199" s="9"/>
      <c r="AD199" s="9"/>
      <c r="AE199" s="9"/>
      <c r="AF199" s="9"/>
      <c r="AG199" s="9"/>
      <c r="AH199" s="9"/>
      <c r="AI199" s="9"/>
      <c r="AJ199" s="9"/>
      <c r="AK199" s="9"/>
      <c r="AL199" s="9"/>
      <c r="AM199" s="10"/>
      <c r="AN199" s="535"/>
      <c r="AO199" s="6">
        <f t="shared" si="9"/>
        <v>0</v>
      </c>
      <c r="AP199" s="6" t="str">
        <f>IF($D199="","",IF(COUNTIF(SPDB!$B$5:$B$50,$D199)=0,"適用無い？確認して",_xlfn.XLOOKUP($D199,SPDB!$B$5:$B$50,SPDB!$H$5:$H$50,"",,)))</f>
        <v/>
      </c>
      <c r="AQ199" s="112"/>
      <c r="AR199" s="6" t="str">
        <f t="shared" si="10"/>
        <v/>
      </c>
      <c r="AS199" s="6" t="str">
        <f>IF(D199="","",IF(AP199=0,"データ無!!",IF(COUNTIF(WeDB!$D$4:$D$183,$AP199)&gt;0,"WE適用",IF(AP199="適用無い？確認して","データ無!!",IF(AP199="（適用外）","適用無し","WE適用")))))</f>
        <v/>
      </c>
      <c r="AT199" s="6" t="str">
        <f>IF(AND(AS199="WE適用",COUNTIF(Planning!$AS$10:$AS$896,$AP199&amp;"_"&amp;$AR199)&gt;0),"計画ok",IF(AND(AS199="WE適用",COUNTIF(Planning!$AS$10:$AS$896,$AP199&amp;"_"&amp;$AR199)=0),"未反映NG",""))</f>
        <v/>
      </c>
      <c r="AU199" s="6" t="str">
        <f t="shared" si="11"/>
        <v>_</v>
      </c>
    </row>
    <row r="200" spans="1:47" hidden="1" x14ac:dyDescent="0.35">
      <c r="A200" s="8"/>
      <c r="B200" s="9"/>
      <c r="C200" s="9"/>
      <c r="D200" s="9"/>
      <c r="E200" s="9"/>
      <c r="F200" s="9"/>
      <c r="G200" s="9"/>
      <c r="H200" s="9"/>
      <c r="I200" s="9"/>
      <c r="J200" s="9"/>
      <c r="K200" s="9"/>
      <c r="L200" s="9"/>
      <c r="M200" s="9"/>
      <c r="N200" s="9"/>
      <c r="O200" s="9"/>
      <c r="P200" s="9"/>
      <c r="Q200" s="9"/>
      <c r="R200" s="9"/>
      <c r="S200" s="9"/>
      <c r="T200" s="9"/>
      <c r="U200" s="9"/>
      <c r="V200" s="9"/>
      <c r="W200" s="9"/>
      <c r="X200" s="9"/>
      <c r="Y200" s="9"/>
      <c r="Z200" s="9"/>
      <c r="AA200" s="9"/>
      <c r="AB200" s="9"/>
      <c r="AC200" s="9"/>
      <c r="AD200" s="9"/>
      <c r="AE200" s="9"/>
      <c r="AF200" s="9"/>
      <c r="AG200" s="9"/>
      <c r="AH200" s="9"/>
      <c r="AI200" s="9"/>
      <c r="AJ200" s="9"/>
      <c r="AK200" s="9"/>
      <c r="AL200" s="9"/>
      <c r="AM200" s="10"/>
      <c r="AN200" s="535"/>
      <c r="AO200" s="6">
        <f t="shared" si="9"/>
        <v>0</v>
      </c>
      <c r="AP200" s="6" t="str">
        <f>IF($D200="","",IF(COUNTIF(SPDB!$B$5:$B$50,$D200)=0,"適用無い？確認して",_xlfn.XLOOKUP($D200,SPDB!$B$5:$B$50,SPDB!$H$5:$H$50,"",,)))</f>
        <v/>
      </c>
      <c r="AQ200" s="112"/>
      <c r="AR200" s="6" t="str">
        <f t="shared" si="10"/>
        <v/>
      </c>
      <c r="AS200" s="6" t="str">
        <f>IF(D200="","",IF(AP200=0,"データ無!!",IF(COUNTIF(WeDB!$D$4:$D$183,$AP200)&gt;0,"WE適用",IF(AP200="適用無い？確認して","データ無!!",IF(AP200="（適用外）","適用無し","WE適用")))))</f>
        <v/>
      </c>
      <c r="AT200" s="6" t="str">
        <f>IF(AND(AS200="WE適用",COUNTIF(Planning!$AS$10:$AS$896,$AP200&amp;"_"&amp;$AR200)&gt;0),"計画ok",IF(AND(AS200="WE適用",COUNTIF(Planning!$AS$10:$AS$896,$AP200&amp;"_"&amp;$AR200)=0),"未反映NG",""))</f>
        <v/>
      </c>
      <c r="AU200" s="6" t="str">
        <f t="shared" si="11"/>
        <v>_</v>
      </c>
    </row>
    <row r="201" spans="1:47" hidden="1" x14ac:dyDescent="0.35">
      <c r="A201" s="8"/>
      <c r="B201" s="9"/>
      <c r="C201" s="9"/>
      <c r="D201" s="9"/>
      <c r="E201" s="9"/>
      <c r="F201" s="9"/>
      <c r="G201" s="9"/>
      <c r="H201" s="9"/>
      <c r="I201" s="9"/>
      <c r="J201" s="9"/>
      <c r="K201" s="9"/>
      <c r="L201" s="9"/>
      <c r="M201" s="9"/>
      <c r="N201" s="9"/>
      <c r="O201" s="9"/>
      <c r="P201" s="9"/>
      <c r="Q201" s="9"/>
      <c r="R201" s="9"/>
      <c r="S201" s="9"/>
      <c r="T201" s="9"/>
      <c r="U201" s="9"/>
      <c r="V201" s="9"/>
      <c r="W201" s="9"/>
      <c r="X201" s="9"/>
      <c r="Y201" s="9"/>
      <c r="Z201" s="9"/>
      <c r="AA201" s="9"/>
      <c r="AB201" s="9"/>
      <c r="AC201" s="9"/>
      <c r="AD201" s="9"/>
      <c r="AE201" s="9"/>
      <c r="AF201" s="9"/>
      <c r="AG201" s="9"/>
      <c r="AH201" s="9"/>
      <c r="AI201" s="9"/>
      <c r="AJ201" s="9"/>
      <c r="AK201" s="9"/>
      <c r="AL201" s="9"/>
      <c r="AM201" s="10"/>
      <c r="AN201" s="535"/>
      <c r="AO201" s="6">
        <f t="shared" si="9"/>
        <v>0</v>
      </c>
      <c r="AP201" s="6" t="str">
        <f>IF($D201="","",IF(COUNTIF(SPDB!$B$5:$B$50,$D201)=0,"適用無い？確認して",_xlfn.XLOOKUP($D201,SPDB!$B$5:$B$50,SPDB!$H$5:$H$50,"",,)))</f>
        <v/>
      </c>
      <c r="AQ201" s="112"/>
      <c r="AR201" s="6" t="str">
        <f t="shared" si="10"/>
        <v/>
      </c>
      <c r="AS201" s="6" t="str">
        <f>IF(D201="","",IF(AP201=0,"データ無!!",IF(COUNTIF(WeDB!$D$4:$D$183,$AP201)&gt;0,"WE適用",IF(AP201="適用無い？確認して","データ無!!",IF(AP201="（適用外）","適用無し","WE適用")))))</f>
        <v/>
      </c>
      <c r="AT201" s="6" t="str">
        <f>IF(AND(AS201="WE適用",COUNTIF(Planning!$AS$10:$AS$896,$AP201&amp;"_"&amp;$AR201)&gt;0),"計画ok",IF(AND(AS201="WE適用",COUNTIF(Planning!$AS$10:$AS$896,$AP201&amp;"_"&amp;$AR201)=0),"未反映NG",""))</f>
        <v/>
      </c>
      <c r="AU201" s="6" t="str">
        <f t="shared" si="11"/>
        <v>_</v>
      </c>
    </row>
    <row r="202" spans="1:47" hidden="1" x14ac:dyDescent="0.35">
      <c r="A202" s="8"/>
      <c r="B202" s="9"/>
      <c r="C202" s="9"/>
      <c r="D202" s="9"/>
      <c r="E202" s="9"/>
      <c r="F202" s="9"/>
      <c r="G202" s="9"/>
      <c r="H202" s="9"/>
      <c r="I202" s="9"/>
      <c r="J202" s="9"/>
      <c r="K202" s="9"/>
      <c r="L202" s="9"/>
      <c r="M202" s="9"/>
      <c r="N202" s="9"/>
      <c r="O202" s="9"/>
      <c r="P202" s="9"/>
      <c r="Q202" s="9"/>
      <c r="R202" s="9"/>
      <c r="S202" s="9"/>
      <c r="T202" s="9"/>
      <c r="U202" s="9"/>
      <c r="V202" s="9"/>
      <c r="W202" s="9"/>
      <c r="X202" s="9"/>
      <c r="Y202" s="9"/>
      <c r="Z202" s="9"/>
      <c r="AA202" s="9"/>
      <c r="AB202" s="9"/>
      <c r="AC202" s="9"/>
      <c r="AD202" s="9"/>
      <c r="AE202" s="9"/>
      <c r="AF202" s="9"/>
      <c r="AG202" s="9"/>
      <c r="AH202" s="9"/>
      <c r="AI202" s="9"/>
      <c r="AJ202" s="9"/>
      <c r="AK202" s="9"/>
      <c r="AL202" s="9"/>
      <c r="AM202" s="10"/>
      <c r="AN202" s="535"/>
      <c r="AO202" s="6">
        <f t="shared" si="9"/>
        <v>0</v>
      </c>
      <c r="AP202" s="6" t="str">
        <f>IF($D202="","",IF(COUNTIF(SPDB!$B$5:$B$50,$D202)=0,"適用無い？確認して",_xlfn.XLOOKUP($D202,SPDB!$B$5:$B$50,SPDB!$H$5:$H$50,"",,)))</f>
        <v/>
      </c>
      <c r="AQ202" s="112"/>
      <c r="AR202" s="6" t="str">
        <f t="shared" si="10"/>
        <v/>
      </c>
      <c r="AS202" s="6" t="str">
        <f>IF(D202="","",IF(AP202=0,"データ無!!",IF(COUNTIF(WeDB!$D$4:$D$183,$AP202)&gt;0,"WE適用",IF(AP202="適用無い？確認して","データ無!!",IF(AP202="（適用外）","適用無し","WE適用")))))</f>
        <v/>
      </c>
      <c r="AT202" s="6" t="str">
        <f>IF(AND(AS202="WE適用",COUNTIF(Planning!$AS$10:$AS$896,$AP202&amp;"_"&amp;$AR202)&gt;0),"計画ok",IF(AND(AS202="WE適用",COUNTIF(Planning!$AS$10:$AS$896,$AP202&amp;"_"&amp;$AR202)=0),"未反映NG",""))</f>
        <v/>
      </c>
      <c r="AU202" s="6" t="str">
        <f t="shared" si="11"/>
        <v>_</v>
      </c>
    </row>
    <row r="203" spans="1:47" hidden="1" x14ac:dyDescent="0.35">
      <c r="A203" s="8"/>
      <c r="B203" s="9"/>
      <c r="C203" s="9"/>
      <c r="D203" s="9"/>
      <c r="E203" s="9"/>
      <c r="F203" s="9"/>
      <c r="G203" s="9"/>
      <c r="H203" s="9"/>
      <c r="I203" s="9"/>
      <c r="J203" s="9"/>
      <c r="K203" s="9"/>
      <c r="L203" s="9"/>
      <c r="M203" s="9"/>
      <c r="N203" s="9"/>
      <c r="O203" s="9"/>
      <c r="P203" s="9"/>
      <c r="Q203" s="9"/>
      <c r="R203" s="9"/>
      <c r="S203" s="9"/>
      <c r="T203" s="9"/>
      <c r="U203" s="9"/>
      <c r="V203" s="9"/>
      <c r="W203" s="9"/>
      <c r="X203" s="9"/>
      <c r="Y203" s="9"/>
      <c r="Z203" s="9"/>
      <c r="AA203" s="9"/>
      <c r="AB203" s="9"/>
      <c r="AC203" s="9"/>
      <c r="AD203" s="9"/>
      <c r="AE203" s="9"/>
      <c r="AF203" s="9"/>
      <c r="AG203" s="9"/>
      <c r="AH203" s="9"/>
      <c r="AI203" s="9"/>
      <c r="AJ203" s="9"/>
      <c r="AK203" s="9"/>
      <c r="AL203" s="9"/>
      <c r="AM203" s="10"/>
      <c r="AN203" s="535"/>
      <c r="AO203" s="6">
        <f t="shared" si="9"/>
        <v>0</v>
      </c>
      <c r="AP203" s="6" t="str">
        <f>IF($D203="","",IF(COUNTIF(SPDB!$B$5:$B$50,$D203)=0,"適用無い？確認して",_xlfn.XLOOKUP($D203,SPDB!$B$5:$B$50,SPDB!$H$5:$H$50,"",,)))</f>
        <v/>
      </c>
      <c r="AQ203" s="112"/>
      <c r="AR203" s="6" t="str">
        <f t="shared" si="10"/>
        <v/>
      </c>
      <c r="AS203" s="6" t="str">
        <f>IF(D203="","",IF(AP203=0,"データ無!!",IF(COUNTIF(WeDB!$D$4:$D$183,$AP203)&gt;0,"WE適用",IF(AP203="適用無い？確認して","データ無!!",IF(AP203="（適用外）","適用無し","WE適用")))))</f>
        <v/>
      </c>
      <c r="AT203" s="6" t="str">
        <f>IF(AND(AS203="WE適用",COUNTIF(Planning!$AS$10:$AS$896,$AP203&amp;"_"&amp;$AR203)&gt;0),"計画ok",IF(AND(AS203="WE適用",COUNTIF(Planning!$AS$10:$AS$896,$AP203&amp;"_"&amp;$AR203)=0),"未反映NG",""))</f>
        <v/>
      </c>
      <c r="AU203" s="6" t="str">
        <f t="shared" si="11"/>
        <v>_</v>
      </c>
    </row>
    <row r="204" spans="1:47" hidden="1" x14ac:dyDescent="0.35">
      <c r="A204" s="8"/>
      <c r="B204" s="9"/>
      <c r="C204" s="9"/>
      <c r="D204" s="9"/>
      <c r="E204" s="9"/>
      <c r="F204" s="9"/>
      <c r="G204" s="9"/>
      <c r="H204" s="9"/>
      <c r="I204" s="9"/>
      <c r="J204" s="9"/>
      <c r="K204" s="9"/>
      <c r="L204" s="9"/>
      <c r="M204" s="9"/>
      <c r="N204" s="9"/>
      <c r="O204" s="9"/>
      <c r="P204" s="9"/>
      <c r="Q204" s="9"/>
      <c r="R204" s="9"/>
      <c r="S204" s="9"/>
      <c r="T204" s="9"/>
      <c r="U204" s="9"/>
      <c r="V204" s="9"/>
      <c r="W204" s="9"/>
      <c r="X204" s="9"/>
      <c r="Y204" s="9"/>
      <c r="Z204" s="9"/>
      <c r="AA204" s="9"/>
      <c r="AB204" s="9"/>
      <c r="AC204" s="9"/>
      <c r="AD204" s="9"/>
      <c r="AE204" s="9"/>
      <c r="AF204" s="9"/>
      <c r="AG204" s="9"/>
      <c r="AH204" s="9"/>
      <c r="AI204" s="9"/>
      <c r="AJ204" s="9"/>
      <c r="AK204" s="9"/>
      <c r="AL204" s="9"/>
      <c r="AM204" s="10"/>
      <c r="AN204" s="535"/>
      <c r="AO204" s="6">
        <f t="shared" si="9"/>
        <v>0</v>
      </c>
      <c r="AP204" s="6" t="str">
        <f>IF($D204="","",IF(COUNTIF(SPDB!$B$5:$B$50,$D204)=0,"適用無い？確認して",_xlfn.XLOOKUP($D204,SPDB!$B$5:$B$50,SPDB!$H$5:$H$50,"",,)))</f>
        <v/>
      </c>
      <c r="AQ204" s="112"/>
      <c r="AR204" s="6" t="str">
        <f t="shared" si="10"/>
        <v/>
      </c>
      <c r="AS204" s="6" t="str">
        <f>IF(D204="","",IF(AP204=0,"データ無!!",IF(COUNTIF(WeDB!$D$4:$D$183,$AP204)&gt;0,"WE適用",IF(AP204="適用無い？確認して","データ無!!",IF(AP204="（適用外）","適用無し","WE適用")))))</f>
        <v/>
      </c>
      <c r="AT204" s="6" t="str">
        <f>IF(AND(AS204="WE適用",COUNTIF(Planning!$AS$10:$AS$896,$AP204&amp;"_"&amp;$AR204)&gt;0),"計画ok",IF(AND(AS204="WE適用",COUNTIF(Planning!$AS$10:$AS$896,$AP204&amp;"_"&amp;$AR204)=0),"未反映NG",""))</f>
        <v/>
      </c>
      <c r="AU204" s="6" t="str">
        <f t="shared" si="11"/>
        <v>_</v>
      </c>
    </row>
    <row r="205" spans="1:47" hidden="1" x14ac:dyDescent="0.35">
      <c r="A205" s="8"/>
      <c r="B205" s="9"/>
      <c r="C205" s="9"/>
      <c r="D205" s="9"/>
      <c r="E205" s="9"/>
      <c r="F205" s="9"/>
      <c r="G205" s="9"/>
      <c r="H205" s="9"/>
      <c r="I205" s="9"/>
      <c r="J205" s="9"/>
      <c r="K205" s="9"/>
      <c r="L205" s="9"/>
      <c r="M205" s="9"/>
      <c r="N205" s="9"/>
      <c r="O205" s="9"/>
      <c r="P205" s="9"/>
      <c r="Q205" s="9"/>
      <c r="R205" s="9"/>
      <c r="S205" s="9"/>
      <c r="T205" s="9"/>
      <c r="U205" s="9"/>
      <c r="V205" s="9"/>
      <c r="W205" s="9"/>
      <c r="X205" s="9"/>
      <c r="Y205" s="9"/>
      <c r="Z205" s="9"/>
      <c r="AA205" s="9"/>
      <c r="AB205" s="9"/>
      <c r="AC205" s="9"/>
      <c r="AD205" s="9"/>
      <c r="AE205" s="9"/>
      <c r="AF205" s="9"/>
      <c r="AG205" s="9"/>
      <c r="AH205" s="9"/>
      <c r="AI205" s="9"/>
      <c r="AJ205" s="9"/>
      <c r="AK205" s="9"/>
      <c r="AL205" s="9"/>
      <c r="AM205" s="10"/>
      <c r="AN205" s="535"/>
      <c r="AO205" s="6">
        <f t="shared" si="9"/>
        <v>0</v>
      </c>
      <c r="AP205" s="6" t="str">
        <f>IF($D205="","",IF(COUNTIF(SPDB!$B$5:$B$50,$D205)=0,"適用無い？確認して",_xlfn.XLOOKUP($D205,SPDB!$B$5:$B$50,SPDB!$H$5:$H$50,"",,)))</f>
        <v/>
      </c>
      <c r="AQ205" s="112"/>
      <c r="AR205" s="6" t="str">
        <f t="shared" si="10"/>
        <v/>
      </c>
      <c r="AS205" s="6" t="str">
        <f>IF(D205="","",IF(AP205=0,"データ無!!",IF(COUNTIF(WeDB!$D$4:$D$183,$AP205)&gt;0,"WE適用",IF(AP205="適用無い？確認して","データ無!!",IF(AP205="（適用外）","適用無し","WE適用")))))</f>
        <v/>
      </c>
      <c r="AT205" s="6" t="str">
        <f>IF(AND(AS205="WE適用",COUNTIF(Planning!$AS$10:$AS$896,$AP205&amp;"_"&amp;$AR205)&gt;0),"計画ok",IF(AND(AS205="WE適用",COUNTIF(Planning!$AS$10:$AS$896,$AP205&amp;"_"&amp;$AR205)=0),"未反映NG",""))</f>
        <v/>
      </c>
      <c r="AU205" s="6" t="str">
        <f t="shared" si="11"/>
        <v>_</v>
      </c>
    </row>
    <row r="206" spans="1:47" hidden="1" x14ac:dyDescent="0.35">
      <c r="A206" s="8"/>
      <c r="B206" s="9"/>
      <c r="C206" s="9"/>
      <c r="D206" s="9"/>
      <c r="E206" s="9"/>
      <c r="F206" s="9"/>
      <c r="G206" s="9"/>
      <c r="H206" s="9"/>
      <c r="I206" s="9"/>
      <c r="J206" s="9"/>
      <c r="K206" s="9"/>
      <c r="L206" s="9"/>
      <c r="M206" s="9"/>
      <c r="N206" s="9"/>
      <c r="O206" s="9"/>
      <c r="P206" s="9"/>
      <c r="Q206" s="9"/>
      <c r="R206" s="9"/>
      <c r="S206" s="9"/>
      <c r="T206" s="9"/>
      <c r="U206" s="9"/>
      <c r="V206" s="9"/>
      <c r="W206" s="9"/>
      <c r="X206" s="9"/>
      <c r="Y206" s="9"/>
      <c r="Z206" s="9"/>
      <c r="AA206" s="9"/>
      <c r="AB206" s="9"/>
      <c r="AC206" s="9"/>
      <c r="AD206" s="9"/>
      <c r="AE206" s="9"/>
      <c r="AF206" s="9"/>
      <c r="AG206" s="9"/>
      <c r="AH206" s="9"/>
      <c r="AI206" s="9"/>
      <c r="AJ206" s="9"/>
      <c r="AK206" s="9"/>
      <c r="AL206" s="9"/>
      <c r="AM206" s="10"/>
      <c r="AN206" s="535"/>
      <c r="AO206" s="6">
        <f t="shared" si="9"/>
        <v>0</v>
      </c>
      <c r="AP206" s="6" t="str">
        <f>IF($D206="","",IF(COUNTIF(SPDB!$B$5:$B$50,$D206)=0,"適用無い？確認して",_xlfn.XLOOKUP($D206,SPDB!$B$5:$B$50,SPDB!$H$5:$H$50,"",,)))</f>
        <v/>
      </c>
      <c r="AQ206" s="112"/>
      <c r="AR206" s="6" t="str">
        <f t="shared" si="10"/>
        <v/>
      </c>
      <c r="AS206" s="6" t="str">
        <f>IF(D206="","",IF(AP206=0,"データ無!!",IF(COUNTIF(WeDB!$D$4:$D$183,$AP206)&gt;0,"WE適用",IF(AP206="適用無い？確認して","データ無!!",IF(AP206="（適用外）","適用無し","WE適用")))))</f>
        <v/>
      </c>
      <c r="AT206" s="6" t="str">
        <f>IF(AND(AS206="WE適用",COUNTIF(Planning!$AS$10:$AS$896,$AP206&amp;"_"&amp;$AR206)&gt;0),"計画ok",IF(AND(AS206="WE適用",COUNTIF(Planning!$AS$10:$AS$896,$AP206&amp;"_"&amp;$AR206)=0),"未反映NG",""))</f>
        <v/>
      </c>
      <c r="AU206" s="6" t="str">
        <f t="shared" si="11"/>
        <v>_</v>
      </c>
    </row>
    <row r="207" spans="1:47" hidden="1" x14ac:dyDescent="0.35">
      <c r="A207" s="8"/>
      <c r="B207" s="9"/>
      <c r="C207" s="9"/>
      <c r="D207" s="9"/>
      <c r="E207" s="9"/>
      <c r="F207" s="9"/>
      <c r="G207" s="9"/>
      <c r="H207" s="9"/>
      <c r="I207" s="9"/>
      <c r="J207" s="9"/>
      <c r="K207" s="9"/>
      <c r="L207" s="9"/>
      <c r="M207" s="9"/>
      <c r="N207" s="9"/>
      <c r="O207" s="9"/>
      <c r="P207" s="9"/>
      <c r="Q207" s="9"/>
      <c r="R207" s="9"/>
      <c r="S207" s="9"/>
      <c r="T207" s="9"/>
      <c r="U207" s="9"/>
      <c r="V207" s="9"/>
      <c r="W207" s="9"/>
      <c r="X207" s="9"/>
      <c r="Y207" s="9"/>
      <c r="Z207" s="9"/>
      <c r="AA207" s="9"/>
      <c r="AB207" s="9"/>
      <c r="AC207" s="9"/>
      <c r="AD207" s="9"/>
      <c r="AE207" s="9"/>
      <c r="AF207" s="9"/>
      <c r="AG207" s="9"/>
      <c r="AH207" s="9"/>
      <c r="AI207" s="9"/>
      <c r="AJ207" s="9"/>
      <c r="AK207" s="9"/>
      <c r="AL207" s="9"/>
      <c r="AM207" s="10"/>
      <c r="AN207" s="535"/>
      <c r="AO207" s="6">
        <f t="shared" si="9"/>
        <v>0</v>
      </c>
      <c r="AP207" s="6" t="str">
        <f>IF($D207="","",IF(COUNTIF(SPDB!$B$5:$B$50,$D207)=0,"適用無い？確認して",_xlfn.XLOOKUP($D207,SPDB!$B$5:$B$50,SPDB!$H$5:$H$50,"",,)))</f>
        <v/>
      </c>
      <c r="AQ207" s="112"/>
      <c r="AR207" s="6" t="str">
        <f t="shared" si="10"/>
        <v/>
      </c>
      <c r="AS207" s="6" t="str">
        <f>IF(D207="","",IF(AP207=0,"データ無!!",IF(COUNTIF(WeDB!$D$4:$D$183,$AP207)&gt;0,"WE適用",IF(AP207="適用無い？確認して","データ無!!",IF(AP207="（適用外）","適用無し","WE適用")))))</f>
        <v/>
      </c>
      <c r="AT207" s="6" t="str">
        <f>IF(AND(AS207="WE適用",COUNTIF(Planning!$AS$10:$AS$896,$AP207&amp;"_"&amp;$AR207)&gt;0),"計画ok",IF(AND(AS207="WE適用",COUNTIF(Planning!$AS$10:$AS$896,$AP207&amp;"_"&amp;$AR207)=0),"未反映NG",""))</f>
        <v/>
      </c>
      <c r="AU207" s="6" t="str">
        <f t="shared" si="11"/>
        <v>_</v>
      </c>
    </row>
    <row r="208" spans="1:47" hidden="1" x14ac:dyDescent="0.35">
      <c r="A208" s="8"/>
      <c r="B208" s="9"/>
      <c r="C208" s="9"/>
      <c r="D208" s="9"/>
      <c r="E208" s="9"/>
      <c r="F208" s="9"/>
      <c r="G208" s="9"/>
      <c r="H208" s="9"/>
      <c r="I208" s="9"/>
      <c r="J208" s="9"/>
      <c r="K208" s="9"/>
      <c r="L208" s="9"/>
      <c r="M208" s="9"/>
      <c r="N208" s="9"/>
      <c r="O208" s="9"/>
      <c r="P208" s="9"/>
      <c r="Q208" s="9"/>
      <c r="R208" s="9"/>
      <c r="S208" s="9"/>
      <c r="T208" s="9"/>
      <c r="U208" s="9"/>
      <c r="V208" s="9"/>
      <c r="W208" s="9"/>
      <c r="X208" s="9"/>
      <c r="Y208" s="9"/>
      <c r="Z208" s="9"/>
      <c r="AA208" s="9"/>
      <c r="AB208" s="9"/>
      <c r="AC208" s="9"/>
      <c r="AD208" s="9"/>
      <c r="AE208" s="9"/>
      <c r="AF208" s="9"/>
      <c r="AG208" s="9"/>
      <c r="AH208" s="9"/>
      <c r="AI208" s="9"/>
      <c r="AJ208" s="9"/>
      <c r="AK208" s="9"/>
      <c r="AL208" s="9"/>
      <c r="AM208" s="10"/>
      <c r="AN208" s="535"/>
      <c r="AO208" s="6">
        <f t="shared" si="9"/>
        <v>0</v>
      </c>
      <c r="AP208" s="6" t="str">
        <f>IF($D208="","",IF(COUNTIF(SPDB!$B$5:$B$50,$D208)=0,"適用無い？確認して",_xlfn.XLOOKUP($D208,SPDB!$B$5:$B$50,SPDB!$H$5:$H$50,"",,)))</f>
        <v/>
      </c>
      <c r="AQ208" s="112"/>
      <c r="AR208" s="6" t="str">
        <f t="shared" si="10"/>
        <v/>
      </c>
      <c r="AS208" s="6" t="str">
        <f>IF(D208="","",IF(AP208=0,"データ無!!",IF(COUNTIF(WeDB!$D$4:$D$183,$AP208)&gt;0,"WE適用",IF(AP208="適用無い？確認して","データ無!!",IF(AP208="（適用外）","適用無し","WE適用")))))</f>
        <v/>
      </c>
      <c r="AT208" s="6" t="str">
        <f>IF(AND(AS208="WE適用",COUNTIF(Planning!$AS$10:$AS$896,$AP208&amp;"_"&amp;$AR208)&gt;0),"計画ok",IF(AND(AS208="WE適用",COUNTIF(Planning!$AS$10:$AS$896,$AP208&amp;"_"&amp;$AR208)=0),"未反映NG",""))</f>
        <v/>
      </c>
      <c r="AU208" s="6" t="str">
        <f t="shared" si="11"/>
        <v>_</v>
      </c>
    </row>
    <row r="209" spans="1:47" hidden="1" x14ac:dyDescent="0.35">
      <c r="A209" s="8"/>
      <c r="B209" s="9"/>
      <c r="C209" s="9"/>
      <c r="D209" s="9"/>
      <c r="E209" s="9"/>
      <c r="F209" s="9"/>
      <c r="G209" s="9"/>
      <c r="H209" s="9"/>
      <c r="I209" s="9"/>
      <c r="J209" s="9"/>
      <c r="K209" s="9"/>
      <c r="L209" s="9"/>
      <c r="M209" s="9"/>
      <c r="N209" s="9"/>
      <c r="O209" s="9"/>
      <c r="P209" s="9"/>
      <c r="Q209" s="9"/>
      <c r="R209" s="9"/>
      <c r="S209" s="9"/>
      <c r="T209" s="9"/>
      <c r="U209" s="9"/>
      <c r="V209" s="9"/>
      <c r="W209" s="9"/>
      <c r="X209" s="9"/>
      <c r="Y209" s="9"/>
      <c r="Z209" s="9"/>
      <c r="AA209" s="9"/>
      <c r="AB209" s="9"/>
      <c r="AC209" s="9"/>
      <c r="AD209" s="9"/>
      <c r="AE209" s="9"/>
      <c r="AF209" s="9"/>
      <c r="AG209" s="9"/>
      <c r="AH209" s="9"/>
      <c r="AI209" s="9"/>
      <c r="AJ209" s="9"/>
      <c r="AK209" s="9"/>
      <c r="AL209" s="9"/>
      <c r="AM209" s="10"/>
      <c r="AN209" s="535"/>
      <c r="AO209" s="6">
        <f t="shared" si="9"/>
        <v>0</v>
      </c>
      <c r="AP209" s="6" t="str">
        <f>IF($D209="","",IF(COUNTIF(SPDB!$B$5:$B$50,$D209)=0,"適用無い？確認して",_xlfn.XLOOKUP($D209,SPDB!$B$5:$B$50,SPDB!$H$5:$H$50,"",,)))</f>
        <v/>
      </c>
      <c r="AQ209" s="112"/>
      <c r="AR209" s="6" t="str">
        <f t="shared" si="10"/>
        <v/>
      </c>
      <c r="AS209" s="6" t="str">
        <f>IF(D209="","",IF(AP209=0,"データ無!!",IF(COUNTIF(WeDB!$D$4:$D$183,$AP209)&gt;0,"WE適用",IF(AP209="適用無い？確認して","データ無!!",IF(AP209="（適用外）","適用無し","WE適用")))))</f>
        <v/>
      </c>
      <c r="AT209" s="6" t="str">
        <f>IF(AND(AS209="WE適用",COUNTIF(Planning!$AS$10:$AS$896,$AP209&amp;"_"&amp;$AR209)&gt;0),"計画ok",IF(AND(AS209="WE適用",COUNTIF(Planning!$AS$10:$AS$896,$AP209&amp;"_"&amp;$AR209)=0),"未反映NG",""))</f>
        <v/>
      </c>
      <c r="AU209" s="6" t="str">
        <f t="shared" si="11"/>
        <v>_</v>
      </c>
    </row>
    <row r="210" spans="1:47" hidden="1" x14ac:dyDescent="0.35">
      <c r="A210" s="8"/>
      <c r="B210" s="9"/>
      <c r="C210" s="9"/>
      <c r="D210" s="9"/>
      <c r="E210" s="9"/>
      <c r="F210" s="9"/>
      <c r="G210" s="9"/>
      <c r="H210" s="9"/>
      <c r="I210" s="9"/>
      <c r="J210" s="9"/>
      <c r="K210" s="9"/>
      <c r="L210" s="9"/>
      <c r="M210" s="9"/>
      <c r="N210" s="9"/>
      <c r="O210" s="9"/>
      <c r="P210" s="9"/>
      <c r="Q210" s="9"/>
      <c r="R210" s="9"/>
      <c r="S210" s="9"/>
      <c r="T210" s="9"/>
      <c r="U210" s="9"/>
      <c r="V210" s="9"/>
      <c r="W210" s="9"/>
      <c r="X210" s="9"/>
      <c r="Y210" s="9"/>
      <c r="Z210" s="9"/>
      <c r="AA210" s="9"/>
      <c r="AB210" s="9"/>
      <c r="AC210" s="9"/>
      <c r="AD210" s="9"/>
      <c r="AE210" s="9"/>
      <c r="AF210" s="9"/>
      <c r="AG210" s="9"/>
      <c r="AH210" s="9"/>
      <c r="AI210" s="9"/>
      <c r="AJ210" s="9"/>
      <c r="AK210" s="9"/>
      <c r="AL210" s="9"/>
      <c r="AM210" s="10"/>
      <c r="AN210" s="535"/>
      <c r="AO210" s="6">
        <f t="shared" si="9"/>
        <v>0</v>
      </c>
      <c r="AP210" s="6" t="str">
        <f>IF($D210="","",IF(COUNTIF(SPDB!$B$5:$B$50,$D210)=0,"適用無い？確認して",_xlfn.XLOOKUP($D210,SPDB!$B$5:$B$50,SPDB!$H$5:$H$50,"",,)))</f>
        <v/>
      </c>
      <c r="AQ210" s="112"/>
      <c r="AR210" s="6" t="str">
        <f t="shared" si="10"/>
        <v/>
      </c>
      <c r="AS210" s="6" t="str">
        <f>IF(D210="","",IF(AP210=0,"データ無!!",IF(COUNTIF(WeDB!$D$4:$D$183,$AP210)&gt;0,"WE適用",IF(AP210="適用無い？確認して","データ無!!",IF(AP210="（適用外）","適用無し","WE適用")))))</f>
        <v/>
      </c>
      <c r="AT210" s="6" t="str">
        <f>IF(AND(AS210="WE適用",COUNTIF(Planning!$AS$10:$AS$896,$AP210&amp;"_"&amp;$AR210)&gt;0),"計画ok",IF(AND(AS210="WE適用",COUNTIF(Planning!$AS$10:$AS$896,$AP210&amp;"_"&amp;$AR210)=0),"未反映NG",""))</f>
        <v/>
      </c>
      <c r="AU210" s="6" t="str">
        <f t="shared" si="11"/>
        <v>_</v>
      </c>
    </row>
    <row r="211" spans="1:47" hidden="1" x14ac:dyDescent="0.35">
      <c r="A211" s="8"/>
      <c r="B211" s="9"/>
      <c r="C211" s="9"/>
      <c r="D211" s="9"/>
      <c r="E211" s="9"/>
      <c r="F211" s="9"/>
      <c r="G211" s="9"/>
      <c r="H211" s="9"/>
      <c r="I211" s="9"/>
      <c r="J211" s="9"/>
      <c r="K211" s="9"/>
      <c r="L211" s="9"/>
      <c r="M211" s="9"/>
      <c r="N211" s="9"/>
      <c r="O211" s="9"/>
      <c r="P211" s="9"/>
      <c r="Q211" s="9"/>
      <c r="R211" s="9"/>
      <c r="S211" s="9"/>
      <c r="T211" s="9"/>
      <c r="U211" s="9"/>
      <c r="V211" s="9"/>
      <c r="W211" s="9"/>
      <c r="X211" s="9"/>
      <c r="Y211" s="9"/>
      <c r="Z211" s="9"/>
      <c r="AA211" s="9"/>
      <c r="AB211" s="9"/>
      <c r="AC211" s="9"/>
      <c r="AD211" s="9"/>
      <c r="AE211" s="9"/>
      <c r="AF211" s="9"/>
      <c r="AG211" s="9"/>
      <c r="AH211" s="9"/>
      <c r="AI211" s="9"/>
      <c r="AJ211" s="9"/>
      <c r="AK211" s="9"/>
      <c r="AL211" s="9"/>
      <c r="AM211" s="10"/>
      <c r="AN211" s="535"/>
      <c r="AO211" s="6">
        <f t="shared" si="9"/>
        <v>0</v>
      </c>
      <c r="AP211" s="6" t="str">
        <f>IF($D211="","",IF(COUNTIF(SPDB!$B$5:$B$50,$D211)=0,"適用無い？確認して",_xlfn.XLOOKUP($D211,SPDB!$B$5:$B$50,SPDB!$H$5:$H$50,"",,)))</f>
        <v/>
      </c>
      <c r="AQ211" s="112"/>
      <c r="AR211" s="6" t="str">
        <f t="shared" si="10"/>
        <v/>
      </c>
      <c r="AS211" s="6" t="str">
        <f>IF(D211="","",IF(AP211=0,"データ無!!",IF(COUNTIF(WeDB!$D$4:$D$183,$AP211)&gt;0,"WE適用",IF(AP211="適用無い？確認して","データ無!!",IF(AP211="（適用外）","適用無し","WE適用")))))</f>
        <v/>
      </c>
      <c r="AT211" s="6" t="str">
        <f>IF(AND(AS211="WE適用",COUNTIF(Planning!$AS$10:$AS$896,$AP211&amp;"_"&amp;$AR211)&gt;0),"計画ok",IF(AND(AS211="WE適用",COUNTIF(Planning!$AS$10:$AS$896,$AP211&amp;"_"&amp;$AR211)=0),"未反映NG",""))</f>
        <v/>
      </c>
      <c r="AU211" s="6" t="str">
        <f t="shared" si="11"/>
        <v>_</v>
      </c>
    </row>
    <row r="212" spans="1:47" hidden="1" x14ac:dyDescent="0.35">
      <c r="A212" s="8"/>
      <c r="B212" s="9"/>
      <c r="C212" s="9"/>
      <c r="D212" s="9"/>
      <c r="E212" s="9"/>
      <c r="F212" s="9"/>
      <c r="G212" s="9"/>
      <c r="H212" s="9"/>
      <c r="I212" s="9"/>
      <c r="J212" s="9"/>
      <c r="K212" s="9"/>
      <c r="L212" s="9"/>
      <c r="M212" s="9"/>
      <c r="N212" s="9"/>
      <c r="O212" s="9"/>
      <c r="P212" s="9"/>
      <c r="Q212" s="9"/>
      <c r="R212" s="9"/>
      <c r="S212" s="9"/>
      <c r="T212" s="9"/>
      <c r="U212" s="9"/>
      <c r="V212" s="9"/>
      <c r="W212" s="9"/>
      <c r="X212" s="9"/>
      <c r="Y212" s="9"/>
      <c r="Z212" s="9"/>
      <c r="AA212" s="9"/>
      <c r="AB212" s="9"/>
      <c r="AC212" s="9"/>
      <c r="AD212" s="9"/>
      <c r="AE212" s="9"/>
      <c r="AF212" s="9"/>
      <c r="AG212" s="9"/>
      <c r="AH212" s="9"/>
      <c r="AI212" s="9"/>
      <c r="AJ212" s="9"/>
      <c r="AK212" s="9"/>
      <c r="AL212" s="9"/>
      <c r="AM212" s="10"/>
      <c r="AN212" s="535"/>
      <c r="AO212" s="6">
        <f t="shared" si="9"/>
        <v>0</v>
      </c>
      <c r="AP212" s="6" t="str">
        <f>IF($D212="","",IF(COUNTIF(SPDB!$B$5:$B$50,$D212)=0,"適用無い？確認して",_xlfn.XLOOKUP($D212,SPDB!$B$5:$B$50,SPDB!$H$5:$H$50,"",,)))</f>
        <v/>
      </c>
      <c r="AQ212" s="112"/>
      <c r="AR212" s="6" t="str">
        <f t="shared" si="10"/>
        <v/>
      </c>
      <c r="AS212" s="6" t="str">
        <f>IF(D212="","",IF(AP212=0,"データ無!!",IF(COUNTIF(WeDB!$D$4:$D$183,$AP212)&gt;0,"WE適用",IF(AP212="適用無い？確認して","データ無!!",IF(AP212="（適用外）","適用無し","WE適用")))))</f>
        <v/>
      </c>
      <c r="AT212" s="6" t="str">
        <f>IF(AND(AS212="WE適用",COUNTIF(Planning!$AS$10:$AS$896,$AP212&amp;"_"&amp;$AR212)&gt;0),"計画ok",IF(AND(AS212="WE適用",COUNTIF(Planning!$AS$10:$AS$896,$AP212&amp;"_"&amp;$AR212)=0),"未反映NG",""))</f>
        <v/>
      </c>
      <c r="AU212" s="6" t="str">
        <f t="shared" si="11"/>
        <v>_</v>
      </c>
    </row>
    <row r="213" spans="1:47" hidden="1" x14ac:dyDescent="0.35">
      <c r="A213" s="8"/>
      <c r="B213" s="9"/>
      <c r="C213" s="9"/>
      <c r="D213" s="9"/>
      <c r="E213" s="9"/>
      <c r="F213" s="9"/>
      <c r="G213" s="9"/>
      <c r="H213" s="9"/>
      <c r="I213" s="9"/>
      <c r="J213" s="9"/>
      <c r="K213" s="9"/>
      <c r="L213" s="9"/>
      <c r="M213" s="9"/>
      <c r="N213" s="9"/>
      <c r="O213" s="9"/>
      <c r="P213" s="9"/>
      <c r="Q213" s="9"/>
      <c r="R213" s="9"/>
      <c r="S213" s="9"/>
      <c r="T213" s="9"/>
      <c r="U213" s="9"/>
      <c r="V213" s="9"/>
      <c r="W213" s="9"/>
      <c r="X213" s="9"/>
      <c r="Y213" s="9"/>
      <c r="Z213" s="9"/>
      <c r="AA213" s="9"/>
      <c r="AB213" s="9"/>
      <c r="AC213" s="9"/>
      <c r="AD213" s="9"/>
      <c r="AE213" s="9"/>
      <c r="AF213" s="9"/>
      <c r="AG213" s="9"/>
      <c r="AH213" s="9"/>
      <c r="AI213" s="9"/>
      <c r="AJ213" s="9"/>
      <c r="AK213" s="9"/>
      <c r="AL213" s="9"/>
      <c r="AM213" s="10"/>
      <c r="AN213" s="535"/>
      <c r="AO213" s="6">
        <f t="shared" si="9"/>
        <v>0</v>
      </c>
      <c r="AP213" s="6" t="str">
        <f>IF($D213="","",IF(COUNTIF(SPDB!$B$5:$B$50,$D213)=0,"適用無い？確認して",_xlfn.XLOOKUP($D213,SPDB!$B$5:$B$50,SPDB!$H$5:$H$50,"",,)))</f>
        <v/>
      </c>
      <c r="AQ213" s="112"/>
      <c r="AR213" s="6" t="str">
        <f t="shared" si="10"/>
        <v/>
      </c>
      <c r="AS213" s="6" t="str">
        <f>IF(D213="","",IF(AP213=0,"データ無!!",IF(COUNTIF(WeDB!$D$4:$D$183,$AP213)&gt;0,"WE適用",IF(AP213="適用無い？確認して","データ無!!",IF(AP213="（適用外）","適用無し","WE適用")))))</f>
        <v/>
      </c>
      <c r="AT213" s="6" t="str">
        <f>IF(AND(AS213="WE適用",COUNTIF(Planning!$AS$10:$AS$896,$AP213&amp;"_"&amp;$AR213)&gt;0),"計画ok",IF(AND(AS213="WE適用",COUNTIF(Planning!$AS$10:$AS$896,$AP213&amp;"_"&amp;$AR213)=0),"未反映NG",""))</f>
        <v/>
      </c>
      <c r="AU213" s="6" t="str">
        <f t="shared" si="11"/>
        <v>_</v>
      </c>
    </row>
    <row r="214" spans="1:47" hidden="1" x14ac:dyDescent="0.35">
      <c r="A214" s="8"/>
      <c r="B214" s="9"/>
      <c r="C214" s="9"/>
      <c r="D214" s="9"/>
      <c r="E214" s="9"/>
      <c r="F214" s="9"/>
      <c r="G214" s="9"/>
      <c r="H214" s="9"/>
      <c r="I214" s="9"/>
      <c r="J214" s="9"/>
      <c r="K214" s="9"/>
      <c r="L214" s="9"/>
      <c r="M214" s="9"/>
      <c r="N214" s="9"/>
      <c r="O214" s="9"/>
      <c r="P214" s="9"/>
      <c r="Q214" s="9"/>
      <c r="R214" s="9"/>
      <c r="S214" s="9"/>
      <c r="T214" s="9"/>
      <c r="U214" s="9"/>
      <c r="V214" s="9"/>
      <c r="W214" s="9"/>
      <c r="X214" s="9"/>
      <c r="Y214" s="9"/>
      <c r="Z214" s="9"/>
      <c r="AA214" s="9"/>
      <c r="AB214" s="9"/>
      <c r="AC214" s="9"/>
      <c r="AD214" s="9"/>
      <c r="AE214" s="9"/>
      <c r="AF214" s="9"/>
      <c r="AG214" s="9"/>
      <c r="AH214" s="9"/>
      <c r="AI214" s="9"/>
      <c r="AJ214" s="9"/>
      <c r="AK214" s="9"/>
      <c r="AL214" s="9"/>
      <c r="AM214" s="10"/>
      <c r="AN214" s="535"/>
      <c r="AO214" s="6">
        <f t="shared" si="9"/>
        <v>0</v>
      </c>
      <c r="AP214" s="6" t="str">
        <f>IF($D214="","",IF(COUNTIF(SPDB!$B$5:$B$50,$D214)=0,"適用無い？確認して",_xlfn.XLOOKUP($D214,SPDB!$B$5:$B$50,SPDB!$H$5:$H$50,"",,)))</f>
        <v/>
      </c>
      <c r="AQ214" s="112"/>
      <c r="AR214" s="6" t="str">
        <f t="shared" si="10"/>
        <v/>
      </c>
      <c r="AS214" s="6" t="str">
        <f>IF(D214="","",IF(AP214=0,"データ無!!",IF(COUNTIF(WeDB!$D$4:$D$183,$AP214)&gt;0,"WE適用",IF(AP214="適用無い？確認して","データ無!!",IF(AP214="（適用外）","適用無し","WE適用")))))</f>
        <v/>
      </c>
      <c r="AT214" s="6" t="str">
        <f>IF(AND(AS214="WE適用",COUNTIF(Planning!$AS$10:$AS$896,$AP214&amp;"_"&amp;$AR214)&gt;0),"計画ok",IF(AND(AS214="WE適用",COUNTIF(Planning!$AS$10:$AS$896,$AP214&amp;"_"&amp;$AR214)=0),"未反映NG",""))</f>
        <v/>
      </c>
      <c r="AU214" s="6" t="str">
        <f t="shared" si="11"/>
        <v>_</v>
      </c>
    </row>
    <row r="215" spans="1:47" hidden="1" x14ac:dyDescent="0.35">
      <c r="A215" s="8"/>
      <c r="B215" s="9"/>
      <c r="C215" s="9"/>
      <c r="D215" s="9"/>
      <c r="E215" s="9"/>
      <c r="F215" s="9"/>
      <c r="G215" s="9"/>
      <c r="H215" s="9"/>
      <c r="I215" s="9"/>
      <c r="J215" s="9"/>
      <c r="K215" s="9"/>
      <c r="L215" s="9"/>
      <c r="M215" s="9"/>
      <c r="N215" s="9"/>
      <c r="O215" s="9"/>
      <c r="P215" s="9"/>
      <c r="Q215" s="9"/>
      <c r="R215" s="9"/>
      <c r="S215" s="9"/>
      <c r="T215" s="9"/>
      <c r="U215" s="9"/>
      <c r="V215" s="9"/>
      <c r="W215" s="9"/>
      <c r="X215" s="9"/>
      <c r="Y215" s="9"/>
      <c r="Z215" s="9"/>
      <c r="AA215" s="9"/>
      <c r="AB215" s="9"/>
      <c r="AC215" s="9"/>
      <c r="AD215" s="9"/>
      <c r="AE215" s="9"/>
      <c r="AF215" s="9"/>
      <c r="AG215" s="9"/>
      <c r="AH215" s="9"/>
      <c r="AI215" s="9"/>
      <c r="AJ215" s="9"/>
      <c r="AK215" s="9"/>
      <c r="AL215" s="9"/>
      <c r="AM215" s="10"/>
      <c r="AN215" s="535"/>
      <c r="AO215" s="6">
        <f t="shared" si="9"/>
        <v>0</v>
      </c>
      <c r="AP215" s="6" t="str">
        <f>IF($D215="","",IF(COUNTIF(SPDB!$B$5:$B$50,$D215)=0,"適用無い？確認して",_xlfn.XLOOKUP($D215,SPDB!$B$5:$B$50,SPDB!$H$5:$H$50,"",,)))</f>
        <v/>
      </c>
      <c r="AQ215" s="112"/>
      <c r="AR215" s="6" t="str">
        <f t="shared" si="10"/>
        <v/>
      </c>
      <c r="AS215" s="6" t="str">
        <f>IF(D215="","",IF(AP215=0,"データ無!!",IF(COUNTIF(WeDB!$D$4:$D$183,$AP215)&gt;0,"WE適用",IF(AP215="適用無い？確認して","データ無!!",IF(AP215="（適用外）","適用無し","WE適用")))))</f>
        <v/>
      </c>
      <c r="AT215" s="6" t="str">
        <f>IF(AND(AS215="WE適用",COUNTIF(Planning!$AS$10:$AS$896,$AP215&amp;"_"&amp;$AR215)&gt;0),"計画ok",IF(AND(AS215="WE適用",COUNTIF(Planning!$AS$10:$AS$896,$AP215&amp;"_"&amp;$AR215)=0),"未反映NG",""))</f>
        <v/>
      </c>
      <c r="AU215" s="6" t="str">
        <f t="shared" si="11"/>
        <v>_</v>
      </c>
    </row>
    <row r="216" spans="1:47" hidden="1" x14ac:dyDescent="0.35">
      <c r="A216" s="8"/>
      <c r="B216" s="9"/>
      <c r="C216" s="9"/>
      <c r="D216" s="9"/>
      <c r="E216" s="9"/>
      <c r="F216" s="9"/>
      <c r="G216" s="9"/>
      <c r="H216" s="9"/>
      <c r="I216" s="9"/>
      <c r="J216" s="9"/>
      <c r="K216" s="9"/>
      <c r="L216" s="9"/>
      <c r="M216" s="9"/>
      <c r="N216" s="9"/>
      <c r="O216" s="9"/>
      <c r="P216" s="9"/>
      <c r="Q216" s="9"/>
      <c r="R216" s="9"/>
      <c r="S216" s="9"/>
      <c r="T216" s="9"/>
      <c r="U216" s="9"/>
      <c r="V216" s="9"/>
      <c r="W216" s="9"/>
      <c r="X216" s="9"/>
      <c r="Y216" s="9"/>
      <c r="Z216" s="9"/>
      <c r="AA216" s="9"/>
      <c r="AB216" s="9"/>
      <c r="AC216" s="9"/>
      <c r="AD216" s="9"/>
      <c r="AE216" s="9"/>
      <c r="AF216" s="9"/>
      <c r="AG216" s="9"/>
      <c r="AH216" s="9"/>
      <c r="AI216" s="9"/>
      <c r="AJ216" s="9"/>
      <c r="AK216" s="9"/>
      <c r="AL216" s="9"/>
      <c r="AM216" s="10"/>
      <c r="AN216" s="535"/>
      <c r="AO216" s="6">
        <f t="shared" si="9"/>
        <v>0</v>
      </c>
      <c r="AP216" s="6" t="str">
        <f>IF($D216="","",IF(COUNTIF(SPDB!$B$5:$B$50,$D216)=0,"適用無い？確認して",_xlfn.XLOOKUP($D216,SPDB!$B$5:$B$50,SPDB!$H$5:$H$50,"",,)))</f>
        <v/>
      </c>
      <c r="AQ216" s="112"/>
      <c r="AR216" s="6" t="str">
        <f t="shared" si="10"/>
        <v/>
      </c>
      <c r="AS216" s="6" t="str">
        <f>IF(D216="","",IF(AP216=0,"データ無!!",IF(COUNTIF(WeDB!$D$4:$D$183,$AP216)&gt;0,"WE適用",IF(AP216="適用無い？確認して","データ無!!",IF(AP216="（適用外）","適用無し","WE適用")))))</f>
        <v/>
      </c>
      <c r="AT216" s="6" t="str">
        <f>IF(AND(AS216="WE適用",COUNTIF(Planning!$AS$10:$AS$896,$AP216&amp;"_"&amp;$AR216)&gt;0),"計画ok",IF(AND(AS216="WE適用",COUNTIF(Planning!$AS$10:$AS$896,$AP216&amp;"_"&amp;$AR216)=0),"未反映NG",""))</f>
        <v/>
      </c>
      <c r="AU216" s="6" t="str">
        <f t="shared" si="11"/>
        <v>_</v>
      </c>
    </row>
    <row r="217" spans="1:47" hidden="1" x14ac:dyDescent="0.35">
      <c r="A217" s="8"/>
      <c r="B217" s="9"/>
      <c r="C217" s="9"/>
      <c r="D217" s="9"/>
      <c r="E217" s="9"/>
      <c r="F217" s="9"/>
      <c r="G217" s="9"/>
      <c r="H217" s="9"/>
      <c r="I217" s="9"/>
      <c r="J217" s="9"/>
      <c r="K217" s="9"/>
      <c r="L217" s="9"/>
      <c r="M217" s="9"/>
      <c r="N217" s="9"/>
      <c r="O217" s="9"/>
      <c r="P217" s="9"/>
      <c r="Q217" s="9"/>
      <c r="R217" s="9"/>
      <c r="S217" s="9"/>
      <c r="T217" s="9"/>
      <c r="U217" s="9"/>
      <c r="V217" s="9"/>
      <c r="W217" s="9"/>
      <c r="X217" s="9"/>
      <c r="Y217" s="9"/>
      <c r="Z217" s="9"/>
      <c r="AA217" s="9"/>
      <c r="AB217" s="9"/>
      <c r="AC217" s="9"/>
      <c r="AD217" s="9"/>
      <c r="AE217" s="9"/>
      <c r="AF217" s="9"/>
      <c r="AG217" s="9"/>
      <c r="AH217" s="9"/>
      <c r="AI217" s="9"/>
      <c r="AJ217" s="9"/>
      <c r="AK217" s="9"/>
      <c r="AL217" s="9"/>
      <c r="AM217" s="10"/>
      <c r="AN217" s="535"/>
      <c r="AO217" s="6">
        <f t="shared" si="9"/>
        <v>0</v>
      </c>
      <c r="AP217" s="6" t="str">
        <f>IF($D217="","",IF(COUNTIF(SPDB!$B$5:$B$50,$D217)=0,"適用無い？確認して",_xlfn.XLOOKUP($D217,SPDB!$B$5:$B$50,SPDB!$H$5:$H$50,"",,)))</f>
        <v/>
      </c>
      <c r="AQ217" s="112"/>
      <c r="AR217" s="6" t="str">
        <f t="shared" si="10"/>
        <v/>
      </c>
      <c r="AS217" s="6" t="str">
        <f>IF(D217="","",IF(AP217=0,"データ無!!",IF(COUNTIF(WeDB!$D$4:$D$183,$AP217)&gt;0,"WE適用",IF(AP217="適用無い？確認して","データ無!!",IF(AP217="（適用外）","適用無し","WE適用")))))</f>
        <v/>
      </c>
      <c r="AT217" s="6" t="str">
        <f>IF(AND(AS217="WE適用",COUNTIF(Planning!$AS$10:$AS$896,$AP217&amp;"_"&amp;$AR217)&gt;0),"計画ok",IF(AND(AS217="WE適用",COUNTIF(Planning!$AS$10:$AS$896,$AP217&amp;"_"&amp;$AR217)=0),"未反映NG",""))</f>
        <v/>
      </c>
      <c r="AU217" s="6" t="str">
        <f t="shared" si="11"/>
        <v>_</v>
      </c>
    </row>
    <row r="218" spans="1:47" hidden="1" x14ac:dyDescent="0.35">
      <c r="A218" s="8"/>
      <c r="B218" s="9"/>
      <c r="C218" s="9"/>
      <c r="D218" s="9"/>
      <c r="E218" s="9"/>
      <c r="F218" s="9"/>
      <c r="G218" s="9"/>
      <c r="H218" s="9"/>
      <c r="I218" s="9"/>
      <c r="J218" s="9"/>
      <c r="K218" s="9"/>
      <c r="L218" s="9"/>
      <c r="M218" s="9"/>
      <c r="N218" s="9"/>
      <c r="O218" s="9"/>
      <c r="P218" s="9"/>
      <c r="Q218" s="9"/>
      <c r="R218" s="9"/>
      <c r="S218" s="9"/>
      <c r="T218" s="9"/>
      <c r="U218" s="9"/>
      <c r="V218" s="9"/>
      <c r="W218" s="9"/>
      <c r="X218" s="9"/>
      <c r="Y218" s="9"/>
      <c r="Z218" s="9"/>
      <c r="AA218" s="9"/>
      <c r="AB218" s="9"/>
      <c r="AC218" s="9"/>
      <c r="AD218" s="9"/>
      <c r="AE218" s="9"/>
      <c r="AF218" s="9"/>
      <c r="AG218" s="9"/>
      <c r="AH218" s="9"/>
      <c r="AI218" s="9"/>
      <c r="AJ218" s="9"/>
      <c r="AK218" s="9"/>
      <c r="AL218" s="9"/>
      <c r="AM218" s="10"/>
      <c r="AN218" s="535"/>
      <c r="AO218" s="6">
        <f t="shared" si="9"/>
        <v>0</v>
      </c>
      <c r="AP218" s="6" t="str">
        <f>IF($D218="","",IF(COUNTIF(SPDB!$B$5:$B$50,$D218)=0,"適用無い？確認して",_xlfn.XLOOKUP($D218,SPDB!$B$5:$B$50,SPDB!$H$5:$H$50,"",,)))</f>
        <v/>
      </c>
      <c r="AQ218" s="112"/>
      <c r="AR218" s="6" t="str">
        <f t="shared" si="10"/>
        <v/>
      </c>
      <c r="AS218" s="6" t="str">
        <f>IF(D218="","",IF(AP218=0,"データ無!!",IF(COUNTIF(WeDB!$D$4:$D$183,$AP218)&gt;0,"WE適用",IF(AP218="適用無い？確認して","データ無!!",IF(AP218="（適用外）","適用無し","WE適用")))))</f>
        <v/>
      </c>
      <c r="AT218" s="6" t="str">
        <f>IF(AND(AS218="WE適用",COUNTIF(Planning!$AS$10:$AS$896,$AP218&amp;"_"&amp;$AR218)&gt;0),"計画ok",IF(AND(AS218="WE適用",COUNTIF(Planning!$AS$10:$AS$896,$AP218&amp;"_"&amp;$AR218)=0),"未反映NG",""))</f>
        <v/>
      </c>
      <c r="AU218" s="6" t="str">
        <f t="shared" si="11"/>
        <v>_</v>
      </c>
    </row>
    <row r="219" spans="1:47" hidden="1" x14ac:dyDescent="0.35">
      <c r="A219" s="8"/>
      <c r="B219" s="9"/>
      <c r="C219" s="9"/>
      <c r="D219" s="9"/>
      <c r="E219" s="9"/>
      <c r="F219" s="9"/>
      <c r="G219" s="9"/>
      <c r="H219" s="9"/>
      <c r="I219" s="9"/>
      <c r="J219" s="9"/>
      <c r="K219" s="9"/>
      <c r="L219" s="9"/>
      <c r="M219" s="9"/>
      <c r="N219" s="9"/>
      <c r="O219" s="9"/>
      <c r="P219" s="9"/>
      <c r="Q219" s="9"/>
      <c r="R219" s="9"/>
      <c r="S219" s="9"/>
      <c r="T219" s="9"/>
      <c r="U219" s="9"/>
      <c r="V219" s="9"/>
      <c r="W219" s="9"/>
      <c r="X219" s="9"/>
      <c r="Y219" s="9"/>
      <c r="Z219" s="9"/>
      <c r="AA219" s="9"/>
      <c r="AB219" s="9"/>
      <c r="AC219" s="9"/>
      <c r="AD219" s="9"/>
      <c r="AE219" s="9"/>
      <c r="AF219" s="9"/>
      <c r="AG219" s="9"/>
      <c r="AH219" s="9"/>
      <c r="AI219" s="9"/>
      <c r="AJ219" s="9"/>
      <c r="AK219" s="9"/>
      <c r="AL219" s="9"/>
      <c r="AM219" s="10"/>
      <c r="AN219" s="535"/>
      <c r="AO219" s="6">
        <f t="shared" si="9"/>
        <v>0</v>
      </c>
      <c r="AP219" s="6" t="str">
        <f>IF($D219="","",IF(COUNTIF(SPDB!$B$5:$B$50,$D219)=0,"適用無い？確認して",_xlfn.XLOOKUP($D219,SPDB!$B$5:$B$50,SPDB!$H$5:$H$50,"",,)))</f>
        <v/>
      </c>
      <c r="AQ219" s="112"/>
      <c r="AR219" s="6" t="str">
        <f t="shared" si="10"/>
        <v/>
      </c>
      <c r="AS219" s="6" t="str">
        <f>IF(D219="","",IF(AP219=0,"データ無!!",IF(COUNTIF(WeDB!$D$4:$D$183,$AP219)&gt;0,"WE適用",IF(AP219="適用無い？確認して","データ無!!",IF(AP219="（適用外）","適用無し","WE適用")))))</f>
        <v/>
      </c>
      <c r="AT219" s="6" t="str">
        <f>IF(AND(AS219="WE適用",COUNTIF(Planning!$AS$10:$AS$896,$AP219&amp;"_"&amp;$AR219)&gt;0),"計画ok",IF(AND(AS219="WE適用",COUNTIF(Planning!$AS$10:$AS$896,$AP219&amp;"_"&amp;$AR219)=0),"未反映NG",""))</f>
        <v/>
      </c>
      <c r="AU219" s="6" t="str">
        <f t="shared" si="11"/>
        <v>_</v>
      </c>
    </row>
    <row r="220" spans="1:47" hidden="1" x14ac:dyDescent="0.35">
      <c r="A220" s="8"/>
      <c r="B220" s="9"/>
      <c r="C220" s="9"/>
      <c r="D220" s="9"/>
      <c r="E220" s="9"/>
      <c r="F220" s="9"/>
      <c r="G220" s="9"/>
      <c r="H220" s="9"/>
      <c r="I220" s="9"/>
      <c r="J220" s="9"/>
      <c r="K220" s="9"/>
      <c r="L220" s="9"/>
      <c r="M220" s="9"/>
      <c r="N220" s="9"/>
      <c r="O220" s="9"/>
      <c r="P220" s="9"/>
      <c r="Q220" s="9"/>
      <c r="R220" s="9"/>
      <c r="S220" s="9"/>
      <c r="T220" s="9"/>
      <c r="U220" s="9"/>
      <c r="V220" s="9"/>
      <c r="W220" s="9"/>
      <c r="X220" s="9"/>
      <c r="Y220" s="9"/>
      <c r="Z220" s="9"/>
      <c r="AA220" s="9"/>
      <c r="AB220" s="9"/>
      <c r="AC220" s="9"/>
      <c r="AD220" s="9"/>
      <c r="AE220" s="9"/>
      <c r="AF220" s="9"/>
      <c r="AG220" s="9"/>
      <c r="AH220" s="9"/>
      <c r="AI220" s="9"/>
      <c r="AJ220" s="9"/>
      <c r="AK220" s="9"/>
      <c r="AL220" s="9"/>
      <c r="AM220" s="10"/>
      <c r="AN220" s="535"/>
      <c r="AO220" s="6">
        <f t="shared" si="9"/>
        <v>0</v>
      </c>
      <c r="AP220" s="6" t="str">
        <f>IF($D220="","",IF(COUNTIF(SPDB!$B$5:$B$50,$D220)=0,"適用無い？確認して",_xlfn.XLOOKUP($D220,SPDB!$B$5:$B$50,SPDB!$H$5:$H$50,"",,)))</f>
        <v/>
      </c>
      <c r="AQ220" s="112"/>
      <c r="AR220" s="6" t="str">
        <f t="shared" si="10"/>
        <v/>
      </c>
      <c r="AS220" s="6" t="str">
        <f>IF(D220="","",IF(AP220=0,"データ無!!",IF(COUNTIF(WeDB!$D$4:$D$183,$AP220)&gt;0,"WE適用",IF(AP220="適用無い？確認して","データ無!!",IF(AP220="（適用外）","適用無し","WE適用")))))</f>
        <v/>
      </c>
      <c r="AT220" s="6" t="str">
        <f>IF(AND(AS220="WE適用",COUNTIF(Planning!$AS$10:$AS$896,$AP220&amp;"_"&amp;$AR220)&gt;0),"計画ok",IF(AND(AS220="WE適用",COUNTIF(Planning!$AS$10:$AS$896,$AP220&amp;"_"&amp;$AR220)=0),"未反映NG",""))</f>
        <v/>
      </c>
      <c r="AU220" s="6" t="str">
        <f t="shared" si="11"/>
        <v>_</v>
      </c>
    </row>
    <row r="221" spans="1:47" hidden="1" x14ac:dyDescent="0.35">
      <c r="A221" s="8"/>
      <c r="B221" s="9"/>
      <c r="C221" s="9"/>
      <c r="D221" s="9"/>
      <c r="E221" s="9"/>
      <c r="F221" s="9"/>
      <c r="G221" s="9"/>
      <c r="H221" s="9"/>
      <c r="I221" s="9"/>
      <c r="J221" s="9"/>
      <c r="K221" s="9"/>
      <c r="L221" s="9"/>
      <c r="M221" s="9"/>
      <c r="N221" s="9"/>
      <c r="O221" s="9"/>
      <c r="P221" s="9"/>
      <c r="Q221" s="9"/>
      <c r="R221" s="9"/>
      <c r="S221" s="9"/>
      <c r="T221" s="9"/>
      <c r="U221" s="9"/>
      <c r="V221" s="9"/>
      <c r="W221" s="9"/>
      <c r="X221" s="9"/>
      <c r="Y221" s="9"/>
      <c r="Z221" s="9"/>
      <c r="AA221" s="9"/>
      <c r="AB221" s="9"/>
      <c r="AC221" s="9"/>
      <c r="AD221" s="9"/>
      <c r="AE221" s="9"/>
      <c r="AF221" s="9"/>
      <c r="AG221" s="9"/>
      <c r="AH221" s="9"/>
      <c r="AI221" s="9"/>
      <c r="AJ221" s="9"/>
      <c r="AK221" s="9"/>
      <c r="AL221" s="9"/>
      <c r="AM221" s="10"/>
      <c r="AN221" s="535"/>
      <c r="AO221" s="6">
        <f t="shared" si="9"/>
        <v>0</v>
      </c>
      <c r="AP221" s="6" t="str">
        <f>IF($D221="","",IF(COUNTIF(SPDB!$B$5:$B$50,$D221)=0,"適用無い？確認して",_xlfn.XLOOKUP($D221,SPDB!$B$5:$B$50,SPDB!$H$5:$H$50,"",,)))</f>
        <v/>
      </c>
      <c r="AQ221" s="112"/>
      <c r="AR221" s="6" t="str">
        <f t="shared" si="10"/>
        <v/>
      </c>
      <c r="AS221" s="6" t="str">
        <f>IF(D221="","",IF(AP221=0,"データ無!!",IF(COUNTIF(WeDB!$D$4:$D$183,$AP221)&gt;0,"WE適用",IF(AP221="適用無い？確認して","データ無!!",IF(AP221="（適用外）","適用無し","WE適用")))))</f>
        <v/>
      </c>
      <c r="AT221" s="6" t="str">
        <f>IF(AND(AS221="WE適用",COUNTIF(Planning!$AS$10:$AS$896,$AP221&amp;"_"&amp;$AR221)&gt;0),"計画ok",IF(AND(AS221="WE適用",COUNTIF(Planning!$AS$10:$AS$896,$AP221&amp;"_"&amp;$AR221)=0),"未反映NG",""))</f>
        <v/>
      </c>
      <c r="AU221" s="6" t="str">
        <f t="shared" si="11"/>
        <v>_</v>
      </c>
    </row>
    <row r="222" spans="1:47" hidden="1" x14ac:dyDescent="0.35">
      <c r="A222" s="8"/>
      <c r="B222" s="9"/>
      <c r="C222" s="9"/>
      <c r="D222" s="9"/>
      <c r="E222" s="9"/>
      <c r="F222" s="9"/>
      <c r="G222" s="9"/>
      <c r="H222" s="9"/>
      <c r="I222" s="9"/>
      <c r="J222" s="9"/>
      <c r="K222" s="9"/>
      <c r="L222" s="9"/>
      <c r="M222" s="9"/>
      <c r="N222" s="9"/>
      <c r="O222" s="9"/>
      <c r="P222" s="9"/>
      <c r="Q222" s="9"/>
      <c r="R222" s="9"/>
      <c r="S222" s="9"/>
      <c r="T222" s="9"/>
      <c r="U222" s="9"/>
      <c r="V222" s="9"/>
      <c r="W222" s="9"/>
      <c r="X222" s="9"/>
      <c r="Y222" s="9"/>
      <c r="Z222" s="9"/>
      <c r="AA222" s="9"/>
      <c r="AB222" s="9"/>
      <c r="AC222" s="9"/>
      <c r="AD222" s="9"/>
      <c r="AE222" s="9"/>
      <c r="AF222" s="9"/>
      <c r="AG222" s="9"/>
      <c r="AH222" s="9"/>
      <c r="AI222" s="9"/>
      <c r="AJ222" s="9"/>
      <c r="AK222" s="9"/>
      <c r="AL222" s="9"/>
      <c r="AM222" s="10"/>
      <c r="AN222" s="535"/>
      <c r="AO222" s="6">
        <f t="shared" si="9"/>
        <v>0</v>
      </c>
      <c r="AP222" s="6" t="str">
        <f>IF($D222="","",IF(COUNTIF(SPDB!$B$5:$B$50,$D222)=0,"適用無い？確認して",_xlfn.XLOOKUP($D222,SPDB!$B$5:$B$50,SPDB!$H$5:$H$50,"",,)))</f>
        <v/>
      </c>
      <c r="AQ222" s="112"/>
      <c r="AR222" s="6" t="str">
        <f t="shared" si="10"/>
        <v/>
      </c>
      <c r="AS222" s="6" t="str">
        <f>IF(D222="","",IF(AP222=0,"データ無!!",IF(COUNTIF(WeDB!$D$4:$D$183,$AP222)&gt;0,"WE適用",IF(AP222="適用無い？確認して","データ無!!",IF(AP222="（適用外）","適用無し","WE適用")))))</f>
        <v/>
      </c>
      <c r="AT222" s="6" t="str">
        <f>IF(AND(AS222="WE適用",COUNTIF(Planning!$AS$10:$AS$896,$AP222&amp;"_"&amp;$AR222)&gt;0),"計画ok",IF(AND(AS222="WE適用",COUNTIF(Planning!$AS$10:$AS$896,$AP222&amp;"_"&amp;$AR222)=0),"未反映NG",""))</f>
        <v/>
      </c>
      <c r="AU222" s="6" t="str">
        <f t="shared" si="11"/>
        <v>_</v>
      </c>
    </row>
    <row r="223" spans="1:47" hidden="1" x14ac:dyDescent="0.35">
      <c r="A223" s="8"/>
      <c r="B223" s="9"/>
      <c r="C223" s="9"/>
      <c r="D223" s="9"/>
      <c r="E223" s="9"/>
      <c r="F223" s="9"/>
      <c r="G223" s="9"/>
      <c r="H223" s="9"/>
      <c r="I223" s="9"/>
      <c r="J223" s="9"/>
      <c r="K223" s="9"/>
      <c r="L223" s="9"/>
      <c r="M223" s="9"/>
      <c r="N223" s="9"/>
      <c r="O223" s="9"/>
      <c r="P223" s="9"/>
      <c r="Q223" s="9"/>
      <c r="R223" s="9"/>
      <c r="S223" s="9"/>
      <c r="T223" s="9"/>
      <c r="U223" s="9"/>
      <c r="V223" s="9"/>
      <c r="W223" s="9"/>
      <c r="X223" s="9"/>
      <c r="Y223" s="9"/>
      <c r="Z223" s="9"/>
      <c r="AA223" s="9"/>
      <c r="AB223" s="9"/>
      <c r="AC223" s="9"/>
      <c r="AD223" s="9"/>
      <c r="AE223" s="9"/>
      <c r="AF223" s="9"/>
      <c r="AG223" s="9"/>
      <c r="AH223" s="9"/>
      <c r="AI223" s="9"/>
      <c r="AJ223" s="9"/>
      <c r="AK223" s="9"/>
      <c r="AL223" s="9"/>
      <c r="AM223" s="10"/>
      <c r="AN223" s="535"/>
      <c r="AO223" s="6">
        <f t="shared" si="9"/>
        <v>0</v>
      </c>
      <c r="AP223" s="6" t="str">
        <f>IF($D223="","",IF(COUNTIF(SPDB!$B$5:$B$50,$D223)=0,"適用無い？確認して",_xlfn.XLOOKUP($D223,SPDB!$B$5:$B$50,SPDB!$H$5:$H$50,"",,)))</f>
        <v/>
      </c>
      <c r="AQ223" s="112"/>
      <c r="AR223" s="6" t="str">
        <f t="shared" si="10"/>
        <v/>
      </c>
      <c r="AS223" s="6" t="str">
        <f>IF(D223="","",IF(AP223=0,"データ無!!",IF(COUNTIF(WeDB!$D$4:$D$183,$AP223)&gt;0,"WE適用",IF(AP223="適用無い？確認して","データ無!!",IF(AP223="（適用外）","適用無し","WE適用")))))</f>
        <v/>
      </c>
      <c r="AT223" s="6" t="str">
        <f>IF(AND(AS223="WE適用",COUNTIF(Planning!$AS$10:$AS$896,$AP223&amp;"_"&amp;$AR223)&gt;0),"計画ok",IF(AND(AS223="WE適用",COUNTIF(Planning!$AS$10:$AS$896,$AP223&amp;"_"&amp;$AR223)=0),"未反映NG",""))</f>
        <v/>
      </c>
      <c r="AU223" s="6" t="str">
        <f t="shared" si="11"/>
        <v>_</v>
      </c>
    </row>
    <row r="224" spans="1:47" hidden="1" x14ac:dyDescent="0.35">
      <c r="A224" s="8"/>
      <c r="B224" s="9"/>
      <c r="C224" s="9"/>
      <c r="D224" s="9"/>
      <c r="E224" s="9"/>
      <c r="F224" s="9"/>
      <c r="G224" s="9"/>
      <c r="H224" s="9"/>
      <c r="I224" s="9"/>
      <c r="J224" s="9"/>
      <c r="K224" s="9"/>
      <c r="L224" s="9"/>
      <c r="M224" s="9"/>
      <c r="N224" s="9"/>
      <c r="O224" s="9"/>
      <c r="P224" s="9"/>
      <c r="Q224" s="9"/>
      <c r="R224" s="9"/>
      <c r="S224" s="9"/>
      <c r="T224" s="9"/>
      <c r="U224" s="9"/>
      <c r="V224" s="9"/>
      <c r="W224" s="9"/>
      <c r="X224" s="9"/>
      <c r="Y224" s="9"/>
      <c r="Z224" s="9"/>
      <c r="AA224" s="9"/>
      <c r="AB224" s="9"/>
      <c r="AC224" s="9"/>
      <c r="AD224" s="9"/>
      <c r="AE224" s="9"/>
      <c r="AF224" s="9"/>
      <c r="AG224" s="9"/>
      <c r="AH224" s="9"/>
      <c r="AI224" s="9"/>
      <c r="AJ224" s="9"/>
      <c r="AK224" s="9"/>
      <c r="AL224" s="9"/>
      <c r="AM224" s="10"/>
      <c r="AN224" s="535"/>
      <c r="AO224" s="6">
        <f t="shared" si="9"/>
        <v>0</v>
      </c>
      <c r="AP224" s="6" t="str">
        <f>IF($D224="","",IF(COUNTIF(SPDB!$B$5:$B$50,$D224)=0,"適用無い？確認して",_xlfn.XLOOKUP($D224,SPDB!$B$5:$B$50,SPDB!$H$5:$H$50,"",,)))</f>
        <v/>
      </c>
      <c r="AQ224" s="112"/>
      <c r="AR224" s="6" t="str">
        <f t="shared" si="10"/>
        <v/>
      </c>
      <c r="AS224" s="6" t="str">
        <f>IF(D224="","",IF(AP224=0,"データ無!!",IF(COUNTIF(WeDB!$D$4:$D$183,$AP224)&gt;0,"WE適用",IF(AP224="適用無い？確認して","データ無!!",IF(AP224="（適用外）","適用無し","WE適用")))))</f>
        <v/>
      </c>
      <c r="AT224" s="6" t="str">
        <f>IF(AND(AS224="WE適用",COUNTIF(Planning!$AS$10:$AS$896,$AP224&amp;"_"&amp;$AR224)&gt;0),"計画ok",IF(AND(AS224="WE適用",COUNTIF(Planning!$AS$10:$AS$896,$AP224&amp;"_"&amp;$AR224)=0),"未反映NG",""))</f>
        <v/>
      </c>
      <c r="AU224" s="6" t="str">
        <f t="shared" si="11"/>
        <v>_</v>
      </c>
    </row>
    <row r="225" spans="1:47" hidden="1" x14ac:dyDescent="0.35">
      <c r="A225" s="8"/>
      <c r="B225" s="9"/>
      <c r="C225" s="9"/>
      <c r="D225" s="9"/>
      <c r="E225" s="9"/>
      <c r="F225" s="9"/>
      <c r="G225" s="9"/>
      <c r="H225" s="9"/>
      <c r="I225" s="9"/>
      <c r="J225" s="9"/>
      <c r="K225" s="9"/>
      <c r="L225" s="9"/>
      <c r="M225" s="9"/>
      <c r="N225" s="9"/>
      <c r="O225" s="9"/>
      <c r="P225" s="9"/>
      <c r="Q225" s="9"/>
      <c r="R225" s="9"/>
      <c r="S225" s="9"/>
      <c r="T225" s="9"/>
      <c r="U225" s="9"/>
      <c r="V225" s="9"/>
      <c r="W225" s="9"/>
      <c r="X225" s="9"/>
      <c r="Y225" s="9"/>
      <c r="Z225" s="9"/>
      <c r="AA225" s="9"/>
      <c r="AB225" s="9"/>
      <c r="AC225" s="9"/>
      <c r="AD225" s="9"/>
      <c r="AE225" s="9"/>
      <c r="AF225" s="9"/>
      <c r="AG225" s="9"/>
      <c r="AH225" s="9"/>
      <c r="AI225" s="9"/>
      <c r="AJ225" s="9"/>
      <c r="AK225" s="9"/>
      <c r="AL225" s="9"/>
      <c r="AM225" s="10"/>
      <c r="AN225" s="535"/>
      <c r="AO225" s="6">
        <f t="shared" si="9"/>
        <v>0</v>
      </c>
      <c r="AP225" s="6" t="str">
        <f>IF($D225="","",IF(COUNTIF(SPDB!$B$5:$B$50,$D225)=0,"適用無い？確認して",_xlfn.XLOOKUP($D225,SPDB!$B$5:$B$50,SPDB!$H$5:$H$50,"",,)))</f>
        <v/>
      </c>
      <c r="AQ225" s="112"/>
      <c r="AR225" s="6" t="str">
        <f t="shared" si="10"/>
        <v/>
      </c>
      <c r="AS225" s="6" t="str">
        <f>IF(D225="","",IF(AP225=0,"データ無!!",IF(COUNTIF(WeDB!$D$4:$D$183,$AP225)&gt;0,"WE適用",IF(AP225="適用無い？確認して","データ無!!",IF(AP225="（適用外）","適用無し","WE適用")))))</f>
        <v/>
      </c>
      <c r="AT225" s="6" t="str">
        <f>IF(AND(AS225="WE適用",COUNTIF(Planning!$AS$10:$AS$896,$AP225&amp;"_"&amp;$AR225)&gt;0),"計画ok",IF(AND(AS225="WE適用",COUNTIF(Planning!$AS$10:$AS$896,$AP225&amp;"_"&amp;$AR225)=0),"未反映NG",""))</f>
        <v/>
      </c>
      <c r="AU225" s="6" t="str">
        <f t="shared" si="11"/>
        <v>_</v>
      </c>
    </row>
    <row r="226" spans="1:47" hidden="1" x14ac:dyDescent="0.35">
      <c r="A226" s="8"/>
      <c r="B226" s="9"/>
      <c r="C226" s="9"/>
      <c r="D226" s="9"/>
      <c r="E226" s="9"/>
      <c r="F226" s="9"/>
      <c r="G226" s="9"/>
      <c r="H226" s="9"/>
      <c r="I226" s="9"/>
      <c r="J226" s="9"/>
      <c r="K226" s="9"/>
      <c r="L226" s="9"/>
      <c r="M226" s="9"/>
      <c r="N226" s="9"/>
      <c r="O226" s="9"/>
      <c r="P226" s="9"/>
      <c r="Q226" s="9"/>
      <c r="R226" s="9"/>
      <c r="S226" s="9"/>
      <c r="T226" s="9"/>
      <c r="U226" s="9"/>
      <c r="V226" s="9"/>
      <c r="W226" s="9"/>
      <c r="X226" s="9"/>
      <c r="Y226" s="9"/>
      <c r="Z226" s="9"/>
      <c r="AA226" s="9"/>
      <c r="AB226" s="9"/>
      <c r="AC226" s="9"/>
      <c r="AD226" s="9"/>
      <c r="AE226" s="9"/>
      <c r="AF226" s="9"/>
      <c r="AG226" s="9"/>
      <c r="AH226" s="9"/>
      <c r="AI226" s="9"/>
      <c r="AJ226" s="9"/>
      <c r="AK226" s="9"/>
      <c r="AL226" s="9"/>
      <c r="AM226" s="10"/>
      <c r="AN226" s="535"/>
      <c r="AO226" s="6">
        <f t="shared" si="9"/>
        <v>0</v>
      </c>
      <c r="AP226" s="6" t="str">
        <f>IF($D226="","",IF(COUNTIF(SPDB!$B$5:$B$50,$D226)=0,"適用無い？確認して",_xlfn.XLOOKUP($D226,SPDB!$B$5:$B$50,SPDB!$H$5:$H$50,"",,)))</f>
        <v/>
      </c>
      <c r="AQ226" s="112"/>
      <c r="AR226" s="6" t="str">
        <f t="shared" si="10"/>
        <v/>
      </c>
      <c r="AS226" s="6" t="str">
        <f>IF(D226="","",IF(AP226=0,"データ無!!",IF(COUNTIF(WeDB!$D$4:$D$183,$AP226)&gt;0,"WE適用",IF(AP226="適用無い？確認して","データ無!!",IF(AP226="（適用外）","適用無し","WE適用")))))</f>
        <v/>
      </c>
      <c r="AT226" s="6" t="str">
        <f>IF(AND(AS226="WE適用",COUNTIF(Planning!$AS$10:$AS$896,$AP226&amp;"_"&amp;$AR226)&gt;0),"計画ok",IF(AND(AS226="WE適用",COUNTIF(Planning!$AS$10:$AS$896,$AP226&amp;"_"&amp;$AR226)=0),"未反映NG",""))</f>
        <v/>
      </c>
      <c r="AU226" s="6" t="str">
        <f t="shared" si="11"/>
        <v>_</v>
      </c>
    </row>
    <row r="227" spans="1:47" hidden="1" x14ac:dyDescent="0.35">
      <c r="A227" s="8"/>
      <c r="B227" s="9"/>
      <c r="C227" s="9"/>
      <c r="D227" s="9"/>
      <c r="E227" s="9"/>
      <c r="F227" s="9"/>
      <c r="G227" s="9"/>
      <c r="H227" s="9"/>
      <c r="I227" s="9"/>
      <c r="J227" s="9"/>
      <c r="K227" s="9"/>
      <c r="L227" s="9"/>
      <c r="M227" s="9"/>
      <c r="N227" s="9"/>
      <c r="O227" s="9"/>
      <c r="P227" s="9"/>
      <c r="Q227" s="9"/>
      <c r="R227" s="9"/>
      <c r="S227" s="9"/>
      <c r="T227" s="9"/>
      <c r="U227" s="9"/>
      <c r="V227" s="9"/>
      <c r="W227" s="9"/>
      <c r="X227" s="9"/>
      <c r="Y227" s="9"/>
      <c r="Z227" s="9"/>
      <c r="AA227" s="9"/>
      <c r="AB227" s="9"/>
      <c r="AC227" s="9"/>
      <c r="AD227" s="9"/>
      <c r="AE227" s="9"/>
      <c r="AF227" s="9"/>
      <c r="AG227" s="9"/>
      <c r="AH227" s="9"/>
      <c r="AI227" s="9"/>
      <c r="AJ227" s="9"/>
      <c r="AK227" s="9"/>
      <c r="AL227" s="9"/>
      <c r="AM227" s="10"/>
      <c r="AN227" s="535"/>
      <c r="AO227" s="6">
        <f t="shared" si="9"/>
        <v>0</v>
      </c>
      <c r="AP227" s="6" t="str">
        <f>IF($D227="","",IF(COUNTIF(SPDB!$B$5:$B$50,$D227)=0,"適用無い？確認して",_xlfn.XLOOKUP($D227,SPDB!$B$5:$B$50,SPDB!$H$5:$H$50,"",,)))</f>
        <v/>
      </c>
      <c r="AQ227" s="112"/>
      <c r="AR227" s="6" t="str">
        <f t="shared" si="10"/>
        <v/>
      </c>
      <c r="AS227" s="6" t="str">
        <f>IF(D227="","",IF(AP227=0,"データ無!!",IF(COUNTIF(WeDB!$D$4:$D$183,$AP227)&gt;0,"WE適用",IF(AP227="適用無い？確認して","データ無!!",IF(AP227="（適用外）","適用無し","WE適用")))))</f>
        <v/>
      </c>
      <c r="AT227" s="6" t="str">
        <f>IF(AND(AS227="WE適用",COUNTIF(Planning!$AS$10:$AS$896,$AP227&amp;"_"&amp;$AR227)&gt;0),"計画ok",IF(AND(AS227="WE適用",COUNTIF(Planning!$AS$10:$AS$896,$AP227&amp;"_"&amp;$AR227)=0),"未反映NG",""))</f>
        <v/>
      </c>
      <c r="AU227" s="6" t="str">
        <f t="shared" si="11"/>
        <v>_</v>
      </c>
    </row>
    <row r="228" spans="1:47" hidden="1" x14ac:dyDescent="0.35">
      <c r="A228" s="8"/>
      <c r="B228" s="9"/>
      <c r="C228" s="9"/>
      <c r="D228" s="9"/>
      <c r="E228" s="9"/>
      <c r="F228" s="9"/>
      <c r="G228" s="9"/>
      <c r="H228" s="9"/>
      <c r="I228" s="9"/>
      <c r="J228" s="9"/>
      <c r="K228" s="9"/>
      <c r="L228" s="9"/>
      <c r="M228" s="9"/>
      <c r="N228" s="9"/>
      <c r="O228" s="9"/>
      <c r="P228" s="9"/>
      <c r="Q228" s="9"/>
      <c r="R228" s="9"/>
      <c r="S228" s="9"/>
      <c r="T228" s="9"/>
      <c r="U228" s="9"/>
      <c r="V228" s="9"/>
      <c r="W228" s="9"/>
      <c r="X228" s="9"/>
      <c r="Y228" s="9"/>
      <c r="Z228" s="9"/>
      <c r="AA228" s="9"/>
      <c r="AB228" s="9"/>
      <c r="AC228" s="9"/>
      <c r="AD228" s="9"/>
      <c r="AE228" s="9"/>
      <c r="AF228" s="9"/>
      <c r="AG228" s="9"/>
      <c r="AH228" s="9"/>
      <c r="AI228" s="9"/>
      <c r="AJ228" s="9"/>
      <c r="AK228" s="9"/>
      <c r="AL228" s="9"/>
      <c r="AM228" s="10"/>
      <c r="AN228" s="535"/>
      <c r="AO228" s="6">
        <f t="shared" si="9"/>
        <v>0</v>
      </c>
      <c r="AP228" s="6" t="str">
        <f>IF($D228="","",IF(COUNTIF(SPDB!$B$5:$B$50,$D228)=0,"適用無い？確認して",_xlfn.XLOOKUP($D228,SPDB!$B$5:$B$50,SPDB!$H$5:$H$50,"",,)))</f>
        <v/>
      </c>
      <c r="AQ228" s="112"/>
      <c r="AR228" s="6" t="str">
        <f t="shared" si="10"/>
        <v/>
      </c>
      <c r="AS228" s="6" t="str">
        <f>IF(D228="","",IF(AP228=0,"データ無!!",IF(COUNTIF(WeDB!$D$4:$D$183,$AP228)&gt;0,"WE適用",IF(AP228="適用無い？確認して","データ無!!",IF(AP228="（適用外）","適用無し","WE適用")))))</f>
        <v/>
      </c>
      <c r="AT228" s="6" t="str">
        <f>IF(AND(AS228="WE適用",COUNTIF(Planning!$AS$10:$AS$896,$AP228&amp;"_"&amp;$AR228)&gt;0),"計画ok",IF(AND(AS228="WE適用",COUNTIF(Planning!$AS$10:$AS$896,$AP228&amp;"_"&amp;$AR228)=0),"未反映NG",""))</f>
        <v/>
      </c>
      <c r="AU228" s="6" t="str">
        <f t="shared" si="11"/>
        <v>_</v>
      </c>
    </row>
    <row r="229" spans="1:47" hidden="1" x14ac:dyDescent="0.35">
      <c r="A229" s="8"/>
      <c r="B229" s="9"/>
      <c r="C229" s="9"/>
      <c r="D229" s="9"/>
      <c r="E229" s="9"/>
      <c r="F229" s="9"/>
      <c r="G229" s="9"/>
      <c r="H229" s="9"/>
      <c r="I229" s="9"/>
      <c r="J229" s="9"/>
      <c r="K229" s="9"/>
      <c r="L229" s="9"/>
      <c r="M229" s="9"/>
      <c r="N229" s="9"/>
      <c r="O229" s="9"/>
      <c r="P229" s="9"/>
      <c r="Q229" s="9"/>
      <c r="R229" s="9"/>
      <c r="S229" s="9"/>
      <c r="T229" s="9"/>
      <c r="U229" s="9"/>
      <c r="V229" s="9"/>
      <c r="W229" s="9"/>
      <c r="X229" s="9"/>
      <c r="Y229" s="9"/>
      <c r="Z229" s="9"/>
      <c r="AA229" s="9"/>
      <c r="AB229" s="9"/>
      <c r="AC229" s="9"/>
      <c r="AD229" s="9"/>
      <c r="AE229" s="9"/>
      <c r="AF229" s="9"/>
      <c r="AG229" s="9"/>
      <c r="AH229" s="9"/>
      <c r="AI229" s="9"/>
      <c r="AJ229" s="9"/>
      <c r="AK229" s="9"/>
      <c r="AL229" s="9"/>
      <c r="AM229" s="10"/>
      <c r="AN229" s="535"/>
      <c r="AO229" s="6">
        <f t="shared" si="9"/>
        <v>0</v>
      </c>
      <c r="AP229" s="6" t="str">
        <f>IF($D229="","",IF(COUNTIF(SPDB!$B$5:$B$50,$D229)=0,"適用無い？確認して",_xlfn.XLOOKUP($D229,SPDB!$B$5:$B$50,SPDB!$H$5:$H$50,"",,)))</f>
        <v/>
      </c>
      <c r="AQ229" s="112"/>
      <c r="AR229" s="6" t="str">
        <f t="shared" si="10"/>
        <v/>
      </c>
      <c r="AS229" s="6" t="str">
        <f>IF(D229="","",IF(AP229=0,"データ無!!",IF(COUNTIF(WeDB!$D$4:$D$183,$AP229)&gt;0,"WE適用",IF(AP229="適用無い？確認して","データ無!!",IF(AP229="（適用外）","適用無し","WE適用")))))</f>
        <v/>
      </c>
      <c r="AT229" s="6" t="str">
        <f>IF(AND(AS229="WE適用",COUNTIF(Planning!$AS$10:$AS$896,$AP229&amp;"_"&amp;$AR229)&gt;0),"計画ok",IF(AND(AS229="WE適用",COUNTIF(Planning!$AS$10:$AS$896,$AP229&amp;"_"&amp;$AR229)=0),"未反映NG",""))</f>
        <v/>
      </c>
      <c r="AU229" s="6" t="str">
        <f t="shared" si="11"/>
        <v>_</v>
      </c>
    </row>
    <row r="230" spans="1:47" hidden="1" x14ac:dyDescent="0.35">
      <c r="A230" s="8"/>
      <c r="B230" s="9"/>
      <c r="C230" s="9"/>
      <c r="D230" s="9"/>
      <c r="E230" s="9"/>
      <c r="F230" s="9"/>
      <c r="G230" s="9"/>
      <c r="H230" s="9"/>
      <c r="I230" s="9"/>
      <c r="J230" s="9"/>
      <c r="K230" s="9"/>
      <c r="L230" s="9"/>
      <c r="M230" s="9"/>
      <c r="N230" s="9"/>
      <c r="O230" s="9"/>
      <c r="P230" s="9"/>
      <c r="Q230" s="9"/>
      <c r="R230" s="9"/>
      <c r="S230" s="9"/>
      <c r="T230" s="9"/>
      <c r="U230" s="9"/>
      <c r="V230" s="9"/>
      <c r="W230" s="9"/>
      <c r="X230" s="9"/>
      <c r="Y230" s="9"/>
      <c r="Z230" s="9"/>
      <c r="AA230" s="9"/>
      <c r="AB230" s="9"/>
      <c r="AC230" s="9"/>
      <c r="AD230" s="9"/>
      <c r="AE230" s="9"/>
      <c r="AF230" s="9"/>
      <c r="AG230" s="9"/>
      <c r="AH230" s="9"/>
      <c r="AI230" s="9"/>
      <c r="AJ230" s="9"/>
      <c r="AK230" s="9"/>
      <c r="AL230" s="9"/>
      <c r="AM230" s="10"/>
      <c r="AN230" s="535"/>
      <c r="AO230" s="6">
        <f t="shared" si="9"/>
        <v>0</v>
      </c>
      <c r="AP230" s="6" t="str">
        <f>IF($D230="","",IF(COUNTIF(SPDB!$B$5:$B$50,$D230)=0,"適用無い？確認して",_xlfn.XLOOKUP($D230,SPDB!$B$5:$B$50,SPDB!$H$5:$H$50,"",,)))</f>
        <v/>
      </c>
      <c r="AQ230" s="112"/>
      <c r="AR230" s="6" t="str">
        <f t="shared" si="10"/>
        <v/>
      </c>
      <c r="AS230" s="6" t="str">
        <f>IF(D230="","",IF(AP230=0,"データ無!!",IF(COUNTIF(WeDB!$D$4:$D$183,$AP230)&gt;0,"WE適用",IF(AP230="適用無い？確認して","データ無!!",IF(AP230="（適用外）","適用無し","WE適用")))))</f>
        <v/>
      </c>
      <c r="AT230" s="6" t="str">
        <f>IF(AND(AS230="WE適用",COUNTIF(Planning!$AS$10:$AS$896,$AP230&amp;"_"&amp;$AR230)&gt;0),"計画ok",IF(AND(AS230="WE適用",COUNTIF(Planning!$AS$10:$AS$896,$AP230&amp;"_"&amp;$AR230)=0),"未反映NG",""))</f>
        <v/>
      </c>
      <c r="AU230" s="6" t="str">
        <f t="shared" si="11"/>
        <v>_</v>
      </c>
    </row>
    <row r="231" spans="1:47" hidden="1" x14ac:dyDescent="0.35">
      <c r="A231" s="8"/>
      <c r="B231" s="9"/>
      <c r="C231" s="9"/>
      <c r="D231" s="9"/>
      <c r="E231" s="9"/>
      <c r="F231" s="9"/>
      <c r="G231" s="9"/>
      <c r="H231" s="9"/>
      <c r="I231" s="9"/>
      <c r="J231" s="9"/>
      <c r="K231" s="9"/>
      <c r="L231" s="9"/>
      <c r="M231" s="9"/>
      <c r="N231" s="9"/>
      <c r="O231" s="9"/>
      <c r="P231" s="9"/>
      <c r="Q231" s="9"/>
      <c r="R231" s="9"/>
      <c r="S231" s="9"/>
      <c r="T231" s="9"/>
      <c r="U231" s="9"/>
      <c r="V231" s="9"/>
      <c r="W231" s="9"/>
      <c r="X231" s="9"/>
      <c r="Y231" s="9"/>
      <c r="Z231" s="9"/>
      <c r="AA231" s="9"/>
      <c r="AB231" s="9"/>
      <c r="AC231" s="9"/>
      <c r="AD231" s="9"/>
      <c r="AE231" s="9"/>
      <c r="AF231" s="9"/>
      <c r="AG231" s="9"/>
      <c r="AH231" s="9"/>
      <c r="AI231" s="9"/>
      <c r="AJ231" s="9"/>
      <c r="AK231" s="9"/>
      <c r="AL231" s="9"/>
      <c r="AM231" s="10"/>
      <c r="AN231" s="535"/>
      <c r="AO231" s="6">
        <f t="shared" si="9"/>
        <v>0</v>
      </c>
      <c r="AP231" s="6" t="str">
        <f>IF($D231="","",IF(COUNTIF(SPDB!$B$5:$B$50,$D231)=0,"適用無い？確認して",_xlfn.XLOOKUP($D231,SPDB!$B$5:$B$50,SPDB!$H$5:$H$50,"",,)))</f>
        <v/>
      </c>
      <c r="AQ231" s="112"/>
      <c r="AR231" s="6" t="str">
        <f t="shared" si="10"/>
        <v/>
      </c>
      <c r="AS231" s="6" t="str">
        <f>IF(D231="","",IF(AP231=0,"データ無!!",IF(COUNTIF(WeDB!$D$4:$D$183,$AP231)&gt;0,"WE適用",IF(AP231="適用無い？確認して","データ無!!",IF(AP231="（適用外）","適用無し","WE適用")))))</f>
        <v/>
      </c>
      <c r="AT231" s="6" t="str">
        <f>IF(AND(AS231="WE適用",COUNTIF(Planning!$AS$10:$AS$896,$AP231&amp;"_"&amp;$AR231)&gt;0),"計画ok",IF(AND(AS231="WE適用",COUNTIF(Planning!$AS$10:$AS$896,$AP231&amp;"_"&amp;$AR231)=0),"未反映NG",""))</f>
        <v/>
      </c>
      <c r="AU231" s="6" t="str">
        <f t="shared" si="11"/>
        <v>_</v>
      </c>
    </row>
    <row r="232" spans="1:47" hidden="1" x14ac:dyDescent="0.35">
      <c r="A232" s="8"/>
      <c r="B232" s="9"/>
      <c r="C232" s="9"/>
      <c r="D232" s="9"/>
      <c r="E232" s="9"/>
      <c r="F232" s="9"/>
      <c r="G232" s="9"/>
      <c r="H232" s="9"/>
      <c r="I232" s="9"/>
      <c r="J232" s="9"/>
      <c r="K232" s="9"/>
      <c r="L232" s="9"/>
      <c r="M232" s="9"/>
      <c r="N232" s="9"/>
      <c r="O232" s="9"/>
      <c r="P232" s="9"/>
      <c r="Q232" s="9"/>
      <c r="R232" s="9"/>
      <c r="S232" s="9"/>
      <c r="T232" s="9"/>
      <c r="U232" s="9"/>
      <c r="V232" s="9"/>
      <c r="W232" s="9"/>
      <c r="X232" s="9"/>
      <c r="Y232" s="9"/>
      <c r="Z232" s="9"/>
      <c r="AA232" s="9"/>
      <c r="AB232" s="9"/>
      <c r="AC232" s="9"/>
      <c r="AD232" s="9"/>
      <c r="AE232" s="9"/>
      <c r="AF232" s="9"/>
      <c r="AG232" s="9"/>
      <c r="AH232" s="9"/>
      <c r="AI232" s="9"/>
      <c r="AJ232" s="9"/>
      <c r="AK232" s="9"/>
      <c r="AL232" s="9"/>
      <c r="AM232" s="10"/>
      <c r="AN232" s="535"/>
      <c r="AO232" s="6">
        <f t="shared" si="9"/>
        <v>0</v>
      </c>
      <c r="AP232" s="6" t="str">
        <f>IF($D232="","",IF(COUNTIF(SPDB!$B$5:$B$50,$D232)=0,"適用無い？確認して",_xlfn.XLOOKUP($D232,SPDB!$B$5:$B$50,SPDB!$H$5:$H$50,"",,)))</f>
        <v/>
      </c>
      <c r="AQ232" s="112"/>
      <c r="AR232" s="6" t="str">
        <f t="shared" si="10"/>
        <v/>
      </c>
      <c r="AS232" s="6" t="str">
        <f>IF(D232="","",IF(AP232=0,"データ無!!",IF(COUNTIF(WeDB!$D$4:$D$183,$AP232)&gt;0,"WE適用",IF(AP232="適用無い？確認して","データ無!!",IF(AP232="（適用外）","適用無し","WE適用")))))</f>
        <v/>
      </c>
      <c r="AT232" s="6" t="str">
        <f>IF(AND(AS232="WE適用",COUNTIF(Planning!$AS$10:$AS$896,$AP232&amp;"_"&amp;$AR232)&gt;0),"計画ok",IF(AND(AS232="WE適用",COUNTIF(Planning!$AS$10:$AS$896,$AP232&amp;"_"&amp;$AR232)=0),"未反映NG",""))</f>
        <v/>
      </c>
      <c r="AU232" s="6" t="str">
        <f t="shared" si="11"/>
        <v>_</v>
      </c>
    </row>
    <row r="233" spans="1:47" hidden="1" x14ac:dyDescent="0.35">
      <c r="A233" s="8"/>
      <c r="B233" s="9"/>
      <c r="C233" s="9"/>
      <c r="D233" s="9"/>
      <c r="E233" s="9"/>
      <c r="F233" s="9"/>
      <c r="G233" s="9"/>
      <c r="H233" s="9"/>
      <c r="I233" s="9"/>
      <c r="J233" s="9"/>
      <c r="K233" s="9"/>
      <c r="L233" s="9"/>
      <c r="M233" s="9"/>
      <c r="N233" s="9"/>
      <c r="O233" s="9"/>
      <c r="P233" s="9"/>
      <c r="Q233" s="9"/>
      <c r="R233" s="9"/>
      <c r="S233" s="9"/>
      <c r="T233" s="9"/>
      <c r="U233" s="9"/>
      <c r="V233" s="9"/>
      <c r="W233" s="9"/>
      <c r="X233" s="9"/>
      <c r="Y233" s="9"/>
      <c r="Z233" s="9"/>
      <c r="AA233" s="9"/>
      <c r="AB233" s="9"/>
      <c r="AC233" s="9"/>
      <c r="AD233" s="9"/>
      <c r="AE233" s="9"/>
      <c r="AF233" s="9"/>
      <c r="AG233" s="9"/>
      <c r="AH233" s="9"/>
      <c r="AI233" s="9"/>
      <c r="AJ233" s="9"/>
      <c r="AK233" s="9"/>
      <c r="AL233" s="9"/>
      <c r="AM233" s="10"/>
      <c r="AN233" s="535"/>
      <c r="AO233" s="6">
        <f t="shared" si="9"/>
        <v>0</v>
      </c>
      <c r="AP233" s="6" t="str">
        <f>IF($D233="","",IF(COUNTIF(SPDB!$B$5:$B$50,$D233)=0,"適用無い？確認して",_xlfn.XLOOKUP($D233,SPDB!$B$5:$B$50,SPDB!$H$5:$H$50,"",,)))</f>
        <v/>
      </c>
      <c r="AQ233" s="112"/>
      <c r="AR233" s="6" t="str">
        <f t="shared" si="10"/>
        <v/>
      </c>
      <c r="AS233" s="6" t="str">
        <f>IF(D233="","",IF(AP233=0,"データ無!!",IF(COUNTIF(WeDB!$D$4:$D$183,$AP233)&gt;0,"WE適用",IF(AP233="適用無い？確認して","データ無!!",IF(AP233="（適用外）","適用無し","WE適用")))))</f>
        <v/>
      </c>
      <c r="AT233" s="6" t="str">
        <f>IF(AND(AS233="WE適用",COUNTIF(Planning!$AS$10:$AS$896,$AP233&amp;"_"&amp;$AR233)&gt;0),"計画ok",IF(AND(AS233="WE適用",COUNTIF(Planning!$AS$10:$AS$896,$AP233&amp;"_"&amp;$AR233)=0),"未反映NG",""))</f>
        <v/>
      </c>
      <c r="AU233" s="6" t="str">
        <f t="shared" si="11"/>
        <v>_</v>
      </c>
    </row>
    <row r="234" spans="1:47" hidden="1" x14ac:dyDescent="0.35">
      <c r="A234" s="8"/>
      <c r="B234" s="9"/>
      <c r="C234" s="9"/>
      <c r="D234" s="9"/>
      <c r="E234" s="9"/>
      <c r="F234" s="9"/>
      <c r="G234" s="9"/>
      <c r="H234" s="9"/>
      <c r="I234" s="9"/>
      <c r="J234" s="9"/>
      <c r="K234" s="9"/>
      <c r="L234" s="9"/>
      <c r="M234" s="9"/>
      <c r="N234" s="9"/>
      <c r="O234" s="9"/>
      <c r="P234" s="9"/>
      <c r="Q234" s="9"/>
      <c r="R234" s="9"/>
      <c r="S234" s="9"/>
      <c r="T234" s="9"/>
      <c r="U234" s="9"/>
      <c r="V234" s="9"/>
      <c r="W234" s="9"/>
      <c r="X234" s="9"/>
      <c r="Y234" s="9"/>
      <c r="Z234" s="9"/>
      <c r="AA234" s="9"/>
      <c r="AB234" s="9"/>
      <c r="AC234" s="9"/>
      <c r="AD234" s="9"/>
      <c r="AE234" s="9"/>
      <c r="AF234" s="9"/>
      <c r="AG234" s="9"/>
      <c r="AH234" s="9"/>
      <c r="AI234" s="9"/>
      <c r="AJ234" s="9"/>
      <c r="AK234" s="9"/>
      <c r="AL234" s="9"/>
      <c r="AM234" s="10"/>
      <c r="AN234" s="535"/>
      <c r="AO234" s="6">
        <f t="shared" si="9"/>
        <v>0</v>
      </c>
      <c r="AP234" s="6" t="str">
        <f>IF($D234="","",IF(COUNTIF(SPDB!$B$5:$B$50,$D234)=0,"適用無い？確認して",_xlfn.XLOOKUP($D234,SPDB!$B$5:$B$50,SPDB!$H$5:$H$50,"",,)))</f>
        <v/>
      </c>
      <c r="AQ234" s="112"/>
      <c r="AR234" s="6" t="str">
        <f t="shared" si="10"/>
        <v/>
      </c>
      <c r="AS234" s="6" t="str">
        <f>IF(D234="","",IF(AP234=0,"データ無!!",IF(COUNTIF(WeDB!$D$4:$D$183,$AP234)&gt;0,"WE適用",IF(AP234="適用無い？確認して","データ無!!",IF(AP234="（適用外）","適用無し","WE適用")))))</f>
        <v/>
      </c>
      <c r="AT234" s="6" t="str">
        <f>IF(AND(AS234="WE適用",COUNTIF(Planning!$AS$10:$AS$896,$AP234&amp;"_"&amp;$AR234)&gt;0),"計画ok",IF(AND(AS234="WE適用",COUNTIF(Planning!$AS$10:$AS$896,$AP234&amp;"_"&amp;$AR234)=0),"未反映NG",""))</f>
        <v/>
      </c>
      <c r="AU234" s="6" t="str">
        <f t="shared" si="11"/>
        <v>_</v>
      </c>
    </row>
    <row r="235" spans="1:47" hidden="1" x14ac:dyDescent="0.35">
      <c r="A235" s="8"/>
      <c r="B235" s="9"/>
      <c r="C235" s="9"/>
      <c r="D235" s="9"/>
      <c r="E235" s="9"/>
      <c r="F235" s="9"/>
      <c r="G235" s="9"/>
      <c r="H235" s="9"/>
      <c r="I235" s="9"/>
      <c r="J235" s="9"/>
      <c r="K235" s="9"/>
      <c r="L235" s="9"/>
      <c r="M235" s="9"/>
      <c r="N235" s="9"/>
      <c r="O235" s="9"/>
      <c r="P235" s="9"/>
      <c r="Q235" s="9"/>
      <c r="R235" s="9"/>
      <c r="S235" s="9"/>
      <c r="T235" s="9"/>
      <c r="U235" s="9"/>
      <c r="V235" s="9"/>
      <c r="W235" s="9"/>
      <c r="X235" s="9"/>
      <c r="Y235" s="9"/>
      <c r="Z235" s="9"/>
      <c r="AA235" s="9"/>
      <c r="AB235" s="9"/>
      <c r="AC235" s="9"/>
      <c r="AD235" s="9"/>
      <c r="AE235" s="9"/>
      <c r="AF235" s="9"/>
      <c r="AG235" s="9"/>
      <c r="AH235" s="9"/>
      <c r="AI235" s="9"/>
      <c r="AJ235" s="9"/>
      <c r="AK235" s="9"/>
      <c r="AL235" s="9"/>
      <c r="AM235" s="10"/>
      <c r="AN235" s="535"/>
      <c r="AO235" s="6">
        <f t="shared" si="9"/>
        <v>0</v>
      </c>
      <c r="AP235" s="6" t="str">
        <f>IF($D235="","",IF(COUNTIF(SPDB!$B$5:$B$50,$D235)=0,"適用無い？確認して",_xlfn.XLOOKUP($D235,SPDB!$B$5:$B$50,SPDB!$H$5:$H$50,"",,)))</f>
        <v/>
      </c>
      <c r="AQ235" s="112"/>
      <c r="AR235" s="6" t="str">
        <f t="shared" si="10"/>
        <v/>
      </c>
      <c r="AS235" s="6" t="str">
        <f>IF(D235="","",IF(AP235=0,"データ無!!",IF(COUNTIF(WeDB!$D$4:$D$183,$AP235)&gt;0,"WE適用",IF(AP235="適用無い？確認して","データ無!!",IF(AP235="（適用外）","適用無し","WE適用")))))</f>
        <v/>
      </c>
      <c r="AT235" s="6" t="str">
        <f>IF(AND(AS235="WE適用",COUNTIF(Planning!$AS$10:$AS$896,$AP235&amp;"_"&amp;$AR235)&gt;0),"計画ok",IF(AND(AS235="WE適用",COUNTIF(Planning!$AS$10:$AS$896,$AP235&amp;"_"&amp;$AR235)=0),"未反映NG",""))</f>
        <v/>
      </c>
      <c r="AU235" s="6" t="str">
        <f t="shared" si="11"/>
        <v>_</v>
      </c>
    </row>
    <row r="236" spans="1:47" hidden="1" x14ac:dyDescent="0.35">
      <c r="A236" s="8"/>
      <c r="B236" s="9"/>
      <c r="C236" s="9"/>
      <c r="D236" s="9"/>
      <c r="E236" s="9"/>
      <c r="F236" s="9"/>
      <c r="G236" s="9"/>
      <c r="H236" s="9"/>
      <c r="I236" s="9"/>
      <c r="J236" s="9"/>
      <c r="K236" s="9"/>
      <c r="L236" s="9"/>
      <c r="M236" s="9"/>
      <c r="N236" s="9"/>
      <c r="O236" s="9"/>
      <c r="P236" s="9"/>
      <c r="Q236" s="9"/>
      <c r="R236" s="9"/>
      <c r="S236" s="9"/>
      <c r="T236" s="9"/>
      <c r="U236" s="9"/>
      <c r="V236" s="9"/>
      <c r="W236" s="9"/>
      <c r="X236" s="9"/>
      <c r="Y236" s="9"/>
      <c r="Z236" s="9"/>
      <c r="AA236" s="9"/>
      <c r="AB236" s="9"/>
      <c r="AC236" s="9"/>
      <c r="AD236" s="9"/>
      <c r="AE236" s="9"/>
      <c r="AF236" s="9"/>
      <c r="AG236" s="9"/>
      <c r="AH236" s="9"/>
      <c r="AI236" s="9"/>
      <c r="AJ236" s="9"/>
      <c r="AK236" s="9"/>
      <c r="AL236" s="9"/>
      <c r="AM236" s="10"/>
      <c r="AN236" s="535"/>
      <c r="AO236" s="6">
        <f t="shared" si="9"/>
        <v>0</v>
      </c>
      <c r="AP236" s="6" t="str">
        <f>IF($D236="","",IF(COUNTIF(SPDB!$B$5:$B$50,$D236)=0,"適用無い？確認して",_xlfn.XLOOKUP($D236,SPDB!$B$5:$B$50,SPDB!$H$5:$H$50,"",,)))</f>
        <v/>
      </c>
      <c r="AQ236" s="112"/>
      <c r="AR236" s="6" t="str">
        <f t="shared" si="10"/>
        <v/>
      </c>
      <c r="AS236" s="6" t="str">
        <f>IF(D236="","",IF(AP236=0,"データ無!!",IF(COUNTIF(WeDB!$D$4:$D$183,$AP236)&gt;0,"WE適用",IF(AP236="適用無い？確認して","データ無!!",IF(AP236="（適用外）","適用無し","WE適用")))))</f>
        <v/>
      </c>
      <c r="AT236" s="6" t="str">
        <f>IF(AND(AS236="WE適用",COUNTIF(Planning!$AS$10:$AS$896,$AP236&amp;"_"&amp;$AR236)&gt;0),"計画ok",IF(AND(AS236="WE適用",COUNTIF(Planning!$AS$10:$AS$896,$AP236&amp;"_"&amp;$AR236)=0),"未反映NG",""))</f>
        <v/>
      </c>
      <c r="AU236" s="6" t="str">
        <f t="shared" si="11"/>
        <v>_</v>
      </c>
    </row>
    <row r="237" spans="1:47" hidden="1" x14ac:dyDescent="0.35">
      <c r="A237" s="8"/>
      <c r="B237" s="9"/>
      <c r="C237" s="9"/>
      <c r="D237" s="9"/>
      <c r="E237" s="9"/>
      <c r="F237" s="9"/>
      <c r="G237" s="9"/>
      <c r="H237" s="9"/>
      <c r="I237" s="9"/>
      <c r="J237" s="9"/>
      <c r="K237" s="9"/>
      <c r="L237" s="9"/>
      <c r="M237" s="9"/>
      <c r="N237" s="9"/>
      <c r="O237" s="9"/>
      <c r="P237" s="9"/>
      <c r="Q237" s="9"/>
      <c r="R237" s="9"/>
      <c r="S237" s="9"/>
      <c r="T237" s="9"/>
      <c r="U237" s="9"/>
      <c r="V237" s="9"/>
      <c r="W237" s="9"/>
      <c r="X237" s="9"/>
      <c r="Y237" s="9"/>
      <c r="Z237" s="9"/>
      <c r="AA237" s="9"/>
      <c r="AB237" s="9"/>
      <c r="AC237" s="9"/>
      <c r="AD237" s="9"/>
      <c r="AE237" s="9"/>
      <c r="AF237" s="9"/>
      <c r="AG237" s="9"/>
      <c r="AH237" s="9"/>
      <c r="AI237" s="9"/>
      <c r="AJ237" s="9"/>
      <c r="AK237" s="9"/>
      <c r="AL237" s="9"/>
      <c r="AM237" s="10"/>
      <c r="AN237" s="535"/>
      <c r="AO237" s="6">
        <f t="shared" si="9"/>
        <v>0</v>
      </c>
      <c r="AP237" s="6" t="str">
        <f>IF($D237="","",IF(COUNTIF(SPDB!$B$5:$B$50,$D237)=0,"適用無い？確認して",_xlfn.XLOOKUP($D237,SPDB!$B$5:$B$50,SPDB!$H$5:$H$50,"",,)))</f>
        <v/>
      </c>
      <c r="AQ237" s="112"/>
      <c r="AR237" s="6" t="str">
        <f t="shared" si="10"/>
        <v/>
      </c>
      <c r="AS237" s="6" t="str">
        <f>IF(D237="","",IF(AP237=0,"データ無!!",IF(COUNTIF(WeDB!$D$4:$D$183,$AP237)&gt;0,"WE適用",IF(AP237="適用無い？確認して","データ無!!",IF(AP237="（適用外）","適用無し","WE適用")))))</f>
        <v/>
      </c>
      <c r="AT237" s="6" t="str">
        <f>IF(AND(AS237="WE適用",COUNTIF(Planning!$AS$10:$AS$896,$AP237&amp;"_"&amp;$AR237)&gt;0),"計画ok",IF(AND(AS237="WE適用",COUNTIF(Planning!$AS$10:$AS$896,$AP237&amp;"_"&amp;$AR237)=0),"未反映NG",""))</f>
        <v/>
      </c>
      <c r="AU237" s="6" t="str">
        <f t="shared" si="11"/>
        <v>_</v>
      </c>
    </row>
    <row r="238" spans="1:47" hidden="1" x14ac:dyDescent="0.35">
      <c r="A238" s="8"/>
      <c r="B238" s="9"/>
      <c r="C238" s="9"/>
      <c r="D238" s="9"/>
      <c r="E238" s="9"/>
      <c r="F238" s="9"/>
      <c r="G238" s="9"/>
      <c r="H238" s="9"/>
      <c r="I238" s="9"/>
      <c r="J238" s="9"/>
      <c r="K238" s="9"/>
      <c r="L238" s="9"/>
      <c r="M238" s="9"/>
      <c r="N238" s="9"/>
      <c r="O238" s="9"/>
      <c r="P238" s="9"/>
      <c r="Q238" s="9"/>
      <c r="R238" s="9"/>
      <c r="S238" s="9"/>
      <c r="T238" s="9"/>
      <c r="U238" s="9"/>
      <c r="V238" s="9"/>
      <c r="W238" s="9"/>
      <c r="X238" s="9"/>
      <c r="Y238" s="9"/>
      <c r="Z238" s="9"/>
      <c r="AA238" s="9"/>
      <c r="AB238" s="9"/>
      <c r="AC238" s="9"/>
      <c r="AD238" s="9"/>
      <c r="AE238" s="9"/>
      <c r="AF238" s="9"/>
      <c r="AG238" s="9"/>
      <c r="AH238" s="9"/>
      <c r="AI238" s="9"/>
      <c r="AJ238" s="9"/>
      <c r="AK238" s="9"/>
      <c r="AL238" s="9"/>
      <c r="AM238" s="10"/>
      <c r="AN238" s="535"/>
      <c r="AO238" s="6">
        <f t="shared" si="9"/>
        <v>0</v>
      </c>
      <c r="AP238" s="6" t="str">
        <f>IF($D238="","",IF(COUNTIF(SPDB!$B$5:$B$50,$D238)=0,"適用無い？確認して",_xlfn.XLOOKUP($D238,SPDB!$B$5:$B$50,SPDB!$H$5:$H$50,"",,)))</f>
        <v/>
      </c>
      <c r="AQ238" s="112"/>
      <c r="AR238" s="6" t="str">
        <f t="shared" si="10"/>
        <v/>
      </c>
      <c r="AS238" s="6" t="str">
        <f>IF(D238="","",IF(AP238=0,"データ無!!",IF(COUNTIF(WeDB!$D$4:$D$183,$AP238)&gt;0,"WE適用",IF(AP238="適用無い？確認して","データ無!!",IF(AP238="（適用外）","適用無し","WE適用")))))</f>
        <v/>
      </c>
      <c r="AT238" s="6" t="str">
        <f>IF(AND(AS238="WE適用",COUNTIF(Planning!$AS$10:$AS$896,$AP238&amp;"_"&amp;$AR238)&gt;0),"計画ok",IF(AND(AS238="WE適用",COUNTIF(Planning!$AS$10:$AS$896,$AP238&amp;"_"&amp;$AR238)=0),"未反映NG",""))</f>
        <v/>
      </c>
      <c r="AU238" s="6" t="str">
        <f t="shared" si="11"/>
        <v>_</v>
      </c>
    </row>
    <row r="239" spans="1:47" hidden="1" x14ac:dyDescent="0.35">
      <c r="A239" s="8"/>
      <c r="B239" s="9"/>
      <c r="C239" s="9"/>
      <c r="D239" s="9"/>
      <c r="E239" s="9"/>
      <c r="F239" s="9"/>
      <c r="G239" s="9"/>
      <c r="H239" s="9"/>
      <c r="I239" s="9"/>
      <c r="J239" s="9"/>
      <c r="K239" s="9"/>
      <c r="L239" s="9"/>
      <c r="M239" s="9"/>
      <c r="N239" s="9"/>
      <c r="O239" s="9"/>
      <c r="P239" s="9"/>
      <c r="Q239" s="9"/>
      <c r="R239" s="9"/>
      <c r="S239" s="9"/>
      <c r="T239" s="9"/>
      <c r="U239" s="9"/>
      <c r="V239" s="9"/>
      <c r="W239" s="9"/>
      <c r="X239" s="9"/>
      <c r="Y239" s="9"/>
      <c r="Z239" s="9"/>
      <c r="AA239" s="9"/>
      <c r="AB239" s="9"/>
      <c r="AC239" s="9"/>
      <c r="AD239" s="9"/>
      <c r="AE239" s="9"/>
      <c r="AF239" s="9"/>
      <c r="AG239" s="9"/>
      <c r="AH239" s="9"/>
      <c r="AI239" s="9"/>
      <c r="AJ239" s="9"/>
      <c r="AK239" s="9"/>
      <c r="AL239" s="9"/>
      <c r="AM239" s="10"/>
      <c r="AN239" s="535"/>
      <c r="AO239" s="6">
        <f t="shared" si="9"/>
        <v>0</v>
      </c>
      <c r="AP239" s="6" t="str">
        <f>IF($D239="","",IF(COUNTIF(SPDB!$B$5:$B$50,$D239)=0,"適用無い？確認して",_xlfn.XLOOKUP($D239,SPDB!$B$5:$B$50,SPDB!$H$5:$H$50,"",,)))</f>
        <v/>
      </c>
      <c r="AQ239" s="112"/>
      <c r="AR239" s="6" t="str">
        <f t="shared" si="10"/>
        <v/>
      </c>
      <c r="AS239" s="6" t="str">
        <f>IF(D239="","",IF(AP239=0,"データ無!!",IF(COUNTIF(WeDB!$D$4:$D$183,$AP239)&gt;0,"WE適用",IF(AP239="適用無い？確認して","データ無!!",IF(AP239="（適用外）","適用無し","WE適用")))))</f>
        <v/>
      </c>
      <c r="AT239" s="6" t="str">
        <f>IF(AND(AS239="WE適用",COUNTIF(Planning!$AS$10:$AS$896,$AP239&amp;"_"&amp;$AR239)&gt;0),"計画ok",IF(AND(AS239="WE適用",COUNTIF(Planning!$AS$10:$AS$896,$AP239&amp;"_"&amp;$AR239)=0),"未反映NG",""))</f>
        <v/>
      </c>
      <c r="AU239" s="6" t="str">
        <f t="shared" si="11"/>
        <v>_</v>
      </c>
    </row>
    <row r="240" spans="1:47" hidden="1" x14ac:dyDescent="0.35">
      <c r="A240" s="8"/>
      <c r="B240" s="9"/>
      <c r="C240" s="9"/>
      <c r="D240" s="9"/>
      <c r="E240" s="9"/>
      <c r="F240" s="9"/>
      <c r="G240" s="9"/>
      <c r="H240" s="9"/>
      <c r="I240" s="9"/>
      <c r="J240" s="9"/>
      <c r="K240" s="9"/>
      <c r="L240" s="9"/>
      <c r="M240" s="9"/>
      <c r="N240" s="9"/>
      <c r="O240" s="9"/>
      <c r="P240" s="9"/>
      <c r="Q240" s="9"/>
      <c r="R240" s="9"/>
      <c r="S240" s="9"/>
      <c r="T240" s="9"/>
      <c r="U240" s="9"/>
      <c r="V240" s="9"/>
      <c r="W240" s="9"/>
      <c r="X240" s="9"/>
      <c r="Y240" s="9"/>
      <c r="Z240" s="9"/>
      <c r="AA240" s="9"/>
      <c r="AB240" s="9"/>
      <c r="AC240" s="9"/>
      <c r="AD240" s="9"/>
      <c r="AE240" s="9"/>
      <c r="AF240" s="9"/>
      <c r="AG240" s="9"/>
      <c r="AH240" s="9"/>
      <c r="AI240" s="9"/>
      <c r="AJ240" s="9"/>
      <c r="AK240" s="9"/>
      <c r="AL240" s="9"/>
      <c r="AM240" s="10"/>
      <c r="AN240" s="535"/>
      <c r="AO240" s="6">
        <f t="shared" si="9"/>
        <v>0</v>
      </c>
      <c r="AP240" s="6" t="str">
        <f>IF($D240="","",IF(COUNTIF(SPDB!$B$5:$B$50,$D240)=0,"適用無い？確認して",_xlfn.XLOOKUP($D240,SPDB!$B$5:$B$50,SPDB!$H$5:$H$50,"",,)))</f>
        <v/>
      </c>
      <c r="AQ240" s="112"/>
      <c r="AR240" s="6" t="str">
        <f t="shared" si="10"/>
        <v/>
      </c>
      <c r="AS240" s="6" t="str">
        <f>IF(D240="","",IF(AP240=0,"データ無!!",IF(COUNTIF(WeDB!$D$4:$D$183,$AP240)&gt;0,"WE適用",IF(AP240="適用無い？確認して","データ無!!",IF(AP240="（適用外）","適用無し","WE適用")))))</f>
        <v/>
      </c>
      <c r="AT240" s="6" t="str">
        <f>IF(AND(AS240="WE適用",COUNTIF(Planning!$AS$10:$AS$896,$AP240&amp;"_"&amp;$AR240)&gt;0),"計画ok",IF(AND(AS240="WE適用",COUNTIF(Planning!$AS$10:$AS$896,$AP240&amp;"_"&amp;$AR240)=0),"未反映NG",""))</f>
        <v/>
      </c>
      <c r="AU240" s="6" t="str">
        <f t="shared" si="11"/>
        <v>_</v>
      </c>
    </row>
    <row r="241" spans="1:47" hidden="1" x14ac:dyDescent="0.35">
      <c r="A241" s="8"/>
      <c r="B241" s="9"/>
      <c r="C241" s="9"/>
      <c r="D241" s="9"/>
      <c r="E241" s="9"/>
      <c r="F241" s="9"/>
      <c r="G241" s="9"/>
      <c r="H241" s="9"/>
      <c r="I241" s="9"/>
      <c r="J241" s="9"/>
      <c r="K241" s="9"/>
      <c r="L241" s="9"/>
      <c r="M241" s="9"/>
      <c r="N241" s="9"/>
      <c r="O241" s="9"/>
      <c r="P241" s="9"/>
      <c r="Q241" s="9"/>
      <c r="R241" s="9"/>
      <c r="S241" s="9"/>
      <c r="T241" s="9"/>
      <c r="U241" s="9"/>
      <c r="V241" s="9"/>
      <c r="W241" s="9"/>
      <c r="X241" s="9"/>
      <c r="Y241" s="9"/>
      <c r="Z241" s="9"/>
      <c r="AA241" s="9"/>
      <c r="AB241" s="9"/>
      <c r="AC241" s="9"/>
      <c r="AD241" s="9"/>
      <c r="AE241" s="9"/>
      <c r="AF241" s="9"/>
      <c r="AG241" s="9"/>
      <c r="AH241" s="9"/>
      <c r="AI241" s="9"/>
      <c r="AJ241" s="9"/>
      <c r="AK241" s="9"/>
      <c r="AL241" s="9"/>
      <c r="AM241" s="10"/>
      <c r="AN241" s="535"/>
      <c r="AO241" s="6">
        <f t="shared" si="9"/>
        <v>0</v>
      </c>
      <c r="AP241" s="6" t="str">
        <f>IF($D241="","",IF(COUNTIF(SPDB!$B$5:$B$50,$D241)=0,"適用無い？確認して",_xlfn.XLOOKUP($D241,SPDB!$B$5:$B$50,SPDB!$H$5:$H$50,"",,)))</f>
        <v/>
      </c>
      <c r="AQ241" s="112"/>
      <c r="AR241" s="6" t="str">
        <f t="shared" si="10"/>
        <v/>
      </c>
      <c r="AS241" s="6" t="str">
        <f>IF(D241="","",IF(AP241=0,"データ無!!",IF(COUNTIF(WeDB!$D$4:$D$183,$AP241)&gt;0,"WE適用",IF(AP241="適用無い？確認して","データ無!!",IF(AP241="（適用外）","適用無し","WE適用")))))</f>
        <v/>
      </c>
      <c r="AT241" s="6" t="str">
        <f>IF(AND(AS241="WE適用",COUNTIF(Planning!$AS$10:$AS$896,$AP241&amp;"_"&amp;$AR241)&gt;0),"計画ok",IF(AND(AS241="WE適用",COUNTIF(Planning!$AS$10:$AS$896,$AP241&amp;"_"&amp;$AR241)=0),"未反映NG",""))</f>
        <v/>
      </c>
      <c r="AU241" s="6" t="str">
        <f t="shared" si="11"/>
        <v>_</v>
      </c>
    </row>
    <row r="242" spans="1:47" hidden="1" x14ac:dyDescent="0.35">
      <c r="A242" s="8"/>
      <c r="B242" s="9"/>
      <c r="C242" s="9"/>
      <c r="D242" s="9"/>
      <c r="E242" s="9"/>
      <c r="F242" s="9"/>
      <c r="G242" s="9"/>
      <c r="H242" s="9"/>
      <c r="I242" s="9"/>
      <c r="J242" s="9"/>
      <c r="K242" s="9"/>
      <c r="L242" s="9"/>
      <c r="M242" s="9"/>
      <c r="N242" s="9"/>
      <c r="O242" s="9"/>
      <c r="P242" s="9"/>
      <c r="Q242" s="9"/>
      <c r="R242" s="9"/>
      <c r="S242" s="9"/>
      <c r="T242" s="9"/>
      <c r="U242" s="9"/>
      <c r="V242" s="9"/>
      <c r="W242" s="9"/>
      <c r="X242" s="9"/>
      <c r="Y242" s="9"/>
      <c r="Z242" s="9"/>
      <c r="AA242" s="9"/>
      <c r="AB242" s="9"/>
      <c r="AC242" s="9"/>
      <c r="AD242" s="9"/>
      <c r="AE242" s="9"/>
      <c r="AF242" s="9"/>
      <c r="AG242" s="9"/>
      <c r="AH242" s="9"/>
      <c r="AI242" s="9"/>
      <c r="AJ242" s="9"/>
      <c r="AK242" s="9"/>
      <c r="AL242" s="9"/>
      <c r="AM242" s="10"/>
      <c r="AN242" s="535"/>
      <c r="AO242" s="6">
        <f t="shared" si="9"/>
        <v>0</v>
      </c>
      <c r="AP242" s="6" t="str">
        <f>IF($D242="","",IF(COUNTIF(SPDB!$B$5:$B$50,$D242)=0,"適用無い？確認して",_xlfn.XLOOKUP($D242,SPDB!$B$5:$B$50,SPDB!$H$5:$H$50,"",,)))</f>
        <v/>
      </c>
      <c r="AQ242" s="112"/>
      <c r="AR242" s="6" t="str">
        <f t="shared" si="10"/>
        <v/>
      </c>
      <c r="AS242" s="6" t="str">
        <f>IF(D242="","",IF(AP242=0,"データ無!!",IF(COUNTIF(WeDB!$D$4:$D$183,$AP242)&gt;0,"WE適用",IF(AP242="適用無い？確認して","データ無!!",IF(AP242="（適用外）","適用無し","WE適用")))))</f>
        <v/>
      </c>
      <c r="AT242" s="6" t="str">
        <f>IF(AND(AS242="WE適用",COUNTIF(Planning!$AS$10:$AS$896,$AP242&amp;"_"&amp;$AR242)&gt;0),"計画ok",IF(AND(AS242="WE適用",COUNTIF(Planning!$AS$10:$AS$896,$AP242&amp;"_"&amp;$AR242)=0),"未反映NG",""))</f>
        <v/>
      </c>
      <c r="AU242" s="6" t="str">
        <f t="shared" si="11"/>
        <v>_</v>
      </c>
    </row>
    <row r="243" spans="1:47" hidden="1" x14ac:dyDescent="0.35">
      <c r="A243" s="8"/>
      <c r="B243" s="9"/>
      <c r="C243" s="9"/>
      <c r="D243" s="9"/>
      <c r="E243" s="9"/>
      <c r="F243" s="9"/>
      <c r="G243" s="9"/>
      <c r="H243" s="9"/>
      <c r="I243" s="9"/>
      <c r="J243" s="9"/>
      <c r="K243" s="9"/>
      <c r="L243" s="9"/>
      <c r="M243" s="9"/>
      <c r="N243" s="9"/>
      <c r="O243" s="9"/>
      <c r="P243" s="9"/>
      <c r="Q243" s="9"/>
      <c r="R243" s="9"/>
      <c r="S243" s="9"/>
      <c r="T243" s="9"/>
      <c r="U243" s="9"/>
      <c r="V243" s="9"/>
      <c r="W243" s="9"/>
      <c r="X243" s="9"/>
      <c r="Y243" s="9"/>
      <c r="Z243" s="9"/>
      <c r="AA243" s="9"/>
      <c r="AB243" s="9"/>
      <c r="AC243" s="9"/>
      <c r="AD243" s="9"/>
      <c r="AE243" s="9"/>
      <c r="AF243" s="9"/>
      <c r="AG243" s="9"/>
      <c r="AH243" s="9"/>
      <c r="AI243" s="9"/>
      <c r="AJ243" s="9"/>
      <c r="AK243" s="9"/>
      <c r="AL243" s="9"/>
      <c r="AM243" s="10"/>
      <c r="AN243" s="535"/>
      <c r="AO243" s="6">
        <f t="shared" si="9"/>
        <v>0</v>
      </c>
      <c r="AP243" s="6" t="str">
        <f>IF($D243="","",IF(COUNTIF(SPDB!$B$5:$B$50,$D243)=0,"適用無い？確認して",_xlfn.XLOOKUP($D243,SPDB!$B$5:$B$50,SPDB!$H$5:$H$50,"",,)))</f>
        <v/>
      </c>
      <c r="AQ243" s="112"/>
      <c r="AR243" s="6" t="str">
        <f t="shared" si="10"/>
        <v/>
      </c>
      <c r="AS243" s="6" t="str">
        <f>IF(D243="","",IF(AP243=0,"データ無!!",IF(COUNTIF(WeDB!$D$4:$D$183,$AP243)&gt;0,"WE適用",IF(AP243="適用無い？確認して","データ無!!",IF(AP243="（適用外）","適用無し","WE適用")))))</f>
        <v/>
      </c>
      <c r="AT243" s="6" t="str">
        <f>IF(AND(AS243="WE適用",COUNTIF(Planning!$AS$10:$AS$896,$AP243&amp;"_"&amp;$AR243)&gt;0),"計画ok",IF(AND(AS243="WE適用",COUNTIF(Planning!$AS$10:$AS$896,$AP243&amp;"_"&amp;$AR243)=0),"未反映NG",""))</f>
        <v/>
      </c>
      <c r="AU243" s="6" t="str">
        <f t="shared" si="11"/>
        <v>_</v>
      </c>
    </row>
    <row r="244" spans="1:47" hidden="1" x14ac:dyDescent="0.35">
      <c r="A244" s="8"/>
      <c r="B244" s="9"/>
      <c r="C244" s="9"/>
      <c r="D244" s="9"/>
      <c r="E244" s="9"/>
      <c r="F244" s="9"/>
      <c r="G244" s="9"/>
      <c r="H244" s="9"/>
      <c r="I244" s="9"/>
      <c r="J244" s="9"/>
      <c r="K244" s="9"/>
      <c r="L244" s="9"/>
      <c r="M244" s="9"/>
      <c r="N244" s="9"/>
      <c r="O244" s="9"/>
      <c r="P244" s="9"/>
      <c r="Q244" s="9"/>
      <c r="R244" s="9"/>
      <c r="S244" s="9"/>
      <c r="T244" s="9"/>
      <c r="U244" s="9"/>
      <c r="V244" s="9"/>
      <c r="W244" s="9"/>
      <c r="X244" s="9"/>
      <c r="Y244" s="9"/>
      <c r="Z244" s="9"/>
      <c r="AA244" s="9"/>
      <c r="AB244" s="9"/>
      <c r="AC244" s="9"/>
      <c r="AD244" s="9"/>
      <c r="AE244" s="9"/>
      <c r="AF244" s="9"/>
      <c r="AG244" s="9"/>
      <c r="AH244" s="9"/>
      <c r="AI244" s="9"/>
      <c r="AJ244" s="9"/>
      <c r="AK244" s="9"/>
      <c r="AL244" s="9"/>
      <c r="AM244" s="10"/>
      <c r="AN244" s="535"/>
      <c r="AO244" s="6">
        <f t="shared" si="9"/>
        <v>0</v>
      </c>
      <c r="AP244" s="6" t="str">
        <f>IF($D244="","",IF(COUNTIF(SPDB!$B$5:$B$50,$D244)=0,"適用無い？確認して",_xlfn.XLOOKUP($D244,SPDB!$B$5:$B$50,SPDB!$H$5:$H$50,"",,)))</f>
        <v/>
      </c>
      <c r="AQ244" s="112"/>
      <c r="AR244" s="6" t="str">
        <f t="shared" si="10"/>
        <v/>
      </c>
      <c r="AS244" s="6" t="str">
        <f>IF(D244="","",IF(AP244=0,"データ無!!",IF(COUNTIF(WeDB!$D$4:$D$183,$AP244)&gt;0,"WE適用",IF(AP244="適用無い？確認して","データ無!!",IF(AP244="（適用外）","適用無し","WE適用")))))</f>
        <v/>
      </c>
      <c r="AT244" s="6" t="str">
        <f>IF(AND(AS244="WE適用",COUNTIF(Planning!$AS$10:$AS$896,$AP244&amp;"_"&amp;$AR244)&gt;0),"計画ok",IF(AND(AS244="WE適用",COUNTIF(Planning!$AS$10:$AS$896,$AP244&amp;"_"&amp;$AR244)=0),"未反映NG",""))</f>
        <v/>
      </c>
      <c r="AU244" s="6" t="str">
        <f t="shared" si="11"/>
        <v>_</v>
      </c>
    </row>
    <row r="245" spans="1:47" hidden="1" x14ac:dyDescent="0.35">
      <c r="A245" s="8"/>
      <c r="B245" s="9"/>
      <c r="C245" s="9"/>
      <c r="D245" s="9"/>
      <c r="E245" s="9"/>
      <c r="F245" s="9"/>
      <c r="G245" s="9"/>
      <c r="H245" s="9"/>
      <c r="I245" s="9"/>
      <c r="J245" s="9"/>
      <c r="K245" s="9"/>
      <c r="L245" s="9"/>
      <c r="M245" s="9"/>
      <c r="N245" s="9"/>
      <c r="O245" s="9"/>
      <c r="P245" s="9"/>
      <c r="Q245" s="9"/>
      <c r="R245" s="9"/>
      <c r="S245" s="9"/>
      <c r="T245" s="9"/>
      <c r="U245" s="9"/>
      <c r="V245" s="9"/>
      <c r="W245" s="9"/>
      <c r="X245" s="9"/>
      <c r="Y245" s="9"/>
      <c r="Z245" s="9"/>
      <c r="AA245" s="9"/>
      <c r="AB245" s="9"/>
      <c r="AC245" s="9"/>
      <c r="AD245" s="9"/>
      <c r="AE245" s="9"/>
      <c r="AF245" s="9"/>
      <c r="AG245" s="9"/>
      <c r="AH245" s="9"/>
      <c r="AI245" s="9"/>
      <c r="AJ245" s="9"/>
      <c r="AK245" s="9"/>
      <c r="AL245" s="9"/>
      <c r="AM245" s="10"/>
      <c r="AN245" s="535"/>
      <c r="AO245" s="6">
        <f t="shared" si="9"/>
        <v>0</v>
      </c>
      <c r="AP245" s="6" t="str">
        <f>IF($D245="","",IF(COUNTIF(SPDB!$B$5:$B$50,$D245)=0,"適用無い？確認して",_xlfn.XLOOKUP($D245,SPDB!$B$5:$B$50,SPDB!$H$5:$H$50,"",,)))</f>
        <v/>
      </c>
      <c r="AQ245" s="112"/>
      <c r="AR245" s="6" t="str">
        <f t="shared" si="10"/>
        <v/>
      </c>
      <c r="AS245" s="6" t="str">
        <f>IF(D245="","",IF(AP245=0,"データ無!!",IF(COUNTIF(WeDB!$D$4:$D$183,$AP245)&gt;0,"WE適用",IF(AP245="適用無い？確認して","データ無!!",IF(AP245="（適用外）","適用無し","WE適用")))))</f>
        <v/>
      </c>
      <c r="AT245" s="6" t="str">
        <f>IF(AND(AS245="WE適用",COUNTIF(Planning!$AS$10:$AS$896,$AP245&amp;"_"&amp;$AR245)&gt;0),"計画ok",IF(AND(AS245="WE適用",COUNTIF(Planning!$AS$10:$AS$896,$AP245&amp;"_"&amp;$AR245)=0),"未反映NG",""))</f>
        <v/>
      </c>
      <c r="AU245" s="6" t="str">
        <f t="shared" si="11"/>
        <v>_</v>
      </c>
    </row>
    <row r="246" spans="1:47" hidden="1" x14ac:dyDescent="0.35">
      <c r="A246" s="8"/>
      <c r="B246" s="9"/>
      <c r="C246" s="9"/>
      <c r="D246" s="9"/>
      <c r="E246" s="9"/>
      <c r="F246" s="9"/>
      <c r="G246" s="9"/>
      <c r="H246" s="9"/>
      <c r="I246" s="9"/>
      <c r="J246" s="9"/>
      <c r="K246" s="9"/>
      <c r="L246" s="9"/>
      <c r="M246" s="9"/>
      <c r="N246" s="9"/>
      <c r="O246" s="9"/>
      <c r="P246" s="9"/>
      <c r="Q246" s="9"/>
      <c r="R246" s="9"/>
      <c r="S246" s="9"/>
      <c r="T246" s="9"/>
      <c r="U246" s="9"/>
      <c r="V246" s="9"/>
      <c r="W246" s="9"/>
      <c r="X246" s="9"/>
      <c r="Y246" s="9"/>
      <c r="Z246" s="9"/>
      <c r="AA246" s="9"/>
      <c r="AB246" s="9"/>
      <c r="AC246" s="9"/>
      <c r="AD246" s="9"/>
      <c r="AE246" s="9"/>
      <c r="AF246" s="9"/>
      <c r="AG246" s="9"/>
      <c r="AH246" s="9"/>
      <c r="AI246" s="9"/>
      <c r="AJ246" s="9"/>
      <c r="AK246" s="9"/>
      <c r="AL246" s="9"/>
      <c r="AM246" s="10"/>
      <c r="AN246" s="535"/>
      <c r="AO246" s="6">
        <f t="shared" si="9"/>
        <v>0</v>
      </c>
      <c r="AP246" s="6" t="str">
        <f>IF($D246="","",IF(COUNTIF(SPDB!$B$5:$B$50,$D246)=0,"適用無い？確認して",_xlfn.XLOOKUP($D246,SPDB!$B$5:$B$50,SPDB!$H$5:$H$50,"",,)))</f>
        <v/>
      </c>
      <c r="AQ246" s="112"/>
      <c r="AR246" s="6" t="str">
        <f t="shared" si="10"/>
        <v/>
      </c>
      <c r="AS246" s="6" t="str">
        <f>IF(D246="","",IF(AP246=0,"データ無!!",IF(COUNTIF(WeDB!$D$4:$D$183,$AP246)&gt;0,"WE適用",IF(AP246="適用無い？確認して","データ無!!",IF(AP246="（適用外）","適用無し","WE適用")))))</f>
        <v/>
      </c>
      <c r="AT246" s="6" t="str">
        <f>IF(AND(AS246="WE適用",COUNTIF(Planning!$AS$10:$AS$896,$AP246&amp;"_"&amp;$AR246)&gt;0),"計画ok",IF(AND(AS246="WE適用",COUNTIF(Planning!$AS$10:$AS$896,$AP246&amp;"_"&amp;$AR246)=0),"未反映NG",""))</f>
        <v/>
      </c>
      <c r="AU246" s="6" t="str">
        <f t="shared" si="11"/>
        <v>_</v>
      </c>
    </row>
    <row r="247" spans="1:47" hidden="1" x14ac:dyDescent="0.35">
      <c r="A247" s="8"/>
      <c r="B247" s="9"/>
      <c r="C247" s="9"/>
      <c r="D247" s="9"/>
      <c r="E247" s="9"/>
      <c r="F247" s="9"/>
      <c r="G247" s="9"/>
      <c r="H247" s="9"/>
      <c r="I247" s="9"/>
      <c r="J247" s="9"/>
      <c r="K247" s="9"/>
      <c r="L247" s="9"/>
      <c r="M247" s="9"/>
      <c r="N247" s="9"/>
      <c r="O247" s="9"/>
      <c r="P247" s="9"/>
      <c r="Q247" s="9"/>
      <c r="R247" s="9"/>
      <c r="S247" s="9"/>
      <c r="T247" s="9"/>
      <c r="U247" s="9"/>
      <c r="V247" s="9"/>
      <c r="W247" s="9"/>
      <c r="X247" s="9"/>
      <c r="Y247" s="9"/>
      <c r="Z247" s="9"/>
      <c r="AA247" s="9"/>
      <c r="AB247" s="9"/>
      <c r="AC247" s="9"/>
      <c r="AD247" s="9"/>
      <c r="AE247" s="9"/>
      <c r="AF247" s="9"/>
      <c r="AG247" s="9"/>
      <c r="AH247" s="9"/>
      <c r="AI247" s="9"/>
      <c r="AJ247" s="9"/>
      <c r="AK247" s="9"/>
      <c r="AL247" s="9"/>
      <c r="AM247" s="10"/>
      <c r="AN247" s="535"/>
      <c r="AO247" s="6">
        <f t="shared" si="9"/>
        <v>0</v>
      </c>
      <c r="AP247" s="6" t="str">
        <f>IF($D247="","",IF(COUNTIF(SPDB!$B$5:$B$50,$D247)=0,"適用無い？確認して",_xlfn.XLOOKUP($D247,SPDB!$B$5:$B$50,SPDB!$H$5:$H$50,"",,)))</f>
        <v/>
      </c>
      <c r="AQ247" s="112"/>
      <c r="AR247" s="6" t="str">
        <f t="shared" si="10"/>
        <v/>
      </c>
      <c r="AS247" s="6" t="str">
        <f>IF(D247="","",IF(AP247=0,"データ無!!",IF(COUNTIF(WeDB!$D$4:$D$183,$AP247)&gt;0,"WE適用",IF(AP247="適用無い？確認して","データ無!!",IF(AP247="（適用外）","適用無し","WE適用")))))</f>
        <v/>
      </c>
      <c r="AT247" s="6" t="str">
        <f>IF(AND(AS247="WE適用",COUNTIF(Planning!$AS$10:$AS$896,$AP247&amp;"_"&amp;$AR247)&gt;0),"計画ok",IF(AND(AS247="WE適用",COUNTIF(Planning!$AS$10:$AS$896,$AP247&amp;"_"&amp;$AR247)=0),"未反映NG",""))</f>
        <v/>
      </c>
      <c r="AU247" s="6" t="str">
        <f t="shared" si="11"/>
        <v>_</v>
      </c>
    </row>
    <row r="248" spans="1:47" hidden="1" x14ac:dyDescent="0.35">
      <c r="A248" s="8"/>
      <c r="B248" s="9"/>
      <c r="C248" s="9"/>
      <c r="D248" s="9"/>
      <c r="E248" s="9"/>
      <c r="F248" s="9"/>
      <c r="G248" s="9"/>
      <c r="H248" s="9"/>
      <c r="I248" s="9"/>
      <c r="J248" s="9"/>
      <c r="K248" s="9"/>
      <c r="L248" s="9"/>
      <c r="M248" s="9"/>
      <c r="N248" s="9"/>
      <c r="O248" s="9"/>
      <c r="P248" s="9"/>
      <c r="Q248" s="9"/>
      <c r="R248" s="9"/>
      <c r="S248" s="9"/>
      <c r="T248" s="9"/>
      <c r="U248" s="9"/>
      <c r="V248" s="9"/>
      <c r="W248" s="9"/>
      <c r="X248" s="9"/>
      <c r="Y248" s="9"/>
      <c r="Z248" s="9"/>
      <c r="AA248" s="9"/>
      <c r="AB248" s="9"/>
      <c r="AC248" s="9"/>
      <c r="AD248" s="9"/>
      <c r="AE248" s="9"/>
      <c r="AF248" s="9"/>
      <c r="AG248" s="9"/>
      <c r="AH248" s="9"/>
      <c r="AI248" s="9"/>
      <c r="AJ248" s="9"/>
      <c r="AK248" s="9"/>
      <c r="AL248" s="9"/>
      <c r="AM248" s="10"/>
      <c r="AN248" s="535"/>
      <c r="AO248" s="6">
        <f t="shared" si="9"/>
        <v>0</v>
      </c>
      <c r="AP248" s="6" t="str">
        <f>IF($D248="","",IF(COUNTIF(SPDB!$B$5:$B$50,$D248)=0,"適用無い？確認して",_xlfn.XLOOKUP($D248,SPDB!$B$5:$B$50,SPDB!$H$5:$H$50,"",,)))</f>
        <v/>
      </c>
      <c r="AQ248" s="112"/>
      <c r="AR248" s="6" t="str">
        <f t="shared" si="10"/>
        <v/>
      </c>
      <c r="AS248" s="6" t="str">
        <f>IF(D248="","",IF(AP248=0,"データ無!!",IF(COUNTIF(WeDB!$D$4:$D$183,$AP248)&gt;0,"WE適用",IF(AP248="適用無い？確認して","データ無!!",IF(AP248="（適用外）","適用無し","WE適用")))))</f>
        <v/>
      </c>
      <c r="AT248" s="6" t="str">
        <f>IF(AND(AS248="WE適用",COUNTIF(Planning!$AS$10:$AS$896,$AP248&amp;"_"&amp;$AR248)&gt;0),"計画ok",IF(AND(AS248="WE適用",COUNTIF(Planning!$AS$10:$AS$896,$AP248&amp;"_"&amp;$AR248)=0),"未反映NG",""))</f>
        <v/>
      </c>
      <c r="AU248" s="6" t="str">
        <f t="shared" si="11"/>
        <v>_</v>
      </c>
    </row>
    <row r="249" spans="1:47" hidden="1" x14ac:dyDescent="0.35">
      <c r="A249" s="8"/>
      <c r="B249" s="9"/>
      <c r="C249" s="9"/>
      <c r="D249" s="9"/>
      <c r="E249" s="9"/>
      <c r="F249" s="9"/>
      <c r="G249" s="9"/>
      <c r="H249" s="9"/>
      <c r="I249" s="9"/>
      <c r="J249" s="9"/>
      <c r="K249" s="9"/>
      <c r="L249" s="9"/>
      <c r="M249" s="9"/>
      <c r="N249" s="9"/>
      <c r="O249" s="9"/>
      <c r="P249" s="9"/>
      <c r="Q249" s="9"/>
      <c r="R249" s="9"/>
      <c r="S249" s="9"/>
      <c r="T249" s="9"/>
      <c r="U249" s="9"/>
      <c r="V249" s="9"/>
      <c r="W249" s="9"/>
      <c r="X249" s="9"/>
      <c r="Y249" s="9"/>
      <c r="Z249" s="9"/>
      <c r="AA249" s="9"/>
      <c r="AB249" s="9"/>
      <c r="AC249" s="9"/>
      <c r="AD249" s="9"/>
      <c r="AE249" s="9"/>
      <c r="AF249" s="9"/>
      <c r="AG249" s="9"/>
      <c r="AH249" s="9"/>
      <c r="AI249" s="9"/>
      <c r="AJ249" s="9"/>
      <c r="AK249" s="9"/>
      <c r="AL249" s="9"/>
      <c r="AM249" s="10"/>
      <c r="AN249" s="535"/>
      <c r="AO249" s="6">
        <f t="shared" si="9"/>
        <v>0</v>
      </c>
      <c r="AP249" s="6" t="str">
        <f>IF($D249="","",IF(COUNTIF(SPDB!$B$5:$B$50,$D249)=0,"適用無い？確認して",_xlfn.XLOOKUP($D249,SPDB!$B$5:$B$50,SPDB!$H$5:$H$50,"",,)))</f>
        <v/>
      </c>
      <c r="AQ249" s="112"/>
      <c r="AR249" s="6" t="str">
        <f t="shared" si="10"/>
        <v/>
      </c>
      <c r="AS249" s="6" t="str">
        <f>IF(D249="","",IF(AP249=0,"データ無!!",IF(COUNTIF(WeDB!$D$4:$D$183,$AP249)&gt;0,"WE適用",IF(AP249="適用無い？確認して","データ無!!",IF(AP249="（適用外）","適用無し","WE適用")))))</f>
        <v/>
      </c>
      <c r="AT249" s="6" t="str">
        <f>IF(AND(AS249="WE適用",COUNTIF(Planning!$AS$10:$AS$896,$AP249&amp;"_"&amp;$AR249)&gt;0),"計画ok",IF(AND(AS249="WE適用",COUNTIF(Planning!$AS$10:$AS$896,$AP249&amp;"_"&amp;$AR249)=0),"未反映NG",""))</f>
        <v/>
      </c>
      <c r="AU249" s="6" t="str">
        <f t="shared" si="11"/>
        <v>_</v>
      </c>
    </row>
    <row r="250" spans="1:47" hidden="1" x14ac:dyDescent="0.35">
      <c r="A250" s="8"/>
      <c r="B250" s="9"/>
      <c r="C250" s="9"/>
      <c r="D250" s="9"/>
      <c r="E250" s="9"/>
      <c r="F250" s="9"/>
      <c r="G250" s="9"/>
      <c r="H250" s="9"/>
      <c r="I250" s="9"/>
      <c r="J250" s="9"/>
      <c r="K250" s="9"/>
      <c r="L250" s="9"/>
      <c r="M250" s="9"/>
      <c r="N250" s="9"/>
      <c r="O250" s="9"/>
      <c r="P250" s="9"/>
      <c r="Q250" s="9"/>
      <c r="R250" s="9"/>
      <c r="S250" s="9"/>
      <c r="T250" s="9"/>
      <c r="U250" s="9"/>
      <c r="V250" s="9"/>
      <c r="W250" s="9"/>
      <c r="X250" s="9"/>
      <c r="Y250" s="9"/>
      <c r="Z250" s="9"/>
      <c r="AA250" s="9"/>
      <c r="AB250" s="9"/>
      <c r="AC250" s="9"/>
      <c r="AD250" s="9"/>
      <c r="AE250" s="9"/>
      <c r="AF250" s="9"/>
      <c r="AG250" s="9"/>
      <c r="AH250" s="9"/>
      <c r="AI250" s="9"/>
      <c r="AJ250" s="9"/>
      <c r="AK250" s="9"/>
      <c r="AL250" s="9"/>
      <c r="AM250" s="10"/>
      <c r="AN250" s="535"/>
      <c r="AO250" s="6">
        <f t="shared" si="9"/>
        <v>0</v>
      </c>
      <c r="AP250" s="6" t="str">
        <f>IF($D250="","",IF(COUNTIF(SPDB!$B$5:$B$50,$D250)=0,"適用無い？確認して",_xlfn.XLOOKUP($D250,SPDB!$B$5:$B$50,SPDB!$H$5:$H$50,"",,)))</f>
        <v/>
      </c>
      <c r="AQ250" s="112"/>
      <c r="AR250" s="6" t="str">
        <f t="shared" si="10"/>
        <v/>
      </c>
      <c r="AS250" s="6" t="str">
        <f>IF(D250="","",IF(AP250=0,"データ無!!",IF(COUNTIF(WeDB!$D$4:$D$183,$AP250)&gt;0,"WE適用",IF(AP250="適用無い？確認して","データ無!!",IF(AP250="（適用外）","適用無し","WE適用")))))</f>
        <v/>
      </c>
      <c r="AT250" s="6" t="str">
        <f>IF(AND(AS250="WE適用",COUNTIF(Planning!$AS$10:$AS$896,$AP250&amp;"_"&amp;$AR250)&gt;0),"計画ok",IF(AND(AS250="WE適用",COUNTIF(Planning!$AS$10:$AS$896,$AP250&amp;"_"&amp;$AR250)=0),"未反映NG",""))</f>
        <v/>
      </c>
      <c r="AU250" s="6" t="str">
        <f t="shared" si="11"/>
        <v>_</v>
      </c>
    </row>
    <row r="251" spans="1:47" hidden="1" x14ac:dyDescent="0.35">
      <c r="A251" s="8"/>
      <c r="B251" s="9"/>
      <c r="C251" s="9"/>
      <c r="D251" s="9"/>
      <c r="E251" s="9"/>
      <c r="F251" s="9"/>
      <c r="G251" s="9"/>
      <c r="H251" s="9"/>
      <c r="I251" s="9"/>
      <c r="J251" s="9"/>
      <c r="K251" s="9"/>
      <c r="L251" s="9"/>
      <c r="M251" s="9"/>
      <c r="N251" s="9"/>
      <c r="O251" s="9"/>
      <c r="P251" s="9"/>
      <c r="Q251" s="9"/>
      <c r="R251" s="9"/>
      <c r="S251" s="9"/>
      <c r="T251" s="9"/>
      <c r="U251" s="9"/>
      <c r="V251" s="9"/>
      <c r="W251" s="9"/>
      <c r="X251" s="9"/>
      <c r="Y251" s="9"/>
      <c r="Z251" s="9"/>
      <c r="AA251" s="9"/>
      <c r="AB251" s="9"/>
      <c r="AC251" s="9"/>
      <c r="AD251" s="9"/>
      <c r="AE251" s="9"/>
      <c r="AF251" s="9"/>
      <c r="AG251" s="9"/>
      <c r="AH251" s="9"/>
      <c r="AI251" s="9"/>
      <c r="AJ251" s="9"/>
      <c r="AK251" s="9"/>
      <c r="AL251" s="9"/>
      <c r="AM251" s="10"/>
      <c r="AN251" s="535"/>
      <c r="AO251" s="6">
        <f t="shared" si="9"/>
        <v>0</v>
      </c>
      <c r="AP251" s="6" t="str">
        <f>IF($D251="","",IF(COUNTIF(SPDB!$B$5:$B$50,$D251)=0,"適用無い？確認して",_xlfn.XLOOKUP($D251,SPDB!$B$5:$B$50,SPDB!$H$5:$H$50,"",,)))</f>
        <v/>
      </c>
      <c r="AQ251" s="112"/>
      <c r="AR251" s="6" t="str">
        <f t="shared" si="10"/>
        <v/>
      </c>
      <c r="AS251" s="6" t="str">
        <f>IF(D251="","",IF(AP251=0,"データ無!!",IF(COUNTIF(WeDB!$D$4:$D$183,$AP251)&gt;0,"WE適用",IF(AP251="適用無い？確認して","データ無!!",IF(AP251="（適用外）","適用無し","WE適用")))))</f>
        <v/>
      </c>
      <c r="AT251" s="6" t="str">
        <f>IF(AND(AS251="WE適用",COUNTIF(Planning!$AS$10:$AS$896,$AP251&amp;"_"&amp;$AR251)&gt;0),"計画ok",IF(AND(AS251="WE適用",COUNTIF(Planning!$AS$10:$AS$896,$AP251&amp;"_"&amp;$AR251)=0),"未反映NG",""))</f>
        <v/>
      </c>
      <c r="AU251" s="6" t="str">
        <f t="shared" si="11"/>
        <v>_</v>
      </c>
    </row>
    <row r="252" spans="1:47" hidden="1" x14ac:dyDescent="0.35">
      <c r="A252" s="8"/>
      <c r="B252" s="9"/>
      <c r="C252" s="9"/>
      <c r="D252" s="9"/>
      <c r="E252" s="9"/>
      <c r="F252" s="9"/>
      <c r="G252" s="9"/>
      <c r="H252" s="9"/>
      <c r="I252" s="9"/>
      <c r="J252" s="9"/>
      <c r="K252" s="9"/>
      <c r="L252" s="9"/>
      <c r="M252" s="9"/>
      <c r="N252" s="9"/>
      <c r="O252" s="9"/>
      <c r="P252" s="9"/>
      <c r="Q252" s="9"/>
      <c r="R252" s="9"/>
      <c r="S252" s="9"/>
      <c r="T252" s="9"/>
      <c r="U252" s="9"/>
      <c r="V252" s="9"/>
      <c r="W252" s="9"/>
      <c r="X252" s="9"/>
      <c r="Y252" s="9"/>
      <c r="Z252" s="9"/>
      <c r="AA252" s="9"/>
      <c r="AB252" s="9"/>
      <c r="AC252" s="9"/>
      <c r="AD252" s="9"/>
      <c r="AE252" s="9"/>
      <c r="AF252" s="9"/>
      <c r="AG252" s="9"/>
      <c r="AH252" s="9"/>
      <c r="AI252" s="9"/>
      <c r="AJ252" s="9"/>
      <c r="AK252" s="9"/>
      <c r="AL252" s="9"/>
      <c r="AM252" s="10"/>
      <c r="AN252" s="535"/>
      <c r="AO252" s="6">
        <f t="shared" si="9"/>
        <v>0</v>
      </c>
      <c r="AP252" s="6" t="str">
        <f>IF($D252="","",IF(COUNTIF(SPDB!$B$5:$B$50,$D252)=0,"適用無い？確認して",_xlfn.XLOOKUP($D252,SPDB!$B$5:$B$50,SPDB!$H$5:$H$50,"",,)))</f>
        <v/>
      </c>
      <c r="AQ252" s="112"/>
      <c r="AR252" s="6" t="str">
        <f t="shared" si="10"/>
        <v/>
      </c>
      <c r="AS252" s="6" t="str">
        <f>IF(D252="","",IF(AP252=0,"データ無!!",IF(COUNTIF(WeDB!$D$4:$D$183,$AP252)&gt;0,"WE適用",IF(AP252="適用無い？確認して","データ無!!",IF(AP252="（適用外）","適用無し","WE適用")))))</f>
        <v/>
      </c>
      <c r="AT252" s="6" t="str">
        <f>IF(AND(AS252="WE適用",COUNTIF(Planning!$AS$10:$AS$896,$AP252&amp;"_"&amp;$AR252)&gt;0),"計画ok",IF(AND(AS252="WE適用",COUNTIF(Planning!$AS$10:$AS$896,$AP252&amp;"_"&amp;$AR252)=0),"未反映NG",""))</f>
        <v/>
      </c>
      <c r="AU252" s="6" t="str">
        <f t="shared" si="11"/>
        <v>_</v>
      </c>
    </row>
    <row r="253" spans="1:47" hidden="1" x14ac:dyDescent="0.35">
      <c r="A253" s="8"/>
      <c r="B253" s="9"/>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c r="AF253" s="9"/>
      <c r="AG253" s="9"/>
      <c r="AH253" s="9"/>
      <c r="AI253" s="9"/>
      <c r="AJ253" s="9"/>
      <c r="AK253" s="9"/>
      <c r="AL253" s="9"/>
      <c r="AM253" s="10"/>
      <c r="AN253" s="535"/>
      <c r="AO253" s="6">
        <f t="shared" si="9"/>
        <v>0</v>
      </c>
      <c r="AP253" s="6" t="str">
        <f>IF($D253="","",IF(COUNTIF(SPDB!$B$5:$B$50,$D253)=0,"適用無い？確認して",_xlfn.XLOOKUP($D253,SPDB!$B$5:$B$50,SPDB!$H$5:$H$50,"",,)))</f>
        <v/>
      </c>
      <c r="AQ253" s="112"/>
      <c r="AR253" s="6" t="str">
        <f t="shared" si="10"/>
        <v/>
      </c>
      <c r="AS253" s="6" t="str">
        <f>IF(D253="","",IF(AP253=0,"データ無!!",IF(COUNTIF(WeDB!$D$4:$D$183,$AP253)&gt;0,"WE適用",IF(AP253="適用無い？確認して","データ無!!",IF(AP253="（適用外）","適用無し","WE適用")))))</f>
        <v/>
      </c>
      <c r="AT253" s="6" t="str">
        <f>IF(AND(AS253="WE適用",COUNTIF(Planning!$AS$10:$AS$896,$AP253&amp;"_"&amp;$AR253)&gt;0),"計画ok",IF(AND(AS253="WE適用",COUNTIF(Planning!$AS$10:$AS$896,$AP253&amp;"_"&amp;$AR253)=0),"未反映NG",""))</f>
        <v/>
      </c>
      <c r="AU253" s="6" t="str">
        <f t="shared" si="11"/>
        <v>_</v>
      </c>
    </row>
    <row r="254" spans="1:47" hidden="1" x14ac:dyDescent="0.35">
      <c r="A254" s="8"/>
      <c r="B254" s="9"/>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c r="AF254" s="9"/>
      <c r="AG254" s="9"/>
      <c r="AH254" s="9"/>
      <c r="AI254" s="9"/>
      <c r="AJ254" s="9"/>
      <c r="AK254" s="9"/>
      <c r="AL254" s="9"/>
      <c r="AM254" s="10"/>
      <c r="AN254" s="535"/>
      <c r="AO254" s="6">
        <f t="shared" si="9"/>
        <v>0</v>
      </c>
      <c r="AP254" s="6" t="str">
        <f>IF($D254="","",IF(COUNTIF(SPDB!$B$5:$B$50,$D254)=0,"適用無い？確認して",_xlfn.XLOOKUP($D254,SPDB!$B$5:$B$50,SPDB!$H$5:$H$50,"",,)))</f>
        <v/>
      </c>
      <c r="AQ254" s="112"/>
      <c r="AR254" s="6" t="str">
        <f t="shared" si="10"/>
        <v/>
      </c>
      <c r="AS254" s="6" t="str">
        <f>IF(D254="","",IF(AP254=0,"データ無!!",IF(COUNTIF(WeDB!$D$4:$D$183,$AP254)&gt;0,"WE適用",IF(AP254="適用無い？確認して","データ無!!",IF(AP254="（適用外）","適用無し","WE適用")))))</f>
        <v/>
      </c>
      <c r="AT254" s="6" t="str">
        <f>IF(AND(AS254="WE適用",COUNTIF(Planning!$AS$10:$AS$896,$AP254&amp;"_"&amp;$AR254)&gt;0),"計画ok",IF(AND(AS254="WE適用",COUNTIF(Planning!$AS$10:$AS$896,$AP254&amp;"_"&amp;$AR254)=0),"未反映NG",""))</f>
        <v/>
      </c>
      <c r="AU254" s="6" t="str">
        <f t="shared" si="11"/>
        <v>_</v>
      </c>
    </row>
    <row r="255" spans="1:47" hidden="1" x14ac:dyDescent="0.35">
      <c r="A255" s="8"/>
      <c r="B255" s="9"/>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c r="AF255" s="9"/>
      <c r="AG255" s="9"/>
      <c r="AH255" s="9"/>
      <c r="AI255" s="9"/>
      <c r="AJ255" s="9"/>
      <c r="AK255" s="9"/>
      <c r="AL255" s="9"/>
      <c r="AM255" s="10"/>
      <c r="AN255" s="535"/>
      <c r="AO255" s="6">
        <f t="shared" si="9"/>
        <v>0</v>
      </c>
      <c r="AP255" s="6" t="str">
        <f>IF($D255="","",IF(COUNTIF(SPDB!$B$5:$B$50,$D255)=0,"適用無い？確認して",_xlfn.XLOOKUP($D255,SPDB!$B$5:$B$50,SPDB!$H$5:$H$50,"",,)))</f>
        <v/>
      </c>
      <c r="AQ255" s="112"/>
      <c r="AR255" s="6" t="str">
        <f t="shared" si="10"/>
        <v/>
      </c>
      <c r="AS255" s="6" t="str">
        <f>IF(D255="","",IF(AP255=0,"データ無!!",IF(COUNTIF(WeDB!$D$4:$D$183,$AP255)&gt;0,"WE適用",IF(AP255="適用無い？確認して","データ無!!",IF(AP255="（適用外）","適用無し","WE適用")))))</f>
        <v/>
      </c>
      <c r="AT255" s="6" t="str">
        <f>IF(AND(AS255="WE適用",COUNTIF(Planning!$AS$10:$AS$896,$AP255&amp;"_"&amp;$AR255)&gt;0),"計画ok",IF(AND(AS255="WE適用",COUNTIF(Planning!$AS$10:$AS$896,$AP255&amp;"_"&amp;$AR255)=0),"未反映NG",""))</f>
        <v/>
      </c>
      <c r="AU255" s="6" t="str">
        <f t="shared" si="11"/>
        <v>_</v>
      </c>
    </row>
    <row r="256" spans="1:47" hidden="1" x14ac:dyDescent="0.35">
      <c r="A256" s="8"/>
      <c r="B256" s="9"/>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c r="AF256" s="9"/>
      <c r="AG256" s="9"/>
      <c r="AH256" s="9"/>
      <c r="AI256" s="9"/>
      <c r="AJ256" s="9"/>
      <c r="AK256" s="9"/>
      <c r="AL256" s="9"/>
      <c r="AM256" s="10"/>
      <c r="AN256" s="535"/>
      <c r="AO256" s="6">
        <f t="shared" si="9"/>
        <v>0</v>
      </c>
      <c r="AP256" s="6" t="str">
        <f>IF($D256="","",IF(COUNTIF(SPDB!$B$5:$B$50,$D256)=0,"適用無い？確認して",_xlfn.XLOOKUP($D256,SPDB!$B$5:$B$50,SPDB!$H$5:$H$50,"",,)))</f>
        <v/>
      </c>
      <c r="AQ256" s="112"/>
      <c r="AR256" s="6" t="str">
        <f t="shared" si="10"/>
        <v/>
      </c>
      <c r="AS256" s="6" t="str">
        <f>IF(D256="","",IF(AP256=0,"データ無!!",IF(COUNTIF(WeDB!$D$4:$D$183,$AP256)&gt;0,"WE適用",IF(AP256="適用無い？確認して","データ無!!",IF(AP256="（適用外）","適用無し","WE適用")))))</f>
        <v/>
      </c>
      <c r="AT256" s="6" t="str">
        <f>IF(AND(AS256="WE適用",COUNTIF(Planning!$AS$10:$AS$896,$AP256&amp;"_"&amp;$AR256)&gt;0),"計画ok",IF(AND(AS256="WE適用",COUNTIF(Planning!$AS$10:$AS$896,$AP256&amp;"_"&amp;$AR256)=0),"未反映NG",""))</f>
        <v/>
      </c>
      <c r="AU256" s="6" t="str">
        <f t="shared" si="11"/>
        <v>_</v>
      </c>
    </row>
    <row r="257" spans="1:47" hidden="1" x14ac:dyDescent="0.35">
      <c r="A257" s="8"/>
      <c r="B257" s="9"/>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c r="AF257" s="9"/>
      <c r="AG257" s="9"/>
      <c r="AH257" s="9"/>
      <c r="AI257" s="9"/>
      <c r="AJ257" s="9"/>
      <c r="AK257" s="9"/>
      <c r="AL257" s="9"/>
      <c r="AM257" s="10"/>
      <c r="AN257" s="535"/>
      <c r="AO257" s="6">
        <f t="shared" si="9"/>
        <v>0</v>
      </c>
      <c r="AP257" s="6" t="str">
        <f>IF($D257="","",IF(COUNTIF(SPDB!$B$5:$B$50,$D257)=0,"適用無い？確認して",_xlfn.XLOOKUP($D257,SPDB!$B$5:$B$50,SPDB!$H$5:$H$50,"",,)))</f>
        <v/>
      </c>
      <c r="AQ257" s="112"/>
      <c r="AR257" s="6" t="str">
        <f t="shared" si="10"/>
        <v/>
      </c>
      <c r="AS257" s="6" t="str">
        <f>IF(D257="","",IF(AP257=0,"データ無!!",IF(COUNTIF(WeDB!$D$4:$D$183,$AP257)&gt;0,"WE適用",IF(AP257="適用無い？確認して","データ無!!",IF(AP257="（適用外）","適用無し","WE適用")))))</f>
        <v/>
      </c>
      <c r="AT257" s="6" t="str">
        <f>IF(AND(AS257="WE適用",COUNTIF(Planning!$AS$10:$AS$896,$AP257&amp;"_"&amp;$AR257)&gt;0),"計画ok",IF(AND(AS257="WE適用",COUNTIF(Planning!$AS$10:$AS$896,$AP257&amp;"_"&amp;$AR257)=0),"未反映NG",""))</f>
        <v/>
      </c>
      <c r="AU257" s="6" t="str">
        <f t="shared" si="11"/>
        <v>_</v>
      </c>
    </row>
    <row r="258" spans="1:47" hidden="1" x14ac:dyDescent="0.35">
      <c r="A258" s="8"/>
      <c r="B258" s="9"/>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c r="AF258" s="9"/>
      <c r="AG258" s="9"/>
      <c r="AH258" s="9"/>
      <c r="AI258" s="9"/>
      <c r="AJ258" s="9"/>
      <c r="AK258" s="9"/>
      <c r="AL258" s="9"/>
      <c r="AM258" s="10"/>
      <c r="AN258" s="535"/>
      <c r="AO258" s="6">
        <f t="shared" si="9"/>
        <v>0</v>
      </c>
      <c r="AP258" s="6" t="str">
        <f>IF($D258="","",IF(COUNTIF(SPDB!$B$5:$B$50,$D258)=0,"適用無い？確認して",_xlfn.XLOOKUP($D258,SPDB!$B$5:$B$50,SPDB!$H$5:$H$50,"",,)))</f>
        <v/>
      </c>
      <c r="AQ258" s="112"/>
      <c r="AR258" s="6" t="str">
        <f t="shared" si="10"/>
        <v/>
      </c>
      <c r="AS258" s="6" t="str">
        <f>IF(D258="","",IF(AP258=0,"データ無!!",IF(COUNTIF(WeDB!$D$4:$D$183,$AP258)&gt;0,"WE適用",IF(AP258="適用無い？確認して","データ無!!",IF(AP258="（適用外）","適用無し","WE適用")))))</f>
        <v/>
      </c>
      <c r="AT258" s="6" t="str">
        <f>IF(AND(AS258="WE適用",COUNTIF(Planning!$AS$10:$AS$896,$AP258&amp;"_"&amp;$AR258)&gt;0),"計画ok",IF(AND(AS258="WE適用",COUNTIF(Planning!$AS$10:$AS$896,$AP258&amp;"_"&amp;$AR258)=0),"未反映NG",""))</f>
        <v/>
      </c>
      <c r="AU258" s="6" t="str">
        <f t="shared" si="11"/>
        <v>_</v>
      </c>
    </row>
    <row r="259" spans="1:47" hidden="1" x14ac:dyDescent="0.35">
      <c r="A259" s="8"/>
      <c r="B259" s="9"/>
      <c r="C259" s="9"/>
      <c r="D259" s="9"/>
      <c r="E259" s="9"/>
      <c r="F259" s="9"/>
      <c r="G259" s="9"/>
      <c r="H259" s="9"/>
      <c r="I259" s="9"/>
      <c r="J259" s="9"/>
      <c r="K259" s="9"/>
      <c r="L259" s="9"/>
      <c r="M259" s="9"/>
      <c r="N259" s="9"/>
      <c r="O259" s="9"/>
      <c r="P259" s="9"/>
      <c r="Q259" s="9"/>
      <c r="R259" s="9"/>
      <c r="S259" s="9"/>
      <c r="T259" s="9"/>
      <c r="U259" s="9"/>
      <c r="V259" s="9"/>
      <c r="W259" s="9"/>
      <c r="X259" s="9"/>
      <c r="Y259" s="9"/>
      <c r="Z259" s="9"/>
      <c r="AA259" s="9"/>
      <c r="AB259" s="9"/>
      <c r="AC259" s="9"/>
      <c r="AD259" s="9"/>
      <c r="AE259" s="9"/>
      <c r="AF259" s="9"/>
      <c r="AG259" s="9"/>
      <c r="AH259" s="9"/>
      <c r="AI259" s="9"/>
      <c r="AJ259" s="9"/>
      <c r="AK259" s="9"/>
      <c r="AL259" s="9"/>
      <c r="AM259" s="10"/>
      <c r="AN259" s="535"/>
      <c r="AO259" s="6">
        <f t="shared" si="9"/>
        <v>0</v>
      </c>
      <c r="AP259" s="6" t="str">
        <f>IF($D259="","",IF(COUNTIF(SPDB!$B$5:$B$50,$D259)=0,"適用無い？確認して",_xlfn.XLOOKUP($D259,SPDB!$B$5:$B$50,SPDB!$H$5:$H$50,"",,)))</f>
        <v/>
      </c>
      <c r="AQ259" s="112"/>
      <c r="AR259" s="6" t="str">
        <f t="shared" si="10"/>
        <v/>
      </c>
      <c r="AS259" s="6" t="str">
        <f>IF(D259="","",IF(AP259=0,"データ無!!",IF(COUNTIF(WeDB!$D$4:$D$183,$AP259)&gt;0,"WE適用",IF(AP259="適用無い？確認して","データ無!!",IF(AP259="（適用外）","適用無し","WE適用")))))</f>
        <v/>
      </c>
      <c r="AT259" s="6" t="str">
        <f>IF(AND(AS259="WE適用",COUNTIF(Planning!$AS$10:$AS$896,$AP259&amp;"_"&amp;$AR259)&gt;0),"計画ok",IF(AND(AS259="WE適用",COUNTIF(Planning!$AS$10:$AS$896,$AP259&amp;"_"&amp;$AR259)=0),"未反映NG",""))</f>
        <v/>
      </c>
      <c r="AU259" s="6" t="str">
        <f t="shared" si="11"/>
        <v>_</v>
      </c>
    </row>
    <row r="260" spans="1:47" hidden="1" x14ac:dyDescent="0.35">
      <c r="A260" s="8"/>
      <c r="B260" s="9"/>
      <c r="C260" s="9"/>
      <c r="D260" s="9"/>
      <c r="E260" s="9"/>
      <c r="F260" s="9"/>
      <c r="G260" s="9"/>
      <c r="H260" s="9"/>
      <c r="I260" s="9"/>
      <c r="J260" s="9"/>
      <c r="K260" s="9"/>
      <c r="L260" s="9"/>
      <c r="M260" s="9"/>
      <c r="N260" s="9"/>
      <c r="O260" s="9"/>
      <c r="P260" s="9"/>
      <c r="Q260" s="9"/>
      <c r="R260" s="9"/>
      <c r="S260" s="9"/>
      <c r="T260" s="9"/>
      <c r="U260" s="9"/>
      <c r="V260" s="9"/>
      <c r="W260" s="9"/>
      <c r="X260" s="9"/>
      <c r="Y260" s="9"/>
      <c r="Z260" s="9"/>
      <c r="AA260" s="9"/>
      <c r="AB260" s="9"/>
      <c r="AC260" s="9"/>
      <c r="AD260" s="9"/>
      <c r="AE260" s="9"/>
      <c r="AF260" s="9"/>
      <c r="AG260" s="9"/>
      <c r="AH260" s="9"/>
      <c r="AI260" s="9"/>
      <c r="AJ260" s="9"/>
      <c r="AK260" s="9"/>
      <c r="AL260" s="9"/>
      <c r="AM260" s="10"/>
      <c r="AN260" s="535"/>
      <c r="AO260" s="6">
        <f t="shared" si="9"/>
        <v>0</v>
      </c>
      <c r="AP260" s="6" t="str">
        <f>IF($D260="","",IF(COUNTIF(SPDB!$B$5:$B$50,$D260)=0,"適用無い？確認して",_xlfn.XLOOKUP($D260,SPDB!$B$5:$B$50,SPDB!$H$5:$H$50,"",,)))</f>
        <v/>
      </c>
      <c r="AQ260" s="112"/>
      <c r="AR260" s="6" t="str">
        <f t="shared" si="10"/>
        <v/>
      </c>
      <c r="AS260" s="6" t="str">
        <f>IF(D260="","",IF(AP260=0,"データ無!!",IF(COUNTIF(WeDB!$D$4:$D$183,$AP260)&gt;0,"WE適用",IF(AP260="適用無い？確認して","データ無!!",IF(AP260="（適用外）","適用無し","WE適用")))))</f>
        <v/>
      </c>
      <c r="AT260" s="6" t="str">
        <f>IF(AND(AS260="WE適用",COUNTIF(Planning!$AS$10:$AS$896,$AP260&amp;"_"&amp;$AR260)&gt;0),"計画ok",IF(AND(AS260="WE適用",COUNTIF(Planning!$AS$10:$AS$896,$AP260&amp;"_"&amp;$AR260)=0),"未反映NG",""))</f>
        <v/>
      </c>
      <c r="AU260" s="6" t="str">
        <f t="shared" si="11"/>
        <v>_</v>
      </c>
    </row>
    <row r="261" spans="1:47" hidden="1" x14ac:dyDescent="0.35">
      <c r="A261" s="8"/>
      <c r="B261" s="9"/>
      <c r="C261" s="9"/>
      <c r="D261" s="9"/>
      <c r="E261" s="9"/>
      <c r="F261" s="9"/>
      <c r="G261" s="9"/>
      <c r="H261" s="9"/>
      <c r="I261" s="9"/>
      <c r="J261" s="9"/>
      <c r="K261" s="9"/>
      <c r="L261" s="9"/>
      <c r="M261" s="9"/>
      <c r="N261" s="9"/>
      <c r="O261" s="9"/>
      <c r="P261" s="9"/>
      <c r="Q261" s="9"/>
      <c r="R261" s="9"/>
      <c r="S261" s="9"/>
      <c r="T261" s="9"/>
      <c r="U261" s="9"/>
      <c r="V261" s="9"/>
      <c r="W261" s="9"/>
      <c r="X261" s="9"/>
      <c r="Y261" s="9"/>
      <c r="Z261" s="9"/>
      <c r="AA261" s="9"/>
      <c r="AB261" s="9"/>
      <c r="AC261" s="9"/>
      <c r="AD261" s="9"/>
      <c r="AE261" s="9"/>
      <c r="AF261" s="9"/>
      <c r="AG261" s="9"/>
      <c r="AH261" s="9"/>
      <c r="AI261" s="9"/>
      <c r="AJ261" s="9"/>
      <c r="AK261" s="9"/>
      <c r="AL261" s="9"/>
      <c r="AM261" s="10"/>
      <c r="AN261" s="535"/>
      <c r="AO261" s="6">
        <f t="shared" si="9"/>
        <v>0</v>
      </c>
      <c r="AP261" s="6" t="str">
        <f>IF($D261="","",IF(COUNTIF(SPDB!$B$5:$B$50,$D261)=0,"適用無い？確認して",_xlfn.XLOOKUP($D261,SPDB!$B$5:$B$50,SPDB!$H$5:$H$50,"",,)))</f>
        <v/>
      </c>
      <c r="AQ261" s="112"/>
      <c r="AR261" s="6" t="str">
        <f t="shared" si="10"/>
        <v/>
      </c>
      <c r="AS261" s="6" t="str">
        <f>IF(D261="","",IF(AP261=0,"データ無!!",IF(COUNTIF(WeDB!$D$4:$D$183,$AP261)&gt;0,"WE適用",IF(AP261="適用無い？確認して","データ無!!",IF(AP261="（適用外）","適用無し","WE適用")))))</f>
        <v/>
      </c>
      <c r="AT261" s="6" t="str">
        <f>IF(AND(AS261="WE適用",COUNTIF(Planning!$AS$10:$AS$896,$AP261&amp;"_"&amp;$AR261)&gt;0),"計画ok",IF(AND(AS261="WE適用",COUNTIF(Planning!$AS$10:$AS$896,$AP261&amp;"_"&amp;$AR261)=0),"未反映NG",""))</f>
        <v/>
      </c>
      <c r="AU261" s="6" t="str">
        <f t="shared" si="11"/>
        <v>_</v>
      </c>
    </row>
    <row r="262" spans="1:47" hidden="1" x14ac:dyDescent="0.35">
      <c r="A262" s="8"/>
      <c r="B262" s="9"/>
      <c r="C262" s="9"/>
      <c r="D262" s="9"/>
      <c r="E262" s="9"/>
      <c r="F262" s="9"/>
      <c r="G262" s="9"/>
      <c r="H262" s="9"/>
      <c r="I262" s="9"/>
      <c r="J262" s="9"/>
      <c r="K262" s="9"/>
      <c r="L262" s="9"/>
      <c r="M262" s="9"/>
      <c r="N262" s="9"/>
      <c r="O262" s="9"/>
      <c r="P262" s="9"/>
      <c r="Q262" s="9"/>
      <c r="R262" s="9"/>
      <c r="S262" s="9"/>
      <c r="T262" s="9"/>
      <c r="U262" s="9"/>
      <c r="V262" s="9"/>
      <c r="W262" s="9"/>
      <c r="X262" s="9"/>
      <c r="Y262" s="9"/>
      <c r="Z262" s="9"/>
      <c r="AA262" s="9"/>
      <c r="AB262" s="9"/>
      <c r="AC262" s="9"/>
      <c r="AD262" s="9"/>
      <c r="AE262" s="9"/>
      <c r="AF262" s="9"/>
      <c r="AG262" s="9"/>
      <c r="AH262" s="9"/>
      <c r="AI262" s="9"/>
      <c r="AJ262" s="9"/>
      <c r="AK262" s="9"/>
      <c r="AL262" s="9"/>
      <c r="AM262" s="10"/>
      <c r="AN262" s="535"/>
      <c r="AO262" s="6">
        <f t="shared" ref="AO262:AO325" si="12">LEN(D262)</f>
        <v>0</v>
      </c>
      <c r="AP262" s="6" t="str">
        <f>IF($D262="","",IF(COUNTIF(SPDB!$B$5:$B$50,$D262)=0,"適用無い？確認して",_xlfn.XLOOKUP($D262,SPDB!$B$5:$B$50,SPDB!$H$5:$H$50,"",,)))</f>
        <v/>
      </c>
      <c r="AQ262" s="112"/>
      <c r="AR262" s="6" t="str">
        <f t="shared" ref="AR262:AR325" si="13">IF(D262="","","SP")</f>
        <v/>
      </c>
      <c r="AS262" s="6" t="str">
        <f>IF(D262="","",IF(AP262=0,"データ無!!",IF(COUNTIF(WeDB!$D$4:$D$183,$AP262)&gt;0,"WE適用",IF(AP262="適用無い？確認して","データ無!!",IF(AP262="（適用外）","適用無し","WE適用")))))</f>
        <v/>
      </c>
      <c r="AT262" s="6" t="str">
        <f>IF(AND(AS262="WE適用",COUNTIF(Planning!$AS$10:$AS$896,$AP262&amp;"_"&amp;$AR262)&gt;0),"計画ok",IF(AND(AS262="WE適用",COUNTIF(Planning!$AS$10:$AS$896,$AP262&amp;"_"&amp;$AR262)=0),"未反映NG",""))</f>
        <v/>
      </c>
      <c r="AU262" s="6" t="str">
        <f t="shared" ref="AU262:AU325" si="14">AP262&amp;"_"&amp;AR262</f>
        <v>_</v>
      </c>
    </row>
    <row r="263" spans="1:47" hidden="1" x14ac:dyDescent="0.35">
      <c r="A263" s="8"/>
      <c r="B263" s="9"/>
      <c r="C263" s="9"/>
      <c r="D263" s="9"/>
      <c r="E263" s="9"/>
      <c r="F263" s="9"/>
      <c r="G263" s="9"/>
      <c r="H263" s="9"/>
      <c r="I263" s="9"/>
      <c r="J263" s="9"/>
      <c r="K263" s="9"/>
      <c r="L263" s="9"/>
      <c r="M263" s="9"/>
      <c r="N263" s="9"/>
      <c r="O263" s="9"/>
      <c r="P263" s="9"/>
      <c r="Q263" s="9"/>
      <c r="R263" s="9"/>
      <c r="S263" s="9"/>
      <c r="T263" s="9"/>
      <c r="U263" s="9"/>
      <c r="V263" s="9"/>
      <c r="W263" s="9"/>
      <c r="X263" s="9"/>
      <c r="Y263" s="9"/>
      <c r="Z263" s="9"/>
      <c r="AA263" s="9"/>
      <c r="AB263" s="9"/>
      <c r="AC263" s="9"/>
      <c r="AD263" s="9"/>
      <c r="AE263" s="9"/>
      <c r="AF263" s="9"/>
      <c r="AG263" s="9"/>
      <c r="AH263" s="9"/>
      <c r="AI263" s="9"/>
      <c r="AJ263" s="9"/>
      <c r="AK263" s="9"/>
      <c r="AL263" s="9"/>
      <c r="AM263" s="10"/>
      <c r="AN263" s="535"/>
      <c r="AO263" s="6">
        <f t="shared" si="12"/>
        <v>0</v>
      </c>
      <c r="AP263" s="6" t="str">
        <f>IF($D263="","",IF(COUNTIF(SPDB!$B$5:$B$50,$D263)=0,"適用無い？確認して",_xlfn.XLOOKUP($D263,SPDB!$B$5:$B$50,SPDB!$H$5:$H$50,"",,)))</f>
        <v/>
      </c>
      <c r="AQ263" s="112"/>
      <c r="AR263" s="6" t="str">
        <f t="shared" si="13"/>
        <v/>
      </c>
      <c r="AS263" s="6" t="str">
        <f>IF(D263="","",IF(AP263=0,"データ無!!",IF(COUNTIF(WeDB!$D$4:$D$183,$AP263)&gt;0,"WE適用",IF(AP263="適用無い？確認して","データ無!!",IF(AP263="（適用外）","適用無し","WE適用")))))</f>
        <v/>
      </c>
      <c r="AT263" s="6" t="str">
        <f>IF(AND(AS263="WE適用",COUNTIF(Planning!$AS$10:$AS$896,$AP263&amp;"_"&amp;$AR263)&gt;0),"計画ok",IF(AND(AS263="WE適用",COUNTIF(Planning!$AS$10:$AS$896,$AP263&amp;"_"&amp;$AR263)=0),"未反映NG",""))</f>
        <v/>
      </c>
      <c r="AU263" s="6" t="str">
        <f t="shared" si="14"/>
        <v>_</v>
      </c>
    </row>
    <row r="264" spans="1:47" hidden="1" x14ac:dyDescent="0.35">
      <c r="A264" s="8"/>
      <c r="B264" s="9"/>
      <c r="C264" s="9"/>
      <c r="D264" s="9"/>
      <c r="E264" s="9"/>
      <c r="F264" s="9"/>
      <c r="G264" s="9"/>
      <c r="H264" s="9"/>
      <c r="I264" s="9"/>
      <c r="J264" s="9"/>
      <c r="K264" s="9"/>
      <c r="L264" s="9"/>
      <c r="M264" s="9"/>
      <c r="N264" s="9"/>
      <c r="O264" s="9"/>
      <c r="P264" s="9"/>
      <c r="Q264" s="9"/>
      <c r="R264" s="9"/>
      <c r="S264" s="9"/>
      <c r="T264" s="9"/>
      <c r="U264" s="9"/>
      <c r="V264" s="9"/>
      <c r="W264" s="9"/>
      <c r="X264" s="9"/>
      <c r="Y264" s="9"/>
      <c r="Z264" s="9"/>
      <c r="AA264" s="9"/>
      <c r="AB264" s="9"/>
      <c r="AC264" s="9"/>
      <c r="AD264" s="9"/>
      <c r="AE264" s="9"/>
      <c r="AF264" s="9"/>
      <c r="AG264" s="9"/>
      <c r="AH264" s="9"/>
      <c r="AI264" s="9"/>
      <c r="AJ264" s="9"/>
      <c r="AK264" s="9"/>
      <c r="AL264" s="9"/>
      <c r="AM264" s="10"/>
      <c r="AN264" s="535"/>
      <c r="AO264" s="6">
        <f t="shared" si="12"/>
        <v>0</v>
      </c>
      <c r="AP264" s="6" t="str">
        <f>IF($D264="","",IF(COUNTIF(SPDB!$B$5:$B$50,$D264)=0,"適用無い？確認して",_xlfn.XLOOKUP($D264,SPDB!$B$5:$B$50,SPDB!$H$5:$H$50,"",,)))</f>
        <v/>
      </c>
      <c r="AQ264" s="112"/>
      <c r="AR264" s="6" t="str">
        <f t="shared" si="13"/>
        <v/>
      </c>
      <c r="AS264" s="6" t="str">
        <f>IF(D264="","",IF(AP264=0,"データ無!!",IF(COUNTIF(WeDB!$D$4:$D$183,$AP264)&gt;0,"WE適用",IF(AP264="適用無い？確認して","データ無!!",IF(AP264="（適用外）","適用無し","WE適用")))))</f>
        <v/>
      </c>
      <c r="AT264" s="6" t="str">
        <f>IF(AND(AS264="WE適用",COUNTIF(Planning!$AS$10:$AS$896,$AP264&amp;"_"&amp;$AR264)&gt;0),"計画ok",IF(AND(AS264="WE適用",COUNTIF(Planning!$AS$10:$AS$896,$AP264&amp;"_"&amp;$AR264)=0),"未反映NG",""))</f>
        <v/>
      </c>
      <c r="AU264" s="6" t="str">
        <f t="shared" si="14"/>
        <v>_</v>
      </c>
    </row>
    <row r="265" spans="1:47" hidden="1" x14ac:dyDescent="0.35">
      <c r="A265" s="8"/>
      <c r="B265" s="9"/>
      <c r="C265" s="9"/>
      <c r="D265" s="9"/>
      <c r="E265" s="9"/>
      <c r="F265" s="9"/>
      <c r="G265" s="9"/>
      <c r="H265" s="9"/>
      <c r="I265" s="9"/>
      <c r="J265" s="9"/>
      <c r="K265" s="9"/>
      <c r="L265" s="9"/>
      <c r="M265" s="9"/>
      <c r="N265" s="9"/>
      <c r="O265" s="9"/>
      <c r="P265" s="9"/>
      <c r="Q265" s="9"/>
      <c r="R265" s="9"/>
      <c r="S265" s="9"/>
      <c r="T265" s="9"/>
      <c r="U265" s="9"/>
      <c r="V265" s="9"/>
      <c r="W265" s="9"/>
      <c r="X265" s="9"/>
      <c r="Y265" s="9"/>
      <c r="Z265" s="9"/>
      <c r="AA265" s="9"/>
      <c r="AB265" s="9"/>
      <c r="AC265" s="9"/>
      <c r="AD265" s="9"/>
      <c r="AE265" s="9"/>
      <c r="AF265" s="9"/>
      <c r="AG265" s="9"/>
      <c r="AH265" s="9"/>
      <c r="AI265" s="9"/>
      <c r="AJ265" s="9"/>
      <c r="AK265" s="9"/>
      <c r="AL265" s="9"/>
      <c r="AM265" s="10"/>
      <c r="AN265" s="535"/>
      <c r="AO265" s="6">
        <f t="shared" si="12"/>
        <v>0</v>
      </c>
      <c r="AP265" s="6" t="str">
        <f>IF($D265="","",IF(COUNTIF(SPDB!$B$5:$B$50,$D265)=0,"適用無い？確認して",_xlfn.XLOOKUP($D265,SPDB!$B$5:$B$50,SPDB!$H$5:$H$50,"",,)))</f>
        <v/>
      </c>
      <c r="AQ265" s="112"/>
      <c r="AR265" s="6" t="str">
        <f t="shared" si="13"/>
        <v/>
      </c>
      <c r="AS265" s="6" t="str">
        <f>IF(D265="","",IF(AP265=0,"データ無!!",IF(COUNTIF(WeDB!$D$4:$D$183,$AP265)&gt;0,"WE適用",IF(AP265="適用無い？確認して","データ無!!",IF(AP265="（適用外）","適用無し","WE適用")))))</f>
        <v/>
      </c>
      <c r="AT265" s="6" t="str">
        <f>IF(AND(AS265="WE適用",COUNTIF(Planning!$AS$10:$AS$896,$AP265&amp;"_"&amp;$AR265)&gt;0),"計画ok",IF(AND(AS265="WE適用",COUNTIF(Planning!$AS$10:$AS$896,$AP265&amp;"_"&amp;$AR265)=0),"未反映NG",""))</f>
        <v/>
      </c>
      <c r="AU265" s="6" t="str">
        <f t="shared" si="14"/>
        <v>_</v>
      </c>
    </row>
    <row r="266" spans="1:47" hidden="1" x14ac:dyDescent="0.35">
      <c r="A266" s="8"/>
      <c r="B266" s="9"/>
      <c r="C266" s="9"/>
      <c r="D266" s="9"/>
      <c r="E266" s="9"/>
      <c r="F266" s="9"/>
      <c r="G266" s="9"/>
      <c r="H266" s="9"/>
      <c r="I266" s="9"/>
      <c r="J266" s="9"/>
      <c r="K266" s="9"/>
      <c r="L266" s="9"/>
      <c r="M266" s="9"/>
      <c r="N266" s="9"/>
      <c r="O266" s="9"/>
      <c r="P266" s="9"/>
      <c r="Q266" s="9"/>
      <c r="R266" s="9"/>
      <c r="S266" s="9"/>
      <c r="T266" s="9"/>
      <c r="U266" s="9"/>
      <c r="V266" s="9"/>
      <c r="W266" s="9"/>
      <c r="X266" s="9"/>
      <c r="Y266" s="9"/>
      <c r="Z266" s="9"/>
      <c r="AA266" s="9"/>
      <c r="AB266" s="9"/>
      <c r="AC266" s="9"/>
      <c r="AD266" s="9"/>
      <c r="AE266" s="9"/>
      <c r="AF266" s="9"/>
      <c r="AG266" s="9"/>
      <c r="AH266" s="9"/>
      <c r="AI266" s="9"/>
      <c r="AJ266" s="9"/>
      <c r="AK266" s="9"/>
      <c r="AL266" s="9"/>
      <c r="AM266" s="10"/>
      <c r="AN266" s="535"/>
      <c r="AO266" s="6">
        <f t="shared" si="12"/>
        <v>0</v>
      </c>
      <c r="AP266" s="6" t="str">
        <f>IF($D266="","",IF(COUNTIF(SPDB!$B$5:$B$50,$D266)=0,"適用無い？確認して",_xlfn.XLOOKUP($D266,SPDB!$B$5:$B$50,SPDB!$H$5:$H$50,"",,)))</f>
        <v/>
      </c>
      <c r="AQ266" s="112"/>
      <c r="AR266" s="6" t="str">
        <f t="shared" si="13"/>
        <v/>
      </c>
      <c r="AS266" s="6" t="str">
        <f>IF(D266="","",IF(AP266=0,"データ無!!",IF(COUNTIF(WeDB!$D$4:$D$183,$AP266)&gt;0,"WE適用",IF(AP266="適用無い？確認して","データ無!!",IF(AP266="（適用外）","適用無し","WE適用")))))</f>
        <v/>
      </c>
      <c r="AT266" s="6" t="str">
        <f>IF(AND(AS266="WE適用",COUNTIF(Planning!$AS$10:$AS$896,$AP266&amp;"_"&amp;$AR266)&gt;0),"計画ok",IF(AND(AS266="WE適用",COUNTIF(Planning!$AS$10:$AS$896,$AP266&amp;"_"&amp;$AR266)=0),"未反映NG",""))</f>
        <v/>
      </c>
      <c r="AU266" s="6" t="str">
        <f t="shared" si="14"/>
        <v>_</v>
      </c>
    </row>
    <row r="267" spans="1:47" hidden="1" x14ac:dyDescent="0.35">
      <c r="A267" s="8"/>
      <c r="B267" s="9"/>
      <c r="C267" s="9"/>
      <c r="D267" s="9"/>
      <c r="E267" s="9"/>
      <c r="F267" s="9"/>
      <c r="G267" s="9"/>
      <c r="H267" s="9"/>
      <c r="I267" s="9"/>
      <c r="J267" s="9"/>
      <c r="K267" s="9"/>
      <c r="L267" s="9"/>
      <c r="M267" s="9"/>
      <c r="N267" s="9"/>
      <c r="O267" s="9"/>
      <c r="P267" s="9"/>
      <c r="Q267" s="9"/>
      <c r="R267" s="9"/>
      <c r="S267" s="9"/>
      <c r="T267" s="9"/>
      <c r="U267" s="9"/>
      <c r="V267" s="9"/>
      <c r="W267" s="9"/>
      <c r="X267" s="9"/>
      <c r="Y267" s="9"/>
      <c r="Z267" s="9"/>
      <c r="AA267" s="9"/>
      <c r="AB267" s="9"/>
      <c r="AC267" s="9"/>
      <c r="AD267" s="9"/>
      <c r="AE267" s="9"/>
      <c r="AF267" s="9"/>
      <c r="AG267" s="9"/>
      <c r="AH267" s="9"/>
      <c r="AI267" s="9"/>
      <c r="AJ267" s="9"/>
      <c r="AK267" s="9"/>
      <c r="AL267" s="9"/>
      <c r="AM267" s="10"/>
      <c r="AN267" s="535"/>
      <c r="AO267" s="6">
        <f t="shared" si="12"/>
        <v>0</v>
      </c>
      <c r="AP267" s="6" t="str">
        <f>IF($D267="","",IF(COUNTIF(SPDB!$B$5:$B$50,$D267)=0,"適用無い？確認して",_xlfn.XLOOKUP($D267,SPDB!$B$5:$B$50,SPDB!$H$5:$H$50,"",,)))</f>
        <v/>
      </c>
      <c r="AQ267" s="112"/>
      <c r="AR267" s="6" t="str">
        <f t="shared" si="13"/>
        <v/>
      </c>
      <c r="AS267" s="6" t="str">
        <f>IF(D267="","",IF(AP267=0,"データ無!!",IF(COUNTIF(WeDB!$D$4:$D$183,$AP267)&gt;0,"WE適用",IF(AP267="適用無い？確認して","データ無!!",IF(AP267="（適用外）","適用無し","WE適用")))))</f>
        <v/>
      </c>
      <c r="AT267" s="6" t="str">
        <f>IF(AND(AS267="WE適用",COUNTIF(Planning!$AS$10:$AS$896,$AP267&amp;"_"&amp;$AR267)&gt;0),"計画ok",IF(AND(AS267="WE適用",COUNTIF(Planning!$AS$10:$AS$896,$AP267&amp;"_"&amp;$AR267)=0),"未反映NG",""))</f>
        <v/>
      </c>
      <c r="AU267" s="6" t="str">
        <f t="shared" si="14"/>
        <v>_</v>
      </c>
    </row>
    <row r="268" spans="1:47" hidden="1" x14ac:dyDescent="0.35">
      <c r="A268" s="8"/>
      <c r="B268" s="9"/>
      <c r="C268" s="9"/>
      <c r="D268" s="9"/>
      <c r="E268" s="9"/>
      <c r="F268" s="9"/>
      <c r="G268" s="9"/>
      <c r="H268" s="9"/>
      <c r="I268" s="9"/>
      <c r="J268" s="9"/>
      <c r="K268" s="9"/>
      <c r="L268" s="9"/>
      <c r="M268" s="9"/>
      <c r="N268" s="9"/>
      <c r="O268" s="9"/>
      <c r="P268" s="9"/>
      <c r="Q268" s="9"/>
      <c r="R268" s="9"/>
      <c r="S268" s="9"/>
      <c r="T268" s="9"/>
      <c r="U268" s="9"/>
      <c r="V268" s="9"/>
      <c r="W268" s="9"/>
      <c r="X268" s="9"/>
      <c r="Y268" s="9"/>
      <c r="Z268" s="9"/>
      <c r="AA268" s="9"/>
      <c r="AB268" s="9"/>
      <c r="AC268" s="9"/>
      <c r="AD268" s="9"/>
      <c r="AE268" s="9"/>
      <c r="AF268" s="9"/>
      <c r="AG268" s="9"/>
      <c r="AH268" s="9"/>
      <c r="AI268" s="9"/>
      <c r="AJ268" s="9"/>
      <c r="AK268" s="9"/>
      <c r="AL268" s="9"/>
      <c r="AM268" s="10"/>
      <c r="AN268" s="535"/>
      <c r="AO268" s="6">
        <f t="shared" si="12"/>
        <v>0</v>
      </c>
      <c r="AP268" s="6" t="str">
        <f>IF($D268="","",IF(COUNTIF(SPDB!$B$5:$B$50,$D268)=0,"適用無い？確認して",_xlfn.XLOOKUP($D268,SPDB!$B$5:$B$50,SPDB!$H$5:$H$50,"",,)))</f>
        <v/>
      </c>
      <c r="AQ268" s="112"/>
      <c r="AR268" s="6" t="str">
        <f t="shared" si="13"/>
        <v/>
      </c>
      <c r="AS268" s="6" t="str">
        <f>IF(D268="","",IF(AP268=0,"データ無!!",IF(COUNTIF(WeDB!$D$4:$D$183,$AP268)&gt;0,"WE適用",IF(AP268="適用無い？確認して","データ無!!",IF(AP268="（適用外）","適用無し","WE適用")))))</f>
        <v/>
      </c>
      <c r="AT268" s="6" t="str">
        <f>IF(AND(AS268="WE適用",COUNTIF(Planning!$AS$10:$AS$896,$AP268&amp;"_"&amp;$AR268)&gt;0),"計画ok",IF(AND(AS268="WE適用",COUNTIF(Planning!$AS$10:$AS$896,$AP268&amp;"_"&amp;$AR268)=0),"未反映NG",""))</f>
        <v/>
      </c>
      <c r="AU268" s="6" t="str">
        <f t="shared" si="14"/>
        <v>_</v>
      </c>
    </row>
    <row r="269" spans="1:47" hidden="1" x14ac:dyDescent="0.35">
      <c r="A269" s="8"/>
      <c r="B269" s="9"/>
      <c r="C269" s="9"/>
      <c r="D269" s="9"/>
      <c r="E269" s="9"/>
      <c r="F269" s="9"/>
      <c r="G269" s="9"/>
      <c r="H269" s="9"/>
      <c r="I269" s="9"/>
      <c r="J269" s="9"/>
      <c r="K269" s="9"/>
      <c r="L269" s="9"/>
      <c r="M269" s="9"/>
      <c r="N269" s="9"/>
      <c r="O269" s="9"/>
      <c r="P269" s="9"/>
      <c r="Q269" s="9"/>
      <c r="R269" s="9"/>
      <c r="S269" s="9"/>
      <c r="T269" s="9"/>
      <c r="U269" s="9"/>
      <c r="V269" s="9"/>
      <c r="W269" s="9"/>
      <c r="X269" s="9"/>
      <c r="Y269" s="9"/>
      <c r="Z269" s="9"/>
      <c r="AA269" s="9"/>
      <c r="AB269" s="9"/>
      <c r="AC269" s="9"/>
      <c r="AD269" s="9"/>
      <c r="AE269" s="9"/>
      <c r="AF269" s="9"/>
      <c r="AG269" s="9"/>
      <c r="AH269" s="9"/>
      <c r="AI269" s="9"/>
      <c r="AJ269" s="9"/>
      <c r="AK269" s="9"/>
      <c r="AL269" s="9"/>
      <c r="AM269" s="10"/>
      <c r="AN269" s="535"/>
      <c r="AO269" s="6">
        <f t="shared" si="12"/>
        <v>0</v>
      </c>
      <c r="AP269" s="6" t="str">
        <f>IF($D269="","",IF(COUNTIF(SPDB!$B$5:$B$50,$D269)=0,"適用無い？確認して",_xlfn.XLOOKUP($D269,SPDB!$B$5:$B$50,SPDB!$H$5:$H$50,"",,)))</f>
        <v/>
      </c>
      <c r="AQ269" s="112"/>
      <c r="AR269" s="6" t="str">
        <f t="shared" si="13"/>
        <v/>
      </c>
      <c r="AS269" s="6" t="str">
        <f>IF(D269="","",IF(AP269=0,"データ無!!",IF(COUNTIF(WeDB!$D$4:$D$183,$AP269)&gt;0,"WE適用",IF(AP269="適用無い？確認して","データ無!!",IF(AP269="（適用外）","適用無し","WE適用")))))</f>
        <v/>
      </c>
      <c r="AT269" s="6" t="str">
        <f>IF(AND(AS269="WE適用",COUNTIF(Planning!$AS$10:$AS$896,$AP269&amp;"_"&amp;$AR269)&gt;0),"計画ok",IF(AND(AS269="WE適用",COUNTIF(Planning!$AS$10:$AS$896,$AP269&amp;"_"&amp;$AR269)=0),"未反映NG",""))</f>
        <v/>
      </c>
      <c r="AU269" s="6" t="str">
        <f t="shared" si="14"/>
        <v>_</v>
      </c>
    </row>
    <row r="270" spans="1:47" hidden="1" x14ac:dyDescent="0.35">
      <c r="A270" s="8"/>
      <c r="B270" s="9"/>
      <c r="C270" s="9"/>
      <c r="D270" s="9"/>
      <c r="E270" s="9"/>
      <c r="F270" s="9"/>
      <c r="G270" s="9"/>
      <c r="H270" s="9"/>
      <c r="I270" s="9"/>
      <c r="J270" s="9"/>
      <c r="K270" s="9"/>
      <c r="L270" s="9"/>
      <c r="M270" s="9"/>
      <c r="N270" s="9"/>
      <c r="O270" s="9"/>
      <c r="P270" s="9"/>
      <c r="Q270" s="9"/>
      <c r="R270" s="9"/>
      <c r="S270" s="9"/>
      <c r="T270" s="9"/>
      <c r="U270" s="9"/>
      <c r="V270" s="9"/>
      <c r="W270" s="9"/>
      <c r="X270" s="9"/>
      <c r="Y270" s="9"/>
      <c r="Z270" s="9"/>
      <c r="AA270" s="9"/>
      <c r="AB270" s="9"/>
      <c r="AC270" s="9"/>
      <c r="AD270" s="9"/>
      <c r="AE270" s="9"/>
      <c r="AF270" s="9"/>
      <c r="AG270" s="9"/>
      <c r="AH270" s="9"/>
      <c r="AI270" s="9"/>
      <c r="AJ270" s="9"/>
      <c r="AK270" s="9"/>
      <c r="AL270" s="9"/>
      <c r="AM270" s="10"/>
      <c r="AN270" s="535"/>
      <c r="AO270" s="6">
        <f t="shared" si="12"/>
        <v>0</v>
      </c>
      <c r="AP270" s="6" t="str">
        <f>IF($D270="","",IF(COUNTIF(SPDB!$B$5:$B$50,$D270)=0,"適用無い？確認して",_xlfn.XLOOKUP($D270,SPDB!$B$5:$B$50,SPDB!$H$5:$H$50,"",,)))</f>
        <v/>
      </c>
      <c r="AQ270" s="112"/>
      <c r="AR270" s="6" t="str">
        <f t="shared" si="13"/>
        <v/>
      </c>
      <c r="AS270" s="6" t="str">
        <f>IF(D270="","",IF(AP270=0,"データ無!!",IF(COUNTIF(WeDB!$D$4:$D$183,$AP270)&gt;0,"WE適用",IF(AP270="適用無い？確認して","データ無!!",IF(AP270="（適用外）","適用無し","WE適用")))))</f>
        <v/>
      </c>
      <c r="AT270" s="6" t="str">
        <f>IF(AND(AS270="WE適用",COUNTIF(Planning!$AS$10:$AS$896,$AP270&amp;"_"&amp;$AR270)&gt;0),"計画ok",IF(AND(AS270="WE適用",COUNTIF(Planning!$AS$10:$AS$896,$AP270&amp;"_"&amp;$AR270)=0),"未反映NG",""))</f>
        <v/>
      </c>
      <c r="AU270" s="6" t="str">
        <f t="shared" si="14"/>
        <v>_</v>
      </c>
    </row>
    <row r="271" spans="1:47" hidden="1" x14ac:dyDescent="0.35">
      <c r="A271" s="8"/>
      <c r="B271" s="9"/>
      <c r="C271" s="9"/>
      <c r="D271" s="9"/>
      <c r="E271" s="9"/>
      <c r="F271" s="9"/>
      <c r="G271" s="9"/>
      <c r="H271" s="9"/>
      <c r="I271" s="9"/>
      <c r="J271" s="9"/>
      <c r="K271" s="9"/>
      <c r="L271" s="9"/>
      <c r="M271" s="9"/>
      <c r="N271" s="9"/>
      <c r="O271" s="9"/>
      <c r="P271" s="9"/>
      <c r="Q271" s="9"/>
      <c r="R271" s="9"/>
      <c r="S271" s="9"/>
      <c r="T271" s="9"/>
      <c r="U271" s="9"/>
      <c r="V271" s="9"/>
      <c r="W271" s="9"/>
      <c r="X271" s="9"/>
      <c r="Y271" s="9"/>
      <c r="Z271" s="9"/>
      <c r="AA271" s="9"/>
      <c r="AB271" s="9"/>
      <c r="AC271" s="9"/>
      <c r="AD271" s="9"/>
      <c r="AE271" s="9"/>
      <c r="AF271" s="9"/>
      <c r="AG271" s="9"/>
      <c r="AH271" s="9"/>
      <c r="AI271" s="9"/>
      <c r="AJ271" s="9"/>
      <c r="AK271" s="9"/>
      <c r="AL271" s="9"/>
      <c r="AM271" s="10"/>
      <c r="AN271" s="535"/>
      <c r="AO271" s="6">
        <f t="shared" si="12"/>
        <v>0</v>
      </c>
      <c r="AP271" s="6" t="str">
        <f>IF($D271="","",IF(COUNTIF(SPDB!$B$5:$B$50,$D271)=0,"適用無い？確認して",_xlfn.XLOOKUP($D271,SPDB!$B$5:$B$50,SPDB!$H$5:$H$50,"",,)))</f>
        <v/>
      </c>
      <c r="AQ271" s="112"/>
      <c r="AR271" s="6" t="str">
        <f t="shared" si="13"/>
        <v/>
      </c>
      <c r="AS271" s="6" t="str">
        <f>IF(D271="","",IF(AP271=0,"データ無!!",IF(COUNTIF(WeDB!$D$4:$D$183,$AP271)&gt;0,"WE適用",IF(AP271="適用無い？確認して","データ無!!",IF(AP271="（適用外）","適用無し","WE適用")))))</f>
        <v/>
      </c>
      <c r="AT271" s="6" t="str">
        <f>IF(AND(AS271="WE適用",COUNTIF(Planning!$AS$10:$AS$896,$AP271&amp;"_"&amp;$AR271)&gt;0),"計画ok",IF(AND(AS271="WE適用",COUNTIF(Planning!$AS$10:$AS$896,$AP271&amp;"_"&amp;$AR271)=0),"未反映NG",""))</f>
        <v/>
      </c>
      <c r="AU271" s="6" t="str">
        <f t="shared" si="14"/>
        <v>_</v>
      </c>
    </row>
    <row r="272" spans="1:47" hidden="1" x14ac:dyDescent="0.35">
      <c r="A272" s="8"/>
      <c r="B272" s="9"/>
      <c r="C272" s="9"/>
      <c r="D272" s="9"/>
      <c r="E272" s="9"/>
      <c r="F272" s="9"/>
      <c r="G272" s="9"/>
      <c r="H272" s="9"/>
      <c r="I272" s="9"/>
      <c r="J272" s="9"/>
      <c r="K272" s="9"/>
      <c r="L272" s="9"/>
      <c r="M272" s="9"/>
      <c r="N272" s="9"/>
      <c r="O272" s="9"/>
      <c r="P272" s="9"/>
      <c r="Q272" s="9"/>
      <c r="R272" s="9"/>
      <c r="S272" s="9"/>
      <c r="T272" s="9"/>
      <c r="U272" s="9"/>
      <c r="V272" s="9"/>
      <c r="W272" s="9"/>
      <c r="X272" s="9"/>
      <c r="Y272" s="9"/>
      <c r="Z272" s="9"/>
      <c r="AA272" s="9"/>
      <c r="AB272" s="9"/>
      <c r="AC272" s="9"/>
      <c r="AD272" s="9"/>
      <c r="AE272" s="9"/>
      <c r="AF272" s="9"/>
      <c r="AG272" s="9"/>
      <c r="AH272" s="9"/>
      <c r="AI272" s="9"/>
      <c r="AJ272" s="9"/>
      <c r="AK272" s="9"/>
      <c r="AL272" s="9"/>
      <c r="AM272" s="10"/>
      <c r="AN272" s="535"/>
      <c r="AO272" s="6">
        <f t="shared" si="12"/>
        <v>0</v>
      </c>
      <c r="AP272" s="6" t="str">
        <f>IF($D272="","",IF(COUNTIF(SPDB!$B$5:$B$50,$D272)=0,"適用無い？確認して",_xlfn.XLOOKUP($D272,SPDB!$B$5:$B$50,SPDB!$H$5:$H$50,"",,)))</f>
        <v/>
      </c>
      <c r="AQ272" s="112"/>
      <c r="AR272" s="6" t="str">
        <f t="shared" si="13"/>
        <v/>
      </c>
      <c r="AS272" s="6" t="str">
        <f>IF(D272="","",IF(AP272=0,"データ無!!",IF(COUNTIF(WeDB!$D$4:$D$183,$AP272)&gt;0,"WE適用",IF(AP272="適用無い？確認して","データ無!!",IF(AP272="（適用外）","適用無し","WE適用")))))</f>
        <v/>
      </c>
      <c r="AT272" s="6" t="str">
        <f>IF(AND(AS272="WE適用",COUNTIF(Planning!$AS$10:$AS$896,$AP272&amp;"_"&amp;$AR272)&gt;0),"計画ok",IF(AND(AS272="WE適用",COUNTIF(Planning!$AS$10:$AS$896,$AP272&amp;"_"&amp;$AR272)=0),"未反映NG",""))</f>
        <v/>
      </c>
      <c r="AU272" s="6" t="str">
        <f t="shared" si="14"/>
        <v>_</v>
      </c>
    </row>
    <row r="273" spans="1:47" hidden="1" x14ac:dyDescent="0.35">
      <c r="A273" s="8"/>
      <c r="B273" s="9"/>
      <c r="C273" s="9"/>
      <c r="D273" s="9"/>
      <c r="E273" s="9"/>
      <c r="F273" s="9"/>
      <c r="G273" s="9"/>
      <c r="H273" s="9"/>
      <c r="I273" s="9"/>
      <c r="J273" s="9"/>
      <c r="K273" s="9"/>
      <c r="L273" s="9"/>
      <c r="M273" s="9"/>
      <c r="N273" s="9"/>
      <c r="O273" s="9"/>
      <c r="P273" s="9"/>
      <c r="Q273" s="9"/>
      <c r="R273" s="9"/>
      <c r="S273" s="9"/>
      <c r="T273" s="9"/>
      <c r="U273" s="9"/>
      <c r="V273" s="9"/>
      <c r="W273" s="9"/>
      <c r="X273" s="9"/>
      <c r="Y273" s="9"/>
      <c r="Z273" s="9"/>
      <c r="AA273" s="9"/>
      <c r="AB273" s="9"/>
      <c r="AC273" s="9"/>
      <c r="AD273" s="9"/>
      <c r="AE273" s="9"/>
      <c r="AF273" s="9"/>
      <c r="AG273" s="9"/>
      <c r="AH273" s="9"/>
      <c r="AI273" s="9"/>
      <c r="AJ273" s="9"/>
      <c r="AK273" s="9"/>
      <c r="AL273" s="9"/>
      <c r="AM273" s="10"/>
      <c r="AN273" s="535"/>
      <c r="AO273" s="6">
        <f t="shared" si="12"/>
        <v>0</v>
      </c>
      <c r="AP273" s="6" t="str">
        <f>IF($D273="","",IF(COUNTIF(SPDB!$B$5:$B$50,$D273)=0,"適用無い？確認して",_xlfn.XLOOKUP($D273,SPDB!$B$5:$B$50,SPDB!$H$5:$H$50,"",,)))</f>
        <v/>
      </c>
      <c r="AQ273" s="112"/>
      <c r="AR273" s="6" t="str">
        <f t="shared" si="13"/>
        <v/>
      </c>
      <c r="AS273" s="6" t="str">
        <f>IF(D273="","",IF(AP273=0,"データ無!!",IF(COUNTIF(WeDB!$D$4:$D$183,$AP273)&gt;0,"WE適用",IF(AP273="適用無い？確認して","データ無!!",IF(AP273="（適用外）","適用無し","WE適用")))))</f>
        <v/>
      </c>
      <c r="AT273" s="6" t="str">
        <f>IF(AND(AS273="WE適用",COUNTIF(Planning!$AS$10:$AS$896,$AP273&amp;"_"&amp;$AR273)&gt;0),"計画ok",IF(AND(AS273="WE適用",COUNTIF(Planning!$AS$10:$AS$896,$AP273&amp;"_"&amp;$AR273)=0),"未反映NG",""))</f>
        <v/>
      </c>
      <c r="AU273" s="6" t="str">
        <f t="shared" si="14"/>
        <v>_</v>
      </c>
    </row>
    <row r="274" spans="1:47" hidden="1" x14ac:dyDescent="0.35">
      <c r="A274" s="8"/>
      <c r="B274" s="9"/>
      <c r="C274" s="9"/>
      <c r="D274" s="9"/>
      <c r="E274" s="9"/>
      <c r="F274" s="9"/>
      <c r="G274" s="9"/>
      <c r="H274" s="9"/>
      <c r="I274" s="9"/>
      <c r="J274" s="9"/>
      <c r="K274" s="9"/>
      <c r="L274" s="9"/>
      <c r="M274" s="9"/>
      <c r="N274" s="9"/>
      <c r="O274" s="9"/>
      <c r="P274" s="9"/>
      <c r="Q274" s="9"/>
      <c r="R274" s="9"/>
      <c r="S274" s="9"/>
      <c r="T274" s="9"/>
      <c r="U274" s="9"/>
      <c r="V274" s="9"/>
      <c r="W274" s="9"/>
      <c r="X274" s="9"/>
      <c r="Y274" s="9"/>
      <c r="Z274" s="9"/>
      <c r="AA274" s="9"/>
      <c r="AB274" s="9"/>
      <c r="AC274" s="9"/>
      <c r="AD274" s="9"/>
      <c r="AE274" s="9"/>
      <c r="AF274" s="9"/>
      <c r="AG274" s="9"/>
      <c r="AH274" s="9"/>
      <c r="AI274" s="9"/>
      <c r="AJ274" s="9"/>
      <c r="AK274" s="9"/>
      <c r="AL274" s="9"/>
      <c r="AM274" s="10"/>
      <c r="AN274" s="535"/>
      <c r="AO274" s="6">
        <f t="shared" si="12"/>
        <v>0</v>
      </c>
      <c r="AP274" s="6" t="str">
        <f>IF($D274="","",IF(COUNTIF(SPDB!$B$5:$B$50,$D274)=0,"適用無い？確認して",_xlfn.XLOOKUP($D274,SPDB!$B$5:$B$50,SPDB!$H$5:$H$50,"",,)))</f>
        <v/>
      </c>
      <c r="AQ274" s="112"/>
      <c r="AR274" s="6" t="str">
        <f t="shared" si="13"/>
        <v/>
      </c>
      <c r="AS274" s="6" t="str">
        <f>IF(D274="","",IF(AP274=0,"データ無!!",IF(COUNTIF(WeDB!$D$4:$D$183,$AP274)&gt;0,"WE適用",IF(AP274="適用無い？確認して","データ無!!",IF(AP274="（適用外）","適用無し","WE適用")))))</f>
        <v/>
      </c>
      <c r="AT274" s="6" t="str">
        <f>IF(AND(AS274="WE適用",COUNTIF(Planning!$AS$10:$AS$896,$AP274&amp;"_"&amp;$AR274)&gt;0),"計画ok",IF(AND(AS274="WE適用",COUNTIF(Planning!$AS$10:$AS$896,$AP274&amp;"_"&amp;$AR274)=0),"未反映NG",""))</f>
        <v/>
      </c>
      <c r="AU274" s="6" t="str">
        <f t="shared" si="14"/>
        <v>_</v>
      </c>
    </row>
    <row r="275" spans="1:47" hidden="1" x14ac:dyDescent="0.35">
      <c r="A275" s="8"/>
      <c r="B275" s="9"/>
      <c r="C275" s="9"/>
      <c r="D275" s="9"/>
      <c r="E275" s="9"/>
      <c r="F275" s="9"/>
      <c r="G275" s="9"/>
      <c r="H275" s="9"/>
      <c r="I275" s="9"/>
      <c r="J275" s="9"/>
      <c r="K275" s="9"/>
      <c r="L275" s="9"/>
      <c r="M275" s="9"/>
      <c r="N275" s="9"/>
      <c r="O275" s="9"/>
      <c r="P275" s="9"/>
      <c r="Q275" s="9"/>
      <c r="R275" s="9"/>
      <c r="S275" s="9"/>
      <c r="T275" s="9"/>
      <c r="U275" s="9"/>
      <c r="V275" s="9"/>
      <c r="W275" s="9"/>
      <c r="X275" s="9"/>
      <c r="Y275" s="9"/>
      <c r="Z275" s="9"/>
      <c r="AA275" s="9"/>
      <c r="AB275" s="9"/>
      <c r="AC275" s="9"/>
      <c r="AD275" s="9"/>
      <c r="AE275" s="9"/>
      <c r="AF275" s="9"/>
      <c r="AG275" s="9"/>
      <c r="AH275" s="9"/>
      <c r="AI275" s="9"/>
      <c r="AJ275" s="9"/>
      <c r="AK275" s="9"/>
      <c r="AL275" s="9"/>
      <c r="AM275" s="10"/>
      <c r="AN275" s="535"/>
      <c r="AO275" s="6">
        <f t="shared" si="12"/>
        <v>0</v>
      </c>
      <c r="AP275" s="6" t="str">
        <f>IF($D275="","",IF(COUNTIF(SPDB!$B$5:$B$50,$D275)=0,"適用無い？確認して",_xlfn.XLOOKUP($D275,SPDB!$B$5:$B$50,SPDB!$H$5:$H$50,"",,)))</f>
        <v/>
      </c>
      <c r="AQ275" s="112"/>
      <c r="AR275" s="6" t="str">
        <f t="shared" si="13"/>
        <v/>
      </c>
      <c r="AS275" s="6" t="str">
        <f>IF(D275="","",IF(AP275=0,"データ無!!",IF(COUNTIF(WeDB!$D$4:$D$183,$AP275)&gt;0,"WE適用",IF(AP275="適用無い？確認して","データ無!!",IF(AP275="（適用外）","適用無し","WE適用")))))</f>
        <v/>
      </c>
      <c r="AT275" s="6" t="str">
        <f>IF(AND(AS275="WE適用",COUNTIF(Planning!$AS$10:$AS$896,$AP275&amp;"_"&amp;$AR275)&gt;0),"計画ok",IF(AND(AS275="WE適用",COUNTIF(Planning!$AS$10:$AS$896,$AP275&amp;"_"&amp;$AR275)=0),"未反映NG",""))</f>
        <v/>
      </c>
      <c r="AU275" s="6" t="str">
        <f t="shared" si="14"/>
        <v>_</v>
      </c>
    </row>
    <row r="276" spans="1:47" hidden="1" x14ac:dyDescent="0.35">
      <c r="A276" s="8"/>
      <c r="B276" s="9"/>
      <c r="C276" s="9"/>
      <c r="D276" s="9"/>
      <c r="E276" s="9"/>
      <c r="F276" s="9"/>
      <c r="G276" s="9"/>
      <c r="H276" s="9"/>
      <c r="I276" s="9"/>
      <c r="J276" s="9"/>
      <c r="K276" s="9"/>
      <c r="L276" s="9"/>
      <c r="M276" s="9"/>
      <c r="N276" s="9"/>
      <c r="O276" s="9"/>
      <c r="P276" s="9"/>
      <c r="Q276" s="9"/>
      <c r="R276" s="9"/>
      <c r="S276" s="9"/>
      <c r="T276" s="9"/>
      <c r="U276" s="9"/>
      <c r="V276" s="9"/>
      <c r="W276" s="9"/>
      <c r="X276" s="9"/>
      <c r="Y276" s="9"/>
      <c r="Z276" s="9"/>
      <c r="AA276" s="9"/>
      <c r="AB276" s="9"/>
      <c r="AC276" s="9"/>
      <c r="AD276" s="9"/>
      <c r="AE276" s="9"/>
      <c r="AF276" s="9"/>
      <c r="AG276" s="9"/>
      <c r="AH276" s="9"/>
      <c r="AI276" s="9"/>
      <c r="AJ276" s="9"/>
      <c r="AK276" s="9"/>
      <c r="AL276" s="9"/>
      <c r="AM276" s="10"/>
      <c r="AN276" s="535"/>
      <c r="AO276" s="6">
        <f t="shared" si="12"/>
        <v>0</v>
      </c>
      <c r="AP276" s="6" t="str">
        <f>IF($D276="","",IF(COUNTIF(SPDB!$B$5:$B$50,$D276)=0,"適用無い？確認して",_xlfn.XLOOKUP($D276,SPDB!$B$5:$B$50,SPDB!$H$5:$H$50,"",,)))</f>
        <v/>
      </c>
      <c r="AQ276" s="112"/>
      <c r="AR276" s="6" t="str">
        <f t="shared" si="13"/>
        <v/>
      </c>
      <c r="AS276" s="6" t="str">
        <f>IF(D276="","",IF(AP276=0,"データ無!!",IF(COUNTIF(WeDB!$D$4:$D$183,$AP276)&gt;0,"WE適用",IF(AP276="適用無い？確認して","データ無!!",IF(AP276="（適用外）","適用無し","WE適用")))))</f>
        <v/>
      </c>
      <c r="AT276" s="6" t="str">
        <f>IF(AND(AS276="WE適用",COUNTIF(Planning!$AS$10:$AS$896,$AP276&amp;"_"&amp;$AR276)&gt;0),"計画ok",IF(AND(AS276="WE適用",COUNTIF(Planning!$AS$10:$AS$896,$AP276&amp;"_"&amp;$AR276)=0),"未反映NG",""))</f>
        <v/>
      </c>
      <c r="AU276" s="6" t="str">
        <f t="shared" si="14"/>
        <v>_</v>
      </c>
    </row>
    <row r="277" spans="1:47" hidden="1" x14ac:dyDescent="0.35">
      <c r="A277" s="8"/>
      <c r="B277" s="9"/>
      <c r="C277" s="9"/>
      <c r="D277" s="9"/>
      <c r="E277" s="9"/>
      <c r="F277" s="9"/>
      <c r="G277" s="9"/>
      <c r="H277" s="9"/>
      <c r="I277" s="9"/>
      <c r="J277" s="9"/>
      <c r="K277" s="9"/>
      <c r="L277" s="9"/>
      <c r="M277" s="9"/>
      <c r="N277" s="9"/>
      <c r="O277" s="9"/>
      <c r="P277" s="9"/>
      <c r="Q277" s="9"/>
      <c r="R277" s="9"/>
      <c r="S277" s="9"/>
      <c r="T277" s="9"/>
      <c r="U277" s="9"/>
      <c r="V277" s="9"/>
      <c r="W277" s="9"/>
      <c r="X277" s="9"/>
      <c r="Y277" s="9"/>
      <c r="Z277" s="9"/>
      <c r="AA277" s="9"/>
      <c r="AB277" s="9"/>
      <c r="AC277" s="9"/>
      <c r="AD277" s="9"/>
      <c r="AE277" s="9"/>
      <c r="AF277" s="9"/>
      <c r="AG277" s="9"/>
      <c r="AH277" s="9"/>
      <c r="AI277" s="9"/>
      <c r="AJ277" s="9"/>
      <c r="AK277" s="9"/>
      <c r="AL277" s="9"/>
      <c r="AM277" s="10"/>
      <c r="AN277" s="535"/>
      <c r="AO277" s="6">
        <f t="shared" si="12"/>
        <v>0</v>
      </c>
      <c r="AP277" s="6" t="str">
        <f>IF($D277="","",IF(COUNTIF(SPDB!$B$5:$B$50,$D277)=0,"適用無い？確認して",_xlfn.XLOOKUP($D277,SPDB!$B$5:$B$50,SPDB!$H$5:$H$50,"",,)))</f>
        <v/>
      </c>
      <c r="AQ277" s="112"/>
      <c r="AR277" s="6" t="str">
        <f t="shared" si="13"/>
        <v/>
      </c>
      <c r="AS277" s="6" t="str">
        <f>IF(D277="","",IF(AP277=0,"データ無!!",IF(COUNTIF(WeDB!$D$4:$D$183,$AP277)&gt;0,"WE適用",IF(AP277="適用無い？確認して","データ無!!",IF(AP277="（適用外）","適用無し","WE適用")))))</f>
        <v/>
      </c>
      <c r="AT277" s="6" t="str">
        <f>IF(AND(AS277="WE適用",COUNTIF(Planning!$AS$10:$AS$896,$AP277&amp;"_"&amp;$AR277)&gt;0),"計画ok",IF(AND(AS277="WE適用",COUNTIF(Planning!$AS$10:$AS$896,$AP277&amp;"_"&amp;$AR277)=0),"未反映NG",""))</f>
        <v/>
      </c>
      <c r="AU277" s="6" t="str">
        <f t="shared" si="14"/>
        <v>_</v>
      </c>
    </row>
    <row r="278" spans="1:47" hidden="1" x14ac:dyDescent="0.35">
      <c r="A278" s="8"/>
      <c r="B278" s="9"/>
      <c r="C278" s="9"/>
      <c r="D278" s="9"/>
      <c r="E278" s="9"/>
      <c r="F278" s="9"/>
      <c r="G278" s="9"/>
      <c r="H278" s="9"/>
      <c r="I278" s="9"/>
      <c r="J278" s="9"/>
      <c r="K278" s="9"/>
      <c r="L278" s="9"/>
      <c r="M278" s="9"/>
      <c r="N278" s="9"/>
      <c r="O278" s="9"/>
      <c r="P278" s="9"/>
      <c r="Q278" s="9"/>
      <c r="R278" s="9"/>
      <c r="S278" s="9"/>
      <c r="T278" s="9"/>
      <c r="U278" s="9"/>
      <c r="V278" s="9"/>
      <c r="W278" s="9"/>
      <c r="X278" s="9"/>
      <c r="Y278" s="9"/>
      <c r="Z278" s="9"/>
      <c r="AA278" s="9"/>
      <c r="AB278" s="9"/>
      <c r="AC278" s="9"/>
      <c r="AD278" s="9"/>
      <c r="AE278" s="9"/>
      <c r="AF278" s="9"/>
      <c r="AG278" s="9"/>
      <c r="AH278" s="9"/>
      <c r="AI278" s="9"/>
      <c r="AJ278" s="9"/>
      <c r="AK278" s="9"/>
      <c r="AL278" s="9"/>
      <c r="AM278" s="10"/>
      <c r="AN278" s="535"/>
      <c r="AO278" s="6">
        <f t="shared" si="12"/>
        <v>0</v>
      </c>
      <c r="AP278" s="6" t="str">
        <f>IF($D278="","",IF(COUNTIF(SPDB!$B$5:$B$50,$D278)=0,"適用無い？確認して",_xlfn.XLOOKUP($D278,SPDB!$B$5:$B$50,SPDB!$H$5:$H$50,"",,)))</f>
        <v/>
      </c>
      <c r="AQ278" s="112"/>
      <c r="AR278" s="6" t="str">
        <f t="shared" si="13"/>
        <v/>
      </c>
      <c r="AS278" s="6" t="str">
        <f>IF(D278="","",IF(AP278=0,"データ無!!",IF(COUNTIF(WeDB!$D$4:$D$183,$AP278)&gt;0,"WE適用",IF(AP278="適用無い？確認して","データ無!!",IF(AP278="（適用外）","適用無し","WE適用")))))</f>
        <v/>
      </c>
      <c r="AT278" s="6" t="str">
        <f>IF(AND(AS278="WE適用",COUNTIF(Planning!$AS$10:$AS$896,$AP278&amp;"_"&amp;$AR278)&gt;0),"計画ok",IF(AND(AS278="WE適用",COUNTIF(Planning!$AS$10:$AS$896,$AP278&amp;"_"&amp;$AR278)=0),"未反映NG",""))</f>
        <v/>
      </c>
      <c r="AU278" s="6" t="str">
        <f t="shared" si="14"/>
        <v>_</v>
      </c>
    </row>
    <row r="279" spans="1:47" hidden="1" x14ac:dyDescent="0.35">
      <c r="A279" s="8"/>
      <c r="B279" s="9"/>
      <c r="C279" s="9"/>
      <c r="D279" s="9"/>
      <c r="E279" s="9"/>
      <c r="F279" s="9"/>
      <c r="G279" s="9"/>
      <c r="H279" s="9"/>
      <c r="I279" s="9"/>
      <c r="J279" s="9"/>
      <c r="K279" s="9"/>
      <c r="L279" s="9"/>
      <c r="M279" s="9"/>
      <c r="N279" s="9"/>
      <c r="O279" s="9"/>
      <c r="P279" s="9"/>
      <c r="Q279" s="9"/>
      <c r="R279" s="9"/>
      <c r="S279" s="9"/>
      <c r="T279" s="9"/>
      <c r="U279" s="9"/>
      <c r="V279" s="9"/>
      <c r="W279" s="9"/>
      <c r="X279" s="9"/>
      <c r="Y279" s="9"/>
      <c r="Z279" s="9"/>
      <c r="AA279" s="9"/>
      <c r="AB279" s="9"/>
      <c r="AC279" s="9"/>
      <c r="AD279" s="9"/>
      <c r="AE279" s="9"/>
      <c r="AF279" s="9"/>
      <c r="AG279" s="9"/>
      <c r="AH279" s="9"/>
      <c r="AI279" s="9"/>
      <c r="AJ279" s="9"/>
      <c r="AK279" s="9"/>
      <c r="AL279" s="9"/>
      <c r="AM279" s="10"/>
      <c r="AN279" s="535"/>
      <c r="AO279" s="6">
        <f t="shared" si="12"/>
        <v>0</v>
      </c>
      <c r="AP279" s="6" t="str">
        <f>IF($D279="","",IF(COUNTIF(SPDB!$B$5:$B$50,$D279)=0,"適用無い？確認して",_xlfn.XLOOKUP($D279,SPDB!$B$5:$B$50,SPDB!$H$5:$H$50,"",,)))</f>
        <v/>
      </c>
      <c r="AQ279" s="112"/>
      <c r="AR279" s="6" t="str">
        <f t="shared" si="13"/>
        <v/>
      </c>
      <c r="AS279" s="6" t="str">
        <f>IF(D279="","",IF(AP279=0,"データ無!!",IF(COUNTIF(WeDB!$D$4:$D$183,$AP279)&gt;0,"WE適用",IF(AP279="適用無い？確認して","データ無!!",IF(AP279="（適用外）","適用無し","WE適用")))))</f>
        <v/>
      </c>
      <c r="AT279" s="6" t="str">
        <f>IF(AND(AS279="WE適用",COUNTIF(Planning!$AS$10:$AS$896,$AP279&amp;"_"&amp;$AR279)&gt;0),"計画ok",IF(AND(AS279="WE適用",COUNTIF(Planning!$AS$10:$AS$896,$AP279&amp;"_"&amp;$AR279)=0),"未反映NG",""))</f>
        <v/>
      </c>
      <c r="AU279" s="6" t="str">
        <f t="shared" si="14"/>
        <v>_</v>
      </c>
    </row>
    <row r="280" spans="1:47" hidden="1" x14ac:dyDescent="0.35">
      <c r="A280" s="8"/>
      <c r="B280" s="9"/>
      <c r="C280" s="9"/>
      <c r="D280" s="9"/>
      <c r="E280" s="9"/>
      <c r="F280" s="9"/>
      <c r="G280" s="9"/>
      <c r="H280" s="9"/>
      <c r="I280" s="9"/>
      <c r="J280" s="9"/>
      <c r="K280" s="9"/>
      <c r="L280" s="9"/>
      <c r="M280" s="9"/>
      <c r="N280" s="9"/>
      <c r="O280" s="9"/>
      <c r="P280" s="9"/>
      <c r="Q280" s="9"/>
      <c r="R280" s="9"/>
      <c r="S280" s="9"/>
      <c r="T280" s="9"/>
      <c r="U280" s="9"/>
      <c r="V280" s="9"/>
      <c r="W280" s="9"/>
      <c r="X280" s="9"/>
      <c r="Y280" s="9"/>
      <c r="Z280" s="9"/>
      <c r="AA280" s="9"/>
      <c r="AB280" s="9"/>
      <c r="AC280" s="9"/>
      <c r="AD280" s="9"/>
      <c r="AE280" s="9"/>
      <c r="AF280" s="9"/>
      <c r="AG280" s="9"/>
      <c r="AH280" s="9"/>
      <c r="AI280" s="9"/>
      <c r="AJ280" s="9"/>
      <c r="AK280" s="9"/>
      <c r="AL280" s="9"/>
      <c r="AM280" s="10"/>
      <c r="AN280" s="535"/>
      <c r="AO280" s="6">
        <f t="shared" si="12"/>
        <v>0</v>
      </c>
      <c r="AP280" s="6" t="str">
        <f>IF($D280="","",IF(COUNTIF(SPDB!$B$5:$B$50,$D280)=0,"適用無い？確認して",_xlfn.XLOOKUP($D280,SPDB!$B$5:$B$50,SPDB!$H$5:$H$50,"",,)))</f>
        <v/>
      </c>
      <c r="AQ280" s="112"/>
      <c r="AR280" s="6" t="str">
        <f t="shared" si="13"/>
        <v/>
      </c>
      <c r="AS280" s="6" t="str">
        <f>IF(D280="","",IF(AP280=0,"データ無!!",IF(COUNTIF(WeDB!$D$4:$D$183,$AP280)&gt;0,"WE適用",IF(AP280="適用無い？確認して","データ無!!",IF(AP280="（適用外）","適用無し","WE適用")))))</f>
        <v/>
      </c>
      <c r="AT280" s="6" t="str">
        <f>IF(AND(AS280="WE適用",COUNTIF(Planning!$AS$10:$AS$896,$AP280&amp;"_"&amp;$AR280)&gt;0),"計画ok",IF(AND(AS280="WE適用",COUNTIF(Planning!$AS$10:$AS$896,$AP280&amp;"_"&amp;$AR280)=0),"未反映NG",""))</f>
        <v/>
      </c>
      <c r="AU280" s="6" t="str">
        <f t="shared" si="14"/>
        <v>_</v>
      </c>
    </row>
    <row r="281" spans="1:47" hidden="1" x14ac:dyDescent="0.35">
      <c r="A281" s="8"/>
      <c r="B281" s="9"/>
      <c r="C281" s="9"/>
      <c r="D281" s="9"/>
      <c r="E281" s="9"/>
      <c r="F281" s="9"/>
      <c r="G281" s="9"/>
      <c r="H281" s="9"/>
      <c r="I281" s="9"/>
      <c r="J281" s="9"/>
      <c r="K281" s="9"/>
      <c r="L281" s="9"/>
      <c r="M281" s="9"/>
      <c r="N281" s="9"/>
      <c r="O281" s="9"/>
      <c r="P281" s="9"/>
      <c r="Q281" s="9"/>
      <c r="R281" s="9"/>
      <c r="S281" s="9"/>
      <c r="T281" s="9"/>
      <c r="U281" s="9"/>
      <c r="V281" s="9"/>
      <c r="W281" s="9"/>
      <c r="X281" s="9"/>
      <c r="Y281" s="9"/>
      <c r="Z281" s="9"/>
      <c r="AA281" s="9"/>
      <c r="AB281" s="9"/>
      <c r="AC281" s="9"/>
      <c r="AD281" s="9"/>
      <c r="AE281" s="9"/>
      <c r="AF281" s="9"/>
      <c r="AG281" s="9"/>
      <c r="AH281" s="9"/>
      <c r="AI281" s="9"/>
      <c r="AJ281" s="9"/>
      <c r="AK281" s="9"/>
      <c r="AL281" s="9"/>
      <c r="AM281" s="10"/>
      <c r="AN281" s="535"/>
      <c r="AO281" s="6">
        <f t="shared" si="12"/>
        <v>0</v>
      </c>
      <c r="AP281" s="6" t="str">
        <f>IF($D281="","",IF(COUNTIF(SPDB!$B$5:$B$50,$D281)=0,"適用無い？確認して",_xlfn.XLOOKUP($D281,SPDB!$B$5:$B$50,SPDB!$H$5:$H$50,"",,)))</f>
        <v/>
      </c>
      <c r="AQ281" s="112"/>
      <c r="AR281" s="6" t="str">
        <f t="shared" si="13"/>
        <v/>
      </c>
      <c r="AS281" s="6" t="str">
        <f>IF(D281="","",IF(AP281=0,"データ無!!",IF(COUNTIF(WeDB!$D$4:$D$183,$AP281)&gt;0,"WE適用",IF(AP281="適用無い？確認して","データ無!!",IF(AP281="（適用外）","適用無し","WE適用")))))</f>
        <v/>
      </c>
      <c r="AT281" s="6" t="str">
        <f>IF(AND(AS281="WE適用",COUNTIF(Planning!$AS$10:$AS$896,$AP281&amp;"_"&amp;$AR281)&gt;0),"計画ok",IF(AND(AS281="WE適用",COUNTIF(Planning!$AS$10:$AS$896,$AP281&amp;"_"&amp;$AR281)=0),"未反映NG",""))</f>
        <v/>
      </c>
      <c r="AU281" s="6" t="str">
        <f t="shared" si="14"/>
        <v>_</v>
      </c>
    </row>
    <row r="282" spans="1:47" hidden="1" x14ac:dyDescent="0.35">
      <c r="A282" s="8"/>
      <c r="B282" s="9"/>
      <c r="C282" s="9"/>
      <c r="D282" s="9"/>
      <c r="E282" s="9"/>
      <c r="F282" s="9"/>
      <c r="G282" s="9"/>
      <c r="H282" s="9"/>
      <c r="I282" s="9"/>
      <c r="J282" s="9"/>
      <c r="K282" s="9"/>
      <c r="L282" s="9"/>
      <c r="M282" s="9"/>
      <c r="N282" s="9"/>
      <c r="O282" s="9"/>
      <c r="P282" s="9"/>
      <c r="Q282" s="9"/>
      <c r="R282" s="9"/>
      <c r="S282" s="9"/>
      <c r="T282" s="9"/>
      <c r="U282" s="9"/>
      <c r="V282" s="9"/>
      <c r="W282" s="9"/>
      <c r="X282" s="9"/>
      <c r="Y282" s="9"/>
      <c r="Z282" s="9"/>
      <c r="AA282" s="9"/>
      <c r="AB282" s="9"/>
      <c r="AC282" s="9"/>
      <c r="AD282" s="9"/>
      <c r="AE282" s="9"/>
      <c r="AF282" s="9"/>
      <c r="AG282" s="9"/>
      <c r="AH282" s="9"/>
      <c r="AI282" s="9"/>
      <c r="AJ282" s="9"/>
      <c r="AK282" s="9"/>
      <c r="AL282" s="9"/>
      <c r="AM282" s="10"/>
      <c r="AN282" s="535"/>
      <c r="AO282" s="6">
        <f t="shared" si="12"/>
        <v>0</v>
      </c>
      <c r="AP282" s="6" t="str">
        <f>IF($D282="","",IF(COUNTIF(SPDB!$B$5:$B$50,$D282)=0,"適用無い？確認して",_xlfn.XLOOKUP($D282,SPDB!$B$5:$B$50,SPDB!$H$5:$H$50,"",,)))</f>
        <v/>
      </c>
      <c r="AQ282" s="112"/>
      <c r="AR282" s="6" t="str">
        <f t="shared" si="13"/>
        <v/>
      </c>
      <c r="AS282" s="6" t="str">
        <f>IF(D282="","",IF(AP282=0,"データ無!!",IF(COUNTIF(WeDB!$D$4:$D$183,$AP282)&gt;0,"WE適用",IF(AP282="適用無い？確認して","データ無!!",IF(AP282="（適用外）","適用無し","WE適用")))))</f>
        <v/>
      </c>
      <c r="AT282" s="6" t="str">
        <f>IF(AND(AS282="WE適用",COUNTIF(Planning!$AS$10:$AS$896,$AP282&amp;"_"&amp;$AR282)&gt;0),"計画ok",IF(AND(AS282="WE適用",COUNTIF(Planning!$AS$10:$AS$896,$AP282&amp;"_"&amp;$AR282)=0),"未反映NG",""))</f>
        <v/>
      </c>
      <c r="AU282" s="6" t="str">
        <f t="shared" si="14"/>
        <v>_</v>
      </c>
    </row>
    <row r="283" spans="1:47" hidden="1" x14ac:dyDescent="0.35">
      <c r="A283" s="8"/>
      <c r="B283" s="9"/>
      <c r="C283" s="9"/>
      <c r="D283" s="9"/>
      <c r="E283" s="9"/>
      <c r="F283" s="9"/>
      <c r="G283" s="9"/>
      <c r="H283" s="9"/>
      <c r="I283" s="9"/>
      <c r="J283" s="9"/>
      <c r="K283" s="9"/>
      <c r="L283" s="9"/>
      <c r="M283" s="9"/>
      <c r="N283" s="9"/>
      <c r="O283" s="9"/>
      <c r="P283" s="9"/>
      <c r="Q283" s="9"/>
      <c r="R283" s="9"/>
      <c r="S283" s="9"/>
      <c r="T283" s="9"/>
      <c r="U283" s="9"/>
      <c r="V283" s="9"/>
      <c r="W283" s="9"/>
      <c r="X283" s="9"/>
      <c r="Y283" s="9"/>
      <c r="Z283" s="9"/>
      <c r="AA283" s="9"/>
      <c r="AB283" s="9"/>
      <c r="AC283" s="9"/>
      <c r="AD283" s="9"/>
      <c r="AE283" s="9"/>
      <c r="AF283" s="9"/>
      <c r="AG283" s="9"/>
      <c r="AH283" s="9"/>
      <c r="AI283" s="9"/>
      <c r="AJ283" s="9"/>
      <c r="AK283" s="9"/>
      <c r="AL283" s="9"/>
      <c r="AM283" s="10"/>
      <c r="AN283" s="535"/>
      <c r="AO283" s="6">
        <f t="shared" si="12"/>
        <v>0</v>
      </c>
      <c r="AP283" s="6" t="str">
        <f>IF($D283="","",IF(COUNTIF(SPDB!$B$5:$B$50,$D283)=0,"適用無い？確認して",_xlfn.XLOOKUP($D283,SPDB!$B$5:$B$50,SPDB!$H$5:$H$50,"",,)))</f>
        <v/>
      </c>
      <c r="AQ283" s="112"/>
      <c r="AR283" s="6" t="str">
        <f t="shared" si="13"/>
        <v/>
      </c>
      <c r="AS283" s="6" t="str">
        <f>IF(D283="","",IF(AP283=0,"データ無!!",IF(COUNTIF(WeDB!$D$4:$D$183,$AP283)&gt;0,"WE適用",IF(AP283="適用無い？確認して","データ無!!",IF(AP283="（適用外）","適用無し","WE適用")))))</f>
        <v/>
      </c>
      <c r="AT283" s="6" t="str">
        <f>IF(AND(AS283="WE適用",COUNTIF(Planning!$AS$10:$AS$896,$AP283&amp;"_"&amp;$AR283)&gt;0),"計画ok",IF(AND(AS283="WE適用",COUNTIF(Planning!$AS$10:$AS$896,$AP283&amp;"_"&amp;$AR283)=0),"未反映NG",""))</f>
        <v/>
      </c>
      <c r="AU283" s="6" t="str">
        <f t="shared" si="14"/>
        <v>_</v>
      </c>
    </row>
    <row r="284" spans="1:47" hidden="1" x14ac:dyDescent="0.35">
      <c r="A284" s="8"/>
      <c r="B284" s="9"/>
      <c r="C284" s="9"/>
      <c r="D284" s="9"/>
      <c r="E284" s="9"/>
      <c r="F284" s="9"/>
      <c r="G284" s="9"/>
      <c r="H284" s="9"/>
      <c r="I284" s="9"/>
      <c r="J284" s="9"/>
      <c r="K284" s="9"/>
      <c r="L284" s="9"/>
      <c r="M284" s="9"/>
      <c r="N284" s="9"/>
      <c r="O284" s="9"/>
      <c r="P284" s="9"/>
      <c r="Q284" s="9"/>
      <c r="R284" s="9"/>
      <c r="S284" s="9"/>
      <c r="T284" s="9"/>
      <c r="U284" s="9"/>
      <c r="V284" s="9"/>
      <c r="W284" s="9"/>
      <c r="X284" s="9"/>
      <c r="Y284" s="9"/>
      <c r="Z284" s="9"/>
      <c r="AA284" s="9"/>
      <c r="AB284" s="9"/>
      <c r="AC284" s="9"/>
      <c r="AD284" s="9"/>
      <c r="AE284" s="9"/>
      <c r="AF284" s="9"/>
      <c r="AG284" s="9"/>
      <c r="AH284" s="9"/>
      <c r="AI284" s="9"/>
      <c r="AJ284" s="9"/>
      <c r="AK284" s="9"/>
      <c r="AL284" s="9"/>
      <c r="AM284" s="10"/>
      <c r="AN284" s="535"/>
      <c r="AO284" s="6">
        <f t="shared" si="12"/>
        <v>0</v>
      </c>
      <c r="AP284" s="6" t="str">
        <f>IF($D284="","",IF(COUNTIF(SPDB!$B$5:$B$50,$D284)=0,"適用無い？確認して",_xlfn.XLOOKUP($D284,SPDB!$B$5:$B$50,SPDB!$H$5:$H$50,"",,)))</f>
        <v/>
      </c>
      <c r="AQ284" s="112"/>
      <c r="AR284" s="6" t="str">
        <f t="shared" si="13"/>
        <v/>
      </c>
      <c r="AS284" s="6" t="str">
        <f>IF(D284="","",IF(AP284=0,"データ無!!",IF(COUNTIF(WeDB!$D$4:$D$183,$AP284)&gt;0,"WE適用",IF(AP284="適用無い？確認して","データ無!!",IF(AP284="（適用外）","適用無し","WE適用")))))</f>
        <v/>
      </c>
      <c r="AT284" s="6" t="str">
        <f>IF(AND(AS284="WE適用",COUNTIF(Planning!$AS$10:$AS$896,$AP284&amp;"_"&amp;$AR284)&gt;0),"計画ok",IF(AND(AS284="WE適用",COUNTIF(Planning!$AS$10:$AS$896,$AP284&amp;"_"&amp;$AR284)=0),"未反映NG",""))</f>
        <v/>
      </c>
      <c r="AU284" s="6" t="str">
        <f t="shared" si="14"/>
        <v>_</v>
      </c>
    </row>
    <row r="285" spans="1:47" hidden="1" x14ac:dyDescent="0.35">
      <c r="A285" s="8"/>
      <c r="B285" s="9"/>
      <c r="C285" s="9"/>
      <c r="D285" s="9"/>
      <c r="E285" s="9"/>
      <c r="F285" s="9"/>
      <c r="G285" s="9"/>
      <c r="H285" s="9"/>
      <c r="I285" s="9"/>
      <c r="J285" s="9"/>
      <c r="K285" s="9"/>
      <c r="L285" s="9"/>
      <c r="M285" s="9"/>
      <c r="N285" s="9"/>
      <c r="O285" s="9"/>
      <c r="P285" s="9"/>
      <c r="Q285" s="9"/>
      <c r="R285" s="9"/>
      <c r="S285" s="9"/>
      <c r="T285" s="9"/>
      <c r="U285" s="9"/>
      <c r="V285" s="9"/>
      <c r="W285" s="9"/>
      <c r="X285" s="9"/>
      <c r="Y285" s="9"/>
      <c r="Z285" s="9"/>
      <c r="AA285" s="9"/>
      <c r="AB285" s="9"/>
      <c r="AC285" s="9"/>
      <c r="AD285" s="9"/>
      <c r="AE285" s="9"/>
      <c r="AF285" s="9"/>
      <c r="AG285" s="9"/>
      <c r="AH285" s="9"/>
      <c r="AI285" s="9"/>
      <c r="AJ285" s="9"/>
      <c r="AK285" s="9"/>
      <c r="AL285" s="9"/>
      <c r="AM285" s="10"/>
      <c r="AN285" s="535"/>
      <c r="AO285" s="6">
        <f t="shared" si="12"/>
        <v>0</v>
      </c>
      <c r="AP285" s="6" t="str">
        <f>IF($D285="","",IF(COUNTIF(SPDB!$B$5:$B$50,$D285)=0,"適用無い？確認して",_xlfn.XLOOKUP($D285,SPDB!$B$5:$B$50,SPDB!$H$5:$H$50,"",,)))</f>
        <v/>
      </c>
      <c r="AQ285" s="112"/>
      <c r="AR285" s="6" t="str">
        <f t="shared" si="13"/>
        <v/>
      </c>
      <c r="AS285" s="6" t="str">
        <f>IF(D285="","",IF(AP285=0,"データ無!!",IF(COUNTIF(WeDB!$D$4:$D$183,$AP285)&gt;0,"WE適用",IF(AP285="適用無い？確認して","データ無!!",IF(AP285="（適用外）","適用無し","WE適用")))))</f>
        <v/>
      </c>
      <c r="AT285" s="6" t="str">
        <f>IF(AND(AS285="WE適用",COUNTIF(Planning!$AS$10:$AS$896,$AP285&amp;"_"&amp;$AR285)&gt;0),"計画ok",IF(AND(AS285="WE適用",COUNTIF(Planning!$AS$10:$AS$896,$AP285&amp;"_"&amp;$AR285)=0),"未反映NG",""))</f>
        <v/>
      </c>
      <c r="AU285" s="6" t="str">
        <f t="shared" si="14"/>
        <v>_</v>
      </c>
    </row>
    <row r="286" spans="1:47" hidden="1" x14ac:dyDescent="0.35">
      <c r="A286" s="8"/>
      <c r="B286" s="9"/>
      <c r="C286" s="9"/>
      <c r="D286" s="9"/>
      <c r="E286" s="9"/>
      <c r="F286" s="9"/>
      <c r="G286" s="9"/>
      <c r="H286" s="9"/>
      <c r="I286" s="9"/>
      <c r="J286" s="9"/>
      <c r="K286" s="9"/>
      <c r="L286" s="9"/>
      <c r="M286" s="9"/>
      <c r="N286" s="9"/>
      <c r="O286" s="9"/>
      <c r="P286" s="9"/>
      <c r="Q286" s="9"/>
      <c r="R286" s="9"/>
      <c r="S286" s="9"/>
      <c r="T286" s="9"/>
      <c r="U286" s="9"/>
      <c r="V286" s="9"/>
      <c r="W286" s="9"/>
      <c r="X286" s="9"/>
      <c r="Y286" s="9"/>
      <c r="Z286" s="9"/>
      <c r="AA286" s="9"/>
      <c r="AB286" s="9"/>
      <c r="AC286" s="9"/>
      <c r="AD286" s="9"/>
      <c r="AE286" s="9"/>
      <c r="AF286" s="9"/>
      <c r="AG286" s="9"/>
      <c r="AH286" s="9"/>
      <c r="AI286" s="9"/>
      <c r="AJ286" s="9"/>
      <c r="AK286" s="9"/>
      <c r="AL286" s="9"/>
      <c r="AM286" s="10"/>
      <c r="AN286" s="535"/>
      <c r="AO286" s="6">
        <f t="shared" si="12"/>
        <v>0</v>
      </c>
      <c r="AP286" s="6" t="str">
        <f>IF($D286="","",IF(COUNTIF(SPDB!$B$5:$B$50,$D286)=0,"適用無い？確認して",_xlfn.XLOOKUP($D286,SPDB!$B$5:$B$50,SPDB!$H$5:$H$50,"",,)))</f>
        <v/>
      </c>
      <c r="AQ286" s="112"/>
      <c r="AR286" s="6" t="str">
        <f t="shared" si="13"/>
        <v/>
      </c>
      <c r="AS286" s="6" t="str">
        <f>IF(D286="","",IF(AP286=0,"データ無!!",IF(COUNTIF(WeDB!$D$4:$D$183,$AP286)&gt;0,"WE適用",IF(AP286="適用無い？確認して","データ無!!",IF(AP286="（適用外）","適用無し","WE適用")))))</f>
        <v/>
      </c>
      <c r="AT286" s="6" t="str">
        <f>IF(AND(AS286="WE適用",COUNTIF(Planning!$AS$10:$AS$896,$AP286&amp;"_"&amp;$AR286)&gt;0),"計画ok",IF(AND(AS286="WE適用",COUNTIF(Planning!$AS$10:$AS$896,$AP286&amp;"_"&amp;$AR286)=0),"未反映NG",""))</f>
        <v/>
      </c>
      <c r="AU286" s="6" t="str">
        <f t="shared" si="14"/>
        <v>_</v>
      </c>
    </row>
    <row r="287" spans="1:47" hidden="1" x14ac:dyDescent="0.35">
      <c r="A287" s="8"/>
      <c r="B287" s="9"/>
      <c r="C287" s="9"/>
      <c r="D287" s="9"/>
      <c r="E287" s="9"/>
      <c r="F287" s="9"/>
      <c r="G287" s="9"/>
      <c r="H287" s="9"/>
      <c r="I287" s="9"/>
      <c r="J287" s="9"/>
      <c r="K287" s="9"/>
      <c r="L287" s="9"/>
      <c r="M287" s="9"/>
      <c r="N287" s="9"/>
      <c r="O287" s="9"/>
      <c r="P287" s="9"/>
      <c r="Q287" s="9"/>
      <c r="R287" s="9"/>
      <c r="S287" s="9"/>
      <c r="T287" s="9"/>
      <c r="U287" s="9"/>
      <c r="V287" s="9"/>
      <c r="W287" s="9"/>
      <c r="X287" s="9"/>
      <c r="Y287" s="9"/>
      <c r="Z287" s="9"/>
      <c r="AA287" s="9"/>
      <c r="AB287" s="9"/>
      <c r="AC287" s="9"/>
      <c r="AD287" s="9"/>
      <c r="AE287" s="9"/>
      <c r="AF287" s="9"/>
      <c r="AG287" s="9"/>
      <c r="AH287" s="9"/>
      <c r="AI287" s="9"/>
      <c r="AJ287" s="9"/>
      <c r="AK287" s="9"/>
      <c r="AL287" s="9"/>
      <c r="AM287" s="10"/>
      <c r="AN287" s="535"/>
      <c r="AO287" s="6">
        <f t="shared" si="12"/>
        <v>0</v>
      </c>
      <c r="AP287" s="6" t="str">
        <f>IF($D287="","",IF(COUNTIF(SPDB!$B$5:$B$50,$D287)=0,"適用無い？確認して",_xlfn.XLOOKUP($D287,SPDB!$B$5:$B$50,SPDB!$H$5:$H$50,"",,)))</f>
        <v/>
      </c>
      <c r="AQ287" s="112"/>
      <c r="AR287" s="6" t="str">
        <f t="shared" si="13"/>
        <v/>
      </c>
      <c r="AS287" s="6" t="str">
        <f>IF(D287="","",IF(AP287=0,"データ無!!",IF(COUNTIF(WeDB!$D$4:$D$183,$AP287)&gt;0,"WE適用",IF(AP287="適用無い？確認して","データ無!!",IF(AP287="（適用外）","適用無し","WE適用")))))</f>
        <v/>
      </c>
      <c r="AT287" s="6" t="str">
        <f>IF(AND(AS287="WE適用",COUNTIF(Planning!$AS$10:$AS$896,$AP287&amp;"_"&amp;$AR287)&gt;0),"計画ok",IF(AND(AS287="WE適用",COUNTIF(Planning!$AS$10:$AS$896,$AP287&amp;"_"&amp;$AR287)=0),"未反映NG",""))</f>
        <v/>
      </c>
      <c r="AU287" s="6" t="str">
        <f t="shared" si="14"/>
        <v>_</v>
      </c>
    </row>
    <row r="288" spans="1:47" hidden="1" x14ac:dyDescent="0.35">
      <c r="A288" s="8"/>
      <c r="B288" s="9"/>
      <c r="C288" s="9"/>
      <c r="D288" s="9"/>
      <c r="E288" s="9"/>
      <c r="F288" s="9"/>
      <c r="G288" s="9"/>
      <c r="H288" s="9"/>
      <c r="I288" s="9"/>
      <c r="J288" s="9"/>
      <c r="K288" s="9"/>
      <c r="L288" s="9"/>
      <c r="M288" s="9"/>
      <c r="N288" s="9"/>
      <c r="O288" s="9"/>
      <c r="P288" s="9"/>
      <c r="Q288" s="9"/>
      <c r="R288" s="9"/>
      <c r="S288" s="9"/>
      <c r="T288" s="9"/>
      <c r="U288" s="9"/>
      <c r="V288" s="9"/>
      <c r="W288" s="9"/>
      <c r="X288" s="9"/>
      <c r="Y288" s="9"/>
      <c r="Z288" s="9"/>
      <c r="AA288" s="9"/>
      <c r="AB288" s="9"/>
      <c r="AC288" s="9"/>
      <c r="AD288" s="9"/>
      <c r="AE288" s="9"/>
      <c r="AF288" s="9"/>
      <c r="AG288" s="9"/>
      <c r="AH288" s="9"/>
      <c r="AI288" s="9"/>
      <c r="AJ288" s="9"/>
      <c r="AK288" s="9"/>
      <c r="AL288" s="9"/>
      <c r="AM288" s="10"/>
      <c r="AN288" s="535"/>
      <c r="AO288" s="6">
        <f t="shared" si="12"/>
        <v>0</v>
      </c>
      <c r="AP288" s="6" t="str">
        <f>IF($D288="","",IF(COUNTIF(SPDB!$B$5:$B$50,$D288)=0,"適用無い？確認して",_xlfn.XLOOKUP($D288,SPDB!$B$5:$B$50,SPDB!$H$5:$H$50,"",,)))</f>
        <v/>
      </c>
      <c r="AQ288" s="112"/>
      <c r="AR288" s="6" t="str">
        <f t="shared" si="13"/>
        <v/>
      </c>
      <c r="AS288" s="6" t="str">
        <f>IF(D288="","",IF(AP288=0,"データ無!!",IF(COUNTIF(WeDB!$D$4:$D$183,$AP288)&gt;0,"WE適用",IF(AP288="適用無い？確認して","データ無!!",IF(AP288="（適用外）","適用無し","WE適用")))))</f>
        <v/>
      </c>
      <c r="AT288" s="6" t="str">
        <f>IF(AND(AS288="WE適用",COUNTIF(Planning!$AS$10:$AS$896,$AP288&amp;"_"&amp;$AR288)&gt;0),"計画ok",IF(AND(AS288="WE適用",COUNTIF(Planning!$AS$10:$AS$896,$AP288&amp;"_"&amp;$AR288)=0),"未反映NG",""))</f>
        <v/>
      </c>
      <c r="AU288" s="6" t="str">
        <f t="shared" si="14"/>
        <v>_</v>
      </c>
    </row>
    <row r="289" spans="1:47" hidden="1" x14ac:dyDescent="0.35">
      <c r="A289" s="8"/>
      <c r="B289" s="9"/>
      <c r="C289" s="9"/>
      <c r="D289" s="9"/>
      <c r="E289" s="9"/>
      <c r="F289" s="9"/>
      <c r="G289" s="9"/>
      <c r="H289" s="9"/>
      <c r="I289" s="9"/>
      <c r="J289" s="9"/>
      <c r="K289" s="9"/>
      <c r="L289" s="9"/>
      <c r="M289" s="9"/>
      <c r="N289" s="9"/>
      <c r="O289" s="9"/>
      <c r="P289" s="9"/>
      <c r="Q289" s="9"/>
      <c r="R289" s="9"/>
      <c r="S289" s="9"/>
      <c r="T289" s="9"/>
      <c r="U289" s="9"/>
      <c r="V289" s="9"/>
      <c r="W289" s="9"/>
      <c r="X289" s="9"/>
      <c r="Y289" s="9"/>
      <c r="Z289" s="9"/>
      <c r="AA289" s="9"/>
      <c r="AB289" s="9"/>
      <c r="AC289" s="9"/>
      <c r="AD289" s="9"/>
      <c r="AE289" s="9"/>
      <c r="AF289" s="9"/>
      <c r="AG289" s="9"/>
      <c r="AH289" s="9"/>
      <c r="AI289" s="9"/>
      <c r="AJ289" s="9"/>
      <c r="AK289" s="9"/>
      <c r="AL289" s="9"/>
      <c r="AM289" s="10"/>
      <c r="AN289" s="535"/>
      <c r="AO289" s="6">
        <f t="shared" si="12"/>
        <v>0</v>
      </c>
      <c r="AP289" s="6" t="str">
        <f>IF($D289="","",IF(COUNTIF(SPDB!$B$5:$B$50,$D289)=0,"適用無い？確認して",_xlfn.XLOOKUP($D289,SPDB!$B$5:$B$50,SPDB!$H$5:$H$50,"",,)))</f>
        <v/>
      </c>
      <c r="AQ289" s="112"/>
      <c r="AR289" s="6" t="str">
        <f t="shared" si="13"/>
        <v/>
      </c>
      <c r="AS289" s="6" t="str">
        <f>IF(D289="","",IF(AP289=0,"データ無!!",IF(COUNTIF(WeDB!$D$4:$D$183,$AP289)&gt;0,"WE適用",IF(AP289="適用無い？確認して","データ無!!",IF(AP289="（適用外）","適用無し","WE適用")))))</f>
        <v/>
      </c>
      <c r="AT289" s="6" t="str">
        <f>IF(AND(AS289="WE適用",COUNTIF(Planning!$AS$10:$AS$896,$AP289&amp;"_"&amp;$AR289)&gt;0),"計画ok",IF(AND(AS289="WE適用",COUNTIF(Planning!$AS$10:$AS$896,$AP289&amp;"_"&amp;$AR289)=0),"未反映NG",""))</f>
        <v/>
      </c>
      <c r="AU289" s="6" t="str">
        <f t="shared" si="14"/>
        <v>_</v>
      </c>
    </row>
    <row r="290" spans="1:47" hidden="1" x14ac:dyDescent="0.35">
      <c r="A290" s="8"/>
      <c r="B290" s="9"/>
      <c r="C290" s="9"/>
      <c r="D290" s="9"/>
      <c r="E290" s="9"/>
      <c r="F290" s="9"/>
      <c r="G290" s="9"/>
      <c r="H290" s="9"/>
      <c r="I290" s="9"/>
      <c r="J290" s="9"/>
      <c r="K290" s="9"/>
      <c r="L290" s="9"/>
      <c r="M290" s="9"/>
      <c r="N290" s="9"/>
      <c r="O290" s="9"/>
      <c r="P290" s="9"/>
      <c r="Q290" s="9"/>
      <c r="R290" s="9"/>
      <c r="S290" s="9"/>
      <c r="T290" s="9"/>
      <c r="U290" s="9"/>
      <c r="V290" s="9"/>
      <c r="W290" s="9"/>
      <c r="X290" s="9"/>
      <c r="Y290" s="9"/>
      <c r="Z290" s="9"/>
      <c r="AA290" s="9"/>
      <c r="AB290" s="9"/>
      <c r="AC290" s="9"/>
      <c r="AD290" s="9"/>
      <c r="AE290" s="9"/>
      <c r="AF290" s="9"/>
      <c r="AG290" s="9"/>
      <c r="AH290" s="9"/>
      <c r="AI290" s="9"/>
      <c r="AJ290" s="9"/>
      <c r="AK290" s="9"/>
      <c r="AL290" s="9"/>
      <c r="AM290" s="10"/>
      <c r="AN290" s="535"/>
      <c r="AO290" s="6">
        <f t="shared" si="12"/>
        <v>0</v>
      </c>
      <c r="AP290" s="6" t="str">
        <f>IF($D290="","",IF(COUNTIF(SPDB!$B$5:$B$50,$D290)=0,"適用無い？確認して",_xlfn.XLOOKUP($D290,SPDB!$B$5:$B$50,SPDB!$H$5:$H$50,"",,)))</f>
        <v/>
      </c>
      <c r="AQ290" s="112"/>
      <c r="AR290" s="6" t="str">
        <f t="shared" si="13"/>
        <v/>
      </c>
      <c r="AS290" s="6" t="str">
        <f>IF(D290="","",IF(AP290=0,"データ無!!",IF(COUNTIF(WeDB!$D$4:$D$183,$AP290)&gt;0,"WE適用",IF(AP290="適用無い？確認して","データ無!!",IF(AP290="（適用外）","適用無し","WE適用")))))</f>
        <v/>
      </c>
      <c r="AT290" s="6" t="str">
        <f>IF(AND(AS290="WE適用",COUNTIF(Planning!$AS$10:$AS$896,$AP290&amp;"_"&amp;$AR290)&gt;0),"計画ok",IF(AND(AS290="WE適用",COUNTIF(Planning!$AS$10:$AS$896,$AP290&amp;"_"&amp;$AR290)=0),"未反映NG",""))</f>
        <v/>
      </c>
      <c r="AU290" s="6" t="str">
        <f t="shared" si="14"/>
        <v>_</v>
      </c>
    </row>
    <row r="291" spans="1:47" hidden="1" x14ac:dyDescent="0.35">
      <c r="A291" s="8"/>
      <c r="B291" s="9"/>
      <c r="C291" s="9"/>
      <c r="D291" s="9"/>
      <c r="E291" s="9"/>
      <c r="F291" s="9"/>
      <c r="G291" s="9"/>
      <c r="H291" s="9"/>
      <c r="I291" s="9"/>
      <c r="J291" s="9"/>
      <c r="K291" s="9"/>
      <c r="L291" s="9"/>
      <c r="M291" s="9"/>
      <c r="N291" s="9"/>
      <c r="O291" s="9"/>
      <c r="P291" s="9"/>
      <c r="Q291" s="9"/>
      <c r="R291" s="9"/>
      <c r="S291" s="9"/>
      <c r="T291" s="9"/>
      <c r="U291" s="9"/>
      <c r="V291" s="9"/>
      <c r="W291" s="9"/>
      <c r="X291" s="9"/>
      <c r="Y291" s="9"/>
      <c r="Z291" s="9"/>
      <c r="AA291" s="9"/>
      <c r="AB291" s="9"/>
      <c r="AC291" s="9"/>
      <c r="AD291" s="9"/>
      <c r="AE291" s="9"/>
      <c r="AF291" s="9"/>
      <c r="AG291" s="9"/>
      <c r="AH291" s="9"/>
      <c r="AI291" s="9"/>
      <c r="AJ291" s="9"/>
      <c r="AK291" s="9"/>
      <c r="AL291" s="9"/>
      <c r="AM291" s="10"/>
      <c r="AN291" s="535"/>
      <c r="AO291" s="6">
        <f t="shared" si="12"/>
        <v>0</v>
      </c>
      <c r="AP291" s="6" t="str">
        <f>IF($D291="","",IF(COUNTIF(SPDB!$B$5:$B$50,$D291)=0,"適用無い？確認して",_xlfn.XLOOKUP($D291,SPDB!$B$5:$B$50,SPDB!$H$5:$H$50,"",,)))</f>
        <v/>
      </c>
      <c r="AQ291" s="112"/>
      <c r="AR291" s="6" t="str">
        <f t="shared" si="13"/>
        <v/>
      </c>
      <c r="AS291" s="6" t="str">
        <f>IF(D291="","",IF(AP291=0,"データ無!!",IF(COUNTIF(WeDB!$D$4:$D$183,$AP291)&gt;0,"WE適用",IF(AP291="適用無い？確認して","データ無!!",IF(AP291="（適用外）","適用無し","WE適用")))))</f>
        <v/>
      </c>
      <c r="AT291" s="6" t="str">
        <f>IF(AND(AS291="WE適用",COUNTIF(Planning!$AS$10:$AS$896,$AP291&amp;"_"&amp;$AR291)&gt;0),"計画ok",IF(AND(AS291="WE適用",COUNTIF(Planning!$AS$10:$AS$896,$AP291&amp;"_"&amp;$AR291)=0),"未反映NG",""))</f>
        <v/>
      </c>
      <c r="AU291" s="6" t="str">
        <f t="shared" si="14"/>
        <v>_</v>
      </c>
    </row>
    <row r="292" spans="1:47" hidden="1" x14ac:dyDescent="0.35">
      <c r="A292" s="8"/>
      <c r="B292" s="9"/>
      <c r="C292" s="9"/>
      <c r="D292" s="9"/>
      <c r="E292" s="9"/>
      <c r="F292" s="9"/>
      <c r="G292" s="9"/>
      <c r="H292" s="9"/>
      <c r="I292" s="9"/>
      <c r="J292" s="9"/>
      <c r="K292" s="9"/>
      <c r="L292" s="9"/>
      <c r="M292" s="9"/>
      <c r="N292" s="9"/>
      <c r="O292" s="9"/>
      <c r="P292" s="9"/>
      <c r="Q292" s="9"/>
      <c r="R292" s="9"/>
      <c r="S292" s="9"/>
      <c r="T292" s="9"/>
      <c r="U292" s="9"/>
      <c r="V292" s="9"/>
      <c r="W292" s="9"/>
      <c r="X292" s="9"/>
      <c r="Y292" s="9"/>
      <c r="Z292" s="9"/>
      <c r="AA292" s="9"/>
      <c r="AB292" s="9"/>
      <c r="AC292" s="9"/>
      <c r="AD292" s="9"/>
      <c r="AE292" s="9"/>
      <c r="AF292" s="9"/>
      <c r="AG292" s="9"/>
      <c r="AH292" s="9"/>
      <c r="AI292" s="9"/>
      <c r="AJ292" s="9"/>
      <c r="AK292" s="9"/>
      <c r="AL292" s="9"/>
      <c r="AM292" s="10"/>
      <c r="AN292" s="535"/>
      <c r="AO292" s="6">
        <f t="shared" si="12"/>
        <v>0</v>
      </c>
      <c r="AP292" s="6" t="str">
        <f>IF($D292="","",IF(COUNTIF(SPDB!$B$5:$B$50,$D292)=0,"適用無い？確認して",_xlfn.XLOOKUP($D292,SPDB!$B$5:$B$50,SPDB!$H$5:$H$50,"",,)))</f>
        <v/>
      </c>
      <c r="AQ292" s="112"/>
      <c r="AR292" s="6" t="str">
        <f t="shared" si="13"/>
        <v/>
      </c>
      <c r="AS292" s="6" t="str">
        <f>IF(D292="","",IF(AP292=0,"データ無!!",IF(COUNTIF(WeDB!$D$4:$D$183,$AP292)&gt;0,"WE適用",IF(AP292="適用無い？確認して","データ無!!",IF(AP292="（適用外）","適用無し","WE適用")))))</f>
        <v/>
      </c>
      <c r="AT292" s="6" t="str">
        <f>IF(AND(AS292="WE適用",COUNTIF(Planning!$AS$10:$AS$896,$AP292&amp;"_"&amp;$AR292)&gt;0),"計画ok",IF(AND(AS292="WE適用",COUNTIF(Planning!$AS$10:$AS$896,$AP292&amp;"_"&amp;$AR292)=0),"未反映NG",""))</f>
        <v/>
      </c>
      <c r="AU292" s="6" t="str">
        <f t="shared" si="14"/>
        <v>_</v>
      </c>
    </row>
    <row r="293" spans="1:47" hidden="1" x14ac:dyDescent="0.35">
      <c r="A293" s="8"/>
      <c r="B293" s="9"/>
      <c r="C293" s="9"/>
      <c r="D293" s="9"/>
      <c r="E293" s="9"/>
      <c r="F293" s="9"/>
      <c r="G293" s="9"/>
      <c r="H293" s="9"/>
      <c r="I293" s="9"/>
      <c r="J293" s="9"/>
      <c r="K293" s="9"/>
      <c r="L293" s="9"/>
      <c r="M293" s="9"/>
      <c r="N293" s="9"/>
      <c r="O293" s="9"/>
      <c r="P293" s="9"/>
      <c r="Q293" s="9"/>
      <c r="R293" s="9"/>
      <c r="S293" s="9"/>
      <c r="T293" s="9"/>
      <c r="U293" s="9"/>
      <c r="V293" s="9"/>
      <c r="W293" s="9"/>
      <c r="X293" s="9"/>
      <c r="Y293" s="9"/>
      <c r="Z293" s="9"/>
      <c r="AA293" s="9"/>
      <c r="AB293" s="9"/>
      <c r="AC293" s="9"/>
      <c r="AD293" s="9"/>
      <c r="AE293" s="9"/>
      <c r="AF293" s="9"/>
      <c r="AG293" s="9"/>
      <c r="AH293" s="9"/>
      <c r="AI293" s="9"/>
      <c r="AJ293" s="9"/>
      <c r="AK293" s="9"/>
      <c r="AL293" s="9"/>
      <c r="AM293" s="10"/>
      <c r="AN293" s="535"/>
      <c r="AO293" s="6">
        <f t="shared" si="12"/>
        <v>0</v>
      </c>
      <c r="AP293" s="6" t="str">
        <f>IF($D293="","",IF(COUNTIF(SPDB!$B$5:$B$50,$D293)=0,"適用無い？確認して",_xlfn.XLOOKUP($D293,SPDB!$B$5:$B$50,SPDB!$H$5:$H$50,"",,)))</f>
        <v/>
      </c>
      <c r="AQ293" s="112"/>
      <c r="AR293" s="6" t="str">
        <f t="shared" si="13"/>
        <v/>
      </c>
      <c r="AS293" s="6" t="str">
        <f>IF(D293="","",IF(AP293=0,"データ無!!",IF(COUNTIF(WeDB!$D$4:$D$183,$AP293)&gt;0,"WE適用",IF(AP293="適用無い？確認して","データ無!!",IF(AP293="（適用外）","適用無し","WE適用")))))</f>
        <v/>
      </c>
      <c r="AT293" s="6" t="str">
        <f>IF(AND(AS293="WE適用",COUNTIF(Planning!$AS$10:$AS$896,$AP293&amp;"_"&amp;$AR293)&gt;0),"計画ok",IF(AND(AS293="WE適用",COUNTIF(Planning!$AS$10:$AS$896,$AP293&amp;"_"&amp;$AR293)=0),"未反映NG",""))</f>
        <v/>
      </c>
      <c r="AU293" s="6" t="str">
        <f t="shared" si="14"/>
        <v>_</v>
      </c>
    </row>
    <row r="294" spans="1:47" hidden="1" x14ac:dyDescent="0.35">
      <c r="A294" s="8"/>
      <c r="B294" s="9"/>
      <c r="C294" s="9"/>
      <c r="D294" s="9"/>
      <c r="E294" s="9"/>
      <c r="F294" s="9"/>
      <c r="G294" s="9"/>
      <c r="H294" s="9"/>
      <c r="I294" s="9"/>
      <c r="J294" s="9"/>
      <c r="K294" s="9"/>
      <c r="L294" s="9"/>
      <c r="M294" s="9"/>
      <c r="N294" s="9"/>
      <c r="O294" s="9"/>
      <c r="P294" s="9"/>
      <c r="Q294" s="9"/>
      <c r="R294" s="9"/>
      <c r="S294" s="9"/>
      <c r="T294" s="9"/>
      <c r="U294" s="9"/>
      <c r="V294" s="9"/>
      <c r="W294" s="9"/>
      <c r="X294" s="9"/>
      <c r="Y294" s="9"/>
      <c r="Z294" s="9"/>
      <c r="AA294" s="9"/>
      <c r="AB294" s="9"/>
      <c r="AC294" s="9"/>
      <c r="AD294" s="9"/>
      <c r="AE294" s="9"/>
      <c r="AF294" s="9"/>
      <c r="AG294" s="9"/>
      <c r="AH294" s="9"/>
      <c r="AI294" s="9"/>
      <c r="AJ294" s="9"/>
      <c r="AK294" s="9"/>
      <c r="AL294" s="9"/>
      <c r="AM294" s="10"/>
      <c r="AN294" s="535"/>
      <c r="AO294" s="6">
        <f t="shared" si="12"/>
        <v>0</v>
      </c>
      <c r="AP294" s="6" t="str">
        <f>IF($D294="","",IF(COUNTIF(SPDB!$B$5:$B$50,$D294)=0,"適用無い？確認して",_xlfn.XLOOKUP($D294,SPDB!$B$5:$B$50,SPDB!$H$5:$H$50,"",,)))</f>
        <v/>
      </c>
      <c r="AQ294" s="112"/>
      <c r="AR294" s="6" t="str">
        <f t="shared" si="13"/>
        <v/>
      </c>
      <c r="AS294" s="6" t="str">
        <f>IF(D294="","",IF(AP294=0,"データ無!!",IF(COUNTIF(WeDB!$D$4:$D$183,$AP294)&gt;0,"WE適用",IF(AP294="適用無い？確認して","データ無!!",IF(AP294="（適用外）","適用無し","WE適用")))))</f>
        <v/>
      </c>
      <c r="AT294" s="6" t="str">
        <f>IF(AND(AS294="WE適用",COUNTIF(Planning!$AS$10:$AS$896,$AP294&amp;"_"&amp;$AR294)&gt;0),"計画ok",IF(AND(AS294="WE適用",COUNTIF(Planning!$AS$10:$AS$896,$AP294&amp;"_"&amp;$AR294)=0),"未反映NG",""))</f>
        <v/>
      </c>
      <c r="AU294" s="6" t="str">
        <f t="shared" si="14"/>
        <v>_</v>
      </c>
    </row>
    <row r="295" spans="1:47" hidden="1" x14ac:dyDescent="0.35">
      <c r="A295" s="8"/>
      <c r="B295" s="9"/>
      <c r="C295" s="9"/>
      <c r="D295" s="9"/>
      <c r="E295" s="9"/>
      <c r="F295" s="9"/>
      <c r="G295" s="9"/>
      <c r="H295" s="9"/>
      <c r="I295" s="9"/>
      <c r="J295" s="9"/>
      <c r="K295" s="9"/>
      <c r="L295" s="9"/>
      <c r="M295" s="9"/>
      <c r="N295" s="9"/>
      <c r="O295" s="9"/>
      <c r="P295" s="9"/>
      <c r="Q295" s="9"/>
      <c r="R295" s="9"/>
      <c r="S295" s="9"/>
      <c r="T295" s="9"/>
      <c r="U295" s="9"/>
      <c r="V295" s="9"/>
      <c r="W295" s="9"/>
      <c r="X295" s="9"/>
      <c r="Y295" s="9"/>
      <c r="Z295" s="9"/>
      <c r="AA295" s="9"/>
      <c r="AB295" s="9"/>
      <c r="AC295" s="9"/>
      <c r="AD295" s="9"/>
      <c r="AE295" s="9"/>
      <c r="AF295" s="9"/>
      <c r="AG295" s="9"/>
      <c r="AH295" s="9"/>
      <c r="AI295" s="9"/>
      <c r="AJ295" s="9"/>
      <c r="AK295" s="9"/>
      <c r="AL295" s="9"/>
      <c r="AM295" s="10"/>
      <c r="AN295" s="535"/>
      <c r="AO295" s="6">
        <f t="shared" si="12"/>
        <v>0</v>
      </c>
      <c r="AP295" s="6" t="str">
        <f>IF($D295="","",IF(COUNTIF(SPDB!$B$5:$B$50,$D295)=0,"適用無い？確認して",_xlfn.XLOOKUP($D295,SPDB!$B$5:$B$50,SPDB!$H$5:$H$50,"",,)))</f>
        <v/>
      </c>
      <c r="AQ295" s="112"/>
      <c r="AR295" s="6" t="str">
        <f t="shared" si="13"/>
        <v/>
      </c>
      <c r="AS295" s="6" t="str">
        <f>IF(D295="","",IF(AP295=0,"データ無!!",IF(COUNTIF(WeDB!$D$4:$D$183,$AP295)&gt;0,"WE適用",IF(AP295="適用無い？確認して","データ無!!",IF(AP295="（適用外）","適用無し","WE適用")))))</f>
        <v/>
      </c>
      <c r="AT295" s="6" t="str">
        <f>IF(AND(AS295="WE適用",COUNTIF(Planning!$AS$10:$AS$896,$AP295&amp;"_"&amp;$AR295)&gt;0),"計画ok",IF(AND(AS295="WE適用",COUNTIF(Planning!$AS$10:$AS$896,$AP295&amp;"_"&amp;$AR295)=0),"未反映NG",""))</f>
        <v/>
      </c>
      <c r="AU295" s="6" t="str">
        <f t="shared" si="14"/>
        <v>_</v>
      </c>
    </row>
    <row r="296" spans="1:47" hidden="1" x14ac:dyDescent="0.35">
      <c r="A296" s="8"/>
      <c r="B296" s="9"/>
      <c r="C296" s="9"/>
      <c r="D296" s="9"/>
      <c r="E296" s="9"/>
      <c r="F296" s="9"/>
      <c r="G296" s="9"/>
      <c r="H296" s="9"/>
      <c r="I296" s="9"/>
      <c r="J296" s="9"/>
      <c r="K296" s="9"/>
      <c r="L296" s="9"/>
      <c r="M296" s="9"/>
      <c r="N296" s="9"/>
      <c r="O296" s="9"/>
      <c r="P296" s="9"/>
      <c r="Q296" s="9"/>
      <c r="R296" s="9"/>
      <c r="S296" s="9"/>
      <c r="T296" s="9"/>
      <c r="U296" s="9"/>
      <c r="V296" s="9"/>
      <c r="W296" s="9"/>
      <c r="X296" s="9"/>
      <c r="Y296" s="9"/>
      <c r="Z296" s="9"/>
      <c r="AA296" s="9"/>
      <c r="AB296" s="9"/>
      <c r="AC296" s="9"/>
      <c r="AD296" s="9"/>
      <c r="AE296" s="9"/>
      <c r="AF296" s="9"/>
      <c r="AG296" s="9"/>
      <c r="AH296" s="9"/>
      <c r="AI296" s="9"/>
      <c r="AJ296" s="9"/>
      <c r="AK296" s="9"/>
      <c r="AL296" s="9"/>
      <c r="AM296" s="10"/>
      <c r="AN296" s="535"/>
      <c r="AO296" s="6">
        <f t="shared" si="12"/>
        <v>0</v>
      </c>
      <c r="AP296" s="6" t="str">
        <f>IF($D296="","",IF(COUNTIF(SPDB!$B$5:$B$50,$D296)=0,"適用無い？確認して",_xlfn.XLOOKUP($D296,SPDB!$B$5:$B$50,SPDB!$H$5:$H$50,"",,)))</f>
        <v/>
      </c>
      <c r="AQ296" s="112"/>
      <c r="AR296" s="6" t="str">
        <f t="shared" si="13"/>
        <v/>
      </c>
      <c r="AS296" s="6" t="str">
        <f>IF(D296="","",IF(AP296=0,"データ無!!",IF(COUNTIF(WeDB!$D$4:$D$183,$AP296)&gt;0,"WE適用",IF(AP296="適用無い？確認して","データ無!!",IF(AP296="（適用外）","適用無し","WE適用")))))</f>
        <v/>
      </c>
      <c r="AT296" s="6" t="str">
        <f>IF(AND(AS296="WE適用",COUNTIF(Planning!$AS$10:$AS$896,$AP296&amp;"_"&amp;$AR296)&gt;0),"計画ok",IF(AND(AS296="WE適用",COUNTIF(Planning!$AS$10:$AS$896,$AP296&amp;"_"&amp;$AR296)=0),"未反映NG",""))</f>
        <v/>
      </c>
      <c r="AU296" s="6" t="str">
        <f t="shared" si="14"/>
        <v>_</v>
      </c>
    </row>
    <row r="297" spans="1:47" hidden="1" x14ac:dyDescent="0.35">
      <c r="A297" s="8"/>
      <c r="B297" s="9"/>
      <c r="C297" s="9"/>
      <c r="D297" s="9"/>
      <c r="E297" s="9"/>
      <c r="F297" s="9"/>
      <c r="G297" s="9"/>
      <c r="H297" s="9"/>
      <c r="I297" s="9"/>
      <c r="J297" s="9"/>
      <c r="K297" s="9"/>
      <c r="L297" s="9"/>
      <c r="M297" s="9"/>
      <c r="N297" s="9"/>
      <c r="O297" s="9"/>
      <c r="P297" s="9"/>
      <c r="Q297" s="9"/>
      <c r="R297" s="9"/>
      <c r="S297" s="9"/>
      <c r="T297" s="9"/>
      <c r="U297" s="9"/>
      <c r="V297" s="9"/>
      <c r="W297" s="9"/>
      <c r="X297" s="9"/>
      <c r="Y297" s="9"/>
      <c r="Z297" s="9"/>
      <c r="AA297" s="9"/>
      <c r="AB297" s="9"/>
      <c r="AC297" s="9"/>
      <c r="AD297" s="9"/>
      <c r="AE297" s="9"/>
      <c r="AF297" s="9"/>
      <c r="AG297" s="9"/>
      <c r="AH297" s="9"/>
      <c r="AI297" s="9"/>
      <c r="AJ297" s="9"/>
      <c r="AK297" s="9"/>
      <c r="AL297" s="9"/>
      <c r="AM297" s="10"/>
      <c r="AN297" s="535"/>
      <c r="AO297" s="6">
        <f t="shared" si="12"/>
        <v>0</v>
      </c>
      <c r="AP297" s="6" t="str">
        <f>IF($D297="","",IF(COUNTIF(SPDB!$B$5:$B$50,$D297)=0,"適用無い？確認して",_xlfn.XLOOKUP($D297,SPDB!$B$5:$B$50,SPDB!$H$5:$H$50,"",,)))</f>
        <v/>
      </c>
      <c r="AQ297" s="112"/>
      <c r="AR297" s="6" t="str">
        <f t="shared" si="13"/>
        <v/>
      </c>
      <c r="AS297" s="6" t="str">
        <f>IF(D297="","",IF(AP297=0,"データ無!!",IF(COUNTIF(WeDB!$D$4:$D$183,$AP297)&gt;0,"WE適用",IF(AP297="適用無い？確認して","データ無!!",IF(AP297="（適用外）","適用無し","WE適用")))))</f>
        <v/>
      </c>
      <c r="AT297" s="6" t="str">
        <f>IF(AND(AS297="WE適用",COUNTIF(Planning!$AS$10:$AS$896,$AP297&amp;"_"&amp;$AR297)&gt;0),"計画ok",IF(AND(AS297="WE適用",COUNTIF(Planning!$AS$10:$AS$896,$AP297&amp;"_"&amp;$AR297)=0),"未反映NG",""))</f>
        <v/>
      </c>
      <c r="AU297" s="6" t="str">
        <f t="shared" si="14"/>
        <v>_</v>
      </c>
    </row>
    <row r="298" spans="1:47" hidden="1" x14ac:dyDescent="0.35">
      <c r="A298" s="8"/>
      <c r="B298" s="9"/>
      <c r="C298" s="9"/>
      <c r="D298" s="9"/>
      <c r="E298" s="9"/>
      <c r="F298" s="9"/>
      <c r="G298" s="9"/>
      <c r="H298" s="9"/>
      <c r="I298" s="9"/>
      <c r="J298" s="9"/>
      <c r="K298" s="9"/>
      <c r="L298" s="9"/>
      <c r="M298" s="9"/>
      <c r="N298" s="9"/>
      <c r="O298" s="9"/>
      <c r="P298" s="9"/>
      <c r="Q298" s="9"/>
      <c r="R298" s="9"/>
      <c r="S298" s="9"/>
      <c r="T298" s="9"/>
      <c r="U298" s="9"/>
      <c r="V298" s="9"/>
      <c r="W298" s="9"/>
      <c r="X298" s="9"/>
      <c r="Y298" s="9"/>
      <c r="Z298" s="9"/>
      <c r="AA298" s="9"/>
      <c r="AB298" s="9"/>
      <c r="AC298" s="9"/>
      <c r="AD298" s="9"/>
      <c r="AE298" s="9"/>
      <c r="AF298" s="9"/>
      <c r="AG298" s="9"/>
      <c r="AH298" s="9"/>
      <c r="AI298" s="9"/>
      <c r="AJ298" s="9"/>
      <c r="AK298" s="9"/>
      <c r="AL298" s="9"/>
      <c r="AM298" s="10"/>
      <c r="AN298" s="535"/>
      <c r="AO298" s="6">
        <f t="shared" si="12"/>
        <v>0</v>
      </c>
      <c r="AP298" s="6" t="str">
        <f>IF($D298="","",IF(COUNTIF(SPDB!$B$5:$B$50,$D298)=0,"適用無い？確認して",_xlfn.XLOOKUP($D298,SPDB!$B$5:$B$50,SPDB!$H$5:$H$50,"",,)))</f>
        <v/>
      </c>
      <c r="AQ298" s="112"/>
      <c r="AR298" s="6" t="str">
        <f t="shared" si="13"/>
        <v/>
      </c>
      <c r="AS298" s="6" t="str">
        <f>IF(D298="","",IF(AP298=0,"データ無!!",IF(COUNTIF(WeDB!$D$4:$D$183,$AP298)&gt;0,"WE適用",IF(AP298="適用無い？確認して","データ無!!",IF(AP298="（適用外）","適用無し","WE適用")))))</f>
        <v/>
      </c>
      <c r="AT298" s="6" t="str">
        <f>IF(AND(AS298="WE適用",COUNTIF(Planning!$AS$10:$AS$896,$AP298&amp;"_"&amp;$AR298)&gt;0),"計画ok",IF(AND(AS298="WE適用",COUNTIF(Planning!$AS$10:$AS$896,$AP298&amp;"_"&amp;$AR298)=0),"未反映NG",""))</f>
        <v/>
      </c>
      <c r="AU298" s="6" t="str">
        <f t="shared" si="14"/>
        <v>_</v>
      </c>
    </row>
    <row r="299" spans="1:47" hidden="1" x14ac:dyDescent="0.35">
      <c r="A299" s="8"/>
      <c r="B299" s="9"/>
      <c r="C299" s="9"/>
      <c r="D299" s="9"/>
      <c r="E299" s="9"/>
      <c r="F299" s="9"/>
      <c r="G299" s="9"/>
      <c r="H299" s="9"/>
      <c r="I299" s="9"/>
      <c r="J299" s="9"/>
      <c r="K299" s="9"/>
      <c r="L299" s="9"/>
      <c r="M299" s="9"/>
      <c r="N299" s="9"/>
      <c r="O299" s="9"/>
      <c r="P299" s="9"/>
      <c r="Q299" s="9"/>
      <c r="R299" s="9"/>
      <c r="S299" s="9"/>
      <c r="T299" s="9"/>
      <c r="U299" s="9"/>
      <c r="V299" s="9"/>
      <c r="W299" s="9"/>
      <c r="X299" s="9"/>
      <c r="Y299" s="9"/>
      <c r="Z299" s="9"/>
      <c r="AA299" s="9"/>
      <c r="AB299" s="9"/>
      <c r="AC299" s="9"/>
      <c r="AD299" s="9"/>
      <c r="AE299" s="9"/>
      <c r="AF299" s="9"/>
      <c r="AG299" s="9"/>
      <c r="AH299" s="9"/>
      <c r="AI299" s="9"/>
      <c r="AJ299" s="9"/>
      <c r="AK299" s="9"/>
      <c r="AL299" s="9"/>
      <c r="AM299" s="10"/>
      <c r="AN299" s="535"/>
      <c r="AO299" s="6">
        <f t="shared" si="12"/>
        <v>0</v>
      </c>
      <c r="AP299" s="6" t="str">
        <f>IF($D299="","",IF(COUNTIF(SPDB!$B$5:$B$50,$D299)=0,"適用無い？確認して",_xlfn.XLOOKUP($D299,SPDB!$B$5:$B$50,SPDB!$H$5:$H$50,"",,)))</f>
        <v/>
      </c>
      <c r="AQ299" s="112"/>
      <c r="AR299" s="6" t="str">
        <f t="shared" si="13"/>
        <v/>
      </c>
      <c r="AS299" s="6" t="str">
        <f>IF(D299="","",IF(AP299=0,"データ無!!",IF(COUNTIF(WeDB!$D$4:$D$183,$AP299)&gt;0,"WE適用",IF(AP299="適用無い？確認して","データ無!!",IF(AP299="（適用外）","適用無し","WE適用")))))</f>
        <v/>
      </c>
      <c r="AT299" s="6" t="str">
        <f>IF(AND(AS299="WE適用",COUNTIF(Planning!$AS$10:$AS$896,$AP299&amp;"_"&amp;$AR299)&gt;0),"計画ok",IF(AND(AS299="WE適用",COUNTIF(Planning!$AS$10:$AS$896,$AP299&amp;"_"&amp;$AR299)=0),"未反映NG",""))</f>
        <v/>
      </c>
      <c r="AU299" s="6" t="str">
        <f t="shared" si="14"/>
        <v>_</v>
      </c>
    </row>
    <row r="300" spans="1:47" hidden="1" x14ac:dyDescent="0.35">
      <c r="A300" s="8"/>
      <c r="B300" s="9"/>
      <c r="C300" s="9"/>
      <c r="D300" s="9"/>
      <c r="E300" s="9"/>
      <c r="F300" s="9"/>
      <c r="G300" s="9"/>
      <c r="H300" s="9"/>
      <c r="I300" s="9"/>
      <c r="J300" s="9"/>
      <c r="K300" s="9"/>
      <c r="L300" s="9"/>
      <c r="M300" s="9"/>
      <c r="N300" s="9"/>
      <c r="O300" s="9"/>
      <c r="P300" s="9"/>
      <c r="Q300" s="9"/>
      <c r="R300" s="9"/>
      <c r="S300" s="9"/>
      <c r="T300" s="9"/>
      <c r="U300" s="9"/>
      <c r="V300" s="9"/>
      <c r="W300" s="9"/>
      <c r="X300" s="9"/>
      <c r="Y300" s="9"/>
      <c r="Z300" s="9"/>
      <c r="AA300" s="9"/>
      <c r="AB300" s="9"/>
      <c r="AC300" s="9"/>
      <c r="AD300" s="9"/>
      <c r="AE300" s="9"/>
      <c r="AF300" s="9"/>
      <c r="AG300" s="9"/>
      <c r="AH300" s="9"/>
      <c r="AI300" s="9"/>
      <c r="AJ300" s="9"/>
      <c r="AK300" s="9"/>
      <c r="AL300" s="9"/>
      <c r="AM300" s="10"/>
      <c r="AN300" s="535"/>
      <c r="AO300" s="6">
        <f t="shared" si="12"/>
        <v>0</v>
      </c>
      <c r="AP300" s="6" t="str">
        <f>IF($D300="","",IF(COUNTIF(SPDB!$B$5:$B$50,$D300)=0,"適用無い？確認して",_xlfn.XLOOKUP($D300,SPDB!$B$5:$B$50,SPDB!$H$5:$H$50,"",,)))</f>
        <v/>
      </c>
      <c r="AQ300" s="112"/>
      <c r="AR300" s="6" t="str">
        <f t="shared" si="13"/>
        <v/>
      </c>
      <c r="AS300" s="6" t="str">
        <f>IF(D300="","",IF(AP300=0,"データ無!!",IF(COUNTIF(WeDB!$D$4:$D$183,$AP300)&gt;0,"WE適用",IF(AP300="適用無い？確認して","データ無!!",IF(AP300="（適用外）","適用無し","WE適用")))))</f>
        <v/>
      </c>
      <c r="AT300" s="6" t="str">
        <f>IF(AND(AS300="WE適用",COUNTIF(Planning!$AS$10:$AS$896,$AP300&amp;"_"&amp;$AR300)&gt;0),"計画ok",IF(AND(AS300="WE適用",COUNTIF(Planning!$AS$10:$AS$896,$AP300&amp;"_"&amp;$AR300)=0),"未反映NG",""))</f>
        <v/>
      </c>
      <c r="AU300" s="6" t="str">
        <f t="shared" si="14"/>
        <v>_</v>
      </c>
    </row>
    <row r="301" spans="1:47" hidden="1" x14ac:dyDescent="0.35">
      <c r="A301" s="8"/>
      <c r="B301" s="9"/>
      <c r="C301" s="9"/>
      <c r="D301" s="9"/>
      <c r="E301" s="9"/>
      <c r="F301" s="9"/>
      <c r="G301" s="9"/>
      <c r="H301" s="9"/>
      <c r="I301" s="9"/>
      <c r="J301" s="9"/>
      <c r="K301" s="9"/>
      <c r="L301" s="9"/>
      <c r="M301" s="9"/>
      <c r="N301" s="9"/>
      <c r="O301" s="9"/>
      <c r="P301" s="9"/>
      <c r="Q301" s="9"/>
      <c r="R301" s="9"/>
      <c r="S301" s="9"/>
      <c r="T301" s="9"/>
      <c r="U301" s="9"/>
      <c r="V301" s="9"/>
      <c r="W301" s="9"/>
      <c r="X301" s="9"/>
      <c r="Y301" s="9"/>
      <c r="Z301" s="9"/>
      <c r="AA301" s="9"/>
      <c r="AB301" s="9"/>
      <c r="AC301" s="9"/>
      <c r="AD301" s="9"/>
      <c r="AE301" s="9"/>
      <c r="AF301" s="9"/>
      <c r="AG301" s="9"/>
      <c r="AH301" s="9"/>
      <c r="AI301" s="9"/>
      <c r="AJ301" s="9"/>
      <c r="AK301" s="9"/>
      <c r="AL301" s="9"/>
      <c r="AM301" s="10"/>
      <c r="AN301" s="535"/>
      <c r="AO301" s="6">
        <f t="shared" si="12"/>
        <v>0</v>
      </c>
      <c r="AP301" s="6" t="str">
        <f>IF($D301="","",IF(COUNTIF(SPDB!$B$5:$B$50,$D301)=0,"適用無い？確認して",_xlfn.XLOOKUP($D301,SPDB!$B$5:$B$50,SPDB!$H$5:$H$50,"",,)))</f>
        <v/>
      </c>
      <c r="AQ301" s="112"/>
      <c r="AR301" s="6" t="str">
        <f t="shared" si="13"/>
        <v/>
      </c>
      <c r="AS301" s="6" t="str">
        <f>IF(D301="","",IF(AP301=0,"データ無!!",IF(COUNTIF(WeDB!$D$4:$D$183,$AP301)&gt;0,"WE適用",IF(AP301="適用無い？確認して","データ無!!",IF(AP301="（適用外）","適用無し","WE適用")))))</f>
        <v/>
      </c>
      <c r="AT301" s="6" t="str">
        <f>IF(AND(AS301="WE適用",COUNTIF(Planning!$AS$10:$AS$896,$AP301&amp;"_"&amp;$AR301)&gt;0),"計画ok",IF(AND(AS301="WE適用",COUNTIF(Planning!$AS$10:$AS$896,$AP301&amp;"_"&amp;$AR301)=0),"未反映NG",""))</f>
        <v/>
      </c>
      <c r="AU301" s="6" t="str">
        <f t="shared" si="14"/>
        <v>_</v>
      </c>
    </row>
    <row r="302" spans="1:47" hidden="1" x14ac:dyDescent="0.35">
      <c r="A302" s="8"/>
      <c r="B302" s="9"/>
      <c r="C302" s="9"/>
      <c r="D302" s="9"/>
      <c r="E302" s="9"/>
      <c r="F302" s="9"/>
      <c r="G302" s="9"/>
      <c r="H302" s="9"/>
      <c r="I302" s="9"/>
      <c r="J302" s="9"/>
      <c r="K302" s="9"/>
      <c r="L302" s="9"/>
      <c r="M302" s="9"/>
      <c r="N302" s="9"/>
      <c r="O302" s="9"/>
      <c r="P302" s="9"/>
      <c r="Q302" s="9"/>
      <c r="R302" s="9"/>
      <c r="S302" s="9"/>
      <c r="T302" s="9"/>
      <c r="U302" s="9"/>
      <c r="V302" s="9"/>
      <c r="W302" s="9"/>
      <c r="X302" s="9"/>
      <c r="Y302" s="9"/>
      <c r="Z302" s="9"/>
      <c r="AA302" s="9"/>
      <c r="AB302" s="9"/>
      <c r="AC302" s="9"/>
      <c r="AD302" s="9"/>
      <c r="AE302" s="9"/>
      <c r="AF302" s="9"/>
      <c r="AG302" s="9"/>
      <c r="AH302" s="9"/>
      <c r="AI302" s="9"/>
      <c r="AJ302" s="9"/>
      <c r="AK302" s="9"/>
      <c r="AL302" s="9"/>
      <c r="AM302" s="10"/>
      <c r="AN302" s="535"/>
      <c r="AO302" s="6">
        <f t="shared" si="12"/>
        <v>0</v>
      </c>
      <c r="AP302" s="6" t="str">
        <f>IF($D302="","",IF(COUNTIF(SPDB!$B$5:$B$50,$D302)=0,"適用無い？確認して",_xlfn.XLOOKUP($D302,SPDB!$B$5:$B$50,SPDB!$H$5:$H$50,"",,)))</f>
        <v/>
      </c>
      <c r="AQ302" s="112"/>
      <c r="AR302" s="6" t="str">
        <f t="shared" si="13"/>
        <v/>
      </c>
      <c r="AS302" s="6" t="str">
        <f>IF(D302="","",IF(AP302=0,"データ無!!",IF(COUNTIF(WeDB!$D$4:$D$183,$AP302)&gt;0,"WE適用",IF(AP302="適用無い？確認して","データ無!!",IF(AP302="（適用外）","適用無し","WE適用")))))</f>
        <v/>
      </c>
      <c r="AT302" s="6" t="str">
        <f>IF(AND(AS302="WE適用",COUNTIF(Planning!$AS$10:$AS$896,$AP302&amp;"_"&amp;$AR302)&gt;0),"計画ok",IF(AND(AS302="WE適用",COUNTIF(Planning!$AS$10:$AS$896,$AP302&amp;"_"&amp;$AR302)=0),"未反映NG",""))</f>
        <v/>
      </c>
      <c r="AU302" s="6" t="str">
        <f t="shared" si="14"/>
        <v>_</v>
      </c>
    </row>
    <row r="303" spans="1:47" hidden="1" x14ac:dyDescent="0.35">
      <c r="A303" s="8"/>
      <c r="B303" s="9"/>
      <c r="C303" s="9"/>
      <c r="D303" s="9"/>
      <c r="E303" s="9"/>
      <c r="F303" s="9"/>
      <c r="G303" s="9"/>
      <c r="H303" s="9"/>
      <c r="I303" s="9"/>
      <c r="J303" s="9"/>
      <c r="K303" s="9"/>
      <c r="L303" s="9"/>
      <c r="M303" s="9"/>
      <c r="N303" s="9"/>
      <c r="O303" s="9"/>
      <c r="P303" s="9"/>
      <c r="Q303" s="9"/>
      <c r="R303" s="9"/>
      <c r="S303" s="9"/>
      <c r="T303" s="9"/>
      <c r="U303" s="9"/>
      <c r="V303" s="9"/>
      <c r="W303" s="9"/>
      <c r="X303" s="9"/>
      <c r="Y303" s="9"/>
      <c r="Z303" s="9"/>
      <c r="AA303" s="9"/>
      <c r="AB303" s="9"/>
      <c r="AC303" s="9"/>
      <c r="AD303" s="9"/>
      <c r="AE303" s="9"/>
      <c r="AF303" s="9"/>
      <c r="AG303" s="9"/>
      <c r="AH303" s="9"/>
      <c r="AI303" s="9"/>
      <c r="AJ303" s="9"/>
      <c r="AK303" s="9"/>
      <c r="AL303" s="9"/>
      <c r="AM303" s="10"/>
      <c r="AN303" s="535"/>
      <c r="AO303" s="6">
        <f t="shared" si="12"/>
        <v>0</v>
      </c>
      <c r="AP303" s="6" t="str">
        <f>IF($D303="","",IF(COUNTIF(SPDB!$B$5:$B$50,$D303)=0,"適用無い？確認して",_xlfn.XLOOKUP($D303,SPDB!$B$5:$B$50,SPDB!$H$5:$H$50,"",,)))</f>
        <v/>
      </c>
      <c r="AQ303" s="112"/>
      <c r="AR303" s="6" t="str">
        <f t="shared" si="13"/>
        <v/>
      </c>
      <c r="AS303" s="6" t="str">
        <f>IF(D303="","",IF(AP303=0,"データ無!!",IF(COUNTIF(WeDB!$D$4:$D$183,$AP303)&gt;0,"WE適用",IF(AP303="適用無い？確認して","データ無!!",IF(AP303="（適用外）","適用無し","WE適用")))))</f>
        <v/>
      </c>
      <c r="AT303" s="6" t="str">
        <f>IF(AND(AS303="WE適用",COUNTIF(Planning!$AS$10:$AS$896,$AP303&amp;"_"&amp;$AR303)&gt;0),"計画ok",IF(AND(AS303="WE適用",COUNTIF(Planning!$AS$10:$AS$896,$AP303&amp;"_"&amp;$AR303)=0),"未反映NG",""))</f>
        <v/>
      </c>
      <c r="AU303" s="6" t="str">
        <f t="shared" si="14"/>
        <v>_</v>
      </c>
    </row>
    <row r="304" spans="1:47" hidden="1" x14ac:dyDescent="0.35">
      <c r="A304" s="8"/>
      <c r="B304" s="9"/>
      <c r="C304" s="9"/>
      <c r="D304" s="9"/>
      <c r="E304" s="9"/>
      <c r="F304" s="9"/>
      <c r="G304" s="9"/>
      <c r="H304" s="9"/>
      <c r="I304" s="9"/>
      <c r="J304" s="9"/>
      <c r="K304" s="9"/>
      <c r="L304" s="9"/>
      <c r="M304" s="9"/>
      <c r="N304" s="9"/>
      <c r="O304" s="9"/>
      <c r="P304" s="9"/>
      <c r="Q304" s="9"/>
      <c r="R304" s="9"/>
      <c r="S304" s="9"/>
      <c r="T304" s="9"/>
      <c r="U304" s="9"/>
      <c r="V304" s="9"/>
      <c r="W304" s="9"/>
      <c r="X304" s="9"/>
      <c r="Y304" s="9"/>
      <c r="Z304" s="9"/>
      <c r="AA304" s="9"/>
      <c r="AB304" s="9"/>
      <c r="AC304" s="9"/>
      <c r="AD304" s="9"/>
      <c r="AE304" s="9"/>
      <c r="AF304" s="9"/>
      <c r="AG304" s="9"/>
      <c r="AH304" s="9"/>
      <c r="AI304" s="9"/>
      <c r="AJ304" s="9"/>
      <c r="AK304" s="9"/>
      <c r="AL304" s="9"/>
      <c r="AM304" s="10"/>
      <c r="AN304" s="535"/>
      <c r="AO304" s="6">
        <f t="shared" si="12"/>
        <v>0</v>
      </c>
      <c r="AP304" s="6" t="str">
        <f>IF($D304="","",IF(COUNTIF(SPDB!$B$5:$B$50,$D304)=0,"適用無い？確認して",_xlfn.XLOOKUP($D304,SPDB!$B$5:$B$50,SPDB!$H$5:$H$50,"",,)))</f>
        <v/>
      </c>
      <c r="AQ304" s="112"/>
      <c r="AR304" s="6" t="str">
        <f t="shared" si="13"/>
        <v/>
      </c>
      <c r="AS304" s="6" t="str">
        <f>IF(D304="","",IF(AP304=0,"データ無!!",IF(COUNTIF(WeDB!$D$4:$D$183,$AP304)&gt;0,"WE適用",IF(AP304="適用無い？確認して","データ無!!",IF(AP304="（適用外）","適用無し","WE適用")))))</f>
        <v/>
      </c>
      <c r="AT304" s="6" t="str">
        <f>IF(AND(AS304="WE適用",COUNTIF(Planning!$AS$10:$AS$896,$AP304&amp;"_"&amp;$AR304)&gt;0),"計画ok",IF(AND(AS304="WE適用",COUNTIF(Planning!$AS$10:$AS$896,$AP304&amp;"_"&amp;$AR304)=0),"未反映NG",""))</f>
        <v/>
      </c>
      <c r="AU304" s="6" t="str">
        <f t="shared" si="14"/>
        <v>_</v>
      </c>
    </row>
    <row r="305" spans="1:47" hidden="1" x14ac:dyDescent="0.35">
      <c r="A305" s="8"/>
      <c r="B305" s="9"/>
      <c r="C305" s="9"/>
      <c r="D305" s="9"/>
      <c r="E305" s="9"/>
      <c r="F305" s="9"/>
      <c r="G305" s="9"/>
      <c r="H305" s="9"/>
      <c r="I305" s="9"/>
      <c r="J305" s="9"/>
      <c r="K305" s="9"/>
      <c r="L305" s="9"/>
      <c r="M305" s="9"/>
      <c r="N305" s="9"/>
      <c r="O305" s="9"/>
      <c r="P305" s="9"/>
      <c r="Q305" s="9"/>
      <c r="R305" s="9"/>
      <c r="S305" s="9"/>
      <c r="T305" s="9"/>
      <c r="U305" s="9"/>
      <c r="V305" s="9"/>
      <c r="W305" s="9"/>
      <c r="X305" s="9"/>
      <c r="Y305" s="9"/>
      <c r="Z305" s="9"/>
      <c r="AA305" s="9"/>
      <c r="AB305" s="9"/>
      <c r="AC305" s="9"/>
      <c r="AD305" s="9"/>
      <c r="AE305" s="9"/>
      <c r="AF305" s="9"/>
      <c r="AG305" s="9"/>
      <c r="AH305" s="9"/>
      <c r="AI305" s="9"/>
      <c r="AJ305" s="9"/>
      <c r="AK305" s="9"/>
      <c r="AL305" s="9"/>
      <c r="AM305" s="10"/>
      <c r="AN305" s="535"/>
      <c r="AO305" s="6">
        <f t="shared" si="12"/>
        <v>0</v>
      </c>
      <c r="AP305" s="6" t="str">
        <f>IF($D305="","",IF(COUNTIF(SPDB!$B$5:$B$50,$D305)=0,"適用無い？確認して",_xlfn.XLOOKUP($D305,SPDB!$B$5:$B$50,SPDB!$H$5:$H$50,"",,)))</f>
        <v/>
      </c>
      <c r="AQ305" s="112"/>
      <c r="AR305" s="6" t="str">
        <f t="shared" si="13"/>
        <v/>
      </c>
      <c r="AS305" s="6" t="str">
        <f>IF(D305="","",IF(AP305=0,"データ無!!",IF(COUNTIF(WeDB!$D$4:$D$183,$AP305)&gt;0,"WE適用",IF(AP305="適用無い？確認して","データ無!!",IF(AP305="（適用外）","適用無し","WE適用")))))</f>
        <v/>
      </c>
      <c r="AT305" s="6" t="str">
        <f>IF(AND(AS305="WE適用",COUNTIF(Planning!$AS$10:$AS$896,$AP305&amp;"_"&amp;$AR305)&gt;0),"計画ok",IF(AND(AS305="WE適用",COUNTIF(Planning!$AS$10:$AS$896,$AP305&amp;"_"&amp;$AR305)=0),"未反映NG",""))</f>
        <v/>
      </c>
      <c r="AU305" s="6" t="str">
        <f t="shared" si="14"/>
        <v>_</v>
      </c>
    </row>
    <row r="306" spans="1:47" hidden="1" x14ac:dyDescent="0.35">
      <c r="A306" s="8"/>
      <c r="B306" s="9"/>
      <c r="C306" s="9"/>
      <c r="D306" s="9"/>
      <c r="E306" s="9"/>
      <c r="F306" s="9"/>
      <c r="G306" s="9"/>
      <c r="H306" s="9"/>
      <c r="I306" s="9"/>
      <c r="J306" s="9"/>
      <c r="K306" s="9"/>
      <c r="L306" s="9"/>
      <c r="M306" s="9"/>
      <c r="N306" s="9"/>
      <c r="O306" s="9"/>
      <c r="P306" s="9"/>
      <c r="Q306" s="9"/>
      <c r="R306" s="9"/>
      <c r="S306" s="9"/>
      <c r="T306" s="9"/>
      <c r="U306" s="9"/>
      <c r="V306" s="9"/>
      <c r="W306" s="9"/>
      <c r="X306" s="9"/>
      <c r="Y306" s="9"/>
      <c r="Z306" s="9"/>
      <c r="AA306" s="9"/>
      <c r="AB306" s="9"/>
      <c r="AC306" s="9"/>
      <c r="AD306" s="9"/>
      <c r="AE306" s="9"/>
      <c r="AF306" s="9"/>
      <c r="AG306" s="9"/>
      <c r="AH306" s="9"/>
      <c r="AI306" s="9"/>
      <c r="AJ306" s="9"/>
      <c r="AK306" s="9"/>
      <c r="AL306" s="9"/>
      <c r="AM306" s="10"/>
      <c r="AN306" s="535"/>
      <c r="AO306" s="6">
        <f t="shared" si="12"/>
        <v>0</v>
      </c>
      <c r="AP306" s="6" t="str">
        <f>IF($D306="","",IF(COUNTIF(SPDB!$B$5:$B$50,$D306)=0,"適用無い？確認して",_xlfn.XLOOKUP($D306,SPDB!$B$5:$B$50,SPDB!$H$5:$H$50,"",,)))</f>
        <v/>
      </c>
      <c r="AQ306" s="112"/>
      <c r="AR306" s="6" t="str">
        <f t="shared" si="13"/>
        <v/>
      </c>
      <c r="AS306" s="6" t="str">
        <f>IF(D306="","",IF(AP306=0,"データ無!!",IF(COUNTIF(WeDB!$D$4:$D$183,$AP306)&gt;0,"WE適用",IF(AP306="適用無い？確認して","データ無!!",IF(AP306="（適用外）","適用無し","WE適用")))))</f>
        <v/>
      </c>
      <c r="AT306" s="6" t="str">
        <f>IF(AND(AS306="WE適用",COUNTIF(Planning!$AS$10:$AS$896,$AP306&amp;"_"&amp;$AR306)&gt;0),"計画ok",IF(AND(AS306="WE適用",COUNTIF(Planning!$AS$10:$AS$896,$AP306&amp;"_"&amp;$AR306)=0),"未反映NG",""))</f>
        <v/>
      </c>
      <c r="AU306" s="6" t="str">
        <f t="shared" si="14"/>
        <v>_</v>
      </c>
    </row>
    <row r="307" spans="1:47" hidden="1" x14ac:dyDescent="0.35">
      <c r="A307" s="8"/>
      <c r="B307" s="9"/>
      <c r="C307" s="9"/>
      <c r="D307" s="9"/>
      <c r="E307" s="9"/>
      <c r="F307" s="9"/>
      <c r="G307" s="9"/>
      <c r="H307" s="9"/>
      <c r="I307" s="9"/>
      <c r="J307" s="9"/>
      <c r="K307" s="9"/>
      <c r="L307" s="9"/>
      <c r="M307" s="9"/>
      <c r="N307" s="9"/>
      <c r="O307" s="9"/>
      <c r="P307" s="9"/>
      <c r="Q307" s="9"/>
      <c r="R307" s="9"/>
      <c r="S307" s="9"/>
      <c r="T307" s="9"/>
      <c r="U307" s="9"/>
      <c r="V307" s="9"/>
      <c r="W307" s="9"/>
      <c r="X307" s="9"/>
      <c r="Y307" s="9"/>
      <c r="Z307" s="9"/>
      <c r="AA307" s="9"/>
      <c r="AB307" s="9"/>
      <c r="AC307" s="9"/>
      <c r="AD307" s="9"/>
      <c r="AE307" s="9"/>
      <c r="AF307" s="9"/>
      <c r="AG307" s="9"/>
      <c r="AH307" s="9"/>
      <c r="AI307" s="9"/>
      <c r="AJ307" s="9"/>
      <c r="AK307" s="9"/>
      <c r="AL307" s="9"/>
      <c r="AM307" s="10"/>
      <c r="AN307" s="535"/>
      <c r="AO307" s="6">
        <f t="shared" si="12"/>
        <v>0</v>
      </c>
      <c r="AP307" s="6" t="str">
        <f>IF($D307="","",IF(COUNTIF(SPDB!$B$5:$B$50,$D307)=0,"適用無い？確認して",_xlfn.XLOOKUP($D307,SPDB!$B$5:$B$50,SPDB!$H$5:$H$50,"",,)))</f>
        <v/>
      </c>
      <c r="AQ307" s="112"/>
      <c r="AR307" s="6" t="str">
        <f t="shared" si="13"/>
        <v/>
      </c>
      <c r="AS307" s="6" t="str">
        <f>IF(D307="","",IF(AP307=0,"データ無!!",IF(COUNTIF(WeDB!$D$4:$D$183,$AP307)&gt;0,"WE適用",IF(AP307="適用無い？確認して","データ無!!",IF(AP307="（適用外）","適用無し","WE適用")))))</f>
        <v/>
      </c>
      <c r="AT307" s="6" t="str">
        <f>IF(AND(AS307="WE適用",COUNTIF(Planning!$AS$10:$AS$896,$AP307&amp;"_"&amp;$AR307)&gt;0),"計画ok",IF(AND(AS307="WE適用",COUNTIF(Planning!$AS$10:$AS$896,$AP307&amp;"_"&amp;$AR307)=0),"未反映NG",""))</f>
        <v/>
      </c>
      <c r="AU307" s="6" t="str">
        <f t="shared" si="14"/>
        <v>_</v>
      </c>
    </row>
    <row r="308" spans="1:47" hidden="1" x14ac:dyDescent="0.35">
      <c r="A308" s="8"/>
      <c r="B308" s="9"/>
      <c r="C308" s="9"/>
      <c r="D308" s="9"/>
      <c r="E308" s="9"/>
      <c r="F308" s="9"/>
      <c r="G308" s="9"/>
      <c r="H308" s="9"/>
      <c r="I308" s="9"/>
      <c r="J308" s="9"/>
      <c r="K308" s="9"/>
      <c r="L308" s="9"/>
      <c r="M308" s="9"/>
      <c r="N308" s="9"/>
      <c r="O308" s="9"/>
      <c r="P308" s="9"/>
      <c r="Q308" s="9"/>
      <c r="R308" s="9"/>
      <c r="S308" s="9"/>
      <c r="T308" s="9"/>
      <c r="U308" s="9"/>
      <c r="V308" s="9"/>
      <c r="W308" s="9"/>
      <c r="X308" s="9"/>
      <c r="Y308" s="9"/>
      <c r="Z308" s="9"/>
      <c r="AA308" s="9"/>
      <c r="AB308" s="9"/>
      <c r="AC308" s="9"/>
      <c r="AD308" s="9"/>
      <c r="AE308" s="9"/>
      <c r="AF308" s="9"/>
      <c r="AG308" s="9"/>
      <c r="AH308" s="9"/>
      <c r="AI308" s="9"/>
      <c r="AJ308" s="9"/>
      <c r="AK308" s="9"/>
      <c r="AL308" s="9"/>
      <c r="AM308" s="10"/>
      <c r="AN308" s="535"/>
      <c r="AO308" s="6">
        <f t="shared" si="12"/>
        <v>0</v>
      </c>
      <c r="AP308" s="6" t="str">
        <f>IF($D308="","",IF(COUNTIF(SPDB!$B$5:$B$50,$D308)=0,"適用無い？確認して",_xlfn.XLOOKUP($D308,SPDB!$B$5:$B$50,SPDB!$H$5:$H$50,"",,)))</f>
        <v/>
      </c>
      <c r="AQ308" s="112"/>
      <c r="AR308" s="6" t="str">
        <f t="shared" si="13"/>
        <v/>
      </c>
      <c r="AS308" s="6" t="str">
        <f>IF(D308="","",IF(AP308=0,"データ無!!",IF(COUNTIF(WeDB!$D$4:$D$183,$AP308)&gt;0,"WE適用",IF(AP308="適用無い？確認して","データ無!!",IF(AP308="（適用外）","適用無し","WE適用")))))</f>
        <v/>
      </c>
      <c r="AT308" s="6" t="str">
        <f>IF(AND(AS308="WE適用",COUNTIF(Planning!$AS$10:$AS$896,$AP308&amp;"_"&amp;$AR308)&gt;0),"計画ok",IF(AND(AS308="WE適用",COUNTIF(Planning!$AS$10:$AS$896,$AP308&amp;"_"&amp;$AR308)=0),"未反映NG",""))</f>
        <v/>
      </c>
      <c r="AU308" s="6" t="str">
        <f t="shared" si="14"/>
        <v>_</v>
      </c>
    </row>
    <row r="309" spans="1:47" hidden="1" x14ac:dyDescent="0.35">
      <c r="A309" s="8"/>
      <c r="B309" s="9"/>
      <c r="C309" s="9"/>
      <c r="D309" s="9"/>
      <c r="E309" s="9"/>
      <c r="F309" s="9"/>
      <c r="G309" s="9"/>
      <c r="H309" s="9"/>
      <c r="I309" s="9"/>
      <c r="J309" s="9"/>
      <c r="K309" s="9"/>
      <c r="L309" s="9"/>
      <c r="M309" s="9"/>
      <c r="N309" s="9"/>
      <c r="O309" s="9"/>
      <c r="P309" s="9"/>
      <c r="Q309" s="9"/>
      <c r="R309" s="9"/>
      <c r="S309" s="9"/>
      <c r="T309" s="9"/>
      <c r="U309" s="9"/>
      <c r="V309" s="9"/>
      <c r="W309" s="9"/>
      <c r="X309" s="9"/>
      <c r="Y309" s="9"/>
      <c r="Z309" s="9"/>
      <c r="AA309" s="9"/>
      <c r="AB309" s="9"/>
      <c r="AC309" s="9"/>
      <c r="AD309" s="9"/>
      <c r="AE309" s="9"/>
      <c r="AF309" s="9"/>
      <c r="AG309" s="9"/>
      <c r="AH309" s="9"/>
      <c r="AI309" s="9"/>
      <c r="AJ309" s="9"/>
      <c r="AK309" s="9"/>
      <c r="AL309" s="9"/>
      <c r="AM309" s="10"/>
      <c r="AN309" s="535"/>
      <c r="AO309" s="6">
        <f t="shared" si="12"/>
        <v>0</v>
      </c>
      <c r="AP309" s="6" t="str">
        <f>IF($D309="","",IF(COUNTIF(SPDB!$B$5:$B$50,$D309)=0,"適用無い？確認して",_xlfn.XLOOKUP($D309,SPDB!$B$5:$B$50,SPDB!$H$5:$H$50,"",,)))</f>
        <v/>
      </c>
      <c r="AQ309" s="112"/>
      <c r="AR309" s="6" t="str">
        <f t="shared" si="13"/>
        <v/>
      </c>
      <c r="AS309" s="6" t="str">
        <f>IF(D309="","",IF(AP309=0,"データ無!!",IF(COUNTIF(WeDB!$D$4:$D$183,$AP309)&gt;0,"WE適用",IF(AP309="適用無い？確認して","データ無!!",IF(AP309="（適用外）","適用無し","WE適用")))))</f>
        <v/>
      </c>
      <c r="AT309" s="6" t="str">
        <f>IF(AND(AS309="WE適用",COUNTIF(Planning!$AS$10:$AS$896,$AP309&amp;"_"&amp;$AR309)&gt;0),"計画ok",IF(AND(AS309="WE適用",COUNTIF(Planning!$AS$10:$AS$896,$AP309&amp;"_"&amp;$AR309)=0),"未反映NG",""))</f>
        <v/>
      </c>
      <c r="AU309" s="6" t="str">
        <f t="shared" si="14"/>
        <v>_</v>
      </c>
    </row>
    <row r="310" spans="1:47" hidden="1" x14ac:dyDescent="0.35">
      <c r="A310" s="8"/>
      <c r="B310" s="9"/>
      <c r="C310" s="9"/>
      <c r="D310" s="9"/>
      <c r="E310" s="9"/>
      <c r="F310" s="9"/>
      <c r="G310" s="9"/>
      <c r="H310" s="9"/>
      <c r="I310" s="9"/>
      <c r="J310" s="9"/>
      <c r="K310" s="9"/>
      <c r="L310" s="9"/>
      <c r="M310" s="9"/>
      <c r="N310" s="9"/>
      <c r="O310" s="9"/>
      <c r="P310" s="9"/>
      <c r="Q310" s="9"/>
      <c r="R310" s="9"/>
      <c r="S310" s="9"/>
      <c r="T310" s="9"/>
      <c r="U310" s="9"/>
      <c r="V310" s="9"/>
      <c r="W310" s="9"/>
      <c r="X310" s="9"/>
      <c r="Y310" s="9"/>
      <c r="Z310" s="9"/>
      <c r="AA310" s="9"/>
      <c r="AB310" s="9"/>
      <c r="AC310" s="9"/>
      <c r="AD310" s="9"/>
      <c r="AE310" s="9"/>
      <c r="AF310" s="9"/>
      <c r="AG310" s="9"/>
      <c r="AH310" s="9"/>
      <c r="AI310" s="9"/>
      <c r="AJ310" s="9"/>
      <c r="AK310" s="9"/>
      <c r="AL310" s="9"/>
      <c r="AM310" s="10"/>
      <c r="AN310" s="535"/>
      <c r="AO310" s="6">
        <f t="shared" si="12"/>
        <v>0</v>
      </c>
      <c r="AP310" s="6" t="str">
        <f>IF($D310="","",IF(COUNTIF(SPDB!$B$5:$B$50,$D310)=0,"適用無い？確認して",_xlfn.XLOOKUP($D310,SPDB!$B$5:$B$50,SPDB!$H$5:$H$50,"",,)))</f>
        <v/>
      </c>
      <c r="AQ310" s="112"/>
      <c r="AR310" s="6" t="str">
        <f t="shared" si="13"/>
        <v/>
      </c>
      <c r="AS310" s="6" t="str">
        <f>IF(D310="","",IF(AP310=0,"データ無!!",IF(COUNTIF(WeDB!$D$4:$D$183,$AP310)&gt;0,"WE適用",IF(AP310="適用無い？確認して","データ無!!",IF(AP310="（適用外）","適用無し","WE適用")))))</f>
        <v/>
      </c>
      <c r="AT310" s="6" t="str">
        <f>IF(AND(AS310="WE適用",COUNTIF(Planning!$AS$10:$AS$896,$AP310&amp;"_"&amp;$AR310)&gt;0),"計画ok",IF(AND(AS310="WE適用",COUNTIF(Planning!$AS$10:$AS$896,$AP310&amp;"_"&amp;$AR310)=0),"未反映NG",""))</f>
        <v/>
      </c>
      <c r="AU310" s="6" t="str">
        <f t="shared" si="14"/>
        <v>_</v>
      </c>
    </row>
    <row r="311" spans="1:47" hidden="1" x14ac:dyDescent="0.35">
      <c r="A311" s="8"/>
      <c r="B311" s="9"/>
      <c r="C311" s="9"/>
      <c r="D311" s="9"/>
      <c r="E311" s="9"/>
      <c r="F311" s="9"/>
      <c r="G311" s="9"/>
      <c r="H311" s="9"/>
      <c r="I311" s="9"/>
      <c r="J311" s="9"/>
      <c r="K311" s="9"/>
      <c r="L311" s="9"/>
      <c r="M311" s="9"/>
      <c r="N311" s="9"/>
      <c r="O311" s="9"/>
      <c r="P311" s="9"/>
      <c r="Q311" s="9"/>
      <c r="R311" s="9"/>
      <c r="S311" s="9"/>
      <c r="T311" s="9"/>
      <c r="U311" s="9"/>
      <c r="V311" s="9"/>
      <c r="W311" s="9"/>
      <c r="X311" s="9"/>
      <c r="Y311" s="9"/>
      <c r="Z311" s="9"/>
      <c r="AA311" s="9"/>
      <c r="AB311" s="9"/>
      <c r="AC311" s="9"/>
      <c r="AD311" s="9"/>
      <c r="AE311" s="9"/>
      <c r="AF311" s="9"/>
      <c r="AG311" s="9"/>
      <c r="AH311" s="9"/>
      <c r="AI311" s="9"/>
      <c r="AJ311" s="9"/>
      <c r="AK311" s="9"/>
      <c r="AL311" s="9"/>
      <c r="AM311" s="10"/>
      <c r="AN311" s="535"/>
      <c r="AO311" s="6">
        <f t="shared" si="12"/>
        <v>0</v>
      </c>
      <c r="AP311" s="6" t="str">
        <f>IF($D311="","",IF(COUNTIF(SPDB!$B$5:$B$50,$D311)=0,"適用無い？確認して",_xlfn.XLOOKUP($D311,SPDB!$B$5:$B$50,SPDB!$H$5:$H$50,"",,)))</f>
        <v/>
      </c>
      <c r="AQ311" s="112"/>
      <c r="AR311" s="6" t="str">
        <f t="shared" si="13"/>
        <v/>
      </c>
      <c r="AS311" s="6" t="str">
        <f>IF(D311="","",IF(AP311=0,"データ無!!",IF(COUNTIF(WeDB!$D$4:$D$183,$AP311)&gt;0,"WE適用",IF(AP311="適用無い？確認して","データ無!!",IF(AP311="（適用外）","適用無し","WE適用")))))</f>
        <v/>
      </c>
      <c r="AT311" s="6" t="str">
        <f>IF(AND(AS311="WE適用",COUNTIF(Planning!$AS$10:$AS$896,$AP311&amp;"_"&amp;$AR311)&gt;0),"計画ok",IF(AND(AS311="WE適用",COUNTIF(Planning!$AS$10:$AS$896,$AP311&amp;"_"&amp;$AR311)=0),"未反映NG",""))</f>
        <v/>
      </c>
      <c r="AU311" s="6" t="str">
        <f t="shared" si="14"/>
        <v>_</v>
      </c>
    </row>
    <row r="312" spans="1:47" hidden="1" x14ac:dyDescent="0.35">
      <c r="A312" s="8"/>
      <c r="B312" s="9"/>
      <c r="C312" s="9"/>
      <c r="D312" s="9"/>
      <c r="E312" s="9"/>
      <c r="F312" s="9"/>
      <c r="G312" s="9"/>
      <c r="H312" s="9"/>
      <c r="I312" s="9"/>
      <c r="J312" s="9"/>
      <c r="K312" s="9"/>
      <c r="L312" s="9"/>
      <c r="M312" s="9"/>
      <c r="N312" s="9"/>
      <c r="O312" s="9"/>
      <c r="P312" s="9"/>
      <c r="Q312" s="9"/>
      <c r="R312" s="9"/>
      <c r="S312" s="9"/>
      <c r="T312" s="9"/>
      <c r="U312" s="9"/>
      <c r="V312" s="9"/>
      <c r="W312" s="9"/>
      <c r="X312" s="9"/>
      <c r="Y312" s="9"/>
      <c r="Z312" s="9"/>
      <c r="AA312" s="9"/>
      <c r="AB312" s="9"/>
      <c r="AC312" s="9"/>
      <c r="AD312" s="9"/>
      <c r="AE312" s="9"/>
      <c r="AF312" s="9"/>
      <c r="AG312" s="9"/>
      <c r="AH312" s="9"/>
      <c r="AI312" s="9"/>
      <c r="AJ312" s="9"/>
      <c r="AK312" s="9"/>
      <c r="AL312" s="9"/>
      <c r="AM312" s="10"/>
      <c r="AN312" s="535"/>
      <c r="AO312" s="6">
        <f t="shared" si="12"/>
        <v>0</v>
      </c>
      <c r="AP312" s="6" t="str">
        <f>IF($D312="","",IF(COUNTIF(SPDB!$B$5:$B$50,$D312)=0,"適用無い？確認して",_xlfn.XLOOKUP($D312,SPDB!$B$5:$B$50,SPDB!$H$5:$H$50,"",,)))</f>
        <v/>
      </c>
      <c r="AQ312" s="112"/>
      <c r="AR312" s="6" t="str">
        <f t="shared" si="13"/>
        <v/>
      </c>
      <c r="AS312" s="6" t="str">
        <f>IF(D312="","",IF(AP312=0,"データ無!!",IF(COUNTIF(WeDB!$D$4:$D$183,$AP312)&gt;0,"WE適用",IF(AP312="適用無い？確認して","データ無!!",IF(AP312="（適用外）","適用無し","WE適用")))))</f>
        <v/>
      </c>
      <c r="AT312" s="6" t="str">
        <f>IF(AND(AS312="WE適用",COUNTIF(Planning!$AS$10:$AS$896,$AP312&amp;"_"&amp;$AR312)&gt;0),"計画ok",IF(AND(AS312="WE適用",COUNTIF(Planning!$AS$10:$AS$896,$AP312&amp;"_"&amp;$AR312)=0),"未反映NG",""))</f>
        <v/>
      </c>
      <c r="AU312" s="6" t="str">
        <f t="shared" si="14"/>
        <v>_</v>
      </c>
    </row>
    <row r="313" spans="1:47" hidden="1" x14ac:dyDescent="0.35">
      <c r="A313" s="8"/>
      <c r="B313" s="9"/>
      <c r="C313" s="9"/>
      <c r="D313" s="9"/>
      <c r="E313" s="9"/>
      <c r="F313" s="9"/>
      <c r="G313" s="9"/>
      <c r="H313" s="9"/>
      <c r="I313" s="9"/>
      <c r="J313" s="9"/>
      <c r="K313" s="9"/>
      <c r="L313" s="9"/>
      <c r="M313" s="9"/>
      <c r="N313" s="9"/>
      <c r="O313" s="9"/>
      <c r="P313" s="9"/>
      <c r="Q313" s="9"/>
      <c r="R313" s="9"/>
      <c r="S313" s="9"/>
      <c r="T313" s="9"/>
      <c r="U313" s="9"/>
      <c r="V313" s="9"/>
      <c r="W313" s="9"/>
      <c r="X313" s="9"/>
      <c r="Y313" s="9"/>
      <c r="Z313" s="9"/>
      <c r="AA313" s="9"/>
      <c r="AB313" s="9"/>
      <c r="AC313" s="9"/>
      <c r="AD313" s="9"/>
      <c r="AE313" s="9"/>
      <c r="AF313" s="9"/>
      <c r="AG313" s="9"/>
      <c r="AH313" s="9"/>
      <c r="AI313" s="9"/>
      <c r="AJ313" s="9"/>
      <c r="AK313" s="9"/>
      <c r="AL313" s="9"/>
      <c r="AM313" s="10"/>
      <c r="AN313" s="535"/>
      <c r="AO313" s="6">
        <f t="shared" si="12"/>
        <v>0</v>
      </c>
      <c r="AP313" s="6" t="str">
        <f>IF($D313="","",IF(COUNTIF(SPDB!$B$5:$B$50,$D313)=0,"適用無い？確認して",_xlfn.XLOOKUP($D313,SPDB!$B$5:$B$50,SPDB!$H$5:$H$50,"",,)))</f>
        <v/>
      </c>
      <c r="AQ313" s="112"/>
      <c r="AR313" s="6" t="str">
        <f t="shared" si="13"/>
        <v/>
      </c>
      <c r="AS313" s="6" t="str">
        <f>IF(D313="","",IF(AP313=0,"データ無!!",IF(COUNTIF(WeDB!$D$4:$D$183,$AP313)&gt;0,"WE適用",IF(AP313="適用無い？確認して","データ無!!",IF(AP313="（適用外）","適用無し","WE適用")))))</f>
        <v/>
      </c>
      <c r="AT313" s="6" t="str">
        <f>IF(AND(AS313="WE適用",COUNTIF(Planning!$AS$10:$AS$896,$AP313&amp;"_"&amp;$AR313)&gt;0),"計画ok",IF(AND(AS313="WE適用",COUNTIF(Planning!$AS$10:$AS$896,$AP313&amp;"_"&amp;$AR313)=0),"未反映NG",""))</f>
        <v/>
      </c>
      <c r="AU313" s="6" t="str">
        <f t="shared" si="14"/>
        <v>_</v>
      </c>
    </row>
    <row r="314" spans="1:47" hidden="1" x14ac:dyDescent="0.35">
      <c r="A314" s="8"/>
      <c r="B314" s="9"/>
      <c r="C314" s="9"/>
      <c r="D314" s="9"/>
      <c r="E314" s="9"/>
      <c r="F314" s="9"/>
      <c r="G314" s="9"/>
      <c r="H314" s="9"/>
      <c r="I314" s="9"/>
      <c r="J314" s="9"/>
      <c r="K314" s="9"/>
      <c r="L314" s="9"/>
      <c r="M314" s="9"/>
      <c r="N314" s="9"/>
      <c r="O314" s="9"/>
      <c r="P314" s="9"/>
      <c r="Q314" s="9"/>
      <c r="R314" s="9"/>
      <c r="S314" s="9"/>
      <c r="T314" s="9"/>
      <c r="U314" s="9"/>
      <c r="V314" s="9"/>
      <c r="W314" s="9"/>
      <c r="X314" s="9"/>
      <c r="Y314" s="9"/>
      <c r="Z314" s="9"/>
      <c r="AA314" s="9"/>
      <c r="AB314" s="9"/>
      <c r="AC314" s="9"/>
      <c r="AD314" s="9"/>
      <c r="AE314" s="9"/>
      <c r="AF314" s="9"/>
      <c r="AG314" s="9"/>
      <c r="AH314" s="9"/>
      <c r="AI314" s="9"/>
      <c r="AJ314" s="9"/>
      <c r="AK314" s="9"/>
      <c r="AL314" s="9"/>
      <c r="AM314" s="10"/>
      <c r="AN314" s="535"/>
      <c r="AO314" s="6">
        <f t="shared" si="12"/>
        <v>0</v>
      </c>
      <c r="AP314" s="6" t="str">
        <f>IF($D314="","",IF(COUNTIF(SPDB!$B$5:$B$50,$D314)=0,"適用無い？確認して",_xlfn.XLOOKUP($D314,SPDB!$B$5:$B$50,SPDB!$H$5:$H$50,"",,)))</f>
        <v/>
      </c>
      <c r="AQ314" s="112"/>
      <c r="AR314" s="6" t="str">
        <f t="shared" si="13"/>
        <v/>
      </c>
      <c r="AS314" s="6" t="str">
        <f>IF(D314="","",IF(AP314=0,"データ無!!",IF(COUNTIF(WeDB!$D$4:$D$183,$AP314)&gt;0,"WE適用",IF(AP314="適用無い？確認して","データ無!!",IF(AP314="（適用外）","適用無し","WE適用")))))</f>
        <v/>
      </c>
      <c r="AT314" s="6" t="str">
        <f>IF(AND(AS314="WE適用",COUNTIF(Planning!$AS$10:$AS$896,$AP314&amp;"_"&amp;$AR314)&gt;0),"計画ok",IF(AND(AS314="WE適用",COUNTIF(Planning!$AS$10:$AS$896,$AP314&amp;"_"&amp;$AR314)=0),"未反映NG",""))</f>
        <v/>
      </c>
      <c r="AU314" s="6" t="str">
        <f t="shared" si="14"/>
        <v>_</v>
      </c>
    </row>
    <row r="315" spans="1:47" hidden="1" x14ac:dyDescent="0.35">
      <c r="A315" s="8"/>
      <c r="B315" s="9"/>
      <c r="C315" s="9"/>
      <c r="D315" s="9"/>
      <c r="E315" s="9"/>
      <c r="F315" s="9"/>
      <c r="G315" s="9"/>
      <c r="H315" s="9"/>
      <c r="I315" s="9"/>
      <c r="J315" s="9"/>
      <c r="K315" s="9"/>
      <c r="L315" s="9"/>
      <c r="M315" s="9"/>
      <c r="N315" s="9"/>
      <c r="O315" s="9"/>
      <c r="P315" s="9"/>
      <c r="Q315" s="9"/>
      <c r="R315" s="9"/>
      <c r="S315" s="9"/>
      <c r="T315" s="9"/>
      <c r="U315" s="9"/>
      <c r="V315" s="9"/>
      <c r="W315" s="9"/>
      <c r="X315" s="9"/>
      <c r="Y315" s="9"/>
      <c r="Z315" s="9"/>
      <c r="AA315" s="9"/>
      <c r="AB315" s="9"/>
      <c r="AC315" s="9"/>
      <c r="AD315" s="9"/>
      <c r="AE315" s="9"/>
      <c r="AF315" s="9"/>
      <c r="AG315" s="9"/>
      <c r="AH315" s="9"/>
      <c r="AI315" s="9"/>
      <c r="AJ315" s="9"/>
      <c r="AK315" s="9"/>
      <c r="AL315" s="9"/>
      <c r="AM315" s="10"/>
      <c r="AN315" s="535"/>
      <c r="AO315" s="6">
        <f t="shared" si="12"/>
        <v>0</v>
      </c>
      <c r="AP315" s="6" t="str">
        <f>IF($D315="","",IF(COUNTIF(SPDB!$B$5:$B$50,$D315)=0,"適用無い？確認して",_xlfn.XLOOKUP($D315,SPDB!$B$5:$B$50,SPDB!$H$5:$H$50,"",,)))</f>
        <v/>
      </c>
      <c r="AQ315" s="112"/>
      <c r="AR315" s="6" t="str">
        <f t="shared" si="13"/>
        <v/>
      </c>
      <c r="AS315" s="6" t="str">
        <f>IF(D315="","",IF(AP315=0,"データ無!!",IF(COUNTIF(WeDB!$D$4:$D$183,$AP315)&gt;0,"WE適用",IF(AP315="適用無い？確認して","データ無!!",IF(AP315="（適用外）","適用無し","WE適用")))))</f>
        <v/>
      </c>
      <c r="AT315" s="6" t="str">
        <f>IF(AND(AS315="WE適用",COUNTIF(Planning!$AS$10:$AS$896,$AP315&amp;"_"&amp;$AR315)&gt;0),"計画ok",IF(AND(AS315="WE適用",COUNTIF(Planning!$AS$10:$AS$896,$AP315&amp;"_"&amp;$AR315)=0),"未反映NG",""))</f>
        <v/>
      </c>
      <c r="AU315" s="6" t="str">
        <f t="shared" si="14"/>
        <v>_</v>
      </c>
    </row>
    <row r="316" spans="1:47" hidden="1" x14ac:dyDescent="0.35">
      <c r="A316" s="8"/>
      <c r="B316" s="9"/>
      <c r="C316" s="9"/>
      <c r="D316" s="9"/>
      <c r="E316" s="9"/>
      <c r="F316" s="9"/>
      <c r="G316" s="9"/>
      <c r="H316" s="9"/>
      <c r="I316" s="9"/>
      <c r="J316" s="9"/>
      <c r="K316" s="9"/>
      <c r="L316" s="9"/>
      <c r="M316" s="9"/>
      <c r="N316" s="9"/>
      <c r="O316" s="9"/>
      <c r="P316" s="9"/>
      <c r="Q316" s="9"/>
      <c r="R316" s="9"/>
      <c r="S316" s="9"/>
      <c r="T316" s="9"/>
      <c r="U316" s="9"/>
      <c r="V316" s="9"/>
      <c r="W316" s="9"/>
      <c r="X316" s="9"/>
      <c r="Y316" s="9"/>
      <c r="Z316" s="9"/>
      <c r="AA316" s="9"/>
      <c r="AB316" s="9"/>
      <c r="AC316" s="9"/>
      <c r="AD316" s="9"/>
      <c r="AE316" s="9"/>
      <c r="AF316" s="9"/>
      <c r="AG316" s="9"/>
      <c r="AH316" s="9"/>
      <c r="AI316" s="9"/>
      <c r="AJ316" s="9"/>
      <c r="AK316" s="9"/>
      <c r="AL316" s="9"/>
      <c r="AM316" s="10"/>
      <c r="AN316" s="535"/>
      <c r="AO316" s="6">
        <f t="shared" si="12"/>
        <v>0</v>
      </c>
      <c r="AP316" s="6" t="str">
        <f>IF($D316="","",IF(COUNTIF(SPDB!$B$5:$B$50,$D316)=0,"適用無い？確認して",_xlfn.XLOOKUP($D316,SPDB!$B$5:$B$50,SPDB!$H$5:$H$50,"",,)))</f>
        <v/>
      </c>
      <c r="AQ316" s="112"/>
      <c r="AR316" s="6" t="str">
        <f t="shared" si="13"/>
        <v/>
      </c>
      <c r="AS316" s="6" t="str">
        <f>IF(D316="","",IF(AP316=0,"データ無!!",IF(COUNTIF(WeDB!$D$4:$D$183,$AP316)&gt;0,"WE適用",IF(AP316="適用無い？確認して","データ無!!",IF(AP316="（適用外）","適用無し","WE適用")))))</f>
        <v/>
      </c>
      <c r="AT316" s="6" t="str">
        <f>IF(AND(AS316="WE適用",COUNTIF(Planning!$AS$10:$AS$896,$AP316&amp;"_"&amp;$AR316)&gt;0),"計画ok",IF(AND(AS316="WE適用",COUNTIF(Planning!$AS$10:$AS$896,$AP316&amp;"_"&amp;$AR316)=0),"未反映NG",""))</f>
        <v/>
      </c>
      <c r="AU316" s="6" t="str">
        <f t="shared" si="14"/>
        <v>_</v>
      </c>
    </row>
    <row r="317" spans="1:47" hidden="1" x14ac:dyDescent="0.35">
      <c r="A317" s="8"/>
      <c r="B317" s="9"/>
      <c r="C317" s="9"/>
      <c r="D317" s="9"/>
      <c r="E317" s="9"/>
      <c r="F317" s="9"/>
      <c r="G317" s="9"/>
      <c r="H317" s="9"/>
      <c r="I317" s="9"/>
      <c r="J317" s="9"/>
      <c r="K317" s="9"/>
      <c r="L317" s="9"/>
      <c r="M317" s="9"/>
      <c r="N317" s="9"/>
      <c r="O317" s="9"/>
      <c r="P317" s="9"/>
      <c r="Q317" s="9"/>
      <c r="R317" s="9"/>
      <c r="S317" s="9"/>
      <c r="T317" s="9"/>
      <c r="U317" s="9"/>
      <c r="V317" s="9"/>
      <c r="W317" s="9"/>
      <c r="X317" s="9"/>
      <c r="Y317" s="9"/>
      <c r="Z317" s="9"/>
      <c r="AA317" s="9"/>
      <c r="AB317" s="9"/>
      <c r="AC317" s="9"/>
      <c r="AD317" s="9"/>
      <c r="AE317" s="9"/>
      <c r="AF317" s="9"/>
      <c r="AG317" s="9"/>
      <c r="AH317" s="9"/>
      <c r="AI317" s="9"/>
      <c r="AJ317" s="9"/>
      <c r="AK317" s="9"/>
      <c r="AL317" s="9"/>
      <c r="AM317" s="10"/>
      <c r="AN317" s="535"/>
      <c r="AO317" s="6">
        <f t="shared" si="12"/>
        <v>0</v>
      </c>
      <c r="AP317" s="6" t="str">
        <f>IF($D317="","",IF(COUNTIF(SPDB!$B$5:$B$50,$D317)=0,"適用無い？確認して",_xlfn.XLOOKUP($D317,SPDB!$B$5:$B$50,SPDB!$H$5:$H$50,"",,)))</f>
        <v/>
      </c>
      <c r="AQ317" s="112"/>
      <c r="AR317" s="6" t="str">
        <f t="shared" si="13"/>
        <v/>
      </c>
      <c r="AS317" s="6" t="str">
        <f>IF(D317="","",IF(AP317=0,"データ無!!",IF(COUNTIF(WeDB!$D$4:$D$183,$AP317)&gt;0,"WE適用",IF(AP317="適用無い？確認して","データ無!!",IF(AP317="（適用外）","適用無し","WE適用")))))</f>
        <v/>
      </c>
      <c r="AT317" s="6" t="str">
        <f>IF(AND(AS317="WE適用",COUNTIF(Planning!$AS$10:$AS$896,$AP317&amp;"_"&amp;$AR317)&gt;0),"計画ok",IF(AND(AS317="WE適用",COUNTIF(Planning!$AS$10:$AS$896,$AP317&amp;"_"&amp;$AR317)=0),"未反映NG",""))</f>
        <v/>
      </c>
      <c r="AU317" s="6" t="str">
        <f t="shared" si="14"/>
        <v>_</v>
      </c>
    </row>
    <row r="318" spans="1:47" hidden="1" x14ac:dyDescent="0.35">
      <c r="A318" s="8"/>
      <c r="B318" s="9"/>
      <c r="C318" s="9"/>
      <c r="D318" s="9"/>
      <c r="E318" s="9"/>
      <c r="F318" s="9"/>
      <c r="G318" s="9"/>
      <c r="H318" s="9"/>
      <c r="I318" s="9"/>
      <c r="J318" s="9"/>
      <c r="K318" s="9"/>
      <c r="L318" s="9"/>
      <c r="M318" s="9"/>
      <c r="N318" s="9"/>
      <c r="O318" s="9"/>
      <c r="P318" s="9"/>
      <c r="Q318" s="9"/>
      <c r="R318" s="9"/>
      <c r="S318" s="9"/>
      <c r="T318" s="9"/>
      <c r="U318" s="9"/>
      <c r="V318" s="9"/>
      <c r="W318" s="9"/>
      <c r="X318" s="9"/>
      <c r="Y318" s="9"/>
      <c r="Z318" s="9"/>
      <c r="AA318" s="9"/>
      <c r="AB318" s="9"/>
      <c r="AC318" s="9"/>
      <c r="AD318" s="9"/>
      <c r="AE318" s="9"/>
      <c r="AF318" s="9"/>
      <c r="AG318" s="9"/>
      <c r="AH318" s="9"/>
      <c r="AI318" s="9"/>
      <c r="AJ318" s="9"/>
      <c r="AK318" s="9"/>
      <c r="AL318" s="9"/>
      <c r="AM318" s="10"/>
      <c r="AN318" s="535"/>
      <c r="AO318" s="6">
        <f t="shared" si="12"/>
        <v>0</v>
      </c>
      <c r="AP318" s="6" t="str">
        <f>IF($D318="","",IF(COUNTIF(SPDB!$B$5:$B$50,$D318)=0,"適用無い？確認して",_xlfn.XLOOKUP($D318,SPDB!$B$5:$B$50,SPDB!$H$5:$H$50,"",,)))</f>
        <v/>
      </c>
      <c r="AQ318" s="112"/>
      <c r="AR318" s="6" t="str">
        <f t="shared" si="13"/>
        <v/>
      </c>
      <c r="AS318" s="6" t="str">
        <f>IF(D318="","",IF(AP318=0,"データ無!!",IF(COUNTIF(WeDB!$D$4:$D$183,$AP318)&gt;0,"WE適用",IF(AP318="適用無い？確認して","データ無!!",IF(AP318="（適用外）","適用無し","WE適用")))))</f>
        <v/>
      </c>
      <c r="AT318" s="6" t="str">
        <f>IF(AND(AS318="WE適用",COUNTIF(Planning!$AS$10:$AS$896,$AP318&amp;"_"&amp;$AR318)&gt;0),"計画ok",IF(AND(AS318="WE適用",COUNTIF(Planning!$AS$10:$AS$896,$AP318&amp;"_"&amp;$AR318)=0),"未反映NG",""))</f>
        <v/>
      </c>
      <c r="AU318" s="6" t="str">
        <f t="shared" si="14"/>
        <v>_</v>
      </c>
    </row>
    <row r="319" spans="1:47" hidden="1" x14ac:dyDescent="0.35">
      <c r="A319" s="8"/>
      <c r="B319" s="9"/>
      <c r="C319" s="9"/>
      <c r="D319" s="9"/>
      <c r="E319" s="9"/>
      <c r="F319" s="9"/>
      <c r="G319" s="9"/>
      <c r="H319" s="9"/>
      <c r="I319" s="9"/>
      <c r="J319" s="9"/>
      <c r="K319" s="9"/>
      <c r="L319" s="9"/>
      <c r="M319" s="9"/>
      <c r="N319" s="9"/>
      <c r="O319" s="9"/>
      <c r="P319" s="9"/>
      <c r="Q319" s="9"/>
      <c r="R319" s="9"/>
      <c r="S319" s="9"/>
      <c r="T319" s="9"/>
      <c r="U319" s="9"/>
      <c r="V319" s="9"/>
      <c r="W319" s="9"/>
      <c r="X319" s="9"/>
      <c r="Y319" s="9"/>
      <c r="Z319" s="9"/>
      <c r="AA319" s="9"/>
      <c r="AB319" s="9"/>
      <c r="AC319" s="9"/>
      <c r="AD319" s="9"/>
      <c r="AE319" s="9"/>
      <c r="AF319" s="9"/>
      <c r="AG319" s="9"/>
      <c r="AH319" s="9"/>
      <c r="AI319" s="9"/>
      <c r="AJ319" s="9"/>
      <c r="AK319" s="9"/>
      <c r="AL319" s="9"/>
      <c r="AM319" s="10"/>
      <c r="AN319" s="535"/>
      <c r="AO319" s="6">
        <f t="shared" si="12"/>
        <v>0</v>
      </c>
      <c r="AP319" s="6" t="str">
        <f>IF($D319="","",IF(COUNTIF(SPDB!$B$5:$B$50,$D319)=0,"適用無い？確認して",_xlfn.XLOOKUP($D319,SPDB!$B$5:$B$50,SPDB!$H$5:$H$50,"",,)))</f>
        <v/>
      </c>
      <c r="AQ319" s="112"/>
      <c r="AR319" s="6" t="str">
        <f t="shared" si="13"/>
        <v/>
      </c>
      <c r="AS319" s="6" t="str">
        <f>IF(D319="","",IF(AP319=0,"データ無!!",IF(COUNTIF(WeDB!$D$4:$D$183,$AP319)&gt;0,"WE適用",IF(AP319="適用無い？確認して","データ無!!",IF(AP319="（適用外）","適用無し","WE適用")))))</f>
        <v/>
      </c>
      <c r="AT319" s="6" t="str">
        <f>IF(AND(AS319="WE適用",COUNTIF(Planning!$AS$10:$AS$896,$AP319&amp;"_"&amp;$AR319)&gt;0),"計画ok",IF(AND(AS319="WE適用",COUNTIF(Planning!$AS$10:$AS$896,$AP319&amp;"_"&amp;$AR319)=0),"未反映NG",""))</f>
        <v/>
      </c>
      <c r="AU319" s="6" t="str">
        <f t="shared" si="14"/>
        <v>_</v>
      </c>
    </row>
    <row r="320" spans="1:47" hidden="1" x14ac:dyDescent="0.35">
      <c r="A320" s="8"/>
      <c r="B320" s="9"/>
      <c r="C320" s="9"/>
      <c r="D320" s="9"/>
      <c r="E320" s="9"/>
      <c r="F320" s="9"/>
      <c r="G320" s="9"/>
      <c r="H320" s="9"/>
      <c r="I320" s="9"/>
      <c r="J320" s="9"/>
      <c r="K320" s="9"/>
      <c r="L320" s="9"/>
      <c r="M320" s="9"/>
      <c r="N320" s="9"/>
      <c r="O320" s="9"/>
      <c r="P320" s="9"/>
      <c r="Q320" s="9"/>
      <c r="R320" s="9"/>
      <c r="S320" s="9"/>
      <c r="T320" s="9"/>
      <c r="U320" s="9"/>
      <c r="V320" s="9"/>
      <c r="W320" s="9"/>
      <c r="X320" s="9"/>
      <c r="Y320" s="9"/>
      <c r="Z320" s="9"/>
      <c r="AA320" s="9"/>
      <c r="AB320" s="9"/>
      <c r="AC320" s="9"/>
      <c r="AD320" s="9"/>
      <c r="AE320" s="9"/>
      <c r="AF320" s="9"/>
      <c r="AG320" s="9"/>
      <c r="AH320" s="9"/>
      <c r="AI320" s="9"/>
      <c r="AJ320" s="9"/>
      <c r="AK320" s="9"/>
      <c r="AL320" s="9"/>
      <c r="AM320" s="10"/>
      <c r="AN320" s="535"/>
      <c r="AO320" s="6">
        <f t="shared" si="12"/>
        <v>0</v>
      </c>
      <c r="AP320" s="6" t="str">
        <f>IF($D320="","",IF(COUNTIF(SPDB!$B$5:$B$50,$D320)=0,"適用無い？確認して",_xlfn.XLOOKUP($D320,SPDB!$B$5:$B$50,SPDB!$H$5:$H$50,"",,)))</f>
        <v/>
      </c>
      <c r="AQ320" s="112"/>
      <c r="AR320" s="6" t="str">
        <f t="shared" si="13"/>
        <v/>
      </c>
      <c r="AS320" s="6" t="str">
        <f>IF(D320="","",IF(AP320=0,"データ無!!",IF(COUNTIF(WeDB!$D$4:$D$183,$AP320)&gt;0,"WE適用",IF(AP320="適用無い？確認して","データ無!!",IF(AP320="（適用外）","適用無し","WE適用")))))</f>
        <v/>
      </c>
      <c r="AT320" s="6" t="str">
        <f>IF(AND(AS320="WE適用",COUNTIF(Planning!$AS$10:$AS$896,$AP320&amp;"_"&amp;$AR320)&gt;0),"計画ok",IF(AND(AS320="WE適用",COUNTIF(Planning!$AS$10:$AS$896,$AP320&amp;"_"&amp;$AR320)=0),"未反映NG",""))</f>
        <v/>
      </c>
      <c r="AU320" s="6" t="str">
        <f t="shared" si="14"/>
        <v>_</v>
      </c>
    </row>
    <row r="321" spans="1:47" hidden="1" x14ac:dyDescent="0.35">
      <c r="A321" s="8"/>
      <c r="B321" s="9"/>
      <c r="C321" s="9"/>
      <c r="D321" s="9"/>
      <c r="E321" s="9"/>
      <c r="F321" s="9"/>
      <c r="G321" s="9"/>
      <c r="H321" s="9"/>
      <c r="I321" s="9"/>
      <c r="J321" s="9"/>
      <c r="K321" s="9"/>
      <c r="L321" s="9"/>
      <c r="M321" s="9"/>
      <c r="N321" s="9"/>
      <c r="O321" s="9"/>
      <c r="P321" s="9"/>
      <c r="Q321" s="9"/>
      <c r="R321" s="9"/>
      <c r="S321" s="9"/>
      <c r="T321" s="9"/>
      <c r="U321" s="9"/>
      <c r="V321" s="9"/>
      <c r="W321" s="9"/>
      <c r="X321" s="9"/>
      <c r="Y321" s="9"/>
      <c r="Z321" s="9"/>
      <c r="AA321" s="9"/>
      <c r="AB321" s="9"/>
      <c r="AC321" s="9"/>
      <c r="AD321" s="9"/>
      <c r="AE321" s="9"/>
      <c r="AF321" s="9"/>
      <c r="AG321" s="9"/>
      <c r="AH321" s="9"/>
      <c r="AI321" s="9"/>
      <c r="AJ321" s="9"/>
      <c r="AK321" s="9"/>
      <c r="AL321" s="9"/>
      <c r="AM321" s="10"/>
      <c r="AN321" s="535"/>
      <c r="AO321" s="6">
        <f t="shared" si="12"/>
        <v>0</v>
      </c>
      <c r="AP321" s="6" t="str">
        <f>IF($D321="","",IF(COUNTIF(SPDB!$B$5:$B$50,$D321)=0,"適用無い？確認して",_xlfn.XLOOKUP($D321,SPDB!$B$5:$B$50,SPDB!$H$5:$H$50,"",,)))</f>
        <v/>
      </c>
      <c r="AQ321" s="112"/>
      <c r="AR321" s="6" t="str">
        <f t="shared" si="13"/>
        <v/>
      </c>
      <c r="AS321" s="6" t="str">
        <f>IF(D321="","",IF(AP321=0,"データ無!!",IF(COUNTIF(WeDB!$D$4:$D$183,$AP321)&gt;0,"WE適用",IF(AP321="適用無い？確認して","データ無!!",IF(AP321="（適用外）","適用無し","WE適用")))))</f>
        <v/>
      </c>
      <c r="AT321" s="6" t="str">
        <f>IF(AND(AS321="WE適用",COUNTIF(Planning!$AS$10:$AS$896,$AP321&amp;"_"&amp;$AR321)&gt;0),"計画ok",IF(AND(AS321="WE適用",COUNTIF(Planning!$AS$10:$AS$896,$AP321&amp;"_"&amp;$AR321)=0),"未反映NG",""))</f>
        <v/>
      </c>
      <c r="AU321" s="6" t="str">
        <f t="shared" si="14"/>
        <v>_</v>
      </c>
    </row>
    <row r="322" spans="1:47" hidden="1" x14ac:dyDescent="0.35">
      <c r="A322" s="8"/>
      <c r="B322" s="9"/>
      <c r="C322" s="9"/>
      <c r="D322" s="9"/>
      <c r="E322" s="9"/>
      <c r="F322" s="9"/>
      <c r="G322" s="9"/>
      <c r="H322" s="9"/>
      <c r="I322" s="9"/>
      <c r="J322" s="9"/>
      <c r="K322" s="9"/>
      <c r="L322" s="9"/>
      <c r="M322" s="9"/>
      <c r="N322" s="9"/>
      <c r="O322" s="9"/>
      <c r="P322" s="9"/>
      <c r="Q322" s="9"/>
      <c r="R322" s="9"/>
      <c r="S322" s="9"/>
      <c r="T322" s="9"/>
      <c r="U322" s="9"/>
      <c r="V322" s="9"/>
      <c r="W322" s="9"/>
      <c r="X322" s="9"/>
      <c r="Y322" s="9"/>
      <c r="Z322" s="9"/>
      <c r="AA322" s="9"/>
      <c r="AB322" s="9"/>
      <c r="AC322" s="9"/>
      <c r="AD322" s="9"/>
      <c r="AE322" s="9"/>
      <c r="AF322" s="9"/>
      <c r="AG322" s="9"/>
      <c r="AH322" s="9"/>
      <c r="AI322" s="9"/>
      <c r="AJ322" s="9"/>
      <c r="AK322" s="9"/>
      <c r="AL322" s="9"/>
      <c r="AM322" s="10"/>
      <c r="AN322" s="535"/>
      <c r="AO322" s="6">
        <f t="shared" si="12"/>
        <v>0</v>
      </c>
      <c r="AP322" s="6" t="str">
        <f>IF($D322="","",IF(COUNTIF(SPDB!$B$5:$B$50,$D322)=0,"適用無い？確認して",_xlfn.XLOOKUP($D322,SPDB!$B$5:$B$50,SPDB!$H$5:$H$50,"",,)))</f>
        <v/>
      </c>
      <c r="AQ322" s="112"/>
      <c r="AR322" s="6" t="str">
        <f t="shared" si="13"/>
        <v/>
      </c>
      <c r="AS322" s="6" t="str">
        <f>IF(D322="","",IF(AP322=0,"データ無!!",IF(COUNTIF(WeDB!$D$4:$D$183,$AP322)&gt;0,"WE適用",IF(AP322="適用無い？確認して","データ無!!",IF(AP322="（適用外）","適用無し","WE適用")))))</f>
        <v/>
      </c>
      <c r="AT322" s="6" t="str">
        <f>IF(AND(AS322="WE適用",COUNTIF(Planning!$AS$10:$AS$896,$AP322&amp;"_"&amp;$AR322)&gt;0),"計画ok",IF(AND(AS322="WE適用",COUNTIF(Planning!$AS$10:$AS$896,$AP322&amp;"_"&amp;$AR322)=0),"未反映NG",""))</f>
        <v/>
      </c>
      <c r="AU322" s="6" t="str">
        <f t="shared" si="14"/>
        <v>_</v>
      </c>
    </row>
    <row r="323" spans="1:47" hidden="1" x14ac:dyDescent="0.35">
      <c r="A323" s="8"/>
      <c r="B323" s="9"/>
      <c r="C323" s="9"/>
      <c r="D323" s="9"/>
      <c r="E323" s="9"/>
      <c r="F323" s="9"/>
      <c r="G323" s="9"/>
      <c r="H323" s="9"/>
      <c r="I323" s="9"/>
      <c r="J323" s="9"/>
      <c r="K323" s="9"/>
      <c r="L323" s="9"/>
      <c r="M323" s="9"/>
      <c r="N323" s="9"/>
      <c r="O323" s="9"/>
      <c r="P323" s="9"/>
      <c r="Q323" s="9"/>
      <c r="R323" s="9"/>
      <c r="S323" s="9"/>
      <c r="T323" s="9"/>
      <c r="U323" s="9"/>
      <c r="V323" s="9"/>
      <c r="W323" s="9"/>
      <c r="X323" s="9"/>
      <c r="Y323" s="9"/>
      <c r="Z323" s="9"/>
      <c r="AA323" s="9"/>
      <c r="AB323" s="9"/>
      <c r="AC323" s="9"/>
      <c r="AD323" s="9"/>
      <c r="AE323" s="9"/>
      <c r="AF323" s="9"/>
      <c r="AG323" s="9"/>
      <c r="AH323" s="9"/>
      <c r="AI323" s="9"/>
      <c r="AJ323" s="9"/>
      <c r="AK323" s="9"/>
      <c r="AL323" s="9"/>
      <c r="AM323" s="10"/>
      <c r="AN323" s="535"/>
      <c r="AO323" s="6">
        <f t="shared" si="12"/>
        <v>0</v>
      </c>
      <c r="AP323" s="6" t="str">
        <f>IF($D323="","",IF(COUNTIF(SPDB!$B$5:$B$50,$D323)=0,"適用無い？確認して",_xlfn.XLOOKUP($D323,SPDB!$B$5:$B$50,SPDB!$H$5:$H$50,"",,)))</f>
        <v/>
      </c>
      <c r="AQ323" s="112"/>
      <c r="AR323" s="6" t="str">
        <f t="shared" si="13"/>
        <v/>
      </c>
      <c r="AS323" s="6" t="str">
        <f>IF(D323="","",IF(AP323=0,"データ無!!",IF(COUNTIF(WeDB!$D$4:$D$183,$AP323)&gt;0,"WE適用",IF(AP323="適用無い？確認して","データ無!!",IF(AP323="（適用外）","適用無し","WE適用")))))</f>
        <v/>
      </c>
      <c r="AT323" s="6" t="str">
        <f>IF(AND(AS323="WE適用",COUNTIF(Planning!$AS$10:$AS$896,$AP323&amp;"_"&amp;$AR323)&gt;0),"計画ok",IF(AND(AS323="WE適用",COUNTIF(Planning!$AS$10:$AS$896,$AP323&amp;"_"&amp;$AR323)=0),"未反映NG",""))</f>
        <v/>
      </c>
      <c r="AU323" s="6" t="str">
        <f t="shared" si="14"/>
        <v>_</v>
      </c>
    </row>
    <row r="324" spans="1:47" hidden="1" x14ac:dyDescent="0.35">
      <c r="A324" s="8"/>
      <c r="B324" s="9"/>
      <c r="C324" s="9"/>
      <c r="D324" s="9"/>
      <c r="E324" s="9"/>
      <c r="F324" s="9"/>
      <c r="G324" s="9"/>
      <c r="H324" s="9"/>
      <c r="I324" s="9"/>
      <c r="J324" s="9"/>
      <c r="K324" s="9"/>
      <c r="L324" s="9"/>
      <c r="M324" s="9"/>
      <c r="N324" s="9"/>
      <c r="O324" s="9"/>
      <c r="P324" s="9"/>
      <c r="Q324" s="9"/>
      <c r="R324" s="9"/>
      <c r="S324" s="9"/>
      <c r="T324" s="9"/>
      <c r="U324" s="9"/>
      <c r="V324" s="9"/>
      <c r="W324" s="9"/>
      <c r="X324" s="9"/>
      <c r="Y324" s="9"/>
      <c r="Z324" s="9"/>
      <c r="AA324" s="9"/>
      <c r="AB324" s="9"/>
      <c r="AC324" s="9"/>
      <c r="AD324" s="9"/>
      <c r="AE324" s="9"/>
      <c r="AF324" s="9"/>
      <c r="AG324" s="9"/>
      <c r="AH324" s="9"/>
      <c r="AI324" s="9"/>
      <c r="AJ324" s="9"/>
      <c r="AK324" s="9"/>
      <c r="AL324" s="9"/>
      <c r="AM324" s="10"/>
      <c r="AN324" s="535"/>
      <c r="AO324" s="6">
        <f t="shared" si="12"/>
        <v>0</v>
      </c>
      <c r="AP324" s="6" t="str">
        <f>IF($D324="","",IF(COUNTIF(SPDB!$B$5:$B$50,$D324)=0,"適用無い？確認して",_xlfn.XLOOKUP($D324,SPDB!$B$5:$B$50,SPDB!$H$5:$H$50,"",,)))</f>
        <v/>
      </c>
      <c r="AQ324" s="112"/>
      <c r="AR324" s="6" t="str">
        <f t="shared" si="13"/>
        <v/>
      </c>
      <c r="AS324" s="6" t="str">
        <f>IF(D324="","",IF(AP324=0,"データ無!!",IF(COUNTIF(WeDB!$D$4:$D$183,$AP324)&gt;0,"WE適用",IF(AP324="適用無い？確認して","データ無!!",IF(AP324="（適用外）","適用無し","WE適用")))))</f>
        <v/>
      </c>
      <c r="AT324" s="6" t="str">
        <f>IF(AND(AS324="WE適用",COUNTIF(Planning!$AS$10:$AS$896,$AP324&amp;"_"&amp;$AR324)&gt;0),"計画ok",IF(AND(AS324="WE適用",COUNTIF(Planning!$AS$10:$AS$896,$AP324&amp;"_"&amp;$AR324)=0),"未反映NG",""))</f>
        <v/>
      </c>
      <c r="AU324" s="6" t="str">
        <f t="shared" si="14"/>
        <v>_</v>
      </c>
    </row>
    <row r="325" spans="1:47" hidden="1" x14ac:dyDescent="0.35">
      <c r="A325" s="8"/>
      <c r="B325" s="9"/>
      <c r="C325" s="9"/>
      <c r="D325" s="9"/>
      <c r="E325" s="9"/>
      <c r="F325" s="9"/>
      <c r="G325" s="9"/>
      <c r="H325" s="9"/>
      <c r="I325" s="9"/>
      <c r="J325" s="9"/>
      <c r="K325" s="9"/>
      <c r="L325" s="9"/>
      <c r="M325" s="9"/>
      <c r="N325" s="9"/>
      <c r="O325" s="9"/>
      <c r="P325" s="9"/>
      <c r="Q325" s="9"/>
      <c r="R325" s="9"/>
      <c r="S325" s="9"/>
      <c r="T325" s="9"/>
      <c r="U325" s="9"/>
      <c r="V325" s="9"/>
      <c r="W325" s="9"/>
      <c r="X325" s="9"/>
      <c r="Y325" s="9"/>
      <c r="Z325" s="9"/>
      <c r="AA325" s="9"/>
      <c r="AB325" s="9"/>
      <c r="AC325" s="9"/>
      <c r="AD325" s="9"/>
      <c r="AE325" s="9"/>
      <c r="AF325" s="9"/>
      <c r="AG325" s="9"/>
      <c r="AH325" s="9"/>
      <c r="AI325" s="9"/>
      <c r="AJ325" s="9"/>
      <c r="AK325" s="9"/>
      <c r="AL325" s="9"/>
      <c r="AM325" s="10"/>
      <c r="AN325" s="535"/>
      <c r="AO325" s="6">
        <f t="shared" si="12"/>
        <v>0</v>
      </c>
      <c r="AP325" s="6" t="str">
        <f>IF($D325="","",IF(COUNTIF(SPDB!$B$5:$B$50,$D325)=0,"適用無い？確認して",_xlfn.XLOOKUP($D325,SPDB!$B$5:$B$50,SPDB!$H$5:$H$50,"",,)))</f>
        <v/>
      </c>
      <c r="AQ325" s="112"/>
      <c r="AR325" s="6" t="str">
        <f t="shared" si="13"/>
        <v/>
      </c>
      <c r="AS325" s="6" t="str">
        <f>IF(D325="","",IF(AP325=0,"データ無!!",IF(COUNTIF(WeDB!$D$4:$D$183,$AP325)&gt;0,"WE適用",IF(AP325="適用無い？確認して","データ無!!",IF(AP325="（適用外）","適用無し","WE適用")))))</f>
        <v/>
      </c>
      <c r="AT325" s="6" t="str">
        <f>IF(AND(AS325="WE適用",COUNTIF(Planning!$AS$10:$AS$896,$AP325&amp;"_"&amp;$AR325)&gt;0),"計画ok",IF(AND(AS325="WE適用",COUNTIF(Planning!$AS$10:$AS$896,$AP325&amp;"_"&amp;$AR325)=0),"未反映NG",""))</f>
        <v/>
      </c>
      <c r="AU325" s="6" t="str">
        <f t="shared" si="14"/>
        <v>_</v>
      </c>
    </row>
    <row r="326" spans="1:47" hidden="1" x14ac:dyDescent="0.35">
      <c r="A326" s="8"/>
      <c r="B326" s="9"/>
      <c r="C326" s="9"/>
      <c r="D326" s="9"/>
      <c r="E326" s="9"/>
      <c r="F326" s="9"/>
      <c r="G326" s="9"/>
      <c r="H326" s="9"/>
      <c r="I326" s="9"/>
      <c r="J326" s="9"/>
      <c r="K326" s="9"/>
      <c r="L326" s="9"/>
      <c r="M326" s="9"/>
      <c r="N326" s="9"/>
      <c r="O326" s="9"/>
      <c r="P326" s="9"/>
      <c r="Q326" s="9"/>
      <c r="R326" s="9"/>
      <c r="S326" s="9"/>
      <c r="T326" s="9"/>
      <c r="U326" s="9"/>
      <c r="V326" s="9"/>
      <c r="W326" s="9"/>
      <c r="X326" s="9"/>
      <c r="Y326" s="9"/>
      <c r="Z326" s="9"/>
      <c r="AA326" s="9"/>
      <c r="AB326" s="9"/>
      <c r="AC326" s="9"/>
      <c r="AD326" s="9"/>
      <c r="AE326" s="9"/>
      <c r="AF326" s="9"/>
      <c r="AG326" s="9"/>
      <c r="AH326" s="9"/>
      <c r="AI326" s="9"/>
      <c r="AJ326" s="9"/>
      <c r="AK326" s="9"/>
      <c r="AL326" s="9"/>
      <c r="AM326" s="10"/>
      <c r="AN326" s="535"/>
      <c r="AO326" s="6">
        <f t="shared" ref="AO326:AO389" si="15">LEN(D326)</f>
        <v>0</v>
      </c>
      <c r="AP326" s="6" t="str">
        <f>IF($D326="","",IF(COUNTIF(SPDB!$B$5:$B$50,$D326)=0,"適用無い？確認して",_xlfn.XLOOKUP($D326,SPDB!$B$5:$B$50,SPDB!$H$5:$H$50,"",,)))</f>
        <v/>
      </c>
      <c r="AQ326" s="112"/>
      <c r="AR326" s="6" t="str">
        <f t="shared" ref="AR326:AR389" si="16">IF(D326="","","SP")</f>
        <v/>
      </c>
      <c r="AS326" s="6" t="str">
        <f>IF(D326="","",IF(AP326=0,"データ無!!",IF(COUNTIF(WeDB!$D$4:$D$183,$AP326)&gt;0,"WE適用",IF(AP326="適用無い？確認して","データ無!!",IF(AP326="（適用外）","適用無し","WE適用")))))</f>
        <v/>
      </c>
      <c r="AT326" s="6" t="str">
        <f>IF(AND(AS326="WE適用",COUNTIF(Planning!$AS$10:$AS$896,$AP326&amp;"_"&amp;$AR326)&gt;0),"計画ok",IF(AND(AS326="WE適用",COUNTIF(Planning!$AS$10:$AS$896,$AP326&amp;"_"&amp;$AR326)=0),"未反映NG",""))</f>
        <v/>
      </c>
      <c r="AU326" s="6" t="str">
        <f t="shared" ref="AU326:AU389" si="17">AP326&amp;"_"&amp;AR326</f>
        <v>_</v>
      </c>
    </row>
    <row r="327" spans="1:47" hidden="1" x14ac:dyDescent="0.35">
      <c r="A327" s="8"/>
      <c r="B327" s="9"/>
      <c r="C327" s="9"/>
      <c r="D327" s="9"/>
      <c r="E327" s="9"/>
      <c r="F327" s="9"/>
      <c r="G327" s="9"/>
      <c r="H327" s="9"/>
      <c r="I327" s="9"/>
      <c r="J327" s="9"/>
      <c r="K327" s="9"/>
      <c r="L327" s="9"/>
      <c r="M327" s="9"/>
      <c r="N327" s="9"/>
      <c r="O327" s="9"/>
      <c r="P327" s="9"/>
      <c r="Q327" s="9"/>
      <c r="R327" s="9"/>
      <c r="S327" s="9"/>
      <c r="T327" s="9"/>
      <c r="U327" s="9"/>
      <c r="V327" s="9"/>
      <c r="W327" s="9"/>
      <c r="X327" s="9"/>
      <c r="Y327" s="9"/>
      <c r="Z327" s="9"/>
      <c r="AA327" s="9"/>
      <c r="AB327" s="9"/>
      <c r="AC327" s="9"/>
      <c r="AD327" s="9"/>
      <c r="AE327" s="9"/>
      <c r="AF327" s="9"/>
      <c r="AG327" s="9"/>
      <c r="AH327" s="9"/>
      <c r="AI327" s="9"/>
      <c r="AJ327" s="9"/>
      <c r="AK327" s="9"/>
      <c r="AL327" s="9"/>
      <c r="AM327" s="10"/>
      <c r="AN327" s="535"/>
      <c r="AO327" s="6">
        <f t="shared" si="15"/>
        <v>0</v>
      </c>
      <c r="AP327" s="6" t="str">
        <f>IF($D327="","",IF(COUNTIF(SPDB!$B$5:$B$50,$D327)=0,"適用無い？確認して",_xlfn.XLOOKUP($D327,SPDB!$B$5:$B$50,SPDB!$H$5:$H$50,"",,)))</f>
        <v/>
      </c>
      <c r="AQ327" s="112"/>
      <c r="AR327" s="6" t="str">
        <f t="shared" si="16"/>
        <v/>
      </c>
      <c r="AS327" s="6" t="str">
        <f>IF(D327="","",IF(AP327=0,"データ無!!",IF(COUNTIF(WeDB!$D$4:$D$183,$AP327)&gt;0,"WE適用",IF(AP327="適用無い？確認して","データ無!!",IF(AP327="（適用外）","適用無し","WE適用")))))</f>
        <v/>
      </c>
      <c r="AT327" s="6" t="str">
        <f>IF(AND(AS327="WE適用",COUNTIF(Planning!$AS$10:$AS$896,$AP327&amp;"_"&amp;$AR327)&gt;0),"計画ok",IF(AND(AS327="WE適用",COUNTIF(Planning!$AS$10:$AS$896,$AP327&amp;"_"&amp;$AR327)=0),"未反映NG",""))</f>
        <v/>
      </c>
      <c r="AU327" s="6" t="str">
        <f t="shared" si="17"/>
        <v>_</v>
      </c>
    </row>
    <row r="328" spans="1:47" hidden="1" x14ac:dyDescent="0.35">
      <c r="A328" s="8"/>
      <c r="B328" s="9"/>
      <c r="C328" s="9"/>
      <c r="D328" s="9"/>
      <c r="E328" s="9"/>
      <c r="F328" s="9"/>
      <c r="G328" s="9"/>
      <c r="H328" s="9"/>
      <c r="I328" s="9"/>
      <c r="J328" s="9"/>
      <c r="K328" s="9"/>
      <c r="L328" s="9"/>
      <c r="M328" s="9"/>
      <c r="N328" s="9"/>
      <c r="O328" s="9"/>
      <c r="P328" s="9"/>
      <c r="Q328" s="9"/>
      <c r="R328" s="9"/>
      <c r="S328" s="9"/>
      <c r="T328" s="9"/>
      <c r="U328" s="9"/>
      <c r="V328" s="9"/>
      <c r="W328" s="9"/>
      <c r="X328" s="9"/>
      <c r="Y328" s="9"/>
      <c r="Z328" s="9"/>
      <c r="AA328" s="9"/>
      <c r="AB328" s="9"/>
      <c r="AC328" s="9"/>
      <c r="AD328" s="9"/>
      <c r="AE328" s="9"/>
      <c r="AF328" s="9"/>
      <c r="AG328" s="9"/>
      <c r="AH328" s="9"/>
      <c r="AI328" s="9"/>
      <c r="AJ328" s="9"/>
      <c r="AK328" s="9"/>
      <c r="AL328" s="9"/>
      <c r="AM328" s="10"/>
      <c r="AN328" s="535"/>
      <c r="AO328" s="6">
        <f t="shared" si="15"/>
        <v>0</v>
      </c>
      <c r="AP328" s="6" t="str">
        <f>IF($D328="","",IF(COUNTIF(SPDB!$B$5:$B$50,$D328)=0,"適用無い？確認して",_xlfn.XLOOKUP($D328,SPDB!$B$5:$B$50,SPDB!$H$5:$H$50,"",,)))</f>
        <v/>
      </c>
      <c r="AQ328" s="112"/>
      <c r="AR328" s="6" t="str">
        <f t="shared" si="16"/>
        <v/>
      </c>
      <c r="AS328" s="6" t="str">
        <f>IF(D328="","",IF(AP328=0,"データ無!!",IF(COUNTIF(WeDB!$D$4:$D$183,$AP328)&gt;0,"WE適用",IF(AP328="適用無い？確認して","データ無!!",IF(AP328="（適用外）","適用無し","WE適用")))))</f>
        <v/>
      </c>
      <c r="AT328" s="6" t="str">
        <f>IF(AND(AS328="WE適用",COUNTIF(Planning!$AS$10:$AS$896,$AP328&amp;"_"&amp;$AR328)&gt;0),"計画ok",IF(AND(AS328="WE適用",COUNTIF(Planning!$AS$10:$AS$896,$AP328&amp;"_"&amp;$AR328)=0),"未反映NG",""))</f>
        <v/>
      </c>
      <c r="AU328" s="6" t="str">
        <f t="shared" si="17"/>
        <v>_</v>
      </c>
    </row>
    <row r="329" spans="1:47" hidden="1" x14ac:dyDescent="0.35">
      <c r="A329" s="8"/>
      <c r="B329" s="9"/>
      <c r="C329" s="9"/>
      <c r="D329" s="9"/>
      <c r="E329" s="9"/>
      <c r="F329" s="9"/>
      <c r="G329" s="9"/>
      <c r="H329" s="9"/>
      <c r="I329" s="9"/>
      <c r="J329" s="9"/>
      <c r="K329" s="9"/>
      <c r="L329" s="9"/>
      <c r="M329" s="9"/>
      <c r="N329" s="9"/>
      <c r="O329" s="9"/>
      <c r="P329" s="9"/>
      <c r="Q329" s="9"/>
      <c r="R329" s="9"/>
      <c r="S329" s="9"/>
      <c r="T329" s="9"/>
      <c r="U329" s="9"/>
      <c r="V329" s="9"/>
      <c r="W329" s="9"/>
      <c r="X329" s="9"/>
      <c r="Y329" s="9"/>
      <c r="Z329" s="9"/>
      <c r="AA329" s="9"/>
      <c r="AB329" s="9"/>
      <c r="AC329" s="9"/>
      <c r="AD329" s="9"/>
      <c r="AE329" s="9"/>
      <c r="AF329" s="9"/>
      <c r="AG329" s="9"/>
      <c r="AH329" s="9"/>
      <c r="AI329" s="9"/>
      <c r="AJ329" s="9"/>
      <c r="AK329" s="9"/>
      <c r="AL329" s="9"/>
      <c r="AM329" s="10"/>
      <c r="AN329" s="535"/>
      <c r="AO329" s="6">
        <f t="shared" si="15"/>
        <v>0</v>
      </c>
      <c r="AP329" s="6" t="str">
        <f>IF($D329="","",IF(COUNTIF(SPDB!$B$5:$B$50,$D329)=0,"適用無い？確認して",_xlfn.XLOOKUP($D329,SPDB!$B$5:$B$50,SPDB!$H$5:$H$50,"",,)))</f>
        <v/>
      </c>
      <c r="AQ329" s="112"/>
      <c r="AR329" s="6" t="str">
        <f t="shared" si="16"/>
        <v/>
      </c>
      <c r="AS329" s="6" t="str">
        <f>IF(D329="","",IF(AP329=0,"データ無!!",IF(COUNTIF(WeDB!$D$4:$D$183,$AP329)&gt;0,"WE適用",IF(AP329="適用無い？確認して","データ無!!",IF(AP329="（適用外）","適用無し","WE適用")))))</f>
        <v/>
      </c>
      <c r="AT329" s="6" t="str">
        <f>IF(AND(AS329="WE適用",COUNTIF(Planning!$AS$10:$AS$896,$AP329&amp;"_"&amp;$AR329)&gt;0),"計画ok",IF(AND(AS329="WE適用",COUNTIF(Planning!$AS$10:$AS$896,$AP329&amp;"_"&amp;$AR329)=0),"未反映NG",""))</f>
        <v/>
      </c>
      <c r="AU329" s="6" t="str">
        <f t="shared" si="17"/>
        <v>_</v>
      </c>
    </row>
    <row r="330" spans="1:47" hidden="1" x14ac:dyDescent="0.35">
      <c r="A330" s="8"/>
      <c r="B330" s="9"/>
      <c r="C330" s="9"/>
      <c r="D330" s="9"/>
      <c r="E330" s="9"/>
      <c r="F330" s="9"/>
      <c r="G330" s="9"/>
      <c r="H330" s="9"/>
      <c r="I330" s="9"/>
      <c r="J330" s="9"/>
      <c r="K330" s="9"/>
      <c r="L330" s="9"/>
      <c r="M330" s="9"/>
      <c r="N330" s="9"/>
      <c r="O330" s="9"/>
      <c r="P330" s="9"/>
      <c r="Q330" s="9"/>
      <c r="R330" s="9"/>
      <c r="S330" s="9"/>
      <c r="T330" s="9"/>
      <c r="U330" s="9"/>
      <c r="V330" s="9"/>
      <c r="W330" s="9"/>
      <c r="X330" s="9"/>
      <c r="Y330" s="9"/>
      <c r="Z330" s="9"/>
      <c r="AA330" s="9"/>
      <c r="AB330" s="9"/>
      <c r="AC330" s="9"/>
      <c r="AD330" s="9"/>
      <c r="AE330" s="9"/>
      <c r="AF330" s="9"/>
      <c r="AG330" s="9"/>
      <c r="AH330" s="9"/>
      <c r="AI330" s="9"/>
      <c r="AJ330" s="9"/>
      <c r="AK330" s="9"/>
      <c r="AL330" s="9"/>
      <c r="AM330" s="10"/>
      <c r="AN330" s="535"/>
      <c r="AO330" s="6">
        <f t="shared" si="15"/>
        <v>0</v>
      </c>
      <c r="AP330" s="6" t="str">
        <f>IF($D330="","",IF(COUNTIF(SPDB!$B$5:$B$50,$D330)=0,"適用無い？確認して",_xlfn.XLOOKUP($D330,SPDB!$B$5:$B$50,SPDB!$H$5:$H$50,"",,)))</f>
        <v/>
      </c>
      <c r="AQ330" s="112"/>
      <c r="AR330" s="6" t="str">
        <f t="shared" si="16"/>
        <v/>
      </c>
      <c r="AS330" s="6" t="str">
        <f>IF(D330="","",IF(AP330=0,"データ無!!",IF(COUNTIF(WeDB!$D$4:$D$183,$AP330)&gt;0,"WE適用",IF(AP330="適用無い？確認して","データ無!!",IF(AP330="（適用外）","適用無し","WE適用")))))</f>
        <v/>
      </c>
      <c r="AT330" s="6" t="str">
        <f>IF(AND(AS330="WE適用",COUNTIF(Planning!$AS$10:$AS$896,$AP330&amp;"_"&amp;$AR330)&gt;0),"計画ok",IF(AND(AS330="WE適用",COUNTIF(Planning!$AS$10:$AS$896,$AP330&amp;"_"&amp;$AR330)=0),"未反映NG",""))</f>
        <v/>
      </c>
      <c r="AU330" s="6" t="str">
        <f t="shared" si="17"/>
        <v>_</v>
      </c>
    </row>
    <row r="331" spans="1:47" hidden="1" x14ac:dyDescent="0.35">
      <c r="A331" s="8"/>
      <c r="B331" s="9"/>
      <c r="C331" s="9"/>
      <c r="D331" s="9"/>
      <c r="E331" s="9"/>
      <c r="F331" s="9"/>
      <c r="G331" s="9"/>
      <c r="H331" s="9"/>
      <c r="I331" s="9"/>
      <c r="J331" s="9"/>
      <c r="K331" s="9"/>
      <c r="L331" s="9"/>
      <c r="M331" s="9"/>
      <c r="N331" s="9"/>
      <c r="O331" s="9"/>
      <c r="P331" s="9"/>
      <c r="Q331" s="9"/>
      <c r="R331" s="9"/>
      <c r="S331" s="9"/>
      <c r="T331" s="9"/>
      <c r="U331" s="9"/>
      <c r="V331" s="9"/>
      <c r="W331" s="9"/>
      <c r="X331" s="9"/>
      <c r="Y331" s="9"/>
      <c r="Z331" s="9"/>
      <c r="AA331" s="9"/>
      <c r="AB331" s="9"/>
      <c r="AC331" s="9"/>
      <c r="AD331" s="9"/>
      <c r="AE331" s="9"/>
      <c r="AF331" s="9"/>
      <c r="AG331" s="9"/>
      <c r="AH331" s="9"/>
      <c r="AI331" s="9"/>
      <c r="AJ331" s="9"/>
      <c r="AK331" s="9"/>
      <c r="AL331" s="9"/>
      <c r="AM331" s="10"/>
      <c r="AN331" s="535"/>
      <c r="AO331" s="6">
        <f t="shared" si="15"/>
        <v>0</v>
      </c>
      <c r="AP331" s="6" t="str">
        <f>IF($D331="","",IF(COUNTIF(SPDB!$B$5:$B$50,$D331)=0,"適用無い？確認して",_xlfn.XLOOKUP($D331,SPDB!$B$5:$B$50,SPDB!$H$5:$H$50,"",,)))</f>
        <v/>
      </c>
      <c r="AQ331" s="112"/>
      <c r="AR331" s="6" t="str">
        <f t="shared" si="16"/>
        <v/>
      </c>
      <c r="AS331" s="6" t="str">
        <f>IF(D331="","",IF(AP331=0,"データ無!!",IF(COUNTIF(WeDB!$D$4:$D$183,$AP331)&gt;0,"WE適用",IF(AP331="適用無い？確認して","データ無!!",IF(AP331="（適用外）","適用無し","WE適用")))))</f>
        <v/>
      </c>
      <c r="AT331" s="6" t="str">
        <f>IF(AND(AS331="WE適用",COUNTIF(Planning!$AS$10:$AS$896,$AP331&amp;"_"&amp;$AR331)&gt;0),"計画ok",IF(AND(AS331="WE適用",COUNTIF(Planning!$AS$10:$AS$896,$AP331&amp;"_"&amp;$AR331)=0),"未反映NG",""))</f>
        <v/>
      </c>
      <c r="AU331" s="6" t="str">
        <f t="shared" si="17"/>
        <v>_</v>
      </c>
    </row>
    <row r="332" spans="1:47" hidden="1" x14ac:dyDescent="0.35">
      <c r="A332" s="8"/>
      <c r="B332" s="9"/>
      <c r="C332" s="9"/>
      <c r="D332" s="9"/>
      <c r="E332" s="9"/>
      <c r="F332" s="9"/>
      <c r="G332" s="9"/>
      <c r="H332" s="9"/>
      <c r="I332" s="9"/>
      <c r="J332" s="9"/>
      <c r="K332" s="9"/>
      <c r="L332" s="9"/>
      <c r="M332" s="9"/>
      <c r="N332" s="9"/>
      <c r="O332" s="9"/>
      <c r="P332" s="9"/>
      <c r="Q332" s="9"/>
      <c r="R332" s="9"/>
      <c r="S332" s="9"/>
      <c r="T332" s="9"/>
      <c r="U332" s="9"/>
      <c r="V332" s="9"/>
      <c r="W332" s="9"/>
      <c r="X332" s="9"/>
      <c r="Y332" s="9"/>
      <c r="Z332" s="9"/>
      <c r="AA332" s="9"/>
      <c r="AB332" s="9"/>
      <c r="AC332" s="9"/>
      <c r="AD332" s="9"/>
      <c r="AE332" s="9"/>
      <c r="AF332" s="9"/>
      <c r="AG332" s="9"/>
      <c r="AH332" s="9"/>
      <c r="AI332" s="9"/>
      <c r="AJ332" s="9"/>
      <c r="AK332" s="9"/>
      <c r="AL332" s="9"/>
      <c r="AM332" s="10"/>
      <c r="AN332" s="535"/>
      <c r="AO332" s="6">
        <f t="shared" si="15"/>
        <v>0</v>
      </c>
      <c r="AP332" s="6" t="str">
        <f>IF($D332="","",IF(COUNTIF(SPDB!$B$5:$B$50,$D332)=0,"適用無い？確認して",_xlfn.XLOOKUP($D332,SPDB!$B$5:$B$50,SPDB!$H$5:$H$50,"",,)))</f>
        <v/>
      </c>
      <c r="AQ332" s="112"/>
      <c r="AR332" s="6" t="str">
        <f t="shared" si="16"/>
        <v/>
      </c>
      <c r="AS332" s="6" t="str">
        <f>IF(D332="","",IF(AP332=0,"データ無!!",IF(COUNTIF(WeDB!$D$4:$D$183,$AP332)&gt;0,"WE適用",IF(AP332="適用無い？確認して","データ無!!",IF(AP332="（適用外）","適用無し","WE適用")))))</f>
        <v/>
      </c>
      <c r="AT332" s="6" t="str">
        <f>IF(AND(AS332="WE適用",COUNTIF(Planning!$AS$10:$AS$896,$AP332&amp;"_"&amp;$AR332)&gt;0),"計画ok",IF(AND(AS332="WE適用",COUNTIF(Planning!$AS$10:$AS$896,$AP332&amp;"_"&amp;$AR332)=0),"未反映NG",""))</f>
        <v/>
      </c>
      <c r="AU332" s="6" t="str">
        <f t="shared" si="17"/>
        <v>_</v>
      </c>
    </row>
    <row r="333" spans="1:47" hidden="1" x14ac:dyDescent="0.35">
      <c r="A333" s="8"/>
      <c r="B333" s="9"/>
      <c r="C333" s="9"/>
      <c r="D333" s="9"/>
      <c r="E333" s="9"/>
      <c r="F333" s="9"/>
      <c r="G333" s="9"/>
      <c r="H333" s="9"/>
      <c r="I333" s="9"/>
      <c r="J333" s="9"/>
      <c r="K333" s="9"/>
      <c r="L333" s="9"/>
      <c r="M333" s="9"/>
      <c r="N333" s="9"/>
      <c r="O333" s="9"/>
      <c r="P333" s="9"/>
      <c r="Q333" s="9"/>
      <c r="R333" s="9"/>
      <c r="S333" s="9"/>
      <c r="T333" s="9"/>
      <c r="U333" s="9"/>
      <c r="V333" s="9"/>
      <c r="W333" s="9"/>
      <c r="X333" s="9"/>
      <c r="Y333" s="9"/>
      <c r="Z333" s="9"/>
      <c r="AA333" s="9"/>
      <c r="AB333" s="9"/>
      <c r="AC333" s="9"/>
      <c r="AD333" s="9"/>
      <c r="AE333" s="9"/>
      <c r="AF333" s="9"/>
      <c r="AG333" s="9"/>
      <c r="AH333" s="9"/>
      <c r="AI333" s="9"/>
      <c r="AJ333" s="9"/>
      <c r="AK333" s="9"/>
      <c r="AL333" s="9"/>
      <c r="AM333" s="10"/>
      <c r="AN333" s="535"/>
      <c r="AO333" s="6">
        <f t="shared" si="15"/>
        <v>0</v>
      </c>
      <c r="AP333" s="6" t="str">
        <f>IF($D333="","",IF(COUNTIF(SPDB!$B$5:$B$50,$D333)=0,"適用無い？確認して",_xlfn.XLOOKUP($D333,SPDB!$B$5:$B$50,SPDB!$H$5:$H$50,"",,)))</f>
        <v/>
      </c>
      <c r="AQ333" s="112"/>
      <c r="AR333" s="6" t="str">
        <f t="shared" si="16"/>
        <v/>
      </c>
      <c r="AS333" s="6" t="str">
        <f>IF(D333="","",IF(AP333=0,"データ無!!",IF(COUNTIF(WeDB!$D$4:$D$183,$AP333)&gt;0,"WE適用",IF(AP333="適用無い？確認して","データ無!!",IF(AP333="（適用外）","適用無し","WE適用")))))</f>
        <v/>
      </c>
      <c r="AT333" s="6" t="str">
        <f>IF(AND(AS333="WE適用",COUNTIF(Planning!$AS$10:$AS$896,$AP333&amp;"_"&amp;$AR333)&gt;0),"計画ok",IF(AND(AS333="WE適用",COUNTIF(Planning!$AS$10:$AS$896,$AP333&amp;"_"&amp;$AR333)=0),"未反映NG",""))</f>
        <v/>
      </c>
      <c r="AU333" s="6" t="str">
        <f t="shared" si="17"/>
        <v>_</v>
      </c>
    </row>
    <row r="334" spans="1:47" hidden="1" x14ac:dyDescent="0.35">
      <c r="A334" s="8"/>
      <c r="B334" s="9"/>
      <c r="C334" s="9"/>
      <c r="D334" s="9"/>
      <c r="E334" s="9"/>
      <c r="F334" s="9"/>
      <c r="G334" s="9"/>
      <c r="H334" s="9"/>
      <c r="I334" s="9"/>
      <c r="J334" s="9"/>
      <c r="K334" s="9"/>
      <c r="L334" s="9"/>
      <c r="M334" s="9"/>
      <c r="N334" s="9"/>
      <c r="O334" s="9"/>
      <c r="P334" s="9"/>
      <c r="Q334" s="9"/>
      <c r="R334" s="9"/>
      <c r="S334" s="9"/>
      <c r="T334" s="9"/>
      <c r="U334" s="9"/>
      <c r="V334" s="9"/>
      <c r="W334" s="9"/>
      <c r="X334" s="9"/>
      <c r="Y334" s="9"/>
      <c r="Z334" s="9"/>
      <c r="AA334" s="9"/>
      <c r="AB334" s="9"/>
      <c r="AC334" s="9"/>
      <c r="AD334" s="9"/>
      <c r="AE334" s="9"/>
      <c r="AF334" s="9"/>
      <c r="AG334" s="9"/>
      <c r="AH334" s="9"/>
      <c r="AI334" s="9"/>
      <c r="AJ334" s="9"/>
      <c r="AK334" s="9"/>
      <c r="AL334" s="9"/>
      <c r="AM334" s="10"/>
      <c r="AN334" s="535"/>
      <c r="AO334" s="6">
        <f t="shared" si="15"/>
        <v>0</v>
      </c>
      <c r="AP334" s="6" t="str">
        <f>IF($D334="","",IF(COUNTIF(SPDB!$B$5:$B$50,$D334)=0,"適用無い？確認して",_xlfn.XLOOKUP($D334,SPDB!$B$5:$B$50,SPDB!$H$5:$H$50,"",,)))</f>
        <v/>
      </c>
      <c r="AQ334" s="112"/>
      <c r="AR334" s="6" t="str">
        <f t="shared" si="16"/>
        <v/>
      </c>
      <c r="AS334" s="6" t="str">
        <f>IF(D334="","",IF(AP334=0,"データ無!!",IF(COUNTIF(WeDB!$D$4:$D$183,$AP334)&gt;0,"WE適用",IF(AP334="適用無い？確認して","データ無!!",IF(AP334="（適用外）","適用無し","WE適用")))))</f>
        <v/>
      </c>
      <c r="AT334" s="6" t="str">
        <f>IF(AND(AS334="WE適用",COUNTIF(Planning!$AS$10:$AS$896,$AP334&amp;"_"&amp;$AR334)&gt;0),"計画ok",IF(AND(AS334="WE適用",COUNTIF(Planning!$AS$10:$AS$896,$AP334&amp;"_"&amp;$AR334)=0),"未反映NG",""))</f>
        <v/>
      </c>
      <c r="AU334" s="6" t="str">
        <f t="shared" si="17"/>
        <v>_</v>
      </c>
    </row>
    <row r="335" spans="1:47" hidden="1" x14ac:dyDescent="0.35">
      <c r="A335" s="8"/>
      <c r="B335" s="9"/>
      <c r="C335" s="9"/>
      <c r="D335" s="9"/>
      <c r="E335" s="9"/>
      <c r="F335" s="9"/>
      <c r="G335" s="9"/>
      <c r="H335" s="9"/>
      <c r="I335" s="9"/>
      <c r="J335" s="9"/>
      <c r="K335" s="9"/>
      <c r="L335" s="9"/>
      <c r="M335" s="9"/>
      <c r="N335" s="9"/>
      <c r="O335" s="9"/>
      <c r="P335" s="9"/>
      <c r="Q335" s="9"/>
      <c r="R335" s="9"/>
      <c r="S335" s="9"/>
      <c r="T335" s="9"/>
      <c r="U335" s="9"/>
      <c r="V335" s="9"/>
      <c r="W335" s="9"/>
      <c r="X335" s="9"/>
      <c r="Y335" s="9"/>
      <c r="Z335" s="9"/>
      <c r="AA335" s="9"/>
      <c r="AB335" s="9"/>
      <c r="AC335" s="9"/>
      <c r="AD335" s="9"/>
      <c r="AE335" s="9"/>
      <c r="AF335" s="9"/>
      <c r="AG335" s="9"/>
      <c r="AH335" s="9"/>
      <c r="AI335" s="9"/>
      <c r="AJ335" s="9"/>
      <c r="AK335" s="9"/>
      <c r="AL335" s="9"/>
      <c r="AM335" s="10"/>
      <c r="AN335" s="535"/>
      <c r="AO335" s="6">
        <f t="shared" si="15"/>
        <v>0</v>
      </c>
      <c r="AP335" s="6" t="str">
        <f>IF($D335="","",IF(COUNTIF(SPDB!$B$5:$B$50,$D335)=0,"適用無い？確認して",_xlfn.XLOOKUP($D335,SPDB!$B$5:$B$50,SPDB!$H$5:$H$50,"",,)))</f>
        <v/>
      </c>
      <c r="AQ335" s="112"/>
      <c r="AR335" s="6" t="str">
        <f t="shared" si="16"/>
        <v/>
      </c>
      <c r="AS335" s="6" t="str">
        <f>IF(D335="","",IF(AP335=0,"データ無!!",IF(COUNTIF(WeDB!$D$4:$D$183,$AP335)&gt;0,"WE適用",IF(AP335="適用無い？確認して","データ無!!",IF(AP335="（適用外）","適用無し","WE適用")))))</f>
        <v/>
      </c>
      <c r="AT335" s="6" t="str">
        <f>IF(AND(AS335="WE適用",COUNTIF(Planning!$AS$10:$AS$896,$AP335&amp;"_"&amp;$AR335)&gt;0),"計画ok",IF(AND(AS335="WE適用",COUNTIF(Planning!$AS$10:$AS$896,$AP335&amp;"_"&amp;$AR335)=0),"未反映NG",""))</f>
        <v/>
      </c>
      <c r="AU335" s="6" t="str">
        <f t="shared" si="17"/>
        <v>_</v>
      </c>
    </row>
    <row r="336" spans="1:47" hidden="1" x14ac:dyDescent="0.35">
      <c r="A336" s="8"/>
      <c r="B336" s="9"/>
      <c r="C336" s="9"/>
      <c r="D336" s="9"/>
      <c r="E336" s="9"/>
      <c r="F336" s="9"/>
      <c r="G336" s="9"/>
      <c r="H336" s="9"/>
      <c r="I336" s="9"/>
      <c r="J336" s="9"/>
      <c r="K336" s="9"/>
      <c r="L336" s="9"/>
      <c r="M336" s="9"/>
      <c r="N336" s="9"/>
      <c r="O336" s="9"/>
      <c r="P336" s="9"/>
      <c r="Q336" s="9"/>
      <c r="R336" s="9"/>
      <c r="S336" s="9"/>
      <c r="T336" s="9"/>
      <c r="U336" s="9"/>
      <c r="V336" s="9"/>
      <c r="W336" s="9"/>
      <c r="X336" s="9"/>
      <c r="Y336" s="9"/>
      <c r="Z336" s="9"/>
      <c r="AA336" s="9"/>
      <c r="AB336" s="9"/>
      <c r="AC336" s="9"/>
      <c r="AD336" s="9"/>
      <c r="AE336" s="9"/>
      <c r="AF336" s="9"/>
      <c r="AG336" s="9"/>
      <c r="AH336" s="9"/>
      <c r="AI336" s="9"/>
      <c r="AJ336" s="9"/>
      <c r="AK336" s="9"/>
      <c r="AL336" s="9"/>
      <c r="AM336" s="10"/>
      <c r="AN336" s="535"/>
      <c r="AO336" s="6">
        <f t="shared" si="15"/>
        <v>0</v>
      </c>
      <c r="AP336" s="6" t="str">
        <f>IF($D336="","",IF(COUNTIF(SPDB!$B$5:$B$50,$D336)=0,"適用無い？確認して",_xlfn.XLOOKUP($D336,SPDB!$B$5:$B$50,SPDB!$H$5:$H$50,"",,)))</f>
        <v/>
      </c>
      <c r="AQ336" s="112"/>
      <c r="AR336" s="6" t="str">
        <f t="shared" si="16"/>
        <v/>
      </c>
      <c r="AS336" s="6" t="str">
        <f>IF(D336="","",IF(AP336=0,"データ無!!",IF(COUNTIF(WeDB!$D$4:$D$183,$AP336)&gt;0,"WE適用",IF(AP336="適用無い？確認して","データ無!!",IF(AP336="（適用外）","適用無し","WE適用")))))</f>
        <v/>
      </c>
      <c r="AT336" s="6" t="str">
        <f>IF(AND(AS336="WE適用",COUNTIF(Planning!$AS$10:$AS$896,$AP336&amp;"_"&amp;$AR336)&gt;0),"計画ok",IF(AND(AS336="WE適用",COUNTIF(Planning!$AS$10:$AS$896,$AP336&amp;"_"&amp;$AR336)=0),"未反映NG",""))</f>
        <v/>
      </c>
      <c r="AU336" s="6" t="str">
        <f t="shared" si="17"/>
        <v>_</v>
      </c>
    </row>
    <row r="337" spans="1:47" hidden="1" x14ac:dyDescent="0.35">
      <c r="A337" s="8"/>
      <c r="B337" s="9"/>
      <c r="C337" s="9"/>
      <c r="D337" s="9"/>
      <c r="E337" s="9"/>
      <c r="F337" s="9"/>
      <c r="G337" s="9"/>
      <c r="H337" s="9"/>
      <c r="I337" s="9"/>
      <c r="J337" s="9"/>
      <c r="K337" s="9"/>
      <c r="L337" s="9"/>
      <c r="M337" s="9"/>
      <c r="N337" s="9"/>
      <c r="O337" s="9"/>
      <c r="P337" s="9"/>
      <c r="Q337" s="9"/>
      <c r="R337" s="9"/>
      <c r="S337" s="9"/>
      <c r="T337" s="9"/>
      <c r="U337" s="9"/>
      <c r="V337" s="9"/>
      <c r="W337" s="9"/>
      <c r="X337" s="9"/>
      <c r="Y337" s="9"/>
      <c r="Z337" s="9"/>
      <c r="AA337" s="9"/>
      <c r="AB337" s="9"/>
      <c r="AC337" s="9"/>
      <c r="AD337" s="9"/>
      <c r="AE337" s="9"/>
      <c r="AF337" s="9"/>
      <c r="AG337" s="9"/>
      <c r="AH337" s="9"/>
      <c r="AI337" s="9"/>
      <c r="AJ337" s="9"/>
      <c r="AK337" s="9"/>
      <c r="AL337" s="9"/>
      <c r="AM337" s="10"/>
      <c r="AN337" s="535"/>
      <c r="AO337" s="6">
        <f t="shared" si="15"/>
        <v>0</v>
      </c>
      <c r="AP337" s="6" t="str">
        <f>IF($D337="","",IF(COUNTIF(SPDB!$B$5:$B$50,$D337)=0,"適用無い？確認して",_xlfn.XLOOKUP($D337,SPDB!$B$5:$B$50,SPDB!$H$5:$H$50,"",,)))</f>
        <v/>
      </c>
      <c r="AQ337" s="112"/>
      <c r="AR337" s="6" t="str">
        <f t="shared" si="16"/>
        <v/>
      </c>
      <c r="AS337" s="6" t="str">
        <f>IF(D337="","",IF(AP337=0,"データ無!!",IF(COUNTIF(WeDB!$D$4:$D$183,$AP337)&gt;0,"WE適用",IF(AP337="適用無い？確認して","データ無!!",IF(AP337="（適用外）","適用無し","WE適用")))))</f>
        <v/>
      </c>
      <c r="AT337" s="6" t="str">
        <f>IF(AND(AS337="WE適用",COUNTIF(Planning!$AS$10:$AS$896,$AP337&amp;"_"&amp;$AR337)&gt;0),"計画ok",IF(AND(AS337="WE適用",COUNTIF(Planning!$AS$10:$AS$896,$AP337&amp;"_"&amp;$AR337)=0),"未反映NG",""))</f>
        <v/>
      </c>
      <c r="AU337" s="6" t="str">
        <f t="shared" si="17"/>
        <v>_</v>
      </c>
    </row>
    <row r="338" spans="1:47" hidden="1" x14ac:dyDescent="0.35">
      <c r="A338" s="8"/>
      <c r="B338" s="9"/>
      <c r="C338" s="9"/>
      <c r="D338" s="9"/>
      <c r="E338" s="9"/>
      <c r="F338" s="9"/>
      <c r="G338" s="9"/>
      <c r="H338" s="9"/>
      <c r="I338" s="9"/>
      <c r="J338" s="9"/>
      <c r="K338" s="9"/>
      <c r="L338" s="9"/>
      <c r="M338" s="9"/>
      <c r="N338" s="9"/>
      <c r="O338" s="9"/>
      <c r="P338" s="9"/>
      <c r="Q338" s="9"/>
      <c r="R338" s="9"/>
      <c r="S338" s="9"/>
      <c r="T338" s="9"/>
      <c r="U338" s="9"/>
      <c r="V338" s="9"/>
      <c r="W338" s="9"/>
      <c r="X338" s="9"/>
      <c r="Y338" s="9"/>
      <c r="Z338" s="9"/>
      <c r="AA338" s="9"/>
      <c r="AB338" s="9"/>
      <c r="AC338" s="9"/>
      <c r="AD338" s="9"/>
      <c r="AE338" s="9"/>
      <c r="AF338" s="9"/>
      <c r="AG338" s="9"/>
      <c r="AH338" s="9"/>
      <c r="AI338" s="9"/>
      <c r="AJ338" s="9"/>
      <c r="AK338" s="9"/>
      <c r="AL338" s="9"/>
      <c r="AM338" s="10"/>
      <c r="AN338" s="535"/>
      <c r="AO338" s="6">
        <f t="shared" si="15"/>
        <v>0</v>
      </c>
      <c r="AP338" s="6" t="str">
        <f>IF($D338="","",IF(COUNTIF(SPDB!$B$5:$B$50,$D338)=0,"適用無い？確認して",_xlfn.XLOOKUP($D338,SPDB!$B$5:$B$50,SPDB!$H$5:$H$50,"",,)))</f>
        <v/>
      </c>
      <c r="AQ338" s="112"/>
      <c r="AR338" s="6" t="str">
        <f t="shared" si="16"/>
        <v/>
      </c>
      <c r="AS338" s="6" t="str">
        <f>IF(D338="","",IF(AP338=0,"データ無!!",IF(COUNTIF(WeDB!$D$4:$D$183,$AP338)&gt;0,"WE適用",IF(AP338="適用無い？確認して","データ無!!",IF(AP338="（適用外）","適用無し","WE適用")))))</f>
        <v/>
      </c>
      <c r="AT338" s="6" t="str">
        <f>IF(AND(AS338="WE適用",COUNTIF(Planning!$AS$10:$AS$896,$AP338&amp;"_"&amp;$AR338)&gt;0),"計画ok",IF(AND(AS338="WE適用",COUNTIF(Planning!$AS$10:$AS$896,$AP338&amp;"_"&amp;$AR338)=0),"未反映NG",""))</f>
        <v/>
      </c>
      <c r="AU338" s="6" t="str">
        <f t="shared" si="17"/>
        <v>_</v>
      </c>
    </row>
    <row r="339" spans="1:47" hidden="1" x14ac:dyDescent="0.35">
      <c r="A339" s="8"/>
      <c r="B339" s="9"/>
      <c r="C339" s="9"/>
      <c r="D339" s="9"/>
      <c r="E339" s="9"/>
      <c r="F339" s="9"/>
      <c r="G339" s="9"/>
      <c r="H339" s="9"/>
      <c r="I339" s="9"/>
      <c r="J339" s="9"/>
      <c r="K339" s="9"/>
      <c r="L339" s="9"/>
      <c r="M339" s="9"/>
      <c r="N339" s="9"/>
      <c r="O339" s="9"/>
      <c r="P339" s="9"/>
      <c r="Q339" s="9"/>
      <c r="R339" s="9"/>
      <c r="S339" s="9"/>
      <c r="T339" s="9"/>
      <c r="U339" s="9"/>
      <c r="V339" s="9"/>
      <c r="W339" s="9"/>
      <c r="X339" s="9"/>
      <c r="Y339" s="9"/>
      <c r="Z339" s="9"/>
      <c r="AA339" s="9"/>
      <c r="AB339" s="9"/>
      <c r="AC339" s="9"/>
      <c r="AD339" s="9"/>
      <c r="AE339" s="9"/>
      <c r="AF339" s="9"/>
      <c r="AG339" s="9"/>
      <c r="AH339" s="9"/>
      <c r="AI339" s="9"/>
      <c r="AJ339" s="9"/>
      <c r="AK339" s="9"/>
      <c r="AL339" s="9"/>
      <c r="AM339" s="10"/>
      <c r="AN339" s="535"/>
      <c r="AO339" s="6">
        <f t="shared" si="15"/>
        <v>0</v>
      </c>
      <c r="AP339" s="6" t="str">
        <f>IF($D339="","",IF(COUNTIF(SPDB!$B$5:$B$50,$D339)=0,"適用無い？確認して",_xlfn.XLOOKUP($D339,SPDB!$B$5:$B$50,SPDB!$H$5:$H$50,"",,)))</f>
        <v/>
      </c>
      <c r="AQ339" s="112"/>
      <c r="AR339" s="6" t="str">
        <f t="shared" si="16"/>
        <v/>
      </c>
      <c r="AS339" s="6" t="str">
        <f>IF(D339="","",IF(AP339=0,"データ無!!",IF(COUNTIF(WeDB!$D$4:$D$183,$AP339)&gt;0,"WE適用",IF(AP339="適用無い？確認して","データ無!!",IF(AP339="（適用外）","適用無し","WE適用")))))</f>
        <v/>
      </c>
      <c r="AT339" s="6" t="str">
        <f>IF(AND(AS339="WE適用",COUNTIF(Planning!$AS$10:$AS$896,$AP339&amp;"_"&amp;$AR339)&gt;0),"計画ok",IF(AND(AS339="WE適用",COUNTIF(Planning!$AS$10:$AS$896,$AP339&amp;"_"&amp;$AR339)=0),"未反映NG",""))</f>
        <v/>
      </c>
      <c r="AU339" s="6" t="str">
        <f t="shared" si="17"/>
        <v>_</v>
      </c>
    </row>
    <row r="340" spans="1:47" hidden="1" x14ac:dyDescent="0.35">
      <c r="A340" s="8"/>
      <c r="B340" s="9"/>
      <c r="C340" s="9"/>
      <c r="D340" s="9"/>
      <c r="E340" s="9"/>
      <c r="F340" s="9"/>
      <c r="G340" s="9"/>
      <c r="H340" s="9"/>
      <c r="I340" s="9"/>
      <c r="J340" s="9"/>
      <c r="K340" s="9"/>
      <c r="L340" s="9"/>
      <c r="M340" s="9"/>
      <c r="N340" s="9"/>
      <c r="O340" s="9"/>
      <c r="P340" s="9"/>
      <c r="Q340" s="9"/>
      <c r="R340" s="9"/>
      <c r="S340" s="9"/>
      <c r="T340" s="9"/>
      <c r="U340" s="9"/>
      <c r="V340" s="9"/>
      <c r="W340" s="9"/>
      <c r="X340" s="9"/>
      <c r="Y340" s="9"/>
      <c r="Z340" s="9"/>
      <c r="AA340" s="9"/>
      <c r="AB340" s="9"/>
      <c r="AC340" s="9"/>
      <c r="AD340" s="9"/>
      <c r="AE340" s="9"/>
      <c r="AF340" s="9"/>
      <c r="AG340" s="9"/>
      <c r="AH340" s="9"/>
      <c r="AI340" s="9"/>
      <c r="AJ340" s="9"/>
      <c r="AK340" s="9"/>
      <c r="AL340" s="9"/>
      <c r="AM340" s="10"/>
      <c r="AN340" s="535"/>
      <c r="AO340" s="6">
        <f t="shared" si="15"/>
        <v>0</v>
      </c>
      <c r="AP340" s="6" t="str">
        <f>IF($D340="","",IF(COUNTIF(SPDB!$B$5:$B$50,$D340)=0,"適用無い？確認して",_xlfn.XLOOKUP($D340,SPDB!$B$5:$B$50,SPDB!$H$5:$H$50,"",,)))</f>
        <v/>
      </c>
      <c r="AQ340" s="112"/>
      <c r="AR340" s="6" t="str">
        <f t="shared" si="16"/>
        <v/>
      </c>
      <c r="AS340" s="6" t="str">
        <f>IF(D340="","",IF(AP340=0,"データ無!!",IF(COUNTIF(WeDB!$D$4:$D$183,$AP340)&gt;0,"WE適用",IF(AP340="適用無い？確認して","データ無!!",IF(AP340="（適用外）","適用無し","WE適用")))))</f>
        <v/>
      </c>
      <c r="AT340" s="6" t="str">
        <f>IF(AND(AS340="WE適用",COUNTIF(Planning!$AS$10:$AS$896,$AP340&amp;"_"&amp;$AR340)&gt;0),"計画ok",IF(AND(AS340="WE適用",COUNTIF(Planning!$AS$10:$AS$896,$AP340&amp;"_"&amp;$AR340)=0),"未反映NG",""))</f>
        <v/>
      </c>
      <c r="AU340" s="6" t="str">
        <f t="shared" si="17"/>
        <v>_</v>
      </c>
    </row>
    <row r="341" spans="1:47" hidden="1" x14ac:dyDescent="0.35">
      <c r="A341" s="8"/>
      <c r="B341" s="9"/>
      <c r="C341" s="9"/>
      <c r="D341" s="9"/>
      <c r="E341" s="9"/>
      <c r="F341" s="9"/>
      <c r="G341" s="9"/>
      <c r="H341" s="9"/>
      <c r="I341" s="9"/>
      <c r="J341" s="9"/>
      <c r="K341" s="9"/>
      <c r="L341" s="9"/>
      <c r="M341" s="9"/>
      <c r="N341" s="9"/>
      <c r="O341" s="9"/>
      <c r="P341" s="9"/>
      <c r="Q341" s="9"/>
      <c r="R341" s="9"/>
      <c r="S341" s="9"/>
      <c r="T341" s="9"/>
      <c r="U341" s="9"/>
      <c r="V341" s="9"/>
      <c r="W341" s="9"/>
      <c r="X341" s="9"/>
      <c r="Y341" s="9"/>
      <c r="Z341" s="9"/>
      <c r="AA341" s="9"/>
      <c r="AB341" s="9"/>
      <c r="AC341" s="9"/>
      <c r="AD341" s="9"/>
      <c r="AE341" s="9"/>
      <c r="AF341" s="9"/>
      <c r="AG341" s="9"/>
      <c r="AH341" s="9"/>
      <c r="AI341" s="9"/>
      <c r="AJ341" s="9"/>
      <c r="AK341" s="9"/>
      <c r="AL341" s="9"/>
      <c r="AM341" s="10"/>
      <c r="AN341" s="535"/>
      <c r="AO341" s="6">
        <f t="shared" si="15"/>
        <v>0</v>
      </c>
      <c r="AP341" s="6" t="str">
        <f>IF($D341="","",IF(COUNTIF(SPDB!$B$5:$B$50,$D341)=0,"適用無い？確認して",_xlfn.XLOOKUP($D341,SPDB!$B$5:$B$50,SPDB!$H$5:$H$50,"",,)))</f>
        <v/>
      </c>
      <c r="AQ341" s="112"/>
      <c r="AR341" s="6" t="str">
        <f t="shared" si="16"/>
        <v/>
      </c>
      <c r="AS341" s="6" t="str">
        <f>IF(D341="","",IF(AP341=0,"データ無!!",IF(COUNTIF(WeDB!$D$4:$D$183,$AP341)&gt;0,"WE適用",IF(AP341="適用無い？確認して","データ無!!",IF(AP341="（適用外）","適用無し","WE適用")))))</f>
        <v/>
      </c>
      <c r="AT341" s="6" t="str">
        <f>IF(AND(AS341="WE適用",COUNTIF(Planning!$AS$10:$AS$896,$AP341&amp;"_"&amp;$AR341)&gt;0),"計画ok",IF(AND(AS341="WE適用",COUNTIF(Planning!$AS$10:$AS$896,$AP341&amp;"_"&amp;$AR341)=0),"未反映NG",""))</f>
        <v/>
      </c>
      <c r="AU341" s="6" t="str">
        <f t="shared" si="17"/>
        <v>_</v>
      </c>
    </row>
    <row r="342" spans="1:47" hidden="1" x14ac:dyDescent="0.35">
      <c r="A342" s="8"/>
      <c r="B342" s="9"/>
      <c r="C342" s="9"/>
      <c r="D342" s="9"/>
      <c r="E342" s="9"/>
      <c r="F342" s="9"/>
      <c r="G342" s="9"/>
      <c r="H342" s="9"/>
      <c r="I342" s="9"/>
      <c r="J342" s="9"/>
      <c r="K342" s="9"/>
      <c r="L342" s="9"/>
      <c r="M342" s="9"/>
      <c r="N342" s="9"/>
      <c r="O342" s="9"/>
      <c r="P342" s="9"/>
      <c r="Q342" s="9"/>
      <c r="R342" s="9"/>
      <c r="S342" s="9"/>
      <c r="T342" s="9"/>
      <c r="U342" s="9"/>
      <c r="V342" s="9"/>
      <c r="W342" s="9"/>
      <c r="X342" s="9"/>
      <c r="Y342" s="9"/>
      <c r="Z342" s="9"/>
      <c r="AA342" s="9"/>
      <c r="AB342" s="9"/>
      <c r="AC342" s="9"/>
      <c r="AD342" s="9"/>
      <c r="AE342" s="9"/>
      <c r="AF342" s="9"/>
      <c r="AG342" s="9"/>
      <c r="AH342" s="9"/>
      <c r="AI342" s="9"/>
      <c r="AJ342" s="9"/>
      <c r="AK342" s="9"/>
      <c r="AL342" s="9"/>
      <c r="AM342" s="10"/>
      <c r="AN342" s="535"/>
      <c r="AO342" s="6">
        <f t="shared" si="15"/>
        <v>0</v>
      </c>
      <c r="AP342" s="6" t="str">
        <f>IF($D342="","",IF(COUNTIF(SPDB!$B$5:$B$50,$D342)=0,"適用無い？確認して",_xlfn.XLOOKUP($D342,SPDB!$B$5:$B$50,SPDB!$H$5:$H$50,"",,)))</f>
        <v/>
      </c>
      <c r="AQ342" s="112"/>
      <c r="AR342" s="6" t="str">
        <f t="shared" si="16"/>
        <v/>
      </c>
      <c r="AS342" s="6" t="str">
        <f>IF(D342="","",IF(AP342=0,"データ無!!",IF(COUNTIF(WeDB!$D$4:$D$183,$AP342)&gt;0,"WE適用",IF(AP342="適用無い？確認して","データ無!!",IF(AP342="（適用外）","適用無し","WE適用")))))</f>
        <v/>
      </c>
      <c r="AT342" s="6" t="str">
        <f>IF(AND(AS342="WE適用",COUNTIF(Planning!$AS$10:$AS$896,$AP342&amp;"_"&amp;$AR342)&gt;0),"計画ok",IF(AND(AS342="WE適用",COUNTIF(Planning!$AS$10:$AS$896,$AP342&amp;"_"&amp;$AR342)=0),"未反映NG",""))</f>
        <v/>
      </c>
      <c r="AU342" s="6" t="str">
        <f t="shared" si="17"/>
        <v>_</v>
      </c>
    </row>
    <row r="343" spans="1:47" hidden="1" x14ac:dyDescent="0.35">
      <c r="A343" s="8"/>
      <c r="B343" s="9"/>
      <c r="C343" s="9"/>
      <c r="D343" s="9"/>
      <c r="E343" s="9"/>
      <c r="F343" s="9"/>
      <c r="G343" s="9"/>
      <c r="H343" s="9"/>
      <c r="I343" s="9"/>
      <c r="J343" s="9"/>
      <c r="K343" s="9"/>
      <c r="L343" s="9"/>
      <c r="M343" s="9"/>
      <c r="N343" s="9"/>
      <c r="O343" s="9"/>
      <c r="P343" s="9"/>
      <c r="Q343" s="9"/>
      <c r="R343" s="9"/>
      <c r="S343" s="9"/>
      <c r="T343" s="9"/>
      <c r="U343" s="9"/>
      <c r="V343" s="9"/>
      <c r="W343" s="9"/>
      <c r="X343" s="9"/>
      <c r="Y343" s="9"/>
      <c r="Z343" s="9"/>
      <c r="AA343" s="9"/>
      <c r="AB343" s="9"/>
      <c r="AC343" s="9"/>
      <c r="AD343" s="9"/>
      <c r="AE343" s="9"/>
      <c r="AF343" s="9"/>
      <c r="AG343" s="9"/>
      <c r="AH343" s="9"/>
      <c r="AI343" s="9"/>
      <c r="AJ343" s="9"/>
      <c r="AK343" s="9"/>
      <c r="AL343" s="9"/>
      <c r="AM343" s="10"/>
      <c r="AN343" s="535"/>
      <c r="AO343" s="6">
        <f t="shared" si="15"/>
        <v>0</v>
      </c>
      <c r="AP343" s="6" t="str">
        <f>IF($D343="","",IF(COUNTIF(SPDB!$B$5:$B$50,$D343)=0,"適用無い？確認して",_xlfn.XLOOKUP($D343,SPDB!$B$5:$B$50,SPDB!$H$5:$H$50,"",,)))</f>
        <v/>
      </c>
      <c r="AQ343" s="112"/>
      <c r="AR343" s="6" t="str">
        <f t="shared" si="16"/>
        <v/>
      </c>
      <c r="AS343" s="6" t="str">
        <f>IF(D343="","",IF(AP343=0,"データ無!!",IF(COUNTIF(WeDB!$D$4:$D$183,$AP343)&gt;0,"WE適用",IF(AP343="適用無い？確認して","データ無!!",IF(AP343="（適用外）","適用無し","WE適用")))))</f>
        <v/>
      </c>
      <c r="AT343" s="6" t="str">
        <f>IF(AND(AS343="WE適用",COUNTIF(Planning!$AS$10:$AS$896,$AP343&amp;"_"&amp;$AR343)&gt;0),"計画ok",IF(AND(AS343="WE適用",COUNTIF(Planning!$AS$10:$AS$896,$AP343&amp;"_"&amp;$AR343)=0),"未反映NG",""))</f>
        <v/>
      </c>
      <c r="AU343" s="6" t="str">
        <f t="shared" si="17"/>
        <v>_</v>
      </c>
    </row>
    <row r="344" spans="1:47" hidden="1" x14ac:dyDescent="0.35">
      <c r="A344" s="8"/>
      <c r="B344" s="9"/>
      <c r="C344" s="9"/>
      <c r="D344" s="9"/>
      <c r="E344" s="9"/>
      <c r="F344" s="9"/>
      <c r="G344" s="9"/>
      <c r="H344" s="9"/>
      <c r="I344" s="9"/>
      <c r="J344" s="9"/>
      <c r="K344" s="9"/>
      <c r="L344" s="9"/>
      <c r="M344" s="9"/>
      <c r="N344" s="9"/>
      <c r="O344" s="9"/>
      <c r="P344" s="9"/>
      <c r="Q344" s="9"/>
      <c r="R344" s="9"/>
      <c r="S344" s="9"/>
      <c r="T344" s="9"/>
      <c r="U344" s="9"/>
      <c r="V344" s="9"/>
      <c r="W344" s="9"/>
      <c r="X344" s="9"/>
      <c r="Y344" s="9"/>
      <c r="Z344" s="9"/>
      <c r="AA344" s="9"/>
      <c r="AB344" s="9"/>
      <c r="AC344" s="9"/>
      <c r="AD344" s="9"/>
      <c r="AE344" s="9"/>
      <c r="AF344" s="9"/>
      <c r="AG344" s="9"/>
      <c r="AH344" s="9"/>
      <c r="AI344" s="9"/>
      <c r="AJ344" s="9"/>
      <c r="AK344" s="9"/>
      <c r="AL344" s="9"/>
      <c r="AM344" s="10"/>
      <c r="AN344" s="535"/>
      <c r="AO344" s="6">
        <f t="shared" si="15"/>
        <v>0</v>
      </c>
      <c r="AP344" s="6" t="str">
        <f>IF($D344="","",IF(COUNTIF(SPDB!$B$5:$B$50,$D344)=0,"適用無い？確認して",_xlfn.XLOOKUP($D344,SPDB!$B$5:$B$50,SPDB!$H$5:$H$50,"",,)))</f>
        <v/>
      </c>
      <c r="AQ344" s="112"/>
      <c r="AR344" s="6" t="str">
        <f t="shared" si="16"/>
        <v/>
      </c>
      <c r="AS344" s="6" t="str">
        <f>IF(D344="","",IF(AP344=0,"データ無!!",IF(COUNTIF(WeDB!$D$4:$D$183,$AP344)&gt;0,"WE適用",IF(AP344="適用無い？確認して","データ無!!",IF(AP344="（適用外）","適用無し","WE適用")))))</f>
        <v/>
      </c>
      <c r="AT344" s="6" t="str">
        <f>IF(AND(AS344="WE適用",COUNTIF(Planning!$AS$10:$AS$896,$AP344&amp;"_"&amp;$AR344)&gt;0),"計画ok",IF(AND(AS344="WE適用",COUNTIF(Planning!$AS$10:$AS$896,$AP344&amp;"_"&amp;$AR344)=0),"未反映NG",""))</f>
        <v/>
      </c>
      <c r="AU344" s="6" t="str">
        <f t="shared" si="17"/>
        <v>_</v>
      </c>
    </row>
    <row r="345" spans="1:47" hidden="1" x14ac:dyDescent="0.35">
      <c r="A345" s="8"/>
      <c r="B345" s="9"/>
      <c r="C345" s="9"/>
      <c r="D345" s="9"/>
      <c r="E345" s="9"/>
      <c r="F345" s="9"/>
      <c r="G345" s="9"/>
      <c r="H345" s="9"/>
      <c r="I345" s="9"/>
      <c r="J345" s="9"/>
      <c r="K345" s="9"/>
      <c r="L345" s="9"/>
      <c r="M345" s="9"/>
      <c r="N345" s="9"/>
      <c r="O345" s="9"/>
      <c r="P345" s="9"/>
      <c r="Q345" s="9"/>
      <c r="R345" s="9"/>
      <c r="S345" s="9"/>
      <c r="T345" s="9"/>
      <c r="U345" s="9"/>
      <c r="V345" s="9"/>
      <c r="W345" s="9"/>
      <c r="X345" s="9"/>
      <c r="Y345" s="9"/>
      <c r="Z345" s="9"/>
      <c r="AA345" s="9"/>
      <c r="AB345" s="9"/>
      <c r="AC345" s="9"/>
      <c r="AD345" s="9"/>
      <c r="AE345" s="9"/>
      <c r="AF345" s="9"/>
      <c r="AG345" s="9"/>
      <c r="AH345" s="9"/>
      <c r="AI345" s="9"/>
      <c r="AJ345" s="9"/>
      <c r="AK345" s="9"/>
      <c r="AL345" s="9"/>
      <c r="AM345" s="10"/>
      <c r="AN345" s="535"/>
      <c r="AO345" s="6">
        <f t="shared" si="15"/>
        <v>0</v>
      </c>
      <c r="AP345" s="6" t="str">
        <f>IF($D345="","",IF(COUNTIF(SPDB!$B$5:$B$50,$D345)=0,"適用無い？確認して",_xlfn.XLOOKUP($D345,SPDB!$B$5:$B$50,SPDB!$H$5:$H$50,"",,)))</f>
        <v/>
      </c>
      <c r="AQ345" s="112"/>
      <c r="AR345" s="6" t="str">
        <f t="shared" si="16"/>
        <v/>
      </c>
      <c r="AS345" s="6" t="str">
        <f>IF(D345="","",IF(AP345=0,"データ無!!",IF(COUNTIF(WeDB!$D$4:$D$183,$AP345)&gt;0,"WE適用",IF(AP345="適用無い？確認して","データ無!!",IF(AP345="（適用外）","適用無し","WE適用")))))</f>
        <v/>
      </c>
      <c r="AT345" s="6" t="str">
        <f>IF(AND(AS345="WE適用",COUNTIF(Planning!$AS$10:$AS$896,$AP345&amp;"_"&amp;$AR345)&gt;0),"計画ok",IF(AND(AS345="WE適用",COUNTIF(Planning!$AS$10:$AS$896,$AP345&amp;"_"&amp;$AR345)=0),"未反映NG",""))</f>
        <v/>
      </c>
      <c r="AU345" s="6" t="str">
        <f t="shared" si="17"/>
        <v>_</v>
      </c>
    </row>
    <row r="346" spans="1:47" hidden="1" x14ac:dyDescent="0.35">
      <c r="A346" s="8"/>
      <c r="B346" s="9"/>
      <c r="C346" s="9"/>
      <c r="D346" s="9"/>
      <c r="E346" s="9"/>
      <c r="F346" s="9"/>
      <c r="G346" s="9"/>
      <c r="H346" s="9"/>
      <c r="I346" s="9"/>
      <c r="J346" s="9"/>
      <c r="K346" s="9"/>
      <c r="L346" s="9"/>
      <c r="M346" s="9"/>
      <c r="N346" s="9"/>
      <c r="O346" s="9"/>
      <c r="P346" s="9"/>
      <c r="Q346" s="9"/>
      <c r="R346" s="9"/>
      <c r="S346" s="9"/>
      <c r="T346" s="9"/>
      <c r="U346" s="9"/>
      <c r="V346" s="9"/>
      <c r="W346" s="9"/>
      <c r="X346" s="9"/>
      <c r="Y346" s="9"/>
      <c r="Z346" s="9"/>
      <c r="AA346" s="9"/>
      <c r="AB346" s="9"/>
      <c r="AC346" s="9"/>
      <c r="AD346" s="9"/>
      <c r="AE346" s="9"/>
      <c r="AF346" s="9"/>
      <c r="AG346" s="9"/>
      <c r="AH346" s="9"/>
      <c r="AI346" s="9"/>
      <c r="AJ346" s="9"/>
      <c r="AK346" s="9"/>
      <c r="AL346" s="9"/>
      <c r="AM346" s="10"/>
      <c r="AN346" s="535"/>
      <c r="AO346" s="6">
        <f t="shared" si="15"/>
        <v>0</v>
      </c>
      <c r="AP346" s="6" t="str">
        <f>IF($D346="","",IF(COUNTIF(SPDB!$B$5:$B$50,$D346)=0,"適用無い？確認して",_xlfn.XLOOKUP($D346,SPDB!$B$5:$B$50,SPDB!$H$5:$H$50,"",,)))</f>
        <v/>
      </c>
      <c r="AQ346" s="112"/>
      <c r="AR346" s="6" t="str">
        <f t="shared" si="16"/>
        <v/>
      </c>
      <c r="AS346" s="6" t="str">
        <f>IF(D346="","",IF(AP346=0,"データ無!!",IF(COUNTIF(WeDB!$D$4:$D$183,$AP346)&gt;0,"WE適用",IF(AP346="適用無い？確認して","データ無!!",IF(AP346="（適用外）","適用無し","WE適用")))))</f>
        <v/>
      </c>
      <c r="AT346" s="6" t="str">
        <f>IF(AND(AS346="WE適用",COUNTIF(Planning!$AS$10:$AS$896,$AP346&amp;"_"&amp;$AR346)&gt;0),"計画ok",IF(AND(AS346="WE適用",COUNTIF(Planning!$AS$10:$AS$896,$AP346&amp;"_"&amp;$AR346)=0),"未反映NG",""))</f>
        <v/>
      </c>
      <c r="AU346" s="6" t="str">
        <f t="shared" si="17"/>
        <v>_</v>
      </c>
    </row>
    <row r="347" spans="1:47" hidden="1" x14ac:dyDescent="0.35">
      <c r="A347" s="8"/>
      <c r="B347" s="9"/>
      <c r="C347" s="9"/>
      <c r="D347" s="9"/>
      <c r="E347" s="9"/>
      <c r="F347" s="9"/>
      <c r="G347" s="9"/>
      <c r="H347" s="9"/>
      <c r="I347" s="9"/>
      <c r="J347" s="9"/>
      <c r="K347" s="9"/>
      <c r="L347" s="9"/>
      <c r="M347" s="9"/>
      <c r="N347" s="9"/>
      <c r="O347" s="9"/>
      <c r="P347" s="9"/>
      <c r="Q347" s="9"/>
      <c r="R347" s="9"/>
      <c r="S347" s="9"/>
      <c r="T347" s="9"/>
      <c r="U347" s="9"/>
      <c r="V347" s="9"/>
      <c r="W347" s="9"/>
      <c r="X347" s="9"/>
      <c r="Y347" s="9"/>
      <c r="Z347" s="9"/>
      <c r="AA347" s="9"/>
      <c r="AB347" s="9"/>
      <c r="AC347" s="9"/>
      <c r="AD347" s="9"/>
      <c r="AE347" s="9"/>
      <c r="AF347" s="9"/>
      <c r="AG347" s="9"/>
      <c r="AH347" s="9"/>
      <c r="AI347" s="9"/>
      <c r="AJ347" s="9"/>
      <c r="AK347" s="9"/>
      <c r="AL347" s="9"/>
      <c r="AM347" s="10"/>
      <c r="AN347" s="535"/>
      <c r="AO347" s="6">
        <f t="shared" si="15"/>
        <v>0</v>
      </c>
      <c r="AP347" s="6" t="str">
        <f>IF($D347="","",IF(COUNTIF(SPDB!$B$5:$B$50,$D347)=0,"適用無い？確認して",_xlfn.XLOOKUP($D347,SPDB!$B$5:$B$50,SPDB!$H$5:$H$50,"",,)))</f>
        <v/>
      </c>
      <c r="AQ347" s="112"/>
      <c r="AR347" s="6" t="str">
        <f t="shared" si="16"/>
        <v/>
      </c>
      <c r="AS347" s="6" t="str">
        <f>IF(D347="","",IF(AP347=0,"データ無!!",IF(COUNTIF(WeDB!$D$4:$D$183,$AP347)&gt;0,"WE適用",IF(AP347="適用無い？確認して","データ無!!",IF(AP347="（適用外）","適用無し","WE適用")))))</f>
        <v/>
      </c>
      <c r="AT347" s="6" t="str">
        <f>IF(AND(AS347="WE適用",COUNTIF(Planning!$AS$10:$AS$896,$AP347&amp;"_"&amp;$AR347)&gt;0),"計画ok",IF(AND(AS347="WE適用",COUNTIF(Planning!$AS$10:$AS$896,$AP347&amp;"_"&amp;$AR347)=0),"未反映NG",""))</f>
        <v/>
      </c>
      <c r="AU347" s="6" t="str">
        <f t="shared" si="17"/>
        <v>_</v>
      </c>
    </row>
    <row r="348" spans="1:47" hidden="1" x14ac:dyDescent="0.35">
      <c r="A348" s="8"/>
      <c r="B348" s="9"/>
      <c r="C348" s="9"/>
      <c r="D348" s="9"/>
      <c r="E348" s="9"/>
      <c r="F348" s="9"/>
      <c r="G348" s="9"/>
      <c r="H348" s="9"/>
      <c r="I348" s="9"/>
      <c r="J348" s="9"/>
      <c r="K348" s="9"/>
      <c r="L348" s="9"/>
      <c r="M348" s="9"/>
      <c r="N348" s="9"/>
      <c r="O348" s="9"/>
      <c r="P348" s="9"/>
      <c r="Q348" s="9"/>
      <c r="R348" s="9"/>
      <c r="S348" s="9"/>
      <c r="T348" s="9"/>
      <c r="U348" s="9"/>
      <c r="V348" s="9"/>
      <c r="W348" s="9"/>
      <c r="X348" s="9"/>
      <c r="Y348" s="9"/>
      <c r="Z348" s="9"/>
      <c r="AA348" s="9"/>
      <c r="AB348" s="9"/>
      <c r="AC348" s="9"/>
      <c r="AD348" s="9"/>
      <c r="AE348" s="9"/>
      <c r="AF348" s="9"/>
      <c r="AG348" s="9"/>
      <c r="AH348" s="9"/>
      <c r="AI348" s="9"/>
      <c r="AJ348" s="9"/>
      <c r="AK348" s="9"/>
      <c r="AL348" s="9"/>
      <c r="AM348" s="10"/>
      <c r="AN348" s="535"/>
      <c r="AO348" s="6">
        <f t="shared" si="15"/>
        <v>0</v>
      </c>
      <c r="AP348" s="6" t="str">
        <f>IF($D348="","",IF(COUNTIF(SPDB!$B$5:$B$50,$D348)=0,"適用無い？確認して",_xlfn.XLOOKUP($D348,SPDB!$B$5:$B$50,SPDB!$H$5:$H$50,"",,)))</f>
        <v/>
      </c>
      <c r="AQ348" s="112"/>
      <c r="AR348" s="6" t="str">
        <f t="shared" si="16"/>
        <v/>
      </c>
      <c r="AS348" s="6" t="str">
        <f>IF(D348="","",IF(AP348=0,"データ無!!",IF(COUNTIF(WeDB!$D$4:$D$183,$AP348)&gt;0,"WE適用",IF(AP348="適用無い？確認して","データ無!!",IF(AP348="（適用外）","適用無し","WE適用")))))</f>
        <v/>
      </c>
      <c r="AT348" s="6" t="str">
        <f>IF(AND(AS348="WE適用",COUNTIF(Planning!$AS$10:$AS$896,$AP348&amp;"_"&amp;$AR348)&gt;0),"計画ok",IF(AND(AS348="WE適用",COUNTIF(Planning!$AS$10:$AS$896,$AP348&amp;"_"&amp;$AR348)=0),"未反映NG",""))</f>
        <v/>
      </c>
      <c r="AU348" s="6" t="str">
        <f t="shared" si="17"/>
        <v>_</v>
      </c>
    </row>
    <row r="349" spans="1:47" hidden="1" x14ac:dyDescent="0.35">
      <c r="A349" s="8"/>
      <c r="B349" s="9"/>
      <c r="C349" s="9"/>
      <c r="D349" s="9"/>
      <c r="E349" s="9"/>
      <c r="F349" s="9"/>
      <c r="G349" s="9"/>
      <c r="H349" s="9"/>
      <c r="I349" s="9"/>
      <c r="J349" s="9"/>
      <c r="K349" s="9"/>
      <c r="L349" s="9"/>
      <c r="M349" s="9"/>
      <c r="N349" s="9"/>
      <c r="O349" s="9"/>
      <c r="P349" s="9"/>
      <c r="Q349" s="9"/>
      <c r="R349" s="9"/>
      <c r="S349" s="9"/>
      <c r="T349" s="9"/>
      <c r="U349" s="9"/>
      <c r="V349" s="9"/>
      <c r="W349" s="9"/>
      <c r="X349" s="9"/>
      <c r="Y349" s="9"/>
      <c r="Z349" s="9"/>
      <c r="AA349" s="9"/>
      <c r="AB349" s="9"/>
      <c r="AC349" s="9"/>
      <c r="AD349" s="9"/>
      <c r="AE349" s="9"/>
      <c r="AF349" s="9"/>
      <c r="AG349" s="9"/>
      <c r="AH349" s="9"/>
      <c r="AI349" s="9"/>
      <c r="AJ349" s="9"/>
      <c r="AK349" s="9"/>
      <c r="AL349" s="9"/>
      <c r="AM349" s="10"/>
      <c r="AN349" s="535"/>
      <c r="AO349" s="6">
        <f t="shared" si="15"/>
        <v>0</v>
      </c>
      <c r="AP349" s="6" t="str">
        <f>IF($D349="","",IF(COUNTIF(SPDB!$B$5:$B$50,$D349)=0,"適用無い？確認して",_xlfn.XLOOKUP($D349,SPDB!$B$5:$B$50,SPDB!$H$5:$H$50,"",,)))</f>
        <v/>
      </c>
      <c r="AQ349" s="112"/>
      <c r="AR349" s="6" t="str">
        <f t="shared" si="16"/>
        <v/>
      </c>
      <c r="AS349" s="6" t="str">
        <f>IF(D349="","",IF(AP349=0,"データ無!!",IF(COUNTIF(WeDB!$D$4:$D$183,$AP349)&gt;0,"WE適用",IF(AP349="適用無い？確認して","データ無!!",IF(AP349="（適用外）","適用無し","WE適用")))))</f>
        <v/>
      </c>
      <c r="AT349" s="6" t="str">
        <f>IF(AND(AS349="WE適用",COUNTIF(Planning!$AS$10:$AS$896,$AP349&amp;"_"&amp;$AR349)&gt;0),"計画ok",IF(AND(AS349="WE適用",COUNTIF(Planning!$AS$10:$AS$896,$AP349&amp;"_"&amp;$AR349)=0),"未反映NG",""))</f>
        <v/>
      </c>
      <c r="AU349" s="6" t="str">
        <f t="shared" si="17"/>
        <v>_</v>
      </c>
    </row>
    <row r="350" spans="1:47" hidden="1" x14ac:dyDescent="0.35">
      <c r="A350" s="8"/>
      <c r="B350" s="9"/>
      <c r="C350" s="9"/>
      <c r="D350" s="9"/>
      <c r="E350" s="9"/>
      <c r="F350" s="9"/>
      <c r="G350" s="9"/>
      <c r="H350" s="9"/>
      <c r="I350" s="9"/>
      <c r="J350" s="9"/>
      <c r="K350" s="9"/>
      <c r="L350" s="9"/>
      <c r="M350" s="9"/>
      <c r="N350" s="9"/>
      <c r="O350" s="9"/>
      <c r="P350" s="9"/>
      <c r="Q350" s="9"/>
      <c r="R350" s="9"/>
      <c r="S350" s="9"/>
      <c r="T350" s="9"/>
      <c r="U350" s="9"/>
      <c r="V350" s="9"/>
      <c r="W350" s="9"/>
      <c r="X350" s="9"/>
      <c r="Y350" s="9"/>
      <c r="Z350" s="9"/>
      <c r="AA350" s="9"/>
      <c r="AB350" s="9"/>
      <c r="AC350" s="9"/>
      <c r="AD350" s="9"/>
      <c r="AE350" s="9"/>
      <c r="AF350" s="9"/>
      <c r="AG350" s="9"/>
      <c r="AH350" s="9"/>
      <c r="AI350" s="9"/>
      <c r="AJ350" s="9"/>
      <c r="AK350" s="9"/>
      <c r="AL350" s="9"/>
      <c r="AM350" s="10"/>
      <c r="AN350" s="535"/>
      <c r="AO350" s="6">
        <f t="shared" si="15"/>
        <v>0</v>
      </c>
      <c r="AP350" s="6" t="str">
        <f>IF($D350="","",IF(COUNTIF(SPDB!$B$5:$B$50,$D350)=0,"適用無い？確認して",_xlfn.XLOOKUP($D350,SPDB!$B$5:$B$50,SPDB!$H$5:$H$50,"",,)))</f>
        <v/>
      </c>
      <c r="AQ350" s="112"/>
      <c r="AR350" s="6" t="str">
        <f t="shared" si="16"/>
        <v/>
      </c>
      <c r="AS350" s="6" t="str">
        <f>IF(D350="","",IF(AP350=0,"データ無!!",IF(COUNTIF(WeDB!$D$4:$D$183,$AP350)&gt;0,"WE適用",IF(AP350="適用無い？確認して","データ無!!",IF(AP350="（適用外）","適用無し","WE適用")))))</f>
        <v/>
      </c>
      <c r="AT350" s="6" t="str">
        <f>IF(AND(AS350="WE適用",COUNTIF(Planning!$AS$10:$AS$896,$AP350&amp;"_"&amp;$AR350)&gt;0),"計画ok",IF(AND(AS350="WE適用",COUNTIF(Planning!$AS$10:$AS$896,$AP350&amp;"_"&amp;$AR350)=0),"未反映NG",""))</f>
        <v/>
      </c>
      <c r="AU350" s="6" t="str">
        <f t="shared" si="17"/>
        <v>_</v>
      </c>
    </row>
    <row r="351" spans="1:47" hidden="1" x14ac:dyDescent="0.35">
      <c r="A351" s="8"/>
      <c r="B351" s="9"/>
      <c r="C351" s="9"/>
      <c r="D351" s="9"/>
      <c r="E351" s="9"/>
      <c r="F351" s="9"/>
      <c r="G351" s="9"/>
      <c r="H351" s="9"/>
      <c r="I351" s="9"/>
      <c r="J351" s="9"/>
      <c r="K351" s="9"/>
      <c r="L351" s="9"/>
      <c r="M351" s="9"/>
      <c r="N351" s="9"/>
      <c r="O351" s="9"/>
      <c r="P351" s="9"/>
      <c r="Q351" s="9"/>
      <c r="R351" s="9"/>
      <c r="S351" s="9"/>
      <c r="T351" s="9"/>
      <c r="U351" s="9"/>
      <c r="V351" s="9"/>
      <c r="W351" s="9"/>
      <c r="X351" s="9"/>
      <c r="Y351" s="9"/>
      <c r="Z351" s="9"/>
      <c r="AA351" s="9"/>
      <c r="AB351" s="9"/>
      <c r="AC351" s="9"/>
      <c r="AD351" s="9"/>
      <c r="AE351" s="9"/>
      <c r="AF351" s="9"/>
      <c r="AG351" s="9"/>
      <c r="AH351" s="9"/>
      <c r="AI351" s="9"/>
      <c r="AJ351" s="9"/>
      <c r="AK351" s="9"/>
      <c r="AL351" s="9"/>
      <c r="AM351" s="10"/>
      <c r="AN351" s="535"/>
      <c r="AO351" s="6">
        <f t="shared" si="15"/>
        <v>0</v>
      </c>
      <c r="AP351" s="6" t="str">
        <f>IF($D351="","",IF(COUNTIF(SPDB!$B$5:$B$50,$D351)=0,"適用無い？確認して",_xlfn.XLOOKUP($D351,SPDB!$B$5:$B$50,SPDB!$H$5:$H$50,"",,)))</f>
        <v/>
      </c>
      <c r="AQ351" s="112"/>
      <c r="AR351" s="6" t="str">
        <f t="shared" si="16"/>
        <v/>
      </c>
      <c r="AS351" s="6" t="str">
        <f>IF(D351="","",IF(AP351=0,"データ無!!",IF(COUNTIF(WeDB!$D$4:$D$183,$AP351)&gt;0,"WE適用",IF(AP351="適用無い？確認して","データ無!!",IF(AP351="（適用外）","適用無し","WE適用")))))</f>
        <v/>
      </c>
      <c r="AT351" s="6" t="str">
        <f>IF(AND(AS351="WE適用",COUNTIF(Planning!$AS$10:$AS$896,$AP351&amp;"_"&amp;$AR351)&gt;0),"計画ok",IF(AND(AS351="WE適用",COUNTIF(Planning!$AS$10:$AS$896,$AP351&amp;"_"&amp;$AR351)=0),"未反映NG",""))</f>
        <v/>
      </c>
      <c r="AU351" s="6" t="str">
        <f t="shared" si="17"/>
        <v>_</v>
      </c>
    </row>
    <row r="352" spans="1:47" hidden="1" x14ac:dyDescent="0.35">
      <c r="A352" s="8"/>
      <c r="B352" s="9"/>
      <c r="C352" s="9"/>
      <c r="D352" s="9"/>
      <c r="E352" s="9"/>
      <c r="F352" s="9"/>
      <c r="G352" s="9"/>
      <c r="H352" s="9"/>
      <c r="I352" s="9"/>
      <c r="J352" s="9"/>
      <c r="K352" s="9"/>
      <c r="L352" s="9"/>
      <c r="M352" s="9"/>
      <c r="N352" s="9"/>
      <c r="O352" s="9"/>
      <c r="P352" s="9"/>
      <c r="Q352" s="9"/>
      <c r="R352" s="9"/>
      <c r="S352" s="9"/>
      <c r="T352" s="9"/>
      <c r="U352" s="9"/>
      <c r="V352" s="9"/>
      <c r="W352" s="9"/>
      <c r="X352" s="9"/>
      <c r="Y352" s="9"/>
      <c r="Z352" s="9"/>
      <c r="AA352" s="9"/>
      <c r="AB352" s="9"/>
      <c r="AC352" s="9"/>
      <c r="AD352" s="9"/>
      <c r="AE352" s="9"/>
      <c r="AF352" s="9"/>
      <c r="AG352" s="9"/>
      <c r="AH352" s="9"/>
      <c r="AI352" s="9"/>
      <c r="AJ352" s="9"/>
      <c r="AK352" s="9"/>
      <c r="AL352" s="9"/>
      <c r="AM352" s="10"/>
      <c r="AN352" s="535"/>
      <c r="AO352" s="6">
        <f t="shared" si="15"/>
        <v>0</v>
      </c>
      <c r="AP352" s="6" t="str">
        <f>IF($D352="","",IF(COUNTIF(SPDB!$B$5:$B$50,$D352)=0,"適用無い？確認して",_xlfn.XLOOKUP($D352,SPDB!$B$5:$B$50,SPDB!$H$5:$H$50,"",,)))</f>
        <v/>
      </c>
      <c r="AQ352" s="112"/>
      <c r="AR352" s="6" t="str">
        <f t="shared" si="16"/>
        <v/>
      </c>
      <c r="AS352" s="6" t="str">
        <f>IF(D352="","",IF(AP352=0,"データ無!!",IF(COUNTIF(WeDB!$D$4:$D$183,$AP352)&gt;0,"WE適用",IF(AP352="適用無い？確認して","データ無!!",IF(AP352="（適用外）","適用無し","WE適用")))))</f>
        <v/>
      </c>
      <c r="AT352" s="6" t="str">
        <f>IF(AND(AS352="WE適用",COUNTIF(Planning!$AS$10:$AS$896,$AP352&amp;"_"&amp;$AR352)&gt;0),"計画ok",IF(AND(AS352="WE適用",COUNTIF(Planning!$AS$10:$AS$896,$AP352&amp;"_"&amp;$AR352)=0),"未反映NG",""))</f>
        <v/>
      </c>
      <c r="AU352" s="6" t="str">
        <f t="shared" si="17"/>
        <v>_</v>
      </c>
    </row>
    <row r="353" spans="1:47" hidden="1" x14ac:dyDescent="0.35">
      <c r="A353" s="8"/>
      <c r="B353" s="9"/>
      <c r="C353" s="9"/>
      <c r="D353" s="9"/>
      <c r="E353" s="9"/>
      <c r="F353" s="9"/>
      <c r="G353" s="9"/>
      <c r="H353" s="9"/>
      <c r="I353" s="9"/>
      <c r="J353" s="9"/>
      <c r="K353" s="9"/>
      <c r="L353" s="9"/>
      <c r="M353" s="9"/>
      <c r="N353" s="9"/>
      <c r="O353" s="9"/>
      <c r="P353" s="9"/>
      <c r="Q353" s="9"/>
      <c r="R353" s="9"/>
      <c r="S353" s="9"/>
      <c r="T353" s="9"/>
      <c r="U353" s="9"/>
      <c r="V353" s="9"/>
      <c r="W353" s="9"/>
      <c r="X353" s="9"/>
      <c r="Y353" s="9"/>
      <c r="Z353" s="9"/>
      <c r="AA353" s="9"/>
      <c r="AB353" s="9"/>
      <c r="AC353" s="9"/>
      <c r="AD353" s="9"/>
      <c r="AE353" s="9"/>
      <c r="AF353" s="9"/>
      <c r="AG353" s="9"/>
      <c r="AH353" s="9"/>
      <c r="AI353" s="9"/>
      <c r="AJ353" s="9"/>
      <c r="AK353" s="9"/>
      <c r="AL353" s="9"/>
      <c r="AM353" s="10"/>
      <c r="AN353" s="535"/>
      <c r="AO353" s="6">
        <f t="shared" si="15"/>
        <v>0</v>
      </c>
      <c r="AP353" s="6" t="str">
        <f>IF($D353="","",IF(COUNTIF(SPDB!$B$5:$B$50,$D353)=0,"適用無い？確認して",_xlfn.XLOOKUP($D353,SPDB!$B$5:$B$50,SPDB!$H$5:$H$50,"",,)))</f>
        <v/>
      </c>
      <c r="AQ353" s="112"/>
      <c r="AR353" s="6" t="str">
        <f t="shared" si="16"/>
        <v/>
      </c>
      <c r="AS353" s="6" t="str">
        <f>IF(D353="","",IF(AP353=0,"データ無!!",IF(COUNTIF(WeDB!$D$4:$D$183,$AP353)&gt;0,"WE適用",IF(AP353="適用無い？確認して","データ無!!",IF(AP353="（適用外）","適用無し","WE適用")))))</f>
        <v/>
      </c>
      <c r="AT353" s="6" t="str">
        <f>IF(AND(AS353="WE適用",COUNTIF(Planning!$AS$10:$AS$896,$AP353&amp;"_"&amp;$AR353)&gt;0),"計画ok",IF(AND(AS353="WE適用",COUNTIF(Planning!$AS$10:$AS$896,$AP353&amp;"_"&amp;$AR353)=0),"未反映NG",""))</f>
        <v/>
      </c>
      <c r="AU353" s="6" t="str">
        <f t="shared" si="17"/>
        <v>_</v>
      </c>
    </row>
    <row r="354" spans="1:47" hidden="1" x14ac:dyDescent="0.35">
      <c r="A354" s="8"/>
      <c r="B354" s="9"/>
      <c r="C354" s="9"/>
      <c r="D354" s="9"/>
      <c r="E354" s="9"/>
      <c r="F354" s="9"/>
      <c r="G354" s="9"/>
      <c r="H354" s="9"/>
      <c r="I354" s="9"/>
      <c r="J354" s="9"/>
      <c r="K354" s="9"/>
      <c r="L354" s="9"/>
      <c r="M354" s="9"/>
      <c r="N354" s="9"/>
      <c r="O354" s="9"/>
      <c r="P354" s="9"/>
      <c r="Q354" s="9"/>
      <c r="R354" s="9"/>
      <c r="S354" s="9"/>
      <c r="T354" s="9"/>
      <c r="U354" s="9"/>
      <c r="V354" s="9"/>
      <c r="W354" s="9"/>
      <c r="X354" s="9"/>
      <c r="Y354" s="9"/>
      <c r="Z354" s="9"/>
      <c r="AA354" s="9"/>
      <c r="AB354" s="9"/>
      <c r="AC354" s="9"/>
      <c r="AD354" s="9"/>
      <c r="AE354" s="9"/>
      <c r="AF354" s="9"/>
      <c r="AG354" s="9"/>
      <c r="AH354" s="9"/>
      <c r="AI354" s="9"/>
      <c r="AJ354" s="9"/>
      <c r="AK354" s="9"/>
      <c r="AL354" s="9"/>
      <c r="AM354" s="10"/>
      <c r="AN354" s="535"/>
      <c r="AO354" s="6">
        <f t="shared" si="15"/>
        <v>0</v>
      </c>
      <c r="AP354" s="6" t="str">
        <f>IF($D354="","",IF(COUNTIF(SPDB!$B$5:$B$50,$D354)=0,"適用無い？確認して",_xlfn.XLOOKUP($D354,SPDB!$B$5:$B$50,SPDB!$H$5:$H$50,"",,)))</f>
        <v/>
      </c>
      <c r="AQ354" s="112"/>
      <c r="AR354" s="6" t="str">
        <f t="shared" si="16"/>
        <v/>
      </c>
      <c r="AS354" s="6" t="str">
        <f>IF(D354="","",IF(AP354=0,"データ無!!",IF(COUNTIF(WeDB!$D$4:$D$183,$AP354)&gt;0,"WE適用",IF(AP354="適用無い？確認して","データ無!!",IF(AP354="（適用外）","適用無し","WE適用")))))</f>
        <v/>
      </c>
      <c r="AT354" s="6" t="str">
        <f>IF(AND(AS354="WE適用",COUNTIF(Planning!$AS$10:$AS$896,$AP354&amp;"_"&amp;$AR354)&gt;0),"計画ok",IF(AND(AS354="WE適用",COUNTIF(Planning!$AS$10:$AS$896,$AP354&amp;"_"&amp;$AR354)=0),"未反映NG",""))</f>
        <v/>
      </c>
      <c r="AU354" s="6" t="str">
        <f t="shared" si="17"/>
        <v>_</v>
      </c>
    </row>
    <row r="355" spans="1:47" hidden="1" x14ac:dyDescent="0.35">
      <c r="A355" s="8"/>
      <c r="B355" s="9"/>
      <c r="C355" s="9"/>
      <c r="D355" s="9"/>
      <c r="E355" s="9"/>
      <c r="F355" s="9"/>
      <c r="G355" s="9"/>
      <c r="H355" s="9"/>
      <c r="I355" s="9"/>
      <c r="J355" s="9"/>
      <c r="K355" s="9"/>
      <c r="L355" s="9"/>
      <c r="M355" s="9"/>
      <c r="N355" s="9"/>
      <c r="O355" s="9"/>
      <c r="P355" s="9"/>
      <c r="Q355" s="9"/>
      <c r="R355" s="9"/>
      <c r="S355" s="9"/>
      <c r="T355" s="9"/>
      <c r="U355" s="9"/>
      <c r="V355" s="9"/>
      <c r="W355" s="9"/>
      <c r="X355" s="9"/>
      <c r="Y355" s="9"/>
      <c r="Z355" s="9"/>
      <c r="AA355" s="9"/>
      <c r="AB355" s="9"/>
      <c r="AC355" s="9"/>
      <c r="AD355" s="9"/>
      <c r="AE355" s="9"/>
      <c r="AF355" s="9"/>
      <c r="AG355" s="9"/>
      <c r="AH355" s="9"/>
      <c r="AI355" s="9"/>
      <c r="AJ355" s="9"/>
      <c r="AK355" s="9"/>
      <c r="AL355" s="9"/>
      <c r="AM355" s="10"/>
      <c r="AN355" s="535"/>
      <c r="AO355" s="6">
        <f t="shared" si="15"/>
        <v>0</v>
      </c>
      <c r="AP355" s="6" t="str">
        <f>IF($D355="","",IF(COUNTIF(SPDB!$B$5:$B$50,$D355)=0,"適用無い？確認して",_xlfn.XLOOKUP($D355,SPDB!$B$5:$B$50,SPDB!$H$5:$H$50,"",,)))</f>
        <v/>
      </c>
      <c r="AQ355" s="112"/>
      <c r="AR355" s="6" t="str">
        <f t="shared" si="16"/>
        <v/>
      </c>
      <c r="AS355" s="6" t="str">
        <f>IF(D355="","",IF(AP355=0,"データ無!!",IF(COUNTIF(WeDB!$D$4:$D$183,$AP355)&gt;0,"WE適用",IF(AP355="適用無い？確認して","データ無!!",IF(AP355="（適用外）","適用無し","WE適用")))))</f>
        <v/>
      </c>
      <c r="AT355" s="6" t="str">
        <f>IF(AND(AS355="WE適用",COUNTIF(Planning!$AS$10:$AS$896,$AP355&amp;"_"&amp;$AR355)&gt;0),"計画ok",IF(AND(AS355="WE適用",COUNTIF(Planning!$AS$10:$AS$896,$AP355&amp;"_"&amp;$AR355)=0),"未反映NG",""))</f>
        <v/>
      </c>
      <c r="AU355" s="6" t="str">
        <f t="shared" si="17"/>
        <v>_</v>
      </c>
    </row>
    <row r="356" spans="1:47" hidden="1" x14ac:dyDescent="0.35">
      <c r="A356" s="8"/>
      <c r="B356" s="9"/>
      <c r="C356" s="9"/>
      <c r="D356" s="9"/>
      <c r="E356" s="9"/>
      <c r="F356" s="9"/>
      <c r="G356" s="9"/>
      <c r="H356" s="9"/>
      <c r="I356" s="9"/>
      <c r="J356" s="9"/>
      <c r="K356" s="9"/>
      <c r="L356" s="9"/>
      <c r="M356" s="9"/>
      <c r="N356" s="9"/>
      <c r="O356" s="9"/>
      <c r="P356" s="9"/>
      <c r="Q356" s="9"/>
      <c r="R356" s="9"/>
      <c r="S356" s="9"/>
      <c r="T356" s="9"/>
      <c r="U356" s="9"/>
      <c r="V356" s="9"/>
      <c r="W356" s="9"/>
      <c r="X356" s="9"/>
      <c r="Y356" s="9"/>
      <c r="Z356" s="9"/>
      <c r="AA356" s="9"/>
      <c r="AB356" s="9"/>
      <c r="AC356" s="9"/>
      <c r="AD356" s="9"/>
      <c r="AE356" s="9"/>
      <c r="AF356" s="9"/>
      <c r="AG356" s="9"/>
      <c r="AH356" s="9"/>
      <c r="AI356" s="9"/>
      <c r="AJ356" s="9"/>
      <c r="AK356" s="9"/>
      <c r="AL356" s="9"/>
      <c r="AM356" s="10"/>
      <c r="AN356" s="535"/>
      <c r="AO356" s="6">
        <f t="shared" si="15"/>
        <v>0</v>
      </c>
      <c r="AP356" s="6" t="str">
        <f>IF($D356="","",IF(COUNTIF(SPDB!$B$5:$B$50,$D356)=0,"適用無い？確認して",_xlfn.XLOOKUP($D356,SPDB!$B$5:$B$50,SPDB!$H$5:$H$50,"",,)))</f>
        <v/>
      </c>
      <c r="AQ356" s="112"/>
      <c r="AR356" s="6" t="str">
        <f t="shared" si="16"/>
        <v/>
      </c>
      <c r="AS356" s="6" t="str">
        <f>IF(D356="","",IF(AP356=0,"データ無!!",IF(COUNTIF(WeDB!$D$4:$D$183,$AP356)&gt;0,"WE適用",IF(AP356="適用無い？確認して","データ無!!",IF(AP356="（適用外）","適用無し","WE適用")))))</f>
        <v/>
      </c>
      <c r="AT356" s="6" t="str">
        <f>IF(AND(AS356="WE適用",COUNTIF(Planning!$AS$10:$AS$896,$AP356&amp;"_"&amp;$AR356)&gt;0),"計画ok",IF(AND(AS356="WE適用",COUNTIF(Planning!$AS$10:$AS$896,$AP356&amp;"_"&amp;$AR356)=0),"未反映NG",""))</f>
        <v/>
      </c>
      <c r="AU356" s="6" t="str">
        <f t="shared" si="17"/>
        <v>_</v>
      </c>
    </row>
    <row r="357" spans="1:47" hidden="1" x14ac:dyDescent="0.35">
      <c r="A357" s="8"/>
      <c r="B357" s="9"/>
      <c r="C357" s="9"/>
      <c r="D357" s="9"/>
      <c r="E357" s="9"/>
      <c r="F357" s="9"/>
      <c r="G357" s="9"/>
      <c r="H357" s="9"/>
      <c r="I357" s="9"/>
      <c r="J357" s="9"/>
      <c r="K357" s="9"/>
      <c r="L357" s="9"/>
      <c r="M357" s="9"/>
      <c r="N357" s="9"/>
      <c r="O357" s="9"/>
      <c r="P357" s="9"/>
      <c r="Q357" s="9"/>
      <c r="R357" s="9"/>
      <c r="S357" s="9"/>
      <c r="T357" s="9"/>
      <c r="U357" s="9"/>
      <c r="V357" s="9"/>
      <c r="W357" s="9"/>
      <c r="X357" s="9"/>
      <c r="Y357" s="9"/>
      <c r="Z357" s="9"/>
      <c r="AA357" s="9"/>
      <c r="AB357" s="9"/>
      <c r="AC357" s="9"/>
      <c r="AD357" s="9"/>
      <c r="AE357" s="9"/>
      <c r="AF357" s="9"/>
      <c r="AG357" s="9"/>
      <c r="AH357" s="9"/>
      <c r="AI357" s="9"/>
      <c r="AJ357" s="9"/>
      <c r="AK357" s="9"/>
      <c r="AL357" s="9"/>
      <c r="AM357" s="10"/>
      <c r="AN357" s="535"/>
      <c r="AO357" s="6">
        <f t="shared" si="15"/>
        <v>0</v>
      </c>
      <c r="AP357" s="6" t="str">
        <f>IF($D357="","",IF(COUNTIF(SPDB!$B$5:$B$50,$D357)=0,"適用無い？確認して",_xlfn.XLOOKUP($D357,SPDB!$B$5:$B$50,SPDB!$H$5:$H$50,"",,)))</f>
        <v/>
      </c>
      <c r="AQ357" s="112"/>
      <c r="AR357" s="6" t="str">
        <f t="shared" si="16"/>
        <v/>
      </c>
      <c r="AS357" s="6" t="str">
        <f>IF(D357="","",IF(AP357=0,"データ無!!",IF(COUNTIF(WeDB!$D$4:$D$183,$AP357)&gt;0,"WE適用",IF(AP357="適用無い？確認して","データ無!!",IF(AP357="（適用外）","適用無し","WE適用")))))</f>
        <v/>
      </c>
      <c r="AT357" s="6" t="str">
        <f>IF(AND(AS357="WE適用",COUNTIF(Planning!$AS$10:$AS$896,$AP357&amp;"_"&amp;$AR357)&gt;0),"計画ok",IF(AND(AS357="WE適用",COUNTIF(Planning!$AS$10:$AS$896,$AP357&amp;"_"&amp;$AR357)=0),"未反映NG",""))</f>
        <v/>
      </c>
      <c r="AU357" s="6" t="str">
        <f t="shared" si="17"/>
        <v>_</v>
      </c>
    </row>
    <row r="358" spans="1:47" hidden="1" x14ac:dyDescent="0.35">
      <c r="A358" s="8"/>
      <c r="B358" s="9"/>
      <c r="C358" s="9"/>
      <c r="D358" s="9"/>
      <c r="E358" s="9"/>
      <c r="F358" s="9"/>
      <c r="G358" s="9"/>
      <c r="H358" s="9"/>
      <c r="I358" s="9"/>
      <c r="J358" s="9"/>
      <c r="K358" s="9"/>
      <c r="L358" s="9"/>
      <c r="M358" s="9"/>
      <c r="N358" s="9"/>
      <c r="O358" s="9"/>
      <c r="P358" s="9"/>
      <c r="Q358" s="9"/>
      <c r="R358" s="9"/>
      <c r="S358" s="9"/>
      <c r="T358" s="9"/>
      <c r="U358" s="9"/>
      <c r="V358" s="9"/>
      <c r="W358" s="9"/>
      <c r="X358" s="9"/>
      <c r="Y358" s="9"/>
      <c r="Z358" s="9"/>
      <c r="AA358" s="9"/>
      <c r="AB358" s="9"/>
      <c r="AC358" s="9"/>
      <c r="AD358" s="9"/>
      <c r="AE358" s="9"/>
      <c r="AF358" s="9"/>
      <c r="AG358" s="9"/>
      <c r="AH358" s="9"/>
      <c r="AI358" s="9"/>
      <c r="AJ358" s="9"/>
      <c r="AK358" s="9"/>
      <c r="AL358" s="9"/>
      <c r="AM358" s="10"/>
      <c r="AN358" s="535"/>
      <c r="AO358" s="6">
        <f t="shared" si="15"/>
        <v>0</v>
      </c>
      <c r="AP358" s="6" t="str">
        <f>IF($D358="","",IF(COUNTIF(SPDB!$B$5:$B$50,$D358)=0,"適用無い？確認して",_xlfn.XLOOKUP($D358,SPDB!$B$5:$B$50,SPDB!$H$5:$H$50,"",,)))</f>
        <v/>
      </c>
      <c r="AQ358" s="112"/>
      <c r="AR358" s="6" t="str">
        <f t="shared" si="16"/>
        <v/>
      </c>
      <c r="AS358" s="6" t="str">
        <f>IF(D358="","",IF(AP358=0,"データ無!!",IF(COUNTIF(WeDB!$D$4:$D$183,$AP358)&gt;0,"WE適用",IF(AP358="適用無い？確認して","データ無!!",IF(AP358="（適用外）","適用無し","WE適用")))))</f>
        <v/>
      </c>
      <c r="AT358" s="6" t="str">
        <f>IF(AND(AS358="WE適用",COUNTIF(Planning!$AS$10:$AS$896,$AP358&amp;"_"&amp;$AR358)&gt;0),"計画ok",IF(AND(AS358="WE適用",COUNTIF(Planning!$AS$10:$AS$896,$AP358&amp;"_"&amp;$AR358)=0),"未反映NG",""))</f>
        <v/>
      </c>
      <c r="AU358" s="6" t="str">
        <f t="shared" si="17"/>
        <v>_</v>
      </c>
    </row>
    <row r="359" spans="1:47" hidden="1" x14ac:dyDescent="0.35">
      <c r="A359" s="8"/>
      <c r="B359" s="9"/>
      <c r="C359" s="9"/>
      <c r="D359" s="9"/>
      <c r="E359" s="9"/>
      <c r="F359" s="9"/>
      <c r="G359" s="9"/>
      <c r="H359" s="9"/>
      <c r="I359" s="9"/>
      <c r="J359" s="9"/>
      <c r="K359" s="9"/>
      <c r="L359" s="9"/>
      <c r="M359" s="9"/>
      <c r="N359" s="9"/>
      <c r="O359" s="9"/>
      <c r="P359" s="9"/>
      <c r="Q359" s="9"/>
      <c r="R359" s="9"/>
      <c r="S359" s="9"/>
      <c r="T359" s="9"/>
      <c r="U359" s="9"/>
      <c r="V359" s="9"/>
      <c r="W359" s="9"/>
      <c r="X359" s="9"/>
      <c r="Y359" s="9"/>
      <c r="Z359" s="9"/>
      <c r="AA359" s="9"/>
      <c r="AB359" s="9"/>
      <c r="AC359" s="9"/>
      <c r="AD359" s="9"/>
      <c r="AE359" s="9"/>
      <c r="AF359" s="9"/>
      <c r="AG359" s="9"/>
      <c r="AH359" s="9"/>
      <c r="AI359" s="9"/>
      <c r="AJ359" s="9"/>
      <c r="AK359" s="9"/>
      <c r="AL359" s="9"/>
      <c r="AM359" s="10"/>
      <c r="AN359" s="535"/>
      <c r="AO359" s="6">
        <f t="shared" si="15"/>
        <v>0</v>
      </c>
      <c r="AP359" s="6" t="str">
        <f>IF($D359="","",IF(COUNTIF(SPDB!$B$5:$B$50,$D359)=0,"適用無い？確認して",_xlfn.XLOOKUP($D359,SPDB!$B$5:$B$50,SPDB!$H$5:$H$50,"",,)))</f>
        <v/>
      </c>
      <c r="AQ359" s="112"/>
      <c r="AR359" s="6" t="str">
        <f t="shared" si="16"/>
        <v/>
      </c>
      <c r="AS359" s="6" t="str">
        <f>IF(D359="","",IF(AP359=0,"データ無!!",IF(COUNTIF(WeDB!$D$4:$D$183,$AP359)&gt;0,"WE適用",IF(AP359="適用無い？確認して","データ無!!",IF(AP359="（適用外）","適用無し","WE適用")))))</f>
        <v/>
      </c>
      <c r="AT359" s="6" t="str">
        <f>IF(AND(AS359="WE適用",COUNTIF(Planning!$AS$10:$AS$896,$AP359&amp;"_"&amp;$AR359)&gt;0),"計画ok",IF(AND(AS359="WE適用",COUNTIF(Planning!$AS$10:$AS$896,$AP359&amp;"_"&amp;$AR359)=0),"未反映NG",""))</f>
        <v/>
      </c>
      <c r="AU359" s="6" t="str">
        <f t="shared" si="17"/>
        <v>_</v>
      </c>
    </row>
    <row r="360" spans="1:47" hidden="1" x14ac:dyDescent="0.35">
      <c r="A360" s="8"/>
      <c r="B360" s="9"/>
      <c r="C360" s="9"/>
      <c r="D360" s="9"/>
      <c r="E360" s="9"/>
      <c r="F360" s="9"/>
      <c r="G360" s="9"/>
      <c r="H360" s="9"/>
      <c r="I360" s="9"/>
      <c r="J360" s="9"/>
      <c r="K360" s="9"/>
      <c r="L360" s="9"/>
      <c r="M360" s="9"/>
      <c r="N360" s="9"/>
      <c r="O360" s="9"/>
      <c r="P360" s="9"/>
      <c r="Q360" s="9"/>
      <c r="R360" s="9"/>
      <c r="S360" s="9"/>
      <c r="T360" s="9"/>
      <c r="U360" s="9"/>
      <c r="V360" s="9"/>
      <c r="W360" s="9"/>
      <c r="X360" s="9"/>
      <c r="Y360" s="9"/>
      <c r="Z360" s="9"/>
      <c r="AA360" s="9"/>
      <c r="AB360" s="9"/>
      <c r="AC360" s="9"/>
      <c r="AD360" s="9"/>
      <c r="AE360" s="9"/>
      <c r="AF360" s="9"/>
      <c r="AG360" s="9"/>
      <c r="AH360" s="9"/>
      <c r="AI360" s="9"/>
      <c r="AJ360" s="9"/>
      <c r="AK360" s="9"/>
      <c r="AL360" s="9"/>
      <c r="AM360" s="10"/>
      <c r="AN360" s="535"/>
      <c r="AO360" s="6">
        <f t="shared" si="15"/>
        <v>0</v>
      </c>
      <c r="AP360" s="6" t="str">
        <f>IF($D360="","",IF(COUNTIF(SPDB!$B$5:$B$50,$D360)=0,"適用無い？確認して",_xlfn.XLOOKUP($D360,SPDB!$B$5:$B$50,SPDB!$H$5:$H$50,"",,)))</f>
        <v/>
      </c>
      <c r="AQ360" s="112"/>
      <c r="AR360" s="6" t="str">
        <f t="shared" si="16"/>
        <v/>
      </c>
      <c r="AS360" s="6" t="str">
        <f>IF(D360="","",IF(AP360=0,"データ無!!",IF(COUNTIF(WeDB!$D$4:$D$183,$AP360)&gt;0,"WE適用",IF(AP360="適用無い？確認して","データ無!!",IF(AP360="（適用外）","適用無し","WE適用")))))</f>
        <v/>
      </c>
      <c r="AT360" s="6" t="str">
        <f>IF(AND(AS360="WE適用",COUNTIF(Planning!$AS$10:$AS$896,$AP360&amp;"_"&amp;$AR360)&gt;0),"計画ok",IF(AND(AS360="WE適用",COUNTIF(Planning!$AS$10:$AS$896,$AP360&amp;"_"&amp;$AR360)=0),"未反映NG",""))</f>
        <v/>
      </c>
      <c r="AU360" s="6" t="str">
        <f t="shared" si="17"/>
        <v>_</v>
      </c>
    </row>
    <row r="361" spans="1:47" hidden="1" x14ac:dyDescent="0.35">
      <c r="A361" s="8"/>
      <c r="B361" s="9"/>
      <c r="C361" s="9"/>
      <c r="D361" s="9"/>
      <c r="E361" s="9"/>
      <c r="F361" s="9"/>
      <c r="G361" s="9"/>
      <c r="H361" s="9"/>
      <c r="I361" s="9"/>
      <c r="J361" s="9"/>
      <c r="K361" s="9"/>
      <c r="L361" s="9"/>
      <c r="M361" s="9"/>
      <c r="N361" s="9"/>
      <c r="O361" s="9"/>
      <c r="P361" s="9"/>
      <c r="Q361" s="9"/>
      <c r="R361" s="9"/>
      <c r="S361" s="9"/>
      <c r="T361" s="9"/>
      <c r="U361" s="9"/>
      <c r="V361" s="9"/>
      <c r="W361" s="9"/>
      <c r="X361" s="9"/>
      <c r="Y361" s="9"/>
      <c r="Z361" s="9"/>
      <c r="AA361" s="9"/>
      <c r="AB361" s="9"/>
      <c r="AC361" s="9"/>
      <c r="AD361" s="9"/>
      <c r="AE361" s="9"/>
      <c r="AF361" s="9"/>
      <c r="AG361" s="9"/>
      <c r="AH361" s="9"/>
      <c r="AI361" s="9"/>
      <c r="AJ361" s="9"/>
      <c r="AK361" s="9"/>
      <c r="AL361" s="9"/>
      <c r="AM361" s="10"/>
      <c r="AN361" s="535"/>
      <c r="AO361" s="6">
        <f t="shared" si="15"/>
        <v>0</v>
      </c>
      <c r="AP361" s="6" t="str">
        <f>IF($D361="","",IF(COUNTIF(SPDB!$B$5:$B$50,$D361)=0,"適用無い？確認して",_xlfn.XLOOKUP($D361,SPDB!$B$5:$B$50,SPDB!$H$5:$H$50,"",,)))</f>
        <v/>
      </c>
      <c r="AQ361" s="112"/>
      <c r="AR361" s="6" t="str">
        <f t="shared" si="16"/>
        <v/>
      </c>
      <c r="AS361" s="6" t="str">
        <f>IF(D361="","",IF(AP361=0,"データ無!!",IF(COUNTIF(WeDB!$D$4:$D$183,$AP361)&gt;0,"WE適用",IF(AP361="適用無い？確認して","データ無!!",IF(AP361="（適用外）","適用無し","WE適用")))))</f>
        <v/>
      </c>
      <c r="AT361" s="6" t="str">
        <f>IF(AND(AS361="WE適用",COUNTIF(Planning!$AS$10:$AS$896,$AP361&amp;"_"&amp;$AR361)&gt;0),"計画ok",IF(AND(AS361="WE適用",COUNTIF(Planning!$AS$10:$AS$896,$AP361&amp;"_"&amp;$AR361)=0),"未反映NG",""))</f>
        <v/>
      </c>
      <c r="AU361" s="6" t="str">
        <f t="shared" si="17"/>
        <v>_</v>
      </c>
    </row>
    <row r="362" spans="1:47" hidden="1" x14ac:dyDescent="0.35">
      <c r="A362" s="8"/>
      <c r="B362" s="9"/>
      <c r="C362" s="9"/>
      <c r="D362" s="9"/>
      <c r="E362" s="9"/>
      <c r="F362" s="9"/>
      <c r="G362" s="9"/>
      <c r="H362" s="9"/>
      <c r="I362" s="9"/>
      <c r="J362" s="9"/>
      <c r="K362" s="9"/>
      <c r="L362" s="9"/>
      <c r="M362" s="9"/>
      <c r="N362" s="9"/>
      <c r="O362" s="9"/>
      <c r="P362" s="9"/>
      <c r="Q362" s="9"/>
      <c r="R362" s="9"/>
      <c r="S362" s="9"/>
      <c r="T362" s="9"/>
      <c r="U362" s="9"/>
      <c r="V362" s="9"/>
      <c r="W362" s="9"/>
      <c r="X362" s="9"/>
      <c r="Y362" s="9"/>
      <c r="Z362" s="9"/>
      <c r="AA362" s="9"/>
      <c r="AB362" s="9"/>
      <c r="AC362" s="9"/>
      <c r="AD362" s="9"/>
      <c r="AE362" s="9"/>
      <c r="AF362" s="9"/>
      <c r="AG362" s="9"/>
      <c r="AH362" s="9"/>
      <c r="AI362" s="9"/>
      <c r="AJ362" s="9"/>
      <c r="AK362" s="9"/>
      <c r="AL362" s="9"/>
      <c r="AM362" s="10"/>
      <c r="AN362" s="535"/>
      <c r="AO362" s="6">
        <f t="shared" si="15"/>
        <v>0</v>
      </c>
      <c r="AP362" s="6" t="str">
        <f>IF($D362="","",IF(COUNTIF(SPDB!$B$5:$B$50,$D362)=0,"適用無い？確認して",_xlfn.XLOOKUP($D362,SPDB!$B$5:$B$50,SPDB!$H$5:$H$50,"",,)))</f>
        <v/>
      </c>
      <c r="AQ362" s="112"/>
      <c r="AR362" s="6" t="str">
        <f t="shared" si="16"/>
        <v/>
      </c>
      <c r="AS362" s="6" t="str">
        <f>IF(D362="","",IF(AP362=0,"データ無!!",IF(COUNTIF(WeDB!$D$4:$D$183,$AP362)&gt;0,"WE適用",IF(AP362="適用無い？確認して","データ無!!",IF(AP362="（適用外）","適用無し","WE適用")))))</f>
        <v/>
      </c>
      <c r="AT362" s="6" t="str">
        <f>IF(AND(AS362="WE適用",COUNTIF(Planning!$AS$10:$AS$896,$AP362&amp;"_"&amp;$AR362)&gt;0),"計画ok",IF(AND(AS362="WE適用",COUNTIF(Planning!$AS$10:$AS$896,$AP362&amp;"_"&amp;$AR362)=0),"未反映NG",""))</f>
        <v/>
      </c>
      <c r="AU362" s="6" t="str">
        <f t="shared" si="17"/>
        <v>_</v>
      </c>
    </row>
    <row r="363" spans="1:47" hidden="1" x14ac:dyDescent="0.35">
      <c r="A363" s="8"/>
      <c r="B363" s="9"/>
      <c r="C363" s="9"/>
      <c r="D363" s="9"/>
      <c r="E363" s="9"/>
      <c r="F363" s="9"/>
      <c r="G363" s="9"/>
      <c r="H363" s="9"/>
      <c r="I363" s="9"/>
      <c r="J363" s="9"/>
      <c r="K363" s="9"/>
      <c r="L363" s="9"/>
      <c r="M363" s="9"/>
      <c r="N363" s="9"/>
      <c r="O363" s="9"/>
      <c r="P363" s="9"/>
      <c r="Q363" s="9"/>
      <c r="R363" s="9"/>
      <c r="S363" s="9"/>
      <c r="T363" s="9"/>
      <c r="U363" s="9"/>
      <c r="V363" s="9"/>
      <c r="W363" s="9"/>
      <c r="X363" s="9"/>
      <c r="Y363" s="9"/>
      <c r="Z363" s="9"/>
      <c r="AA363" s="9"/>
      <c r="AB363" s="9"/>
      <c r="AC363" s="9"/>
      <c r="AD363" s="9"/>
      <c r="AE363" s="9"/>
      <c r="AF363" s="9"/>
      <c r="AG363" s="9"/>
      <c r="AH363" s="9"/>
      <c r="AI363" s="9"/>
      <c r="AJ363" s="9"/>
      <c r="AK363" s="9"/>
      <c r="AL363" s="9"/>
      <c r="AM363" s="10"/>
      <c r="AN363" s="535"/>
      <c r="AO363" s="6">
        <f t="shared" si="15"/>
        <v>0</v>
      </c>
      <c r="AP363" s="6" t="str">
        <f>IF($D363="","",IF(COUNTIF(SPDB!$B$5:$B$50,$D363)=0,"適用無い？確認して",_xlfn.XLOOKUP($D363,SPDB!$B$5:$B$50,SPDB!$H$5:$H$50,"",,)))</f>
        <v/>
      </c>
      <c r="AQ363" s="112"/>
      <c r="AR363" s="6" t="str">
        <f t="shared" si="16"/>
        <v/>
      </c>
      <c r="AS363" s="6" t="str">
        <f>IF(D363="","",IF(AP363=0,"データ無!!",IF(COUNTIF(WeDB!$D$4:$D$183,$AP363)&gt;0,"WE適用",IF(AP363="適用無い？確認して","データ無!!",IF(AP363="（適用外）","適用無し","WE適用")))))</f>
        <v/>
      </c>
      <c r="AT363" s="6" t="str">
        <f>IF(AND(AS363="WE適用",COUNTIF(Planning!$AS$10:$AS$896,$AP363&amp;"_"&amp;$AR363)&gt;0),"計画ok",IF(AND(AS363="WE適用",COUNTIF(Planning!$AS$10:$AS$896,$AP363&amp;"_"&amp;$AR363)=0),"未反映NG",""))</f>
        <v/>
      </c>
      <c r="AU363" s="6" t="str">
        <f t="shared" si="17"/>
        <v>_</v>
      </c>
    </row>
    <row r="364" spans="1:47" hidden="1" x14ac:dyDescent="0.35">
      <c r="A364" s="8"/>
      <c r="B364" s="9"/>
      <c r="C364" s="9"/>
      <c r="D364" s="9"/>
      <c r="E364" s="9"/>
      <c r="F364" s="9"/>
      <c r="G364" s="9"/>
      <c r="H364" s="9"/>
      <c r="I364" s="9"/>
      <c r="J364" s="9"/>
      <c r="K364" s="9"/>
      <c r="L364" s="9"/>
      <c r="M364" s="9"/>
      <c r="N364" s="9"/>
      <c r="O364" s="9"/>
      <c r="P364" s="9"/>
      <c r="Q364" s="9"/>
      <c r="R364" s="9"/>
      <c r="S364" s="9"/>
      <c r="T364" s="9"/>
      <c r="U364" s="9"/>
      <c r="V364" s="9"/>
      <c r="W364" s="9"/>
      <c r="X364" s="9"/>
      <c r="Y364" s="9"/>
      <c r="Z364" s="9"/>
      <c r="AA364" s="9"/>
      <c r="AB364" s="9"/>
      <c r="AC364" s="9"/>
      <c r="AD364" s="9"/>
      <c r="AE364" s="9"/>
      <c r="AF364" s="9"/>
      <c r="AG364" s="9"/>
      <c r="AH364" s="9"/>
      <c r="AI364" s="9"/>
      <c r="AJ364" s="9"/>
      <c r="AK364" s="9"/>
      <c r="AL364" s="9"/>
      <c r="AM364" s="10"/>
      <c r="AN364" s="535"/>
      <c r="AO364" s="6">
        <f t="shared" si="15"/>
        <v>0</v>
      </c>
      <c r="AP364" s="6" t="str">
        <f>IF($D364="","",IF(COUNTIF(SPDB!$B$5:$B$50,$D364)=0,"適用無い？確認して",_xlfn.XLOOKUP($D364,SPDB!$B$5:$B$50,SPDB!$H$5:$H$50,"",,)))</f>
        <v/>
      </c>
      <c r="AQ364" s="112"/>
      <c r="AR364" s="6" t="str">
        <f t="shared" si="16"/>
        <v/>
      </c>
      <c r="AS364" s="6" t="str">
        <f>IF(D364="","",IF(AP364=0,"データ無!!",IF(COUNTIF(WeDB!$D$4:$D$183,$AP364)&gt;0,"WE適用",IF(AP364="適用無い？確認して","データ無!!",IF(AP364="（適用外）","適用無し","WE適用")))))</f>
        <v/>
      </c>
      <c r="AT364" s="6" t="str">
        <f>IF(AND(AS364="WE適用",COUNTIF(Planning!$AS$10:$AS$896,$AP364&amp;"_"&amp;$AR364)&gt;0),"計画ok",IF(AND(AS364="WE適用",COUNTIF(Planning!$AS$10:$AS$896,$AP364&amp;"_"&amp;$AR364)=0),"未反映NG",""))</f>
        <v/>
      </c>
      <c r="AU364" s="6" t="str">
        <f t="shared" si="17"/>
        <v>_</v>
      </c>
    </row>
    <row r="365" spans="1:47" hidden="1" x14ac:dyDescent="0.35">
      <c r="A365" s="8"/>
      <c r="B365" s="9"/>
      <c r="C365" s="9"/>
      <c r="D365" s="9"/>
      <c r="E365" s="9"/>
      <c r="F365" s="9"/>
      <c r="G365" s="9"/>
      <c r="H365" s="9"/>
      <c r="I365" s="9"/>
      <c r="J365" s="9"/>
      <c r="K365" s="9"/>
      <c r="L365" s="9"/>
      <c r="M365" s="9"/>
      <c r="N365" s="9"/>
      <c r="O365" s="9"/>
      <c r="P365" s="9"/>
      <c r="Q365" s="9"/>
      <c r="R365" s="9"/>
      <c r="S365" s="9"/>
      <c r="T365" s="9"/>
      <c r="U365" s="9"/>
      <c r="V365" s="9"/>
      <c r="W365" s="9"/>
      <c r="X365" s="9"/>
      <c r="Y365" s="9"/>
      <c r="Z365" s="9"/>
      <c r="AA365" s="9"/>
      <c r="AB365" s="9"/>
      <c r="AC365" s="9"/>
      <c r="AD365" s="9"/>
      <c r="AE365" s="9"/>
      <c r="AF365" s="9"/>
      <c r="AG365" s="9"/>
      <c r="AH365" s="9"/>
      <c r="AI365" s="9"/>
      <c r="AJ365" s="9"/>
      <c r="AK365" s="9"/>
      <c r="AL365" s="9"/>
      <c r="AM365" s="10"/>
      <c r="AN365" s="535"/>
      <c r="AO365" s="6">
        <f t="shared" si="15"/>
        <v>0</v>
      </c>
      <c r="AP365" s="6" t="str">
        <f>IF($D365="","",IF(COUNTIF(SPDB!$B$5:$B$50,$D365)=0,"適用無い？確認して",_xlfn.XLOOKUP($D365,SPDB!$B$5:$B$50,SPDB!$H$5:$H$50,"",,)))</f>
        <v/>
      </c>
      <c r="AQ365" s="112"/>
      <c r="AR365" s="6" t="str">
        <f t="shared" si="16"/>
        <v/>
      </c>
      <c r="AS365" s="6" t="str">
        <f>IF(D365="","",IF(AP365=0,"データ無!!",IF(COUNTIF(WeDB!$D$4:$D$183,$AP365)&gt;0,"WE適用",IF(AP365="適用無い？確認して","データ無!!",IF(AP365="（適用外）","適用無し","WE適用")))))</f>
        <v/>
      </c>
      <c r="AT365" s="6" t="str">
        <f>IF(AND(AS365="WE適用",COUNTIF(Planning!$AS$10:$AS$896,$AP365&amp;"_"&amp;$AR365)&gt;0),"計画ok",IF(AND(AS365="WE適用",COUNTIF(Planning!$AS$10:$AS$896,$AP365&amp;"_"&amp;$AR365)=0),"未反映NG",""))</f>
        <v/>
      </c>
      <c r="AU365" s="6" t="str">
        <f t="shared" si="17"/>
        <v>_</v>
      </c>
    </row>
    <row r="366" spans="1:47" hidden="1" x14ac:dyDescent="0.35">
      <c r="A366" s="8"/>
      <c r="B366" s="9"/>
      <c r="C366" s="9"/>
      <c r="D366" s="9"/>
      <c r="E366" s="9"/>
      <c r="F366" s="9"/>
      <c r="G366" s="9"/>
      <c r="H366" s="9"/>
      <c r="I366" s="9"/>
      <c r="J366" s="9"/>
      <c r="K366" s="9"/>
      <c r="L366" s="9"/>
      <c r="M366" s="9"/>
      <c r="N366" s="9"/>
      <c r="O366" s="9"/>
      <c r="P366" s="9"/>
      <c r="Q366" s="9"/>
      <c r="R366" s="9"/>
      <c r="S366" s="9"/>
      <c r="T366" s="9"/>
      <c r="U366" s="9"/>
      <c r="V366" s="9"/>
      <c r="W366" s="9"/>
      <c r="X366" s="9"/>
      <c r="Y366" s="9"/>
      <c r="Z366" s="9"/>
      <c r="AA366" s="9"/>
      <c r="AB366" s="9"/>
      <c r="AC366" s="9"/>
      <c r="AD366" s="9"/>
      <c r="AE366" s="9"/>
      <c r="AF366" s="9"/>
      <c r="AG366" s="9"/>
      <c r="AH366" s="9"/>
      <c r="AI366" s="9"/>
      <c r="AJ366" s="9"/>
      <c r="AK366" s="9"/>
      <c r="AL366" s="9"/>
      <c r="AM366" s="10"/>
      <c r="AN366" s="535"/>
      <c r="AO366" s="6">
        <f t="shared" si="15"/>
        <v>0</v>
      </c>
      <c r="AP366" s="6" t="str">
        <f>IF($D366="","",IF(COUNTIF(SPDB!$B$5:$B$50,$D366)=0,"適用無い？確認して",_xlfn.XLOOKUP($D366,SPDB!$B$5:$B$50,SPDB!$H$5:$H$50,"",,)))</f>
        <v/>
      </c>
      <c r="AQ366" s="112"/>
      <c r="AR366" s="6" t="str">
        <f t="shared" si="16"/>
        <v/>
      </c>
      <c r="AS366" s="6" t="str">
        <f>IF(D366="","",IF(AP366=0,"データ無!!",IF(COUNTIF(WeDB!$D$4:$D$183,$AP366)&gt;0,"WE適用",IF(AP366="適用無い？確認して","データ無!!",IF(AP366="（適用外）","適用無し","WE適用")))))</f>
        <v/>
      </c>
      <c r="AT366" s="6" t="str">
        <f>IF(AND(AS366="WE適用",COUNTIF(Planning!$AS$10:$AS$896,$AP366&amp;"_"&amp;$AR366)&gt;0),"計画ok",IF(AND(AS366="WE適用",COUNTIF(Planning!$AS$10:$AS$896,$AP366&amp;"_"&amp;$AR366)=0),"未反映NG",""))</f>
        <v/>
      </c>
      <c r="AU366" s="6" t="str">
        <f t="shared" si="17"/>
        <v>_</v>
      </c>
    </row>
    <row r="367" spans="1:47" hidden="1" x14ac:dyDescent="0.35">
      <c r="A367" s="8"/>
      <c r="B367" s="9"/>
      <c r="C367" s="9"/>
      <c r="D367" s="9"/>
      <c r="E367" s="9"/>
      <c r="F367" s="9"/>
      <c r="G367" s="9"/>
      <c r="H367" s="9"/>
      <c r="I367" s="9"/>
      <c r="J367" s="9"/>
      <c r="K367" s="9"/>
      <c r="L367" s="9"/>
      <c r="M367" s="9"/>
      <c r="N367" s="9"/>
      <c r="O367" s="9"/>
      <c r="P367" s="9"/>
      <c r="Q367" s="9"/>
      <c r="R367" s="9"/>
      <c r="S367" s="9"/>
      <c r="T367" s="9"/>
      <c r="U367" s="9"/>
      <c r="V367" s="9"/>
      <c r="W367" s="9"/>
      <c r="X367" s="9"/>
      <c r="Y367" s="9"/>
      <c r="Z367" s="9"/>
      <c r="AA367" s="9"/>
      <c r="AB367" s="9"/>
      <c r="AC367" s="9"/>
      <c r="AD367" s="9"/>
      <c r="AE367" s="9"/>
      <c r="AF367" s="9"/>
      <c r="AG367" s="9"/>
      <c r="AH367" s="9"/>
      <c r="AI367" s="9"/>
      <c r="AJ367" s="9"/>
      <c r="AK367" s="9"/>
      <c r="AL367" s="9"/>
      <c r="AM367" s="10"/>
      <c r="AN367" s="535"/>
      <c r="AO367" s="6">
        <f t="shared" si="15"/>
        <v>0</v>
      </c>
      <c r="AP367" s="6" t="str">
        <f>IF($D367="","",IF(COUNTIF(SPDB!$B$5:$B$50,$D367)=0,"適用無い？確認して",_xlfn.XLOOKUP($D367,SPDB!$B$5:$B$50,SPDB!$H$5:$H$50,"",,)))</f>
        <v/>
      </c>
      <c r="AQ367" s="112"/>
      <c r="AR367" s="6" t="str">
        <f t="shared" si="16"/>
        <v/>
      </c>
      <c r="AS367" s="6" t="str">
        <f>IF(D367="","",IF(AP367=0,"データ無!!",IF(COUNTIF(WeDB!$D$4:$D$183,$AP367)&gt;0,"WE適用",IF(AP367="適用無い？確認して","データ無!!",IF(AP367="（適用外）","適用無し","WE適用")))))</f>
        <v/>
      </c>
      <c r="AT367" s="6" t="str">
        <f>IF(AND(AS367="WE適用",COUNTIF(Planning!$AS$10:$AS$896,$AP367&amp;"_"&amp;$AR367)&gt;0),"計画ok",IF(AND(AS367="WE適用",COUNTIF(Planning!$AS$10:$AS$896,$AP367&amp;"_"&amp;$AR367)=0),"未反映NG",""))</f>
        <v/>
      </c>
      <c r="AU367" s="6" t="str">
        <f t="shared" si="17"/>
        <v>_</v>
      </c>
    </row>
    <row r="368" spans="1:47" hidden="1" x14ac:dyDescent="0.35">
      <c r="A368" s="8"/>
      <c r="B368" s="9"/>
      <c r="C368" s="9"/>
      <c r="D368" s="9"/>
      <c r="E368" s="9"/>
      <c r="F368" s="9"/>
      <c r="G368" s="9"/>
      <c r="H368" s="9"/>
      <c r="I368" s="9"/>
      <c r="J368" s="9"/>
      <c r="K368" s="9"/>
      <c r="L368" s="9"/>
      <c r="M368" s="9"/>
      <c r="N368" s="9"/>
      <c r="O368" s="9"/>
      <c r="P368" s="9"/>
      <c r="Q368" s="9"/>
      <c r="R368" s="9"/>
      <c r="S368" s="9"/>
      <c r="T368" s="9"/>
      <c r="U368" s="9"/>
      <c r="V368" s="9"/>
      <c r="W368" s="9"/>
      <c r="X368" s="9"/>
      <c r="Y368" s="9"/>
      <c r="Z368" s="9"/>
      <c r="AA368" s="9"/>
      <c r="AB368" s="9"/>
      <c r="AC368" s="9"/>
      <c r="AD368" s="9"/>
      <c r="AE368" s="9"/>
      <c r="AF368" s="9"/>
      <c r="AG368" s="9"/>
      <c r="AH368" s="9"/>
      <c r="AI368" s="9"/>
      <c r="AJ368" s="9"/>
      <c r="AK368" s="9"/>
      <c r="AL368" s="9"/>
      <c r="AM368" s="10"/>
      <c r="AN368" s="535"/>
      <c r="AO368" s="6">
        <f t="shared" si="15"/>
        <v>0</v>
      </c>
      <c r="AP368" s="6" t="str">
        <f>IF($D368="","",IF(COUNTIF(SPDB!$B$5:$B$50,$D368)=0,"適用無い？確認して",_xlfn.XLOOKUP($D368,SPDB!$B$5:$B$50,SPDB!$H$5:$H$50,"",,)))</f>
        <v/>
      </c>
      <c r="AQ368" s="112"/>
      <c r="AR368" s="6" t="str">
        <f t="shared" si="16"/>
        <v/>
      </c>
      <c r="AS368" s="6" t="str">
        <f>IF(D368="","",IF(AP368=0,"データ無!!",IF(COUNTIF(WeDB!$D$4:$D$183,$AP368)&gt;0,"WE適用",IF(AP368="適用無い？確認して","データ無!!",IF(AP368="（適用外）","適用無し","WE適用")))))</f>
        <v/>
      </c>
      <c r="AT368" s="6" t="str">
        <f>IF(AND(AS368="WE適用",COUNTIF(Planning!$AS$10:$AS$896,$AP368&amp;"_"&amp;$AR368)&gt;0),"計画ok",IF(AND(AS368="WE適用",COUNTIF(Planning!$AS$10:$AS$896,$AP368&amp;"_"&amp;$AR368)=0),"未反映NG",""))</f>
        <v/>
      </c>
      <c r="AU368" s="6" t="str">
        <f t="shared" si="17"/>
        <v>_</v>
      </c>
    </row>
    <row r="369" spans="1:47" hidden="1" x14ac:dyDescent="0.35">
      <c r="A369" s="8"/>
      <c r="B369" s="9"/>
      <c r="C369" s="9"/>
      <c r="D369" s="9"/>
      <c r="E369" s="9"/>
      <c r="F369" s="9"/>
      <c r="G369" s="9"/>
      <c r="H369" s="9"/>
      <c r="I369" s="9"/>
      <c r="J369" s="9"/>
      <c r="K369" s="9"/>
      <c r="L369" s="9"/>
      <c r="M369" s="9"/>
      <c r="N369" s="9"/>
      <c r="O369" s="9"/>
      <c r="P369" s="9"/>
      <c r="Q369" s="9"/>
      <c r="R369" s="9"/>
      <c r="S369" s="9"/>
      <c r="T369" s="9"/>
      <c r="U369" s="9"/>
      <c r="V369" s="9"/>
      <c r="W369" s="9"/>
      <c r="X369" s="9"/>
      <c r="Y369" s="9"/>
      <c r="Z369" s="9"/>
      <c r="AA369" s="9"/>
      <c r="AB369" s="9"/>
      <c r="AC369" s="9"/>
      <c r="AD369" s="9"/>
      <c r="AE369" s="9"/>
      <c r="AF369" s="9"/>
      <c r="AG369" s="9"/>
      <c r="AH369" s="9"/>
      <c r="AI369" s="9"/>
      <c r="AJ369" s="9"/>
      <c r="AK369" s="9"/>
      <c r="AL369" s="9"/>
      <c r="AM369" s="10"/>
      <c r="AN369" s="535"/>
      <c r="AO369" s="6">
        <f t="shared" si="15"/>
        <v>0</v>
      </c>
      <c r="AP369" s="6" t="str">
        <f>IF($D369="","",IF(COUNTIF(SPDB!$B$5:$B$50,$D369)=0,"適用無い？確認して",_xlfn.XLOOKUP($D369,SPDB!$B$5:$B$50,SPDB!$H$5:$H$50,"",,)))</f>
        <v/>
      </c>
      <c r="AQ369" s="112"/>
      <c r="AR369" s="6" t="str">
        <f t="shared" si="16"/>
        <v/>
      </c>
      <c r="AS369" s="6" t="str">
        <f>IF(D369="","",IF(AP369=0,"データ無!!",IF(COUNTIF(WeDB!$D$4:$D$183,$AP369)&gt;0,"WE適用",IF(AP369="適用無い？確認して","データ無!!",IF(AP369="（適用外）","適用無し","WE適用")))))</f>
        <v/>
      </c>
      <c r="AT369" s="6" t="str">
        <f>IF(AND(AS369="WE適用",COUNTIF(Planning!$AS$10:$AS$896,$AP369&amp;"_"&amp;$AR369)&gt;0),"計画ok",IF(AND(AS369="WE適用",COUNTIF(Planning!$AS$10:$AS$896,$AP369&amp;"_"&amp;$AR369)=0),"未反映NG",""))</f>
        <v/>
      </c>
      <c r="AU369" s="6" t="str">
        <f t="shared" si="17"/>
        <v>_</v>
      </c>
    </row>
    <row r="370" spans="1:47" hidden="1" x14ac:dyDescent="0.35">
      <c r="A370" s="8"/>
      <c r="B370" s="9"/>
      <c r="C370" s="9"/>
      <c r="D370" s="9"/>
      <c r="E370" s="9"/>
      <c r="F370" s="9"/>
      <c r="G370" s="9"/>
      <c r="H370" s="9"/>
      <c r="I370" s="9"/>
      <c r="J370" s="9"/>
      <c r="K370" s="9"/>
      <c r="L370" s="9"/>
      <c r="M370" s="9"/>
      <c r="N370" s="9"/>
      <c r="O370" s="9"/>
      <c r="P370" s="9"/>
      <c r="Q370" s="9"/>
      <c r="R370" s="9"/>
      <c r="S370" s="9"/>
      <c r="T370" s="9"/>
      <c r="U370" s="9"/>
      <c r="V370" s="9"/>
      <c r="W370" s="9"/>
      <c r="X370" s="9"/>
      <c r="Y370" s="9"/>
      <c r="Z370" s="9"/>
      <c r="AA370" s="9"/>
      <c r="AB370" s="9"/>
      <c r="AC370" s="9"/>
      <c r="AD370" s="9"/>
      <c r="AE370" s="9"/>
      <c r="AF370" s="9"/>
      <c r="AG370" s="9"/>
      <c r="AH370" s="9"/>
      <c r="AI370" s="9"/>
      <c r="AJ370" s="9"/>
      <c r="AK370" s="9"/>
      <c r="AL370" s="9"/>
      <c r="AM370" s="10"/>
      <c r="AN370" s="535"/>
      <c r="AO370" s="6">
        <f t="shared" si="15"/>
        <v>0</v>
      </c>
      <c r="AP370" s="6" t="str">
        <f>IF($D370="","",IF(COUNTIF(SPDB!$B$5:$B$50,$D370)=0,"適用無い？確認して",_xlfn.XLOOKUP($D370,SPDB!$B$5:$B$50,SPDB!$H$5:$H$50,"",,)))</f>
        <v/>
      </c>
      <c r="AQ370" s="112"/>
      <c r="AR370" s="6" t="str">
        <f t="shared" si="16"/>
        <v/>
      </c>
      <c r="AS370" s="6" t="str">
        <f>IF(D370="","",IF(AP370=0,"データ無!!",IF(COUNTIF(WeDB!$D$4:$D$183,$AP370)&gt;0,"WE適用",IF(AP370="適用無い？確認して","データ無!!",IF(AP370="（適用外）","適用無し","WE適用")))))</f>
        <v/>
      </c>
      <c r="AT370" s="6" t="str">
        <f>IF(AND(AS370="WE適用",COUNTIF(Planning!$AS$10:$AS$896,$AP370&amp;"_"&amp;$AR370)&gt;0),"計画ok",IF(AND(AS370="WE適用",COUNTIF(Planning!$AS$10:$AS$896,$AP370&amp;"_"&amp;$AR370)=0),"未反映NG",""))</f>
        <v/>
      </c>
      <c r="AU370" s="6" t="str">
        <f t="shared" si="17"/>
        <v>_</v>
      </c>
    </row>
    <row r="371" spans="1:47" hidden="1" x14ac:dyDescent="0.35">
      <c r="A371" s="8"/>
      <c r="B371" s="9"/>
      <c r="C371" s="9"/>
      <c r="D371" s="9"/>
      <c r="E371" s="9"/>
      <c r="F371" s="9"/>
      <c r="G371" s="9"/>
      <c r="H371" s="9"/>
      <c r="I371" s="9"/>
      <c r="J371" s="9"/>
      <c r="K371" s="9"/>
      <c r="L371" s="9"/>
      <c r="M371" s="9"/>
      <c r="N371" s="9"/>
      <c r="O371" s="9"/>
      <c r="P371" s="9"/>
      <c r="Q371" s="9"/>
      <c r="R371" s="9"/>
      <c r="S371" s="9"/>
      <c r="T371" s="9"/>
      <c r="U371" s="9"/>
      <c r="V371" s="9"/>
      <c r="W371" s="9"/>
      <c r="X371" s="9"/>
      <c r="Y371" s="9"/>
      <c r="Z371" s="9"/>
      <c r="AA371" s="9"/>
      <c r="AB371" s="9"/>
      <c r="AC371" s="9"/>
      <c r="AD371" s="9"/>
      <c r="AE371" s="9"/>
      <c r="AF371" s="9"/>
      <c r="AG371" s="9"/>
      <c r="AH371" s="9"/>
      <c r="AI371" s="9"/>
      <c r="AJ371" s="9"/>
      <c r="AK371" s="9"/>
      <c r="AL371" s="9"/>
      <c r="AM371" s="10"/>
      <c r="AN371" s="535"/>
      <c r="AO371" s="6">
        <f t="shared" si="15"/>
        <v>0</v>
      </c>
      <c r="AP371" s="6" t="str">
        <f>IF($D371="","",IF(COUNTIF(SPDB!$B$5:$B$50,$D371)=0,"適用無い？確認して",_xlfn.XLOOKUP($D371,SPDB!$B$5:$B$50,SPDB!$H$5:$H$50,"",,)))</f>
        <v/>
      </c>
      <c r="AQ371" s="112"/>
      <c r="AR371" s="6" t="str">
        <f t="shared" si="16"/>
        <v/>
      </c>
      <c r="AS371" s="6" t="str">
        <f>IF(D371="","",IF(AP371=0,"データ無!!",IF(COUNTIF(WeDB!$D$4:$D$183,$AP371)&gt;0,"WE適用",IF(AP371="適用無い？確認して","データ無!!",IF(AP371="（適用外）","適用無し","WE適用")))))</f>
        <v/>
      </c>
      <c r="AT371" s="6" t="str">
        <f>IF(AND(AS371="WE適用",COUNTIF(Planning!$AS$10:$AS$896,$AP371&amp;"_"&amp;$AR371)&gt;0),"計画ok",IF(AND(AS371="WE適用",COUNTIF(Planning!$AS$10:$AS$896,$AP371&amp;"_"&amp;$AR371)=0),"未反映NG",""))</f>
        <v/>
      </c>
      <c r="AU371" s="6" t="str">
        <f t="shared" si="17"/>
        <v>_</v>
      </c>
    </row>
    <row r="372" spans="1:47" hidden="1" x14ac:dyDescent="0.35">
      <c r="A372" s="8"/>
      <c r="B372" s="9"/>
      <c r="C372" s="9"/>
      <c r="D372" s="9"/>
      <c r="E372" s="9"/>
      <c r="F372" s="9"/>
      <c r="G372" s="9"/>
      <c r="H372" s="9"/>
      <c r="I372" s="9"/>
      <c r="J372" s="9"/>
      <c r="K372" s="9"/>
      <c r="L372" s="9"/>
      <c r="M372" s="9"/>
      <c r="N372" s="9"/>
      <c r="O372" s="9"/>
      <c r="P372" s="9"/>
      <c r="Q372" s="9"/>
      <c r="R372" s="9"/>
      <c r="S372" s="9"/>
      <c r="T372" s="9"/>
      <c r="U372" s="9"/>
      <c r="V372" s="9"/>
      <c r="W372" s="9"/>
      <c r="X372" s="9"/>
      <c r="Y372" s="9"/>
      <c r="Z372" s="9"/>
      <c r="AA372" s="9"/>
      <c r="AB372" s="9"/>
      <c r="AC372" s="9"/>
      <c r="AD372" s="9"/>
      <c r="AE372" s="9"/>
      <c r="AF372" s="9"/>
      <c r="AG372" s="9"/>
      <c r="AH372" s="9"/>
      <c r="AI372" s="9"/>
      <c r="AJ372" s="9"/>
      <c r="AK372" s="9"/>
      <c r="AL372" s="9"/>
      <c r="AM372" s="10"/>
      <c r="AN372" s="535"/>
      <c r="AO372" s="6">
        <f t="shared" si="15"/>
        <v>0</v>
      </c>
      <c r="AP372" s="6" t="str">
        <f>IF($D372="","",IF(COUNTIF(SPDB!$B$5:$B$50,$D372)=0,"適用無い？確認して",_xlfn.XLOOKUP($D372,SPDB!$B$5:$B$50,SPDB!$H$5:$H$50,"",,)))</f>
        <v/>
      </c>
      <c r="AQ372" s="112"/>
      <c r="AR372" s="6" t="str">
        <f t="shared" si="16"/>
        <v/>
      </c>
      <c r="AS372" s="6" t="str">
        <f>IF(D372="","",IF(AP372=0,"データ無!!",IF(COUNTIF(WeDB!$D$4:$D$183,$AP372)&gt;0,"WE適用",IF(AP372="適用無い？確認して","データ無!!",IF(AP372="（適用外）","適用無し","WE適用")))))</f>
        <v/>
      </c>
      <c r="AT372" s="6" t="str">
        <f>IF(AND(AS372="WE適用",COUNTIF(Planning!$AS$10:$AS$896,$AP372&amp;"_"&amp;$AR372)&gt;0),"計画ok",IF(AND(AS372="WE適用",COUNTIF(Planning!$AS$10:$AS$896,$AP372&amp;"_"&amp;$AR372)=0),"未反映NG",""))</f>
        <v/>
      </c>
      <c r="AU372" s="6" t="str">
        <f t="shared" si="17"/>
        <v>_</v>
      </c>
    </row>
    <row r="373" spans="1:47" hidden="1" x14ac:dyDescent="0.35">
      <c r="A373" s="8"/>
      <c r="B373" s="9"/>
      <c r="C373" s="9"/>
      <c r="D373" s="9"/>
      <c r="E373" s="9"/>
      <c r="F373" s="9"/>
      <c r="G373" s="9"/>
      <c r="H373" s="9"/>
      <c r="I373" s="9"/>
      <c r="J373" s="9"/>
      <c r="K373" s="9"/>
      <c r="L373" s="9"/>
      <c r="M373" s="9"/>
      <c r="N373" s="9"/>
      <c r="O373" s="9"/>
      <c r="P373" s="9"/>
      <c r="Q373" s="9"/>
      <c r="R373" s="9"/>
      <c r="S373" s="9"/>
      <c r="T373" s="9"/>
      <c r="U373" s="9"/>
      <c r="V373" s="9"/>
      <c r="W373" s="9"/>
      <c r="X373" s="9"/>
      <c r="Y373" s="9"/>
      <c r="Z373" s="9"/>
      <c r="AA373" s="9"/>
      <c r="AB373" s="9"/>
      <c r="AC373" s="9"/>
      <c r="AD373" s="9"/>
      <c r="AE373" s="9"/>
      <c r="AF373" s="9"/>
      <c r="AG373" s="9"/>
      <c r="AH373" s="9"/>
      <c r="AI373" s="9"/>
      <c r="AJ373" s="9"/>
      <c r="AK373" s="9"/>
      <c r="AL373" s="9"/>
      <c r="AM373" s="10"/>
      <c r="AN373" s="535"/>
      <c r="AO373" s="6">
        <f t="shared" si="15"/>
        <v>0</v>
      </c>
      <c r="AP373" s="6" t="str">
        <f>IF($D373="","",IF(COUNTIF(SPDB!$B$5:$B$50,$D373)=0,"適用無い？確認して",_xlfn.XLOOKUP($D373,SPDB!$B$5:$B$50,SPDB!$H$5:$H$50,"",,)))</f>
        <v/>
      </c>
      <c r="AQ373" s="112"/>
      <c r="AR373" s="6" t="str">
        <f t="shared" si="16"/>
        <v/>
      </c>
      <c r="AS373" s="6" t="str">
        <f>IF(D373="","",IF(AP373=0,"データ無!!",IF(COUNTIF(WeDB!$D$4:$D$183,$AP373)&gt;0,"WE適用",IF(AP373="適用無い？確認して","データ無!!",IF(AP373="（適用外）","適用無し","WE適用")))))</f>
        <v/>
      </c>
      <c r="AT373" s="6" t="str">
        <f>IF(AND(AS373="WE適用",COUNTIF(Planning!$AS$10:$AS$896,$AP373&amp;"_"&amp;$AR373)&gt;0),"計画ok",IF(AND(AS373="WE適用",COUNTIF(Planning!$AS$10:$AS$896,$AP373&amp;"_"&amp;$AR373)=0),"未反映NG",""))</f>
        <v/>
      </c>
      <c r="AU373" s="6" t="str">
        <f t="shared" si="17"/>
        <v>_</v>
      </c>
    </row>
    <row r="374" spans="1:47" hidden="1" x14ac:dyDescent="0.35">
      <c r="A374" s="8"/>
      <c r="B374" s="9"/>
      <c r="C374" s="9"/>
      <c r="D374" s="9"/>
      <c r="E374" s="9"/>
      <c r="F374" s="9"/>
      <c r="G374" s="9"/>
      <c r="H374" s="9"/>
      <c r="I374" s="9"/>
      <c r="J374" s="9"/>
      <c r="K374" s="9"/>
      <c r="L374" s="9"/>
      <c r="M374" s="9"/>
      <c r="N374" s="9"/>
      <c r="O374" s="9"/>
      <c r="P374" s="9"/>
      <c r="Q374" s="9"/>
      <c r="R374" s="9"/>
      <c r="S374" s="9"/>
      <c r="T374" s="9"/>
      <c r="U374" s="9"/>
      <c r="V374" s="9"/>
      <c r="W374" s="9"/>
      <c r="X374" s="9"/>
      <c r="Y374" s="9"/>
      <c r="Z374" s="9"/>
      <c r="AA374" s="9"/>
      <c r="AB374" s="9"/>
      <c r="AC374" s="9"/>
      <c r="AD374" s="9"/>
      <c r="AE374" s="9"/>
      <c r="AF374" s="9"/>
      <c r="AG374" s="9"/>
      <c r="AH374" s="9"/>
      <c r="AI374" s="9"/>
      <c r="AJ374" s="9"/>
      <c r="AK374" s="9"/>
      <c r="AL374" s="9"/>
      <c r="AM374" s="10"/>
      <c r="AN374" s="535"/>
      <c r="AO374" s="6">
        <f t="shared" si="15"/>
        <v>0</v>
      </c>
      <c r="AP374" s="6" t="str">
        <f>IF($D374="","",IF(COUNTIF(SPDB!$B$5:$B$50,$D374)=0,"適用無い？確認して",_xlfn.XLOOKUP($D374,SPDB!$B$5:$B$50,SPDB!$H$5:$H$50,"",,)))</f>
        <v/>
      </c>
      <c r="AQ374" s="112"/>
      <c r="AR374" s="6" t="str">
        <f t="shared" si="16"/>
        <v/>
      </c>
      <c r="AS374" s="6" t="str">
        <f>IF(D374="","",IF(AP374=0,"データ無!!",IF(COUNTIF(WeDB!$D$4:$D$183,$AP374)&gt;0,"WE適用",IF(AP374="適用無い？確認して","データ無!!",IF(AP374="（適用外）","適用無し","WE適用")))))</f>
        <v/>
      </c>
      <c r="AT374" s="6" t="str">
        <f>IF(AND(AS374="WE適用",COUNTIF(Planning!$AS$10:$AS$896,$AP374&amp;"_"&amp;$AR374)&gt;0),"計画ok",IF(AND(AS374="WE適用",COUNTIF(Planning!$AS$10:$AS$896,$AP374&amp;"_"&amp;$AR374)=0),"未反映NG",""))</f>
        <v/>
      </c>
      <c r="AU374" s="6" t="str">
        <f t="shared" si="17"/>
        <v>_</v>
      </c>
    </row>
    <row r="375" spans="1:47" hidden="1" x14ac:dyDescent="0.35">
      <c r="A375" s="8"/>
      <c r="B375" s="9"/>
      <c r="C375" s="9"/>
      <c r="D375" s="9"/>
      <c r="E375" s="9"/>
      <c r="F375" s="9"/>
      <c r="G375" s="9"/>
      <c r="H375" s="9"/>
      <c r="I375" s="9"/>
      <c r="J375" s="9"/>
      <c r="K375" s="9"/>
      <c r="L375" s="9"/>
      <c r="M375" s="9"/>
      <c r="N375" s="9"/>
      <c r="O375" s="9"/>
      <c r="P375" s="9"/>
      <c r="Q375" s="9"/>
      <c r="R375" s="9"/>
      <c r="S375" s="9"/>
      <c r="T375" s="9"/>
      <c r="U375" s="9"/>
      <c r="V375" s="9"/>
      <c r="W375" s="9"/>
      <c r="X375" s="9"/>
      <c r="Y375" s="9"/>
      <c r="Z375" s="9"/>
      <c r="AA375" s="9"/>
      <c r="AB375" s="9"/>
      <c r="AC375" s="9"/>
      <c r="AD375" s="9"/>
      <c r="AE375" s="9"/>
      <c r="AF375" s="9"/>
      <c r="AG375" s="9"/>
      <c r="AH375" s="9"/>
      <c r="AI375" s="9"/>
      <c r="AJ375" s="9"/>
      <c r="AK375" s="9"/>
      <c r="AL375" s="9"/>
      <c r="AM375" s="10"/>
      <c r="AN375" s="535"/>
      <c r="AO375" s="6">
        <f t="shared" si="15"/>
        <v>0</v>
      </c>
      <c r="AP375" s="6" t="str">
        <f>IF($D375="","",IF(COUNTIF(SPDB!$B$5:$B$50,$D375)=0,"適用無い？確認して",_xlfn.XLOOKUP($D375,SPDB!$B$5:$B$50,SPDB!$H$5:$H$50,"",,)))</f>
        <v/>
      </c>
      <c r="AQ375" s="112"/>
      <c r="AR375" s="6" t="str">
        <f t="shared" si="16"/>
        <v/>
      </c>
      <c r="AS375" s="6" t="str">
        <f>IF(D375="","",IF(AP375=0,"データ無!!",IF(COUNTIF(WeDB!$D$4:$D$183,$AP375)&gt;0,"WE適用",IF(AP375="適用無い？確認して","データ無!!",IF(AP375="（適用外）","適用無し","WE適用")))))</f>
        <v/>
      </c>
      <c r="AT375" s="6" t="str">
        <f>IF(AND(AS375="WE適用",COUNTIF(Planning!$AS$10:$AS$896,$AP375&amp;"_"&amp;$AR375)&gt;0),"計画ok",IF(AND(AS375="WE適用",COUNTIF(Planning!$AS$10:$AS$896,$AP375&amp;"_"&amp;$AR375)=0),"未反映NG",""))</f>
        <v/>
      </c>
      <c r="AU375" s="6" t="str">
        <f t="shared" si="17"/>
        <v>_</v>
      </c>
    </row>
    <row r="376" spans="1:47" hidden="1" x14ac:dyDescent="0.35">
      <c r="A376" s="8"/>
      <c r="B376" s="9"/>
      <c r="C376" s="9"/>
      <c r="D376" s="9"/>
      <c r="E376" s="9"/>
      <c r="F376" s="9"/>
      <c r="G376" s="9"/>
      <c r="H376" s="9"/>
      <c r="I376" s="9"/>
      <c r="J376" s="9"/>
      <c r="K376" s="9"/>
      <c r="L376" s="9"/>
      <c r="M376" s="9"/>
      <c r="N376" s="9"/>
      <c r="O376" s="9"/>
      <c r="P376" s="9"/>
      <c r="Q376" s="9"/>
      <c r="R376" s="9"/>
      <c r="S376" s="9"/>
      <c r="T376" s="9"/>
      <c r="U376" s="9"/>
      <c r="V376" s="9"/>
      <c r="W376" s="9"/>
      <c r="X376" s="9"/>
      <c r="Y376" s="9"/>
      <c r="Z376" s="9"/>
      <c r="AA376" s="9"/>
      <c r="AB376" s="9"/>
      <c r="AC376" s="9"/>
      <c r="AD376" s="9"/>
      <c r="AE376" s="9"/>
      <c r="AF376" s="9"/>
      <c r="AG376" s="9"/>
      <c r="AH376" s="9"/>
      <c r="AI376" s="9"/>
      <c r="AJ376" s="9"/>
      <c r="AK376" s="9"/>
      <c r="AL376" s="9"/>
      <c r="AM376" s="10"/>
      <c r="AN376" s="535"/>
      <c r="AO376" s="6">
        <f t="shared" si="15"/>
        <v>0</v>
      </c>
      <c r="AP376" s="6" t="str">
        <f>IF($D376="","",IF(COUNTIF(SPDB!$B$5:$B$50,$D376)=0,"適用無い？確認して",_xlfn.XLOOKUP($D376,SPDB!$B$5:$B$50,SPDB!$H$5:$H$50,"",,)))</f>
        <v/>
      </c>
      <c r="AQ376" s="112"/>
      <c r="AR376" s="6" t="str">
        <f t="shared" si="16"/>
        <v/>
      </c>
      <c r="AS376" s="6" t="str">
        <f>IF(D376="","",IF(AP376=0,"データ無!!",IF(COUNTIF(WeDB!$D$4:$D$183,$AP376)&gt;0,"WE適用",IF(AP376="適用無い？確認して","データ無!!",IF(AP376="（適用外）","適用無し","WE適用")))))</f>
        <v/>
      </c>
      <c r="AT376" s="6" t="str">
        <f>IF(AND(AS376="WE適用",COUNTIF(Planning!$AS$10:$AS$896,$AP376&amp;"_"&amp;$AR376)&gt;0),"計画ok",IF(AND(AS376="WE適用",COUNTIF(Planning!$AS$10:$AS$896,$AP376&amp;"_"&amp;$AR376)=0),"未反映NG",""))</f>
        <v/>
      </c>
      <c r="AU376" s="6" t="str">
        <f t="shared" si="17"/>
        <v>_</v>
      </c>
    </row>
    <row r="377" spans="1:47" hidden="1" x14ac:dyDescent="0.35">
      <c r="A377" s="8"/>
      <c r="B377" s="9"/>
      <c r="C377" s="9"/>
      <c r="D377" s="9"/>
      <c r="E377" s="9"/>
      <c r="F377" s="9"/>
      <c r="G377" s="9"/>
      <c r="H377" s="9"/>
      <c r="I377" s="9"/>
      <c r="J377" s="9"/>
      <c r="K377" s="9"/>
      <c r="L377" s="9"/>
      <c r="M377" s="9"/>
      <c r="N377" s="9"/>
      <c r="O377" s="9"/>
      <c r="P377" s="9"/>
      <c r="Q377" s="9"/>
      <c r="R377" s="9"/>
      <c r="S377" s="9"/>
      <c r="T377" s="9"/>
      <c r="U377" s="9"/>
      <c r="V377" s="9"/>
      <c r="W377" s="9"/>
      <c r="X377" s="9"/>
      <c r="Y377" s="9"/>
      <c r="Z377" s="9"/>
      <c r="AA377" s="9"/>
      <c r="AB377" s="9"/>
      <c r="AC377" s="9"/>
      <c r="AD377" s="9"/>
      <c r="AE377" s="9"/>
      <c r="AF377" s="9"/>
      <c r="AG377" s="9"/>
      <c r="AH377" s="9"/>
      <c r="AI377" s="9"/>
      <c r="AJ377" s="9"/>
      <c r="AK377" s="9"/>
      <c r="AL377" s="9"/>
      <c r="AM377" s="10"/>
      <c r="AN377" s="535"/>
      <c r="AO377" s="6">
        <f t="shared" si="15"/>
        <v>0</v>
      </c>
      <c r="AP377" s="6" t="str">
        <f>IF($D377="","",IF(COUNTIF(SPDB!$B$5:$B$50,$D377)=0,"適用無い？確認して",_xlfn.XLOOKUP($D377,SPDB!$B$5:$B$50,SPDB!$H$5:$H$50,"",,)))</f>
        <v/>
      </c>
      <c r="AQ377" s="112"/>
      <c r="AR377" s="6" t="str">
        <f t="shared" si="16"/>
        <v/>
      </c>
      <c r="AS377" s="6" t="str">
        <f>IF(D377="","",IF(AP377=0,"データ無!!",IF(COUNTIF(WeDB!$D$4:$D$183,$AP377)&gt;0,"WE適用",IF(AP377="適用無い？確認して","データ無!!",IF(AP377="（適用外）","適用無し","WE適用")))))</f>
        <v/>
      </c>
      <c r="AT377" s="6" t="str">
        <f>IF(AND(AS377="WE適用",COUNTIF(Planning!$AS$10:$AS$896,$AP377&amp;"_"&amp;$AR377)&gt;0),"計画ok",IF(AND(AS377="WE適用",COUNTIF(Planning!$AS$10:$AS$896,$AP377&amp;"_"&amp;$AR377)=0),"未反映NG",""))</f>
        <v/>
      </c>
      <c r="AU377" s="6" t="str">
        <f t="shared" si="17"/>
        <v>_</v>
      </c>
    </row>
    <row r="378" spans="1:47" hidden="1" x14ac:dyDescent="0.35">
      <c r="A378" s="8"/>
      <c r="B378" s="9"/>
      <c r="C378" s="9"/>
      <c r="D378" s="9"/>
      <c r="E378" s="9"/>
      <c r="F378" s="9"/>
      <c r="G378" s="9"/>
      <c r="H378" s="9"/>
      <c r="I378" s="9"/>
      <c r="J378" s="9"/>
      <c r="K378" s="9"/>
      <c r="L378" s="9"/>
      <c r="M378" s="9"/>
      <c r="N378" s="9"/>
      <c r="O378" s="9"/>
      <c r="P378" s="9"/>
      <c r="Q378" s="9"/>
      <c r="R378" s="9"/>
      <c r="S378" s="9"/>
      <c r="T378" s="9"/>
      <c r="U378" s="9"/>
      <c r="V378" s="9"/>
      <c r="W378" s="9"/>
      <c r="X378" s="9"/>
      <c r="Y378" s="9"/>
      <c r="Z378" s="9"/>
      <c r="AA378" s="9"/>
      <c r="AB378" s="9"/>
      <c r="AC378" s="9"/>
      <c r="AD378" s="9"/>
      <c r="AE378" s="9"/>
      <c r="AF378" s="9"/>
      <c r="AG378" s="9"/>
      <c r="AH378" s="9"/>
      <c r="AI378" s="9"/>
      <c r="AJ378" s="9"/>
      <c r="AK378" s="9"/>
      <c r="AL378" s="9"/>
      <c r="AM378" s="10"/>
      <c r="AN378" s="535"/>
      <c r="AO378" s="6">
        <f t="shared" si="15"/>
        <v>0</v>
      </c>
      <c r="AP378" s="6" t="str">
        <f>IF($D378="","",IF(COUNTIF(SPDB!$B$5:$B$50,$D378)=0,"適用無い？確認して",_xlfn.XLOOKUP($D378,SPDB!$B$5:$B$50,SPDB!$H$5:$H$50,"",,)))</f>
        <v/>
      </c>
      <c r="AQ378" s="112"/>
      <c r="AR378" s="6" t="str">
        <f t="shared" si="16"/>
        <v/>
      </c>
      <c r="AS378" s="6" t="str">
        <f>IF(D378="","",IF(AP378=0,"データ無!!",IF(COUNTIF(WeDB!$D$4:$D$183,$AP378)&gt;0,"WE適用",IF(AP378="適用無い？確認して","データ無!!",IF(AP378="（適用外）","適用無し","WE適用")))))</f>
        <v/>
      </c>
      <c r="AT378" s="6" t="str">
        <f>IF(AND(AS378="WE適用",COUNTIF(Planning!$AS$10:$AS$896,$AP378&amp;"_"&amp;$AR378)&gt;0),"計画ok",IF(AND(AS378="WE適用",COUNTIF(Planning!$AS$10:$AS$896,$AP378&amp;"_"&amp;$AR378)=0),"未反映NG",""))</f>
        <v/>
      </c>
      <c r="AU378" s="6" t="str">
        <f t="shared" si="17"/>
        <v>_</v>
      </c>
    </row>
    <row r="379" spans="1:47" hidden="1" x14ac:dyDescent="0.35">
      <c r="A379" s="8"/>
      <c r="B379" s="9"/>
      <c r="C379" s="9"/>
      <c r="D379" s="9"/>
      <c r="E379" s="9"/>
      <c r="F379" s="9"/>
      <c r="G379" s="9"/>
      <c r="H379" s="9"/>
      <c r="I379" s="9"/>
      <c r="J379" s="9"/>
      <c r="K379" s="9"/>
      <c r="L379" s="9"/>
      <c r="M379" s="9"/>
      <c r="N379" s="9"/>
      <c r="O379" s="9"/>
      <c r="P379" s="9"/>
      <c r="Q379" s="9"/>
      <c r="R379" s="9"/>
      <c r="S379" s="9"/>
      <c r="T379" s="9"/>
      <c r="U379" s="9"/>
      <c r="V379" s="9"/>
      <c r="W379" s="9"/>
      <c r="X379" s="9"/>
      <c r="Y379" s="9"/>
      <c r="Z379" s="9"/>
      <c r="AA379" s="9"/>
      <c r="AB379" s="9"/>
      <c r="AC379" s="9"/>
      <c r="AD379" s="9"/>
      <c r="AE379" s="9"/>
      <c r="AF379" s="9"/>
      <c r="AG379" s="9"/>
      <c r="AH379" s="9"/>
      <c r="AI379" s="9"/>
      <c r="AJ379" s="9"/>
      <c r="AK379" s="9"/>
      <c r="AL379" s="9"/>
      <c r="AM379" s="10"/>
      <c r="AN379" s="535"/>
      <c r="AO379" s="6">
        <f t="shared" si="15"/>
        <v>0</v>
      </c>
      <c r="AP379" s="6" t="str">
        <f>IF($D379="","",IF(COUNTIF(SPDB!$B$5:$B$50,$D379)=0,"適用無い？確認して",_xlfn.XLOOKUP($D379,SPDB!$B$5:$B$50,SPDB!$H$5:$H$50,"",,)))</f>
        <v/>
      </c>
      <c r="AQ379" s="112"/>
      <c r="AR379" s="6" t="str">
        <f t="shared" si="16"/>
        <v/>
      </c>
      <c r="AS379" s="6" t="str">
        <f>IF(D379="","",IF(AP379=0,"データ無!!",IF(COUNTIF(WeDB!$D$4:$D$183,$AP379)&gt;0,"WE適用",IF(AP379="適用無い？確認して","データ無!!",IF(AP379="（適用外）","適用無し","WE適用")))))</f>
        <v/>
      </c>
      <c r="AT379" s="6" t="str">
        <f>IF(AND(AS379="WE適用",COUNTIF(Planning!$AS$10:$AS$896,$AP379&amp;"_"&amp;$AR379)&gt;0),"計画ok",IF(AND(AS379="WE適用",COUNTIF(Planning!$AS$10:$AS$896,$AP379&amp;"_"&amp;$AR379)=0),"未反映NG",""))</f>
        <v/>
      </c>
      <c r="AU379" s="6" t="str">
        <f t="shared" si="17"/>
        <v>_</v>
      </c>
    </row>
    <row r="380" spans="1:47" hidden="1" x14ac:dyDescent="0.35">
      <c r="A380" s="8"/>
      <c r="B380" s="9"/>
      <c r="C380" s="9"/>
      <c r="D380" s="9"/>
      <c r="E380" s="9"/>
      <c r="F380" s="9"/>
      <c r="G380" s="9"/>
      <c r="H380" s="9"/>
      <c r="I380" s="9"/>
      <c r="J380" s="9"/>
      <c r="K380" s="9"/>
      <c r="L380" s="9"/>
      <c r="M380" s="9"/>
      <c r="N380" s="9"/>
      <c r="O380" s="9"/>
      <c r="P380" s="9"/>
      <c r="Q380" s="9"/>
      <c r="R380" s="9"/>
      <c r="S380" s="9"/>
      <c r="T380" s="9"/>
      <c r="U380" s="9"/>
      <c r="V380" s="9"/>
      <c r="W380" s="9"/>
      <c r="X380" s="9"/>
      <c r="Y380" s="9"/>
      <c r="Z380" s="9"/>
      <c r="AA380" s="9"/>
      <c r="AB380" s="9"/>
      <c r="AC380" s="9"/>
      <c r="AD380" s="9"/>
      <c r="AE380" s="9"/>
      <c r="AF380" s="9"/>
      <c r="AG380" s="9"/>
      <c r="AH380" s="9"/>
      <c r="AI380" s="9"/>
      <c r="AJ380" s="9"/>
      <c r="AK380" s="9"/>
      <c r="AL380" s="9"/>
      <c r="AM380" s="10"/>
      <c r="AN380" s="535"/>
      <c r="AO380" s="6">
        <f t="shared" si="15"/>
        <v>0</v>
      </c>
      <c r="AP380" s="6" t="str">
        <f>IF($D380="","",IF(COUNTIF(SPDB!$B$5:$B$50,$D380)=0,"適用無い？確認して",_xlfn.XLOOKUP($D380,SPDB!$B$5:$B$50,SPDB!$H$5:$H$50,"",,)))</f>
        <v/>
      </c>
      <c r="AQ380" s="112"/>
      <c r="AR380" s="6" t="str">
        <f t="shared" si="16"/>
        <v/>
      </c>
      <c r="AS380" s="6" t="str">
        <f>IF(D380="","",IF(AP380=0,"データ無!!",IF(COUNTIF(WeDB!$D$4:$D$183,$AP380)&gt;0,"WE適用",IF(AP380="適用無い？確認して","データ無!!",IF(AP380="（適用外）","適用無し","WE適用")))))</f>
        <v/>
      </c>
      <c r="AT380" s="6" t="str">
        <f>IF(AND(AS380="WE適用",COUNTIF(Planning!$AS$10:$AS$896,$AP380&amp;"_"&amp;$AR380)&gt;0),"計画ok",IF(AND(AS380="WE適用",COUNTIF(Planning!$AS$10:$AS$896,$AP380&amp;"_"&amp;$AR380)=0),"未反映NG",""))</f>
        <v/>
      </c>
      <c r="AU380" s="6" t="str">
        <f t="shared" si="17"/>
        <v>_</v>
      </c>
    </row>
    <row r="381" spans="1:47" hidden="1" x14ac:dyDescent="0.35">
      <c r="A381" s="8"/>
      <c r="B381" s="9"/>
      <c r="C381" s="9"/>
      <c r="D381" s="9"/>
      <c r="E381" s="9"/>
      <c r="F381" s="9"/>
      <c r="G381" s="9"/>
      <c r="H381" s="9"/>
      <c r="I381" s="9"/>
      <c r="J381" s="9"/>
      <c r="K381" s="9"/>
      <c r="L381" s="9"/>
      <c r="M381" s="9"/>
      <c r="N381" s="9"/>
      <c r="O381" s="9"/>
      <c r="P381" s="9"/>
      <c r="Q381" s="9"/>
      <c r="R381" s="9"/>
      <c r="S381" s="9"/>
      <c r="T381" s="9"/>
      <c r="U381" s="9"/>
      <c r="V381" s="9"/>
      <c r="W381" s="9"/>
      <c r="X381" s="9"/>
      <c r="Y381" s="9"/>
      <c r="Z381" s="9"/>
      <c r="AA381" s="9"/>
      <c r="AB381" s="9"/>
      <c r="AC381" s="9"/>
      <c r="AD381" s="9"/>
      <c r="AE381" s="9"/>
      <c r="AF381" s="9"/>
      <c r="AG381" s="9"/>
      <c r="AH381" s="9"/>
      <c r="AI381" s="9"/>
      <c r="AJ381" s="9"/>
      <c r="AK381" s="9"/>
      <c r="AL381" s="9"/>
      <c r="AM381" s="10"/>
      <c r="AN381" s="535"/>
      <c r="AO381" s="6">
        <f t="shared" si="15"/>
        <v>0</v>
      </c>
      <c r="AP381" s="6" t="str">
        <f>IF($D381="","",IF(COUNTIF(SPDB!$B$5:$B$50,$D381)=0,"適用無い？確認して",_xlfn.XLOOKUP($D381,SPDB!$B$5:$B$50,SPDB!$H$5:$H$50,"",,)))</f>
        <v/>
      </c>
      <c r="AQ381" s="112"/>
      <c r="AR381" s="6" t="str">
        <f t="shared" si="16"/>
        <v/>
      </c>
      <c r="AS381" s="6" t="str">
        <f>IF(D381="","",IF(AP381=0,"データ無!!",IF(COUNTIF(WeDB!$D$4:$D$183,$AP381)&gt;0,"WE適用",IF(AP381="適用無い？確認して","データ無!!",IF(AP381="（適用外）","適用無し","WE適用")))))</f>
        <v/>
      </c>
      <c r="AT381" s="6" t="str">
        <f>IF(AND(AS381="WE適用",COUNTIF(Planning!$AS$10:$AS$896,$AP381&amp;"_"&amp;$AR381)&gt;0),"計画ok",IF(AND(AS381="WE適用",COUNTIF(Planning!$AS$10:$AS$896,$AP381&amp;"_"&amp;$AR381)=0),"未反映NG",""))</f>
        <v/>
      </c>
      <c r="AU381" s="6" t="str">
        <f t="shared" si="17"/>
        <v>_</v>
      </c>
    </row>
    <row r="382" spans="1:47" hidden="1" x14ac:dyDescent="0.35">
      <c r="A382" s="8"/>
      <c r="B382" s="9"/>
      <c r="C382" s="9"/>
      <c r="D382" s="9"/>
      <c r="E382" s="9"/>
      <c r="F382" s="9"/>
      <c r="G382" s="9"/>
      <c r="H382" s="9"/>
      <c r="I382" s="9"/>
      <c r="J382" s="9"/>
      <c r="K382" s="9"/>
      <c r="L382" s="9"/>
      <c r="M382" s="9"/>
      <c r="N382" s="9"/>
      <c r="O382" s="9"/>
      <c r="P382" s="9"/>
      <c r="Q382" s="9"/>
      <c r="R382" s="9"/>
      <c r="S382" s="9"/>
      <c r="T382" s="9"/>
      <c r="U382" s="9"/>
      <c r="V382" s="9"/>
      <c r="W382" s="9"/>
      <c r="X382" s="9"/>
      <c r="Y382" s="9"/>
      <c r="Z382" s="9"/>
      <c r="AA382" s="9"/>
      <c r="AB382" s="9"/>
      <c r="AC382" s="9"/>
      <c r="AD382" s="9"/>
      <c r="AE382" s="9"/>
      <c r="AF382" s="9"/>
      <c r="AG382" s="9"/>
      <c r="AH382" s="9"/>
      <c r="AI382" s="9"/>
      <c r="AJ382" s="9"/>
      <c r="AK382" s="9"/>
      <c r="AL382" s="9"/>
      <c r="AM382" s="10"/>
      <c r="AN382" s="535"/>
      <c r="AO382" s="6">
        <f t="shared" si="15"/>
        <v>0</v>
      </c>
      <c r="AP382" s="6" t="str">
        <f>IF($D382="","",IF(COUNTIF(SPDB!$B$5:$B$50,$D382)=0,"適用無い？確認して",_xlfn.XLOOKUP($D382,SPDB!$B$5:$B$50,SPDB!$H$5:$H$50,"",,)))</f>
        <v/>
      </c>
      <c r="AQ382" s="112"/>
      <c r="AR382" s="6" t="str">
        <f t="shared" si="16"/>
        <v/>
      </c>
      <c r="AS382" s="6" t="str">
        <f>IF(D382="","",IF(AP382=0,"データ無!!",IF(COUNTIF(WeDB!$D$4:$D$183,$AP382)&gt;0,"WE適用",IF(AP382="適用無い？確認して","データ無!!",IF(AP382="（適用外）","適用無し","WE適用")))))</f>
        <v/>
      </c>
      <c r="AT382" s="6" t="str">
        <f>IF(AND(AS382="WE適用",COUNTIF(Planning!$AS$10:$AS$896,$AP382&amp;"_"&amp;$AR382)&gt;0),"計画ok",IF(AND(AS382="WE適用",COUNTIF(Planning!$AS$10:$AS$896,$AP382&amp;"_"&amp;$AR382)=0),"未反映NG",""))</f>
        <v/>
      </c>
      <c r="AU382" s="6" t="str">
        <f t="shared" si="17"/>
        <v>_</v>
      </c>
    </row>
    <row r="383" spans="1:47" hidden="1" x14ac:dyDescent="0.35">
      <c r="A383" s="8"/>
      <c r="B383" s="9"/>
      <c r="C383" s="9"/>
      <c r="D383" s="9"/>
      <c r="E383" s="9"/>
      <c r="F383" s="9"/>
      <c r="G383" s="9"/>
      <c r="H383" s="9"/>
      <c r="I383" s="9"/>
      <c r="J383" s="9"/>
      <c r="K383" s="9"/>
      <c r="L383" s="9"/>
      <c r="M383" s="9"/>
      <c r="N383" s="9"/>
      <c r="O383" s="9"/>
      <c r="P383" s="9"/>
      <c r="Q383" s="9"/>
      <c r="R383" s="9"/>
      <c r="S383" s="9"/>
      <c r="T383" s="9"/>
      <c r="U383" s="9"/>
      <c r="V383" s="9"/>
      <c r="W383" s="9"/>
      <c r="X383" s="9"/>
      <c r="Y383" s="9"/>
      <c r="Z383" s="9"/>
      <c r="AA383" s="9"/>
      <c r="AB383" s="9"/>
      <c r="AC383" s="9"/>
      <c r="AD383" s="9"/>
      <c r="AE383" s="9"/>
      <c r="AF383" s="9"/>
      <c r="AG383" s="9"/>
      <c r="AH383" s="9"/>
      <c r="AI383" s="9"/>
      <c r="AJ383" s="9"/>
      <c r="AK383" s="9"/>
      <c r="AL383" s="9"/>
      <c r="AM383" s="10"/>
      <c r="AN383" s="535"/>
      <c r="AO383" s="6">
        <f t="shared" si="15"/>
        <v>0</v>
      </c>
      <c r="AP383" s="6" t="str">
        <f>IF($D383="","",IF(COUNTIF(SPDB!$B$5:$B$50,$D383)=0,"適用無い？確認して",_xlfn.XLOOKUP($D383,SPDB!$B$5:$B$50,SPDB!$H$5:$H$50,"",,)))</f>
        <v/>
      </c>
      <c r="AQ383" s="112"/>
      <c r="AR383" s="6" t="str">
        <f t="shared" si="16"/>
        <v/>
      </c>
      <c r="AS383" s="6" t="str">
        <f>IF(D383="","",IF(AP383=0,"データ無!!",IF(COUNTIF(WeDB!$D$4:$D$183,$AP383)&gt;0,"WE適用",IF(AP383="適用無い？確認して","データ無!!",IF(AP383="（適用外）","適用無し","WE適用")))))</f>
        <v/>
      </c>
      <c r="AT383" s="6" t="str">
        <f>IF(AND(AS383="WE適用",COUNTIF(Planning!$AS$10:$AS$896,$AP383&amp;"_"&amp;$AR383)&gt;0),"計画ok",IF(AND(AS383="WE適用",COUNTIF(Planning!$AS$10:$AS$896,$AP383&amp;"_"&amp;$AR383)=0),"未反映NG",""))</f>
        <v/>
      </c>
      <c r="AU383" s="6" t="str">
        <f t="shared" si="17"/>
        <v>_</v>
      </c>
    </row>
    <row r="384" spans="1:47" hidden="1" x14ac:dyDescent="0.35">
      <c r="A384" s="8"/>
      <c r="B384" s="9"/>
      <c r="C384" s="9"/>
      <c r="D384" s="9"/>
      <c r="E384" s="9"/>
      <c r="F384" s="9"/>
      <c r="G384" s="9"/>
      <c r="H384" s="9"/>
      <c r="I384" s="9"/>
      <c r="J384" s="9"/>
      <c r="K384" s="9"/>
      <c r="L384" s="9"/>
      <c r="M384" s="9"/>
      <c r="N384" s="9"/>
      <c r="O384" s="9"/>
      <c r="P384" s="9"/>
      <c r="Q384" s="9"/>
      <c r="R384" s="9"/>
      <c r="S384" s="9"/>
      <c r="T384" s="9"/>
      <c r="U384" s="9"/>
      <c r="V384" s="9"/>
      <c r="W384" s="9"/>
      <c r="X384" s="9"/>
      <c r="Y384" s="9"/>
      <c r="Z384" s="9"/>
      <c r="AA384" s="9"/>
      <c r="AB384" s="9"/>
      <c r="AC384" s="9"/>
      <c r="AD384" s="9"/>
      <c r="AE384" s="9"/>
      <c r="AF384" s="9"/>
      <c r="AG384" s="9"/>
      <c r="AH384" s="9"/>
      <c r="AI384" s="9"/>
      <c r="AJ384" s="9"/>
      <c r="AK384" s="9"/>
      <c r="AL384" s="9"/>
      <c r="AM384" s="10"/>
      <c r="AN384" s="535"/>
      <c r="AO384" s="6">
        <f t="shared" si="15"/>
        <v>0</v>
      </c>
      <c r="AP384" s="6" t="str">
        <f>IF($D384="","",IF(COUNTIF(SPDB!$B$5:$B$50,$D384)=0,"適用無い？確認して",_xlfn.XLOOKUP($D384,SPDB!$B$5:$B$50,SPDB!$H$5:$H$50,"",,)))</f>
        <v/>
      </c>
      <c r="AQ384" s="112"/>
      <c r="AR384" s="6" t="str">
        <f t="shared" si="16"/>
        <v/>
      </c>
      <c r="AS384" s="6" t="str">
        <f>IF(D384="","",IF(AP384=0,"データ無!!",IF(COUNTIF(WeDB!$D$4:$D$183,$AP384)&gt;0,"WE適用",IF(AP384="適用無い？確認して","データ無!!",IF(AP384="（適用外）","適用無し","WE適用")))))</f>
        <v/>
      </c>
      <c r="AT384" s="6" t="str">
        <f>IF(AND(AS384="WE適用",COUNTIF(Planning!$AS$10:$AS$896,$AP384&amp;"_"&amp;$AR384)&gt;0),"計画ok",IF(AND(AS384="WE適用",COUNTIF(Planning!$AS$10:$AS$896,$AP384&amp;"_"&amp;$AR384)=0),"未反映NG",""))</f>
        <v/>
      </c>
      <c r="AU384" s="6" t="str">
        <f t="shared" si="17"/>
        <v>_</v>
      </c>
    </row>
    <row r="385" spans="1:47" hidden="1" x14ac:dyDescent="0.35">
      <c r="A385" s="8"/>
      <c r="B385" s="9"/>
      <c r="C385" s="9"/>
      <c r="D385" s="9"/>
      <c r="E385" s="9"/>
      <c r="F385" s="9"/>
      <c r="G385" s="9"/>
      <c r="H385" s="9"/>
      <c r="I385" s="9"/>
      <c r="J385" s="9"/>
      <c r="K385" s="9"/>
      <c r="L385" s="9"/>
      <c r="M385" s="9"/>
      <c r="N385" s="9"/>
      <c r="O385" s="9"/>
      <c r="P385" s="9"/>
      <c r="Q385" s="9"/>
      <c r="R385" s="9"/>
      <c r="S385" s="9"/>
      <c r="T385" s="9"/>
      <c r="U385" s="9"/>
      <c r="V385" s="9"/>
      <c r="W385" s="9"/>
      <c r="X385" s="9"/>
      <c r="Y385" s="9"/>
      <c r="Z385" s="9"/>
      <c r="AA385" s="9"/>
      <c r="AB385" s="9"/>
      <c r="AC385" s="9"/>
      <c r="AD385" s="9"/>
      <c r="AE385" s="9"/>
      <c r="AF385" s="9"/>
      <c r="AG385" s="9"/>
      <c r="AH385" s="9"/>
      <c r="AI385" s="9"/>
      <c r="AJ385" s="9"/>
      <c r="AK385" s="9"/>
      <c r="AL385" s="9"/>
      <c r="AM385" s="10"/>
      <c r="AN385" s="535"/>
      <c r="AO385" s="6">
        <f t="shared" si="15"/>
        <v>0</v>
      </c>
      <c r="AP385" s="6" t="str">
        <f>IF($D385="","",IF(COUNTIF(SPDB!$B$5:$B$50,$D385)=0,"適用無い？確認して",_xlfn.XLOOKUP($D385,SPDB!$B$5:$B$50,SPDB!$H$5:$H$50,"",,)))</f>
        <v/>
      </c>
      <c r="AQ385" s="112"/>
      <c r="AR385" s="6" t="str">
        <f t="shared" si="16"/>
        <v/>
      </c>
      <c r="AS385" s="6" t="str">
        <f>IF(D385="","",IF(AP385=0,"データ無!!",IF(COUNTIF(WeDB!$D$4:$D$183,$AP385)&gt;0,"WE適用",IF(AP385="適用無い？確認して","データ無!!",IF(AP385="（適用外）","適用無し","WE適用")))))</f>
        <v/>
      </c>
      <c r="AT385" s="6" t="str">
        <f>IF(AND(AS385="WE適用",COUNTIF(Planning!$AS$10:$AS$896,$AP385&amp;"_"&amp;$AR385)&gt;0),"計画ok",IF(AND(AS385="WE適用",COUNTIF(Planning!$AS$10:$AS$896,$AP385&amp;"_"&amp;$AR385)=0),"未反映NG",""))</f>
        <v/>
      </c>
      <c r="AU385" s="6" t="str">
        <f t="shared" si="17"/>
        <v>_</v>
      </c>
    </row>
    <row r="386" spans="1:47" hidden="1" x14ac:dyDescent="0.35">
      <c r="A386" s="8"/>
      <c r="B386" s="9"/>
      <c r="C386" s="9"/>
      <c r="D386" s="9"/>
      <c r="E386" s="9"/>
      <c r="F386" s="9"/>
      <c r="G386" s="9"/>
      <c r="H386" s="9"/>
      <c r="I386" s="9"/>
      <c r="J386" s="9"/>
      <c r="K386" s="9"/>
      <c r="L386" s="9"/>
      <c r="M386" s="9"/>
      <c r="N386" s="9"/>
      <c r="O386" s="9"/>
      <c r="P386" s="9"/>
      <c r="Q386" s="9"/>
      <c r="R386" s="9"/>
      <c r="S386" s="9"/>
      <c r="T386" s="9"/>
      <c r="U386" s="9"/>
      <c r="V386" s="9"/>
      <c r="W386" s="9"/>
      <c r="X386" s="9"/>
      <c r="Y386" s="9"/>
      <c r="Z386" s="9"/>
      <c r="AA386" s="9"/>
      <c r="AB386" s="9"/>
      <c r="AC386" s="9"/>
      <c r="AD386" s="9"/>
      <c r="AE386" s="9"/>
      <c r="AF386" s="9"/>
      <c r="AG386" s="9"/>
      <c r="AH386" s="9"/>
      <c r="AI386" s="9"/>
      <c r="AJ386" s="9"/>
      <c r="AK386" s="9"/>
      <c r="AL386" s="9"/>
      <c r="AM386" s="10"/>
      <c r="AN386" s="535"/>
      <c r="AO386" s="6">
        <f t="shared" si="15"/>
        <v>0</v>
      </c>
      <c r="AP386" s="6" t="str">
        <f>IF($D386="","",IF(COUNTIF(SPDB!$B$5:$B$50,$D386)=0,"適用無い？確認して",_xlfn.XLOOKUP($D386,SPDB!$B$5:$B$50,SPDB!$H$5:$H$50,"",,)))</f>
        <v/>
      </c>
      <c r="AQ386" s="112"/>
      <c r="AR386" s="6" t="str">
        <f t="shared" si="16"/>
        <v/>
      </c>
      <c r="AS386" s="6" t="str">
        <f>IF(D386="","",IF(AP386=0,"データ無!!",IF(COUNTIF(WeDB!$D$4:$D$183,$AP386)&gt;0,"WE適用",IF(AP386="適用無い？確認して","データ無!!",IF(AP386="（適用外）","適用無し","WE適用")))))</f>
        <v/>
      </c>
      <c r="AT386" s="6" t="str">
        <f>IF(AND(AS386="WE適用",COUNTIF(Planning!$AS$10:$AS$896,$AP386&amp;"_"&amp;$AR386)&gt;0),"計画ok",IF(AND(AS386="WE適用",COUNTIF(Planning!$AS$10:$AS$896,$AP386&amp;"_"&amp;$AR386)=0),"未反映NG",""))</f>
        <v/>
      </c>
      <c r="AU386" s="6" t="str">
        <f t="shared" si="17"/>
        <v>_</v>
      </c>
    </row>
    <row r="387" spans="1:47" hidden="1" x14ac:dyDescent="0.35">
      <c r="A387" s="8"/>
      <c r="B387" s="9"/>
      <c r="C387" s="9"/>
      <c r="D387" s="9"/>
      <c r="E387" s="9"/>
      <c r="F387" s="9"/>
      <c r="G387" s="9"/>
      <c r="H387" s="9"/>
      <c r="I387" s="9"/>
      <c r="J387" s="9"/>
      <c r="K387" s="9"/>
      <c r="L387" s="9"/>
      <c r="M387" s="9"/>
      <c r="N387" s="9"/>
      <c r="O387" s="9"/>
      <c r="P387" s="9"/>
      <c r="Q387" s="9"/>
      <c r="R387" s="9"/>
      <c r="S387" s="9"/>
      <c r="T387" s="9"/>
      <c r="U387" s="9"/>
      <c r="V387" s="9"/>
      <c r="W387" s="9"/>
      <c r="X387" s="9"/>
      <c r="Y387" s="9"/>
      <c r="Z387" s="9"/>
      <c r="AA387" s="9"/>
      <c r="AB387" s="9"/>
      <c r="AC387" s="9"/>
      <c r="AD387" s="9"/>
      <c r="AE387" s="9"/>
      <c r="AF387" s="9"/>
      <c r="AG387" s="9"/>
      <c r="AH387" s="9"/>
      <c r="AI387" s="9"/>
      <c r="AJ387" s="9"/>
      <c r="AK387" s="9"/>
      <c r="AL387" s="9"/>
      <c r="AM387" s="10"/>
      <c r="AN387" s="535"/>
      <c r="AO387" s="6">
        <f t="shared" si="15"/>
        <v>0</v>
      </c>
      <c r="AP387" s="6" t="str">
        <f>IF($D387="","",IF(COUNTIF(SPDB!$B$5:$B$50,$D387)=0,"適用無い？確認して",_xlfn.XLOOKUP($D387,SPDB!$B$5:$B$50,SPDB!$H$5:$H$50,"",,)))</f>
        <v/>
      </c>
      <c r="AQ387" s="112"/>
      <c r="AR387" s="6" t="str">
        <f t="shared" si="16"/>
        <v/>
      </c>
      <c r="AS387" s="6" t="str">
        <f>IF(D387="","",IF(AP387=0,"データ無!!",IF(COUNTIF(WeDB!$D$4:$D$183,$AP387)&gt;0,"WE適用",IF(AP387="適用無い？確認して","データ無!!",IF(AP387="（適用外）","適用無し","WE適用")))))</f>
        <v/>
      </c>
      <c r="AT387" s="6" t="str">
        <f>IF(AND(AS387="WE適用",COUNTIF(Planning!$AS$10:$AS$896,$AP387&amp;"_"&amp;$AR387)&gt;0),"計画ok",IF(AND(AS387="WE適用",COUNTIF(Planning!$AS$10:$AS$896,$AP387&amp;"_"&amp;$AR387)=0),"未反映NG",""))</f>
        <v/>
      </c>
      <c r="AU387" s="6" t="str">
        <f t="shared" si="17"/>
        <v>_</v>
      </c>
    </row>
    <row r="388" spans="1:47" hidden="1" x14ac:dyDescent="0.35">
      <c r="A388" s="8"/>
      <c r="B388" s="9"/>
      <c r="C388" s="9"/>
      <c r="D388" s="9"/>
      <c r="E388" s="9"/>
      <c r="F388" s="9"/>
      <c r="G388" s="9"/>
      <c r="H388" s="9"/>
      <c r="I388" s="9"/>
      <c r="J388" s="9"/>
      <c r="K388" s="9"/>
      <c r="L388" s="9"/>
      <c r="M388" s="9"/>
      <c r="N388" s="9"/>
      <c r="O388" s="9"/>
      <c r="P388" s="9"/>
      <c r="Q388" s="9"/>
      <c r="R388" s="9"/>
      <c r="S388" s="9"/>
      <c r="T388" s="9"/>
      <c r="U388" s="9"/>
      <c r="V388" s="9"/>
      <c r="W388" s="9"/>
      <c r="X388" s="9"/>
      <c r="Y388" s="9"/>
      <c r="Z388" s="9"/>
      <c r="AA388" s="9"/>
      <c r="AB388" s="9"/>
      <c r="AC388" s="9"/>
      <c r="AD388" s="9"/>
      <c r="AE388" s="9"/>
      <c r="AF388" s="9"/>
      <c r="AG388" s="9"/>
      <c r="AH388" s="9"/>
      <c r="AI388" s="9"/>
      <c r="AJ388" s="9"/>
      <c r="AK388" s="9"/>
      <c r="AL388" s="9"/>
      <c r="AM388" s="10"/>
      <c r="AN388" s="535"/>
      <c r="AO388" s="6">
        <f t="shared" si="15"/>
        <v>0</v>
      </c>
      <c r="AP388" s="6" t="str">
        <f>IF($D388="","",IF(COUNTIF(SPDB!$B$5:$B$50,$D388)=0,"適用無い？確認して",_xlfn.XLOOKUP($D388,SPDB!$B$5:$B$50,SPDB!$H$5:$H$50,"",,)))</f>
        <v/>
      </c>
      <c r="AQ388" s="112"/>
      <c r="AR388" s="6" t="str">
        <f t="shared" si="16"/>
        <v/>
      </c>
      <c r="AS388" s="6" t="str">
        <f>IF(D388="","",IF(AP388=0,"データ無!!",IF(COUNTIF(WeDB!$D$4:$D$183,$AP388)&gt;0,"WE適用",IF(AP388="適用無い？確認して","データ無!!",IF(AP388="（適用外）","適用無し","WE適用")))))</f>
        <v/>
      </c>
      <c r="AT388" s="6" t="str">
        <f>IF(AND(AS388="WE適用",COUNTIF(Planning!$AS$10:$AS$896,$AP388&amp;"_"&amp;$AR388)&gt;0),"計画ok",IF(AND(AS388="WE適用",COUNTIF(Planning!$AS$10:$AS$896,$AP388&amp;"_"&amp;$AR388)=0),"未反映NG",""))</f>
        <v/>
      </c>
      <c r="AU388" s="6" t="str">
        <f t="shared" si="17"/>
        <v>_</v>
      </c>
    </row>
    <row r="389" spans="1:47" hidden="1" x14ac:dyDescent="0.35">
      <c r="A389" s="8"/>
      <c r="B389" s="9"/>
      <c r="C389" s="9"/>
      <c r="D389" s="9"/>
      <c r="E389" s="9"/>
      <c r="F389" s="9"/>
      <c r="G389" s="9"/>
      <c r="H389" s="9"/>
      <c r="I389" s="9"/>
      <c r="J389" s="9"/>
      <c r="K389" s="9"/>
      <c r="L389" s="9"/>
      <c r="M389" s="9"/>
      <c r="N389" s="9"/>
      <c r="O389" s="9"/>
      <c r="P389" s="9"/>
      <c r="Q389" s="9"/>
      <c r="R389" s="9"/>
      <c r="S389" s="9"/>
      <c r="T389" s="9"/>
      <c r="U389" s="9"/>
      <c r="V389" s="9"/>
      <c r="W389" s="9"/>
      <c r="X389" s="9"/>
      <c r="Y389" s="9"/>
      <c r="Z389" s="9"/>
      <c r="AA389" s="9"/>
      <c r="AB389" s="9"/>
      <c r="AC389" s="9"/>
      <c r="AD389" s="9"/>
      <c r="AE389" s="9"/>
      <c r="AF389" s="9"/>
      <c r="AG389" s="9"/>
      <c r="AH389" s="9"/>
      <c r="AI389" s="9"/>
      <c r="AJ389" s="9"/>
      <c r="AK389" s="9"/>
      <c r="AL389" s="9"/>
      <c r="AM389" s="10"/>
      <c r="AN389" s="535"/>
      <c r="AO389" s="6">
        <f t="shared" si="15"/>
        <v>0</v>
      </c>
      <c r="AP389" s="6" t="str">
        <f>IF($D389="","",IF(COUNTIF(SPDB!$B$5:$B$50,$D389)=0,"適用無い？確認して",_xlfn.XLOOKUP($D389,SPDB!$B$5:$B$50,SPDB!$H$5:$H$50,"",,)))</f>
        <v/>
      </c>
      <c r="AQ389" s="112"/>
      <c r="AR389" s="6" t="str">
        <f t="shared" si="16"/>
        <v/>
      </c>
      <c r="AS389" s="6" t="str">
        <f>IF(D389="","",IF(AP389=0,"データ無!!",IF(COUNTIF(WeDB!$D$4:$D$183,$AP389)&gt;0,"WE適用",IF(AP389="適用無い？確認して","データ無!!",IF(AP389="（適用外）","適用無し","WE適用")))))</f>
        <v/>
      </c>
      <c r="AT389" s="6" t="str">
        <f>IF(AND(AS389="WE適用",COUNTIF(Planning!$AS$10:$AS$896,$AP389&amp;"_"&amp;$AR389)&gt;0),"計画ok",IF(AND(AS389="WE適用",COUNTIF(Planning!$AS$10:$AS$896,$AP389&amp;"_"&amp;$AR389)=0),"未反映NG",""))</f>
        <v/>
      </c>
      <c r="AU389" s="6" t="str">
        <f t="shared" si="17"/>
        <v>_</v>
      </c>
    </row>
    <row r="390" spans="1:47" hidden="1" x14ac:dyDescent="0.35">
      <c r="A390" s="8"/>
      <c r="B390" s="9"/>
      <c r="C390" s="9"/>
      <c r="D390" s="9"/>
      <c r="E390" s="9"/>
      <c r="F390" s="9"/>
      <c r="G390" s="9"/>
      <c r="H390" s="9"/>
      <c r="I390" s="9"/>
      <c r="J390" s="9"/>
      <c r="K390" s="9"/>
      <c r="L390" s="9"/>
      <c r="M390" s="9"/>
      <c r="N390" s="9"/>
      <c r="O390" s="9"/>
      <c r="P390" s="9"/>
      <c r="Q390" s="9"/>
      <c r="R390" s="9"/>
      <c r="S390" s="9"/>
      <c r="T390" s="9"/>
      <c r="U390" s="9"/>
      <c r="V390" s="9"/>
      <c r="W390" s="9"/>
      <c r="X390" s="9"/>
      <c r="Y390" s="9"/>
      <c r="Z390" s="9"/>
      <c r="AA390" s="9"/>
      <c r="AB390" s="9"/>
      <c r="AC390" s="9"/>
      <c r="AD390" s="9"/>
      <c r="AE390" s="9"/>
      <c r="AF390" s="9"/>
      <c r="AG390" s="9"/>
      <c r="AH390" s="9"/>
      <c r="AI390" s="9"/>
      <c r="AJ390" s="9"/>
      <c r="AK390" s="9"/>
      <c r="AL390" s="9"/>
      <c r="AM390" s="10"/>
      <c r="AN390" s="535"/>
      <c r="AO390" s="6">
        <f t="shared" ref="AO390:AO453" si="18">LEN(D390)</f>
        <v>0</v>
      </c>
      <c r="AP390" s="6" t="str">
        <f>IF($D390="","",IF(COUNTIF(SPDB!$B$5:$B$50,$D390)=0,"適用無い？確認して",_xlfn.XLOOKUP($D390,SPDB!$B$5:$B$50,SPDB!$H$5:$H$50,"",,)))</f>
        <v/>
      </c>
      <c r="AQ390" s="112"/>
      <c r="AR390" s="6" t="str">
        <f t="shared" ref="AR390:AR453" si="19">IF(D390="","","SP")</f>
        <v/>
      </c>
      <c r="AS390" s="6" t="str">
        <f>IF(D390="","",IF(AP390=0,"データ無!!",IF(COUNTIF(WeDB!$D$4:$D$183,$AP390)&gt;0,"WE適用",IF(AP390="適用無い？確認して","データ無!!",IF(AP390="（適用外）","適用無し","WE適用")))))</f>
        <v/>
      </c>
      <c r="AT390" s="6" t="str">
        <f>IF(AND(AS390="WE適用",COUNTIF(Planning!$AS$10:$AS$896,$AP390&amp;"_"&amp;$AR390)&gt;0),"計画ok",IF(AND(AS390="WE適用",COUNTIF(Planning!$AS$10:$AS$896,$AP390&amp;"_"&amp;$AR390)=0),"未反映NG",""))</f>
        <v/>
      </c>
      <c r="AU390" s="6" t="str">
        <f t="shared" ref="AU390:AU453" si="20">AP390&amp;"_"&amp;AR390</f>
        <v>_</v>
      </c>
    </row>
    <row r="391" spans="1:47" hidden="1" x14ac:dyDescent="0.35">
      <c r="A391" s="8"/>
      <c r="B391" s="9"/>
      <c r="C391" s="9"/>
      <c r="D391" s="9"/>
      <c r="E391" s="9"/>
      <c r="F391" s="9"/>
      <c r="G391" s="9"/>
      <c r="H391" s="9"/>
      <c r="I391" s="9"/>
      <c r="J391" s="9"/>
      <c r="K391" s="9"/>
      <c r="L391" s="9"/>
      <c r="M391" s="9"/>
      <c r="N391" s="9"/>
      <c r="O391" s="9"/>
      <c r="P391" s="9"/>
      <c r="Q391" s="9"/>
      <c r="R391" s="9"/>
      <c r="S391" s="9"/>
      <c r="T391" s="9"/>
      <c r="U391" s="9"/>
      <c r="V391" s="9"/>
      <c r="W391" s="9"/>
      <c r="X391" s="9"/>
      <c r="Y391" s="9"/>
      <c r="Z391" s="9"/>
      <c r="AA391" s="9"/>
      <c r="AB391" s="9"/>
      <c r="AC391" s="9"/>
      <c r="AD391" s="9"/>
      <c r="AE391" s="9"/>
      <c r="AF391" s="9"/>
      <c r="AG391" s="9"/>
      <c r="AH391" s="9"/>
      <c r="AI391" s="9"/>
      <c r="AJ391" s="9"/>
      <c r="AK391" s="9"/>
      <c r="AL391" s="9"/>
      <c r="AM391" s="10"/>
      <c r="AN391" s="535"/>
      <c r="AO391" s="6">
        <f t="shared" si="18"/>
        <v>0</v>
      </c>
      <c r="AP391" s="6" t="str">
        <f>IF($D391="","",IF(COUNTIF(SPDB!$B$5:$B$50,$D391)=0,"適用無い？確認して",_xlfn.XLOOKUP($D391,SPDB!$B$5:$B$50,SPDB!$H$5:$H$50,"",,)))</f>
        <v/>
      </c>
      <c r="AQ391" s="112"/>
      <c r="AR391" s="6" t="str">
        <f t="shared" si="19"/>
        <v/>
      </c>
      <c r="AS391" s="6" t="str">
        <f>IF(D391="","",IF(AP391=0,"データ無!!",IF(COUNTIF(WeDB!$D$4:$D$183,$AP391)&gt;0,"WE適用",IF(AP391="適用無い？確認して","データ無!!",IF(AP391="（適用外）","適用無し","WE適用")))))</f>
        <v/>
      </c>
      <c r="AT391" s="6" t="str">
        <f>IF(AND(AS391="WE適用",COUNTIF(Planning!$AS$10:$AS$896,$AP391&amp;"_"&amp;$AR391)&gt;0),"計画ok",IF(AND(AS391="WE適用",COUNTIF(Planning!$AS$10:$AS$896,$AP391&amp;"_"&amp;$AR391)=0),"未反映NG",""))</f>
        <v/>
      </c>
      <c r="AU391" s="6" t="str">
        <f t="shared" si="20"/>
        <v>_</v>
      </c>
    </row>
    <row r="392" spans="1:47" hidden="1" x14ac:dyDescent="0.35">
      <c r="A392" s="8"/>
      <c r="B392" s="9"/>
      <c r="C392" s="9"/>
      <c r="D392" s="9"/>
      <c r="E392" s="9"/>
      <c r="F392" s="9"/>
      <c r="G392" s="9"/>
      <c r="H392" s="9"/>
      <c r="I392" s="9"/>
      <c r="J392" s="9"/>
      <c r="K392" s="9"/>
      <c r="L392" s="9"/>
      <c r="M392" s="9"/>
      <c r="N392" s="9"/>
      <c r="O392" s="9"/>
      <c r="P392" s="9"/>
      <c r="Q392" s="9"/>
      <c r="R392" s="9"/>
      <c r="S392" s="9"/>
      <c r="T392" s="9"/>
      <c r="U392" s="9"/>
      <c r="V392" s="9"/>
      <c r="W392" s="9"/>
      <c r="X392" s="9"/>
      <c r="Y392" s="9"/>
      <c r="Z392" s="9"/>
      <c r="AA392" s="9"/>
      <c r="AB392" s="9"/>
      <c r="AC392" s="9"/>
      <c r="AD392" s="9"/>
      <c r="AE392" s="9"/>
      <c r="AF392" s="9"/>
      <c r="AG392" s="9"/>
      <c r="AH392" s="9"/>
      <c r="AI392" s="9"/>
      <c r="AJ392" s="9"/>
      <c r="AK392" s="9"/>
      <c r="AL392" s="9"/>
      <c r="AM392" s="10"/>
      <c r="AN392" s="535"/>
      <c r="AO392" s="6">
        <f t="shared" si="18"/>
        <v>0</v>
      </c>
      <c r="AP392" s="6" t="str">
        <f>IF($D392="","",IF(COUNTIF(SPDB!$B$5:$B$50,$D392)=0,"適用無い？確認して",_xlfn.XLOOKUP($D392,SPDB!$B$5:$B$50,SPDB!$H$5:$H$50,"",,)))</f>
        <v/>
      </c>
      <c r="AQ392" s="112"/>
      <c r="AR392" s="6" t="str">
        <f t="shared" si="19"/>
        <v/>
      </c>
      <c r="AS392" s="6" t="str">
        <f>IF(D392="","",IF(AP392=0,"データ無!!",IF(COUNTIF(WeDB!$D$4:$D$183,$AP392)&gt;0,"WE適用",IF(AP392="適用無い？確認して","データ無!!",IF(AP392="（適用外）","適用無し","WE適用")))))</f>
        <v/>
      </c>
      <c r="AT392" s="6" t="str">
        <f>IF(AND(AS392="WE適用",COUNTIF(Planning!$AS$10:$AS$896,$AP392&amp;"_"&amp;$AR392)&gt;0),"計画ok",IF(AND(AS392="WE適用",COUNTIF(Planning!$AS$10:$AS$896,$AP392&amp;"_"&amp;$AR392)=0),"未反映NG",""))</f>
        <v/>
      </c>
      <c r="AU392" s="6" t="str">
        <f t="shared" si="20"/>
        <v>_</v>
      </c>
    </row>
    <row r="393" spans="1:47" hidden="1" x14ac:dyDescent="0.35">
      <c r="A393" s="8"/>
      <c r="B393" s="9"/>
      <c r="C393" s="9"/>
      <c r="D393" s="9"/>
      <c r="E393" s="9"/>
      <c r="F393" s="9"/>
      <c r="G393" s="9"/>
      <c r="H393" s="9"/>
      <c r="I393" s="9"/>
      <c r="J393" s="9"/>
      <c r="K393" s="9"/>
      <c r="L393" s="9"/>
      <c r="M393" s="9"/>
      <c r="N393" s="9"/>
      <c r="O393" s="9"/>
      <c r="P393" s="9"/>
      <c r="Q393" s="9"/>
      <c r="R393" s="9"/>
      <c r="S393" s="9"/>
      <c r="T393" s="9"/>
      <c r="U393" s="9"/>
      <c r="V393" s="9"/>
      <c r="W393" s="9"/>
      <c r="X393" s="9"/>
      <c r="Y393" s="9"/>
      <c r="Z393" s="9"/>
      <c r="AA393" s="9"/>
      <c r="AB393" s="9"/>
      <c r="AC393" s="9"/>
      <c r="AD393" s="9"/>
      <c r="AE393" s="9"/>
      <c r="AF393" s="9"/>
      <c r="AG393" s="9"/>
      <c r="AH393" s="9"/>
      <c r="AI393" s="9"/>
      <c r="AJ393" s="9"/>
      <c r="AK393" s="9"/>
      <c r="AL393" s="9"/>
      <c r="AM393" s="10"/>
      <c r="AN393" s="535"/>
      <c r="AO393" s="6">
        <f t="shared" si="18"/>
        <v>0</v>
      </c>
      <c r="AP393" s="6" t="str">
        <f>IF($D393="","",IF(COUNTIF(SPDB!$B$5:$B$50,$D393)=0,"適用無い？確認して",_xlfn.XLOOKUP($D393,SPDB!$B$5:$B$50,SPDB!$H$5:$H$50,"",,)))</f>
        <v/>
      </c>
      <c r="AQ393" s="112"/>
      <c r="AR393" s="6" t="str">
        <f t="shared" si="19"/>
        <v/>
      </c>
      <c r="AS393" s="6" t="str">
        <f>IF(D393="","",IF(AP393=0,"データ無!!",IF(COUNTIF(WeDB!$D$4:$D$183,$AP393)&gt;0,"WE適用",IF(AP393="適用無い？確認して","データ無!!",IF(AP393="（適用外）","適用無し","WE適用")))))</f>
        <v/>
      </c>
      <c r="AT393" s="6" t="str">
        <f>IF(AND(AS393="WE適用",COUNTIF(Planning!$AS$10:$AS$896,$AP393&amp;"_"&amp;$AR393)&gt;0),"計画ok",IF(AND(AS393="WE適用",COUNTIF(Planning!$AS$10:$AS$896,$AP393&amp;"_"&amp;$AR393)=0),"未反映NG",""))</f>
        <v/>
      </c>
      <c r="AU393" s="6" t="str">
        <f t="shared" si="20"/>
        <v>_</v>
      </c>
    </row>
    <row r="394" spans="1:47" hidden="1" x14ac:dyDescent="0.35">
      <c r="A394" s="8"/>
      <c r="B394" s="9"/>
      <c r="C394" s="9"/>
      <c r="D394" s="9"/>
      <c r="E394" s="9"/>
      <c r="F394" s="9"/>
      <c r="G394" s="9"/>
      <c r="H394" s="9"/>
      <c r="I394" s="9"/>
      <c r="J394" s="9"/>
      <c r="K394" s="9"/>
      <c r="L394" s="9"/>
      <c r="M394" s="9"/>
      <c r="N394" s="9"/>
      <c r="O394" s="9"/>
      <c r="P394" s="9"/>
      <c r="Q394" s="9"/>
      <c r="R394" s="9"/>
      <c r="S394" s="9"/>
      <c r="T394" s="9"/>
      <c r="U394" s="9"/>
      <c r="V394" s="9"/>
      <c r="W394" s="9"/>
      <c r="X394" s="9"/>
      <c r="Y394" s="9"/>
      <c r="Z394" s="9"/>
      <c r="AA394" s="9"/>
      <c r="AB394" s="9"/>
      <c r="AC394" s="9"/>
      <c r="AD394" s="9"/>
      <c r="AE394" s="9"/>
      <c r="AF394" s="9"/>
      <c r="AG394" s="9"/>
      <c r="AH394" s="9"/>
      <c r="AI394" s="9"/>
      <c r="AJ394" s="9"/>
      <c r="AK394" s="9"/>
      <c r="AL394" s="9"/>
      <c r="AM394" s="10"/>
      <c r="AN394" s="535"/>
      <c r="AO394" s="6">
        <f t="shared" si="18"/>
        <v>0</v>
      </c>
      <c r="AP394" s="6" t="str">
        <f>IF($D394="","",IF(COUNTIF(SPDB!$B$5:$B$50,$D394)=0,"適用無い？確認して",_xlfn.XLOOKUP($D394,SPDB!$B$5:$B$50,SPDB!$H$5:$H$50,"",,)))</f>
        <v/>
      </c>
      <c r="AQ394" s="112"/>
      <c r="AR394" s="6" t="str">
        <f t="shared" si="19"/>
        <v/>
      </c>
      <c r="AS394" s="6" t="str">
        <f>IF(D394="","",IF(AP394=0,"データ無!!",IF(COUNTIF(WeDB!$D$4:$D$183,$AP394)&gt;0,"WE適用",IF(AP394="適用無い？確認して","データ無!!",IF(AP394="（適用外）","適用無し","WE適用")))))</f>
        <v/>
      </c>
      <c r="AT394" s="6" t="str">
        <f>IF(AND(AS394="WE適用",COUNTIF(Planning!$AS$10:$AS$896,$AP394&amp;"_"&amp;$AR394)&gt;0),"計画ok",IF(AND(AS394="WE適用",COUNTIF(Planning!$AS$10:$AS$896,$AP394&amp;"_"&amp;$AR394)=0),"未反映NG",""))</f>
        <v/>
      </c>
      <c r="AU394" s="6" t="str">
        <f t="shared" si="20"/>
        <v>_</v>
      </c>
    </row>
    <row r="395" spans="1:47" hidden="1" x14ac:dyDescent="0.35">
      <c r="A395" s="8"/>
      <c r="B395" s="9"/>
      <c r="C395" s="9"/>
      <c r="D395" s="9"/>
      <c r="E395" s="9"/>
      <c r="F395" s="9"/>
      <c r="G395" s="9"/>
      <c r="H395" s="9"/>
      <c r="I395" s="9"/>
      <c r="J395" s="9"/>
      <c r="K395" s="9"/>
      <c r="L395" s="9"/>
      <c r="M395" s="9"/>
      <c r="N395" s="9"/>
      <c r="O395" s="9"/>
      <c r="P395" s="9"/>
      <c r="Q395" s="9"/>
      <c r="R395" s="9"/>
      <c r="S395" s="9"/>
      <c r="T395" s="9"/>
      <c r="U395" s="9"/>
      <c r="V395" s="9"/>
      <c r="W395" s="9"/>
      <c r="X395" s="9"/>
      <c r="Y395" s="9"/>
      <c r="Z395" s="9"/>
      <c r="AA395" s="9"/>
      <c r="AB395" s="9"/>
      <c r="AC395" s="9"/>
      <c r="AD395" s="9"/>
      <c r="AE395" s="9"/>
      <c r="AF395" s="9"/>
      <c r="AG395" s="9"/>
      <c r="AH395" s="9"/>
      <c r="AI395" s="9"/>
      <c r="AJ395" s="9"/>
      <c r="AK395" s="9"/>
      <c r="AL395" s="9"/>
      <c r="AM395" s="10"/>
      <c r="AN395" s="535"/>
      <c r="AO395" s="6">
        <f t="shared" si="18"/>
        <v>0</v>
      </c>
      <c r="AP395" s="6" t="str">
        <f>IF($D395="","",IF(COUNTIF(SPDB!$B$5:$B$50,$D395)=0,"適用無い？確認して",_xlfn.XLOOKUP($D395,SPDB!$B$5:$B$50,SPDB!$H$5:$H$50,"",,)))</f>
        <v/>
      </c>
      <c r="AQ395" s="112"/>
      <c r="AR395" s="6" t="str">
        <f t="shared" si="19"/>
        <v/>
      </c>
      <c r="AS395" s="6" t="str">
        <f>IF(D395="","",IF(AP395=0,"データ無!!",IF(COUNTIF(WeDB!$D$4:$D$183,$AP395)&gt;0,"WE適用",IF(AP395="適用無い？確認して","データ無!!",IF(AP395="（適用外）","適用無し","WE適用")))))</f>
        <v/>
      </c>
      <c r="AT395" s="6" t="str">
        <f>IF(AND(AS395="WE適用",COUNTIF(Planning!$AS$10:$AS$896,$AP395&amp;"_"&amp;$AR395)&gt;0),"計画ok",IF(AND(AS395="WE適用",COUNTIF(Planning!$AS$10:$AS$896,$AP395&amp;"_"&amp;$AR395)=0),"未反映NG",""))</f>
        <v/>
      </c>
      <c r="AU395" s="6" t="str">
        <f t="shared" si="20"/>
        <v>_</v>
      </c>
    </row>
    <row r="396" spans="1:47" hidden="1" x14ac:dyDescent="0.35">
      <c r="A396" s="8"/>
      <c r="B396" s="9"/>
      <c r="C396" s="9"/>
      <c r="D396" s="9"/>
      <c r="E396" s="9"/>
      <c r="F396" s="9"/>
      <c r="G396" s="9"/>
      <c r="H396" s="9"/>
      <c r="I396" s="9"/>
      <c r="J396" s="9"/>
      <c r="K396" s="9"/>
      <c r="L396" s="9"/>
      <c r="M396" s="9"/>
      <c r="N396" s="9"/>
      <c r="O396" s="9"/>
      <c r="P396" s="9"/>
      <c r="Q396" s="9"/>
      <c r="R396" s="9"/>
      <c r="S396" s="9"/>
      <c r="T396" s="9"/>
      <c r="U396" s="9"/>
      <c r="V396" s="9"/>
      <c r="W396" s="9"/>
      <c r="X396" s="9"/>
      <c r="Y396" s="9"/>
      <c r="Z396" s="9"/>
      <c r="AA396" s="9"/>
      <c r="AB396" s="9"/>
      <c r="AC396" s="9"/>
      <c r="AD396" s="9"/>
      <c r="AE396" s="9"/>
      <c r="AF396" s="9"/>
      <c r="AG396" s="9"/>
      <c r="AH396" s="9"/>
      <c r="AI396" s="9"/>
      <c r="AJ396" s="9"/>
      <c r="AK396" s="9"/>
      <c r="AL396" s="9"/>
      <c r="AM396" s="10"/>
      <c r="AN396" s="535"/>
      <c r="AO396" s="6">
        <f t="shared" si="18"/>
        <v>0</v>
      </c>
      <c r="AP396" s="6" t="str">
        <f>IF($D396="","",IF(COUNTIF(SPDB!$B$5:$B$50,$D396)=0,"適用無い？確認して",_xlfn.XLOOKUP($D396,SPDB!$B$5:$B$50,SPDB!$H$5:$H$50,"",,)))</f>
        <v/>
      </c>
      <c r="AQ396" s="112"/>
      <c r="AR396" s="6" t="str">
        <f t="shared" si="19"/>
        <v/>
      </c>
      <c r="AS396" s="6" t="str">
        <f>IF(D396="","",IF(AP396=0,"データ無!!",IF(COUNTIF(WeDB!$D$4:$D$183,$AP396)&gt;0,"WE適用",IF(AP396="適用無い？確認して","データ無!!",IF(AP396="（適用外）","適用無し","WE適用")))))</f>
        <v/>
      </c>
      <c r="AT396" s="6" t="str">
        <f>IF(AND(AS396="WE適用",COUNTIF(Planning!$AS$10:$AS$896,$AP396&amp;"_"&amp;$AR396)&gt;0),"計画ok",IF(AND(AS396="WE適用",COUNTIF(Planning!$AS$10:$AS$896,$AP396&amp;"_"&amp;$AR396)=0),"未反映NG",""))</f>
        <v/>
      </c>
      <c r="AU396" s="6" t="str">
        <f t="shared" si="20"/>
        <v>_</v>
      </c>
    </row>
    <row r="397" spans="1:47" hidden="1" x14ac:dyDescent="0.35">
      <c r="A397" s="8"/>
      <c r="B397" s="9"/>
      <c r="C397" s="9"/>
      <c r="D397" s="9"/>
      <c r="E397" s="9"/>
      <c r="F397" s="9"/>
      <c r="G397" s="9"/>
      <c r="H397" s="9"/>
      <c r="I397" s="9"/>
      <c r="J397" s="9"/>
      <c r="K397" s="9"/>
      <c r="L397" s="9"/>
      <c r="M397" s="9"/>
      <c r="N397" s="9"/>
      <c r="O397" s="9"/>
      <c r="P397" s="9"/>
      <c r="Q397" s="9"/>
      <c r="R397" s="9"/>
      <c r="S397" s="9"/>
      <c r="T397" s="9"/>
      <c r="U397" s="9"/>
      <c r="V397" s="9"/>
      <c r="W397" s="9"/>
      <c r="X397" s="9"/>
      <c r="Y397" s="9"/>
      <c r="Z397" s="9"/>
      <c r="AA397" s="9"/>
      <c r="AB397" s="9"/>
      <c r="AC397" s="9"/>
      <c r="AD397" s="9"/>
      <c r="AE397" s="9"/>
      <c r="AF397" s="9"/>
      <c r="AG397" s="9"/>
      <c r="AH397" s="9"/>
      <c r="AI397" s="9"/>
      <c r="AJ397" s="9"/>
      <c r="AK397" s="9"/>
      <c r="AL397" s="9"/>
      <c r="AM397" s="10"/>
      <c r="AN397" s="535"/>
      <c r="AO397" s="6">
        <f t="shared" si="18"/>
        <v>0</v>
      </c>
      <c r="AP397" s="6" t="str">
        <f>IF($D397="","",IF(COUNTIF(SPDB!$B$5:$B$50,$D397)=0,"適用無い？確認して",_xlfn.XLOOKUP($D397,SPDB!$B$5:$B$50,SPDB!$H$5:$H$50,"",,)))</f>
        <v/>
      </c>
      <c r="AQ397" s="112"/>
      <c r="AR397" s="6" t="str">
        <f t="shared" si="19"/>
        <v/>
      </c>
      <c r="AS397" s="6" t="str">
        <f>IF(D397="","",IF(AP397=0,"データ無!!",IF(COUNTIF(WeDB!$D$4:$D$183,$AP397)&gt;0,"WE適用",IF(AP397="適用無い？確認して","データ無!!",IF(AP397="（適用外）","適用無し","WE適用")))))</f>
        <v/>
      </c>
      <c r="AT397" s="6" t="str">
        <f>IF(AND(AS397="WE適用",COUNTIF(Planning!$AS$10:$AS$896,$AP397&amp;"_"&amp;$AR397)&gt;0),"計画ok",IF(AND(AS397="WE適用",COUNTIF(Planning!$AS$10:$AS$896,$AP397&amp;"_"&amp;$AR397)=0),"未反映NG",""))</f>
        <v/>
      </c>
      <c r="AU397" s="6" t="str">
        <f t="shared" si="20"/>
        <v>_</v>
      </c>
    </row>
    <row r="398" spans="1:47" hidden="1" x14ac:dyDescent="0.35">
      <c r="A398" s="8"/>
      <c r="B398" s="9"/>
      <c r="C398" s="9"/>
      <c r="D398" s="9"/>
      <c r="E398" s="9"/>
      <c r="F398" s="9"/>
      <c r="G398" s="9"/>
      <c r="H398" s="9"/>
      <c r="I398" s="9"/>
      <c r="J398" s="9"/>
      <c r="K398" s="9"/>
      <c r="L398" s="9"/>
      <c r="M398" s="9"/>
      <c r="N398" s="9"/>
      <c r="O398" s="9"/>
      <c r="P398" s="9"/>
      <c r="Q398" s="9"/>
      <c r="R398" s="9"/>
      <c r="S398" s="9"/>
      <c r="T398" s="9"/>
      <c r="U398" s="9"/>
      <c r="V398" s="9"/>
      <c r="W398" s="9"/>
      <c r="X398" s="9"/>
      <c r="Y398" s="9"/>
      <c r="Z398" s="9"/>
      <c r="AA398" s="9"/>
      <c r="AB398" s="9"/>
      <c r="AC398" s="9"/>
      <c r="AD398" s="9"/>
      <c r="AE398" s="9"/>
      <c r="AF398" s="9"/>
      <c r="AG398" s="9"/>
      <c r="AH398" s="9"/>
      <c r="AI398" s="9"/>
      <c r="AJ398" s="9"/>
      <c r="AK398" s="9"/>
      <c r="AL398" s="9"/>
      <c r="AM398" s="10"/>
      <c r="AN398" s="535"/>
      <c r="AO398" s="6">
        <f t="shared" si="18"/>
        <v>0</v>
      </c>
      <c r="AP398" s="6" t="str">
        <f>IF($D398="","",IF(COUNTIF(SPDB!$B$5:$B$50,$D398)=0,"適用無い？確認して",_xlfn.XLOOKUP($D398,SPDB!$B$5:$B$50,SPDB!$H$5:$H$50,"",,)))</f>
        <v/>
      </c>
      <c r="AQ398" s="112"/>
      <c r="AR398" s="6" t="str">
        <f t="shared" si="19"/>
        <v/>
      </c>
      <c r="AS398" s="6" t="str">
        <f>IF(D398="","",IF(AP398=0,"データ無!!",IF(COUNTIF(WeDB!$D$4:$D$183,$AP398)&gt;0,"WE適用",IF(AP398="適用無い？確認して","データ無!!",IF(AP398="（適用外）","適用無し","WE適用")))))</f>
        <v/>
      </c>
      <c r="AT398" s="6" t="str">
        <f>IF(AND(AS398="WE適用",COUNTIF(Planning!$AS$10:$AS$896,$AP398&amp;"_"&amp;$AR398)&gt;0),"計画ok",IF(AND(AS398="WE適用",COUNTIF(Planning!$AS$10:$AS$896,$AP398&amp;"_"&amp;$AR398)=0),"未反映NG",""))</f>
        <v/>
      </c>
      <c r="AU398" s="6" t="str">
        <f t="shared" si="20"/>
        <v>_</v>
      </c>
    </row>
    <row r="399" spans="1:47" hidden="1" x14ac:dyDescent="0.35">
      <c r="A399" s="8"/>
      <c r="B399" s="9"/>
      <c r="C399" s="9"/>
      <c r="D399" s="9"/>
      <c r="E399" s="9"/>
      <c r="F399" s="9"/>
      <c r="G399" s="9"/>
      <c r="H399" s="9"/>
      <c r="I399" s="9"/>
      <c r="J399" s="9"/>
      <c r="K399" s="9"/>
      <c r="L399" s="9"/>
      <c r="M399" s="9"/>
      <c r="N399" s="9"/>
      <c r="O399" s="9"/>
      <c r="P399" s="9"/>
      <c r="Q399" s="9"/>
      <c r="R399" s="9"/>
      <c r="S399" s="9"/>
      <c r="T399" s="9"/>
      <c r="U399" s="9"/>
      <c r="V399" s="9"/>
      <c r="W399" s="9"/>
      <c r="X399" s="9"/>
      <c r="Y399" s="9"/>
      <c r="Z399" s="9"/>
      <c r="AA399" s="9"/>
      <c r="AB399" s="9"/>
      <c r="AC399" s="9"/>
      <c r="AD399" s="9"/>
      <c r="AE399" s="9"/>
      <c r="AF399" s="9"/>
      <c r="AG399" s="9"/>
      <c r="AH399" s="9"/>
      <c r="AI399" s="9"/>
      <c r="AJ399" s="9"/>
      <c r="AK399" s="9"/>
      <c r="AL399" s="9"/>
      <c r="AM399" s="10"/>
      <c r="AN399" s="535"/>
      <c r="AO399" s="6">
        <f t="shared" si="18"/>
        <v>0</v>
      </c>
      <c r="AP399" s="6" t="str">
        <f>IF($D399="","",IF(COUNTIF(SPDB!$B$5:$B$50,$D399)=0,"適用無い？確認して",_xlfn.XLOOKUP($D399,SPDB!$B$5:$B$50,SPDB!$H$5:$H$50,"",,)))</f>
        <v/>
      </c>
      <c r="AQ399" s="112"/>
      <c r="AR399" s="6" t="str">
        <f t="shared" si="19"/>
        <v/>
      </c>
      <c r="AS399" s="6" t="str">
        <f>IF(D399="","",IF(AP399=0,"データ無!!",IF(COUNTIF(WeDB!$D$4:$D$183,$AP399)&gt;0,"WE適用",IF(AP399="適用無い？確認して","データ無!!",IF(AP399="（適用外）","適用無し","WE適用")))))</f>
        <v/>
      </c>
      <c r="AT399" s="6" t="str">
        <f>IF(AND(AS399="WE適用",COUNTIF(Planning!$AS$10:$AS$896,$AP399&amp;"_"&amp;$AR399)&gt;0),"計画ok",IF(AND(AS399="WE適用",COUNTIF(Planning!$AS$10:$AS$896,$AP399&amp;"_"&amp;$AR399)=0),"未反映NG",""))</f>
        <v/>
      </c>
      <c r="AU399" s="6" t="str">
        <f t="shared" si="20"/>
        <v>_</v>
      </c>
    </row>
    <row r="400" spans="1:47" hidden="1" x14ac:dyDescent="0.35">
      <c r="A400" s="8"/>
      <c r="B400" s="9"/>
      <c r="C400" s="9"/>
      <c r="D400" s="9"/>
      <c r="E400" s="9"/>
      <c r="F400" s="9"/>
      <c r="G400" s="9"/>
      <c r="H400" s="9"/>
      <c r="I400" s="9"/>
      <c r="J400" s="9"/>
      <c r="K400" s="9"/>
      <c r="L400" s="9"/>
      <c r="M400" s="9"/>
      <c r="N400" s="9"/>
      <c r="O400" s="9"/>
      <c r="P400" s="9"/>
      <c r="Q400" s="9"/>
      <c r="R400" s="9"/>
      <c r="S400" s="9"/>
      <c r="T400" s="9"/>
      <c r="U400" s="9"/>
      <c r="V400" s="9"/>
      <c r="W400" s="9"/>
      <c r="X400" s="9"/>
      <c r="Y400" s="9"/>
      <c r="Z400" s="9"/>
      <c r="AA400" s="9"/>
      <c r="AB400" s="9"/>
      <c r="AC400" s="9"/>
      <c r="AD400" s="9"/>
      <c r="AE400" s="9"/>
      <c r="AF400" s="9"/>
      <c r="AG400" s="9"/>
      <c r="AH400" s="9"/>
      <c r="AI400" s="9"/>
      <c r="AJ400" s="9"/>
      <c r="AK400" s="9"/>
      <c r="AL400" s="9"/>
      <c r="AM400" s="10"/>
      <c r="AN400" s="535"/>
      <c r="AO400" s="6">
        <f t="shared" si="18"/>
        <v>0</v>
      </c>
      <c r="AP400" s="6" t="str">
        <f>IF($D400="","",IF(COUNTIF(SPDB!$B$5:$B$50,$D400)=0,"適用無い？確認して",_xlfn.XLOOKUP($D400,SPDB!$B$5:$B$50,SPDB!$H$5:$H$50,"",,)))</f>
        <v/>
      </c>
      <c r="AQ400" s="112"/>
      <c r="AR400" s="6" t="str">
        <f t="shared" si="19"/>
        <v/>
      </c>
      <c r="AS400" s="6" t="str">
        <f>IF(D400="","",IF(AP400=0,"データ無!!",IF(COUNTIF(WeDB!$D$4:$D$183,$AP400)&gt;0,"WE適用",IF(AP400="適用無い？確認して","データ無!!",IF(AP400="（適用外）","適用無し","WE適用")))))</f>
        <v/>
      </c>
      <c r="AT400" s="6" t="str">
        <f>IF(AND(AS400="WE適用",COUNTIF(Planning!$AS$10:$AS$896,$AP400&amp;"_"&amp;$AR400)&gt;0),"計画ok",IF(AND(AS400="WE適用",COUNTIF(Planning!$AS$10:$AS$896,$AP400&amp;"_"&amp;$AR400)=0),"未反映NG",""))</f>
        <v/>
      </c>
      <c r="AU400" s="6" t="str">
        <f t="shared" si="20"/>
        <v>_</v>
      </c>
    </row>
    <row r="401" spans="1:47" hidden="1" x14ac:dyDescent="0.35">
      <c r="A401" s="8"/>
      <c r="B401" s="9"/>
      <c r="C401" s="9"/>
      <c r="D401" s="9"/>
      <c r="E401" s="9"/>
      <c r="F401" s="9"/>
      <c r="G401" s="9"/>
      <c r="H401" s="9"/>
      <c r="I401" s="9"/>
      <c r="J401" s="9"/>
      <c r="K401" s="9"/>
      <c r="L401" s="9"/>
      <c r="M401" s="9"/>
      <c r="N401" s="9"/>
      <c r="O401" s="9"/>
      <c r="P401" s="9"/>
      <c r="Q401" s="9"/>
      <c r="R401" s="9"/>
      <c r="S401" s="9"/>
      <c r="T401" s="9"/>
      <c r="U401" s="9"/>
      <c r="V401" s="9"/>
      <c r="W401" s="9"/>
      <c r="X401" s="9"/>
      <c r="Y401" s="9"/>
      <c r="Z401" s="9"/>
      <c r="AA401" s="9"/>
      <c r="AB401" s="9"/>
      <c r="AC401" s="9"/>
      <c r="AD401" s="9"/>
      <c r="AE401" s="9"/>
      <c r="AF401" s="9"/>
      <c r="AG401" s="9"/>
      <c r="AH401" s="9"/>
      <c r="AI401" s="9"/>
      <c r="AJ401" s="9"/>
      <c r="AK401" s="9"/>
      <c r="AL401" s="9"/>
      <c r="AM401" s="10"/>
      <c r="AN401" s="535"/>
      <c r="AO401" s="6">
        <f t="shared" si="18"/>
        <v>0</v>
      </c>
      <c r="AP401" s="6" t="str">
        <f>IF($D401="","",IF(COUNTIF(SPDB!$B$5:$B$50,$D401)=0,"適用無い？確認して",_xlfn.XLOOKUP($D401,SPDB!$B$5:$B$50,SPDB!$H$5:$H$50,"",,)))</f>
        <v/>
      </c>
      <c r="AQ401" s="112"/>
      <c r="AR401" s="6" t="str">
        <f t="shared" si="19"/>
        <v/>
      </c>
      <c r="AS401" s="6" t="str">
        <f>IF(D401="","",IF(AP401=0,"データ無!!",IF(COUNTIF(WeDB!$D$4:$D$183,$AP401)&gt;0,"WE適用",IF(AP401="適用無い？確認して","データ無!!",IF(AP401="（適用外）","適用無し","WE適用")))))</f>
        <v/>
      </c>
      <c r="AT401" s="6" t="str">
        <f>IF(AND(AS401="WE適用",COUNTIF(Planning!$AS$10:$AS$896,$AP401&amp;"_"&amp;$AR401)&gt;0),"計画ok",IF(AND(AS401="WE適用",COUNTIF(Planning!$AS$10:$AS$896,$AP401&amp;"_"&amp;$AR401)=0),"未反映NG",""))</f>
        <v/>
      </c>
      <c r="AU401" s="6" t="str">
        <f t="shared" si="20"/>
        <v>_</v>
      </c>
    </row>
    <row r="402" spans="1:47" hidden="1" x14ac:dyDescent="0.35">
      <c r="A402" s="8"/>
      <c r="B402" s="9"/>
      <c r="C402" s="9"/>
      <c r="D402" s="9"/>
      <c r="E402" s="9"/>
      <c r="F402" s="9"/>
      <c r="G402" s="9"/>
      <c r="H402" s="9"/>
      <c r="I402" s="9"/>
      <c r="J402" s="9"/>
      <c r="K402" s="9"/>
      <c r="L402" s="9"/>
      <c r="M402" s="9"/>
      <c r="N402" s="9"/>
      <c r="O402" s="9"/>
      <c r="P402" s="9"/>
      <c r="Q402" s="9"/>
      <c r="R402" s="9"/>
      <c r="S402" s="9"/>
      <c r="T402" s="9"/>
      <c r="U402" s="9"/>
      <c r="V402" s="9"/>
      <c r="W402" s="9"/>
      <c r="X402" s="9"/>
      <c r="Y402" s="9"/>
      <c r="Z402" s="9"/>
      <c r="AA402" s="9"/>
      <c r="AB402" s="9"/>
      <c r="AC402" s="9"/>
      <c r="AD402" s="9"/>
      <c r="AE402" s="9"/>
      <c r="AF402" s="9"/>
      <c r="AG402" s="9"/>
      <c r="AH402" s="9"/>
      <c r="AI402" s="9"/>
      <c r="AJ402" s="9"/>
      <c r="AK402" s="9"/>
      <c r="AL402" s="9"/>
      <c r="AM402" s="10"/>
      <c r="AN402" s="535"/>
      <c r="AO402" s="6">
        <f t="shared" si="18"/>
        <v>0</v>
      </c>
      <c r="AP402" s="6" t="str">
        <f>IF($D402="","",IF(COUNTIF(SPDB!$B$5:$B$50,$D402)=0,"適用無い？確認して",_xlfn.XLOOKUP($D402,SPDB!$B$5:$B$50,SPDB!$H$5:$H$50,"",,)))</f>
        <v/>
      </c>
      <c r="AQ402" s="112"/>
      <c r="AR402" s="6" t="str">
        <f t="shared" si="19"/>
        <v/>
      </c>
      <c r="AS402" s="6" t="str">
        <f>IF(D402="","",IF(AP402=0,"データ無!!",IF(COUNTIF(WeDB!$D$4:$D$183,$AP402)&gt;0,"WE適用",IF(AP402="適用無い？確認して","データ無!!",IF(AP402="（適用外）","適用無し","WE適用")))))</f>
        <v/>
      </c>
      <c r="AT402" s="6" t="str">
        <f>IF(AND(AS402="WE適用",COUNTIF(Planning!$AS$10:$AS$896,$AP402&amp;"_"&amp;$AR402)&gt;0),"計画ok",IF(AND(AS402="WE適用",COUNTIF(Planning!$AS$10:$AS$896,$AP402&amp;"_"&amp;$AR402)=0),"未反映NG",""))</f>
        <v/>
      </c>
      <c r="AU402" s="6" t="str">
        <f t="shared" si="20"/>
        <v>_</v>
      </c>
    </row>
    <row r="403" spans="1:47" hidden="1" x14ac:dyDescent="0.35">
      <c r="A403" s="8"/>
      <c r="B403" s="9"/>
      <c r="C403" s="9"/>
      <c r="D403" s="9"/>
      <c r="E403" s="9"/>
      <c r="F403" s="9"/>
      <c r="G403" s="9"/>
      <c r="H403" s="9"/>
      <c r="I403" s="9"/>
      <c r="J403" s="9"/>
      <c r="K403" s="9"/>
      <c r="L403" s="9"/>
      <c r="M403" s="9"/>
      <c r="N403" s="9"/>
      <c r="O403" s="9"/>
      <c r="P403" s="9"/>
      <c r="Q403" s="9"/>
      <c r="R403" s="9"/>
      <c r="S403" s="9"/>
      <c r="T403" s="9"/>
      <c r="U403" s="9"/>
      <c r="V403" s="9"/>
      <c r="W403" s="9"/>
      <c r="X403" s="9"/>
      <c r="Y403" s="9"/>
      <c r="Z403" s="9"/>
      <c r="AA403" s="9"/>
      <c r="AB403" s="9"/>
      <c r="AC403" s="9"/>
      <c r="AD403" s="9"/>
      <c r="AE403" s="9"/>
      <c r="AF403" s="9"/>
      <c r="AG403" s="9"/>
      <c r="AH403" s="9"/>
      <c r="AI403" s="9"/>
      <c r="AJ403" s="9"/>
      <c r="AK403" s="9"/>
      <c r="AL403" s="9"/>
      <c r="AM403" s="10"/>
      <c r="AN403" s="535"/>
      <c r="AO403" s="6">
        <f t="shared" si="18"/>
        <v>0</v>
      </c>
      <c r="AP403" s="6" t="str">
        <f>IF($D403="","",IF(COUNTIF(SPDB!$B$5:$B$50,$D403)=0,"適用無い？確認して",_xlfn.XLOOKUP($D403,SPDB!$B$5:$B$50,SPDB!$H$5:$H$50,"",,)))</f>
        <v/>
      </c>
      <c r="AQ403" s="112"/>
      <c r="AR403" s="6" t="str">
        <f t="shared" si="19"/>
        <v/>
      </c>
      <c r="AS403" s="6" t="str">
        <f>IF(D403="","",IF(AP403=0,"データ無!!",IF(COUNTIF(WeDB!$D$4:$D$183,$AP403)&gt;0,"WE適用",IF(AP403="適用無い？確認して","データ無!!",IF(AP403="（適用外）","適用無し","WE適用")))))</f>
        <v/>
      </c>
      <c r="AT403" s="6" t="str">
        <f>IF(AND(AS403="WE適用",COUNTIF(Planning!$AS$10:$AS$896,$AP403&amp;"_"&amp;$AR403)&gt;0),"計画ok",IF(AND(AS403="WE適用",COUNTIF(Planning!$AS$10:$AS$896,$AP403&amp;"_"&amp;$AR403)=0),"未反映NG",""))</f>
        <v/>
      </c>
      <c r="AU403" s="6" t="str">
        <f t="shared" si="20"/>
        <v>_</v>
      </c>
    </row>
    <row r="404" spans="1:47" hidden="1" x14ac:dyDescent="0.35">
      <c r="A404" s="8"/>
      <c r="B404" s="9"/>
      <c r="C404" s="9"/>
      <c r="D404" s="9"/>
      <c r="E404" s="9"/>
      <c r="F404" s="9"/>
      <c r="G404" s="9"/>
      <c r="H404" s="9"/>
      <c r="I404" s="9"/>
      <c r="J404" s="9"/>
      <c r="K404" s="9"/>
      <c r="L404" s="9"/>
      <c r="M404" s="9"/>
      <c r="N404" s="9"/>
      <c r="O404" s="9"/>
      <c r="P404" s="9"/>
      <c r="Q404" s="9"/>
      <c r="R404" s="9"/>
      <c r="S404" s="9"/>
      <c r="T404" s="9"/>
      <c r="U404" s="9"/>
      <c r="V404" s="9"/>
      <c r="W404" s="9"/>
      <c r="X404" s="9"/>
      <c r="Y404" s="9"/>
      <c r="Z404" s="9"/>
      <c r="AA404" s="9"/>
      <c r="AB404" s="9"/>
      <c r="AC404" s="9"/>
      <c r="AD404" s="9"/>
      <c r="AE404" s="9"/>
      <c r="AF404" s="9"/>
      <c r="AG404" s="9"/>
      <c r="AH404" s="9"/>
      <c r="AI404" s="9"/>
      <c r="AJ404" s="9"/>
      <c r="AK404" s="9"/>
      <c r="AL404" s="9"/>
      <c r="AM404" s="10"/>
      <c r="AN404" s="535"/>
      <c r="AO404" s="6">
        <f t="shared" si="18"/>
        <v>0</v>
      </c>
      <c r="AP404" s="6" t="str">
        <f>IF($D404="","",IF(COUNTIF(SPDB!$B$5:$B$50,$D404)=0,"適用無い？確認して",_xlfn.XLOOKUP($D404,SPDB!$B$5:$B$50,SPDB!$H$5:$H$50,"",,)))</f>
        <v/>
      </c>
      <c r="AQ404" s="112"/>
      <c r="AR404" s="6" t="str">
        <f t="shared" si="19"/>
        <v/>
      </c>
      <c r="AS404" s="6" t="str">
        <f>IF(D404="","",IF(AP404=0,"データ無!!",IF(COUNTIF(WeDB!$D$4:$D$183,$AP404)&gt;0,"WE適用",IF(AP404="適用無い？確認して","データ無!!",IF(AP404="（適用外）","適用無し","WE適用")))))</f>
        <v/>
      </c>
      <c r="AT404" s="6" t="str">
        <f>IF(AND(AS404="WE適用",COUNTIF(Planning!$AS$10:$AS$896,$AP404&amp;"_"&amp;$AR404)&gt;0),"計画ok",IF(AND(AS404="WE適用",COUNTIF(Planning!$AS$10:$AS$896,$AP404&amp;"_"&amp;$AR404)=0),"未反映NG",""))</f>
        <v/>
      </c>
      <c r="AU404" s="6" t="str">
        <f t="shared" si="20"/>
        <v>_</v>
      </c>
    </row>
    <row r="405" spans="1:47" hidden="1" x14ac:dyDescent="0.35">
      <c r="A405" s="8"/>
      <c r="B405" s="9"/>
      <c r="C405" s="9"/>
      <c r="D405" s="9"/>
      <c r="E405" s="9"/>
      <c r="F405" s="9"/>
      <c r="G405" s="9"/>
      <c r="H405" s="9"/>
      <c r="I405" s="9"/>
      <c r="J405" s="9"/>
      <c r="K405" s="9"/>
      <c r="L405" s="9"/>
      <c r="M405" s="9"/>
      <c r="N405" s="9"/>
      <c r="O405" s="9"/>
      <c r="P405" s="9"/>
      <c r="Q405" s="9"/>
      <c r="R405" s="9"/>
      <c r="S405" s="9"/>
      <c r="T405" s="9"/>
      <c r="U405" s="9"/>
      <c r="V405" s="9"/>
      <c r="W405" s="9"/>
      <c r="X405" s="9"/>
      <c r="Y405" s="9"/>
      <c r="Z405" s="9"/>
      <c r="AA405" s="9"/>
      <c r="AB405" s="9"/>
      <c r="AC405" s="9"/>
      <c r="AD405" s="9"/>
      <c r="AE405" s="9"/>
      <c r="AF405" s="9"/>
      <c r="AG405" s="9"/>
      <c r="AH405" s="9"/>
      <c r="AI405" s="9"/>
      <c r="AJ405" s="9"/>
      <c r="AK405" s="9"/>
      <c r="AL405" s="9"/>
      <c r="AM405" s="10"/>
      <c r="AN405" s="535"/>
      <c r="AO405" s="6">
        <f t="shared" si="18"/>
        <v>0</v>
      </c>
      <c r="AP405" s="6" t="str">
        <f>IF($D405="","",IF(COUNTIF(SPDB!$B$5:$B$50,$D405)=0,"適用無い？確認して",_xlfn.XLOOKUP($D405,SPDB!$B$5:$B$50,SPDB!$H$5:$H$50,"",,)))</f>
        <v/>
      </c>
      <c r="AQ405" s="112"/>
      <c r="AR405" s="6" t="str">
        <f t="shared" si="19"/>
        <v/>
      </c>
      <c r="AS405" s="6" t="str">
        <f>IF(D405="","",IF(AP405=0,"データ無!!",IF(COUNTIF(WeDB!$D$4:$D$183,$AP405)&gt;0,"WE適用",IF(AP405="適用無い？確認して","データ無!!",IF(AP405="（適用外）","適用無し","WE適用")))))</f>
        <v/>
      </c>
      <c r="AT405" s="6" t="str">
        <f>IF(AND(AS405="WE適用",COUNTIF(Planning!$AS$10:$AS$896,$AP405&amp;"_"&amp;$AR405)&gt;0),"計画ok",IF(AND(AS405="WE適用",COUNTIF(Planning!$AS$10:$AS$896,$AP405&amp;"_"&amp;$AR405)=0),"未反映NG",""))</f>
        <v/>
      </c>
      <c r="AU405" s="6" t="str">
        <f t="shared" si="20"/>
        <v>_</v>
      </c>
    </row>
    <row r="406" spans="1:47" hidden="1" x14ac:dyDescent="0.35">
      <c r="A406" s="8"/>
      <c r="B406" s="9"/>
      <c r="C406" s="9"/>
      <c r="D406" s="9"/>
      <c r="E406" s="9"/>
      <c r="F406" s="9"/>
      <c r="G406" s="9"/>
      <c r="H406" s="9"/>
      <c r="I406" s="9"/>
      <c r="J406" s="9"/>
      <c r="K406" s="9"/>
      <c r="L406" s="9"/>
      <c r="M406" s="9"/>
      <c r="N406" s="9"/>
      <c r="O406" s="9"/>
      <c r="P406" s="9"/>
      <c r="Q406" s="9"/>
      <c r="R406" s="9"/>
      <c r="S406" s="9"/>
      <c r="T406" s="9"/>
      <c r="U406" s="9"/>
      <c r="V406" s="9"/>
      <c r="W406" s="9"/>
      <c r="X406" s="9"/>
      <c r="Y406" s="9"/>
      <c r="Z406" s="9"/>
      <c r="AA406" s="9"/>
      <c r="AB406" s="9"/>
      <c r="AC406" s="9"/>
      <c r="AD406" s="9"/>
      <c r="AE406" s="9"/>
      <c r="AF406" s="9"/>
      <c r="AG406" s="9"/>
      <c r="AH406" s="9"/>
      <c r="AI406" s="9"/>
      <c r="AJ406" s="9"/>
      <c r="AK406" s="9"/>
      <c r="AL406" s="9"/>
      <c r="AM406" s="10"/>
      <c r="AN406" s="535"/>
      <c r="AO406" s="6">
        <f t="shared" si="18"/>
        <v>0</v>
      </c>
      <c r="AP406" s="6" t="str">
        <f>IF($D406="","",IF(COUNTIF(SPDB!$B$5:$B$50,$D406)=0,"適用無い？確認して",_xlfn.XLOOKUP($D406,SPDB!$B$5:$B$50,SPDB!$H$5:$H$50,"",,)))</f>
        <v/>
      </c>
      <c r="AQ406" s="112"/>
      <c r="AR406" s="6" t="str">
        <f t="shared" si="19"/>
        <v/>
      </c>
      <c r="AS406" s="6" t="str">
        <f>IF(D406="","",IF(AP406=0,"データ無!!",IF(COUNTIF(WeDB!$D$4:$D$183,$AP406)&gt;0,"WE適用",IF(AP406="適用無い？確認して","データ無!!",IF(AP406="（適用外）","適用無し","WE適用")))))</f>
        <v/>
      </c>
      <c r="AT406" s="6" t="str">
        <f>IF(AND(AS406="WE適用",COUNTIF(Planning!$AS$10:$AS$896,$AP406&amp;"_"&amp;$AR406)&gt;0),"計画ok",IF(AND(AS406="WE適用",COUNTIF(Planning!$AS$10:$AS$896,$AP406&amp;"_"&amp;$AR406)=0),"未反映NG",""))</f>
        <v/>
      </c>
      <c r="AU406" s="6" t="str">
        <f t="shared" si="20"/>
        <v>_</v>
      </c>
    </row>
    <row r="407" spans="1:47" hidden="1" x14ac:dyDescent="0.35">
      <c r="A407" s="8"/>
      <c r="B407" s="9"/>
      <c r="C407" s="9"/>
      <c r="D407" s="9"/>
      <c r="E407" s="9"/>
      <c r="F407" s="9"/>
      <c r="G407" s="9"/>
      <c r="H407" s="9"/>
      <c r="I407" s="9"/>
      <c r="J407" s="9"/>
      <c r="K407" s="9"/>
      <c r="L407" s="9"/>
      <c r="M407" s="9"/>
      <c r="N407" s="9"/>
      <c r="O407" s="9"/>
      <c r="P407" s="9"/>
      <c r="Q407" s="9"/>
      <c r="R407" s="9"/>
      <c r="S407" s="9"/>
      <c r="T407" s="9"/>
      <c r="U407" s="9"/>
      <c r="V407" s="9"/>
      <c r="W407" s="9"/>
      <c r="X407" s="9"/>
      <c r="Y407" s="9"/>
      <c r="Z407" s="9"/>
      <c r="AA407" s="9"/>
      <c r="AB407" s="9"/>
      <c r="AC407" s="9"/>
      <c r="AD407" s="9"/>
      <c r="AE407" s="9"/>
      <c r="AF407" s="9"/>
      <c r="AG407" s="9"/>
      <c r="AH407" s="9"/>
      <c r="AI407" s="9"/>
      <c r="AJ407" s="9"/>
      <c r="AK407" s="9"/>
      <c r="AL407" s="9"/>
      <c r="AM407" s="10"/>
      <c r="AN407" s="535"/>
      <c r="AO407" s="6">
        <f t="shared" si="18"/>
        <v>0</v>
      </c>
      <c r="AP407" s="6" t="str">
        <f>IF($D407="","",IF(COUNTIF(SPDB!$B$5:$B$50,$D407)=0,"適用無い？確認して",_xlfn.XLOOKUP($D407,SPDB!$B$5:$B$50,SPDB!$H$5:$H$50,"",,)))</f>
        <v/>
      </c>
      <c r="AQ407" s="112"/>
      <c r="AR407" s="6" t="str">
        <f t="shared" si="19"/>
        <v/>
      </c>
      <c r="AS407" s="6" t="str">
        <f>IF(D407="","",IF(AP407=0,"データ無!!",IF(COUNTIF(WeDB!$D$4:$D$183,$AP407)&gt;0,"WE適用",IF(AP407="適用無い？確認して","データ無!!",IF(AP407="（適用外）","適用無し","WE適用")))))</f>
        <v/>
      </c>
      <c r="AT407" s="6" t="str">
        <f>IF(AND(AS407="WE適用",COUNTIF(Planning!$AS$10:$AS$896,$AP407&amp;"_"&amp;$AR407)&gt;0),"計画ok",IF(AND(AS407="WE適用",COUNTIF(Planning!$AS$10:$AS$896,$AP407&amp;"_"&amp;$AR407)=0),"未反映NG",""))</f>
        <v/>
      </c>
      <c r="AU407" s="6" t="str">
        <f t="shared" si="20"/>
        <v>_</v>
      </c>
    </row>
    <row r="408" spans="1:47" hidden="1" x14ac:dyDescent="0.35">
      <c r="A408" s="8"/>
      <c r="B408" s="9"/>
      <c r="C408" s="9"/>
      <c r="D408" s="9"/>
      <c r="E408" s="9"/>
      <c r="F408" s="9"/>
      <c r="G408" s="9"/>
      <c r="H408" s="9"/>
      <c r="I408" s="9"/>
      <c r="J408" s="9"/>
      <c r="K408" s="9"/>
      <c r="L408" s="9"/>
      <c r="M408" s="9"/>
      <c r="N408" s="9"/>
      <c r="O408" s="9"/>
      <c r="P408" s="9"/>
      <c r="Q408" s="9"/>
      <c r="R408" s="9"/>
      <c r="S408" s="9"/>
      <c r="T408" s="9"/>
      <c r="U408" s="9"/>
      <c r="V408" s="9"/>
      <c r="W408" s="9"/>
      <c r="X408" s="9"/>
      <c r="Y408" s="9"/>
      <c r="Z408" s="9"/>
      <c r="AA408" s="9"/>
      <c r="AB408" s="9"/>
      <c r="AC408" s="9"/>
      <c r="AD408" s="9"/>
      <c r="AE408" s="9"/>
      <c r="AF408" s="9"/>
      <c r="AG408" s="9"/>
      <c r="AH408" s="9"/>
      <c r="AI408" s="9"/>
      <c r="AJ408" s="9"/>
      <c r="AK408" s="9"/>
      <c r="AL408" s="9"/>
      <c r="AM408" s="10"/>
      <c r="AN408" s="535"/>
      <c r="AO408" s="6">
        <f t="shared" si="18"/>
        <v>0</v>
      </c>
      <c r="AP408" s="6" t="str">
        <f>IF($D408="","",IF(COUNTIF(SPDB!$B$5:$B$50,$D408)=0,"適用無い？確認して",_xlfn.XLOOKUP($D408,SPDB!$B$5:$B$50,SPDB!$H$5:$H$50,"",,)))</f>
        <v/>
      </c>
      <c r="AQ408" s="112"/>
      <c r="AR408" s="6" t="str">
        <f t="shared" si="19"/>
        <v/>
      </c>
      <c r="AS408" s="6" t="str">
        <f>IF(D408="","",IF(AP408=0,"データ無!!",IF(COUNTIF(WeDB!$D$4:$D$183,$AP408)&gt;0,"WE適用",IF(AP408="適用無い？確認して","データ無!!",IF(AP408="（適用外）","適用無し","WE適用")))))</f>
        <v/>
      </c>
      <c r="AT408" s="6" t="str">
        <f>IF(AND(AS408="WE適用",COUNTIF(Planning!$AS$10:$AS$896,$AP408&amp;"_"&amp;$AR408)&gt;0),"計画ok",IF(AND(AS408="WE適用",COUNTIF(Planning!$AS$10:$AS$896,$AP408&amp;"_"&amp;$AR408)=0),"未反映NG",""))</f>
        <v/>
      </c>
      <c r="AU408" s="6" t="str">
        <f t="shared" si="20"/>
        <v>_</v>
      </c>
    </row>
    <row r="409" spans="1:47" hidden="1" x14ac:dyDescent="0.35">
      <c r="A409" s="8"/>
      <c r="B409" s="9"/>
      <c r="C409" s="9"/>
      <c r="D409" s="9"/>
      <c r="E409" s="9"/>
      <c r="F409" s="9"/>
      <c r="G409" s="9"/>
      <c r="H409" s="9"/>
      <c r="I409" s="9"/>
      <c r="J409" s="9"/>
      <c r="K409" s="9"/>
      <c r="L409" s="9"/>
      <c r="M409" s="9"/>
      <c r="N409" s="9"/>
      <c r="O409" s="9"/>
      <c r="P409" s="9"/>
      <c r="Q409" s="9"/>
      <c r="R409" s="9"/>
      <c r="S409" s="9"/>
      <c r="T409" s="9"/>
      <c r="U409" s="9"/>
      <c r="V409" s="9"/>
      <c r="W409" s="9"/>
      <c r="X409" s="9"/>
      <c r="Y409" s="9"/>
      <c r="Z409" s="9"/>
      <c r="AA409" s="9"/>
      <c r="AB409" s="9"/>
      <c r="AC409" s="9"/>
      <c r="AD409" s="9"/>
      <c r="AE409" s="9"/>
      <c r="AF409" s="9"/>
      <c r="AG409" s="9"/>
      <c r="AH409" s="9"/>
      <c r="AI409" s="9"/>
      <c r="AJ409" s="9"/>
      <c r="AK409" s="9"/>
      <c r="AL409" s="9"/>
      <c r="AM409" s="10"/>
      <c r="AN409" s="535"/>
      <c r="AO409" s="6">
        <f t="shared" si="18"/>
        <v>0</v>
      </c>
      <c r="AP409" s="6" t="str">
        <f>IF($D409="","",IF(COUNTIF(SPDB!$B$5:$B$50,$D409)=0,"適用無い？確認して",_xlfn.XLOOKUP($D409,SPDB!$B$5:$B$50,SPDB!$H$5:$H$50,"",,)))</f>
        <v/>
      </c>
      <c r="AQ409" s="112"/>
      <c r="AR409" s="6" t="str">
        <f t="shared" si="19"/>
        <v/>
      </c>
      <c r="AS409" s="6" t="str">
        <f>IF(D409="","",IF(AP409=0,"データ無!!",IF(COUNTIF(WeDB!$D$4:$D$183,$AP409)&gt;0,"WE適用",IF(AP409="適用無い？確認して","データ無!!",IF(AP409="（適用外）","適用無し","WE適用")))))</f>
        <v/>
      </c>
      <c r="AT409" s="6" t="str">
        <f>IF(AND(AS409="WE適用",COUNTIF(Planning!$AS$10:$AS$896,$AP409&amp;"_"&amp;$AR409)&gt;0),"計画ok",IF(AND(AS409="WE適用",COUNTIF(Planning!$AS$10:$AS$896,$AP409&amp;"_"&amp;$AR409)=0),"未反映NG",""))</f>
        <v/>
      </c>
      <c r="AU409" s="6" t="str">
        <f t="shared" si="20"/>
        <v>_</v>
      </c>
    </row>
    <row r="410" spans="1:47" hidden="1" x14ac:dyDescent="0.35">
      <c r="A410" s="8"/>
      <c r="B410" s="9"/>
      <c r="C410" s="9"/>
      <c r="D410" s="9"/>
      <c r="E410" s="9"/>
      <c r="F410" s="9"/>
      <c r="G410" s="9"/>
      <c r="H410" s="9"/>
      <c r="I410" s="9"/>
      <c r="J410" s="9"/>
      <c r="K410" s="9"/>
      <c r="L410" s="9"/>
      <c r="M410" s="9"/>
      <c r="N410" s="9"/>
      <c r="O410" s="9"/>
      <c r="P410" s="9"/>
      <c r="Q410" s="9"/>
      <c r="R410" s="9"/>
      <c r="S410" s="9"/>
      <c r="T410" s="9"/>
      <c r="U410" s="9"/>
      <c r="V410" s="9"/>
      <c r="W410" s="9"/>
      <c r="X410" s="9"/>
      <c r="Y410" s="9"/>
      <c r="Z410" s="9"/>
      <c r="AA410" s="9"/>
      <c r="AB410" s="9"/>
      <c r="AC410" s="9"/>
      <c r="AD410" s="9"/>
      <c r="AE410" s="9"/>
      <c r="AF410" s="9"/>
      <c r="AG410" s="9"/>
      <c r="AH410" s="9"/>
      <c r="AI410" s="9"/>
      <c r="AJ410" s="9"/>
      <c r="AK410" s="9"/>
      <c r="AL410" s="9"/>
      <c r="AM410" s="10"/>
      <c r="AN410" s="535"/>
      <c r="AO410" s="6">
        <f t="shared" si="18"/>
        <v>0</v>
      </c>
      <c r="AP410" s="6" t="str">
        <f>IF($D410="","",IF(COUNTIF(SPDB!$B$5:$B$50,$D410)=0,"適用無い？確認して",_xlfn.XLOOKUP($D410,SPDB!$B$5:$B$50,SPDB!$H$5:$H$50,"",,)))</f>
        <v/>
      </c>
      <c r="AQ410" s="112"/>
      <c r="AR410" s="6" t="str">
        <f t="shared" si="19"/>
        <v/>
      </c>
      <c r="AS410" s="6" t="str">
        <f>IF(D410="","",IF(AP410=0,"データ無!!",IF(COUNTIF(WeDB!$D$4:$D$183,$AP410)&gt;0,"WE適用",IF(AP410="適用無い？確認して","データ無!!",IF(AP410="（適用外）","適用無し","WE適用")))))</f>
        <v/>
      </c>
      <c r="AT410" s="6" t="str">
        <f>IF(AND(AS410="WE適用",COUNTIF(Planning!$AS$10:$AS$896,$AP410&amp;"_"&amp;$AR410)&gt;0),"計画ok",IF(AND(AS410="WE適用",COUNTIF(Planning!$AS$10:$AS$896,$AP410&amp;"_"&amp;$AR410)=0),"未反映NG",""))</f>
        <v/>
      </c>
      <c r="AU410" s="6" t="str">
        <f t="shared" si="20"/>
        <v>_</v>
      </c>
    </row>
    <row r="411" spans="1:47" hidden="1" x14ac:dyDescent="0.35">
      <c r="A411" s="8"/>
      <c r="B411" s="9"/>
      <c r="C411" s="9"/>
      <c r="D411" s="9"/>
      <c r="E411" s="9"/>
      <c r="F411" s="9"/>
      <c r="G411" s="9"/>
      <c r="H411" s="9"/>
      <c r="I411" s="9"/>
      <c r="J411" s="9"/>
      <c r="K411" s="9"/>
      <c r="L411" s="9"/>
      <c r="M411" s="9"/>
      <c r="N411" s="9"/>
      <c r="O411" s="9"/>
      <c r="P411" s="9"/>
      <c r="Q411" s="9"/>
      <c r="R411" s="9"/>
      <c r="S411" s="9"/>
      <c r="T411" s="9"/>
      <c r="U411" s="9"/>
      <c r="V411" s="9"/>
      <c r="W411" s="9"/>
      <c r="X411" s="9"/>
      <c r="Y411" s="9"/>
      <c r="Z411" s="9"/>
      <c r="AA411" s="9"/>
      <c r="AB411" s="9"/>
      <c r="AC411" s="9"/>
      <c r="AD411" s="9"/>
      <c r="AE411" s="9"/>
      <c r="AF411" s="9"/>
      <c r="AG411" s="9"/>
      <c r="AH411" s="9"/>
      <c r="AI411" s="9"/>
      <c r="AJ411" s="9"/>
      <c r="AK411" s="9"/>
      <c r="AL411" s="9"/>
      <c r="AM411" s="10"/>
      <c r="AN411" s="535"/>
      <c r="AO411" s="6">
        <f t="shared" si="18"/>
        <v>0</v>
      </c>
      <c r="AP411" s="6" t="str">
        <f>IF($D411="","",IF(COUNTIF(SPDB!$B$5:$B$50,$D411)=0,"適用無い？確認して",_xlfn.XLOOKUP($D411,SPDB!$B$5:$B$50,SPDB!$H$5:$H$50,"",,)))</f>
        <v/>
      </c>
      <c r="AQ411" s="112"/>
      <c r="AR411" s="6" t="str">
        <f t="shared" si="19"/>
        <v/>
      </c>
      <c r="AS411" s="6" t="str">
        <f>IF(D411="","",IF(AP411=0,"データ無!!",IF(COUNTIF(WeDB!$D$4:$D$183,$AP411)&gt;0,"WE適用",IF(AP411="適用無い？確認して","データ無!!",IF(AP411="（適用外）","適用無し","WE適用")))))</f>
        <v/>
      </c>
      <c r="AT411" s="6" t="str">
        <f>IF(AND(AS411="WE適用",COUNTIF(Planning!$AS$10:$AS$896,$AP411&amp;"_"&amp;$AR411)&gt;0),"計画ok",IF(AND(AS411="WE適用",COUNTIF(Planning!$AS$10:$AS$896,$AP411&amp;"_"&amp;$AR411)=0),"未反映NG",""))</f>
        <v/>
      </c>
      <c r="AU411" s="6" t="str">
        <f t="shared" si="20"/>
        <v>_</v>
      </c>
    </row>
    <row r="412" spans="1:47" hidden="1" x14ac:dyDescent="0.35">
      <c r="A412" s="8"/>
      <c r="B412" s="9"/>
      <c r="C412" s="9"/>
      <c r="D412" s="9"/>
      <c r="E412" s="9"/>
      <c r="F412" s="9"/>
      <c r="G412" s="9"/>
      <c r="H412" s="9"/>
      <c r="I412" s="9"/>
      <c r="J412" s="9"/>
      <c r="K412" s="9"/>
      <c r="L412" s="9"/>
      <c r="M412" s="9"/>
      <c r="N412" s="9"/>
      <c r="O412" s="9"/>
      <c r="P412" s="9"/>
      <c r="Q412" s="9"/>
      <c r="R412" s="9"/>
      <c r="S412" s="9"/>
      <c r="T412" s="9"/>
      <c r="U412" s="9"/>
      <c r="V412" s="9"/>
      <c r="W412" s="9"/>
      <c r="X412" s="9"/>
      <c r="Y412" s="9"/>
      <c r="Z412" s="9"/>
      <c r="AA412" s="9"/>
      <c r="AB412" s="9"/>
      <c r="AC412" s="9"/>
      <c r="AD412" s="9"/>
      <c r="AE412" s="9"/>
      <c r="AF412" s="9"/>
      <c r="AG412" s="9"/>
      <c r="AH412" s="9"/>
      <c r="AI412" s="9"/>
      <c r="AJ412" s="9"/>
      <c r="AK412" s="9"/>
      <c r="AL412" s="9"/>
      <c r="AM412" s="10"/>
      <c r="AN412" s="535"/>
      <c r="AO412" s="6">
        <f t="shared" si="18"/>
        <v>0</v>
      </c>
      <c r="AP412" s="6" t="str">
        <f>IF($D412="","",IF(COUNTIF(SPDB!$B$5:$B$50,$D412)=0,"適用無い？確認して",_xlfn.XLOOKUP($D412,SPDB!$B$5:$B$50,SPDB!$H$5:$H$50,"",,)))</f>
        <v/>
      </c>
      <c r="AQ412" s="112"/>
      <c r="AR412" s="6" t="str">
        <f t="shared" si="19"/>
        <v/>
      </c>
      <c r="AS412" s="6" t="str">
        <f>IF(D412="","",IF(AP412=0,"データ無!!",IF(COUNTIF(WeDB!$D$4:$D$183,$AP412)&gt;0,"WE適用",IF(AP412="適用無い？確認して","データ無!!",IF(AP412="（適用外）","適用無し","WE適用")))))</f>
        <v/>
      </c>
      <c r="AT412" s="6" t="str">
        <f>IF(AND(AS412="WE適用",COUNTIF(Planning!$AS$10:$AS$896,$AP412&amp;"_"&amp;$AR412)&gt;0),"計画ok",IF(AND(AS412="WE適用",COUNTIF(Planning!$AS$10:$AS$896,$AP412&amp;"_"&amp;$AR412)=0),"未反映NG",""))</f>
        <v/>
      </c>
      <c r="AU412" s="6" t="str">
        <f t="shared" si="20"/>
        <v>_</v>
      </c>
    </row>
    <row r="413" spans="1:47" hidden="1" x14ac:dyDescent="0.35">
      <c r="A413" s="8"/>
      <c r="B413" s="9"/>
      <c r="C413" s="9"/>
      <c r="D413" s="9"/>
      <c r="E413" s="9"/>
      <c r="F413" s="9"/>
      <c r="G413" s="9"/>
      <c r="H413" s="9"/>
      <c r="I413" s="9"/>
      <c r="J413" s="9"/>
      <c r="K413" s="9"/>
      <c r="L413" s="9"/>
      <c r="M413" s="9"/>
      <c r="N413" s="9"/>
      <c r="O413" s="9"/>
      <c r="P413" s="9"/>
      <c r="Q413" s="9"/>
      <c r="R413" s="9"/>
      <c r="S413" s="9"/>
      <c r="T413" s="9"/>
      <c r="U413" s="9"/>
      <c r="V413" s="9"/>
      <c r="W413" s="9"/>
      <c r="X413" s="9"/>
      <c r="Y413" s="9"/>
      <c r="Z413" s="9"/>
      <c r="AA413" s="9"/>
      <c r="AB413" s="9"/>
      <c r="AC413" s="9"/>
      <c r="AD413" s="9"/>
      <c r="AE413" s="9"/>
      <c r="AF413" s="9"/>
      <c r="AG413" s="9"/>
      <c r="AH413" s="9"/>
      <c r="AI413" s="9"/>
      <c r="AJ413" s="9"/>
      <c r="AK413" s="9"/>
      <c r="AL413" s="9"/>
      <c r="AM413" s="10"/>
      <c r="AN413" s="535"/>
      <c r="AO413" s="6">
        <f t="shared" si="18"/>
        <v>0</v>
      </c>
      <c r="AP413" s="6" t="str">
        <f>IF($D413="","",IF(COUNTIF(SPDB!$B$5:$B$50,$D413)=0,"適用無い？確認して",_xlfn.XLOOKUP($D413,SPDB!$B$5:$B$50,SPDB!$H$5:$H$50,"",,)))</f>
        <v/>
      </c>
      <c r="AQ413" s="112"/>
      <c r="AR413" s="6" t="str">
        <f t="shared" si="19"/>
        <v/>
      </c>
      <c r="AS413" s="6" t="str">
        <f>IF(D413="","",IF(AP413=0,"データ無!!",IF(COUNTIF(WeDB!$D$4:$D$183,$AP413)&gt;0,"WE適用",IF(AP413="適用無い？確認して","データ無!!",IF(AP413="（適用外）","適用無し","WE適用")))))</f>
        <v/>
      </c>
      <c r="AT413" s="6" t="str">
        <f>IF(AND(AS413="WE適用",COUNTIF(Planning!$AS$10:$AS$896,$AP413&amp;"_"&amp;$AR413)&gt;0),"計画ok",IF(AND(AS413="WE適用",COUNTIF(Planning!$AS$10:$AS$896,$AP413&amp;"_"&amp;$AR413)=0),"未反映NG",""))</f>
        <v/>
      </c>
      <c r="AU413" s="6" t="str">
        <f t="shared" si="20"/>
        <v>_</v>
      </c>
    </row>
    <row r="414" spans="1:47" hidden="1" x14ac:dyDescent="0.35">
      <c r="A414" s="8"/>
      <c r="B414" s="9"/>
      <c r="C414" s="9"/>
      <c r="D414" s="9"/>
      <c r="E414" s="9"/>
      <c r="F414" s="9"/>
      <c r="G414" s="9"/>
      <c r="H414" s="9"/>
      <c r="I414" s="9"/>
      <c r="J414" s="9"/>
      <c r="K414" s="9"/>
      <c r="L414" s="9"/>
      <c r="M414" s="9"/>
      <c r="N414" s="9"/>
      <c r="O414" s="9"/>
      <c r="P414" s="9"/>
      <c r="Q414" s="9"/>
      <c r="R414" s="9"/>
      <c r="S414" s="9"/>
      <c r="T414" s="9"/>
      <c r="U414" s="9"/>
      <c r="V414" s="9"/>
      <c r="W414" s="9"/>
      <c r="X414" s="9"/>
      <c r="Y414" s="9"/>
      <c r="Z414" s="9"/>
      <c r="AA414" s="9"/>
      <c r="AB414" s="9"/>
      <c r="AC414" s="9"/>
      <c r="AD414" s="9"/>
      <c r="AE414" s="9"/>
      <c r="AF414" s="9"/>
      <c r="AG414" s="9"/>
      <c r="AH414" s="9"/>
      <c r="AI414" s="9"/>
      <c r="AJ414" s="9"/>
      <c r="AK414" s="9"/>
      <c r="AL414" s="9"/>
      <c r="AM414" s="10"/>
      <c r="AN414" s="535"/>
      <c r="AO414" s="6">
        <f t="shared" si="18"/>
        <v>0</v>
      </c>
      <c r="AP414" s="6" t="str">
        <f>IF($D414="","",IF(COUNTIF(SPDB!$B$5:$B$50,$D414)=0,"適用無い？確認して",_xlfn.XLOOKUP($D414,SPDB!$B$5:$B$50,SPDB!$H$5:$H$50,"",,)))</f>
        <v/>
      </c>
      <c r="AQ414" s="112"/>
      <c r="AR414" s="6" t="str">
        <f t="shared" si="19"/>
        <v/>
      </c>
      <c r="AS414" s="6" t="str">
        <f>IF(D414="","",IF(AP414=0,"データ無!!",IF(COUNTIF(WeDB!$D$4:$D$183,$AP414)&gt;0,"WE適用",IF(AP414="適用無い？確認して","データ無!!",IF(AP414="（適用外）","適用無し","WE適用")))))</f>
        <v/>
      </c>
      <c r="AT414" s="6" t="str">
        <f>IF(AND(AS414="WE適用",COUNTIF(Planning!$AS$10:$AS$896,$AP414&amp;"_"&amp;$AR414)&gt;0),"計画ok",IF(AND(AS414="WE適用",COUNTIF(Planning!$AS$10:$AS$896,$AP414&amp;"_"&amp;$AR414)=0),"未反映NG",""))</f>
        <v/>
      </c>
      <c r="AU414" s="6" t="str">
        <f t="shared" si="20"/>
        <v>_</v>
      </c>
    </row>
    <row r="415" spans="1:47" hidden="1" x14ac:dyDescent="0.35">
      <c r="A415" s="8"/>
      <c r="B415" s="9"/>
      <c r="C415" s="9"/>
      <c r="D415" s="9"/>
      <c r="E415" s="9"/>
      <c r="F415" s="9"/>
      <c r="G415" s="9"/>
      <c r="H415" s="9"/>
      <c r="I415" s="9"/>
      <c r="J415" s="9"/>
      <c r="K415" s="9"/>
      <c r="L415" s="9"/>
      <c r="M415" s="9"/>
      <c r="N415" s="9"/>
      <c r="O415" s="9"/>
      <c r="P415" s="9"/>
      <c r="Q415" s="9"/>
      <c r="R415" s="9"/>
      <c r="S415" s="9"/>
      <c r="T415" s="9"/>
      <c r="U415" s="9"/>
      <c r="V415" s="9"/>
      <c r="W415" s="9"/>
      <c r="X415" s="9"/>
      <c r="Y415" s="9"/>
      <c r="Z415" s="9"/>
      <c r="AA415" s="9"/>
      <c r="AB415" s="9"/>
      <c r="AC415" s="9"/>
      <c r="AD415" s="9"/>
      <c r="AE415" s="9"/>
      <c r="AF415" s="9"/>
      <c r="AG415" s="9"/>
      <c r="AH415" s="9"/>
      <c r="AI415" s="9"/>
      <c r="AJ415" s="9"/>
      <c r="AK415" s="9"/>
      <c r="AL415" s="9"/>
      <c r="AM415" s="10"/>
      <c r="AN415" s="535"/>
      <c r="AO415" s="6">
        <f t="shared" si="18"/>
        <v>0</v>
      </c>
      <c r="AP415" s="6" t="str">
        <f>IF($D415="","",IF(COUNTIF(SPDB!$B$5:$B$50,$D415)=0,"適用無い？確認して",_xlfn.XLOOKUP($D415,SPDB!$B$5:$B$50,SPDB!$H$5:$H$50,"",,)))</f>
        <v/>
      </c>
      <c r="AQ415" s="112"/>
      <c r="AR415" s="6" t="str">
        <f t="shared" si="19"/>
        <v/>
      </c>
      <c r="AS415" s="6" t="str">
        <f>IF(D415="","",IF(AP415=0,"データ無!!",IF(COUNTIF(WeDB!$D$4:$D$183,$AP415)&gt;0,"WE適用",IF(AP415="適用無い？確認して","データ無!!",IF(AP415="（適用外）","適用無し","WE適用")))))</f>
        <v/>
      </c>
      <c r="AT415" s="6" t="str">
        <f>IF(AND(AS415="WE適用",COUNTIF(Planning!$AS$10:$AS$896,$AP415&amp;"_"&amp;$AR415)&gt;0),"計画ok",IF(AND(AS415="WE適用",COUNTIF(Planning!$AS$10:$AS$896,$AP415&amp;"_"&amp;$AR415)=0),"未反映NG",""))</f>
        <v/>
      </c>
      <c r="AU415" s="6" t="str">
        <f t="shared" si="20"/>
        <v>_</v>
      </c>
    </row>
    <row r="416" spans="1:47" hidden="1" x14ac:dyDescent="0.35">
      <c r="A416" s="8"/>
      <c r="B416" s="9"/>
      <c r="C416" s="9"/>
      <c r="D416" s="9"/>
      <c r="E416" s="9"/>
      <c r="F416" s="9"/>
      <c r="G416" s="9"/>
      <c r="H416" s="9"/>
      <c r="I416" s="9"/>
      <c r="J416" s="9"/>
      <c r="K416" s="9"/>
      <c r="L416" s="9"/>
      <c r="M416" s="9"/>
      <c r="N416" s="9"/>
      <c r="O416" s="9"/>
      <c r="P416" s="9"/>
      <c r="Q416" s="9"/>
      <c r="R416" s="9"/>
      <c r="S416" s="9"/>
      <c r="T416" s="9"/>
      <c r="U416" s="9"/>
      <c r="V416" s="9"/>
      <c r="W416" s="9"/>
      <c r="X416" s="9"/>
      <c r="Y416" s="9"/>
      <c r="Z416" s="9"/>
      <c r="AA416" s="9"/>
      <c r="AB416" s="9"/>
      <c r="AC416" s="9"/>
      <c r="AD416" s="9"/>
      <c r="AE416" s="9"/>
      <c r="AF416" s="9"/>
      <c r="AG416" s="9"/>
      <c r="AH416" s="9"/>
      <c r="AI416" s="9"/>
      <c r="AJ416" s="9"/>
      <c r="AK416" s="9"/>
      <c r="AL416" s="9"/>
      <c r="AM416" s="10"/>
      <c r="AN416" s="535"/>
      <c r="AO416" s="6">
        <f t="shared" si="18"/>
        <v>0</v>
      </c>
      <c r="AP416" s="6" t="str">
        <f>IF($D416="","",IF(COUNTIF(SPDB!$B$5:$B$50,$D416)=0,"適用無い？確認して",_xlfn.XLOOKUP($D416,SPDB!$B$5:$B$50,SPDB!$H$5:$H$50,"",,)))</f>
        <v/>
      </c>
      <c r="AQ416" s="112"/>
      <c r="AR416" s="6" t="str">
        <f t="shared" si="19"/>
        <v/>
      </c>
      <c r="AS416" s="6" t="str">
        <f>IF(D416="","",IF(AP416=0,"データ無!!",IF(COUNTIF(WeDB!$D$4:$D$183,$AP416)&gt;0,"WE適用",IF(AP416="適用無い？確認して","データ無!!",IF(AP416="（適用外）","適用無し","WE適用")))))</f>
        <v/>
      </c>
      <c r="AT416" s="6" t="str">
        <f>IF(AND(AS416="WE適用",COUNTIF(Planning!$AS$10:$AS$896,$AP416&amp;"_"&amp;$AR416)&gt;0),"計画ok",IF(AND(AS416="WE適用",COUNTIF(Planning!$AS$10:$AS$896,$AP416&amp;"_"&amp;$AR416)=0),"未反映NG",""))</f>
        <v/>
      </c>
      <c r="AU416" s="6" t="str">
        <f t="shared" si="20"/>
        <v>_</v>
      </c>
    </row>
    <row r="417" spans="1:47" hidden="1" x14ac:dyDescent="0.35">
      <c r="A417" s="8"/>
      <c r="B417" s="9"/>
      <c r="C417" s="9"/>
      <c r="D417" s="9"/>
      <c r="E417" s="9"/>
      <c r="F417" s="9"/>
      <c r="G417" s="9"/>
      <c r="H417" s="9"/>
      <c r="I417" s="9"/>
      <c r="J417" s="9"/>
      <c r="K417" s="9"/>
      <c r="L417" s="9"/>
      <c r="M417" s="9"/>
      <c r="N417" s="9"/>
      <c r="O417" s="9"/>
      <c r="P417" s="9"/>
      <c r="Q417" s="9"/>
      <c r="R417" s="9"/>
      <c r="S417" s="9"/>
      <c r="T417" s="9"/>
      <c r="U417" s="9"/>
      <c r="V417" s="9"/>
      <c r="W417" s="9"/>
      <c r="X417" s="9"/>
      <c r="Y417" s="9"/>
      <c r="Z417" s="9"/>
      <c r="AA417" s="9"/>
      <c r="AB417" s="9"/>
      <c r="AC417" s="9"/>
      <c r="AD417" s="9"/>
      <c r="AE417" s="9"/>
      <c r="AF417" s="9"/>
      <c r="AG417" s="9"/>
      <c r="AH417" s="9"/>
      <c r="AI417" s="9"/>
      <c r="AJ417" s="9"/>
      <c r="AK417" s="9"/>
      <c r="AL417" s="9"/>
      <c r="AM417" s="10"/>
      <c r="AN417" s="535"/>
      <c r="AO417" s="6">
        <f t="shared" si="18"/>
        <v>0</v>
      </c>
      <c r="AP417" s="6" t="str">
        <f>IF($D417="","",IF(COUNTIF(SPDB!$B$5:$B$50,$D417)=0,"適用無い？確認して",_xlfn.XLOOKUP($D417,SPDB!$B$5:$B$50,SPDB!$H$5:$H$50,"",,)))</f>
        <v/>
      </c>
      <c r="AQ417" s="112"/>
      <c r="AR417" s="6" t="str">
        <f t="shared" si="19"/>
        <v/>
      </c>
      <c r="AS417" s="6" t="str">
        <f>IF(D417="","",IF(AP417=0,"データ無!!",IF(COUNTIF(WeDB!$D$4:$D$183,$AP417)&gt;0,"WE適用",IF(AP417="適用無い？確認して","データ無!!",IF(AP417="（適用外）","適用無し","WE適用")))))</f>
        <v/>
      </c>
      <c r="AT417" s="6" t="str">
        <f>IF(AND(AS417="WE適用",COUNTIF(Planning!$AS$10:$AS$896,$AP417&amp;"_"&amp;$AR417)&gt;0),"計画ok",IF(AND(AS417="WE適用",COUNTIF(Planning!$AS$10:$AS$896,$AP417&amp;"_"&amp;$AR417)=0),"未反映NG",""))</f>
        <v/>
      </c>
      <c r="AU417" s="6" t="str">
        <f t="shared" si="20"/>
        <v>_</v>
      </c>
    </row>
    <row r="418" spans="1:47" hidden="1" x14ac:dyDescent="0.35">
      <c r="A418" s="8"/>
      <c r="B418" s="9"/>
      <c r="C418" s="9"/>
      <c r="D418" s="9"/>
      <c r="E418" s="9"/>
      <c r="F418" s="9"/>
      <c r="G418" s="9"/>
      <c r="H418" s="9"/>
      <c r="I418" s="9"/>
      <c r="J418" s="9"/>
      <c r="K418" s="9"/>
      <c r="L418" s="9"/>
      <c r="M418" s="9"/>
      <c r="N418" s="9"/>
      <c r="O418" s="9"/>
      <c r="P418" s="9"/>
      <c r="Q418" s="9"/>
      <c r="R418" s="9"/>
      <c r="S418" s="9"/>
      <c r="T418" s="9"/>
      <c r="U418" s="9"/>
      <c r="V418" s="9"/>
      <c r="W418" s="9"/>
      <c r="X418" s="9"/>
      <c r="Y418" s="9"/>
      <c r="Z418" s="9"/>
      <c r="AA418" s="9"/>
      <c r="AB418" s="9"/>
      <c r="AC418" s="9"/>
      <c r="AD418" s="9"/>
      <c r="AE418" s="9"/>
      <c r="AF418" s="9"/>
      <c r="AG418" s="9"/>
      <c r="AH418" s="9"/>
      <c r="AI418" s="9"/>
      <c r="AJ418" s="9"/>
      <c r="AK418" s="9"/>
      <c r="AL418" s="9"/>
      <c r="AM418" s="10"/>
      <c r="AN418" s="535"/>
      <c r="AO418" s="6">
        <f t="shared" si="18"/>
        <v>0</v>
      </c>
      <c r="AP418" s="6" t="str">
        <f>IF($D418="","",IF(COUNTIF(SPDB!$B$5:$B$50,$D418)=0,"適用無い？確認して",_xlfn.XLOOKUP($D418,SPDB!$B$5:$B$50,SPDB!$H$5:$H$50,"",,)))</f>
        <v/>
      </c>
      <c r="AQ418" s="112"/>
      <c r="AR418" s="6" t="str">
        <f t="shared" si="19"/>
        <v/>
      </c>
      <c r="AS418" s="6" t="str">
        <f>IF(D418="","",IF(AP418=0,"データ無!!",IF(COUNTIF(WeDB!$D$4:$D$183,$AP418)&gt;0,"WE適用",IF(AP418="適用無い？確認して","データ無!!",IF(AP418="（適用外）","適用無し","WE適用")))))</f>
        <v/>
      </c>
      <c r="AT418" s="6" t="str">
        <f>IF(AND(AS418="WE適用",COUNTIF(Planning!$AS$10:$AS$896,$AP418&amp;"_"&amp;$AR418)&gt;0),"計画ok",IF(AND(AS418="WE適用",COUNTIF(Planning!$AS$10:$AS$896,$AP418&amp;"_"&amp;$AR418)=0),"未反映NG",""))</f>
        <v/>
      </c>
      <c r="AU418" s="6" t="str">
        <f t="shared" si="20"/>
        <v>_</v>
      </c>
    </row>
    <row r="419" spans="1:47" hidden="1" x14ac:dyDescent="0.35">
      <c r="A419" s="8"/>
      <c r="B419" s="9"/>
      <c r="C419" s="9"/>
      <c r="D419" s="9"/>
      <c r="E419" s="9"/>
      <c r="F419" s="9"/>
      <c r="G419" s="9"/>
      <c r="H419" s="9"/>
      <c r="I419" s="9"/>
      <c r="J419" s="9"/>
      <c r="K419" s="9"/>
      <c r="L419" s="9"/>
      <c r="M419" s="9"/>
      <c r="N419" s="9"/>
      <c r="O419" s="9"/>
      <c r="P419" s="9"/>
      <c r="Q419" s="9"/>
      <c r="R419" s="9"/>
      <c r="S419" s="9"/>
      <c r="T419" s="9"/>
      <c r="U419" s="9"/>
      <c r="V419" s="9"/>
      <c r="W419" s="9"/>
      <c r="X419" s="9"/>
      <c r="Y419" s="9"/>
      <c r="Z419" s="9"/>
      <c r="AA419" s="9"/>
      <c r="AB419" s="9"/>
      <c r="AC419" s="9"/>
      <c r="AD419" s="9"/>
      <c r="AE419" s="9"/>
      <c r="AF419" s="9"/>
      <c r="AG419" s="9"/>
      <c r="AH419" s="9"/>
      <c r="AI419" s="9"/>
      <c r="AJ419" s="9"/>
      <c r="AK419" s="9"/>
      <c r="AL419" s="9"/>
      <c r="AM419" s="10"/>
      <c r="AN419" s="535"/>
      <c r="AO419" s="6">
        <f t="shared" si="18"/>
        <v>0</v>
      </c>
      <c r="AP419" s="6" t="str">
        <f>IF($D419="","",IF(COUNTIF(SPDB!$B$5:$B$50,$D419)=0,"適用無い？確認して",_xlfn.XLOOKUP($D419,SPDB!$B$5:$B$50,SPDB!$H$5:$H$50,"",,)))</f>
        <v/>
      </c>
      <c r="AQ419" s="112"/>
      <c r="AR419" s="6" t="str">
        <f t="shared" si="19"/>
        <v/>
      </c>
      <c r="AS419" s="6" t="str">
        <f>IF(D419="","",IF(AP419=0,"データ無!!",IF(COUNTIF(WeDB!$D$4:$D$183,$AP419)&gt;0,"WE適用",IF(AP419="適用無い？確認して","データ無!!",IF(AP419="（適用外）","適用無し","WE適用")))))</f>
        <v/>
      </c>
      <c r="AT419" s="6" t="str">
        <f>IF(AND(AS419="WE適用",COUNTIF(Planning!$AS$10:$AS$896,$AP419&amp;"_"&amp;$AR419)&gt;0),"計画ok",IF(AND(AS419="WE適用",COUNTIF(Planning!$AS$10:$AS$896,$AP419&amp;"_"&amp;$AR419)=0),"未反映NG",""))</f>
        <v/>
      </c>
      <c r="AU419" s="6" t="str">
        <f t="shared" si="20"/>
        <v>_</v>
      </c>
    </row>
    <row r="420" spans="1:47" hidden="1" x14ac:dyDescent="0.35">
      <c r="A420" s="8"/>
      <c r="B420" s="9"/>
      <c r="C420" s="9"/>
      <c r="D420" s="9"/>
      <c r="E420" s="9"/>
      <c r="F420" s="9"/>
      <c r="G420" s="9"/>
      <c r="H420" s="9"/>
      <c r="I420" s="9"/>
      <c r="J420" s="9"/>
      <c r="K420" s="9"/>
      <c r="L420" s="9"/>
      <c r="M420" s="9"/>
      <c r="N420" s="9"/>
      <c r="O420" s="9"/>
      <c r="P420" s="9"/>
      <c r="Q420" s="9"/>
      <c r="R420" s="9"/>
      <c r="S420" s="9"/>
      <c r="T420" s="9"/>
      <c r="U420" s="9"/>
      <c r="V420" s="9"/>
      <c r="W420" s="9"/>
      <c r="X420" s="9"/>
      <c r="Y420" s="9"/>
      <c r="Z420" s="9"/>
      <c r="AA420" s="9"/>
      <c r="AB420" s="9"/>
      <c r="AC420" s="9"/>
      <c r="AD420" s="9"/>
      <c r="AE420" s="9"/>
      <c r="AF420" s="9"/>
      <c r="AG420" s="9"/>
      <c r="AH420" s="9"/>
      <c r="AI420" s="9"/>
      <c r="AJ420" s="9"/>
      <c r="AK420" s="9"/>
      <c r="AL420" s="9"/>
      <c r="AM420" s="10"/>
      <c r="AN420" s="535"/>
      <c r="AO420" s="6">
        <f t="shared" si="18"/>
        <v>0</v>
      </c>
      <c r="AP420" s="6" t="str">
        <f>IF($D420="","",IF(COUNTIF(SPDB!$B$5:$B$50,$D420)=0,"適用無い？確認して",_xlfn.XLOOKUP($D420,SPDB!$B$5:$B$50,SPDB!$H$5:$H$50,"",,)))</f>
        <v/>
      </c>
      <c r="AQ420" s="112"/>
      <c r="AR420" s="6" t="str">
        <f t="shared" si="19"/>
        <v/>
      </c>
      <c r="AS420" s="6" t="str">
        <f>IF(D420="","",IF(AP420=0,"データ無!!",IF(COUNTIF(WeDB!$D$4:$D$183,$AP420)&gt;0,"WE適用",IF(AP420="適用無い？確認して","データ無!!",IF(AP420="（適用外）","適用無し","WE適用")))))</f>
        <v/>
      </c>
      <c r="AT420" s="6" t="str">
        <f>IF(AND(AS420="WE適用",COUNTIF(Planning!$AS$10:$AS$896,$AP420&amp;"_"&amp;$AR420)&gt;0),"計画ok",IF(AND(AS420="WE適用",COUNTIF(Planning!$AS$10:$AS$896,$AP420&amp;"_"&amp;$AR420)=0),"未反映NG",""))</f>
        <v/>
      </c>
      <c r="AU420" s="6" t="str">
        <f t="shared" si="20"/>
        <v>_</v>
      </c>
    </row>
    <row r="421" spans="1:47" hidden="1" x14ac:dyDescent="0.35">
      <c r="A421" s="8"/>
      <c r="B421" s="9"/>
      <c r="C421" s="9"/>
      <c r="D421" s="9"/>
      <c r="E421" s="9"/>
      <c r="F421" s="9"/>
      <c r="G421" s="9"/>
      <c r="H421" s="9"/>
      <c r="I421" s="9"/>
      <c r="J421" s="9"/>
      <c r="K421" s="9"/>
      <c r="L421" s="9"/>
      <c r="M421" s="9"/>
      <c r="N421" s="9"/>
      <c r="O421" s="9"/>
      <c r="P421" s="9"/>
      <c r="Q421" s="9"/>
      <c r="R421" s="9"/>
      <c r="S421" s="9"/>
      <c r="T421" s="9"/>
      <c r="U421" s="9"/>
      <c r="V421" s="9"/>
      <c r="W421" s="9"/>
      <c r="X421" s="9"/>
      <c r="Y421" s="9"/>
      <c r="Z421" s="9"/>
      <c r="AA421" s="9"/>
      <c r="AB421" s="9"/>
      <c r="AC421" s="9"/>
      <c r="AD421" s="9"/>
      <c r="AE421" s="9"/>
      <c r="AF421" s="9"/>
      <c r="AG421" s="9"/>
      <c r="AH421" s="9"/>
      <c r="AI421" s="9"/>
      <c r="AJ421" s="9"/>
      <c r="AK421" s="9"/>
      <c r="AL421" s="9"/>
      <c r="AM421" s="10"/>
      <c r="AN421" s="535"/>
      <c r="AO421" s="6">
        <f t="shared" si="18"/>
        <v>0</v>
      </c>
      <c r="AP421" s="6" t="str">
        <f>IF($D421="","",IF(COUNTIF(SPDB!$B$5:$B$50,$D421)=0,"適用無い？確認して",_xlfn.XLOOKUP($D421,SPDB!$B$5:$B$50,SPDB!$H$5:$H$50,"",,)))</f>
        <v/>
      </c>
      <c r="AQ421" s="112"/>
      <c r="AR421" s="6" t="str">
        <f t="shared" si="19"/>
        <v/>
      </c>
      <c r="AS421" s="6" t="str">
        <f>IF(D421="","",IF(AP421=0,"データ無!!",IF(COUNTIF(WeDB!$D$4:$D$183,$AP421)&gt;0,"WE適用",IF(AP421="適用無い？確認して","データ無!!",IF(AP421="（適用外）","適用無し","WE適用")))))</f>
        <v/>
      </c>
      <c r="AT421" s="6" t="str">
        <f>IF(AND(AS421="WE適用",COUNTIF(Planning!$AS$10:$AS$896,$AP421&amp;"_"&amp;$AR421)&gt;0),"計画ok",IF(AND(AS421="WE適用",COUNTIF(Planning!$AS$10:$AS$896,$AP421&amp;"_"&amp;$AR421)=0),"未反映NG",""))</f>
        <v/>
      </c>
      <c r="AU421" s="6" t="str">
        <f t="shared" si="20"/>
        <v>_</v>
      </c>
    </row>
    <row r="422" spans="1:47" hidden="1" x14ac:dyDescent="0.35">
      <c r="A422" s="8"/>
      <c r="B422" s="9"/>
      <c r="C422" s="9"/>
      <c r="D422" s="9"/>
      <c r="E422" s="9"/>
      <c r="F422" s="9"/>
      <c r="G422" s="9"/>
      <c r="H422" s="9"/>
      <c r="I422" s="9"/>
      <c r="J422" s="9"/>
      <c r="K422" s="9"/>
      <c r="L422" s="9"/>
      <c r="M422" s="9"/>
      <c r="N422" s="9"/>
      <c r="O422" s="9"/>
      <c r="P422" s="9"/>
      <c r="Q422" s="9"/>
      <c r="R422" s="9"/>
      <c r="S422" s="9"/>
      <c r="T422" s="9"/>
      <c r="U422" s="9"/>
      <c r="V422" s="9"/>
      <c r="W422" s="9"/>
      <c r="X422" s="9"/>
      <c r="Y422" s="9"/>
      <c r="Z422" s="9"/>
      <c r="AA422" s="9"/>
      <c r="AB422" s="9"/>
      <c r="AC422" s="9"/>
      <c r="AD422" s="9"/>
      <c r="AE422" s="9"/>
      <c r="AF422" s="9"/>
      <c r="AG422" s="9"/>
      <c r="AH422" s="9"/>
      <c r="AI422" s="9"/>
      <c r="AJ422" s="9"/>
      <c r="AK422" s="9"/>
      <c r="AL422" s="9"/>
      <c r="AM422" s="10"/>
      <c r="AN422" s="535"/>
      <c r="AO422" s="6">
        <f t="shared" si="18"/>
        <v>0</v>
      </c>
      <c r="AP422" s="6" t="str">
        <f>IF($D422="","",IF(COUNTIF(SPDB!$B$5:$B$50,$D422)=0,"適用無い？確認して",_xlfn.XLOOKUP($D422,SPDB!$B$5:$B$50,SPDB!$H$5:$H$50,"",,)))</f>
        <v/>
      </c>
      <c r="AQ422" s="112"/>
      <c r="AR422" s="6" t="str">
        <f t="shared" si="19"/>
        <v/>
      </c>
      <c r="AS422" s="6" t="str">
        <f>IF(D422="","",IF(AP422=0,"データ無!!",IF(COUNTIF(WeDB!$D$4:$D$183,$AP422)&gt;0,"WE適用",IF(AP422="適用無い？確認して","データ無!!",IF(AP422="（適用外）","適用無し","WE適用")))))</f>
        <v/>
      </c>
      <c r="AT422" s="6" t="str">
        <f>IF(AND(AS422="WE適用",COUNTIF(Planning!$AS$10:$AS$896,$AP422&amp;"_"&amp;$AR422)&gt;0),"計画ok",IF(AND(AS422="WE適用",COUNTIF(Planning!$AS$10:$AS$896,$AP422&amp;"_"&amp;$AR422)=0),"未反映NG",""))</f>
        <v/>
      </c>
      <c r="AU422" s="6" t="str">
        <f t="shared" si="20"/>
        <v>_</v>
      </c>
    </row>
    <row r="423" spans="1:47" hidden="1" x14ac:dyDescent="0.35">
      <c r="A423" s="8"/>
      <c r="B423" s="9"/>
      <c r="C423" s="9"/>
      <c r="D423" s="9"/>
      <c r="E423" s="9"/>
      <c r="F423" s="9"/>
      <c r="G423" s="9"/>
      <c r="H423" s="9"/>
      <c r="I423" s="9"/>
      <c r="J423" s="9"/>
      <c r="K423" s="9"/>
      <c r="L423" s="9"/>
      <c r="M423" s="9"/>
      <c r="N423" s="9"/>
      <c r="O423" s="9"/>
      <c r="P423" s="9"/>
      <c r="Q423" s="9"/>
      <c r="R423" s="9"/>
      <c r="S423" s="9"/>
      <c r="T423" s="9"/>
      <c r="U423" s="9"/>
      <c r="V423" s="9"/>
      <c r="W423" s="9"/>
      <c r="X423" s="9"/>
      <c r="Y423" s="9"/>
      <c r="Z423" s="9"/>
      <c r="AA423" s="9"/>
      <c r="AB423" s="9"/>
      <c r="AC423" s="9"/>
      <c r="AD423" s="9"/>
      <c r="AE423" s="9"/>
      <c r="AF423" s="9"/>
      <c r="AG423" s="9"/>
      <c r="AH423" s="9"/>
      <c r="AI423" s="9"/>
      <c r="AJ423" s="9"/>
      <c r="AK423" s="9"/>
      <c r="AL423" s="9"/>
      <c r="AM423" s="10"/>
      <c r="AN423" s="535"/>
      <c r="AO423" s="6">
        <f t="shared" si="18"/>
        <v>0</v>
      </c>
      <c r="AP423" s="6" t="str">
        <f>IF($D423="","",IF(COUNTIF(SPDB!$B$5:$B$50,$D423)=0,"適用無い？確認して",_xlfn.XLOOKUP($D423,SPDB!$B$5:$B$50,SPDB!$H$5:$H$50,"",,)))</f>
        <v/>
      </c>
      <c r="AQ423" s="112"/>
      <c r="AR423" s="6" t="str">
        <f t="shared" si="19"/>
        <v/>
      </c>
      <c r="AS423" s="6" t="str">
        <f>IF(D423="","",IF(AP423=0,"データ無!!",IF(COUNTIF(WeDB!$D$4:$D$183,$AP423)&gt;0,"WE適用",IF(AP423="適用無い？確認して","データ無!!",IF(AP423="（適用外）","適用無し","WE適用")))))</f>
        <v/>
      </c>
      <c r="AT423" s="6" t="str">
        <f>IF(AND(AS423="WE適用",COUNTIF(Planning!$AS$10:$AS$896,$AP423&amp;"_"&amp;$AR423)&gt;0),"計画ok",IF(AND(AS423="WE適用",COUNTIF(Planning!$AS$10:$AS$896,$AP423&amp;"_"&amp;$AR423)=0),"未反映NG",""))</f>
        <v/>
      </c>
      <c r="AU423" s="6" t="str">
        <f t="shared" si="20"/>
        <v>_</v>
      </c>
    </row>
    <row r="424" spans="1:47" hidden="1" x14ac:dyDescent="0.35">
      <c r="A424" s="8"/>
      <c r="B424" s="9"/>
      <c r="C424" s="9"/>
      <c r="D424" s="9"/>
      <c r="E424" s="9"/>
      <c r="F424" s="9"/>
      <c r="G424" s="9"/>
      <c r="H424" s="9"/>
      <c r="I424" s="9"/>
      <c r="J424" s="9"/>
      <c r="K424" s="9"/>
      <c r="L424" s="9"/>
      <c r="M424" s="9"/>
      <c r="N424" s="9"/>
      <c r="O424" s="9"/>
      <c r="P424" s="9"/>
      <c r="Q424" s="9"/>
      <c r="R424" s="9"/>
      <c r="S424" s="9"/>
      <c r="T424" s="9"/>
      <c r="U424" s="9"/>
      <c r="V424" s="9"/>
      <c r="W424" s="9"/>
      <c r="X424" s="9"/>
      <c r="Y424" s="9"/>
      <c r="Z424" s="9"/>
      <c r="AA424" s="9"/>
      <c r="AB424" s="9"/>
      <c r="AC424" s="9"/>
      <c r="AD424" s="9"/>
      <c r="AE424" s="9"/>
      <c r="AF424" s="9"/>
      <c r="AG424" s="9"/>
      <c r="AH424" s="9"/>
      <c r="AI424" s="9"/>
      <c r="AJ424" s="9"/>
      <c r="AK424" s="9"/>
      <c r="AL424" s="9"/>
      <c r="AM424" s="10"/>
      <c r="AN424" s="535"/>
      <c r="AO424" s="6">
        <f t="shared" si="18"/>
        <v>0</v>
      </c>
      <c r="AP424" s="6" t="str">
        <f>IF($D424="","",IF(COUNTIF(SPDB!$B$5:$B$50,$D424)=0,"適用無い？確認して",_xlfn.XLOOKUP($D424,SPDB!$B$5:$B$50,SPDB!$H$5:$H$50,"",,)))</f>
        <v/>
      </c>
      <c r="AQ424" s="112"/>
      <c r="AR424" s="6" t="str">
        <f t="shared" si="19"/>
        <v/>
      </c>
      <c r="AS424" s="6" t="str">
        <f>IF(D424="","",IF(AP424=0,"データ無!!",IF(COUNTIF(WeDB!$D$4:$D$183,$AP424)&gt;0,"WE適用",IF(AP424="適用無い？確認して","データ無!!",IF(AP424="（適用外）","適用無し","WE適用")))))</f>
        <v/>
      </c>
      <c r="AT424" s="6" t="str">
        <f>IF(AND(AS424="WE適用",COUNTIF(Planning!$AS$10:$AS$896,$AP424&amp;"_"&amp;$AR424)&gt;0),"計画ok",IF(AND(AS424="WE適用",COUNTIF(Planning!$AS$10:$AS$896,$AP424&amp;"_"&amp;$AR424)=0),"未反映NG",""))</f>
        <v/>
      </c>
      <c r="AU424" s="6" t="str">
        <f t="shared" si="20"/>
        <v>_</v>
      </c>
    </row>
    <row r="425" spans="1:47" hidden="1" x14ac:dyDescent="0.35">
      <c r="A425" s="8"/>
      <c r="B425" s="9"/>
      <c r="C425" s="9"/>
      <c r="D425" s="9"/>
      <c r="E425" s="9"/>
      <c r="F425" s="9"/>
      <c r="G425" s="9"/>
      <c r="H425" s="9"/>
      <c r="I425" s="9"/>
      <c r="J425" s="9"/>
      <c r="K425" s="9"/>
      <c r="L425" s="9"/>
      <c r="M425" s="9"/>
      <c r="N425" s="9"/>
      <c r="O425" s="9"/>
      <c r="P425" s="9"/>
      <c r="Q425" s="9"/>
      <c r="R425" s="9"/>
      <c r="S425" s="9"/>
      <c r="T425" s="9"/>
      <c r="U425" s="9"/>
      <c r="V425" s="9"/>
      <c r="W425" s="9"/>
      <c r="X425" s="9"/>
      <c r="Y425" s="9"/>
      <c r="Z425" s="9"/>
      <c r="AA425" s="9"/>
      <c r="AB425" s="9"/>
      <c r="AC425" s="9"/>
      <c r="AD425" s="9"/>
      <c r="AE425" s="9"/>
      <c r="AF425" s="9"/>
      <c r="AG425" s="9"/>
      <c r="AH425" s="9"/>
      <c r="AI425" s="9"/>
      <c r="AJ425" s="9"/>
      <c r="AK425" s="9"/>
      <c r="AL425" s="9"/>
      <c r="AM425" s="10"/>
      <c r="AN425" s="535"/>
      <c r="AO425" s="6">
        <f t="shared" si="18"/>
        <v>0</v>
      </c>
      <c r="AP425" s="6" t="str">
        <f>IF($D425="","",IF(COUNTIF(SPDB!$B$5:$B$50,$D425)=0,"適用無い？確認して",_xlfn.XLOOKUP($D425,SPDB!$B$5:$B$50,SPDB!$H$5:$H$50,"",,)))</f>
        <v/>
      </c>
      <c r="AQ425" s="112"/>
      <c r="AR425" s="6" t="str">
        <f t="shared" si="19"/>
        <v/>
      </c>
      <c r="AS425" s="6" t="str">
        <f>IF(D425="","",IF(AP425=0,"データ無!!",IF(COUNTIF(WeDB!$D$4:$D$183,$AP425)&gt;0,"WE適用",IF(AP425="適用無い？確認して","データ無!!",IF(AP425="（適用外）","適用無し","WE適用")))))</f>
        <v/>
      </c>
      <c r="AT425" s="6" t="str">
        <f>IF(AND(AS425="WE適用",COUNTIF(Planning!$AS$10:$AS$896,$AP425&amp;"_"&amp;$AR425)&gt;0),"計画ok",IF(AND(AS425="WE適用",COUNTIF(Planning!$AS$10:$AS$896,$AP425&amp;"_"&amp;$AR425)=0),"未反映NG",""))</f>
        <v/>
      </c>
      <c r="AU425" s="6" t="str">
        <f t="shared" si="20"/>
        <v>_</v>
      </c>
    </row>
    <row r="426" spans="1:47" hidden="1" x14ac:dyDescent="0.35">
      <c r="A426" s="8"/>
      <c r="B426" s="9"/>
      <c r="C426" s="9"/>
      <c r="D426" s="9"/>
      <c r="E426" s="9"/>
      <c r="F426" s="9"/>
      <c r="G426" s="9"/>
      <c r="H426" s="9"/>
      <c r="I426" s="9"/>
      <c r="J426" s="9"/>
      <c r="K426" s="9"/>
      <c r="L426" s="9"/>
      <c r="M426" s="9"/>
      <c r="N426" s="9"/>
      <c r="O426" s="9"/>
      <c r="P426" s="9"/>
      <c r="Q426" s="9"/>
      <c r="R426" s="9"/>
      <c r="S426" s="9"/>
      <c r="T426" s="9"/>
      <c r="U426" s="9"/>
      <c r="V426" s="9"/>
      <c r="W426" s="9"/>
      <c r="X426" s="9"/>
      <c r="Y426" s="9"/>
      <c r="Z426" s="9"/>
      <c r="AA426" s="9"/>
      <c r="AB426" s="9"/>
      <c r="AC426" s="9"/>
      <c r="AD426" s="9"/>
      <c r="AE426" s="9"/>
      <c r="AF426" s="9"/>
      <c r="AG426" s="9"/>
      <c r="AH426" s="9"/>
      <c r="AI426" s="9"/>
      <c r="AJ426" s="9"/>
      <c r="AK426" s="9"/>
      <c r="AL426" s="9"/>
      <c r="AM426" s="10"/>
      <c r="AN426" s="535"/>
      <c r="AO426" s="6">
        <f t="shared" si="18"/>
        <v>0</v>
      </c>
      <c r="AP426" s="6" t="str">
        <f>IF($D426="","",IF(COUNTIF(SPDB!$B$5:$B$50,$D426)=0,"適用無い？確認して",_xlfn.XLOOKUP($D426,SPDB!$B$5:$B$50,SPDB!$H$5:$H$50,"",,)))</f>
        <v/>
      </c>
      <c r="AQ426" s="112"/>
      <c r="AR426" s="6" t="str">
        <f t="shared" si="19"/>
        <v/>
      </c>
      <c r="AS426" s="6" t="str">
        <f>IF(D426="","",IF(AP426=0,"データ無!!",IF(COUNTIF(WeDB!$D$4:$D$183,$AP426)&gt;0,"WE適用",IF(AP426="適用無い？確認して","データ無!!",IF(AP426="（適用外）","適用無し","WE適用")))))</f>
        <v/>
      </c>
      <c r="AT426" s="6" t="str">
        <f>IF(AND(AS426="WE適用",COUNTIF(Planning!$AS$10:$AS$896,$AP426&amp;"_"&amp;$AR426)&gt;0),"計画ok",IF(AND(AS426="WE適用",COUNTIF(Planning!$AS$10:$AS$896,$AP426&amp;"_"&amp;$AR426)=0),"未反映NG",""))</f>
        <v/>
      </c>
      <c r="AU426" s="6" t="str">
        <f t="shared" si="20"/>
        <v>_</v>
      </c>
    </row>
    <row r="427" spans="1:47" hidden="1" x14ac:dyDescent="0.35">
      <c r="A427" s="8"/>
      <c r="B427" s="9"/>
      <c r="C427" s="9"/>
      <c r="D427" s="9"/>
      <c r="E427" s="9"/>
      <c r="F427" s="9"/>
      <c r="G427" s="9"/>
      <c r="H427" s="9"/>
      <c r="I427" s="9"/>
      <c r="J427" s="9"/>
      <c r="K427" s="9"/>
      <c r="L427" s="9"/>
      <c r="M427" s="9"/>
      <c r="N427" s="9"/>
      <c r="O427" s="9"/>
      <c r="P427" s="9"/>
      <c r="Q427" s="9"/>
      <c r="R427" s="9"/>
      <c r="S427" s="9"/>
      <c r="T427" s="9"/>
      <c r="U427" s="9"/>
      <c r="V427" s="9"/>
      <c r="W427" s="9"/>
      <c r="X427" s="9"/>
      <c r="Y427" s="9"/>
      <c r="Z427" s="9"/>
      <c r="AA427" s="9"/>
      <c r="AB427" s="9"/>
      <c r="AC427" s="9"/>
      <c r="AD427" s="9"/>
      <c r="AE427" s="9"/>
      <c r="AF427" s="9"/>
      <c r="AG427" s="9"/>
      <c r="AH427" s="9"/>
      <c r="AI427" s="9"/>
      <c r="AJ427" s="9"/>
      <c r="AK427" s="9"/>
      <c r="AL427" s="9"/>
      <c r="AM427" s="10"/>
      <c r="AN427" s="535"/>
      <c r="AO427" s="6">
        <f t="shared" si="18"/>
        <v>0</v>
      </c>
      <c r="AP427" s="6" t="str">
        <f>IF($D427="","",IF(COUNTIF(SPDB!$B$5:$B$50,$D427)=0,"適用無い？確認して",_xlfn.XLOOKUP($D427,SPDB!$B$5:$B$50,SPDB!$H$5:$H$50,"",,)))</f>
        <v/>
      </c>
      <c r="AQ427" s="112"/>
      <c r="AR427" s="6" t="str">
        <f t="shared" si="19"/>
        <v/>
      </c>
      <c r="AS427" s="6" t="str">
        <f>IF(D427="","",IF(AP427=0,"データ無!!",IF(COUNTIF(WeDB!$D$4:$D$183,$AP427)&gt;0,"WE適用",IF(AP427="適用無い？確認して","データ無!!",IF(AP427="（適用外）","適用無し","WE適用")))))</f>
        <v/>
      </c>
      <c r="AT427" s="6" t="str">
        <f>IF(AND(AS427="WE適用",COUNTIF(Planning!$AS$10:$AS$896,$AP427&amp;"_"&amp;$AR427)&gt;0),"計画ok",IF(AND(AS427="WE適用",COUNTIF(Planning!$AS$10:$AS$896,$AP427&amp;"_"&amp;$AR427)=0),"未反映NG",""))</f>
        <v/>
      </c>
      <c r="AU427" s="6" t="str">
        <f t="shared" si="20"/>
        <v>_</v>
      </c>
    </row>
    <row r="428" spans="1:47" hidden="1" x14ac:dyDescent="0.35">
      <c r="A428" s="8"/>
      <c r="B428" s="9"/>
      <c r="C428" s="9"/>
      <c r="D428" s="9"/>
      <c r="E428" s="9"/>
      <c r="F428" s="9"/>
      <c r="G428" s="9"/>
      <c r="H428" s="9"/>
      <c r="I428" s="9"/>
      <c r="J428" s="9"/>
      <c r="K428" s="9"/>
      <c r="L428" s="9"/>
      <c r="M428" s="9"/>
      <c r="N428" s="9"/>
      <c r="O428" s="9"/>
      <c r="P428" s="9"/>
      <c r="Q428" s="9"/>
      <c r="R428" s="9"/>
      <c r="S428" s="9"/>
      <c r="T428" s="9"/>
      <c r="U428" s="9"/>
      <c r="V428" s="9"/>
      <c r="W428" s="9"/>
      <c r="X428" s="9"/>
      <c r="Y428" s="9"/>
      <c r="Z428" s="9"/>
      <c r="AA428" s="9"/>
      <c r="AB428" s="9"/>
      <c r="AC428" s="9"/>
      <c r="AD428" s="9"/>
      <c r="AE428" s="9"/>
      <c r="AF428" s="9"/>
      <c r="AG428" s="9"/>
      <c r="AH428" s="9"/>
      <c r="AI428" s="9"/>
      <c r="AJ428" s="9"/>
      <c r="AK428" s="9"/>
      <c r="AL428" s="9"/>
      <c r="AM428" s="10"/>
      <c r="AN428" s="535"/>
      <c r="AO428" s="6">
        <f t="shared" si="18"/>
        <v>0</v>
      </c>
      <c r="AP428" s="6" t="str">
        <f>IF($D428="","",IF(COUNTIF(SPDB!$B$5:$B$50,$D428)=0,"適用無い？確認して",_xlfn.XLOOKUP($D428,SPDB!$B$5:$B$50,SPDB!$H$5:$H$50,"",,)))</f>
        <v/>
      </c>
      <c r="AQ428" s="112"/>
      <c r="AR428" s="6" t="str">
        <f t="shared" si="19"/>
        <v/>
      </c>
      <c r="AS428" s="6" t="str">
        <f>IF(D428="","",IF(AP428=0,"データ無!!",IF(COUNTIF(WeDB!$D$4:$D$183,$AP428)&gt;0,"WE適用",IF(AP428="適用無い？確認して","データ無!!",IF(AP428="（適用外）","適用無し","WE適用")))))</f>
        <v/>
      </c>
      <c r="AT428" s="6" t="str">
        <f>IF(AND(AS428="WE適用",COUNTIF(Planning!$AS$10:$AS$896,$AP428&amp;"_"&amp;$AR428)&gt;0),"計画ok",IF(AND(AS428="WE適用",COUNTIF(Planning!$AS$10:$AS$896,$AP428&amp;"_"&amp;$AR428)=0),"未反映NG",""))</f>
        <v/>
      </c>
      <c r="AU428" s="6" t="str">
        <f t="shared" si="20"/>
        <v>_</v>
      </c>
    </row>
    <row r="429" spans="1:47" hidden="1" x14ac:dyDescent="0.35">
      <c r="A429" s="8"/>
      <c r="B429" s="9"/>
      <c r="C429" s="9"/>
      <c r="D429" s="9"/>
      <c r="E429" s="9"/>
      <c r="F429" s="9"/>
      <c r="G429" s="9"/>
      <c r="H429" s="9"/>
      <c r="I429" s="9"/>
      <c r="J429" s="9"/>
      <c r="K429" s="9"/>
      <c r="L429" s="9"/>
      <c r="M429" s="9"/>
      <c r="N429" s="9"/>
      <c r="O429" s="9"/>
      <c r="P429" s="9"/>
      <c r="Q429" s="9"/>
      <c r="R429" s="9"/>
      <c r="S429" s="9"/>
      <c r="T429" s="9"/>
      <c r="U429" s="9"/>
      <c r="V429" s="9"/>
      <c r="W429" s="9"/>
      <c r="X429" s="9"/>
      <c r="Y429" s="9"/>
      <c r="Z429" s="9"/>
      <c r="AA429" s="9"/>
      <c r="AB429" s="9"/>
      <c r="AC429" s="9"/>
      <c r="AD429" s="9"/>
      <c r="AE429" s="9"/>
      <c r="AF429" s="9"/>
      <c r="AG429" s="9"/>
      <c r="AH429" s="9"/>
      <c r="AI429" s="9"/>
      <c r="AJ429" s="9"/>
      <c r="AK429" s="9"/>
      <c r="AL429" s="9"/>
      <c r="AM429" s="10"/>
      <c r="AN429" s="535"/>
      <c r="AO429" s="6">
        <f t="shared" si="18"/>
        <v>0</v>
      </c>
      <c r="AP429" s="6" t="str">
        <f>IF($D429="","",IF(COUNTIF(SPDB!$B$5:$B$50,$D429)=0,"適用無い？確認して",_xlfn.XLOOKUP($D429,SPDB!$B$5:$B$50,SPDB!$H$5:$H$50,"",,)))</f>
        <v/>
      </c>
      <c r="AQ429" s="112"/>
      <c r="AR429" s="6" t="str">
        <f t="shared" si="19"/>
        <v/>
      </c>
      <c r="AS429" s="6" t="str">
        <f>IF(D429="","",IF(AP429=0,"データ無!!",IF(COUNTIF(WeDB!$D$4:$D$183,$AP429)&gt;0,"WE適用",IF(AP429="適用無い？確認して","データ無!!",IF(AP429="（適用外）","適用無し","WE適用")))))</f>
        <v/>
      </c>
      <c r="AT429" s="6" t="str">
        <f>IF(AND(AS429="WE適用",COUNTIF(Planning!$AS$10:$AS$896,$AP429&amp;"_"&amp;$AR429)&gt;0),"計画ok",IF(AND(AS429="WE適用",COUNTIF(Planning!$AS$10:$AS$896,$AP429&amp;"_"&amp;$AR429)=0),"未反映NG",""))</f>
        <v/>
      </c>
      <c r="AU429" s="6" t="str">
        <f t="shared" si="20"/>
        <v>_</v>
      </c>
    </row>
    <row r="430" spans="1:47" hidden="1" x14ac:dyDescent="0.35">
      <c r="A430" s="8"/>
      <c r="B430" s="9"/>
      <c r="C430" s="9"/>
      <c r="D430" s="9"/>
      <c r="E430" s="9"/>
      <c r="F430" s="9"/>
      <c r="G430" s="9"/>
      <c r="H430" s="9"/>
      <c r="I430" s="9"/>
      <c r="J430" s="9"/>
      <c r="K430" s="9"/>
      <c r="L430" s="9"/>
      <c r="M430" s="9"/>
      <c r="N430" s="9"/>
      <c r="O430" s="9"/>
      <c r="P430" s="9"/>
      <c r="Q430" s="9"/>
      <c r="R430" s="9"/>
      <c r="S430" s="9"/>
      <c r="T430" s="9"/>
      <c r="U430" s="9"/>
      <c r="V430" s="9"/>
      <c r="W430" s="9"/>
      <c r="X430" s="9"/>
      <c r="Y430" s="9"/>
      <c r="Z430" s="9"/>
      <c r="AA430" s="9"/>
      <c r="AB430" s="9"/>
      <c r="AC430" s="9"/>
      <c r="AD430" s="9"/>
      <c r="AE430" s="9"/>
      <c r="AF430" s="9"/>
      <c r="AG430" s="9"/>
      <c r="AH430" s="9"/>
      <c r="AI430" s="9"/>
      <c r="AJ430" s="9"/>
      <c r="AK430" s="9"/>
      <c r="AL430" s="9"/>
      <c r="AM430" s="10"/>
      <c r="AN430" s="535"/>
      <c r="AO430" s="6">
        <f t="shared" si="18"/>
        <v>0</v>
      </c>
      <c r="AP430" s="6" t="str">
        <f>IF($D430="","",IF(COUNTIF(SPDB!$B$5:$B$50,$D430)=0,"適用無い？確認して",_xlfn.XLOOKUP($D430,SPDB!$B$5:$B$50,SPDB!$H$5:$H$50,"",,)))</f>
        <v/>
      </c>
      <c r="AQ430" s="112"/>
      <c r="AR430" s="6" t="str">
        <f t="shared" si="19"/>
        <v/>
      </c>
      <c r="AS430" s="6" t="str">
        <f>IF(D430="","",IF(AP430=0,"データ無!!",IF(COUNTIF(WeDB!$D$4:$D$183,$AP430)&gt;0,"WE適用",IF(AP430="適用無い？確認して","データ無!!",IF(AP430="（適用外）","適用無し","WE適用")))))</f>
        <v/>
      </c>
      <c r="AT430" s="6" t="str">
        <f>IF(AND(AS430="WE適用",COUNTIF(Planning!$AS$10:$AS$896,$AP430&amp;"_"&amp;$AR430)&gt;0),"計画ok",IF(AND(AS430="WE適用",COUNTIF(Planning!$AS$10:$AS$896,$AP430&amp;"_"&amp;$AR430)=0),"未反映NG",""))</f>
        <v/>
      </c>
      <c r="AU430" s="6" t="str">
        <f t="shared" si="20"/>
        <v>_</v>
      </c>
    </row>
    <row r="431" spans="1:47" hidden="1" x14ac:dyDescent="0.35">
      <c r="A431" s="8"/>
      <c r="B431" s="9"/>
      <c r="C431" s="9"/>
      <c r="D431" s="9"/>
      <c r="E431" s="9"/>
      <c r="F431" s="9"/>
      <c r="G431" s="9"/>
      <c r="H431" s="9"/>
      <c r="I431" s="9"/>
      <c r="J431" s="9"/>
      <c r="K431" s="9"/>
      <c r="L431" s="9"/>
      <c r="M431" s="9"/>
      <c r="N431" s="9"/>
      <c r="O431" s="9"/>
      <c r="P431" s="9"/>
      <c r="Q431" s="9"/>
      <c r="R431" s="9"/>
      <c r="S431" s="9"/>
      <c r="T431" s="9"/>
      <c r="U431" s="9"/>
      <c r="V431" s="9"/>
      <c r="W431" s="9"/>
      <c r="X431" s="9"/>
      <c r="Y431" s="9"/>
      <c r="Z431" s="9"/>
      <c r="AA431" s="9"/>
      <c r="AB431" s="9"/>
      <c r="AC431" s="9"/>
      <c r="AD431" s="9"/>
      <c r="AE431" s="9"/>
      <c r="AF431" s="9"/>
      <c r="AG431" s="9"/>
      <c r="AH431" s="9"/>
      <c r="AI431" s="9"/>
      <c r="AJ431" s="9"/>
      <c r="AK431" s="9"/>
      <c r="AL431" s="9"/>
      <c r="AM431" s="10"/>
      <c r="AN431" s="535"/>
      <c r="AO431" s="6">
        <f t="shared" si="18"/>
        <v>0</v>
      </c>
      <c r="AP431" s="6" t="str">
        <f>IF($D431="","",IF(COUNTIF(SPDB!$B$5:$B$50,$D431)=0,"適用無い？確認して",_xlfn.XLOOKUP($D431,SPDB!$B$5:$B$50,SPDB!$H$5:$H$50,"",,)))</f>
        <v/>
      </c>
      <c r="AQ431" s="112"/>
      <c r="AR431" s="6" t="str">
        <f t="shared" si="19"/>
        <v/>
      </c>
      <c r="AS431" s="6" t="str">
        <f>IF(D431="","",IF(AP431=0,"データ無!!",IF(COUNTIF(WeDB!$D$4:$D$183,$AP431)&gt;0,"WE適用",IF(AP431="適用無い？確認して","データ無!!",IF(AP431="（適用外）","適用無し","WE適用")))))</f>
        <v/>
      </c>
      <c r="AT431" s="6" t="str">
        <f>IF(AND(AS431="WE適用",COUNTIF(Planning!$AS$10:$AS$896,$AP431&amp;"_"&amp;$AR431)&gt;0),"計画ok",IF(AND(AS431="WE適用",COUNTIF(Planning!$AS$10:$AS$896,$AP431&amp;"_"&amp;$AR431)=0),"未反映NG",""))</f>
        <v/>
      </c>
      <c r="AU431" s="6" t="str">
        <f t="shared" si="20"/>
        <v>_</v>
      </c>
    </row>
    <row r="432" spans="1:47" hidden="1" x14ac:dyDescent="0.35">
      <c r="A432" s="8"/>
      <c r="B432" s="9"/>
      <c r="C432" s="9"/>
      <c r="D432" s="9"/>
      <c r="E432" s="9"/>
      <c r="F432" s="9"/>
      <c r="G432" s="9"/>
      <c r="H432" s="9"/>
      <c r="I432" s="9"/>
      <c r="J432" s="9"/>
      <c r="K432" s="9"/>
      <c r="L432" s="9"/>
      <c r="M432" s="9"/>
      <c r="N432" s="9"/>
      <c r="O432" s="9"/>
      <c r="P432" s="9"/>
      <c r="Q432" s="9"/>
      <c r="R432" s="9"/>
      <c r="S432" s="9"/>
      <c r="T432" s="9"/>
      <c r="U432" s="9"/>
      <c r="V432" s="9"/>
      <c r="W432" s="9"/>
      <c r="X432" s="9"/>
      <c r="Y432" s="9"/>
      <c r="Z432" s="9"/>
      <c r="AA432" s="9"/>
      <c r="AB432" s="9"/>
      <c r="AC432" s="9"/>
      <c r="AD432" s="9"/>
      <c r="AE432" s="9"/>
      <c r="AF432" s="9"/>
      <c r="AG432" s="9"/>
      <c r="AH432" s="9"/>
      <c r="AI432" s="9"/>
      <c r="AJ432" s="9"/>
      <c r="AK432" s="9"/>
      <c r="AL432" s="9"/>
      <c r="AM432" s="10"/>
      <c r="AN432" s="535"/>
      <c r="AO432" s="6">
        <f t="shared" si="18"/>
        <v>0</v>
      </c>
      <c r="AP432" s="6" t="str">
        <f>IF($D432="","",IF(COUNTIF(SPDB!$B$5:$B$50,$D432)=0,"適用無い？確認して",_xlfn.XLOOKUP($D432,SPDB!$B$5:$B$50,SPDB!$H$5:$H$50,"",,)))</f>
        <v/>
      </c>
      <c r="AQ432" s="112"/>
      <c r="AR432" s="6" t="str">
        <f t="shared" si="19"/>
        <v/>
      </c>
      <c r="AS432" s="6" t="str">
        <f>IF(D432="","",IF(AP432=0,"データ無!!",IF(COUNTIF(WeDB!$D$4:$D$183,$AP432)&gt;0,"WE適用",IF(AP432="適用無い？確認して","データ無!!",IF(AP432="（適用外）","適用無し","WE適用")))))</f>
        <v/>
      </c>
      <c r="AT432" s="6" t="str">
        <f>IF(AND(AS432="WE適用",COUNTIF(Planning!$AS$10:$AS$896,$AP432&amp;"_"&amp;$AR432)&gt;0),"計画ok",IF(AND(AS432="WE適用",COUNTIF(Planning!$AS$10:$AS$896,$AP432&amp;"_"&amp;$AR432)=0),"未反映NG",""))</f>
        <v/>
      </c>
      <c r="AU432" s="6" t="str">
        <f t="shared" si="20"/>
        <v>_</v>
      </c>
    </row>
    <row r="433" spans="1:47" hidden="1" x14ac:dyDescent="0.35">
      <c r="A433" s="8"/>
      <c r="B433" s="9"/>
      <c r="C433" s="9"/>
      <c r="D433" s="9"/>
      <c r="E433" s="9"/>
      <c r="F433" s="9"/>
      <c r="G433" s="9"/>
      <c r="H433" s="9"/>
      <c r="I433" s="9"/>
      <c r="J433" s="9"/>
      <c r="K433" s="9"/>
      <c r="L433" s="9"/>
      <c r="M433" s="9"/>
      <c r="N433" s="9"/>
      <c r="O433" s="9"/>
      <c r="P433" s="9"/>
      <c r="Q433" s="9"/>
      <c r="R433" s="9"/>
      <c r="S433" s="9"/>
      <c r="T433" s="9"/>
      <c r="U433" s="9"/>
      <c r="V433" s="9"/>
      <c r="W433" s="9"/>
      <c r="X433" s="9"/>
      <c r="Y433" s="9"/>
      <c r="Z433" s="9"/>
      <c r="AA433" s="9"/>
      <c r="AB433" s="9"/>
      <c r="AC433" s="9"/>
      <c r="AD433" s="9"/>
      <c r="AE433" s="9"/>
      <c r="AF433" s="9"/>
      <c r="AG433" s="9"/>
      <c r="AH433" s="9"/>
      <c r="AI433" s="9"/>
      <c r="AJ433" s="9"/>
      <c r="AK433" s="9"/>
      <c r="AL433" s="9"/>
      <c r="AM433" s="10"/>
      <c r="AN433" s="535"/>
      <c r="AO433" s="6">
        <f t="shared" si="18"/>
        <v>0</v>
      </c>
      <c r="AP433" s="6" t="str">
        <f>IF($D433="","",IF(COUNTIF(SPDB!$B$5:$B$50,$D433)=0,"適用無い？確認して",_xlfn.XLOOKUP($D433,SPDB!$B$5:$B$50,SPDB!$H$5:$H$50,"",,)))</f>
        <v/>
      </c>
      <c r="AQ433" s="112"/>
      <c r="AR433" s="6" t="str">
        <f t="shared" si="19"/>
        <v/>
      </c>
      <c r="AS433" s="6" t="str">
        <f>IF(D433="","",IF(AP433=0,"データ無!!",IF(COUNTIF(WeDB!$D$4:$D$183,$AP433)&gt;0,"WE適用",IF(AP433="適用無い？確認して","データ無!!",IF(AP433="（適用外）","適用無し","WE適用")))))</f>
        <v/>
      </c>
      <c r="AT433" s="6" t="str">
        <f>IF(AND(AS433="WE適用",COUNTIF(Planning!$AS$10:$AS$896,$AP433&amp;"_"&amp;$AR433)&gt;0),"計画ok",IF(AND(AS433="WE適用",COUNTIF(Planning!$AS$10:$AS$896,$AP433&amp;"_"&amp;$AR433)=0),"未反映NG",""))</f>
        <v/>
      </c>
      <c r="AU433" s="6" t="str">
        <f t="shared" si="20"/>
        <v>_</v>
      </c>
    </row>
    <row r="434" spans="1:47" hidden="1" x14ac:dyDescent="0.35">
      <c r="A434" s="8"/>
      <c r="B434" s="9"/>
      <c r="C434" s="9"/>
      <c r="D434" s="9"/>
      <c r="E434" s="9"/>
      <c r="F434" s="9"/>
      <c r="G434" s="9"/>
      <c r="H434" s="9"/>
      <c r="I434" s="9"/>
      <c r="J434" s="9"/>
      <c r="K434" s="9"/>
      <c r="L434" s="9"/>
      <c r="M434" s="9"/>
      <c r="N434" s="9"/>
      <c r="O434" s="9"/>
      <c r="P434" s="9"/>
      <c r="Q434" s="9"/>
      <c r="R434" s="9"/>
      <c r="S434" s="9"/>
      <c r="T434" s="9"/>
      <c r="U434" s="9"/>
      <c r="V434" s="9"/>
      <c r="W434" s="9"/>
      <c r="X434" s="9"/>
      <c r="Y434" s="9"/>
      <c r="Z434" s="9"/>
      <c r="AA434" s="9"/>
      <c r="AB434" s="9"/>
      <c r="AC434" s="9"/>
      <c r="AD434" s="9"/>
      <c r="AE434" s="9"/>
      <c r="AF434" s="9"/>
      <c r="AG434" s="9"/>
      <c r="AH434" s="9"/>
      <c r="AI434" s="9"/>
      <c r="AJ434" s="9"/>
      <c r="AK434" s="9"/>
      <c r="AL434" s="9"/>
      <c r="AM434" s="10"/>
      <c r="AN434" s="535"/>
      <c r="AO434" s="6">
        <f t="shared" si="18"/>
        <v>0</v>
      </c>
      <c r="AP434" s="6" t="str">
        <f>IF($D434="","",IF(COUNTIF(SPDB!$B$5:$B$50,$D434)=0,"適用無い？確認して",_xlfn.XLOOKUP($D434,SPDB!$B$5:$B$50,SPDB!$H$5:$H$50,"",,)))</f>
        <v/>
      </c>
      <c r="AQ434" s="112"/>
      <c r="AR434" s="6" t="str">
        <f t="shared" si="19"/>
        <v/>
      </c>
      <c r="AS434" s="6" t="str">
        <f>IF(D434="","",IF(AP434=0,"データ無!!",IF(COUNTIF(WeDB!$D$4:$D$183,$AP434)&gt;0,"WE適用",IF(AP434="適用無い？確認して","データ無!!",IF(AP434="（適用外）","適用無し","WE適用")))))</f>
        <v/>
      </c>
      <c r="AT434" s="6" t="str">
        <f>IF(AND(AS434="WE適用",COUNTIF(Planning!$AS$10:$AS$896,$AP434&amp;"_"&amp;$AR434)&gt;0),"計画ok",IF(AND(AS434="WE適用",COUNTIF(Planning!$AS$10:$AS$896,$AP434&amp;"_"&amp;$AR434)=0),"未反映NG",""))</f>
        <v/>
      </c>
      <c r="AU434" s="6" t="str">
        <f t="shared" si="20"/>
        <v>_</v>
      </c>
    </row>
    <row r="435" spans="1:47" hidden="1" x14ac:dyDescent="0.35">
      <c r="A435" s="8"/>
      <c r="B435" s="9"/>
      <c r="C435" s="9"/>
      <c r="D435" s="9"/>
      <c r="E435" s="9"/>
      <c r="F435" s="9"/>
      <c r="G435" s="9"/>
      <c r="H435" s="9"/>
      <c r="I435" s="9"/>
      <c r="J435" s="9"/>
      <c r="K435" s="9"/>
      <c r="L435" s="9"/>
      <c r="M435" s="9"/>
      <c r="N435" s="9"/>
      <c r="O435" s="9"/>
      <c r="P435" s="9"/>
      <c r="Q435" s="9"/>
      <c r="R435" s="9"/>
      <c r="S435" s="9"/>
      <c r="T435" s="9"/>
      <c r="U435" s="9"/>
      <c r="V435" s="9"/>
      <c r="W435" s="9"/>
      <c r="X435" s="9"/>
      <c r="Y435" s="9"/>
      <c r="Z435" s="9"/>
      <c r="AA435" s="9"/>
      <c r="AB435" s="9"/>
      <c r="AC435" s="9"/>
      <c r="AD435" s="9"/>
      <c r="AE435" s="9"/>
      <c r="AF435" s="9"/>
      <c r="AG435" s="9"/>
      <c r="AH435" s="9"/>
      <c r="AI435" s="9"/>
      <c r="AJ435" s="9"/>
      <c r="AK435" s="9"/>
      <c r="AL435" s="9"/>
      <c r="AM435" s="10"/>
      <c r="AN435" s="535"/>
      <c r="AO435" s="6">
        <f t="shared" si="18"/>
        <v>0</v>
      </c>
      <c r="AP435" s="6" t="str">
        <f>IF($D435="","",IF(COUNTIF(SPDB!$B$5:$B$50,$D435)=0,"適用無い？確認して",_xlfn.XLOOKUP($D435,SPDB!$B$5:$B$50,SPDB!$H$5:$H$50,"",,)))</f>
        <v/>
      </c>
      <c r="AQ435" s="112"/>
      <c r="AR435" s="6" t="str">
        <f t="shared" si="19"/>
        <v/>
      </c>
      <c r="AS435" s="6" t="str">
        <f>IF(D435="","",IF(AP435=0,"データ無!!",IF(COUNTIF(WeDB!$D$4:$D$183,$AP435)&gt;0,"WE適用",IF(AP435="適用無い？確認して","データ無!!",IF(AP435="（適用外）","適用無し","WE適用")))))</f>
        <v/>
      </c>
      <c r="AT435" s="6" t="str">
        <f>IF(AND(AS435="WE適用",COUNTIF(Planning!$AS$10:$AS$896,$AP435&amp;"_"&amp;$AR435)&gt;0),"計画ok",IF(AND(AS435="WE適用",COUNTIF(Planning!$AS$10:$AS$896,$AP435&amp;"_"&amp;$AR435)=0),"未反映NG",""))</f>
        <v/>
      </c>
      <c r="AU435" s="6" t="str">
        <f t="shared" si="20"/>
        <v>_</v>
      </c>
    </row>
    <row r="436" spans="1:47" hidden="1" x14ac:dyDescent="0.35">
      <c r="A436" s="8"/>
      <c r="B436" s="9"/>
      <c r="C436" s="9"/>
      <c r="D436" s="9"/>
      <c r="E436" s="9"/>
      <c r="F436" s="9"/>
      <c r="G436" s="9"/>
      <c r="H436" s="9"/>
      <c r="I436" s="9"/>
      <c r="J436" s="9"/>
      <c r="K436" s="9"/>
      <c r="L436" s="9"/>
      <c r="M436" s="9"/>
      <c r="N436" s="9"/>
      <c r="O436" s="9"/>
      <c r="P436" s="9"/>
      <c r="Q436" s="9"/>
      <c r="R436" s="9"/>
      <c r="S436" s="9"/>
      <c r="T436" s="9"/>
      <c r="U436" s="9"/>
      <c r="V436" s="9"/>
      <c r="W436" s="9"/>
      <c r="X436" s="9"/>
      <c r="Y436" s="9"/>
      <c r="Z436" s="9"/>
      <c r="AA436" s="9"/>
      <c r="AB436" s="9"/>
      <c r="AC436" s="9"/>
      <c r="AD436" s="9"/>
      <c r="AE436" s="9"/>
      <c r="AF436" s="9"/>
      <c r="AG436" s="9"/>
      <c r="AH436" s="9"/>
      <c r="AI436" s="9"/>
      <c r="AJ436" s="9"/>
      <c r="AK436" s="9"/>
      <c r="AL436" s="9"/>
      <c r="AM436" s="10"/>
      <c r="AN436" s="535"/>
      <c r="AO436" s="6">
        <f t="shared" si="18"/>
        <v>0</v>
      </c>
      <c r="AP436" s="6" t="str">
        <f>IF($D436="","",IF(COUNTIF(SPDB!$B$5:$B$50,$D436)=0,"適用無い？確認して",_xlfn.XLOOKUP($D436,SPDB!$B$5:$B$50,SPDB!$H$5:$H$50,"",,)))</f>
        <v/>
      </c>
      <c r="AQ436" s="112"/>
      <c r="AR436" s="6" t="str">
        <f t="shared" si="19"/>
        <v/>
      </c>
      <c r="AS436" s="6" t="str">
        <f>IF(D436="","",IF(AP436=0,"データ無!!",IF(COUNTIF(WeDB!$D$4:$D$183,$AP436)&gt;0,"WE適用",IF(AP436="適用無い？確認して","データ無!!",IF(AP436="（適用外）","適用無し","WE適用")))))</f>
        <v/>
      </c>
      <c r="AT436" s="6" t="str">
        <f>IF(AND(AS436="WE適用",COUNTIF(Planning!$AS$10:$AS$896,$AP436&amp;"_"&amp;$AR436)&gt;0),"計画ok",IF(AND(AS436="WE適用",COUNTIF(Planning!$AS$10:$AS$896,$AP436&amp;"_"&amp;$AR436)=0),"未反映NG",""))</f>
        <v/>
      </c>
      <c r="AU436" s="6" t="str">
        <f t="shared" si="20"/>
        <v>_</v>
      </c>
    </row>
    <row r="437" spans="1:47" hidden="1" x14ac:dyDescent="0.35">
      <c r="A437" s="8"/>
      <c r="B437" s="9"/>
      <c r="C437" s="9"/>
      <c r="D437" s="9"/>
      <c r="E437" s="9"/>
      <c r="F437" s="9"/>
      <c r="G437" s="9"/>
      <c r="H437" s="9"/>
      <c r="I437" s="9"/>
      <c r="J437" s="9"/>
      <c r="K437" s="9"/>
      <c r="L437" s="9"/>
      <c r="M437" s="9"/>
      <c r="N437" s="9"/>
      <c r="O437" s="9"/>
      <c r="P437" s="9"/>
      <c r="Q437" s="9"/>
      <c r="R437" s="9"/>
      <c r="S437" s="9"/>
      <c r="T437" s="9"/>
      <c r="U437" s="9"/>
      <c r="V437" s="9"/>
      <c r="W437" s="9"/>
      <c r="X437" s="9"/>
      <c r="Y437" s="9"/>
      <c r="Z437" s="9"/>
      <c r="AA437" s="9"/>
      <c r="AB437" s="9"/>
      <c r="AC437" s="9"/>
      <c r="AD437" s="9"/>
      <c r="AE437" s="9"/>
      <c r="AF437" s="9"/>
      <c r="AG437" s="9"/>
      <c r="AH437" s="9"/>
      <c r="AI437" s="9"/>
      <c r="AJ437" s="9"/>
      <c r="AK437" s="9"/>
      <c r="AL437" s="9"/>
      <c r="AM437" s="10"/>
      <c r="AN437" s="535"/>
      <c r="AO437" s="6">
        <f t="shared" si="18"/>
        <v>0</v>
      </c>
      <c r="AP437" s="6" t="str">
        <f>IF($D437="","",IF(COUNTIF(SPDB!$B$5:$B$50,$D437)=0,"適用無い？確認して",_xlfn.XLOOKUP($D437,SPDB!$B$5:$B$50,SPDB!$H$5:$H$50,"",,)))</f>
        <v/>
      </c>
      <c r="AQ437" s="112"/>
      <c r="AR437" s="6" t="str">
        <f t="shared" si="19"/>
        <v/>
      </c>
      <c r="AS437" s="6" t="str">
        <f>IF(D437="","",IF(AP437=0,"データ無!!",IF(COUNTIF(WeDB!$D$4:$D$183,$AP437)&gt;0,"WE適用",IF(AP437="適用無い？確認して","データ無!!",IF(AP437="（適用外）","適用無し","WE適用")))))</f>
        <v/>
      </c>
      <c r="AT437" s="6" t="str">
        <f>IF(AND(AS437="WE適用",COUNTIF(Planning!$AS$10:$AS$896,$AP437&amp;"_"&amp;$AR437)&gt;0),"計画ok",IF(AND(AS437="WE適用",COUNTIF(Planning!$AS$10:$AS$896,$AP437&amp;"_"&amp;$AR437)=0),"未反映NG",""))</f>
        <v/>
      </c>
      <c r="AU437" s="6" t="str">
        <f t="shared" si="20"/>
        <v>_</v>
      </c>
    </row>
    <row r="438" spans="1:47" hidden="1" x14ac:dyDescent="0.35">
      <c r="A438" s="8"/>
      <c r="B438" s="9"/>
      <c r="C438" s="9"/>
      <c r="D438" s="9"/>
      <c r="E438" s="9"/>
      <c r="F438" s="9"/>
      <c r="G438" s="9"/>
      <c r="H438" s="9"/>
      <c r="I438" s="9"/>
      <c r="J438" s="9"/>
      <c r="K438" s="9"/>
      <c r="L438" s="9"/>
      <c r="M438" s="9"/>
      <c r="N438" s="9"/>
      <c r="O438" s="9"/>
      <c r="P438" s="9"/>
      <c r="Q438" s="9"/>
      <c r="R438" s="9"/>
      <c r="S438" s="9"/>
      <c r="T438" s="9"/>
      <c r="U438" s="9"/>
      <c r="V438" s="9"/>
      <c r="W438" s="9"/>
      <c r="X438" s="9"/>
      <c r="Y438" s="9"/>
      <c r="Z438" s="9"/>
      <c r="AA438" s="9"/>
      <c r="AB438" s="9"/>
      <c r="AC438" s="9"/>
      <c r="AD438" s="9"/>
      <c r="AE438" s="9"/>
      <c r="AF438" s="9"/>
      <c r="AG438" s="9"/>
      <c r="AH438" s="9"/>
      <c r="AI438" s="9"/>
      <c r="AJ438" s="9"/>
      <c r="AK438" s="9"/>
      <c r="AL438" s="9"/>
      <c r="AM438" s="10"/>
      <c r="AN438" s="535"/>
      <c r="AO438" s="6">
        <f t="shared" si="18"/>
        <v>0</v>
      </c>
      <c r="AP438" s="6" t="str">
        <f>IF($D438="","",IF(COUNTIF(SPDB!$B$5:$B$50,$D438)=0,"適用無い？確認して",_xlfn.XLOOKUP($D438,SPDB!$B$5:$B$50,SPDB!$H$5:$H$50,"",,)))</f>
        <v/>
      </c>
      <c r="AQ438" s="112"/>
      <c r="AR438" s="6" t="str">
        <f t="shared" si="19"/>
        <v/>
      </c>
      <c r="AS438" s="6" t="str">
        <f>IF(D438="","",IF(AP438=0,"データ無!!",IF(COUNTIF(WeDB!$D$4:$D$183,$AP438)&gt;0,"WE適用",IF(AP438="適用無い？確認して","データ無!!",IF(AP438="（適用外）","適用無し","WE適用")))))</f>
        <v/>
      </c>
      <c r="AT438" s="6" t="str">
        <f>IF(AND(AS438="WE適用",COUNTIF(Planning!$AS$10:$AS$896,$AP438&amp;"_"&amp;$AR438)&gt;0),"計画ok",IF(AND(AS438="WE適用",COUNTIF(Planning!$AS$10:$AS$896,$AP438&amp;"_"&amp;$AR438)=0),"未反映NG",""))</f>
        <v/>
      </c>
      <c r="AU438" s="6" t="str">
        <f t="shared" si="20"/>
        <v>_</v>
      </c>
    </row>
    <row r="439" spans="1:47" hidden="1" x14ac:dyDescent="0.35">
      <c r="A439" s="8"/>
      <c r="B439" s="9"/>
      <c r="C439" s="9"/>
      <c r="D439" s="9"/>
      <c r="E439" s="9"/>
      <c r="F439" s="9"/>
      <c r="G439" s="9"/>
      <c r="H439" s="9"/>
      <c r="I439" s="9"/>
      <c r="J439" s="9"/>
      <c r="K439" s="9"/>
      <c r="L439" s="9"/>
      <c r="M439" s="9"/>
      <c r="N439" s="9"/>
      <c r="O439" s="9"/>
      <c r="P439" s="9"/>
      <c r="Q439" s="9"/>
      <c r="R439" s="9"/>
      <c r="S439" s="9"/>
      <c r="T439" s="9"/>
      <c r="U439" s="9"/>
      <c r="V439" s="9"/>
      <c r="W439" s="9"/>
      <c r="X439" s="9"/>
      <c r="Y439" s="9"/>
      <c r="Z439" s="9"/>
      <c r="AA439" s="9"/>
      <c r="AB439" s="9"/>
      <c r="AC439" s="9"/>
      <c r="AD439" s="9"/>
      <c r="AE439" s="9"/>
      <c r="AF439" s="9"/>
      <c r="AG439" s="9"/>
      <c r="AH439" s="9"/>
      <c r="AI439" s="9"/>
      <c r="AJ439" s="9"/>
      <c r="AK439" s="9"/>
      <c r="AL439" s="9"/>
      <c r="AM439" s="10"/>
      <c r="AN439" s="535"/>
      <c r="AO439" s="6">
        <f t="shared" si="18"/>
        <v>0</v>
      </c>
      <c r="AP439" s="6" t="str">
        <f>IF($D439="","",IF(COUNTIF(SPDB!$B$5:$B$50,$D439)=0,"適用無い？確認して",_xlfn.XLOOKUP($D439,SPDB!$B$5:$B$50,SPDB!$H$5:$H$50,"",,)))</f>
        <v/>
      </c>
      <c r="AQ439" s="112"/>
      <c r="AR439" s="6" t="str">
        <f t="shared" si="19"/>
        <v/>
      </c>
      <c r="AS439" s="6" t="str">
        <f>IF(D439="","",IF(AP439=0,"データ無!!",IF(COUNTIF(WeDB!$D$4:$D$183,$AP439)&gt;0,"WE適用",IF(AP439="適用無い？確認して","データ無!!",IF(AP439="（適用外）","適用無し","WE適用")))))</f>
        <v/>
      </c>
      <c r="AT439" s="6" t="str">
        <f>IF(AND(AS439="WE適用",COUNTIF(Planning!$AS$10:$AS$896,$AP439&amp;"_"&amp;$AR439)&gt;0),"計画ok",IF(AND(AS439="WE適用",COUNTIF(Planning!$AS$10:$AS$896,$AP439&amp;"_"&amp;$AR439)=0),"未反映NG",""))</f>
        <v/>
      </c>
      <c r="AU439" s="6" t="str">
        <f t="shared" si="20"/>
        <v>_</v>
      </c>
    </row>
    <row r="440" spans="1:47" hidden="1" x14ac:dyDescent="0.35">
      <c r="A440" s="8"/>
      <c r="B440" s="9"/>
      <c r="C440" s="9"/>
      <c r="D440" s="9"/>
      <c r="E440" s="9"/>
      <c r="F440" s="9"/>
      <c r="G440" s="9"/>
      <c r="H440" s="9"/>
      <c r="I440" s="9"/>
      <c r="J440" s="9"/>
      <c r="K440" s="9"/>
      <c r="L440" s="9"/>
      <c r="M440" s="9"/>
      <c r="N440" s="9"/>
      <c r="O440" s="9"/>
      <c r="P440" s="9"/>
      <c r="Q440" s="9"/>
      <c r="R440" s="9"/>
      <c r="S440" s="9"/>
      <c r="T440" s="9"/>
      <c r="U440" s="9"/>
      <c r="V440" s="9"/>
      <c r="W440" s="9"/>
      <c r="X440" s="9"/>
      <c r="Y440" s="9"/>
      <c r="Z440" s="9"/>
      <c r="AA440" s="9"/>
      <c r="AB440" s="9"/>
      <c r="AC440" s="9"/>
      <c r="AD440" s="9"/>
      <c r="AE440" s="9"/>
      <c r="AF440" s="9"/>
      <c r="AG440" s="9"/>
      <c r="AH440" s="9"/>
      <c r="AI440" s="9"/>
      <c r="AJ440" s="9"/>
      <c r="AK440" s="9"/>
      <c r="AL440" s="9"/>
      <c r="AM440" s="10"/>
      <c r="AN440" s="535"/>
      <c r="AO440" s="6">
        <f t="shared" si="18"/>
        <v>0</v>
      </c>
      <c r="AP440" s="6" t="str">
        <f>IF($D440="","",IF(COUNTIF(SPDB!$B$5:$B$50,$D440)=0,"適用無い？確認して",_xlfn.XLOOKUP($D440,SPDB!$B$5:$B$50,SPDB!$H$5:$H$50,"",,)))</f>
        <v/>
      </c>
      <c r="AQ440" s="112"/>
      <c r="AR440" s="6" t="str">
        <f t="shared" si="19"/>
        <v/>
      </c>
      <c r="AS440" s="6" t="str">
        <f>IF(D440="","",IF(AP440=0,"データ無!!",IF(COUNTIF(WeDB!$D$4:$D$183,$AP440)&gt;0,"WE適用",IF(AP440="適用無い？確認して","データ無!!",IF(AP440="（適用外）","適用無し","WE適用")))))</f>
        <v/>
      </c>
      <c r="AT440" s="6" t="str">
        <f>IF(AND(AS440="WE適用",COUNTIF(Planning!$AS$10:$AS$896,$AP440&amp;"_"&amp;$AR440)&gt;0),"計画ok",IF(AND(AS440="WE適用",COUNTIF(Planning!$AS$10:$AS$896,$AP440&amp;"_"&amp;$AR440)=0),"未反映NG",""))</f>
        <v/>
      </c>
      <c r="AU440" s="6" t="str">
        <f t="shared" si="20"/>
        <v>_</v>
      </c>
    </row>
    <row r="441" spans="1:47" hidden="1" x14ac:dyDescent="0.35">
      <c r="A441" s="8"/>
      <c r="B441" s="9"/>
      <c r="C441" s="9"/>
      <c r="D441" s="9"/>
      <c r="E441" s="9"/>
      <c r="F441" s="9"/>
      <c r="G441" s="9"/>
      <c r="H441" s="9"/>
      <c r="I441" s="9"/>
      <c r="J441" s="9"/>
      <c r="K441" s="9"/>
      <c r="L441" s="9"/>
      <c r="M441" s="9"/>
      <c r="N441" s="9"/>
      <c r="O441" s="9"/>
      <c r="P441" s="9"/>
      <c r="Q441" s="9"/>
      <c r="R441" s="9"/>
      <c r="S441" s="9"/>
      <c r="T441" s="9"/>
      <c r="U441" s="9"/>
      <c r="V441" s="9"/>
      <c r="W441" s="9"/>
      <c r="X441" s="9"/>
      <c r="Y441" s="9"/>
      <c r="Z441" s="9"/>
      <c r="AA441" s="9"/>
      <c r="AB441" s="9"/>
      <c r="AC441" s="9"/>
      <c r="AD441" s="9"/>
      <c r="AE441" s="9"/>
      <c r="AF441" s="9"/>
      <c r="AG441" s="9"/>
      <c r="AH441" s="9"/>
      <c r="AI441" s="9"/>
      <c r="AJ441" s="9"/>
      <c r="AK441" s="9"/>
      <c r="AL441" s="9"/>
      <c r="AM441" s="10"/>
      <c r="AN441" s="535"/>
      <c r="AO441" s="6">
        <f t="shared" si="18"/>
        <v>0</v>
      </c>
      <c r="AP441" s="6" t="str">
        <f>IF($D441="","",IF(COUNTIF(SPDB!$B$5:$B$50,$D441)=0,"適用無い？確認して",_xlfn.XLOOKUP($D441,SPDB!$B$5:$B$50,SPDB!$H$5:$H$50,"",,)))</f>
        <v/>
      </c>
      <c r="AQ441" s="112"/>
      <c r="AR441" s="6" t="str">
        <f t="shared" si="19"/>
        <v/>
      </c>
      <c r="AS441" s="6" t="str">
        <f>IF(D441="","",IF(AP441=0,"データ無!!",IF(COUNTIF(WeDB!$D$4:$D$183,$AP441)&gt;0,"WE適用",IF(AP441="適用無い？確認して","データ無!!",IF(AP441="（適用外）","適用無し","WE適用")))))</f>
        <v/>
      </c>
      <c r="AT441" s="6" t="str">
        <f>IF(AND(AS441="WE適用",COUNTIF(Planning!$AS$10:$AS$896,$AP441&amp;"_"&amp;$AR441)&gt;0),"計画ok",IF(AND(AS441="WE適用",COUNTIF(Planning!$AS$10:$AS$896,$AP441&amp;"_"&amp;$AR441)=0),"未反映NG",""))</f>
        <v/>
      </c>
      <c r="AU441" s="6" t="str">
        <f t="shared" si="20"/>
        <v>_</v>
      </c>
    </row>
    <row r="442" spans="1:47" hidden="1" x14ac:dyDescent="0.35">
      <c r="A442" s="8"/>
      <c r="B442" s="9"/>
      <c r="C442" s="9"/>
      <c r="D442" s="9"/>
      <c r="E442" s="9"/>
      <c r="F442" s="9"/>
      <c r="G442" s="9"/>
      <c r="H442" s="9"/>
      <c r="I442" s="9"/>
      <c r="J442" s="9"/>
      <c r="K442" s="9"/>
      <c r="L442" s="9"/>
      <c r="M442" s="9"/>
      <c r="N442" s="9"/>
      <c r="O442" s="9"/>
      <c r="P442" s="9"/>
      <c r="Q442" s="9"/>
      <c r="R442" s="9"/>
      <c r="S442" s="9"/>
      <c r="T442" s="9"/>
      <c r="U442" s="9"/>
      <c r="V442" s="9"/>
      <c r="W442" s="9"/>
      <c r="X442" s="9"/>
      <c r="Y442" s="9"/>
      <c r="Z442" s="9"/>
      <c r="AA442" s="9"/>
      <c r="AB442" s="9"/>
      <c r="AC442" s="9"/>
      <c r="AD442" s="9"/>
      <c r="AE442" s="9"/>
      <c r="AF442" s="9"/>
      <c r="AG442" s="9"/>
      <c r="AH442" s="9"/>
      <c r="AI442" s="9"/>
      <c r="AJ442" s="9"/>
      <c r="AK442" s="9"/>
      <c r="AL442" s="9"/>
      <c r="AM442" s="10"/>
      <c r="AN442" s="535"/>
      <c r="AO442" s="6">
        <f t="shared" si="18"/>
        <v>0</v>
      </c>
      <c r="AP442" s="6" t="str">
        <f>IF($D442="","",IF(COUNTIF(SPDB!$B$5:$B$50,$D442)=0,"適用無い？確認して",_xlfn.XLOOKUP($D442,SPDB!$B$5:$B$50,SPDB!$H$5:$H$50,"",,)))</f>
        <v/>
      </c>
      <c r="AQ442" s="112"/>
      <c r="AR442" s="6" t="str">
        <f t="shared" si="19"/>
        <v/>
      </c>
      <c r="AS442" s="6" t="str">
        <f>IF(D442="","",IF(AP442=0,"データ無!!",IF(COUNTIF(WeDB!$D$4:$D$183,$AP442)&gt;0,"WE適用",IF(AP442="適用無い？確認して","データ無!!",IF(AP442="（適用外）","適用無し","WE適用")))))</f>
        <v/>
      </c>
      <c r="AT442" s="6" t="str">
        <f>IF(AND(AS442="WE適用",COUNTIF(Planning!$AS$10:$AS$896,$AP442&amp;"_"&amp;$AR442)&gt;0),"計画ok",IF(AND(AS442="WE適用",COUNTIF(Planning!$AS$10:$AS$896,$AP442&amp;"_"&amp;$AR442)=0),"未反映NG",""))</f>
        <v/>
      </c>
      <c r="AU442" s="6" t="str">
        <f t="shared" si="20"/>
        <v>_</v>
      </c>
    </row>
    <row r="443" spans="1:47" hidden="1" x14ac:dyDescent="0.35">
      <c r="A443" s="8"/>
      <c r="B443" s="9"/>
      <c r="C443" s="9"/>
      <c r="D443" s="9"/>
      <c r="E443" s="9"/>
      <c r="F443" s="9"/>
      <c r="G443" s="9"/>
      <c r="H443" s="9"/>
      <c r="I443" s="9"/>
      <c r="J443" s="9"/>
      <c r="K443" s="9"/>
      <c r="L443" s="9"/>
      <c r="M443" s="9"/>
      <c r="N443" s="9"/>
      <c r="O443" s="9"/>
      <c r="P443" s="9"/>
      <c r="Q443" s="9"/>
      <c r="R443" s="9"/>
      <c r="S443" s="9"/>
      <c r="T443" s="9"/>
      <c r="U443" s="9"/>
      <c r="V443" s="9"/>
      <c r="W443" s="9"/>
      <c r="X443" s="9"/>
      <c r="Y443" s="9"/>
      <c r="Z443" s="9"/>
      <c r="AA443" s="9"/>
      <c r="AB443" s="9"/>
      <c r="AC443" s="9"/>
      <c r="AD443" s="9"/>
      <c r="AE443" s="9"/>
      <c r="AF443" s="9"/>
      <c r="AG443" s="9"/>
      <c r="AH443" s="9"/>
      <c r="AI443" s="9"/>
      <c r="AJ443" s="9"/>
      <c r="AK443" s="9"/>
      <c r="AL443" s="9"/>
      <c r="AM443" s="10"/>
      <c r="AN443" s="535"/>
      <c r="AO443" s="6">
        <f t="shared" si="18"/>
        <v>0</v>
      </c>
      <c r="AP443" s="6" t="str">
        <f>IF($D443="","",IF(COUNTIF(SPDB!$B$5:$B$50,$D443)=0,"適用無い？確認して",_xlfn.XLOOKUP($D443,SPDB!$B$5:$B$50,SPDB!$H$5:$H$50,"",,)))</f>
        <v/>
      </c>
      <c r="AQ443" s="112"/>
      <c r="AR443" s="6" t="str">
        <f t="shared" si="19"/>
        <v/>
      </c>
      <c r="AS443" s="6" t="str">
        <f>IF(D443="","",IF(AP443=0,"データ無!!",IF(COUNTIF(WeDB!$D$4:$D$183,$AP443)&gt;0,"WE適用",IF(AP443="適用無い？確認して","データ無!!",IF(AP443="（適用外）","適用無し","WE適用")))))</f>
        <v/>
      </c>
      <c r="AT443" s="6" t="str">
        <f>IF(AND(AS443="WE適用",COUNTIF(Planning!$AS$10:$AS$896,$AP443&amp;"_"&amp;$AR443)&gt;0),"計画ok",IF(AND(AS443="WE適用",COUNTIF(Planning!$AS$10:$AS$896,$AP443&amp;"_"&amp;$AR443)=0),"未反映NG",""))</f>
        <v/>
      </c>
      <c r="AU443" s="6" t="str">
        <f t="shared" si="20"/>
        <v>_</v>
      </c>
    </row>
    <row r="444" spans="1:47" hidden="1" x14ac:dyDescent="0.35">
      <c r="A444" s="8"/>
      <c r="B444" s="9"/>
      <c r="C444" s="9"/>
      <c r="D444" s="9"/>
      <c r="E444" s="9"/>
      <c r="F444" s="9"/>
      <c r="G444" s="9"/>
      <c r="H444" s="9"/>
      <c r="I444" s="9"/>
      <c r="J444" s="9"/>
      <c r="K444" s="9"/>
      <c r="L444" s="9"/>
      <c r="M444" s="9"/>
      <c r="N444" s="9"/>
      <c r="O444" s="9"/>
      <c r="P444" s="9"/>
      <c r="Q444" s="9"/>
      <c r="R444" s="9"/>
      <c r="S444" s="9"/>
      <c r="T444" s="9"/>
      <c r="U444" s="9"/>
      <c r="V444" s="9"/>
      <c r="W444" s="9"/>
      <c r="X444" s="9"/>
      <c r="Y444" s="9"/>
      <c r="Z444" s="9"/>
      <c r="AA444" s="9"/>
      <c r="AB444" s="9"/>
      <c r="AC444" s="9"/>
      <c r="AD444" s="9"/>
      <c r="AE444" s="9"/>
      <c r="AF444" s="9"/>
      <c r="AG444" s="9"/>
      <c r="AH444" s="9"/>
      <c r="AI444" s="9"/>
      <c r="AJ444" s="9"/>
      <c r="AK444" s="9"/>
      <c r="AL444" s="9"/>
      <c r="AM444" s="10"/>
      <c r="AN444" s="535"/>
      <c r="AO444" s="6">
        <f t="shared" si="18"/>
        <v>0</v>
      </c>
      <c r="AP444" s="6" t="str">
        <f>IF($D444="","",IF(COUNTIF(SPDB!$B$5:$B$50,$D444)=0,"適用無い？確認して",_xlfn.XLOOKUP($D444,SPDB!$B$5:$B$50,SPDB!$H$5:$H$50,"",,)))</f>
        <v/>
      </c>
      <c r="AQ444" s="112"/>
      <c r="AR444" s="6" t="str">
        <f t="shared" si="19"/>
        <v/>
      </c>
      <c r="AS444" s="6" t="str">
        <f>IF(D444="","",IF(AP444=0,"データ無!!",IF(COUNTIF(WeDB!$D$4:$D$183,$AP444)&gt;0,"WE適用",IF(AP444="適用無い？確認して","データ無!!",IF(AP444="（適用外）","適用無し","WE適用")))))</f>
        <v/>
      </c>
      <c r="AT444" s="6" t="str">
        <f>IF(AND(AS444="WE適用",COUNTIF(Planning!$AS$10:$AS$896,$AP444&amp;"_"&amp;$AR444)&gt;0),"計画ok",IF(AND(AS444="WE適用",COUNTIF(Planning!$AS$10:$AS$896,$AP444&amp;"_"&amp;$AR444)=0),"未反映NG",""))</f>
        <v/>
      </c>
      <c r="AU444" s="6" t="str">
        <f t="shared" si="20"/>
        <v>_</v>
      </c>
    </row>
    <row r="445" spans="1:47" hidden="1" x14ac:dyDescent="0.35">
      <c r="A445" s="8"/>
      <c r="B445" s="9"/>
      <c r="C445" s="9"/>
      <c r="D445" s="9"/>
      <c r="E445" s="9"/>
      <c r="F445" s="9"/>
      <c r="G445" s="9"/>
      <c r="H445" s="9"/>
      <c r="I445" s="9"/>
      <c r="J445" s="9"/>
      <c r="K445" s="9"/>
      <c r="L445" s="9"/>
      <c r="M445" s="9"/>
      <c r="N445" s="9"/>
      <c r="O445" s="9"/>
      <c r="P445" s="9"/>
      <c r="Q445" s="9"/>
      <c r="R445" s="9"/>
      <c r="S445" s="9"/>
      <c r="T445" s="9"/>
      <c r="U445" s="9"/>
      <c r="V445" s="9"/>
      <c r="W445" s="9"/>
      <c r="X445" s="9"/>
      <c r="Y445" s="9"/>
      <c r="Z445" s="9"/>
      <c r="AA445" s="9"/>
      <c r="AB445" s="9"/>
      <c r="AC445" s="9"/>
      <c r="AD445" s="9"/>
      <c r="AE445" s="9"/>
      <c r="AF445" s="9"/>
      <c r="AG445" s="9"/>
      <c r="AH445" s="9"/>
      <c r="AI445" s="9"/>
      <c r="AJ445" s="9"/>
      <c r="AK445" s="9"/>
      <c r="AL445" s="9"/>
      <c r="AM445" s="10"/>
      <c r="AN445" s="535"/>
      <c r="AO445" s="6">
        <f t="shared" si="18"/>
        <v>0</v>
      </c>
      <c r="AP445" s="6" t="str">
        <f>IF($D445="","",IF(COUNTIF(SPDB!$B$5:$B$50,$D445)=0,"適用無い？確認して",_xlfn.XLOOKUP($D445,SPDB!$B$5:$B$50,SPDB!$H$5:$H$50,"",,)))</f>
        <v/>
      </c>
      <c r="AQ445" s="112"/>
      <c r="AR445" s="6" t="str">
        <f t="shared" si="19"/>
        <v/>
      </c>
      <c r="AS445" s="6" t="str">
        <f>IF(D445="","",IF(AP445=0,"データ無!!",IF(COUNTIF(WeDB!$D$4:$D$183,$AP445)&gt;0,"WE適用",IF(AP445="適用無い？確認して","データ無!!",IF(AP445="（適用外）","適用無し","WE適用")))))</f>
        <v/>
      </c>
      <c r="AT445" s="6" t="str">
        <f>IF(AND(AS445="WE適用",COUNTIF(Planning!$AS$10:$AS$896,$AP445&amp;"_"&amp;$AR445)&gt;0),"計画ok",IF(AND(AS445="WE適用",COUNTIF(Planning!$AS$10:$AS$896,$AP445&amp;"_"&amp;$AR445)=0),"未反映NG",""))</f>
        <v/>
      </c>
      <c r="AU445" s="6" t="str">
        <f t="shared" si="20"/>
        <v>_</v>
      </c>
    </row>
    <row r="446" spans="1:47" hidden="1" x14ac:dyDescent="0.35">
      <c r="A446" s="8"/>
      <c r="B446" s="9"/>
      <c r="C446" s="9"/>
      <c r="D446" s="9"/>
      <c r="E446" s="9"/>
      <c r="F446" s="9"/>
      <c r="G446" s="9"/>
      <c r="H446" s="9"/>
      <c r="I446" s="9"/>
      <c r="J446" s="9"/>
      <c r="K446" s="9"/>
      <c r="L446" s="9"/>
      <c r="M446" s="9"/>
      <c r="N446" s="9"/>
      <c r="O446" s="9"/>
      <c r="P446" s="9"/>
      <c r="Q446" s="9"/>
      <c r="R446" s="9"/>
      <c r="S446" s="9"/>
      <c r="T446" s="9"/>
      <c r="U446" s="9"/>
      <c r="V446" s="9"/>
      <c r="W446" s="9"/>
      <c r="X446" s="9"/>
      <c r="Y446" s="9"/>
      <c r="Z446" s="9"/>
      <c r="AA446" s="9"/>
      <c r="AB446" s="9"/>
      <c r="AC446" s="9"/>
      <c r="AD446" s="9"/>
      <c r="AE446" s="9"/>
      <c r="AF446" s="9"/>
      <c r="AG446" s="9"/>
      <c r="AH446" s="9"/>
      <c r="AI446" s="9"/>
      <c r="AJ446" s="9"/>
      <c r="AK446" s="9"/>
      <c r="AL446" s="9"/>
      <c r="AM446" s="10"/>
      <c r="AN446" s="535"/>
      <c r="AO446" s="6">
        <f t="shared" si="18"/>
        <v>0</v>
      </c>
      <c r="AP446" s="6" t="str">
        <f>IF($D446="","",IF(COUNTIF(SPDB!$B$5:$B$50,$D446)=0,"適用無い？確認して",_xlfn.XLOOKUP($D446,SPDB!$B$5:$B$50,SPDB!$H$5:$H$50,"",,)))</f>
        <v/>
      </c>
      <c r="AQ446" s="112"/>
      <c r="AR446" s="6" t="str">
        <f t="shared" si="19"/>
        <v/>
      </c>
      <c r="AS446" s="6" t="str">
        <f>IF(D446="","",IF(AP446=0,"データ無!!",IF(COUNTIF(WeDB!$D$4:$D$183,$AP446)&gt;0,"WE適用",IF(AP446="適用無い？確認して","データ無!!",IF(AP446="（適用外）","適用無し","WE適用")))))</f>
        <v/>
      </c>
      <c r="AT446" s="6" t="str">
        <f>IF(AND(AS446="WE適用",COUNTIF(Planning!$AS$10:$AS$896,$AP446&amp;"_"&amp;$AR446)&gt;0),"計画ok",IF(AND(AS446="WE適用",COUNTIF(Planning!$AS$10:$AS$896,$AP446&amp;"_"&amp;$AR446)=0),"未反映NG",""))</f>
        <v/>
      </c>
      <c r="AU446" s="6" t="str">
        <f t="shared" si="20"/>
        <v>_</v>
      </c>
    </row>
    <row r="447" spans="1:47" hidden="1" x14ac:dyDescent="0.35">
      <c r="A447" s="8"/>
      <c r="B447" s="9"/>
      <c r="C447" s="9"/>
      <c r="D447" s="9"/>
      <c r="E447" s="9"/>
      <c r="F447" s="9"/>
      <c r="G447" s="9"/>
      <c r="H447" s="9"/>
      <c r="I447" s="9"/>
      <c r="J447" s="9"/>
      <c r="K447" s="9"/>
      <c r="L447" s="9"/>
      <c r="M447" s="9"/>
      <c r="N447" s="9"/>
      <c r="O447" s="9"/>
      <c r="P447" s="9"/>
      <c r="Q447" s="9"/>
      <c r="R447" s="9"/>
      <c r="S447" s="9"/>
      <c r="T447" s="9"/>
      <c r="U447" s="9"/>
      <c r="V447" s="9"/>
      <c r="W447" s="9"/>
      <c r="X447" s="9"/>
      <c r="Y447" s="9"/>
      <c r="Z447" s="9"/>
      <c r="AA447" s="9"/>
      <c r="AB447" s="9"/>
      <c r="AC447" s="9"/>
      <c r="AD447" s="9"/>
      <c r="AE447" s="9"/>
      <c r="AF447" s="9"/>
      <c r="AG447" s="9"/>
      <c r="AH447" s="9"/>
      <c r="AI447" s="9"/>
      <c r="AJ447" s="9"/>
      <c r="AK447" s="9"/>
      <c r="AL447" s="9"/>
      <c r="AM447" s="10"/>
      <c r="AN447" s="535"/>
      <c r="AO447" s="6">
        <f t="shared" si="18"/>
        <v>0</v>
      </c>
      <c r="AP447" s="6" t="str">
        <f>IF($D447="","",IF(COUNTIF(SPDB!$B$5:$B$50,$D447)=0,"適用無い？確認して",_xlfn.XLOOKUP($D447,SPDB!$B$5:$B$50,SPDB!$H$5:$H$50,"",,)))</f>
        <v/>
      </c>
      <c r="AQ447" s="112"/>
      <c r="AR447" s="6" t="str">
        <f t="shared" si="19"/>
        <v/>
      </c>
      <c r="AS447" s="6" t="str">
        <f>IF(D447="","",IF(AP447=0,"データ無!!",IF(COUNTIF(WeDB!$D$4:$D$183,$AP447)&gt;0,"WE適用",IF(AP447="適用無い？確認して","データ無!!",IF(AP447="（適用外）","適用無し","WE適用")))))</f>
        <v/>
      </c>
      <c r="AT447" s="6" t="str">
        <f>IF(AND(AS447="WE適用",COUNTIF(Planning!$AS$10:$AS$896,$AP447&amp;"_"&amp;$AR447)&gt;0),"計画ok",IF(AND(AS447="WE適用",COUNTIF(Planning!$AS$10:$AS$896,$AP447&amp;"_"&amp;$AR447)=0),"未反映NG",""))</f>
        <v/>
      </c>
      <c r="AU447" s="6" t="str">
        <f t="shared" si="20"/>
        <v>_</v>
      </c>
    </row>
    <row r="448" spans="1:47" hidden="1" x14ac:dyDescent="0.35">
      <c r="A448" s="8"/>
      <c r="B448" s="9"/>
      <c r="C448" s="9"/>
      <c r="D448" s="9"/>
      <c r="E448" s="9"/>
      <c r="F448" s="9"/>
      <c r="G448" s="9"/>
      <c r="H448" s="9"/>
      <c r="I448" s="9"/>
      <c r="J448" s="9"/>
      <c r="K448" s="9"/>
      <c r="L448" s="9"/>
      <c r="M448" s="9"/>
      <c r="N448" s="9"/>
      <c r="O448" s="9"/>
      <c r="P448" s="9"/>
      <c r="Q448" s="9"/>
      <c r="R448" s="9"/>
      <c r="S448" s="9"/>
      <c r="T448" s="9"/>
      <c r="U448" s="9"/>
      <c r="V448" s="9"/>
      <c r="W448" s="9"/>
      <c r="X448" s="9"/>
      <c r="Y448" s="9"/>
      <c r="Z448" s="9"/>
      <c r="AA448" s="9"/>
      <c r="AB448" s="9"/>
      <c r="AC448" s="9"/>
      <c r="AD448" s="9"/>
      <c r="AE448" s="9"/>
      <c r="AF448" s="9"/>
      <c r="AG448" s="9"/>
      <c r="AH448" s="9"/>
      <c r="AI448" s="9"/>
      <c r="AJ448" s="9"/>
      <c r="AK448" s="9"/>
      <c r="AL448" s="9"/>
      <c r="AM448" s="10"/>
      <c r="AN448" s="535"/>
      <c r="AO448" s="6">
        <f t="shared" si="18"/>
        <v>0</v>
      </c>
      <c r="AP448" s="6" t="str">
        <f>IF($D448="","",IF(COUNTIF(SPDB!$B$5:$B$50,$D448)=0,"適用無い？確認して",_xlfn.XLOOKUP($D448,SPDB!$B$5:$B$50,SPDB!$H$5:$H$50,"",,)))</f>
        <v/>
      </c>
      <c r="AQ448" s="112"/>
      <c r="AR448" s="6" t="str">
        <f t="shared" si="19"/>
        <v/>
      </c>
      <c r="AS448" s="6" t="str">
        <f>IF(D448="","",IF(AP448=0,"データ無!!",IF(COUNTIF(WeDB!$D$4:$D$183,$AP448)&gt;0,"WE適用",IF(AP448="適用無い？確認して","データ無!!",IF(AP448="（適用外）","適用無し","WE適用")))))</f>
        <v/>
      </c>
      <c r="AT448" s="6" t="str">
        <f>IF(AND(AS448="WE適用",COUNTIF(Planning!$AS$10:$AS$896,$AP448&amp;"_"&amp;$AR448)&gt;0),"計画ok",IF(AND(AS448="WE適用",COUNTIF(Planning!$AS$10:$AS$896,$AP448&amp;"_"&amp;$AR448)=0),"未反映NG",""))</f>
        <v/>
      </c>
      <c r="AU448" s="6" t="str">
        <f t="shared" si="20"/>
        <v>_</v>
      </c>
    </row>
    <row r="449" spans="1:47" hidden="1" x14ac:dyDescent="0.35">
      <c r="A449" s="8"/>
      <c r="B449" s="9"/>
      <c r="C449" s="9"/>
      <c r="D449" s="9"/>
      <c r="E449" s="9"/>
      <c r="F449" s="9"/>
      <c r="G449" s="9"/>
      <c r="H449" s="9"/>
      <c r="I449" s="9"/>
      <c r="J449" s="9"/>
      <c r="K449" s="9"/>
      <c r="L449" s="9"/>
      <c r="M449" s="9"/>
      <c r="N449" s="9"/>
      <c r="O449" s="9"/>
      <c r="P449" s="9"/>
      <c r="Q449" s="9"/>
      <c r="R449" s="9"/>
      <c r="S449" s="9"/>
      <c r="T449" s="9"/>
      <c r="U449" s="9"/>
      <c r="V449" s="9"/>
      <c r="W449" s="9"/>
      <c r="X449" s="9"/>
      <c r="Y449" s="9"/>
      <c r="Z449" s="9"/>
      <c r="AA449" s="9"/>
      <c r="AB449" s="9"/>
      <c r="AC449" s="9"/>
      <c r="AD449" s="9"/>
      <c r="AE449" s="9"/>
      <c r="AF449" s="9"/>
      <c r="AG449" s="9"/>
      <c r="AH449" s="9"/>
      <c r="AI449" s="9"/>
      <c r="AJ449" s="9"/>
      <c r="AK449" s="9"/>
      <c r="AL449" s="9"/>
      <c r="AM449" s="10"/>
      <c r="AN449" s="535"/>
      <c r="AO449" s="6">
        <f t="shared" si="18"/>
        <v>0</v>
      </c>
      <c r="AP449" s="6" t="str">
        <f>IF($D449="","",IF(COUNTIF(SPDB!$B$5:$B$50,$D449)=0,"適用無い？確認して",_xlfn.XLOOKUP($D449,SPDB!$B$5:$B$50,SPDB!$H$5:$H$50,"",,)))</f>
        <v/>
      </c>
      <c r="AQ449" s="112"/>
      <c r="AR449" s="6" t="str">
        <f t="shared" si="19"/>
        <v/>
      </c>
      <c r="AS449" s="6" t="str">
        <f>IF(D449="","",IF(AP449=0,"データ無!!",IF(COUNTIF(WeDB!$D$4:$D$183,$AP449)&gt;0,"WE適用",IF(AP449="適用無い？確認して","データ無!!",IF(AP449="（適用外）","適用無し","WE適用")))))</f>
        <v/>
      </c>
      <c r="AT449" s="6" t="str">
        <f>IF(AND(AS449="WE適用",COUNTIF(Planning!$AS$10:$AS$896,$AP449&amp;"_"&amp;$AR449)&gt;0),"計画ok",IF(AND(AS449="WE適用",COUNTIF(Planning!$AS$10:$AS$896,$AP449&amp;"_"&amp;$AR449)=0),"未反映NG",""))</f>
        <v/>
      </c>
      <c r="AU449" s="6" t="str">
        <f t="shared" si="20"/>
        <v>_</v>
      </c>
    </row>
    <row r="450" spans="1:47" hidden="1" x14ac:dyDescent="0.35">
      <c r="A450" s="8"/>
      <c r="B450" s="9"/>
      <c r="C450" s="9"/>
      <c r="D450" s="9"/>
      <c r="E450" s="9"/>
      <c r="F450" s="9"/>
      <c r="G450" s="9"/>
      <c r="H450" s="9"/>
      <c r="I450" s="9"/>
      <c r="J450" s="9"/>
      <c r="K450" s="9"/>
      <c r="L450" s="9"/>
      <c r="M450" s="9"/>
      <c r="N450" s="9"/>
      <c r="O450" s="9"/>
      <c r="P450" s="9"/>
      <c r="Q450" s="9"/>
      <c r="R450" s="9"/>
      <c r="S450" s="9"/>
      <c r="T450" s="9"/>
      <c r="U450" s="9"/>
      <c r="V450" s="9"/>
      <c r="W450" s="9"/>
      <c r="X450" s="9"/>
      <c r="Y450" s="9"/>
      <c r="Z450" s="9"/>
      <c r="AA450" s="9"/>
      <c r="AB450" s="9"/>
      <c r="AC450" s="9"/>
      <c r="AD450" s="9"/>
      <c r="AE450" s="9"/>
      <c r="AF450" s="9"/>
      <c r="AG450" s="9"/>
      <c r="AH450" s="9"/>
      <c r="AI450" s="9"/>
      <c r="AJ450" s="9"/>
      <c r="AK450" s="9"/>
      <c r="AL450" s="9"/>
      <c r="AM450" s="10"/>
      <c r="AN450" s="535"/>
      <c r="AO450" s="6">
        <f t="shared" si="18"/>
        <v>0</v>
      </c>
      <c r="AP450" s="6" t="str">
        <f>IF($D450="","",IF(COUNTIF(SPDB!$B$5:$B$50,$D450)=0,"適用無い？確認して",_xlfn.XLOOKUP($D450,SPDB!$B$5:$B$50,SPDB!$H$5:$H$50,"",,)))</f>
        <v/>
      </c>
      <c r="AQ450" s="112"/>
      <c r="AR450" s="6" t="str">
        <f t="shared" si="19"/>
        <v/>
      </c>
      <c r="AS450" s="6" t="str">
        <f>IF(D450="","",IF(AP450=0,"データ無!!",IF(COUNTIF(WeDB!$D$4:$D$183,$AP450)&gt;0,"WE適用",IF(AP450="適用無い？確認して","データ無!!",IF(AP450="（適用外）","適用無し","WE適用")))))</f>
        <v/>
      </c>
      <c r="AT450" s="6" t="str">
        <f>IF(AND(AS450="WE適用",COUNTIF(Planning!$AS$10:$AS$896,$AP450&amp;"_"&amp;$AR450)&gt;0),"計画ok",IF(AND(AS450="WE適用",COUNTIF(Planning!$AS$10:$AS$896,$AP450&amp;"_"&amp;$AR450)=0),"未反映NG",""))</f>
        <v/>
      </c>
      <c r="AU450" s="6" t="str">
        <f t="shared" si="20"/>
        <v>_</v>
      </c>
    </row>
    <row r="451" spans="1:47" hidden="1" x14ac:dyDescent="0.35">
      <c r="A451" s="8"/>
      <c r="B451" s="9"/>
      <c r="C451" s="9"/>
      <c r="D451" s="9"/>
      <c r="E451" s="9"/>
      <c r="F451" s="9"/>
      <c r="G451" s="9"/>
      <c r="H451" s="9"/>
      <c r="I451" s="9"/>
      <c r="J451" s="9"/>
      <c r="K451" s="9"/>
      <c r="L451" s="9"/>
      <c r="M451" s="9"/>
      <c r="N451" s="9"/>
      <c r="O451" s="9"/>
      <c r="P451" s="9"/>
      <c r="Q451" s="9"/>
      <c r="R451" s="9"/>
      <c r="S451" s="9"/>
      <c r="T451" s="9"/>
      <c r="U451" s="9"/>
      <c r="V451" s="9"/>
      <c r="W451" s="9"/>
      <c r="X451" s="9"/>
      <c r="Y451" s="9"/>
      <c r="Z451" s="9"/>
      <c r="AA451" s="9"/>
      <c r="AB451" s="9"/>
      <c r="AC451" s="9"/>
      <c r="AD451" s="9"/>
      <c r="AE451" s="9"/>
      <c r="AF451" s="9"/>
      <c r="AG451" s="9"/>
      <c r="AH451" s="9"/>
      <c r="AI451" s="9"/>
      <c r="AJ451" s="9"/>
      <c r="AK451" s="9"/>
      <c r="AL451" s="9"/>
      <c r="AM451" s="10"/>
      <c r="AN451" s="535"/>
      <c r="AO451" s="6">
        <f t="shared" si="18"/>
        <v>0</v>
      </c>
      <c r="AP451" s="6" t="str">
        <f>IF($D451="","",IF(COUNTIF(SPDB!$B$5:$B$50,$D451)=0,"適用無い？確認して",_xlfn.XLOOKUP($D451,SPDB!$B$5:$B$50,SPDB!$H$5:$H$50,"",,)))</f>
        <v/>
      </c>
      <c r="AQ451" s="112"/>
      <c r="AR451" s="6" t="str">
        <f t="shared" si="19"/>
        <v/>
      </c>
      <c r="AS451" s="6" t="str">
        <f>IF(D451="","",IF(AP451=0,"データ無!!",IF(COUNTIF(WeDB!$D$4:$D$183,$AP451)&gt;0,"WE適用",IF(AP451="適用無い？確認して","データ無!!",IF(AP451="（適用外）","適用無し","WE適用")))))</f>
        <v/>
      </c>
      <c r="AT451" s="6" t="str">
        <f>IF(AND(AS451="WE適用",COUNTIF(Planning!$AS$10:$AS$896,$AP451&amp;"_"&amp;$AR451)&gt;0),"計画ok",IF(AND(AS451="WE適用",COUNTIF(Planning!$AS$10:$AS$896,$AP451&amp;"_"&amp;$AR451)=0),"未反映NG",""))</f>
        <v/>
      </c>
      <c r="AU451" s="6" t="str">
        <f t="shared" si="20"/>
        <v>_</v>
      </c>
    </row>
    <row r="452" spans="1:47" hidden="1" x14ac:dyDescent="0.35">
      <c r="A452" s="8"/>
      <c r="B452" s="9"/>
      <c r="C452" s="9"/>
      <c r="D452" s="9"/>
      <c r="E452" s="9"/>
      <c r="F452" s="9"/>
      <c r="G452" s="9"/>
      <c r="H452" s="9"/>
      <c r="I452" s="9"/>
      <c r="J452" s="9"/>
      <c r="K452" s="9"/>
      <c r="L452" s="9"/>
      <c r="M452" s="9"/>
      <c r="N452" s="9"/>
      <c r="O452" s="9"/>
      <c r="P452" s="9"/>
      <c r="Q452" s="9"/>
      <c r="R452" s="9"/>
      <c r="S452" s="9"/>
      <c r="T452" s="9"/>
      <c r="U452" s="9"/>
      <c r="V452" s="9"/>
      <c r="W452" s="9"/>
      <c r="X452" s="9"/>
      <c r="Y452" s="9"/>
      <c r="Z452" s="9"/>
      <c r="AA452" s="9"/>
      <c r="AB452" s="9"/>
      <c r="AC452" s="9"/>
      <c r="AD452" s="9"/>
      <c r="AE452" s="9"/>
      <c r="AF452" s="9"/>
      <c r="AG452" s="9"/>
      <c r="AH452" s="9"/>
      <c r="AI452" s="9"/>
      <c r="AJ452" s="9"/>
      <c r="AK452" s="9"/>
      <c r="AL452" s="9"/>
      <c r="AM452" s="10"/>
      <c r="AN452" s="535"/>
      <c r="AO452" s="6">
        <f t="shared" si="18"/>
        <v>0</v>
      </c>
      <c r="AP452" s="6" t="str">
        <f>IF($D452="","",IF(COUNTIF(SPDB!$B$5:$B$50,$D452)=0,"適用無い？確認して",_xlfn.XLOOKUP($D452,SPDB!$B$5:$B$50,SPDB!$H$5:$H$50,"",,)))</f>
        <v/>
      </c>
      <c r="AQ452" s="112"/>
      <c r="AR452" s="6" t="str">
        <f t="shared" si="19"/>
        <v/>
      </c>
      <c r="AS452" s="6" t="str">
        <f>IF(D452="","",IF(AP452=0,"データ無!!",IF(COUNTIF(WeDB!$D$4:$D$183,$AP452)&gt;0,"WE適用",IF(AP452="適用無い？確認して","データ無!!",IF(AP452="（適用外）","適用無し","WE適用")))))</f>
        <v/>
      </c>
      <c r="AT452" s="6" t="str">
        <f>IF(AND(AS452="WE適用",COUNTIF(Planning!$AS$10:$AS$896,$AP452&amp;"_"&amp;$AR452)&gt;0),"計画ok",IF(AND(AS452="WE適用",COUNTIF(Planning!$AS$10:$AS$896,$AP452&amp;"_"&amp;$AR452)=0),"未反映NG",""))</f>
        <v/>
      </c>
      <c r="AU452" s="6" t="str">
        <f t="shared" si="20"/>
        <v>_</v>
      </c>
    </row>
    <row r="453" spans="1:47" hidden="1" x14ac:dyDescent="0.35">
      <c r="A453" s="8"/>
      <c r="B453" s="9"/>
      <c r="C453" s="9"/>
      <c r="D453" s="9"/>
      <c r="E453" s="9"/>
      <c r="F453" s="9"/>
      <c r="G453" s="9"/>
      <c r="H453" s="9"/>
      <c r="I453" s="9"/>
      <c r="J453" s="9"/>
      <c r="K453" s="9"/>
      <c r="L453" s="9"/>
      <c r="M453" s="9"/>
      <c r="N453" s="9"/>
      <c r="O453" s="9"/>
      <c r="P453" s="9"/>
      <c r="Q453" s="9"/>
      <c r="R453" s="9"/>
      <c r="S453" s="9"/>
      <c r="T453" s="9"/>
      <c r="U453" s="9"/>
      <c r="V453" s="9"/>
      <c r="W453" s="9"/>
      <c r="X453" s="9"/>
      <c r="Y453" s="9"/>
      <c r="Z453" s="9"/>
      <c r="AA453" s="9"/>
      <c r="AB453" s="9"/>
      <c r="AC453" s="9"/>
      <c r="AD453" s="9"/>
      <c r="AE453" s="9"/>
      <c r="AF453" s="9"/>
      <c r="AG453" s="9"/>
      <c r="AH453" s="9"/>
      <c r="AI453" s="9"/>
      <c r="AJ453" s="9"/>
      <c r="AK453" s="9"/>
      <c r="AL453" s="9"/>
      <c r="AM453" s="10"/>
      <c r="AN453" s="535"/>
      <c r="AO453" s="6">
        <f t="shared" si="18"/>
        <v>0</v>
      </c>
      <c r="AP453" s="6" t="str">
        <f>IF($D453="","",IF(COUNTIF(SPDB!$B$5:$B$50,$D453)=0,"適用無い？確認して",_xlfn.XLOOKUP($D453,SPDB!$B$5:$B$50,SPDB!$H$5:$H$50,"",,)))</f>
        <v/>
      </c>
      <c r="AQ453" s="112"/>
      <c r="AR453" s="6" t="str">
        <f t="shared" si="19"/>
        <v/>
      </c>
      <c r="AS453" s="6" t="str">
        <f>IF(D453="","",IF(AP453=0,"データ無!!",IF(COUNTIF(WeDB!$D$4:$D$183,$AP453)&gt;0,"WE適用",IF(AP453="適用無い？確認して","データ無!!",IF(AP453="（適用外）","適用無し","WE適用")))))</f>
        <v/>
      </c>
      <c r="AT453" s="6" t="str">
        <f>IF(AND(AS453="WE適用",COUNTIF(Planning!$AS$10:$AS$896,$AP453&amp;"_"&amp;$AR453)&gt;0),"計画ok",IF(AND(AS453="WE適用",COUNTIF(Planning!$AS$10:$AS$896,$AP453&amp;"_"&amp;$AR453)=0),"未反映NG",""))</f>
        <v/>
      </c>
      <c r="AU453" s="6" t="str">
        <f t="shared" si="20"/>
        <v>_</v>
      </c>
    </row>
    <row r="454" spans="1:47" hidden="1" x14ac:dyDescent="0.35">
      <c r="A454" s="8"/>
      <c r="B454" s="9"/>
      <c r="C454" s="9"/>
      <c r="D454" s="9"/>
      <c r="E454" s="9"/>
      <c r="F454" s="9"/>
      <c r="G454" s="9"/>
      <c r="H454" s="9"/>
      <c r="I454" s="9"/>
      <c r="J454" s="9"/>
      <c r="K454" s="9"/>
      <c r="L454" s="9"/>
      <c r="M454" s="9"/>
      <c r="N454" s="9"/>
      <c r="O454" s="9"/>
      <c r="P454" s="9"/>
      <c r="Q454" s="9"/>
      <c r="R454" s="9"/>
      <c r="S454" s="9"/>
      <c r="T454" s="9"/>
      <c r="U454" s="9"/>
      <c r="V454" s="9"/>
      <c r="W454" s="9"/>
      <c r="X454" s="9"/>
      <c r="Y454" s="9"/>
      <c r="Z454" s="9"/>
      <c r="AA454" s="9"/>
      <c r="AB454" s="9"/>
      <c r="AC454" s="9"/>
      <c r="AD454" s="9"/>
      <c r="AE454" s="9"/>
      <c r="AF454" s="9"/>
      <c r="AG454" s="9"/>
      <c r="AH454" s="9"/>
      <c r="AI454" s="9"/>
      <c r="AJ454" s="9"/>
      <c r="AK454" s="9"/>
      <c r="AL454" s="9"/>
      <c r="AM454" s="10"/>
      <c r="AN454" s="535"/>
      <c r="AO454" s="6">
        <f t="shared" ref="AO454:AO517" si="21">LEN(D454)</f>
        <v>0</v>
      </c>
      <c r="AP454" s="6" t="str">
        <f>IF($D454="","",IF(COUNTIF(SPDB!$B$5:$B$50,$D454)=0,"適用無い？確認して",_xlfn.XLOOKUP($D454,SPDB!$B$5:$B$50,SPDB!$H$5:$H$50,"",,)))</f>
        <v/>
      </c>
      <c r="AQ454" s="112"/>
      <c r="AR454" s="6" t="str">
        <f t="shared" ref="AR454:AR517" si="22">IF(D454="","","SP")</f>
        <v/>
      </c>
      <c r="AS454" s="6" t="str">
        <f>IF(D454="","",IF(AP454=0,"データ無!!",IF(COUNTIF(WeDB!$D$4:$D$183,$AP454)&gt;0,"WE適用",IF(AP454="適用無い？確認して","データ無!!",IF(AP454="（適用外）","適用無し","WE適用")))))</f>
        <v/>
      </c>
      <c r="AT454" s="6" t="str">
        <f>IF(AND(AS454="WE適用",COUNTIF(Planning!$AS$10:$AS$896,$AP454&amp;"_"&amp;$AR454)&gt;0),"計画ok",IF(AND(AS454="WE適用",COUNTIF(Planning!$AS$10:$AS$896,$AP454&amp;"_"&amp;$AR454)=0),"未反映NG",""))</f>
        <v/>
      </c>
      <c r="AU454" s="6" t="str">
        <f t="shared" ref="AU454:AU517" si="23">AP454&amp;"_"&amp;AR454</f>
        <v>_</v>
      </c>
    </row>
    <row r="455" spans="1:47" hidden="1" x14ac:dyDescent="0.35">
      <c r="A455" s="8"/>
      <c r="B455" s="9"/>
      <c r="C455" s="9"/>
      <c r="D455" s="9"/>
      <c r="E455" s="9"/>
      <c r="F455" s="9"/>
      <c r="G455" s="9"/>
      <c r="H455" s="9"/>
      <c r="I455" s="9"/>
      <c r="J455" s="9"/>
      <c r="K455" s="9"/>
      <c r="L455" s="9"/>
      <c r="M455" s="9"/>
      <c r="N455" s="9"/>
      <c r="O455" s="9"/>
      <c r="P455" s="9"/>
      <c r="Q455" s="9"/>
      <c r="R455" s="9"/>
      <c r="S455" s="9"/>
      <c r="T455" s="9"/>
      <c r="U455" s="9"/>
      <c r="V455" s="9"/>
      <c r="W455" s="9"/>
      <c r="X455" s="9"/>
      <c r="Y455" s="9"/>
      <c r="Z455" s="9"/>
      <c r="AA455" s="9"/>
      <c r="AB455" s="9"/>
      <c r="AC455" s="9"/>
      <c r="AD455" s="9"/>
      <c r="AE455" s="9"/>
      <c r="AF455" s="9"/>
      <c r="AG455" s="9"/>
      <c r="AH455" s="9"/>
      <c r="AI455" s="9"/>
      <c r="AJ455" s="9"/>
      <c r="AK455" s="9"/>
      <c r="AL455" s="9"/>
      <c r="AM455" s="10"/>
      <c r="AN455" s="535"/>
      <c r="AO455" s="6">
        <f t="shared" si="21"/>
        <v>0</v>
      </c>
      <c r="AP455" s="6" t="str">
        <f>IF($D455="","",IF(COUNTIF(SPDB!$B$5:$B$50,$D455)=0,"適用無い？確認して",_xlfn.XLOOKUP($D455,SPDB!$B$5:$B$50,SPDB!$H$5:$H$50,"",,)))</f>
        <v/>
      </c>
      <c r="AQ455" s="112"/>
      <c r="AR455" s="6" t="str">
        <f t="shared" si="22"/>
        <v/>
      </c>
      <c r="AS455" s="6" t="str">
        <f>IF(D455="","",IF(AP455=0,"データ無!!",IF(COUNTIF(WeDB!$D$4:$D$183,$AP455)&gt;0,"WE適用",IF(AP455="適用無い？確認して","データ無!!",IF(AP455="（適用外）","適用無し","WE適用")))))</f>
        <v/>
      </c>
      <c r="AT455" s="6" t="str">
        <f>IF(AND(AS455="WE適用",COUNTIF(Planning!$AS$10:$AS$896,$AP455&amp;"_"&amp;$AR455)&gt;0),"計画ok",IF(AND(AS455="WE適用",COUNTIF(Planning!$AS$10:$AS$896,$AP455&amp;"_"&amp;$AR455)=0),"未反映NG",""))</f>
        <v/>
      </c>
      <c r="AU455" s="6" t="str">
        <f t="shared" si="23"/>
        <v>_</v>
      </c>
    </row>
    <row r="456" spans="1:47" hidden="1" x14ac:dyDescent="0.35">
      <c r="A456" s="8"/>
      <c r="B456" s="9"/>
      <c r="C456" s="9"/>
      <c r="D456" s="9"/>
      <c r="E456" s="9"/>
      <c r="F456" s="9"/>
      <c r="G456" s="9"/>
      <c r="H456" s="9"/>
      <c r="I456" s="9"/>
      <c r="J456" s="9"/>
      <c r="K456" s="9"/>
      <c r="L456" s="9"/>
      <c r="M456" s="9"/>
      <c r="N456" s="9"/>
      <c r="O456" s="9"/>
      <c r="P456" s="9"/>
      <c r="Q456" s="9"/>
      <c r="R456" s="9"/>
      <c r="S456" s="9"/>
      <c r="T456" s="9"/>
      <c r="U456" s="9"/>
      <c r="V456" s="9"/>
      <c r="W456" s="9"/>
      <c r="X456" s="9"/>
      <c r="Y456" s="9"/>
      <c r="Z456" s="9"/>
      <c r="AA456" s="9"/>
      <c r="AB456" s="9"/>
      <c r="AC456" s="9"/>
      <c r="AD456" s="9"/>
      <c r="AE456" s="9"/>
      <c r="AF456" s="9"/>
      <c r="AG456" s="9"/>
      <c r="AH456" s="9"/>
      <c r="AI456" s="9"/>
      <c r="AJ456" s="9"/>
      <c r="AK456" s="9"/>
      <c r="AL456" s="9"/>
      <c r="AM456" s="10"/>
      <c r="AN456" s="535"/>
      <c r="AO456" s="6">
        <f t="shared" si="21"/>
        <v>0</v>
      </c>
      <c r="AP456" s="6" t="str">
        <f>IF($D456="","",IF(COUNTIF(SPDB!$B$5:$B$50,$D456)=0,"適用無い？確認して",_xlfn.XLOOKUP($D456,SPDB!$B$5:$B$50,SPDB!$H$5:$H$50,"",,)))</f>
        <v/>
      </c>
      <c r="AQ456" s="112"/>
      <c r="AR456" s="6" t="str">
        <f t="shared" si="22"/>
        <v/>
      </c>
      <c r="AS456" s="6" t="str">
        <f>IF(D456="","",IF(AP456=0,"データ無!!",IF(COUNTIF(WeDB!$D$4:$D$183,$AP456)&gt;0,"WE適用",IF(AP456="適用無い？確認して","データ無!!",IF(AP456="（適用外）","適用無し","WE適用")))))</f>
        <v/>
      </c>
      <c r="AT456" s="6" t="str">
        <f>IF(AND(AS456="WE適用",COUNTIF(Planning!$AS$10:$AS$896,$AP456&amp;"_"&amp;$AR456)&gt;0),"計画ok",IF(AND(AS456="WE適用",COUNTIF(Planning!$AS$10:$AS$896,$AP456&amp;"_"&amp;$AR456)=0),"未反映NG",""))</f>
        <v/>
      </c>
      <c r="AU456" s="6" t="str">
        <f t="shared" si="23"/>
        <v>_</v>
      </c>
    </row>
    <row r="457" spans="1:47" hidden="1" x14ac:dyDescent="0.35">
      <c r="A457" s="8"/>
      <c r="B457" s="9"/>
      <c r="C457" s="9"/>
      <c r="D457" s="9"/>
      <c r="E457" s="9"/>
      <c r="F457" s="9"/>
      <c r="G457" s="9"/>
      <c r="H457" s="9"/>
      <c r="I457" s="9"/>
      <c r="J457" s="9"/>
      <c r="K457" s="9"/>
      <c r="L457" s="9"/>
      <c r="M457" s="9"/>
      <c r="N457" s="9"/>
      <c r="O457" s="9"/>
      <c r="P457" s="9"/>
      <c r="Q457" s="9"/>
      <c r="R457" s="9"/>
      <c r="S457" s="9"/>
      <c r="T457" s="9"/>
      <c r="U457" s="9"/>
      <c r="V457" s="9"/>
      <c r="W457" s="9"/>
      <c r="X457" s="9"/>
      <c r="Y457" s="9"/>
      <c r="Z457" s="9"/>
      <c r="AA457" s="9"/>
      <c r="AB457" s="9"/>
      <c r="AC457" s="9"/>
      <c r="AD457" s="9"/>
      <c r="AE457" s="9"/>
      <c r="AF457" s="9"/>
      <c r="AG457" s="9"/>
      <c r="AH457" s="9"/>
      <c r="AI457" s="9"/>
      <c r="AJ457" s="9"/>
      <c r="AK457" s="9"/>
      <c r="AL457" s="9"/>
      <c r="AM457" s="10"/>
      <c r="AN457" s="535"/>
      <c r="AO457" s="6">
        <f t="shared" si="21"/>
        <v>0</v>
      </c>
      <c r="AP457" s="6" t="str">
        <f>IF($D457="","",IF(COUNTIF(SPDB!$B$5:$B$50,$D457)=0,"適用無い？確認して",_xlfn.XLOOKUP($D457,SPDB!$B$5:$B$50,SPDB!$H$5:$H$50,"",,)))</f>
        <v/>
      </c>
      <c r="AQ457" s="112"/>
      <c r="AR457" s="6" t="str">
        <f t="shared" si="22"/>
        <v/>
      </c>
      <c r="AS457" s="6" t="str">
        <f>IF(D457="","",IF(AP457=0,"データ無!!",IF(COUNTIF(WeDB!$D$4:$D$183,$AP457)&gt;0,"WE適用",IF(AP457="適用無い？確認して","データ無!!",IF(AP457="（適用外）","適用無し","WE適用")))))</f>
        <v/>
      </c>
      <c r="AT457" s="6" t="str">
        <f>IF(AND(AS457="WE適用",COUNTIF(Planning!$AS$10:$AS$896,$AP457&amp;"_"&amp;$AR457)&gt;0),"計画ok",IF(AND(AS457="WE適用",COUNTIF(Planning!$AS$10:$AS$896,$AP457&amp;"_"&amp;$AR457)=0),"未反映NG",""))</f>
        <v/>
      </c>
      <c r="AU457" s="6" t="str">
        <f t="shared" si="23"/>
        <v>_</v>
      </c>
    </row>
    <row r="458" spans="1:47" hidden="1" x14ac:dyDescent="0.35">
      <c r="A458" s="8"/>
      <c r="B458" s="9"/>
      <c r="C458" s="9"/>
      <c r="D458" s="9"/>
      <c r="E458" s="9"/>
      <c r="F458" s="9"/>
      <c r="G458" s="9"/>
      <c r="H458" s="9"/>
      <c r="I458" s="9"/>
      <c r="J458" s="9"/>
      <c r="K458" s="9"/>
      <c r="L458" s="9"/>
      <c r="M458" s="9"/>
      <c r="N458" s="9"/>
      <c r="O458" s="9"/>
      <c r="P458" s="9"/>
      <c r="Q458" s="9"/>
      <c r="R458" s="9"/>
      <c r="S458" s="9"/>
      <c r="T458" s="9"/>
      <c r="U458" s="9"/>
      <c r="V458" s="9"/>
      <c r="W458" s="9"/>
      <c r="X458" s="9"/>
      <c r="Y458" s="9"/>
      <c r="Z458" s="9"/>
      <c r="AA458" s="9"/>
      <c r="AB458" s="9"/>
      <c r="AC458" s="9"/>
      <c r="AD458" s="9"/>
      <c r="AE458" s="9"/>
      <c r="AF458" s="9"/>
      <c r="AG458" s="9"/>
      <c r="AH458" s="9"/>
      <c r="AI458" s="9"/>
      <c r="AJ458" s="9"/>
      <c r="AK458" s="9"/>
      <c r="AL458" s="9"/>
      <c r="AM458" s="10"/>
      <c r="AN458" s="535"/>
      <c r="AO458" s="6">
        <f t="shared" si="21"/>
        <v>0</v>
      </c>
      <c r="AP458" s="6" t="str">
        <f>IF($D458="","",IF(COUNTIF(SPDB!$B$5:$B$50,$D458)=0,"適用無い？確認して",_xlfn.XLOOKUP($D458,SPDB!$B$5:$B$50,SPDB!$H$5:$H$50,"",,)))</f>
        <v/>
      </c>
      <c r="AQ458" s="112"/>
      <c r="AR458" s="6" t="str">
        <f t="shared" si="22"/>
        <v/>
      </c>
      <c r="AS458" s="6" t="str">
        <f>IF(D458="","",IF(AP458=0,"データ無!!",IF(COUNTIF(WeDB!$D$4:$D$183,$AP458)&gt;0,"WE適用",IF(AP458="適用無い？確認して","データ無!!",IF(AP458="（適用外）","適用無し","WE適用")))))</f>
        <v/>
      </c>
      <c r="AT458" s="6" t="str">
        <f>IF(AND(AS458="WE適用",COUNTIF(Planning!$AS$10:$AS$896,$AP458&amp;"_"&amp;$AR458)&gt;0),"計画ok",IF(AND(AS458="WE適用",COUNTIF(Planning!$AS$10:$AS$896,$AP458&amp;"_"&amp;$AR458)=0),"未反映NG",""))</f>
        <v/>
      </c>
      <c r="AU458" s="6" t="str">
        <f t="shared" si="23"/>
        <v>_</v>
      </c>
    </row>
    <row r="459" spans="1:47" hidden="1" x14ac:dyDescent="0.35">
      <c r="A459" s="8"/>
      <c r="B459" s="9"/>
      <c r="C459" s="9"/>
      <c r="D459" s="9"/>
      <c r="E459" s="9"/>
      <c r="F459" s="9"/>
      <c r="G459" s="9"/>
      <c r="H459" s="9"/>
      <c r="I459" s="9"/>
      <c r="J459" s="9"/>
      <c r="K459" s="9"/>
      <c r="L459" s="9"/>
      <c r="M459" s="9"/>
      <c r="N459" s="9"/>
      <c r="O459" s="9"/>
      <c r="P459" s="9"/>
      <c r="Q459" s="9"/>
      <c r="R459" s="9"/>
      <c r="S459" s="9"/>
      <c r="T459" s="9"/>
      <c r="U459" s="9"/>
      <c r="V459" s="9"/>
      <c r="W459" s="9"/>
      <c r="X459" s="9"/>
      <c r="Y459" s="9"/>
      <c r="Z459" s="9"/>
      <c r="AA459" s="9"/>
      <c r="AB459" s="9"/>
      <c r="AC459" s="9"/>
      <c r="AD459" s="9"/>
      <c r="AE459" s="9"/>
      <c r="AF459" s="9"/>
      <c r="AG459" s="9"/>
      <c r="AH459" s="9"/>
      <c r="AI459" s="9"/>
      <c r="AJ459" s="9"/>
      <c r="AK459" s="9"/>
      <c r="AL459" s="9"/>
      <c r="AM459" s="10"/>
      <c r="AN459" s="535"/>
      <c r="AO459" s="6">
        <f t="shared" si="21"/>
        <v>0</v>
      </c>
      <c r="AP459" s="6" t="str">
        <f>IF($D459="","",IF(COUNTIF(SPDB!$B$5:$B$50,$D459)=0,"適用無い？確認して",_xlfn.XLOOKUP($D459,SPDB!$B$5:$B$50,SPDB!$H$5:$H$50,"",,)))</f>
        <v/>
      </c>
      <c r="AQ459" s="112"/>
      <c r="AR459" s="6" t="str">
        <f t="shared" si="22"/>
        <v/>
      </c>
      <c r="AS459" s="6" t="str">
        <f>IF(D459="","",IF(AP459=0,"データ無!!",IF(COUNTIF(WeDB!$D$4:$D$183,$AP459)&gt;0,"WE適用",IF(AP459="適用無い？確認して","データ無!!",IF(AP459="（適用外）","適用無し","WE適用")))))</f>
        <v/>
      </c>
      <c r="AT459" s="6" t="str">
        <f>IF(AND(AS459="WE適用",COUNTIF(Planning!$AS$10:$AS$896,$AP459&amp;"_"&amp;$AR459)&gt;0),"計画ok",IF(AND(AS459="WE適用",COUNTIF(Planning!$AS$10:$AS$896,$AP459&amp;"_"&amp;$AR459)=0),"未反映NG",""))</f>
        <v/>
      </c>
      <c r="AU459" s="6" t="str">
        <f t="shared" si="23"/>
        <v>_</v>
      </c>
    </row>
    <row r="460" spans="1:47" hidden="1" x14ac:dyDescent="0.35">
      <c r="A460" s="8"/>
      <c r="B460" s="9"/>
      <c r="C460" s="9"/>
      <c r="D460" s="9"/>
      <c r="E460" s="9"/>
      <c r="F460" s="9"/>
      <c r="G460" s="9"/>
      <c r="H460" s="9"/>
      <c r="I460" s="9"/>
      <c r="J460" s="9"/>
      <c r="K460" s="9"/>
      <c r="L460" s="9"/>
      <c r="M460" s="9"/>
      <c r="N460" s="9"/>
      <c r="O460" s="9"/>
      <c r="P460" s="9"/>
      <c r="Q460" s="9"/>
      <c r="R460" s="9"/>
      <c r="S460" s="9"/>
      <c r="T460" s="9"/>
      <c r="U460" s="9"/>
      <c r="V460" s="9"/>
      <c r="W460" s="9"/>
      <c r="X460" s="9"/>
      <c r="Y460" s="9"/>
      <c r="Z460" s="9"/>
      <c r="AA460" s="9"/>
      <c r="AB460" s="9"/>
      <c r="AC460" s="9"/>
      <c r="AD460" s="9"/>
      <c r="AE460" s="9"/>
      <c r="AF460" s="9"/>
      <c r="AG460" s="9"/>
      <c r="AH460" s="9"/>
      <c r="AI460" s="9"/>
      <c r="AJ460" s="9"/>
      <c r="AK460" s="9"/>
      <c r="AL460" s="9"/>
      <c r="AM460" s="10"/>
      <c r="AN460" s="535"/>
      <c r="AO460" s="6">
        <f t="shared" si="21"/>
        <v>0</v>
      </c>
      <c r="AP460" s="6" t="str">
        <f>IF($D460="","",IF(COUNTIF(SPDB!$B$5:$B$50,$D460)=0,"適用無い？確認して",_xlfn.XLOOKUP($D460,SPDB!$B$5:$B$50,SPDB!$H$5:$H$50,"",,)))</f>
        <v/>
      </c>
      <c r="AQ460" s="112"/>
      <c r="AR460" s="6" t="str">
        <f t="shared" si="22"/>
        <v/>
      </c>
      <c r="AS460" s="6" t="str">
        <f>IF(D460="","",IF(AP460=0,"データ無!!",IF(COUNTIF(WeDB!$D$4:$D$183,$AP460)&gt;0,"WE適用",IF(AP460="適用無い？確認して","データ無!!",IF(AP460="（適用外）","適用無し","WE適用")))))</f>
        <v/>
      </c>
      <c r="AT460" s="6" t="str">
        <f>IF(AND(AS460="WE適用",COUNTIF(Planning!$AS$10:$AS$896,$AP460&amp;"_"&amp;$AR460)&gt;0),"計画ok",IF(AND(AS460="WE適用",COUNTIF(Planning!$AS$10:$AS$896,$AP460&amp;"_"&amp;$AR460)=0),"未反映NG",""))</f>
        <v/>
      </c>
      <c r="AU460" s="6" t="str">
        <f t="shared" si="23"/>
        <v>_</v>
      </c>
    </row>
    <row r="461" spans="1:47" hidden="1" x14ac:dyDescent="0.35">
      <c r="A461" s="8"/>
      <c r="B461" s="9"/>
      <c r="C461" s="9"/>
      <c r="D461" s="9"/>
      <c r="E461" s="9"/>
      <c r="F461" s="9"/>
      <c r="G461" s="9"/>
      <c r="H461" s="9"/>
      <c r="I461" s="9"/>
      <c r="J461" s="9"/>
      <c r="K461" s="9"/>
      <c r="L461" s="9"/>
      <c r="M461" s="9"/>
      <c r="N461" s="9"/>
      <c r="O461" s="9"/>
      <c r="P461" s="9"/>
      <c r="Q461" s="9"/>
      <c r="R461" s="9"/>
      <c r="S461" s="9"/>
      <c r="T461" s="9"/>
      <c r="U461" s="9"/>
      <c r="V461" s="9"/>
      <c r="W461" s="9"/>
      <c r="X461" s="9"/>
      <c r="Y461" s="9"/>
      <c r="Z461" s="9"/>
      <c r="AA461" s="9"/>
      <c r="AB461" s="9"/>
      <c r="AC461" s="9"/>
      <c r="AD461" s="9"/>
      <c r="AE461" s="9"/>
      <c r="AF461" s="9"/>
      <c r="AG461" s="9"/>
      <c r="AH461" s="9"/>
      <c r="AI461" s="9"/>
      <c r="AJ461" s="9"/>
      <c r="AK461" s="9"/>
      <c r="AL461" s="9"/>
      <c r="AM461" s="10"/>
      <c r="AN461" s="535"/>
      <c r="AO461" s="6">
        <f t="shared" si="21"/>
        <v>0</v>
      </c>
      <c r="AP461" s="6" t="str">
        <f>IF($D461="","",IF(COUNTIF(SPDB!$B$5:$B$50,$D461)=0,"適用無い？確認して",_xlfn.XLOOKUP($D461,SPDB!$B$5:$B$50,SPDB!$H$5:$H$50,"",,)))</f>
        <v/>
      </c>
      <c r="AQ461" s="112"/>
      <c r="AR461" s="6" t="str">
        <f t="shared" si="22"/>
        <v/>
      </c>
      <c r="AS461" s="6" t="str">
        <f>IF(D461="","",IF(AP461=0,"データ無!!",IF(COUNTIF(WeDB!$D$4:$D$183,$AP461)&gt;0,"WE適用",IF(AP461="適用無い？確認して","データ無!!",IF(AP461="（適用外）","適用無し","WE適用")))))</f>
        <v/>
      </c>
      <c r="AT461" s="6" t="str">
        <f>IF(AND(AS461="WE適用",COUNTIF(Planning!$AS$10:$AS$896,$AP461&amp;"_"&amp;$AR461)&gt;0),"計画ok",IF(AND(AS461="WE適用",COUNTIF(Planning!$AS$10:$AS$896,$AP461&amp;"_"&amp;$AR461)=0),"未反映NG",""))</f>
        <v/>
      </c>
      <c r="AU461" s="6" t="str">
        <f t="shared" si="23"/>
        <v>_</v>
      </c>
    </row>
    <row r="462" spans="1:47" hidden="1" x14ac:dyDescent="0.35">
      <c r="A462" s="8"/>
      <c r="B462" s="9"/>
      <c r="C462" s="9"/>
      <c r="D462" s="9"/>
      <c r="E462" s="9"/>
      <c r="F462" s="9"/>
      <c r="G462" s="9"/>
      <c r="H462" s="9"/>
      <c r="I462" s="9"/>
      <c r="J462" s="9"/>
      <c r="K462" s="9"/>
      <c r="L462" s="9"/>
      <c r="M462" s="9"/>
      <c r="N462" s="9"/>
      <c r="O462" s="9"/>
      <c r="P462" s="9"/>
      <c r="Q462" s="9"/>
      <c r="R462" s="9"/>
      <c r="S462" s="9"/>
      <c r="T462" s="9"/>
      <c r="U462" s="9"/>
      <c r="V462" s="9"/>
      <c r="W462" s="9"/>
      <c r="X462" s="9"/>
      <c r="Y462" s="9"/>
      <c r="Z462" s="9"/>
      <c r="AA462" s="9"/>
      <c r="AB462" s="9"/>
      <c r="AC462" s="9"/>
      <c r="AD462" s="9"/>
      <c r="AE462" s="9"/>
      <c r="AF462" s="9"/>
      <c r="AG462" s="9"/>
      <c r="AH462" s="9"/>
      <c r="AI462" s="9"/>
      <c r="AJ462" s="9"/>
      <c r="AK462" s="9"/>
      <c r="AL462" s="9"/>
      <c r="AM462" s="10"/>
      <c r="AN462" s="535"/>
      <c r="AO462" s="6">
        <f t="shared" si="21"/>
        <v>0</v>
      </c>
      <c r="AP462" s="6" t="str">
        <f>IF($D462="","",IF(COUNTIF(SPDB!$B$5:$B$50,$D462)=0,"適用無い？確認して",_xlfn.XLOOKUP($D462,SPDB!$B$5:$B$50,SPDB!$H$5:$H$50,"",,)))</f>
        <v/>
      </c>
      <c r="AQ462" s="112"/>
      <c r="AR462" s="6" t="str">
        <f t="shared" si="22"/>
        <v/>
      </c>
      <c r="AS462" s="6" t="str">
        <f>IF(D462="","",IF(AP462=0,"データ無!!",IF(COUNTIF(WeDB!$D$4:$D$183,$AP462)&gt;0,"WE適用",IF(AP462="適用無い？確認して","データ無!!",IF(AP462="（適用外）","適用無し","WE適用")))))</f>
        <v/>
      </c>
      <c r="AT462" s="6" t="str">
        <f>IF(AND(AS462="WE適用",COUNTIF(Planning!$AS$10:$AS$896,$AP462&amp;"_"&amp;$AR462)&gt;0),"計画ok",IF(AND(AS462="WE適用",COUNTIF(Planning!$AS$10:$AS$896,$AP462&amp;"_"&amp;$AR462)=0),"未反映NG",""))</f>
        <v/>
      </c>
      <c r="AU462" s="6" t="str">
        <f t="shared" si="23"/>
        <v>_</v>
      </c>
    </row>
    <row r="463" spans="1:47" hidden="1" x14ac:dyDescent="0.35">
      <c r="A463" s="8"/>
      <c r="B463" s="9"/>
      <c r="C463" s="9"/>
      <c r="D463" s="9"/>
      <c r="E463" s="9"/>
      <c r="F463" s="9"/>
      <c r="G463" s="9"/>
      <c r="H463" s="9"/>
      <c r="I463" s="9"/>
      <c r="J463" s="9"/>
      <c r="K463" s="9"/>
      <c r="L463" s="9"/>
      <c r="M463" s="9"/>
      <c r="N463" s="9"/>
      <c r="O463" s="9"/>
      <c r="P463" s="9"/>
      <c r="Q463" s="9"/>
      <c r="R463" s="9"/>
      <c r="S463" s="9"/>
      <c r="T463" s="9"/>
      <c r="U463" s="9"/>
      <c r="V463" s="9"/>
      <c r="W463" s="9"/>
      <c r="X463" s="9"/>
      <c r="Y463" s="9"/>
      <c r="Z463" s="9"/>
      <c r="AA463" s="9"/>
      <c r="AB463" s="9"/>
      <c r="AC463" s="9"/>
      <c r="AD463" s="9"/>
      <c r="AE463" s="9"/>
      <c r="AF463" s="9"/>
      <c r="AG463" s="9"/>
      <c r="AH463" s="9"/>
      <c r="AI463" s="9"/>
      <c r="AJ463" s="9"/>
      <c r="AK463" s="9"/>
      <c r="AL463" s="9"/>
      <c r="AM463" s="10"/>
      <c r="AN463" s="535"/>
      <c r="AO463" s="6">
        <f t="shared" si="21"/>
        <v>0</v>
      </c>
      <c r="AP463" s="6" t="str">
        <f>IF($D463="","",IF(COUNTIF(SPDB!$B$5:$B$50,$D463)=0,"適用無い？確認して",_xlfn.XLOOKUP($D463,SPDB!$B$5:$B$50,SPDB!$H$5:$H$50,"",,)))</f>
        <v/>
      </c>
      <c r="AQ463" s="112"/>
      <c r="AR463" s="6" t="str">
        <f t="shared" si="22"/>
        <v/>
      </c>
      <c r="AS463" s="6" t="str">
        <f>IF(D463="","",IF(AP463=0,"データ無!!",IF(COUNTIF(WeDB!$D$4:$D$183,$AP463)&gt;0,"WE適用",IF(AP463="適用無い？確認して","データ無!!",IF(AP463="（適用外）","適用無し","WE適用")))))</f>
        <v/>
      </c>
      <c r="AT463" s="6" t="str">
        <f>IF(AND(AS463="WE適用",COUNTIF(Planning!$AS$10:$AS$896,$AP463&amp;"_"&amp;$AR463)&gt;0),"計画ok",IF(AND(AS463="WE適用",COUNTIF(Planning!$AS$10:$AS$896,$AP463&amp;"_"&amp;$AR463)=0),"未反映NG",""))</f>
        <v/>
      </c>
      <c r="AU463" s="6" t="str">
        <f t="shared" si="23"/>
        <v>_</v>
      </c>
    </row>
    <row r="464" spans="1:47" hidden="1" x14ac:dyDescent="0.35">
      <c r="A464" s="8"/>
      <c r="B464" s="9"/>
      <c r="C464" s="9"/>
      <c r="D464" s="9"/>
      <c r="E464" s="9"/>
      <c r="F464" s="9"/>
      <c r="G464" s="9"/>
      <c r="H464" s="9"/>
      <c r="I464" s="9"/>
      <c r="J464" s="9"/>
      <c r="K464" s="9"/>
      <c r="L464" s="9"/>
      <c r="M464" s="9"/>
      <c r="N464" s="9"/>
      <c r="O464" s="9"/>
      <c r="P464" s="9"/>
      <c r="Q464" s="9"/>
      <c r="R464" s="9"/>
      <c r="S464" s="9"/>
      <c r="T464" s="9"/>
      <c r="U464" s="9"/>
      <c r="V464" s="9"/>
      <c r="W464" s="9"/>
      <c r="X464" s="9"/>
      <c r="Y464" s="9"/>
      <c r="Z464" s="9"/>
      <c r="AA464" s="9"/>
      <c r="AB464" s="9"/>
      <c r="AC464" s="9"/>
      <c r="AD464" s="9"/>
      <c r="AE464" s="9"/>
      <c r="AF464" s="9"/>
      <c r="AG464" s="9"/>
      <c r="AH464" s="9"/>
      <c r="AI464" s="9"/>
      <c r="AJ464" s="9"/>
      <c r="AK464" s="9"/>
      <c r="AL464" s="9"/>
      <c r="AM464" s="10"/>
      <c r="AN464" s="535"/>
      <c r="AO464" s="6">
        <f t="shared" si="21"/>
        <v>0</v>
      </c>
      <c r="AP464" s="6" t="str">
        <f>IF($D464="","",IF(COUNTIF(SPDB!$B$5:$B$50,$D464)=0,"適用無い？確認して",_xlfn.XLOOKUP($D464,SPDB!$B$5:$B$50,SPDB!$H$5:$H$50,"",,)))</f>
        <v/>
      </c>
      <c r="AQ464" s="112"/>
      <c r="AR464" s="6" t="str">
        <f t="shared" si="22"/>
        <v/>
      </c>
      <c r="AS464" s="6" t="str">
        <f>IF(D464="","",IF(AP464=0,"データ無!!",IF(COUNTIF(WeDB!$D$4:$D$183,$AP464)&gt;0,"WE適用",IF(AP464="適用無い？確認して","データ無!!",IF(AP464="（適用外）","適用無し","WE適用")))))</f>
        <v/>
      </c>
      <c r="AT464" s="6" t="str">
        <f>IF(AND(AS464="WE適用",COUNTIF(Planning!$AS$10:$AS$896,$AP464&amp;"_"&amp;$AR464)&gt;0),"計画ok",IF(AND(AS464="WE適用",COUNTIF(Planning!$AS$10:$AS$896,$AP464&amp;"_"&amp;$AR464)=0),"未反映NG",""))</f>
        <v/>
      </c>
      <c r="AU464" s="6" t="str">
        <f t="shared" si="23"/>
        <v>_</v>
      </c>
    </row>
    <row r="465" spans="1:47" hidden="1" x14ac:dyDescent="0.35">
      <c r="A465" s="8"/>
      <c r="B465" s="9"/>
      <c r="C465" s="9"/>
      <c r="D465" s="9"/>
      <c r="E465" s="9"/>
      <c r="F465" s="9"/>
      <c r="G465" s="9"/>
      <c r="H465" s="9"/>
      <c r="I465" s="9"/>
      <c r="J465" s="9"/>
      <c r="K465" s="9"/>
      <c r="L465" s="9"/>
      <c r="M465" s="9"/>
      <c r="N465" s="9"/>
      <c r="O465" s="9"/>
      <c r="P465" s="9"/>
      <c r="Q465" s="9"/>
      <c r="R465" s="9"/>
      <c r="S465" s="9"/>
      <c r="T465" s="9"/>
      <c r="U465" s="9"/>
      <c r="V465" s="9"/>
      <c r="W465" s="9"/>
      <c r="X465" s="9"/>
      <c r="Y465" s="9"/>
      <c r="Z465" s="9"/>
      <c r="AA465" s="9"/>
      <c r="AB465" s="9"/>
      <c r="AC465" s="9"/>
      <c r="AD465" s="9"/>
      <c r="AE465" s="9"/>
      <c r="AF465" s="9"/>
      <c r="AG465" s="9"/>
      <c r="AH465" s="9"/>
      <c r="AI465" s="9"/>
      <c r="AJ465" s="9"/>
      <c r="AK465" s="9"/>
      <c r="AL465" s="9"/>
      <c r="AM465" s="10"/>
      <c r="AN465" s="535"/>
      <c r="AO465" s="6">
        <f t="shared" si="21"/>
        <v>0</v>
      </c>
      <c r="AP465" s="6" t="str">
        <f>IF($D465="","",IF(COUNTIF(SPDB!$B$5:$B$50,$D465)=0,"適用無い？確認して",_xlfn.XLOOKUP($D465,SPDB!$B$5:$B$50,SPDB!$H$5:$H$50,"",,)))</f>
        <v/>
      </c>
      <c r="AQ465" s="112"/>
      <c r="AR465" s="6" t="str">
        <f t="shared" si="22"/>
        <v/>
      </c>
      <c r="AS465" s="6" t="str">
        <f>IF(D465="","",IF(AP465=0,"データ無!!",IF(COUNTIF(WeDB!$D$4:$D$183,$AP465)&gt;0,"WE適用",IF(AP465="適用無い？確認して","データ無!!",IF(AP465="（適用外）","適用無し","WE適用")))))</f>
        <v/>
      </c>
      <c r="AT465" s="6" t="str">
        <f>IF(AND(AS465="WE適用",COUNTIF(Planning!$AS$10:$AS$896,$AP465&amp;"_"&amp;$AR465)&gt;0),"計画ok",IF(AND(AS465="WE適用",COUNTIF(Planning!$AS$10:$AS$896,$AP465&amp;"_"&amp;$AR465)=0),"未反映NG",""))</f>
        <v/>
      </c>
      <c r="AU465" s="6" t="str">
        <f t="shared" si="23"/>
        <v>_</v>
      </c>
    </row>
    <row r="466" spans="1:47" hidden="1" x14ac:dyDescent="0.35">
      <c r="A466" s="8"/>
      <c r="B466" s="9"/>
      <c r="C466" s="9"/>
      <c r="D466" s="9"/>
      <c r="E466" s="9"/>
      <c r="F466" s="9"/>
      <c r="G466" s="9"/>
      <c r="H466" s="9"/>
      <c r="I466" s="9"/>
      <c r="J466" s="9"/>
      <c r="K466" s="9"/>
      <c r="L466" s="9"/>
      <c r="M466" s="9"/>
      <c r="N466" s="9"/>
      <c r="O466" s="9"/>
      <c r="P466" s="9"/>
      <c r="Q466" s="9"/>
      <c r="R466" s="9"/>
      <c r="S466" s="9"/>
      <c r="T466" s="9"/>
      <c r="U466" s="9"/>
      <c r="V466" s="9"/>
      <c r="W466" s="9"/>
      <c r="X466" s="9"/>
      <c r="Y466" s="9"/>
      <c r="Z466" s="9"/>
      <c r="AA466" s="9"/>
      <c r="AB466" s="9"/>
      <c r="AC466" s="9"/>
      <c r="AD466" s="9"/>
      <c r="AE466" s="9"/>
      <c r="AF466" s="9"/>
      <c r="AG466" s="9"/>
      <c r="AH466" s="9"/>
      <c r="AI466" s="9"/>
      <c r="AJ466" s="9"/>
      <c r="AK466" s="9"/>
      <c r="AL466" s="9"/>
      <c r="AM466" s="10"/>
      <c r="AN466" s="535"/>
      <c r="AO466" s="6">
        <f t="shared" si="21"/>
        <v>0</v>
      </c>
      <c r="AP466" s="6" t="str">
        <f>IF($D466="","",IF(COUNTIF(SPDB!$B$5:$B$50,$D466)=0,"適用無い？確認して",_xlfn.XLOOKUP($D466,SPDB!$B$5:$B$50,SPDB!$H$5:$H$50,"",,)))</f>
        <v/>
      </c>
      <c r="AQ466" s="112"/>
      <c r="AR466" s="6" t="str">
        <f t="shared" si="22"/>
        <v/>
      </c>
      <c r="AS466" s="6" t="str">
        <f>IF(D466="","",IF(AP466=0,"データ無!!",IF(COUNTIF(WeDB!$D$4:$D$183,$AP466)&gt;0,"WE適用",IF(AP466="適用無い？確認して","データ無!!",IF(AP466="（適用外）","適用無し","WE適用")))))</f>
        <v/>
      </c>
      <c r="AT466" s="6" t="str">
        <f>IF(AND(AS466="WE適用",COUNTIF(Planning!$AS$10:$AS$896,$AP466&amp;"_"&amp;$AR466)&gt;0),"計画ok",IF(AND(AS466="WE適用",COUNTIF(Planning!$AS$10:$AS$896,$AP466&amp;"_"&amp;$AR466)=0),"未反映NG",""))</f>
        <v/>
      </c>
      <c r="AU466" s="6" t="str">
        <f t="shared" si="23"/>
        <v>_</v>
      </c>
    </row>
    <row r="467" spans="1:47" hidden="1" x14ac:dyDescent="0.35">
      <c r="A467" s="8"/>
      <c r="B467" s="9"/>
      <c r="C467" s="9"/>
      <c r="D467" s="9"/>
      <c r="E467" s="9"/>
      <c r="F467" s="9"/>
      <c r="G467" s="9"/>
      <c r="H467" s="9"/>
      <c r="I467" s="9"/>
      <c r="J467" s="9"/>
      <c r="K467" s="9"/>
      <c r="L467" s="9"/>
      <c r="M467" s="9"/>
      <c r="N467" s="9"/>
      <c r="O467" s="9"/>
      <c r="P467" s="9"/>
      <c r="Q467" s="9"/>
      <c r="R467" s="9"/>
      <c r="S467" s="9"/>
      <c r="T467" s="9"/>
      <c r="U467" s="9"/>
      <c r="V467" s="9"/>
      <c r="W467" s="9"/>
      <c r="X467" s="9"/>
      <c r="Y467" s="9"/>
      <c r="Z467" s="9"/>
      <c r="AA467" s="9"/>
      <c r="AB467" s="9"/>
      <c r="AC467" s="9"/>
      <c r="AD467" s="9"/>
      <c r="AE467" s="9"/>
      <c r="AF467" s="9"/>
      <c r="AG467" s="9"/>
      <c r="AH467" s="9"/>
      <c r="AI467" s="9"/>
      <c r="AJ467" s="9"/>
      <c r="AK467" s="9"/>
      <c r="AL467" s="9"/>
      <c r="AM467" s="10"/>
      <c r="AN467" s="535"/>
      <c r="AO467" s="6">
        <f t="shared" si="21"/>
        <v>0</v>
      </c>
      <c r="AP467" s="6" t="str">
        <f>IF($D467="","",IF(COUNTIF(SPDB!$B$5:$B$50,$D467)=0,"適用無い？確認して",_xlfn.XLOOKUP($D467,SPDB!$B$5:$B$50,SPDB!$H$5:$H$50,"",,)))</f>
        <v/>
      </c>
      <c r="AQ467" s="112"/>
      <c r="AR467" s="6" t="str">
        <f t="shared" si="22"/>
        <v/>
      </c>
      <c r="AS467" s="6" t="str">
        <f>IF(D467="","",IF(AP467=0,"データ無!!",IF(COUNTIF(WeDB!$D$4:$D$183,$AP467)&gt;0,"WE適用",IF(AP467="適用無い？確認して","データ無!!",IF(AP467="（適用外）","適用無し","WE適用")))))</f>
        <v/>
      </c>
      <c r="AT467" s="6" t="str">
        <f>IF(AND(AS467="WE適用",COUNTIF(Planning!$AS$10:$AS$896,$AP467&amp;"_"&amp;$AR467)&gt;0),"計画ok",IF(AND(AS467="WE適用",COUNTIF(Planning!$AS$10:$AS$896,$AP467&amp;"_"&amp;$AR467)=0),"未反映NG",""))</f>
        <v/>
      </c>
      <c r="AU467" s="6" t="str">
        <f t="shared" si="23"/>
        <v>_</v>
      </c>
    </row>
    <row r="468" spans="1:47" hidden="1" x14ac:dyDescent="0.35">
      <c r="A468" s="8"/>
      <c r="B468" s="9"/>
      <c r="C468" s="9"/>
      <c r="D468" s="9"/>
      <c r="E468" s="9"/>
      <c r="F468" s="9"/>
      <c r="G468" s="9"/>
      <c r="H468" s="9"/>
      <c r="I468" s="9"/>
      <c r="J468" s="9"/>
      <c r="K468" s="9"/>
      <c r="L468" s="9"/>
      <c r="M468" s="9"/>
      <c r="N468" s="9"/>
      <c r="O468" s="9"/>
      <c r="P468" s="9"/>
      <c r="Q468" s="9"/>
      <c r="R468" s="9"/>
      <c r="S468" s="9"/>
      <c r="T468" s="9"/>
      <c r="U468" s="9"/>
      <c r="V468" s="9"/>
      <c r="W468" s="9"/>
      <c r="X468" s="9"/>
      <c r="Y468" s="9"/>
      <c r="Z468" s="9"/>
      <c r="AA468" s="9"/>
      <c r="AB468" s="9"/>
      <c r="AC468" s="9"/>
      <c r="AD468" s="9"/>
      <c r="AE468" s="9"/>
      <c r="AF468" s="9"/>
      <c r="AG468" s="9"/>
      <c r="AH468" s="9"/>
      <c r="AI468" s="9"/>
      <c r="AJ468" s="9"/>
      <c r="AK468" s="9"/>
      <c r="AL468" s="9"/>
      <c r="AM468" s="10"/>
      <c r="AN468" s="535"/>
      <c r="AO468" s="6">
        <f t="shared" si="21"/>
        <v>0</v>
      </c>
      <c r="AP468" s="6" t="str">
        <f>IF($D468="","",IF(COUNTIF(SPDB!$B$5:$B$50,$D468)=0,"適用無い？確認して",_xlfn.XLOOKUP($D468,SPDB!$B$5:$B$50,SPDB!$H$5:$H$50,"",,)))</f>
        <v/>
      </c>
      <c r="AQ468" s="112"/>
      <c r="AR468" s="6" t="str">
        <f t="shared" si="22"/>
        <v/>
      </c>
      <c r="AS468" s="6" t="str">
        <f>IF(D468="","",IF(AP468=0,"データ無!!",IF(COUNTIF(WeDB!$D$4:$D$183,$AP468)&gt;0,"WE適用",IF(AP468="適用無い？確認して","データ無!!",IF(AP468="（適用外）","適用無し","WE適用")))))</f>
        <v/>
      </c>
      <c r="AT468" s="6" t="str">
        <f>IF(AND(AS468="WE適用",COUNTIF(Planning!$AS$10:$AS$896,$AP468&amp;"_"&amp;$AR468)&gt;0),"計画ok",IF(AND(AS468="WE適用",COUNTIF(Planning!$AS$10:$AS$896,$AP468&amp;"_"&amp;$AR468)=0),"未反映NG",""))</f>
        <v/>
      </c>
      <c r="AU468" s="6" t="str">
        <f t="shared" si="23"/>
        <v>_</v>
      </c>
    </row>
    <row r="469" spans="1:47" hidden="1" x14ac:dyDescent="0.35">
      <c r="A469" s="8"/>
      <c r="B469" s="9"/>
      <c r="C469" s="9"/>
      <c r="D469" s="9"/>
      <c r="E469" s="9"/>
      <c r="F469" s="9"/>
      <c r="G469" s="9"/>
      <c r="H469" s="9"/>
      <c r="I469" s="9"/>
      <c r="J469" s="9"/>
      <c r="K469" s="9"/>
      <c r="L469" s="9"/>
      <c r="M469" s="9"/>
      <c r="N469" s="9"/>
      <c r="O469" s="9"/>
      <c r="P469" s="9"/>
      <c r="Q469" s="9"/>
      <c r="R469" s="9"/>
      <c r="S469" s="9"/>
      <c r="T469" s="9"/>
      <c r="U469" s="9"/>
      <c r="V469" s="9"/>
      <c r="W469" s="9"/>
      <c r="X469" s="9"/>
      <c r="Y469" s="9"/>
      <c r="Z469" s="9"/>
      <c r="AA469" s="9"/>
      <c r="AB469" s="9"/>
      <c r="AC469" s="9"/>
      <c r="AD469" s="9"/>
      <c r="AE469" s="9"/>
      <c r="AF469" s="9"/>
      <c r="AG469" s="9"/>
      <c r="AH469" s="9"/>
      <c r="AI469" s="9"/>
      <c r="AJ469" s="9"/>
      <c r="AK469" s="9"/>
      <c r="AL469" s="9"/>
      <c r="AM469" s="10"/>
      <c r="AN469" s="535"/>
      <c r="AO469" s="6">
        <f t="shared" si="21"/>
        <v>0</v>
      </c>
      <c r="AP469" s="6" t="str">
        <f>IF($D469="","",IF(COUNTIF(SPDB!$B$5:$B$50,$D469)=0,"適用無い？確認して",_xlfn.XLOOKUP($D469,SPDB!$B$5:$B$50,SPDB!$H$5:$H$50,"",,)))</f>
        <v/>
      </c>
      <c r="AQ469" s="112"/>
      <c r="AR469" s="6" t="str">
        <f t="shared" si="22"/>
        <v/>
      </c>
      <c r="AS469" s="6" t="str">
        <f>IF(D469="","",IF(AP469=0,"データ無!!",IF(COUNTIF(WeDB!$D$4:$D$183,$AP469)&gt;0,"WE適用",IF(AP469="適用無い？確認して","データ無!!",IF(AP469="（適用外）","適用無し","WE適用")))))</f>
        <v/>
      </c>
      <c r="AT469" s="6" t="str">
        <f>IF(AND(AS469="WE適用",COUNTIF(Planning!$AS$10:$AS$896,$AP469&amp;"_"&amp;$AR469)&gt;0),"計画ok",IF(AND(AS469="WE適用",COUNTIF(Planning!$AS$10:$AS$896,$AP469&amp;"_"&amp;$AR469)=0),"未反映NG",""))</f>
        <v/>
      </c>
      <c r="AU469" s="6" t="str">
        <f t="shared" si="23"/>
        <v>_</v>
      </c>
    </row>
    <row r="470" spans="1:47" hidden="1" x14ac:dyDescent="0.35">
      <c r="A470" s="8"/>
      <c r="B470" s="9"/>
      <c r="C470" s="9"/>
      <c r="D470" s="9"/>
      <c r="E470" s="9"/>
      <c r="F470" s="9"/>
      <c r="G470" s="9"/>
      <c r="H470" s="9"/>
      <c r="I470" s="9"/>
      <c r="J470" s="9"/>
      <c r="K470" s="9"/>
      <c r="L470" s="9"/>
      <c r="M470" s="9"/>
      <c r="N470" s="9"/>
      <c r="O470" s="9"/>
      <c r="P470" s="9"/>
      <c r="Q470" s="9"/>
      <c r="R470" s="9"/>
      <c r="S470" s="9"/>
      <c r="T470" s="9"/>
      <c r="U470" s="9"/>
      <c r="V470" s="9"/>
      <c r="W470" s="9"/>
      <c r="X470" s="9"/>
      <c r="Y470" s="9"/>
      <c r="Z470" s="9"/>
      <c r="AA470" s="9"/>
      <c r="AB470" s="9"/>
      <c r="AC470" s="9"/>
      <c r="AD470" s="9"/>
      <c r="AE470" s="9"/>
      <c r="AF470" s="9"/>
      <c r="AG470" s="9"/>
      <c r="AH470" s="9"/>
      <c r="AI470" s="9"/>
      <c r="AJ470" s="9"/>
      <c r="AK470" s="9"/>
      <c r="AL470" s="9"/>
      <c r="AM470" s="10"/>
      <c r="AN470" s="535"/>
      <c r="AO470" s="6">
        <f t="shared" si="21"/>
        <v>0</v>
      </c>
      <c r="AP470" s="6" t="str">
        <f>IF($D470="","",IF(COUNTIF(SPDB!$B$5:$B$50,$D470)=0,"適用無い？確認して",_xlfn.XLOOKUP($D470,SPDB!$B$5:$B$50,SPDB!$H$5:$H$50,"",,)))</f>
        <v/>
      </c>
      <c r="AQ470" s="112"/>
      <c r="AR470" s="6" t="str">
        <f t="shared" si="22"/>
        <v/>
      </c>
      <c r="AS470" s="6" t="str">
        <f>IF(D470="","",IF(AP470=0,"データ無!!",IF(COUNTIF(WeDB!$D$4:$D$183,$AP470)&gt;0,"WE適用",IF(AP470="適用無い？確認して","データ無!!",IF(AP470="（適用外）","適用無し","WE適用")))))</f>
        <v/>
      </c>
      <c r="AT470" s="6" t="str">
        <f>IF(AND(AS470="WE適用",COUNTIF(Planning!$AS$10:$AS$896,$AP470&amp;"_"&amp;$AR470)&gt;0),"計画ok",IF(AND(AS470="WE適用",COUNTIF(Planning!$AS$10:$AS$896,$AP470&amp;"_"&amp;$AR470)=0),"未反映NG",""))</f>
        <v/>
      </c>
      <c r="AU470" s="6" t="str">
        <f t="shared" si="23"/>
        <v>_</v>
      </c>
    </row>
    <row r="471" spans="1:47" hidden="1" x14ac:dyDescent="0.35">
      <c r="A471" s="8"/>
      <c r="B471" s="9"/>
      <c r="C471" s="9"/>
      <c r="D471" s="9"/>
      <c r="E471" s="9"/>
      <c r="F471" s="9"/>
      <c r="G471" s="9"/>
      <c r="H471" s="9"/>
      <c r="I471" s="9"/>
      <c r="J471" s="9"/>
      <c r="K471" s="9"/>
      <c r="L471" s="9"/>
      <c r="M471" s="9"/>
      <c r="N471" s="9"/>
      <c r="O471" s="9"/>
      <c r="P471" s="9"/>
      <c r="Q471" s="9"/>
      <c r="R471" s="9"/>
      <c r="S471" s="9"/>
      <c r="T471" s="9"/>
      <c r="U471" s="9"/>
      <c r="V471" s="9"/>
      <c r="W471" s="9"/>
      <c r="X471" s="9"/>
      <c r="Y471" s="9"/>
      <c r="Z471" s="9"/>
      <c r="AA471" s="9"/>
      <c r="AB471" s="9"/>
      <c r="AC471" s="9"/>
      <c r="AD471" s="9"/>
      <c r="AE471" s="9"/>
      <c r="AF471" s="9"/>
      <c r="AG471" s="9"/>
      <c r="AH471" s="9"/>
      <c r="AI471" s="9"/>
      <c r="AJ471" s="9"/>
      <c r="AK471" s="9"/>
      <c r="AL471" s="9"/>
      <c r="AM471" s="10"/>
      <c r="AN471" s="535"/>
      <c r="AO471" s="6">
        <f t="shared" si="21"/>
        <v>0</v>
      </c>
      <c r="AP471" s="6" t="str">
        <f>IF($D471="","",IF(COUNTIF(SPDB!$B$5:$B$50,$D471)=0,"適用無い？確認して",_xlfn.XLOOKUP($D471,SPDB!$B$5:$B$50,SPDB!$H$5:$H$50,"",,)))</f>
        <v/>
      </c>
      <c r="AQ471" s="112"/>
      <c r="AR471" s="6" t="str">
        <f t="shared" si="22"/>
        <v/>
      </c>
      <c r="AS471" s="6" t="str">
        <f>IF(D471="","",IF(AP471=0,"データ無!!",IF(COUNTIF(WeDB!$D$4:$D$183,$AP471)&gt;0,"WE適用",IF(AP471="適用無い？確認して","データ無!!",IF(AP471="（適用外）","適用無し","WE適用")))))</f>
        <v/>
      </c>
      <c r="AT471" s="6" t="str">
        <f>IF(AND(AS471="WE適用",COUNTIF(Planning!$AS$10:$AS$896,$AP471&amp;"_"&amp;$AR471)&gt;0),"計画ok",IF(AND(AS471="WE適用",COUNTIF(Planning!$AS$10:$AS$896,$AP471&amp;"_"&amp;$AR471)=0),"未反映NG",""))</f>
        <v/>
      </c>
      <c r="AU471" s="6" t="str">
        <f t="shared" si="23"/>
        <v>_</v>
      </c>
    </row>
    <row r="472" spans="1:47" hidden="1" x14ac:dyDescent="0.35">
      <c r="A472" s="8"/>
      <c r="B472" s="9"/>
      <c r="C472" s="9"/>
      <c r="D472" s="9"/>
      <c r="E472" s="9"/>
      <c r="F472" s="9"/>
      <c r="G472" s="9"/>
      <c r="H472" s="9"/>
      <c r="I472" s="9"/>
      <c r="J472" s="9"/>
      <c r="K472" s="9"/>
      <c r="L472" s="9"/>
      <c r="M472" s="9"/>
      <c r="N472" s="9"/>
      <c r="O472" s="9"/>
      <c r="P472" s="9"/>
      <c r="Q472" s="9"/>
      <c r="R472" s="9"/>
      <c r="S472" s="9"/>
      <c r="T472" s="9"/>
      <c r="U472" s="9"/>
      <c r="V472" s="9"/>
      <c r="W472" s="9"/>
      <c r="X472" s="9"/>
      <c r="Y472" s="9"/>
      <c r="Z472" s="9"/>
      <c r="AA472" s="9"/>
      <c r="AB472" s="9"/>
      <c r="AC472" s="9"/>
      <c r="AD472" s="9"/>
      <c r="AE472" s="9"/>
      <c r="AF472" s="9"/>
      <c r="AG472" s="9"/>
      <c r="AH472" s="9"/>
      <c r="AI472" s="9"/>
      <c r="AJ472" s="9"/>
      <c r="AK472" s="9"/>
      <c r="AL472" s="9"/>
      <c r="AM472" s="10"/>
      <c r="AN472" s="535"/>
      <c r="AO472" s="6">
        <f t="shared" si="21"/>
        <v>0</v>
      </c>
      <c r="AP472" s="6" t="str">
        <f>IF($D472="","",IF(COUNTIF(SPDB!$B$5:$B$50,$D472)=0,"適用無い？確認して",_xlfn.XLOOKUP($D472,SPDB!$B$5:$B$50,SPDB!$H$5:$H$50,"",,)))</f>
        <v/>
      </c>
      <c r="AQ472" s="112"/>
      <c r="AR472" s="6" t="str">
        <f t="shared" si="22"/>
        <v/>
      </c>
      <c r="AS472" s="6" t="str">
        <f>IF(D472="","",IF(AP472=0,"データ無!!",IF(COUNTIF(WeDB!$D$4:$D$183,$AP472)&gt;0,"WE適用",IF(AP472="適用無い？確認して","データ無!!",IF(AP472="（適用外）","適用無し","WE適用")))))</f>
        <v/>
      </c>
      <c r="AT472" s="6" t="str">
        <f>IF(AND(AS472="WE適用",COUNTIF(Planning!$AS$10:$AS$896,$AP472&amp;"_"&amp;$AR472)&gt;0),"計画ok",IF(AND(AS472="WE適用",COUNTIF(Planning!$AS$10:$AS$896,$AP472&amp;"_"&amp;$AR472)=0),"未反映NG",""))</f>
        <v/>
      </c>
      <c r="AU472" s="6" t="str">
        <f t="shared" si="23"/>
        <v>_</v>
      </c>
    </row>
    <row r="473" spans="1:47" hidden="1" x14ac:dyDescent="0.35">
      <c r="A473" s="8"/>
      <c r="B473" s="9"/>
      <c r="C473" s="9"/>
      <c r="D473" s="9"/>
      <c r="E473" s="9"/>
      <c r="F473" s="9"/>
      <c r="G473" s="9"/>
      <c r="H473" s="9"/>
      <c r="I473" s="9"/>
      <c r="J473" s="9"/>
      <c r="K473" s="9"/>
      <c r="L473" s="9"/>
      <c r="M473" s="9"/>
      <c r="N473" s="9"/>
      <c r="O473" s="9"/>
      <c r="P473" s="9"/>
      <c r="Q473" s="9"/>
      <c r="R473" s="9"/>
      <c r="S473" s="9"/>
      <c r="T473" s="9"/>
      <c r="U473" s="9"/>
      <c r="V473" s="9"/>
      <c r="W473" s="9"/>
      <c r="X473" s="9"/>
      <c r="Y473" s="9"/>
      <c r="Z473" s="9"/>
      <c r="AA473" s="9"/>
      <c r="AB473" s="9"/>
      <c r="AC473" s="9"/>
      <c r="AD473" s="9"/>
      <c r="AE473" s="9"/>
      <c r="AF473" s="9"/>
      <c r="AG473" s="9"/>
      <c r="AH473" s="9"/>
      <c r="AI473" s="9"/>
      <c r="AJ473" s="9"/>
      <c r="AK473" s="9"/>
      <c r="AL473" s="9"/>
      <c r="AM473" s="10"/>
      <c r="AN473" s="535"/>
      <c r="AO473" s="6">
        <f t="shared" si="21"/>
        <v>0</v>
      </c>
      <c r="AP473" s="6" t="str">
        <f>IF($D473="","",IF(COUNTIF(SPDB!$B$5:$B$50,$D473)=0,"適用無い？確認して",_xlfn.XLOOKUP($D473,SPDB!$B$5:$B$50,SPDB!$H$5:$H$50,"",,)))</f>
        <v/>
      </c>
      <c r="AQ473" s="112"/>
      <c r="AR473" s="6" t="str">
        <f t="shared" si="22"/>
        <v/>
      </c>
      <c r="AS473" s="6" t="str">
        <f>IF(D473="","",IF(AP473=0,"データ無!!",IF(COUNTIF(WeDB!$D$4:$D$183,$AP473)&gt;0,"WE適用",IF(AP473="適用無い？確認して","データ無!!",IF(AP473="（適用外）","適用無し","WE適用")))))</f>
        <v/>
      </c>
      <c r="AT473" s="6" t="str">
        <f>IF(AND(AS473="WE適用",COUNTIF(Planning!$AS$10:$AS$896,$AP473&amp;"_"&amp;$AR473)&gt;0),"計画ok",IF(AND(AS473="WE適用",COUNTIF(Planning!$AS$10:$AS$896,$AP473&amp;"_"&amp;$AR473)=0),"未反映NG",""))</f>
        <v/>
      </c>
      <c r="AU473" s="6" t="str">
        <f t="shared" si="23"/>
        <v>_</v>
      </c>
    </row>
    <row r="474" spans="1:47" hidden="1" x14ac:dyDescent="0.35">
      <c r="A474" s="8"/>
      <c r="B474" s="9"/>
      <c r="C474" s="9"/>
      <c r="D474" s="9"/>
      <c r="E474" s="9"/>
      <c r="F474" s="9"/>
      <c r="G474" s="9"/>
      <c r="H474" s="9"/>
      <c r="I474" s="9"/>
      <c r="J474" s="9"/>
      <c r="K474" s="9"/>
      <c r="L474" s="9"/>
      <c r="M474" s="9"/>
      <c r="N474" s="9"/>
      <c r="O474" s="9"/>
      <c r="P474" s="9"/>
      <c r="Q474" s="9"/>
      <c r="R474" s="9"/>
      <c r="S474" s="9"/>
      <c r="T474" s="9"/>
      <c r="U474" s="9"/>
      <c r="V474" s="9"/>
      <c r="W474" s="9"/>
      <c r="X474" s="9"/>
      <c r="Y474" s="9"/>
      <c r="Z474" s="9"/>
      <c r="AA474" s="9"/>
      <c r="AB474" s="9"/>
      <c r="AC474" s="9"/>
      <c r="AD474" s="9"/>
      <c r="AE474" s="9"/>
      <c r="AF474" s="9"/>
      <c r="AG474" s="9"/>
      <c r="AH474" s="9"/>
      <c r="AI474" s="9"/>
      <c r="AJ474" s="9"/>
      <c r="AK474" s="9"/>
      <c r="AL474" s="9"/>
      <c r="AM474" s="10"/>
      <c r="AN474" s="535"/>
      <c r="AO474" s="6">
        <f t="shared" si="21"/>
        <v>0</v>
      </c>
      <c r="AP474" s="6" t="str">
        <f>IF($D474="","",IF(COUNTIF(SPDB!$B$5:$B$50,$D474)=0,"適用無い？確認して",_xlfn.XLOOKUP($D474,SPDB!$B$5:$B$50,SPDB!$H$5:$H$50,"",,)))</f>
        <v/>
      </c>
      <c r="AQ474" s="112"/>
      <c r="AR474" s="6" t="str">
        <f t="shared" si="22"/>
        <v/>
      </c>
      <c r="AS474" s="6" t="str">
        <f>IF(D474="","",IF(AP474=0,"データ無!!",IF(COUNTIF(WeDB!$D$4:$D$183,$AP474)&gt;0,"WE適用",IF(AP474="適用無い？確認して","データ無!!",IF(AP474="（適用外）","適用無し","WE適用")))))</f>
        <v/>
      </c>
      <c r="AT474" s="6" t="str">
        <f>IF(AND(AS474="WE適用",COUNTIF(Planning!$AS$10:$AS$896,$AP474&amp;"_"&amp;$AR474)&gt;0),"計画ok",IF(AND(AS474="WE適用",COUNTIF(Planning!$AS$10:$AS$896,$AP474&amp;"_"&amp;$AR474)=0),"未反映NG",""))</f>
        <v/>
      </c>
      <c r="AU474" s="6" t="str">
        <f t="shared" si="23"/>
        <v>_</v>
      </c>
    </row>
    <row r="475" spans="1:47" hidden="1" x14ac:dyDescent="0.35">
      <c r="A475" s="8"/>
      <c r="B475" s="9"/>
      <c r="C475" s="9"/>
      <c r="D475" s="9"/>
      <c r="E475" s="9"/>
      <c r="F475" s="9"/>
      <c r="G475" s="9"/>
      <c r="H475" s="9"/>
      <c r="I475" s="9"/>
      <c r="J475" s="9"/>
      <c r="K475" s="9"/>
      <c r="L475" s="9"/>
      <c r="M475" s="9"/>
      <c r="N475" s="9"/>
      <c r="O475" s="9"/>
      <c r="P475" s="9"/>
      <c r="Q475" s="9"/>
      <c r="R475" s="9"/>
      <c r="S475" s="9"/>
      <c r="T475" s="9"/>
      <c r="U475" s="9"/>
      <c r="V475" s="9"/>
      <c r="W475" s="9"/>
      <c r="X475" s="9"/>
      <c r="Y475" s="9"/>
      <c r="Z475" s="9"/>
      <c r="AA475" s="9"/>
      <c r="AB475" s="9"/>
      <c r="AC475" s="9"/>
      <c r="AD475" s="9"/>
      <c r="AE475" s="9"/>
      <c r="AF475" s="9"/>
      <c r="AG475" s="9"/>
      <c r="AH475" s="9"/>
      <c r="AI475" s="9"/>
      <c r="AJ475" s="9"/>
      <c r="AK475" s="9"/>
      <c r="AL475" s="9"/>
      <c r="AM475" s="10"/>
      <c r="AN475" s="535"/>
      <c r="AO475" s="6">
        <f t="shared" si="21"/>
        <v>0</v>
      </c>
      <c r="AP475" s="6" t="str">
        <f>IF($D475="","",IF(COUNTIF(SPDB!$B$5:$B$50,$D475)=0,"適用無い？確認して",_xlfn.XLOOKUP($D475,SPDB!$B$5:$B$50,SPDB!$H$5:$H$50,"",,)))</f>
        <v/>
      </c>
      <c r="AQ475" s="112"/>
      <c r="AR475" s="6" t="str">
        <f t="shared" si="22"/>
        <v/>
      </c>
      <c r="AS475" s="6" t="str">
        <f>IF(D475="","",IF(AP475=0,"データ無!!",IF(COUNTIF(WeDB!$D$4:$D$183,$AP475)&gt;0,"WE適用",IF(AP475="適用無い？確認して","データ無!!",IF(AP475="（適用外）","適用無し","WE適用")))))</f>
        <v/>
      </c>
      <c r="AT475" s="6" t="str">
        <f>IF(AND(AS475="WE適用",COUNTIF(Planning!$AS$10:$AS$896,$AP475&amp;"_"&amp;$AR475)&gt;0),"計画ok",IF(AND(AS475="WE適用",COUNTIF(Planning!$AS$10:$AS$896,$AP475&amp;"_"&amp;$AR475)=0),"未反映NG",""))</f>
        <v/>
      </c>
      <c r="AU475" s="6" t="str">
        <f t="shared" si="23"/>
        <v>_</v>
      </c>
    </row>
    <row r="476" spans="1:47" hidden="1" x14ac:dyDescent="0.35">
      <c r="A476" s="8"/>
      <c r="B476" s="9"/>
      <c r="C476" s="9"/>
      <c r="D476" s="9"/>
      <c r="E476" s="9"/>
      <c r="F476" s="9"/>
      <c r="G476" s="9"/>
      <c r="H476" s="9"/>
      <c r="I476" s="9"/>
      <c r="J476" s="9"/>
      <c r="K476" s="9"/>
      <c r="L476" s="9"/>
      <c r="M476" s="9"/>
      <c r="N476" s="9"/>
      <c r="O476" s="9"/>
      <c r="P476" s="9"/>
      <c r="Q476" s="9"/>
      <c r="R476" s="9"/>
      <c r="S476" s="9"/>
      <c r="T476" s="9"/>
      <c r="U476" s="9"/>
      <c r="V476" s="9"/>
      <c r="W476" s="9"/>
      <c r="X476" s="9"/>
      <c r="Y476" s="9"/>
      <c r="Z476" s="9"/>
      <c r="AA476" s="9"/>
      <c r="AB476" s="9"/>
      <c r="AC476" s="9"/>
      <c r="AD476" s="9"/>
      <c r="AE476" s="9"/>
      <c r="AF476" s="9"/>
      <c r="AG476" s="9"/>
      <c r="AH476" s="9"/>
      <c r="AI476" s="9"/>
      <c r="AJ476" s="9"/>
      <c r="AK476" s="9"/>
      <c r="AL476" s="9"/>
      <c r="AM476" s="10"/>
      <c r="AN476" s="535"/>
      <c r="AO476" s="6">
        <f t="shared" si="21"/>
        <v>0</v>
      </c>
      <c r="AP476" s="6" t="str">
        <f>IF($D476="","",IF(COUNTIF(SPDB!$B$5:$B$50,$D476)=0,"適用無い？確認して",_xlfn.XLOOKUP($D476,SPDB!$B$5:$B$50,SPDB!$H$5:$H$50,"",,)))</f>
        <v/>
      </c>
      <c r="AQ476" s="112"/>
      <c r="AR476" s="6" t="str">
        <f t="shared" si="22"/>
        <v/>
      </c>
      <c r="AS476" s="6" t="str">
        <f>IF(D476="","",IF(AP476=0,"データ無!!",IF(COUNTIF(WeDB!$D$4:$D$183,$AP476)&gt;0,"WE適用",IF(AP476="適用無い？確認して","データ無!!",IF(AP476="（適用外）","適用無し","WE適用")))))</f>
        <v/>
      </c>
      <c r="AT476" s="6" t="str">
        <f>IF(AND(AS476="WE適用",COUNTIF(Planning!$AS$10:$AS$896,$AP476&amp;"_"&amp;$AR476)&gt;0),"計画ok",IF(AND(AS476="WE適用",COUNTIF(Planning!$AS$10:$AS$896,$AP476&amp;"_"&amp;$AR476)=0),"未反映NG",""))</f>
        <v/>
      </c>
      <c r="AU476" s="6" t="str">
        <f t="shared" si="23"/>
        <v>_</v>
      </c>
    </row>
    <row r="477" spans="1:47" hidden="1" x14ac:dyDescent="0.35">
      <c r="A477" s="8"/>
      <c r="B477" s="9"/>
      <c r="C477" s="9"/>
      <c r="D477" s="9"/>
      <c r="E477" s="9"/>
      <c r="F477" s="9"/>
      <c r="G477" s="9"/>
      <c r="H477" s="9"/>
      <c r="I477" s="9"/>
      <c r="J477" s="9"/>
      <c r="K477" s="9"/>
      <c r="L477" s="9"/>
      <c r="M477" s="9"/>
      <c r="N477" s="9"/>
      <c r="O477" s="9"/>
      <c r="P477" s="9"/>
      <c r="Q477" s="9"/>
      <c r="R477" s="9"/>
      <c r="S477" s="9"/>
      <c r="T477" s="9"/>
      <c r="U477" s="9"/>
      <c r="V477" s="9"/>
      <c r="W477" s="9"/>
      <c r="X477" s="9"/>
      <c r="Y477" s="9"/>
      <c r="Z477" s="9"/>
      <c r="AA477" s="9"/>
      <c r="AB477" s="9"/>
      <c r="AC477" s="9"/>
      <c r="AD477" s="9"/>
      <c r="AE477" s="9"/>
      <c r="AF477" s="9"/>
      <c r="AG477" s="9"/>
      <c r="AH477" s="9"/>
      <c r="AI477" s="9"/>
      <c r="AJ477" s="9"/>
      <c r="AK477" s="9"/>
      <c r="AL477" s="9"/>
      <c r="AM477" s="10"/>
      <c r="AN477" s="535"/>
      <c r="AO477" s="6">
        <f t="shared" si="21"/>
        <v>0</v>
      </c>
      <c r="AP477" s="6" t="str">
        <f>IF($D477="","",IF(COUNTIF(SPDB!$B$5:$B$50,$D477)=0,"適用無い？確認して",_xlfn.XLOOKUP($D477,SPDB!$B$5:$B$50,SPDB!$H$5:$H$50,"",,)))</f>
        <v/>
      </c>
      <c r="AQ477" s="112"/>
      <c r="AR477" s="6" t="str">
        <f t="shared" si="22"/>
        <v/>
      </c>
      <c r="AS477" s="6" t="str">
        <f>IF(D477="","",IF(AP477=0,"データ無!!",IF(COUNTIF(WeDB!$D$4:$D$183,$AP477)&gt;0,"WE適用",IF(AP477="適用無い？確認して","データ無!!",IF(AP477="（適用外）","適用無し","WE適用")))))</f>
        <v/>
      </c>
      <c r="AT477" s="6" t="str">
        <f>IF(AND(AS477="WE適用",COUNTIF(Planning!$AS$10:$AS$896,$AP477&amp;"_"&amp;$AR477)&gt;0),"計画ok",IF(AND(AS477="WE適用",COUNTIF(Planning!$AS$10:$AS$896,$AP477&amp;"_"&amp;$AR477)=0),"未反映NG",""))</f>
        <v/>
      </c>
      <c r="AU477" s="6" t="str">
        <f t="shared" si="23"/>
        <v>_</v>
      </c>
    </row>
    <row r="478" spans="1:47" hidden="1" x14ac:dyDescent="0.35">
      <c r="A478" s="8"/>
      <c r="B478" s="9"/>
      <c r="C478" s="9"/>
      <c r="D478" s="9"/>
      <c r="E478" s="9"/>
      <c r="F478" s="9"/>
      <c r="G478" s="9"/>
      <c r="H478" s="9"/>
      <c r="I478" s="9"/>
      <c r="J478" s="9"/>
      <c r="K478" s="9"/>
      <c r="L478" s="9"/>
      <c r="M478" s="9"/>
      <c r="N478" s="9"/>
      <c r="O478" s="9"/>
      <c r="P478" s="9"/>
      <c r="Q478" s="9"/>
      <c r="R478" s="9"/>
      <c r="S478" s="9"/>
      <c r="T478" s="9"/>
      <c r="U478" s="9"/>
      <c r="V478" s="9"/>
      <c r="W478" s="9"/>
      <c r="X478" s="9"/>
      <c r="Y478" s="9"/>
      <c r="Z478" s="9"/>
      <c r="AA478" s="9"/>
      <c r="AB478" s="9"/>
      <c r="AC478" s="9"/>
      <c r="AD478" s="9"/>
      <c r="AE478" s="9"/>
      <c r="AF478" s="9"/>
      <c r="AG478" s="9"/>
      <c r="AH478" s="9"/>
      <c r="AI478" s="9"/>
      <c r="AJ478" s="9"/>
      <c r="AK478" s="9"/>
      <c r="AL478" s="9"/>
      <c r="AM478" s="10"/>
      <c r="AN478" s="535"/>
      <c r="AO478" s="6">
        <f t="shared" si="21"/>
        <v>0</v>
      </c>
      <c r="AP478" s="6" t="str">
        <f>IF($D478="","",IF(COUNTIF(SPDB!$B$5:$B$50,$D478)=0,"適用無い？確認して",_xlfn.XLOOKUP($D478,SPDB!$B$5:$B$50,SPDB!$H$5:$H$50,"",,)))</f>
        <v/>
      </c>
      <c r="AQ478" s="112"/>
      <c r="AR478" s="6" t="str">
        <f t="shared" si="22"/>
        <v/>
      </c>
      <c r="AS478" s="6" t="str">
        <f>IF(D478="","",IF(AP478=0,"データ無!!",IF(COUNTIF(WeDB!$D$4:$D$183,$AP478)&gt;0,"WE適用",IF(AP478="適用無い？確認して","データ無!!",IF(AP478="（適用外）","適用無し","WE適用")))))</f>
        <v/>
      </c>
      <c r="AT478" s="6" t="str">
        <f>IF(AND(AS478="WE適用",COUNTIF(Planning!$AS$10:$AS$896,$AP478&amp;"_"&amp;$AR478)&gt;0),"計画ok",IF(AND(AS478="WE適用",COUNTIF(Planning!$AS$10:$AS$896,$AP478&amp;"_"&amp;$AR478)=0),"未反映NG",""))</f>
        <v/>
      </c>
      <c r="AU478" s="6" t="str">
        <f t="shared" si="23"/>
        <v>_</v>
      </c>
    </row>
    <row r="479" spans="1:47" hidden="1" x14ac:dyDescent="0.35">
      <c r="A479" s="8"/>
      <c r="B479" s="9"/>
      <c r="C479" s="9"/>
      <c r="D479" s="9"/>
      <c r="E479" s="9"/>
      <c r="F479" s="9"/>
      <c r="G479" s="9"/>
      <c r="H479" s="9"/>
      <c r="I479" s="9"/>
      <c r="J479" s="9"/>
      <c r="K479" s="9"/>
      <c r="L479" s="9"/>
      <c r="M479" s="9"/>
      <c r="N479" s="9"/>
      <c r="O479" s="9"/>
      <c r="P479" s="9"/>
      <c r="Q479" s="9"/>
      <c r="R479" s="9"/>
      <c r="S479" s="9"/>
      <c r="T479" s="9"/>
      <c r="U479" s="9"/>
      <c r="V479" s="9"/>
      <c r="W479" s="9"/>
      <c r="X479" s="9"/>
      <c r="Y479" s="9"/>
      <c r="Z479" s="9"/>
      <c r="AA479" s="9"/>
      <c r="AB479" s="9"/>
      <c r="AC479" s="9"/>
      <c r="AD479" s="9"/>
      <c r="AE479" s="9"/>
      <c r="AF479" s="9"/>
      <c r="AG479" s="9"/>
      <c r="AH479" s="9"/>
      <c r="AI479" s="9"/>
      <c r="AJ479" s="9"/>
      <c r="AK479" s="9"/>
      <c r="AL479" s="9"/>
      <c r="AM479" s="10"/>
      <c r="AN479" s="535"/>
      <c r="AO479" s="6">
        <f t="shared" si="21"/>
        <v>0</v>
      </c>
      <c r="AP479" s="6" t="str">
        <f>IF($D479="","",IF(COUNTIF(SPDB!$B$5:$B$50,$D479)=0,"適用無い？確認して",_xlfn.XLOOKUP($D479,SPDB!$B$5:$B$50,SPDB!$H$5:$H$50,"",,)))</f>
        <v/>
      </c>
      <c r="AQ479" s="112"/>
      <c r="AR479" s="6" t="str">
        <f t="shared" si="22"/>
        <v/>
      </c>
      <c r="AS479" s="6" t="str">
        <f>IF(D479="","",IF(AP479=0,"データ無!!",IF(COUNTIF(WeDB!$D$4:$D$183,$AP479)&gt;0,"WE適用",IF(AP479="適用無い？確認して","データ無!!",IF(AP479="（適用外）","適用無し","WE適用")))))</f>
        <v/>
      </c>
      <c r="AT479" s="6" t="str">
        <f>IF(AND(AS479="WE適用",COUNTIF(Planning!$AS$10:$AS$896,$AP479&amp;"_"&amp;$AR479)&gt;0),"計画ok",IF(AND(AS479="WE適用",COUNTIF(Planning!$AS$10:$AS$896,$AP479&amp;"_"&amp;$AR479)=0),"未反映NG",""))</f>
        <v/>
      </c>
      <c r="AU479" s="6" t="str">
        <f t="shared" si="23"/>
        <v>_</v>
      </c>
    </row>
    <row r="480" spans="1:47" hidden="1" x14ac:dyDescent="0.35">
      <c r="A480" s="8"/>
      <c r="B480" s="9"/>
      <c r="C480" s="9"/>
      <c r="D480" s="9"/>
      <c r="E480" s="9"/>
      <c r="F480" s="9"/>
      <c r="G480" s="9"/>
      <c r="H480" s="9"/>
      <c r="I480" s="9"/>
      <c r="J480" s="9"/>
      <c r="K480" s="9"/>
      <c r="L480" s="9"/>
      <c r="M480" s="9"/>
      <c r="N480" s="9"/>
      <c r="O480" s="9"/>
      <c r="P480" s="9"/>
      <c r="Q480" s="9"/>
      <c r="R480" s="9"/>
      <c r="S480" s="9"/>
      <c r="T480" s="9"/>
      <c r="U480" s="9"/>
      <c r="V480" s="9"/>
      <c r="W480" s="9"/>
      <c r="X480" s="9"/>
      <c r="Y480" s="9"/>
      <c r="Z480" s="9"/>
      <c r="AA480" s="9"/>
      <c r="AB480" s="9"/>
      <c r="AC480" s="9"/>
      <c r="AD480" s="9"/>
      <c r="AE480" s="9"/>
      <c r="AF480" s="9"/>
      <c r="AG480" s="9"/>
      <c r="AH480" s="9"/>
      <c r="AI480" s="9"/>
      <c r="AJ480" s="9"/>
      <c r="AK480" s="9"/>
      <c r="AL480" s="9"/>
      <c r="AM480" s="10"/>
      <c r="AN480" s="535"/>
      <c r="AO480" s="6">
        <f t="shared" si="21"/>
        <v>0</v>
      </c>
      <c r="AP480" s="6" t="str">
        <f>IF($D480="","",IF(COUNTIF(SPDB!$B$5:$B$50,$D480)=0,"適用無い？確認して",_xlfn.XLOOKUP($D480,SPDB!$B$5:$B$50,SPDB!$H$5:$H$50,"",,)))</f>
        <v/>
      </c>
      <c r="AQ480" s="112"/>
      <c r="AR480" s="6" t="str">
        <f t="shared" si="22"/>
        <v/>
      </c>
      <c r="AS480" s="6" t="str">
        <f>IF(D480="","",IF(AP480=0,"データ無!!",IF(COUNTIF(WeDB!$D$4:$D$183,$AP480)&gt;0,"WE適用",IF(AP480="適用無い？確認して","データ無!!",IF(AP480="（適用外）","適用無し","WE適用")))))</f>
        <v/>
      </c>
      <c r="AT480" s="6" t="str">
        <f>IF(AND(AS480="WE適用",COUNTIF(Planning!$AS$10:$AS$896,$AP480&amp;"_"&amp;$AR480)&gt;0),"計画ok",IF(AND(AS480="WE適用",COUNTIF(Planning!$AS$10:$AS$896,$AP480&amp;"_"&amp;$AR480)=0),"未反映NG",""))</f>
        <v/>
      </c>
      <c r="AU480" s="6" t="str">
        <f t="shared" si="23"/>
        <v>_</v>
      </c>
    </row>
    <row r="481" spans="1:47" hidden="1" x14ac:dyDescent="0.35">
      <c r="A481" s="8"/>
      <c r="B481" s="9"/>
      <c r="C481" s="9"/>
      <c r="D481" s="9"/>
      <c r="E481" s="9"/>
      <c r="F481" s="9"/>
      <c r="G481" s="9"/>
      <c r="H481" s="9"/>
      <c r="I481" s="9"/>
      <c r="J481" s="9"/>
      <c r="K481" s="9"/>
      <c r="L481" s="9"/>
      <c r="M481" s="9"/>
      <c r="N481" s="9"/>
      <c r="O481" s="9"/>
      <c r="P481" s="9"/>
      <c r="Q481" s="9"/>
      <c r="R481" s="9"/>
      <c r="S481" s="9"/>
      <c r="T481" s="9"/>
      <c r="U481" s="9"/>
      <c r="V481" s="9"/>
      <c r="W481" s="9"/>
      <c r="X481" s="9"/>
      <c r="Y481" s="9"/>
      <c r="Z481" s="9"/>
      <c r="AA481" s="9"/>
      <c r="AB481" s="9"/>
      <c r="AC481" s="9"/>
      <c r="AD481" s="9"/>
      <c r="AE481" s="9"/>
      <c r="AF481" s="9"/>
      <c r="AG481" s="9"/>
      <c r="AH481" s="9"/>
      <c r="AI481" s="9"/>
      <c r="AJ481" s="9"/>
      <c r="AK481" s="9"/>
      <c r="AL481" s="9"/>
      <c r="AM481" s="10"/>
      <c r="AN481" s="535"/>
      <c r="AO481" s="6">
        <f t="shared" si="21"/>
        <v>0</v>
      </c>
      <c r="AP481" s="6" t="str">
        <f>IF($D481="","",IF(COUNTIF(SPDB!$B$5:$B$50,$D481)=0,"適用無い？確認して",_xlfn.XLOOKUP($D481,SPDB!$B$5:$B$50,SPDB!$H$5:$H$50,"",,)))</f>
        <v/>
      </c>
      <c r="AQ481" s="112"/>
      <c r="AR481" s="6" t="str">
        <f t="shared" si="22"/>
        <v/>
      </c>
      <c r="AS481" s="6" t="str">
        <f>IF(D481="","",IF(AP481=0,"データ無!!",IF(COUNTIF(WeDB!$D$4:$D$183,$AP481)&gt;0,"WE適用",IF(AP481="適用無い？確認して","データ無!!",IF(AP481="（適用外）","適用無し","WE適用")))))</f>
        <v/>
      </c>
      <c r="AT481" s="6" t="str">
        <f>IF(AND(AS481="WE適用",COUNTIF(Planning!$AS$10:$AS$896,$AP481&amp;"_"&amp;$AR481)&gt;0),"計画ok",IF(AND(AS481="WE適用",COUNTIF(Planning!$AS$10:$AS$896,$AP481&amp;"_"&amp;$AR481)=0),"未反映NG",""))</f>
        <v/>
      </c>
      <c r="AU481" s="6" t="str">
        <f t="shared" si="23"/>
        <v>_</v>
      </c>
    </row>
    <row r="482" spans="1:47" hidden="1" x14ac:dyDescent="0.35">
      <c r="A482" s="8"/>
      <c r="B482" s="9"/>
      <c r="C482" s="9"/>
      <c r="D482" s="9"/>
      <c r="E482" s="9"/>
      <c r="F482" s="9"/>
      <c r="G482" s="9"/>
      <c r="H482" s="9"/>
      <c r="I482" s="9"/>
      <c r="J482" s="9"/>
      <c r="K482" s="9"/>
      <c r="L482" s="9"/>
      <c r="M482" s="9"/>
      <c r="N482" s="9"/>
      <c r="O482" s="9"/>
      <c r="P482" s="9"/>
      <c r="Q482" s="9"/>
      <c r="R482" s="9"/>
      <c r="S482" s="9"/>
      <c r="T482" s="9"/>
      <c r="U482" s="9"/>
      <c r="V482" s="9"/>
      <c r="W482" s="9"/>
      <c r="X482" s="9"/>
      <c r="Y482" s="9"/>
      <c r="Z482" s="9"/>
      <c r="AA482" s="9"/>
      <c r="AB482" s="9"/>
      <c r="AC482" s="9"/>
      <c r="AD482" s="9"/>
      <c r="AE482" s="9"/>
      <c r="AF482" s="9"/>
      <c r="AG482" s="9"/>
      <c r="AH482" s="9"/>
      <c r="AI482" s="9"/>
      <c r="AJ482" s="9"/>
      <c r="AK482" s="9"/>
      <c r="AL482" s="9"/>
      <c r="AM482" s="10"/>
      <c r="AN482" s="535"/>
      <c r="AO482" s="6">
        <f t="shared" si="21"/>
        <v>0</v>
      </c>
      <c r="AP482" s="6" t="str">
        <f>IF($D482="","",IF(COUNTIF(SPDB!$B$5:$B$50,$D482)=0,"適用無い？確認して",_xlfn.XLOOKUP($D482,SPDB!$B$5:$B$50,SPDB!$H$5:$H$50,"",,)))</f>
        <v/>
      </c>
      <c r="AQ482" s="112"/>
      <c r="AR482" s="6" t="str">
        <f t="shared" si="22"/>
        <v/>
      </c>
      <c r="AS482" s="6" t="str">
        <f>IF(D482="","",IF(AP482=0,"データ無!!",IF(COUNTIF(WeDB!$D$4:$D$183,$AP482)&gt;0,"WE適用",IF(AP482="適用無い？確認して","データ無!!",IF(AP482="（適用外）","適用無し","WE適用")))))</f>
        <v/>
      </c>
      <c r="AT482" s="6" t="str">
        <f>IF(AND(AS482="WE適用",COUNTIF(Planning!$AS$10:$AS$896,$AP482&amp;"_"&amp;$AR482)&gt;0),"計画ok",IF(AND(AS482="WE適用",COUNTIF(Planning!$AS$10:$AS$896,$AP482&amp;"_"&amp;$AR482)=0),"未反映NG",""))</f>
        <v/>
      </c>
      <c r="AU482" s="6" t="str">
        <f t="shared" si="23"/>
        <v>_</v>
      </c>
    </row>
    <row r="483" spans="1:47" hidden="1" x14ac:dyDescent="0.35">
      <c r="A483" s="8"/>
      <c r="B483" s="9"/>
      <c r="C483" s="9"/>
      <c r="D483" s="9"/>
      <c r="E483" s="9"/>
      <c r="F483" s="9"/>
      <c r="G483" s="9"/>
      <c r="H483" s="9"/>
      <c r="I483" s="9"/>
      <c r="J483" s="9"/>
      <c r="K483" s="9"/>
      <c r="L483" s="9"/>
      <c r="M483" s="9"/>
      <c r="N483" s="9"/>
      <c r="O483" s="9"/>
      <c r="P483" s="9"/>
      <c r="Q483" s="9"/>
      <c r="R483" s="9"/>
      <c r="S483" s="9"/>
      <c r="T483" s="9"/>
      <c r="U483" s="9"/>
      <c r="V483" s="9"/>
      <c r="W483" s="9"/>
      <c r="X483" s="9"/>
      <c r="Y483" s="9"/>
      <c r="Z483" s="9"/>
      <c r="AA483" s="9"/>
      <c r="AB483" s="9"/>
      <c r="AC483" s="9"/>
      <c r="AD483" s="9"/>
      <c r="AE483" s="9"/>
      <c r="AF483" s="9"/>
      <c r="AG483" s="9"/>
      <c r="AH483" s="9"/>
      <c r="AI483" s="9"/>
      <c r="AJ483" s="9"/>
      <c r="AK483" s="9"/>
      <c r="AL483" s="9"/>
      <c r="AM483" s="10"/>
      <c r="AN483" s="535"/>
      <c r="AO483" s="6">
        <f t="shared" si="21"/>
        <v>0</v>
      </c>
      <c r="AP483" s="6" t="str">
        <f>IF($D483="","",IF(COUNTIF(SPDB!$B$5:$B$50,$D483)=0,"適用無い？確認して",_xlfn.XLOOKUP($D483,SPDB!$B$5:$B$50,SPDB!$H$5:$H$50,"",,)))</f>
        <v/>
      </c>
      <c r="AQ483" s="112"/>
      <c r="AR483" s="6" t="str">
        <f t="shared" si="22"/>
        <v/>
      </c>
      <c r="AS483" s="6" t="str">
        <f>IF(D483="","",IF(AP483=0,"データ無!!",IF(COUNTIF(WeDB!$D$4:$D$183,$AP483)&gt;0,"WE適用",IF(AP483="適用無い？確認して","データ無!!",IF(AP483="（適用外）","適用無し","WE適用")))))</f>
        <v/>
      </c>
      <c r="AT483" s="6" t="str">
        <f>IF(AND(AS483="WE適用",COUNTIF(Planning!$AS$10:$AS$896,$AP483&amp;"_"&amp;$AR483)&gt;0),"計画ok",IF(AND(AS483="WE適用",COUNTIF(Planning!$AS$10:$AS$896,$AP483&amp;"_"&amp;$AR483)=0),"未反映NG",""))</f>
        <v/>
      </c>
      <c r="AU483" s="6" t="str">
        <f t="shared" si="23"/>
        <v>_</v>
      </c>
    </row>
    <row r="484" spans="1:47" hidden="1" x14ac:dyDescent="0.35">
      <c r="A484" s="8"/>
      <c r="B484" s="9"/>
      <c r="C484" s="9"/>
      <c r="D484" s="9"/>
      <c r="E484" s="9"/>
      <c r="F484" s="9"/>
      <c r="G484" s="9"/>
      <c r="H484" s="9"/>
      <c r="I484" s="9"/>
      <c r="J484" s="9"/>
      <c r="K484" s="9"/>
      <c r="L484" s="9"/>
      <c r="M484" s="9"/>
      <c r="N484" s="9"/>
      <c r="O484" s="9"/>
      <c r="P484" s="9"/>
      <c r="Q484" s="9"/>
      <c r="R484" s="9"/>
      <c r="S484" s="9"/>
      <c r="T484" s="9"/>
      <c r="U484" s="9"/>
      <c r="V484" s="9"/>
      <c r="W484" s="9"/>
      <c r="X484" s="9"/>
      <c r="Y484" s="9"/>
      <c r="Z484" s="9"/>
      <c r="AA484" s="9"/>
      <c r="AB484" s="9"/>
      <c r="AC484" s="9"/>
      <c r="AD484" s="9"/>
      <c r="AE484" s="9"/>
      <c r="AF484" s="9"/>
      <c r="AG484" s="9"/>
      <c r="AH484" s="9"/>
      <c r="AI484" s="9"/>
      <c r="AJ484" s="9"/>
      <c r="AK484" s="9"/>
      <c r="AL484" s="9"/>
      <c r="AM484" s="10"/>
      <c r="AN484" s="535"/>
      <c r="AO484" s="6">
        <f t="shared" si="21"/>
        <v>0</v>
      </c>
      <c r="AP484" s="6" t="str">
        <f>IF($D484="","",IF(COUNTIF(SPDB!$B$5:$B$50,$D484)=0,"適用無い？確認して",_xlfn.XLOOKUP($D484,SPDB!$B$5:$B$50,SPDB!$H$5:$H$50,"",,)))</f>
        <v/>
      </c>
      <c r="AQ484" s="112"/>
      <c r="AR484" s="6" t="str">
        <f t="shared" si="22"/>
        <v/>
      </c>
      <c r="AS484" s="6" t="str">
        <f>IF(D484="","",IF(AP484=0,"データ無!!",IF(COUNTIF(WeDB!$D$4:$D$183,$AP484)&gt;0,"WE適用",IF(AP484="適用無い？確認して","データ無!!",IF(AP484="（適用外）","適用無し","WE適用")))))</f>
        <v/>
      </c>
      <c r="AT484" s="6" t="str">
        <f>IF(AND(AS484="WE適用",COUNTIF(Planning!$AS$10:$AS$896,$AP484&amp;"_"&amp;$AR484)&gt;0),"計画ok",IF(AND(AS484="WE適用",COUNTIF(Planning!$AS$10:$AS$896,$AP484&amp;"_"&amp;$AR484)=0),"未反映NG",""))</f>
        <v/>
      </c>
      <c r="AU484" s="6" t="str">
        <f t="shared" si="23"/>
        <v>_</v>
      </c>
    </row>
    <row r="485" spans="1:47" hidden="1" x14ac:dyDescent="0.35">
      <c r="A485" s="8"/>
      <c r="B485" s="9"/>
      <c r="C485" s="9"/>
      <c r="D485" s="9"/>
      <c r="E485" s="9"/>
      <c r="F485" s="9"/>
      <c r="G485" s="9"/>
      <c r="H485" s="9"/>
      <c r="I485" s="9"/>
      <c r="J485" s="9"/>
      <c r="K485" s="9"/>
      <c r="L485" s="9"/>
      <c r="M485" s="9"/>
      <c r="N485" s="9"/>
      <c r="O485" s="9"/>
      <c r="P485" s="9"/>
      <c r="Q485" s="9"/>
      <c r="R485" s="9"/>
      <c r="S485" s="9"/>
      <c r="T485" s="9"/>
      <c r="U485" s="9"/>
      <c r="V485" s="9"/>
      <c r="W485" s="9"/>
      <c r="X485" s="9"/>
      <c r="Y485" s="9"/>
      <c r="Z485" s="9"/>
      <c r="AA485" s="9"/>
      <c r="AB485" s="9"/>
      <c r="AC485" s="9"/>
      <c r="AD485" s="9"/>
      <c r="AE485" s="9"/>
      <c r="AF485" s="9"/>
      <c r="AG485" s="9"/>
      <c r="AH485" s="9"/>
      <c r="AI485" s="9"/>
      <c r="AJ485" s="9"/>
      <c r="AK485" s="9"/>
      <c r="AL485" s="9"/>
      <c r="AM485" s="10"/>
      <c r="AN485" s="535"/>
      <c r="AO485" s="6">
        <f t="shared" si="21"/>
        <v>0</v>
      </c>
      <c r="AP485" s="6" t="str">
        <f>IF($D485="","",IF(COUNTIF(SPDB!$B$5:$B$50,$D485)=0,"適用無い？確認して",_xlfn.XLOOKUP($D485,SPDB!$B$5:$B$50,SPDB!$H$5:$H$50,"",,)))</f>
        <v/>
      </c>
      <c r="AQ485" s="112"/>
      <c r="AR485" s="6" t="str">
        <f t="shared" si="22"/>
        <v/>
      </c>
      <c r="AS485" s="6" t="str">
        <f>IF(D485="","",IF(AP485=0,"データ無!!",IF(COUNTIF(WeDB!$D$4:$D$183,$AP485)&gt;0,"WE適用",IF(AP485="適用無い？確認して","データ無!!",IF(AP485="（適用外）","適用無し","WE適用")))))</f>
        <v/>
      </c>
      <c r="AT485" s="6" t="str">
        <f>IF(AND(AS485="WE適用",COUNTIF(Planning!$AS$10:$AS$896,$AP485&amp;"_"&amp;$AR485)&gt;0),"計画ok",IF(AND(AS485="WE適用",COUNTIF(Planning!$AS$10:$AS$896,$AP485&amp;"_"&amp;$AR485)=0),"未反映NG",""))</f>
        <v/>
      </c>
      <c r="AU485" s="6" t="str">
        <f t="shared" si="23"/>
        <v>_</v>
      </c>
    </row>
    <row r="486" spans="1:47" hidden="1" x14ac:dyDescent="0.35">
      <c r="A486" s="8"/>
      <c r="B486" s="9"/>
      <c r="C486" s="9"/>
      <c r="D486" s="9"/>
      <c r="E486" s="9"/>
      <c r="F486" s="9"/>
      <c r="G486" s="9"/>
      <c r="H486" s="9"/>
      <c r="I486" s="9"/>
      <c r="J486" s="9"/>
      <c r="K486" s="9"/>
      <c r="L486" s="9"/>
      <c r="M486" s="9"/>
      <c r="N486" s="9"/>
      <c r="O486" s="9"/>
      <c r="P486" s="9"/>
      <c r="Q486" s="9"/>
      <c r="R486" s="9"/>
      <c r="S486" s="9"/>
      <c r="T486" s="9"/>
      <c r="U486" s="9"/>
      <c r="V486" s="9"/>
      <c r="W486" s="9"/>
      <c r="X486" s="9"/>
      <c r="Y486" s="9"/>
      <c r="Z486" s="9"/>
      <c r="AA486" s="9"/>
      <c r="AB486" s="9"/>
      <c r="AC486" s="9"/>
      <c r="AD486" s="9"/>
      <c r="AE486" s="9"/>
      <c r="AF486" s="9"/>
      <c r="AG486" s="9"/>
      <c r="AH486" s="9"/>
      <c r="AI486" s="9"/>
      <c r="AJ486" s="9"/>
      <c r="AK486" s="9"/>
      <c r="AL486" s="9"/>
      <c r="AM486" s="10"/>
      <c r="AN486" s="535"/>
      <c r="AO486" s="6">
        <f t="shared" si="21"/>
        <v>0</v>
      </c>
      <c r="AP486" s="6" t="str">
        <f>IF($D486="","",IF(COUNTIF(SPDB!$B$5:$B$50,$D486)=0,"適用無い？確認して",_xlfn.XLOOKUP($D486,SPDB!$B$5:$B$50,SPDB!$H$5:$H$50,"",,)))</f>
        <v/>
      </c>
      <c r="AQ486" s="112"/>
      <c r="AR486" s="6" t="str">
        <f t="shared" si="22"/>
        <v/>
      </c>
      <c r="AS486" s="6" t="str">
        <f>IF(D486="","",IF(AP486=0,"データ無!!",IF(COUNTIF(WeDB!$D$4:$D$183,$AP486)&gt;0,"WE適用",IF(AP486="適用無い？確認して","データ無!!",IF(AP486="（適用外）","適用無し","WE適用")))))</f>
        <v/>
      </c>
      <c r="AT486" s="6" t="str">
        <f>IF(AND(AS486="WE適用",COUNTIF(Planning!$AS$10:$AS$896,$AP486&amp;"_"&amp;$AR486)&gt;0),"計画ok",IF(AND(AS486="WE適用",COUNTIF(Planning!$AS$10:$AS$896,$AP486&amp;"_"&amp;$AR486)=0),"未反映NG",""))</f>
        <v/>
      </c>
      <c r="AU486" s="6" t="str">
        <f t="shared" si="23"/>
        <v>_</v>
      </c>
    </row>
    <row r="487" spans="1:47" hidden="1" x14ac:dyDescent="0.35">
      <c r="A487" s="8"/>
      <c r="B487" s="9"/>
      <c r="C487" s="9"/>
      <c r="D487" s="9"/>
      <c r="E487" s="9"/>
      <c r="F487" s="9"/>
      <c r="G487" s="9"/>
      <c r="H487" s="9"/>
      <c r="I487" s="9"/>
      <c r="J487" s="9"/>
      <c r="K487" s="9"/>
      <c r="L487" s="9"/>
      <c r="M487" s="9"/>
      <c r="N487" s="9"/>
      <c r="O487" s="9"/>
      <c r="P487" s="9"/>
      <c r="Q487" s="9"/>
      <c r="R487" s="9"/>
      <c r="S487" s="9"/>
      <c r="T487" s="9"/>
      <c r="U487" s="9"/>
      <c r="V487" s="9"/>
      <c r="W487" s="9"/>
      <c r="X487" s="9"/>
      <c r="Y487" s="9"/>
      <c r="Z487" s="9"/>
      <c r="AA487" s="9"/>
      <c r="AB487" s="9"/>
      <c r="AC487" s="9"/>
      <c r="AD487" s="9"/>
      <c r="AE487" s="9"/>
      <c r="AF487" s="9"/>
      <c r="AG487" s="9"/>
      <c r="AH487" s="9"/>
      <c r="AI487" s="9"/>
      <c r="AJ487" s="9"/>
      <c r="AK487" s="9"/>
      <c r="AL487" s="9"/>
      <c r="AM487" s="10"/>
      <c r="AN487" s="535"/>
      <c r="AO487" s="6">
        <f t="shared" si="21"/>
        <v>0</v>
      </c>
      <c r="AP487" s="6" t="str">
        <f>IF($D487="","",IF(COUNTIF(SPDB!$B$5:$B$50,$D487)=0,"適用無い？確認して",_xlfn.XLOOKUP($D487,SPDB!$B$5:$B$50,SPDB!$H$5:$H$50,"",,)))</f>
        <v/>
      </c>
      <c r="AQ487" s="112"/>
      <c r="AR487" s="6" t="str">
        <f t="shared" si="22"/>
        <v/>
      </c>
      <c r="AS487" s="6" t="str">
        <f>IF(D487="","",IF(AP487=0,"データ無!!",IF(COUNTIF(WeDB!$D$4:$D$183,$AP487)&gt;0,"WE適用",IF(AP487="適用無い？確認して","データ無!!",IF(AP487="（適用外）","適用無し","WE適用")))))</f>
        <v/>
      </c>
      <c r="AT487" s="6" t="str">
        <f>IF(AND(AS487="WE適用",COUNTIF(Planning!$AS$10:$AS$896,$AP487&amp;"_"&amp;$AR487)&gt;0),"計画ok",IF(AND(AS487="WE適用",COUNTIF(Planning!$AS$10:$AS$896,$AP487&amp;"_"&amp;$AR487)=0),"未反映NG",""))</f>
        <v/>
      </c>
      <c r="AU487" s="6" t="str">
        <f t="shared" si="23"/>
        <v>_</v>
      </c>
    </row>
    <row r="488" spans="1:47" hidden="1" x14ac:dyDescent="0.35">
      <c r="A488" s="8"/>
      <c r="B488" s="9"/>
      <c r="C488" s="9"/>
      <c r="D488" s="9"/>
      <c r="E488" s="9"/>
      <c r="F488" s="9"/>
      <c r="G488" s="9"/>
      <c r="H488" s="9"/>
      <c r="I488" s="9"/>
      <c r="J488" s="9"/>
      <c r="K488" s="9"/>
      <c r="L488" s="9"/>
      <c r="M488" s="9"/>
      <c r="N488" s="9"/>
      <c r="O488" s="9"/>
      <c r="P488" s="9"/>
      <c r="Q488" s="9"/>
      <c r="R488" s="9"/>
      <c r="S488" s="9"/>
      <c r="T488" s="9"/>
      <c r="U488" s="9"/>
      <c r="V488" s="9"/>
      <c r="W488" s="9"/>
      <c r="X488" s="9"/>
      <c r="Y488" s="9"/>
      <c r="Z488" s="9"/>
      <c r="AA488" s="9"/>
      <c r="AB488" s="9"/>
      <c r="AC488" s="9"/>
      <c r="AD488" s="9"/>
      <c r="AE488" s="9"/>
      <c r="AF488" s="9"/>
      <c r="AG488" s="9"/>
      <c r="AH488" s="9"/>
      <c r="AI488" s="9"/>
      <c r="AJ488" s="9"/>
      <c r="AK488" s="9"/>
      <c r="AL488" s="9"/>
      <c r="AM488" s="10"/>
      <c r="AN488" s="535"/>
      <c r="AO488" s="6">
        <f t="shared" si="21"/>
        <v>0</v>
      </c>
      <c r="AP488" s="6" t="str">
        <f>IF($D488="","",IF(COUNTIF(SPDB!$B$5:$B$50,$D488)=0,"適用無い？確認して",_xlfn.XLOOKUP($D488,SPDB!$B$5:$B$50,SPDB!$H$5:$H$50,"",,)))</f>
        <v/>
      </c>
      <c r="AQ488" s="112"/>
      <c r="AR488" s="6" t="str">
        <f t="shared" si="22"/>
        <v/>
      </c>
      <c r="AS488" s="6" t="str">
        <f>IF(D488="","",IF(AP488=0,"データ無!!",IF(COUNTIF(WeDB!$D$4:$D$183,$AP488)&gt;0,"WE適用",IF(AP488="適用無い？確認して","データ無!!",IF(AP488="（適用外）","適用無し","WE適用")))))</f>
        <v/>
      </c>
      <c r="AT488" s="6" t="str">
        <f>IF(AND(AS488="WE適用",COUNTIF(Planning!$AS$10:$AS$896,$AP488&amp;"_"&amp;$AR488)&gt;0),"計画ok",IF(AND(AS488="WE適用",COUNTIF(Planning!$AS$10:$AS$896,$AP488&amp;"_"&amp;$AR488)=0),"未反映NG",""))</f>
        <v/>
      </c>
      <c r="AU488" s="6" t="str">
        <f t="shared" si="23"/>
        <v>_</v>
      </c>
    </row>
    <row r="489" spans="1:47" hidden="1" x14ac:dyDescent="0.35">
      <c r="A489" s="8"/>
      <c r="B489" s="9"/>
      <c r="C489" s="9"/>
      <c r="D489" s="9"/>
      <c r="E489" s="9"/>
      <c r="F489" s="9"/>
      <c r="G489" s="9"/>
      <c r="H489" s="9"/>
      <c r="I489" s="9"/>
      <c r="J489" s="9"/>
      <c r="K489" s="9"/>
      <c r="L489" s="9"/>
      <c r="M489" s="9"/>
      <c r="N489" s="9"/>
      <c r="O489" s="9"/>
      <c r="P489" s="9"/>
      <c r="Q489" s="9"/>
      <c r="R489" s="9"/>
      <c r="S489" s="9"/>
      <c r="T489" s="9"/>
      <c r="U489" s="9"/>
      <c r="V489" s="9"/>
      <c r="W489" s="9"/>
      <c r="X489" s="9"/>
      <c r="Y489" s="9"/>
      <c r="Z489" s="9"/>
      <c r="AA489" s="9"/>
      <c r="AB489" s="9"/>
      <c r="AC489" s="9"/>
      <c r="AD489" s="9"/>
      <c r="AE489" s="9"/>
      <c r="AF489" s="9"/>
      <c r="AG489" s="9"/>
      <c r="AH489" s="9"/>
      <c r="AI489" s="9"/>
      <c r="AJ489" s="9"/>
      <c r="AK489" s="9"/>
      <c r="AL489" s="9"/>
      <c r="AM489" s="10"/>
      <c r="AN489" s="535"/>
      <c r="AO489" s="6">
        <f t="shared" si="21"/>
        <v>0</v>
      </c>
      <c r="AP489" s="6" t="str">
        <f>IF($D489="","",IF(COUNTIF(SPDB!$B$5:$B$50,$D489)=0,"適用無い？確認して",_xlfn.XLOOKUP($D489,SPDB!$B$5:$B$50,SPDB!$H$5:$H$50,"",,)))</f>
        <v/>
      </c>
      <c r="AQ489" s="112"/>
      <c r="AR489" s="6" t="str">
        <f t="shared" si="22"/>
        <v/>
      </c>
      <c r="AS489" s="6" t="str">
        <f>IF(D489="","",IF(AP489=0,"データ無!!",IF(COUNTIF(WeDB!$D$4:$D$183,$AP489)&gt;0,"WE適用",IF(AP489="適用無い？確認して","データ無!!",IF(AP489="（適用外）","適用無し","WE適用")))))</f>
        <v/>
      </c>
      <c r="AT489" s="6" t="str">
        <f>IF(AND(AS489="WE適用",COUNTIF(Planning!$AS$10:$AS$896,$AP489&amp;"_"&amp;$AR489)&gt;0),"計画ok",IF(AND(AS489="WE適用",COUNTIF(Planning!$AS$10:$AS$896,$AP489&amp;"_"&amp;$AR489)=0),"未反映NG",""))</f>
        <v/>
      </c>
      <c r="AU489" s="6" t="str">
        <f t="shared" si="23"/>
        <v>_</v>
      </c>
    </row>
    <row r="490" spans="1:47" hidden="1" x14ac:dyDescent="0.35">
      <c r="A490" s="8"/>
      <c r="B490" s="9"/>
      <c r="C490" s="9"/>
      <c r="D490" s="9"/>
      <c r="E490" s="9"/>
      <c r="F490" s="9"/>
      <c r="G490" s="9"/>
      <c r="H490" s="9"/>
      <c r="I490" s="9"/>
      <c r="J490" s="9"/>
      <c r="K490" s="9"/>
      <c r="L490" s="9"/>
      <c r="M490" s="9"/>
      <c r="N490" s="9"/>
      <c r="O490" s="9"/>
      <c r="P490" s="9"/>
      <c r="Q490" s="9"/>
      <c r="R490" s="9"/>
      <c r="S490" s="9"/>
      <c r="T490" s="9"/>
      <c r="U490" s="9"/>
      <c r="V490" s="9"/>
      <c r="W490" s="9"/>
      <c r="X490" s="9"/>
      <c r="Y490" s="9"/>
      <c r="Z490" s="9"/>
      <c r="AA490" s="9"/>
      <c r="AB490" s="9"/>
      <c r="AC490" s="9"/>
      <c r="AD490" s="9"/>
      <c r="AE490" s="9"/>
      <c r="AF490" s="9"/>
      <c r="AG490" s="9"/>
      <c r="AH490" s="9"/>
      <c r="AI490" s="9"/>
      <c r="AJ490" s="9"/>
      <c r="AK490" s="9"/>
      <c r="AL490" s="9"/>
      <c r="AM490" s="10"/>
      <c r="AN490" s="535"/>
      <c r="AO490" s="6">
        <f t="shared" si="21"/>
        <v>0</v>
      </c>
      <c r="AP490" s="6" t="str">
        <f>IF($D490="","",IF(COUNTIF(SPDB!$B$5:$B$50,$D490)=0,"適用無い？確認して",_xlfn.XLOOKUP($D490,SPDB!$B$5:$B$50,SPDB!$H$5:$H$50,"",,)))</f>
        <v/>
      </c>
      <c r="AQ490" s="112"/>
      <c r="AR490" s="6" t="str">
        <f t="shared" si="22"/>
        <v/>
      </c>
      <c r="AS490" s="6" t="str">
        <f>IF(D490="","",IF(AP490=0,"データ無!!",IF(COUNTIF(WeDB!$D$4:$D$183,$AP490)&gt;0,"WE適用",IF(AP490="適用無い？確認して","データ無!!",IF(AP490="（適用外）","適用無し","WE適用")))))</f>
        <v/>
      </c>
      <c r="AT490" s="6" t="str">
        <f>IF(AND(AS490="WE適用",COUNTIF(Planning!$AS$10:$AS$896,$AP490&amp;"_"&amp;$AR490)&gt;0),"計画ok",IF(AND(AS490="WE適用",COUNTIF(Planning!$AS$10:$AS$896,$AP490&amp;"_"&amp;$AR490)=0),"未反映NG",""))</f>
        <v/>
      </c>
      <c r="AU490" s="6" t="str">
        <f t="shared" si="23"/>
        <v>_</v>
      </c>
    </row>
    <row r="491" spans="1:47" hidden="1" x14ac:dyDescent="0.35">
      <c r="A491" s="8"/>
      <c r="B491" s="9"/>
      <c r="C491" s="9"/>
      <c r="D491" s="9"/>
      <c r="E491" s="9"/>
      <c r="F491" s="9"/>
      <c r="G491" s="9"/>
      <c r="H491" s="9"/>
      <c r="I491" s="9"/>
      <c r="J491" s="9"/>
      <c r="K491" s="9"/>
      <c r="L491" s="9"/>
      <c r="M491" s="9"/>
      <c r="N491" s="9"/>
      <c r="O491" s="9"/>
      <c r="P491" s="9"/>
      <c r="Q491" s="9"/>
      <c r="R491" s="9"/>
      <c r="S491" s="9"/>
      <c r="T491" s="9"/>
      <c r="U491" s="9"/>
      <c r="V491" s="9"/>
      <c r="W491" s="9"/>
      <c r="X491" s="9"/>
      <c r="Y491" s="9"/>
      <c r="Z491" s="9"/>
      <c r="AA491" s="9"/>
      <c r="AB491" s="9"/>
      <c r="AC491" s="9"/>
      <c r="AD491" s="9"/>
      <c r="AE491" s="9"/>
      <c r="AF491" s="9"/>
      <c r="AG491" s="9"/>
      <c r="AH491" s="9"/>
      <c r="AI491" s="9"/>
      <c r="AJ491" s="9"/>
      <c r="AK491" s="9"/>
      <c r="AL491" s="9"/>
      <c r="AM491" s="10"/>
      <c r="AN491" s="535"/>
      <c r="AO491" s="6">
        <f t="shared" si="21"/>
        <v>0</v>
      </c>
      <c r="AP491" s="6" t="str">
        <f>IF($D491="","",IF(COUNTIF(SPDB!$B$5:$B$50,$D491)=0,"適用無い？確認して",_xlfn.XLOOKUP($D491,SPDB!$B$5:$B$50,SPDB!$H$5:$H$50,"",,)))</f>
        <v/>
      </c>
      <c r="AQ491" s="112"/>
      <c r="AR491" s="6" t="str">
        <f t="shared" si="22"/>
        <v/>
      </c>
      <c r="AS491" s="6" t="str">
        <f>IF(D491="","",IF(AP491=0,"データ無!!",IF(COUNTIF(WeDB!$D$4:$D$183,$AP491)&gt;0,"WE適用",IF(AP491="適用無い？確認して","データ無!!",IF(AP491="（適用外）","適用無し","WE適用")))))</f>
        <v/>
      </c>
      <c r="AT491" s="6" t="str">
        <f>IF(AND(AS491="WE適用",COUNTIF(Planning!$AS$10:$AS$896,$AP491&amp;"_"&amp;$AR491)&gt;0),"計画ok",IF(AND(AS491="WE適用",COUNTIF(Planning!$AS$10:$AS$896,$AP491&amp;"_"&amp;$AR491)=0),"未反映NG",""))</f>
        <v/>
      </c>
      <c r="AU491" s="6" t="str">
        <f t="shared" si="23"/>
        <v>_</v>
      </c>
    </row>
    <row r="492" spans="1:47" hidden="1" x14ac:dyDescent="0.35">
      <c r="A492" s="8"/>
      <c r="B492" s="9"/>
      <c r="C492" s="9"/>
      <c r="D492" s="9"/>
      <c r="E492" s="9"/>
      <c r="F492" s="9"/>
      <c r="G492" s="9"/>
      <c r="H492" s="9"/>
      <c r="I492" s="9"/>
      <c r="J492" s="9"/>
      <c r="K492" s="9"/>
      <c r="L492" s="9"/>
      <c r="M492" s="9"/>
      <c r="N492" s="9"/>
      <c r="O492" s="9"/>
      <c r="P492" s="9"/>
      <c r="Q492" s="9"/>
      <c r="R492" s="9"/>
      <c r="S492" s="9"/>
      <c r="T492" s="9"/>
      <c r="U492" s="9"/>
      <c r="V492" s="9"/>
      <c r="W492" s="9"/>
      <c r="X492" s="9"/>
      <c r="Y492" s="9"/>
      <c r="Z492" s="9"/>
      <c r="AA492" s="9"/>
      <c r="AB492" s="9"/>
      <c r="AC492" s="9"/>
      <c r="AD492" s="9"/>
      <c r="AE492" s="9"/>
      <c r="AF492" s="9"/>
      <c r="AG492" s="9"/>
      <c r="AH492" s="9"/>
      <c r="AI492" s="9"/>
      <c r="AJ492" s="9"/>
      <c r="AK492" s="9"/>
      <c r="AL492" s="9"/>
      <c r="AM492" s="10"/>
      <c r="AN492" s="535"/>
      <c r="AO492" s="6">
        <f t="shared" si="21"/>
        <v>0</v>
      </c>
      <c r="AP492" s="6" t="str">
        <f>IF($D492="","",IF(COUNTIF(SPDB!$B$5:$B$50,$D492)=0,"適用無い？確認して",_xlfn.XLOOKUP($D492,SPDB!$B$5:$B$50,SPDB!$H$5:$H$50,"",,)))</f>
        <v/>
      </c>
      <c r="AQ492" s="112"/>
      <c r="AR492" s="6" t="str">
        <f t="shared" si="22"/>
        <v/>
      </c>
      <c r="AS492" s="6" t="str">
        <f>IF(D492="","",IF(AP492=0,"データ無!!",IF(COUNTIF(WeDB!$D$4:$D$183,$AP492)&gt;0,"WE適用",IF(AP492="適用無い？確認して","データ無!!",IF(AP492="（適用外）","適用無し","WE適用")))))</f>
        <v/>
      </c>
      <c r="AT492" s="6" t="str">
        <f>IF(AND(AS492="WE適用",COUNTIF(Planning!$AS$10:$AS$896,$AP492&amp;"_"&amp;$AR492)&gt;0),"計画ok",IF(AND(AS492="WE適用",COUNTIF(Planning!$AS$10:$AS$896,$AP492&amp;"_"&amp;$AR492)=0),"未反映NG",""))</f>
        <v/>
      </c>
      <c r="AU492" s="6" t="str">
        <f t="shared" si="23"/>
        <v>_</v>
      </c>
    </row>
    <row r="493" spans="1:47" hidden="1" x14ac:dyDescent="0.35">
      <c r="A493" s="8"/>
      <c r="B493" s="9"/>
      <c r="C493" s="9"/>
      <c r="D493" s="9"/>
      <c r="E493" s="9"/>
      <c r="F493" s="9"/>
      <c r="G493" s="9"/>
      <c r="H493" s="9"/>
      <c r="I493" s="9"/>
      <c r="J493" s="9"/>
      <c r="K493" s="9"/>
      <c r="L493" s="9"/>
      <c r="M493" s="9"/>
      <c r="N493" s="9"/>
      <c r="O493" s="9"/>
      <c r="P493" s="9"/>
      <c r="Q493" s="9"/>
      <c r="R493" s="9"/>
      <c r="S493" s="9"/>
      <c r="T493" s="9"/>
      <c r="U493" s="9"/>
      <c r="V493" s="9"/>
      <c r="W493" s="9"/>
      <c r="X493" s="9"/>
      <c r="Y493" s="9"/>
      <c r="Z493" s="9"/>
      <c r="AA493" s="9"/>
      <c r="AB493" s="9"/>
      <c r="AC493" s="9"/>
      <c r="AD493" s="9"/>
      <c r="AE493" s="9"/>
      <c r="AF493" s="9"/>
      <c r="AG493" s="9"/>
      <c r="AH493" s="9"/>
      <c r="AI493" s="9"/>
      <c r="AJ493" s="9"/>
      <c r="AK493" s="9"/>
      <c r="AL493" s="9"/>
      <c r="AM493" s="10"/>
      <c r="AN493" s="535"/>
      <c r="AO493" s="6">
        <f t="shared" si="21"/>
        <v>0</v>
      </c>
      <c r="AP493" s="6" t="str">
        <f>IF($D493="","",IF(COUNTIF(SPDB!$B$5:$B$50,$D493)=0,"適用無い？確認して",_xlfn.XLOOKUP($D493,SPDB!$B$5:$B$50,SPDB!$H$5:$H$50,"",,)))</f>
        <v/>
      </c>
      <c r="AQ493" s="112"/>
      <c r="AR493" s="6" t="str">
        <f t="shared" si="22"/>
        <v/>
      </c>
      <c r="AS493" s="6" t="str">
        <f>IF(D493="","",IF(AP493=0,"データ無!!",IF(COUNTIF(WeDB!$D$4:$D$183,$AP493)&gt;0,"WE適用",IF(AP493="適用無い？確認して","データ無!!",IF(AP493="（適用外）","適用無し","WE適用")))))</f>
        <v/>
      </c>
      <c r="AT493" s="6" t="str">
        <f>IF(AND(AS493="WE適用",COUNTIF(Planning!$AS$10:$AS$896,$AP493&amp;"_"&amp;$AR493)&gt;0),"計画ok",IF(AND(AS493="WE適用",COUNTIF(Planning!$AS$10:$AS$896,$AP493&amp;"_"&amp;$AR493)=0),"未反映NG",""))</f>
        <v/>
      </c>
      <c r="AU493" s="6" t="str">
        <f t="shared" si="23"/>
        <v>_</v>
      </c>
    </row>
    <row r="494" spans="1:47" hidden="1" x14ac:dyDescent="0.35">
      <c r="A494" s="8"/>
      <c r="B494" s="9"/>
      <c r="C494" s="9"/>
      <c r="D494" s="9"/>
      <c r="E494" s="9"/>
      <c r="F494" s="9"/>
      <c r="G494" s="9"/>
      <c r="H494" s="9"/>
      <c r="I494" s="9"/>
      <c r="J494" s="9"/>
      <c r="K494" s="9"/>
      <c r="L494" s="9"/>
      <c r="M494" s="9"/>
      <c r="N494" s="9"/>
      <c r="O494" s="9"/>
      <c r="P494" s="9"/>
      <c r="Q494" s="9"/>
      <c r="R494" s="9"/>
      <c r="S494" s="9"/>
      <c r="T494" s="9"/>
      <c r="U494" s="9"/>
      <c r="V494" s="9"/>
      <c r="W494" s="9"/>
      <c r="X494" s="9"/>
      <c r="Y494" s="9"/>
      <c r="Z494" s="9"/>
      <c r="AA494" s="9"/>
      <c r="AB494" s="9"/>
      <c r="AC494" s="9"/>
      <c r="AD494" s="9"/>
      <c r="AE494" s="9"/>
      <c r="AF494" s="9"/>
      <c r="AG494" s="9"/>
      <c r="AH494" s="9"/>
      <c r="AI494" s="9"/>
      <c r="AJ494" s="9"/>
      <c r="AK494" s="9"/>
      <c r="AL494" s="9"/>
      <c r="AM494" s="10"/>
      <c r="AN494" s="535"/>
      <c r="AO494" s="6">
        <f t="shared" si="21"/>
        <v>0</v>
      </c>
      <c r="AP494" s="6" t="str">
        <f>IF($D494="","",IF(COUNTIF(SPDB!$B$5:$B$50,$D494)=0,"適用無い？確認して",_xlfn.XLOOKUP($D494,SPDB!$B$5:$B$50,SPDB!$H$5:$H$50,"",,)))</f>
        <v/>
      </c>
      <c r="AQ494" s="112"/>
      <c r="AR494" s="6" t="str">
        <f t="shared" si="22"/>
        <v/>
      </c>
      <c r="AS494" s="6" t="str">
        <f>IF(D494="","",IF(AP494=0,"データ無!!",IF(COUNTIF(WeDB!$D$4:$D$183,$AP494)&gt;0,"WE適用",IF(AP494="適用無い？確認して","データ無!!",IF(AP494="（適用外）","適用無し","WE適用")))))</f>
        <v/>
      </c>
      <c r="AT494" s="6" t="str">
        <f>IF(AND(AS494="WE適用",COUNTIF(Planning!$AS$10:$AS$896,$AP494&amp;"_"&amp;$AR494)&gt;0),"計画ok",IF(AND(AS494="WE適用",COUNTIF(Planning!$AS$10:$AS$896,$AP494&amp;"_"&amp;$AR494)=0),"未反映NG",""))</f>
        <v/>
      </c>
      <c r="AU494" s="6" t="str">
        <f t="shared" si="23"/>
        <v>_</v>
      </c>
    </row>
    <row r="495" spans="1:47" hidden="1" x14ac:dyDescent="0.35">
      <c r="A495" s="8"/>
      <c r="B495" s="9"/>
      <c r="C495" s="9"/>
      <c r="D495" s="9"/>
      <c r="E495" s="9"/>
      <c r="F495" s="9"/>
      <c r="G495" s="9"/>
      <c r="H495" s="9"/>
      <c r="I495" s="9"/>
      <c r="J495" s="9"/>
      <c r="K495" s="9"/>
      <c r="L495" s="9"/>
      <c r="M495" s="9"/>
      <c r="N495" s="9"/>
      <c r="O495" s="9"/>
      <c r="P495" s="9"/>
      <c r="Q495" s="9"/>
      <c r="R495" s="9"/>
      <c r="S495" s="9"/>
      <c r="T495" s="9"/>
      <c r="U495" s="9"/>
      <c r="V495" s="9"/>
      <c r="W495" s="9"/>
      <c r="X495" s="9"/>
      <c r="Y495" s="9"/>
      <c r="Z495" s="9"/>
      <c r="AA495" s="9"/>
      <c r="AB495" s="9"/>
      <c r="AC495" s="9"/>
      <c r="AD495" s="9"/>
      <c r="AE495" s="9"/>
      <c r="AF495" s="9"/>
      <c r="AG495" s="9"/>
      <c r="AH495" s="9"/>
      <c r="AI495" s="9"/>
      <c r="AJ495" s="9"/>
      <c r="AK495" s="9"/>
      <c r="AL495" s="9"/>
      <c r="AM495" s="10"/>
      <c r="AN495" s="535"/>
      <c r="AO495" s="6">
        <f t="shared" si="21"/>
        <v>0</v>
      </c>
      <c r="AP495" s="6" t="str">
        <f>IF($D495="","",IF(COUNTIF(SPDB!$B$5:$B$50,$D495)=0,"適用無い？確認して",_xlfn.XLOOKUP($D495,SPDB!$B$5:$B$50,SPDB!$H$5:$H$50,"",,)))</f>
        <v/>
      </c>
      <c r="AQ495" s="112"/>
      <c r="AR495" s="6" t="str">
        <f t="shared" si="22"/>
        <v/>
      </c>
      <c r="AS495" s="6" t="str">
        <f>IF(D495="","",IF(AP495=0,"データ無!!",IF(COUNTIF(WeDB!$D$4:$D$183,$AP495)&gt;0,"WE適用",IF(AP495="適用無い？確認して","データ無!!",IF(AP495="（適用外）","適用無し","WE適用")))))</f>
        <v/>
      </c>
      <c r="AT495" s="6" t="str">
        <f>IF(AND(AS495="WE適用",COUNTIF(Planning!$AS$10:$AS$896,$AP495&amp;"_"&amp;$AR495)&gt;0),"計画ok",IF(AND(AS495="WE適用",COUNTIF(Planning!$AS$10:$AS$896,$AP495&amp;"_"&amp;$AR495)=0),"未反映NG",""))</f>
        <v/>
      </c>
      <c r="AU495" s="6" t="str">
        <f t="shared" si="23"/>
        <v>_</v>
      </c>
    </row>
    <row r="496" spans="1:47" hidden="1" x14ac:dyDescent="0.35">
      <c r="A496" s="8"/>
      <c r="B496" s="9"/>
      <c r="C496" s="9"/>
      <c r="D496" s="9"/>
      <c r="E496" s="9"/>
      <c r="F496" s="9"/>
      <c r="G496" s="9"/>
      <c r="H496" s="9"/>
      <c r="I496" s="9"/>
      <c r="J496" s="9"/>
      <c r="K496" s="9"/>
      <c r="L496" s="9"/>
      <c r="M496" s="9"/>
      <c r="N496" s="9"/>
      <c r="O496" s="9"/>
      <c r="P496" s="9"/>
      <c r="Q496" s="9"/>
      <c r="R496" s="9"/>
      <c r="S496" s="9"/>
      <c r="T496" s="9"/>
      <c r="U496" s="9"/>
      <c r="V496" s="9"/>
      <c r="W496" s="9"/>
      <c r="X496" s="9"/>
      <c r="Y496" s="9"/>
      <c r="Z496" s="9"/>
      <c r="AA496" s="9"/>
      <c r="AB496" s="9"/>
      <c r="AC496" s="9"/>
      <c r="AD496" s="9"/>
      <c r="AE496" s="9"/>
      <c r="AF496" s="9"/>
      <c r="AG496" s="9"/>
      <c r="AH496" s="9"/>
      <c r="AI496" s="9"/>
      <c r="AJ496" s="9"/>
      <c r="AK496" s="9"/>
      <c r="AL496" s="9"/>
      <c r="AM496" s="10"/>
      <c r="AN496" s="535"/>
      <c r="AO496" s="6">
        <f t="shared" si="21"/>
        <v>0</v>
      </c>
      <c r="AP496" s="6" t="str">
        <f>IF($D496="","",IF(COUNTIF(SPDB!$B$5:$B$50,$D496)=0,"適用無い？確認して",_xlfn.XLOOKUP($D496,SPDB!$B$5:$B$50,SPDB!$H$5:$H$50,"",,)))</f>
        <v/>
      </c>
      <c r="AQ496" s="112"/>
      <c r="AR496" s="6" t="str">
        <f t="shared" si="22"/>
        <v/>
      </c>
      <c r="AS496" s="6" t="str">
        <f>IF(D496="","",IF(AP496=0,"データ無!!",IF(COUNTIF(WeDB!$D$4:$D$183,$AP496)&gt;0,"WE適用",IF(AP496="適用無い？確認して","データ無!!",IF(AP496="（適用外）","適用無し","WE適用")))))</f>
        <v/>
      </c>
      <c r="AT496" s="6" t="str">
        <f>IF(AND(AS496="WE適用",COUNTIF(Planning!$AS$10:$AS$896,$AP496&amp;"_"&amp;$AR496)&gt;0),"計画ok",IF(AND(AS496="WE適用",COUNTIF(Planning!$AS$10:$AS$896,$AP496&amp;"_"&amp;$AR496)=0),"未反映NG",""))</f>
        <v/>
      </c>
      <c r="AU496" s="6" t="str">
        <f t="shared" si="23"/>
        <v>_</v>
      </c>
    </row>
    <row r="497" spans="1:47" hidden="1" x14ac:dyDescent="0.35">
      <c r="A497" s="8"/>
      <c r="B497" s="9"/>
      <c r="C497" s="9"/>
      <c r="D497" s="9"/>
      <c r="E497" s="9"/>
      <c r="F497" s="9"/>
      <c r="G497" s="9"/>
      <c r="H497" s="9"/>
      <c r="I497" s="9"/>
      <c r="J497" s="9"/>
      <c r="K497" s="9"/>
      <c r="L497" s="9"/>
      <c r="M497" s="9"/>
      <c r="N497" s="9"/>
      <c r="O497" s="9"/>
      <c r="P497" s="9"/>
      <c r="Q497" s="9"/>
      <c r="R497" s="9"/>
      <c r="S497" s="9"/>
      <c r="T497" s="9"/>
      <c r="U497" s="9"/>
      <c r="V497" s="9"/>
      <c r="W497" s="9"/>
      <c r="X497" s="9"/>
      <c r="Y497" s="9"/>
      <c r="Z497" s="9"/>
      <c r="AA497" s="9"/>
      <c r="AB497" s="9"/>
      <c r="AC497" s="9"/>
      <c r="AD497" s="9"/>
      <c r="AE497" s="9"/>
      <c r="AF497" s="9"/>
      <c r="AG497" s="9"/>
      <c r="AH497" s="9"/>
      <c r="AI497" s="9"/>
      <c r="AJ497" s="9"/>
      <c r="AK497" s="9"/>
      <c r="AL497" s="9"/>
      <c r="AM497" s="10"/>
      <c r="AN497" s="535"/>
      <c r="AO497" s="6">
        <f t="shared" si="21"/>
        <v>0</v>
      </c>
      <c r="AP497" s="6" t="str">
        <f>IF($D497="","",IF(COUNTIF(SPDB!$B$5:$B$50,$D497)=0,"適用無い？確認して",_xlfn.XLOOKUP($D497,SPDB!$B$5:$B$50,SPDB!$H$5:$H$50,"",,)))</f>
        <v/>
      </c>
      <c r="AQ497" s="112"/>
      <c r="AR497" s="6" t="str">
        <f t="shared" si="22"/>
        <v/>
      </c>
      <c r="AS497" s="6" t="str">
        <f>IF(D497="","",IF(AP497=0,"データ無!!",IF(COUNTIF(WeDB!$D$4:$D$183,$AP497)&gt;0,"WE適用",IF(AP497="適用無い？確認して","データ無!!",IF(AP497="（適用外）","適用無し","WE適用")))))</f>
        <v/>
      </c>
      <c r="AT497" s="6" t="str">
        <f>IF(AND(AS497="WE適用",COUNTIF(Planning!$AS$10:$AS$896,$AP497&amp;"_"&amp;$AR497)&gt;0),"計画ok",IF(AND(AS497="WE適用",COUNTIF(Planning!$AS$10:$AS$896,$AP497&amp;"_"&amp;$AR497)=0),"未反映NG",""))</f>
        <v/>
      </c>
      <c r="AU497" s="6" t="str">
        <f t="shared" si="23"/>
        <v>_</v>
      </c>
    </row>
    <row r="498" spans="1:47" hidden="1" x14ac:dyDescent="0.35">
      <c r="A498" s="8"/>
      <c r="B498" s="9"/>
      <c r="C498" s="9"/>
      <c r="D498" s="9"/>
      <c r="E498" s="9"/>
      <c r="F498" s="9"/>
      <c r="G498" s="9"/>
      <c r="H498" s="9"/>
      <c r="I498" s="9"/>
      <c r="J498" s="9"/>
      <c r="K498" s="9"/>
      <c r="L498" s="9"/>
      <c r="M498" s="9"/>
      <c r="N498" s="9"/>
      <c r="O498" s="9"/>
      <c r="P498" s="9"/>
      <c r="Q498" s="9"/>
      <c r="R498" s="9"/>
      <c r="S498" s="9"/>
      <c r="T498" s="9"/>
      <c r="U498" s="9"/>
      <c r="V498" s="9"/>
      <c r="W498" s="9"/>
      <c r="X498" s="9"/>
      <c r="Y498" s="9"/>
      <c r="Z498" s="9"/>
      <c r="AA498" s="9"/>
      <c r="AB498" s="9"/>
      <c r="AC498" s="9"/>
      <c r="AD498" s="9"/>
      <c r="AE498" s="9"/>
      <c r="AF498" s="9"/>
      <c r="AG498" s="9"/>
      <c r="AH498" s="9"/>
      <c r="AI498" s="9"/>
      <c r="AJ498" s="9"/>
      <c r="AK498" s="9"/>
      <c r="AL498" s="9"/>
      <c r="AM498" s="10"/>
      <c r="AN498" s="535"/>
      <c r="AO498" s="6">
        <f t="shared" si="21"/>
        <v>0</v>
      </c>
      <c r="AP498" s="6" t="str">
        <f>IF($D498="","",IF(COUNTIF(SPDB!$B$5:$B$50,$D498)=0,"適用無い？確認して",_xlfn.XLOOKUP($D498,SPDB!$B$5:$B$50,SPDB!$H$5:$H$50,"",,)))</f>
        <v/>
      </c>
      <c r="AQ498" s="112"/>
      <c r="AR498" s="6" t="str">
        <f t="shared" si="22"/>
        <v/>
      </c>
      <c r="AS498" s="6" t="str">
        <f>IF(D498="","",IF(AP498=0,"データ無!!",IF(COUNTIF(WeDB!$D$4:$D$183,$AP498)&gt;0,"WE適用",IF(AP498="適用無い？確認して","データ無!!",IF(AP498="（適用外）","適用無し","WE適用")))))</f>
        <v/>
      </c>
      <c r="AT498" s="6" t="str">
        <f>IF(AND(AS498="WE適用",COUNTIF(Planning!$AS$10:$AS$896,$AP498&amp;"_"&amp;$AR498)&gt;0),"計画ok",IF(AND(AS498="WE適用",COUNTIF(Planning!$AS$10:$AS$896,$AP498&amp;"_"&amp;$AR498)=0),"未反映NG",""))</f>
        <v/>
      </c>
      <c r="AU498" s="6" t="str">
        <f t="shared" si="23"/>
        <v>_</v>
      </c>
    </row>
    <row r="499" spans="1:47" hidden="1" x14ac:dyDescent="0.35">
      <c r="A499" s="8"/>
      <c r="B499" s="9"/>
      <c r="C499" s="9"/>
      <c r="D499" s="9"/>
      <c r="E499" s="9"/>
      <c r="F499" s="9"/>
      <c r="G499" s="9"/>
      <c r="H499" s="9"/>
      <c r="I499" s="9"/>
      <c r="J499" s="9"/>
      <c r="K499" s="9"/>
      <c r="L499" s="9"/>
      <c r="M499" s="9"/>
      <c r="N499" s="9"/>
      <c r="O499" s="9"/>
      <c r="P499" s="9"/>
      <c r="Q499" s="9"/>
      <c r="R499" s="9"/>
      <c r="S499" s="9"/>
      <c r="T499" s="9"/>
      <c r="U499" s="9"/>
      <c r="V499" s="9"/>
      <c r="W499" s="9"/>
      <c r="X499" s="9"/>
      <c r="Y499" s="9"/>
      <c r="Z499" s="9"/>
      <c r="AA499" s="9"/>
      <c r="AB499" s="9"/>
      <c r="AC499" s="9"/>
      <c r="AD499" s="9"/>
      <c r="AE499" s="9"/>
      <c r="AF499" s="9"/>
      <c r="AG499" s="9"/>
      <c r="AH499" s="9"/>
      <c r="AI499" s="9"/>
      <c r="AJ499" s="9"/>
      <c r="AK499" s="9"/>
      <c r="AL499" s="9"/>
      <c r="AM499" s="10"/>
      <c r="AN499" s="535"/>
      <c r="AO499" s="6">
        <f t="shared" si="21"/>
        <v>0</v>
      </c>
      <c r="AP499" s="6" t="str">
        <f>IF($D499="","",IF(COUNTIF(SPDB!$B$5:$B$50,$D499)=0,"適用無い？確認して",_xlfn.XLOOKUP($D499,SPDB!$B$5:$B$50,SPDB!$H$5:$H$50,"",,)))</f>
        <v/>
      </c>
      <c r="AQ499" s="112"/>
      <c r="AR499" s="6" t="str">
        <f t="shared" si="22"/>
        <v/>
      </c>
      <c r="AS499" s="6" t="str">
        <f>IF(D499="","",IF(AP499=0,"データ無!!",IF(COUNTIF(WeDB!$D$4:$D$183,$AP499)&gt;0,"WE適用",IF(AP499="適用無い？確認して","データ無!!",IF(AP499="（適用外）","適用無し","WE適用")))))</f>
        <v/>
      </c>
      <c r="AT499" s="6" t="str">
        <f>IF(AND(AS499="WE適用",COUNTIF(Planning!$AS$10:$AS$896,$AP499&amp;"_"&amp;$AR499)&gt;0),"計画ok",IF(AND(AS499="WE適用",COUNTIF(Planning!$AS$10:$AS$896,$AP499&amp;"_"&amp;$AR499)=0),"未反映NG",""))</f>
        <v/>
      </c>
      <c r="AU499" s="6" t="str">
        <f t="shared" si="23"/>
        <v>_</v>
      </c>
    </row>
    <row r="500" spans="1:47" hidden="1" x14ac:dyDescent="0.35">
      <c r="A500" s="8"/>
      <c r="B500" s="9"/>
      <c r="C500" s="9"/>
      <c r="D500" s="9"/>
      <c r="E500" s="9"/>
      <c r="F500" s="9"/>
      <c r="G500" s="9"/>
      <c r="H500" s="9"/>
      <c r="I500" s="9"/>
      <c r="J500" s="9"/>
      <c r="K500" s="9"/>
      <c r="L500" s="9"/>
      <c r="M500" s="9"/>
      <c r="N500" s="9"/>
      <c r="O500" s="9"/>
      <c r="P500" s="9"/>
      <c r="Q500" s="9"/>
      <c r="R500" s="9"/>
      <c r="S500" s="9"/>
      <c r="T500" s="9"/>
      <c r="U500" s="9"/>
      <c r="V500" s="9"/>
      <c r="W500" s="9"/>
      <c r="X500" s="9"/>
      <c r="Y500" s="9"/>
      <c r="Z500" s="9"/>
      <c r="AA500" s="9"/>
      <c r="AB500" s="9"/>
      <c r="AC500" s="9"/>
      <c r="AD500" s="9"/>
      <c r="AE500" s="9"/>
      <c r="AF500" s="9"/>
      <c r="AG500" s="9"/>
      <c r="AH500" s="9"/>
      <c r="AI500" s="9"/>
      <c r="AJ500" s="9"/>
      <c r="AK500" s="9"/>
      <c r="AL500" s="9"/>
      <c r="AM500" s="10"/>
      <c r="AN500" s="535"/>
      <c r="AO500" s="6">
        <f t="shared" si="21"/>
        <v>0</v>
      </c>
      <c r="AP500" s="6" t="str">
        <f>IF($D500="","",IF(COUNTIF(SPDB!$B$5:$B$50,$D500)=0,"適用無い？確認して",_xlfn.XLOOKUP($D500,SPDB!$B$5:$B$50,SPDB!$H$5:$H$50,"",,)))</f>
        <v/>
      </c>
      <c r="AQ500" s="112"/>
      <c r="AR500" s="6" t="str">
        <f t="shared" si="22"/>
        <v/>
      </c>
      <c r="AS500" s="6" t="str">
        <f>IF(D500="","",IF(AP500=0,"データ無!!",IF(COUNTIF(WeDB!$D$4:$D$183,$AP500)&gt;0,"WE適用",IF(AP500="適用無い？確認して","データ無!!",IF(AP500="（適用外）","適用無し","WE適用")))))</f>
        <v/>
      </c>
      <c r="AT500" s="6" t="str">
        <f>IF(AND(AS500="WE適用",COUNTIF(Planning!$AS$10:$AS$896,$AP500&amp;"_"&amp;$AR500)&gt;0),"計画ok",IF(AND(AS500="WE適用",COUNTIF(Planning!$AS$10:$AS$896,$AP500&amp;"_"&amp;$AR500)=0),"未反映NG",""))</f>
        <v/>
      </c>
      <c r="AU500" s="6" t="str">
        <f t="shared" si="23"/>
        <v>_</v>
      </c>
    </row>
    <row r="501" spans="1:47" hidden="1" x14ac:dyDescent="0.35">
      <c r="A501" s="8"/>
      <c r="B501" s="9"/>
      <c r="C501" s="9"/>
      <c r="D501" s="9"/>
      <c r="E501" s="9"/>
      <c r="F501" s="9"/>
      <c r="G501" s="9"/>
      <c r="H501" s="9"/>
      <c r="I501" s="9"/>
      <c r="J501" s="9"/>
      <c r="K501" s="9"/>
      <c r="L501" s="9"/>
      <c r="M501" s="9"/>
      <c r="N501" s="9"/>
      <c r="O501" s="9"/>
      <c r="P501" s="9"/>
      <c r="Q501" s="9"/>
      <c r="R501" s="9"/>
      <c r="S501" s="9"/>
      <c r="T501" s="9"/>
      <c r="U501" s="9"/>
      <c r="V501" s="9"/>
      <c r="W501" s="9"/>
      <c r="X501" s="9"/>
      <c r="Y501" s="9"/>
      <c r="Z501" s="9"/>
      <c r="AA501" s="9"/>
      <c r="AB501" s="9"/>
      <c r="AC501" s="9"/>
      <c r="AD501" s="9"/>
      <c r="AE501" s="9"/>
      <c r="AF501" s="9"/>
      <c r="AG501" s="9"/>
      <c r="AH501" s="9"/>
      <c r="AI501" s="9"/>
      <c r="AJ501" s="9"/>
      <c r="AK501" s="9"/>
      <c r="AL501" s="9"/>
      <c r="AM501" s="10"/>
      <c r="AN501" s="535"/>
      <c r="AO501" s="6">
        <f t="shared" si="21"/>
        <v>0</v>
      </c>
      <c r="AP501" s="6" t="str">
        <f>IF($D501="","",IF(COUNTIF(SPDB!$B$5:$B$50,$D501)=0,"適用無い？確認して",_xlfn.XLOOKUP($D501,SPDB!$B$5:$B$50,SPDB!$H$5:$H$50,"",,)))</f>
        <v/>
      </c>
      <c r="AQ501" s="112"/>
      <c r="AR501" s="6" t="str">
        <f t="shared" si="22"/>
        <v/>
      </c>
      <c r="AS501" s="6" t="str">
        <f>IF(D501="","",IF(AP501=0,"データ無!!",IF(COUNTIF(WeDB!$D$4:$D$183,$AP501)&gt;0,"WE適用",IF(AP501="適用無い？確認して","データ無!!",IF(AP501="（適用外）","適用無し","WE適用")))))</f>
        <v/>
      </c>
      <c r="AT501" s="6" t="str">
        <f>IF(AND(AS501="WE適用",COUNTIF(Planning!$AS$10:$AS$896,$AP501&amp;"_"&amp;$AR501)&gt;0),"計画ok",IF(AND(AS501="WE適用",COUNTIF(Planning!$AS$10:$AS$896,$AP501&amp;"_"&amp;$AR501)=0),"未反映NG",""))</f>
        <v/>
      </c>
      <c r="AU501" s="6" t="str">
        <f t="shared" si="23"/>
        <v>_</v>
      </c>
    </row>
    <row r="502" spans="1:47" hidden="1" x14ac:dyDescent="0.35">
      <c r="A502" s="8"/>
      <c r="B502" s="9"/>
      <c r="C502" s="9"/>
      <c r="D502" s="9"/>
      <c r="E502" s="9"/>
      <c r="F502" s="9"/>
      <c r="G502" s="9"/>
      <c r="H502" s="9"/>
      <c r="I502" s="9"/>
      <c r="J502" s="9"/>
      <c r="K502" s="9"/>
      <c r="L502" s="9"/>
      <c r="M502" s="9"/>
      <c r="N502" s="9"/>
      <c r="O502" s="9"/>
      <c r="P502" s="9"/>
      <c r="Q502" s="9"/>
      <c r="R502" s="9"/>
      <c r="S502" s="9"/>
      <c r="T502" s="9"/>
      <c r="U502" s="9"/>
      <c r="V502" s="9"/>
      <c r="W502" s="9"/>
      <c r="X502" s="9"/>
      <c r="Y502" s="9"/>
      <c r="Z502" s="9"/>
      <c r="AA502" s="9"/>
      <c r="AB502" s="9"/>
      <c r="AC502" s="9"/>
      <c r="AD502" s="9"/>
      <c r="AE502" s="9"/>
      <c r="AF502" s="9"/>
      <c r="AG502" s="9"/>
      <c r="AH502" s="9"/>
      <c r="AI502" s="9"/>
      <c r="AJ502" s="9"/>
      <c r="AK502" s="9"/>
      <c r="AL502" s="9"/>
      <c r="AM502" s="10"/>
      <c r="AN502" s="535"/>
      <c r="AO502" s="6">
        <f t="shared" si="21"/>
        <v>0</v>
      </c>
      <c r="AP502" s="6" t="str">
        <f>IF($D502="","",IF(COUNTIF(SPDB!$B$5:$B$50,$D502)=0,"適用無い？確認して",_xlfn.XLOOKUP($D502,SPDB!$B$5:$B$50,SPDB!$H$5:$H$50,"",,)))</f>
        <v/>
      </c>
      <c r="AQ502" s="112"/>
      <c r="AR502" s="6" t="str">
        <f t="shared" si="22"/>
        <v/>
      </c>
      <c r="AS502" s="6" t="str">
        <f>IF(D502="","",IF(AP502=0,"データ無!!",IF(COUNTIF(WeDB!$D$4:$D$183,$AP502)&gt;0,"WE適用",IF(AP502="適用無い？確認して","データ無!!",IF(AP502="（適用外）","適用無し","WE適用")))))</f>
        <v/>
      </c>
      <c r="AT502" s="6" t="str">
        <f>IF(AND(AS502="WE適用",COUNTIF(Planning!$AS$10:$AS$896,$AP502&amp;"_"&amp;$AR502)&gt;0),"計画ok",IF(AND(AS502="WE適用",COUNTIF(Planning!$AS$10:$AS$896,$AP502&amp;"_"&amp;$AR502)=0),"未反映NG",""))</f>
        <v/>
      </c>
      <c r="AU502" s="6" t="str">
        <f t="shared" si="23"/>
        <v>_</v>
      </c>
    </row>
    <row r="503" spans="1:47" hidden="1" x14ac:dyDescent="0.35">
      <c r="A503" s="8"/>
      <c r="B503" s="9"/>
      <c r="C503" s="9"/>
      <c r="D503" s="9"/>
      <c r="E503" s="9"/>
      <c r="F503" s="9"/>
      <c r="G503" s="9"/>
      <c r="H503" s="9"/>
      <c r="I503" s="9"/>
      <c r="J503" s="9"/>
      <c r="K503" s="9"/>
      <c r="L503" s="9"/>
      <c r="M503" s="9"/>
      <c r="N503" s="9"/>
      <c r="O503" s="9"/>
      <c r="P503" s="9"/>
      <c r="Q503" s="9"/>
      <c r="R503" s="9"/>
      <c r="S503" s="9"/>
      <c r="T503" s="9"/>
      <c r="U503" s="9"/>
      <c r="V503" s="9"/>
      <c r="W503" s="9"/>
      <c r="X503" s="9"/>
      <c r="Y503" s="9"/>
      <c r="Z503" s="9"/>
      <c r="AA503" s="9"/>
      <c r="AB503" s="9"/>
      <c r="AC503" s="9"/>
      <c r="AD503" s="9"/>
      <c r="AE503" s="9"/>
      <c r="AF503" s="9"/>
      <c r="AG503" s="9"/>
      <c r="AH503" s="9"/>
      <c r="AI503" s="9"/>
      <c r="AJ503" s="9"/>
      <c r="AK503" s="9"/>
      <c r="AL503" s="9"/>
      <c r="AM503" s="10"/>
      <c r="AN503" s="535"/>
      <c r="AO503" s="6">
        <f t="shared" si="21"/>
        <v>0</v>
      </c>
      <c r="AP503" s="6" t="str">
        <f>IF($D503="","",IF(COUNTIF(SPDB!$B$5:$B$50,$D503)=0,"適用無い？確認して",_xlfn.XLOOKUP($D503,SPDB!$B$5:$B$50,SPDB!$H$5:$H$50,"",,)))</f>
        <v/>
      </c>
      <c r="AQ503" s="112"/>
      <c r="AR503" s="6" t="str">
        <f t="shared" si="22"/>
        <v/>
      </c>
      <c r="AS503" s="6" t="str">
        <f>IF(D503="","",IF(AP503=0,"データ無!!",IF(COUNTIF(WeDB!$D$4:$D$183,$AP503)&gt;0,"WE適用",IF(AP503="適用無い？確認して","データ無!!",IF(AP503="（適用外）","適用無し","WE適用")))))</f>
        <v/>
      </c>
      <c r="AT503" s="6" t="str">
        <f>IF(AND(AS503="WE適用",COUNTIF(Planning!$AS$10:$AS$896,$AP503&amp;"_"&amp;$AR503)&gt;0),"計画ok",IF(AND(AS503="WE適用",COUNTIF(Planning!$AS$10:$AS$896,$AP503&amp;"_"&amp;$AR503)=0),"未反映NG",""))</f>
        <v/>
      </c>
      <c r="AU503" s="6" t="str">
        <f t="shared" si="23"/>
        <v>_</v>
      </c>
    </row>
    <row r="504" spans="1:47" hidden="1" x14ac:dyDescent="0.35">
      <c r="A504" s="8"/>
      <c r="B504" s="9"/>
      <c r="C504" s="9"/>
      <c r="D504" s="9"/>
      <c r="E504" s="9"/>
      <c r="F504" s="9"/>
      <c r="G504" s="9"/>
      <c r="H504" s="9"/>
      <c r="I504" s="9"/>
      <c r="J504" s="9"/>
      <c r="K504" s="9"/>
      <c r="L504" s="9"/>
      <c r="M504" s="9"/>
      <c r="N504" s="9"/>
      <c r="O504" s="9"/>
      <c r="P504" s="9"/>
      <c r="Q504" s="9"/>
      <c r="R504" s="9"/>
      <c r="S504" s="9"/>
      <c r="T504" s="9"/>
      <c r="U504" s="9"/>
      <c r="V504" s="9"/>
      <c r="W504" s="9"/>
      <c r="X504" s="9"/>
      <c r="Y504" s="9"/>
      <c r="Z504" s="9"/>
      <c r="AA504" s="9"/>
      <c r="AB504" s="9"/>
      <c r="AC504" s="9"/>
      <c r="AD504" s="9"/>
      <c r="AE504" s="9"/>
      <c r="AF504" s="9"/>
      <c r="AG504" s="9"/>
      <c r="AH504" s="9"/>
      <c r="AI504" s="9"/>
      <c r="AJ504" s="9"/>
      <c r="AK504" s="9"/>
      <c r="AL504" s="9"/>
      <c r="AM504" s="10"/>
      <c r="AN504" s="535"/>
      <c r="AO504" s="6">
        <f t="shared" si="21"/>
        <v>0</v>
      </c>
      <c r="AP504" s="6" t="str">
        <f>IF($D504="","",IF(COUNTIF(SPDB!$B$5:$B$50,$D504)=0,"適用無い？確認して",_xlfn.XLOOKUP($D504,SPDB!$B$5:$B$50,SPDB!$H$5:$H$50,"",,)))</f>
        <v/>
      </c>
      <c r="AQ504" s="112"/>
      <c r="AR504" s="6" t="str">
        <f t="shared" si="22"/>
        <v/>
      </c>
      <c r="AS504" s="6" t="str">
        <f>IF(D504="","",IF(AP504=0,"データ無!!",IF(COUNTIF(WeDB!$D$4:$D$183,$AP504)&gt;0,"WE適用",IF(AP504="適用無い？確認して","データ無!!",IF(AP504="（適用外）","適用無し","WE適用")))))</f>
        <v/>
      </c>
      <c r="AT504" s="6" t="str">
        <f>IF(AND(AS504="WE適用",COUNTIF(Planning!$AS$10:$AS$896,$AP504&amp;"_"&amp;$AR504)&gt;0),"計画ok",IF(AND(AS504="WE適用",COUNTIF(Planning!$AS$10:$AS$896,$AP504&amp;"_"&amp;$AR504)=0),"未反映NG",""))</f>
        <v/>
      </c>
      <c r="AU504" s="6" t="str">
        <f t="shared" si="23"/>
        <v>_</v>
      </c>
    </row>
    <row r="505" spans="1:47" hidden="1" x14ac:dyDescent="0.35">
      <c r="A505" s="8"/>
      <c r="B505" s="9"/>
      <c r="C505" s="9"/>
      <c r="D505" s="9"/>
      <c r="E505" s="9"/>
      <c r="F505" s="9"/>
      <c r="G505" s="9"/>
      <c r="H505" s="9"/>
      <c r="I505" s="9"/>
      <c r="J505" s="9"/>
      <c r="K505" s="9"/>
      <c r="L505" s="9"/>
      <c r="M505" s="9"/>
      <c r="N505" s="9"/>
      <c r="O505" s="9"/>
      <c r="P505" s="9"/>
      <c r="Q505" s="9"/>
      <c r="R505" s="9"/>
      <c r="S505" s="9"/>
      <c r="T505" s="9"/>
      <c r="U505" s="9"/>
      <c r="V505" s="9"/>
      <c r="W505" s="9"/>
      <c r="X505" s="9"/>
      <c r="Y505" s="9"/>
      <c r="Z505" s="9"/>
      <c r="AA505" s="9"/>
      <c r="AB505" s="9"/>
      <c r="AC505" s="9"/>
      <c r="AD505" s="9"/>
      <c r="AE505" s="9"/>
      <c r="AF505" s="9"/>
      <c r="AG505" s="9"/>
      <c r="AH505" s="9"/>
      <c r="AI505" s="9"/>
      <c r="AJ505" s="9"/>
      <c r="AK505" s="9"/>
      <c r="AL505" s="9"/>
      <c r="AM505" s="10"/>
      <c r="AN505" s="535"/>
      <c r="AO505" s="6">
        <f t="shared" si="21"/>
        <v>0</v>
      </c>
      <c r="AP505" s="6" t="str">
        <f>IF($D505="","",IF(COUNTIF(SPDB!$B$5:$B$50,$D505)=0,"適用無い？確認して",_xlfn.XLOOKUP($D505,SPDB!$B$5:$B$50,SPDB!$H$5:$H$50,"",,)))</f>
        <v/>
      </c>
      <c r="AQ505" s="112"/>
      <c r="AR505" s="6" t="str">
        <f t="shared" si="22"/>
        <v/>
      </c>
      <c r="AS505" s="6" t="str">
        <f>IF(D505="","",IF(AP505=0,"データ無!!",IF(COUNTIF(WeDB!$D$4:$D$183,$AP505)&gt;0,"WE適用",IF(AP505="適用無い？確認して","データ無!!",IF(AP505="（適用外）","適用無し","WE適用")))))</f>
        <v/>
      </c>
      <c r="AT505" s="6" t="str">
        <f>IF(AND(AS505="WE適用",COUNTIF(Planning!$AS$10:$AS$896,$AP505&amp;"_"&amp;$AR505)&gt;0),"計画ok",IF(AND(AS505="WE適用",COUNTIF(Planning!$AS$10:$AS$896,$AP505&amp;"_"&amp;$AR505)=0),"未反映NG",""))</f>
        <v/>
      </c>
      <c r="AU505" s="6" t="str">
        <f t="shared" si="23"/>
        <v>_</v>
      </c>
    </row>
    <row r="506" spans="1:47" hidden="1" x14ac:dyDescent="0.35">
      <c r="A506" s="8"/>
      <c r="B506" s="9"/>
      <c r="C506" s="9"/>
      <c r="D506" s="9"/>
      <c r="E506" s="9"/>
      <c r="F506" s="9"/>
      <c r="G506" s="9"/>
      <c r="H506" s="9"/>
      <c r="I506" s="9"/>
      <c r="J506" s="9"/>
      <c r="K506" s="9"/>
      <c r="L506" s="9"/>
      <c r="M506" s="9"/>
      <c r="N506" s="9"/>
      <c r="O506" s="9"/>
      <c r="P506" s="9"/>
      <c r="Q506" s="9"/>
      <c r="R506" s="9"/>
      <c r="S506" s="9"/>
      <c r="T506" s="9"/>
      <c r="U506" s="9"/>
      <c r="V506" s="9"/>
      <c r="W506" s="9"/>
      <c r="X506" s="9"/>
      <c r="Y506" s="9"/>
      <c r="Z506" s="9"/>
      <c r="AA506" s="9"/>
      <c r="AB506" s="9"/>
      <c r="AC506" s="9"/>
      <c r="AD506" s="9"/>
      <c r="AE506" s="9"/>
      <c r="AF506" s="9"/>
      <c r="AG506" s="9"/>
      <c r="AH506" s="9"/>
      <c r="AI506" s="9"/>
      <c r="AJ506" s="9"/>
      <c r="AK506" s="9"/>
      <c r="AL506" s="9"/>
      <c r="AM506" s="10"/>
      <c r="AN506" s="535"/>
      <c r="AO506" s="6">
        <f t="shared" si="21"/>
        <v>0</v>
      </c>
      <c r="AP506" s="6" t="str">
        <f>IF($D506="","",IF(COUNTIF(SPDB!$B$5:$B$50,$D506)=0,"適用無い？確認して",_xlfn.XLOOKUP($D506,SPDB!$B$5:$B$50,SPDB!$H$5:$H$50,"",,)))</f>
        <v/>
      </c>
      <c r="AQ506" s="112"/>
      <c r="AR506" s="6" t="str">
        <f t="shared" si="22"/>
        <v/>
      </c>
      <c r="AS506" s="6" t="str">
        <f>IF(D506="","",IF(AP506=0,"データ無!!",IF(COUNTIF(WeDB!$D$4:$D$183,$AP506)&gt;0,"WE適用",IF(AP506="適用無い？確認して","データ無!!",IF(AP506="（適用外）","適用無し","WE適用")))))</f>
        <v/>
      </c>
      <c r="AT506" s="6" t="str">
        <f>IF(AND(AS506="WE適用",COUNTIF(Planning!$AS$10:$AS$896,$AP506&amp;"_"&amp;$AR506)&gt;0),"計画ok",IF(AND(AS506="WE適用",COUNTIF(Planning!$AS$10:$AS$896,$AP506&amp;"_"&amp;$AR506)=0),"未反映NG",""))</f>
        <v/>
      </c>
      <c r="AU506" s="6" t="str">
        <f t="shared" si="23"/>
        <v>_</v>
      </c>
    </row>
    <row r="507" spans="1:47" hidden="1" x14ac:dyDescent="0.35">
      <c r="A507" s="8"/>
      <c r="B507" s="9"/>
      <c r="C507" s="9"/>
      <c r="D507" s="9"/>
      <c r="E507" s="9"/>
      <c r="F507" s="9"/>
      <c r="G507" s="9"/>
      <c r="H507" s="9"/>
      <c r="I507" s="9"/>
      <c r="J507" s="9"/>
      <c r="K507" s="9"/>
      <c r="L507" s="9"/>
      <c r="M507" s="9"/>
      <c r="N507" s="9"/>
      <c r="O507" s="9"/>
      <c r="P507" s="9"/>
      <c r="Q507" s="9"/>
      <c r="R507" s="9"/>
      <c r="S507" s="9"/>
      <c r="T507" s="9"/>
      <c r="U507" s="9"/>
      <c r="V507" s="9"/>
      <c r="W507" s="9"/>
      <c r="X507" s="9"/>
      <c r="Y507" s="9"/>
      <c r="Z507" s="9"/>
      <c r="AA507" s="9"/>
      <c r="AB507" s="9"/>
      <c r="AC507" s="9"/>
      <c r="AD507" s="9"/>
      <c r="AE507" s="9"/>
      <c r="AF507" s="9"/>
      <c r="AG507" s="9"/>
      <c r="AH507" s="9"/>
      <c r="AI507" s="9"/>
      <c r="AJ507" s="9"/>
      <c r="AK507" s="9"/>
      <c r="AL507" s="9"/>
      <c r="AM507" s="10"/>
      <c r="AN507" s="535"/>
      <c r="AO507" s="6">
        <f t="shared" si="21"/>
        <v>0</v>
      </c>
      <c r="AP507" s="6" t="str">
        <f>IF($D507="","",IF(COUNTIF(SPDB!$B$5:$B$50,$D507)=0,"適用無い？確認して",_xlfn.XLOOKUP($D507,SPDB!$B$5:$B$50,SPDB!$H$5:$H$50,"",,)))</f>
        <v/>
      </c>
      <c r="AQ507" s="112"/>
      <c r="AR507" s="6" t="str">
        <f t="shared" si="22"/>
        <v/>
      </c>
      <c r="AS507" s="6" t="str">
        <f>IF(D507="","",IF(AP507=0,"データ無!!",IF(COUNTIF(WeDB!$D$4:$D$183,$AP507)&gt;0,"WE適用",IF(AP507="適用無い？確認して","データ無!!",IF(AP507="（適用外）","適用無し","WE適用")))))</f>
        <v/>
      </c>
      <c r="AT507" s="6" t="str">
        <f>IF(AND(AS507="WE適用",COUNTIF(Planning!$AS$10:$AS$896,$AP507&amp;"_"&amp;$AR507)&gt;0),"計画ok",IF(AND(AS507="WE適用",COUNTIF(Planning!$AS$10:$AS$896,$AP507&amp;"_"&amp;$AR507)=0),"未反映NG",""))</f>
        <v/>
      </c>
      <c r="AU507" s="6" t="str">
        <f t="shared" si="23"/>
        <v>_</v>
      </c>
    </row>
    <row r="508" spans="1:47" hidden="1" x14ac:dyDescent="0.35">
      <c r="A508" s="8"/>
      <c r="B508" s="9"/>
      <c r="C508" s="9"/>
      <c r="D508" s="9"/>
      <c r="E508" s="9"/>
      <c r="F508" s="9"/>
      <c r="G508" s="9"/>
      <c r="H508" s="9"/>
      <c r="I508" s="9"/>
      <c r="J508" s="9"/>
      <c r="K508" s="9"/>
      <c r="L508" s="9"/>
      <c r="M508" s="9"/>
      <c r="N508" s="9"/>
      <c r="O508" s="9"/>
      <c r="P508" s="9"/>
      <c r="Q508" s="9"/>
      <c r="R508" s="9"/>
      <c r="S508" s="9"/>
      <c r="T508" s="9"/>
      <c r="U508" s="9"/>
      <c r="V508" s="9"/>
      <c r="W508" s="9"/>
      <c r="X508" s="9"/>
      <c r="Y508" s="9"/>
      <c r="Z508" s="9"/>
      <c r="AA508" s="9"/>
      <c r="AB508" s="9"/>
      <c r="AC508" s="9"/>
      <c r="AD508" s="9"/>
      <c r="AE508" s="9"/>
      <c r="AF508" s="9"/>
      <c r="AG508" s="9"/>
      <c r="AH508" s="9"/>
      <c r="AI508" s="9"/>
      <c r="AJ508" s="9"/>
      <c r="AK508" s="9"/>
      <c r="AL508" s="9"/>
      <c r="AM508" s="10"/>
      <c r="AN508" s="535"/>
      <c r="AO508" s="6">
        <f t="shared" si="21"/>
        <v>0</v>
      </c>
      <c r="AP508" s="6" t="str">
        <f>IF($D508="","",IF(COUNTIF(SPDB!$B$5:$B$50,$D508)=0,"適用無い？確認して",_xlfn.XLOOKUP($D508,SPDB!$B$5:$B$50,SPDB!$H$5:$H$50,"",,)))</f>
        <v/>
      </c>
      <c r="AQ508" s="112"/>
      <c r="AR508" s="6" t="str">
        <f t="shared" si="22"/>
        <v/>
      </c>
      <c r="AS508" s="6" t="str">
        <f>IF(D508="","",IF(AP508=0,"データ無!!",IF(COUNTIF(WeDB!$D$4:$D$183,$AP508)&gt;0,"WE適用",IF(AP508="適用無い？確認して","データ無!!",IF(AP508="（適用外）","適用無し","WE適用")))))</f>
        <v/>
      </c>
      <c r="AT508" s="6" t="str">
        <f>IF(AND(AS508="WE適用",COUNTIF(Planning!$AS$10:$AS$896,$AP508&amp;"_"&amp;$AR508)&gt;0),"計画ok",IF(AND(AS508="WE適用",COUNTIF(Planning!$AS$10:$AS$896,$AP508&amp;"_"&amp;$AR508)=0),"未反映NG",""))</f>
        <v/>
      </c>
      <c r="AU508" s="6" t="str">
        <f t="shared" si="23"/>
        <v>_</v>
      </c>
    </row>
    <row r="509" spans="1:47" hidden="1" x14ac:dyDescent="0.35">
      <c r="A509" s="8"/>
      <c r="B509" s="9"/>
      <c r="C509" s="9"/>
      <c r="D509" s="9"/>
      <c r="E509" s="9"/>
      <c r="F509" s="9"/>
      <c r="G509" s="9"/>
      <c r="H509" s="9"/>
      <c r="I509" s="9"/>
      <c r="J509" s="9"/>
      <c r="K509" s="9"/>
      <c r="L509" s="9"/>
      <c r="M509" s="9"/>
      <c r="N509" s="9"/>
      <c r="O509" s="9"/>
      <c r="P509" s="9"/>
      <c r="Q509" s="9"/>
      <c r="R509" s="9"/>
      <c r="S509" s="9"/>
      <c r="T509" s="9"/>
      <c r="U509" s="9"/>
      <c r="V509" s="9"/>
      <c r="W509" s="9"/>
      <c r="X509" s="9"/>
      <c r="Y509" s="9"/>
      <c r="Z509" s="9"/>
      <c r="AA509" s="9"/>
      <c r="AB509" s="9"/>
      <c r="AC509" s="9"/>
      <c r="AD509" s="9"/>
      <c r="AE509" s="9"/>
      <c r="AF509" s="9"/>
      <c r="AG509" s="9"/>
      <c r="AH509" s="9"/>
      <c r="AI509" s="9"/>
      <c r="AJ509" s="9"/>
      <c r="AK509" s="9"/>
      <c r="AL509" s="9"/>
      <c r="AM509" s="10"/>
      <c r="AN509" s="535"/>
      <c r="AO509" s="6">
        <f t="shared" si="21"/>
        <v>0</v>
      </c>
      <c r="AP509" s="6" t="str">
        <f>IF($D509="","",IF(COUNTIF(SPDB!$B$5:$B$50,$D509)=0,"適用無い？確認して",_xlfn.XLOOKUP($D509,SPDB!$B$5:$B$50,SPDB!$H$5:$H$50,"",,)))</f>
        <v/>
      </c>
      <c r="AQ509" s="112"/>
      <c r="AR509" s="6" t="str">
        <f t="shared" si="22"/>
        <v/>
      </c>
      <c r="AS509" s="6" t="str">
        <f>IF(D509="","",IF(AP509=0,"データ無!!",IF(COUNTIF(WeDB!$D$4:$D$183,$AP509)&gt;0,"WE適用",IF(AP509="適用無い？確認して","データ無!!",IF(AP509="（適用外）","適用無し","WE適用")))))</f>
        <v/>
      </c>
      <c r="AT509" s="6" t="str">
        <f>IF(AND(AS509="WE適用",COUNTIF(Planning!$AS$10:$AS$896,$AP509&amp;"_"&amp;$AR509)&gt;0),"計画ok",IF(AND(AS509="WE適用",COUNTIF(Planning!$AS$10:$AS$896,$AP509&amp;"_"&amp;$AR509)=0),"未反映NG",""))</f>
        <v/>
      </c>
      <c r="AU509" s="6" t="str">
        <f t="shared" si="23"/>
        <v>_</v>
      </c>
    </row>
    <row r="510" spans="1:47" hidden="1" x14ac:dyDescent="0.35">
      <c r="A510" s="8"/>
      <c r="B510" s="9"/>
      <c r="C510" s="9"/>
      <c r="D510" s="9"/>
      <c r="E510" s="9"/>
      <c r="F510" s="9"/>
      <c r="G510" s="9"/>
      <c r="H510" s="9"/>
      <c r="I510" s="9"/>
      <c r="J510" s="9"/>
      <c r="K510" s="9"/>
      <c r="L510" s="9"/>
      <c r="M510" s="9"/>
      <c r="N510" s="9"/>
      <c r="O510" s="9"/>
      <c r="P510" s="9"/>
      <c r="Q510" s="9"/>
      <c r="R510" s="9"/>
      <c r="S510" s="9"/>
      <c r="T510" s="9"/>
      <c r="U510" s="9"/>
      <c r="V510" s="9"/>
      <c r="W510" s="9"/>
      <c r="X510" s="9"/>
      <c r="Y510" s="9"/>
      <c r="Z510" s="9"/>
      <c r="AA510" s="9"/>
      <c r="AB510" s="9"/>
      <c r="AC510" s="9"/>
      <c r="AD510" s="9"/>
      <c r="AE510" s="9"/>
      <c r="AF510" s="9"/>
      <c r="AG510" s="9"/>
      <c r="AH510" s="9"/>
      <c r="AI510" s="9"/>
      <c r="AJ510" s="9"/>
      <c r="AK510" s="9"/>
      <c r="AL510" s="9"/>
      <c r="AM510" s="10"/>
      <c r="AN510" s="535"/>
      <c r="AO510" s="6">
        <f t="shared" si="21"/>
        <v>0</v>
      </c>
      <c r="AP510" s="6" t="str">
        <f>IF($D510="","",IF(COUNTIF(SPDB!$B$5:$B$50,$D510)=0,"適用無い？確認して",_xlfn.XLOOKUP($D510,SPDB!$B$5:$B$50,SPDB!$H$5:$H$50,"",,)))</f>
        <v/>
      </c>
      <c r="AQ510" s="112"/>
      <c r="AR510" s="6" t="str">
        <f t="shared" si="22"/>
        <v/>
      </c>
      <c r="AS510" s="6" t="str">
        <f>IF(D510="","",IF(AP510=0,"データ無!!",IF(COUNTIF(WeDB!$D$4:$D$183,$AP510)&gt;0,"WE適用",IF(AP510="適用無い？確認して","データ無!!",IF(AP510="（適用外）","適用無し","WE適用")))))</f>
        <v/>
      </c>
      <c r="AT510" s="6" t="str">
        <f>IF(AND(AS510="WE適用",COUNTIF(Planning!$AS$10:$AS$896,$AP510&amp;"_"&amp;$AR510)&gt;0),"計画ok",IF(AND(AS510="WE適用",COUNTIF(Planning!$AS$10:$AS$896,$AP510&amp;"_"&amp;$AR510)=0),"未反映NG",""))</f>
        <v/>
      </c>
      <c r="AU510" s="6" t="str">
        <f t="shared" si="23"/>
        <v>_</v>
      </c>
    </row>
    <row r="511" spans="1:47" hidden="1" x14ac:dyDescent="0.35">
      <c r="A511" s="8"/>
      <c r="B511" s="9"/>
      <c r="C511" s="9"/>
      <c r="D511" s="9"/>
      <c r="E511" s="9"/>
      <c r="F511" s="9"/>
      <c r="G511" s="9"/>
      <c r="H511" s="9"/>
      <c r="I511" s="9"/>
      <c r="J511" s="9"/>
      <c r="K511" s="9"/>
      <c r="L511" s="9"/>
      <c r="M511" s="9"/>
      <c r="N511" s="9"/>
      <c r="O511" s="9"/>
      <c r="P511" s="9"/>
      <c r="Q511" s="9"/>
      <c r="R511" s="9"/>
      <c r="S511" s="9"/>
      <c r="T511" s="9"/>
      <c r="U511" s="9"/>
      <c r="V511" s="9"/>
      <c r="W511" s="9"/>
      <c r="X511" s="9"/>
      <c r="Y511" s="9"/>
      <c r="Z511" s="9"/>
      <c r="AA511" s="9"/>
      <c r="AB511" s="9"/>
      <c r="AC511" s="9"/>
      <c r="AD511" s="9"/>
      <c r="AE511" s="9"/>
      <c r="AF511" s="9"/>
      <c r="AG511" s="9"/>
      <c r="AH511" s="9"/>
      <c r="AI511" s="9"/>
      <c r="AJ511" s="9"/>
      <c r="AK511" s="9"/>
      <c r="AL511" s="9"/>
      <c r="AM511" s="10"/>
      <c r="AN511" s="535"/>
      <c r="AO511" s="6">
        <f t="shared" si="21"/>
        <v>0</v>
      </c>
      <c r="AP511" s="6" t="str">
        <f>IF($D511="","",IF(COUNTIF(SPDB!$B$5:$B$50,$D511)=0,"適用無い？確認して",_xlfn.XLOOKUP($D511,SPDB!$B$5:$B$50,SPDB!$H$5:$H$50,"",,)))</f>
        <v/>
      </c>
      <c r="AQ511" s="112"/>
      <c r="AR511" s="6" t="str">
        <f t="shared" si="22"/>
        <v/>
      </c>
      <c r="AS511" s="6" t="str">
        <f>IF(D511="","",IF(AP511=0,"データ無!!",IF(COUNTIF(WeDB!$D$4:$D$183,$AP511)&gt;0,"WE適用",IF(AP511="適用無い？確認して","データ無!!",IF(AP511="（適用外）","適用無し","WE適用")))))</f>
        <v/>
      </c>
      <c r="AT511" s="6" t="str">
        <f>IF(AND(AS511="WE適用",COUNTIF(Planning!$AS$10:$AS$896,$AP511&amp;"_"&amp;$AR511)&gt;0),"計画ok",IF(AND(AS511="WE適用",COUNTIF(Planning!$AS$10:$AS$896,$AP511&amp;"_"&amp;$AR511)=0),"未反映NG",""))</f>
        <v/>
      </c>
      <c r="AU511" s="6" t="str">
        <f t="shared" si="23"/>
        <v>_</v>
      </c>
    </row>
    <row r="512" spans="1:47" hidden="1" x14ac:dyDescent="0.35">
      <c r="A512" s="8"/>
      <c r="B512" s="9"/>
      <c r="C512" s="9"/>
      <c r="D512" s="9"/>
      <c r="E512" s="9"/>
      <c r="F512" s="9"/>
      <c r="G512" s="9"/>
      <c r="H512" s="9"/>
      <c r="I512" s="9"/>
      <c r="J512" s="9"/>
      <c r="K512" s="9"/>
      <c r="L512" s="9"/>
      <c r="M512" s="9"/>
      <c r="N512" s="9"/>
      <c r="O512" s="9"/>
      <c r="P512" s="9"/>
      <c r="Q512" s="9"/>
      <c r="R512" s="9"/>
      <c r="S512" s="9"/>
      <c r="T512" s="9"/>
      <c r="U512" s="9"/>
      <c r="V512" s="9"/>
      <c r="W512" s="9"/>
      <c r="X512" s="9"/>
      <c r="Y512" s="9"/>
      <c r="Z512" s="9"/>
      <c r="AA512" s="9"/>
      <c r="AB512" s="9"/>
      <c r="AC512" s="9"/>
      <c r="AD512" s="9"/>
      <c r="AE512" s="9"/>
      <c r="AF512" s="9"/>
      <c r="AG512" s="9"/>
      <c r="AH512" s="9"/>
      <c r="AI512" s="9"/>
      <c r="AJ512" s="9"/>
      <c r="AK512" s="9"/>
      <c r="AL512" s="9"/>
      <c r="AM512" s="10"/>
      <c r="AN512" s="535"/>
      <c r="AO512" s="6">
        <f t="shared" si="21"/>
        <v>0</v>
      </c>
      <c r="AP512" s="6" t="str">
        <f>IF($D512="","",IF(COUNTIF(SPDB!$B$5:$B$50,$D512)=0,"適用無い？確認して",_xlfn.XLOOKUP($D512,SPDB!$B$5:$B$50,SPDB!$H$5:$H$50,"",,)))</f>
        <v/>
      </c>
      <c r="AQ512" s="112"/>
      <c r="AR512" s="6" t="str">
        <f t="shared" si="22"/>
        <v/>
      </c>
      <c r="AS512" s="6" t="str">
        <f>IF(D512="","",IF(AP512=0,"データ無!!",IF(COUNTIF(WeDB!$D$4:$D$183,$AP512)&gt;0,"WE適用",IF(AP512="適用無い？確認して","データ無!!",IF(AP512="（適用外）","適用無し","WE適用")))))</f>
        <v/>
      </c>
      <c r="AT512" s="6" t="str">
        <f>IF(AND(AS512="WE適用",COUNTIF(Planning!$AS$10:$AS$896,$AP512&amp;"_"&amp;$AR512)&gt;0),"計画ok",IF(AND(AS512="WE適用",COUNTIF(Planning!$AS$10:$AS$896,$AP512&amp;"_"&amp;$AR512)=0),"未反映NG",""))</f>
        <v/>
      </c>
      <c r="AU512" s="6" t="str">
        <f t="shared" si="23"/>
        <v>_</v>
      </c>
    </row>
    <row r="513" spans="1:47" hidden="1" x14ac:dyDescent="0.35">
      <c r="A513" s="8"/>
      <c r="B513" s="9"/>
      <c r="C513" s="9"/>
      <c r="D513" s="9"/>
      <c r="E513" s="9"/>
      <c r="F513" s="9"/>
      <c r="G513" s="9"/>
      <c r="H513" s="9"/>
      <c r="I513" s="9"/>
      <c r="J513" s="9"/>
      <c r="K513" s="9"/>
      <c r="L513" s="9"/>
      <c r="M513" s="9"/>
      <c r="N513" s="9"/>
      <c r="O513" s="9"/>
      <c r="P513" s="9"/>
      <c r="Q513" s="9"/>
      <c r="R513" s="9"/>
      <c r="S513" s="9"/>
      <c r="T513" s="9"/>
      <c r="U513" s="9"/>
      <c r="V513" s="9"/>
      <c r="W513" s="9"/>
      <c r="X513" s="9"/>
      <c r="Y513" s="9"/>
      <c r="Z513" s="9"/>
      <c r="AA513" s="9"/>
      <c r="AB513" s="9"/>
      <c r="AC513" s="9"/>
      <c r="AD513" s="9"/>
      <c r="AE513" s="9"/>
      <c r="AF513" s="9"/>
      <c r="AG513" s="9"/>
      <c r="AH513" s="9"/>
      <c r="AI513" s="9"/>
      <c r="AJ513" s="9"/>
      <c r="AK513" s="9"/>
      <c r="AL513" s="9"/>
      <c r="AM513" s="10"/>
      <c r="AN513" s="535"/>
      <c r="AO513" s="6">
        <f t="shared" si="21"/>
        <v>0</v>
      </c>
      <c r="AP513" s="6" t="str">
        <f>IF($D513="","",IF(COUNTIF(SPDB!$B$5:$B$50,$D513)=0,"適用無い？確認して",_xlfn.XLOOKUP($D513,SPDB!$B$5:$B$50,SPDB!$H$5:$H$50,"",,)))</f>
        <v/>
      </c>
      <c r="AQ513" s="112"/>
      <c r="AR513" s="6" t="str">
        <f t="shared" si="22"/>
        <v/>
      </c>
      <c r="AS513" s="6" t="str">
        <f>IF(D513="","",IF(AP513=0,"データ無!!",IF(COUNTIF(WeDB!$D$4:$D$183,$AP513)&gt;0,"WE適用",IF(AP513="適用無い？確認して","データ無!!",IF(AP513="（適用外）","適用無し","WE適用")))))</f>
        <v/>
      </c>
      <c r="AT513" s="6" t="str">
        <f>IF(AND(AS513="WE適用",COUNTIF(Planning!$AS$10:$AS$896,$AP513&amp;"_"&amp;$AR513)&gt;0),"計画ok",IF(AND(AS513="WE適用",COUNTIF(Planning!$AS$10:$AS$896,$AP513&amp;"_"&amp;$AR513)=0),"未反映NG",""))</f>
        <v/>
      </c>
      <c r="AU513" s="6" t="str">
        <f t="shared" si="23"/>
        <v>_</v>
      </c>
    </row>
    <row r="514" spans="1:47" hidden="1" x14ac:dyDescent="0.35">
      <c r="A514" s="8"/>
      <c r="B514" s="9"/>
      <c r="C514" s="9"/>
      <c r="D514" s="9"/>
      <c r="E514" s="9"/>
      <c r="F514" s="9"/>
      <c r="G514" s="9"/>
      <c r="H514" s="9"/>
      <c r="I514" s="9"/>
      <c r="J514" s="9"/>
      <c r="K514" s="9"/>
      <c r="L514" s="9"/>
      <c r="M514" s="9"/>
      <c r="N514" s="9"/>
      <c r="O514" s="9"/>
      <c r="P514" s="9"/>
      <c r="Q514" s="9"/>
      <c r="R514" s="9"/>
      <c r="S514" s="9"/>
      <c r="T514" s="9"/>
      <c r="U514" s="9"/>
      <c r="V514" s="9"/>
      <c r="W514" s="9"/>
      <c r="X514" s="9"/>
      <c r="Y514" s="9"/>
      <c r="Z514" s="9"/>
      <c r="AA514" s="9"/>
      <c r="AB514" s="9"/>
      <c r="AC514" s="9"/>
      <c r="AD514" s="9"/>
      <c r="AE514" s="9"/>
      <c r="AF514" s="9"/>
      <c r="AG514" s="9"/>
      <c r="AH514" s="9"/>
      <c r="AI514" s="9"/>
      <c r="AJ514" s="9"/>
      <c r="AK514" s="9"/>
      <c r="AL514" s="9"/>
      <c r="AM514" s="10"/>
      <c r="AN514" s="535"/>
      <c r="AO514" s="6">
        <f t="shared" si="21"/>
        <v>0</v>
      </c>
      <c r="AP514" s="6" t="str">
        <f>IF($D514="","",IF(COUNTIF(SPDB!$B$5:$B$50,$D514)=0,"適用無い？確認して",_xlfn.XLOOKUP($D514,SPDB!$B$5:$B$50,SPDB!$H$5:$H$50,"",,)))</f>
        <v/>
      </c>
      <c r="AQ514" s="112"/>
      <c r="AR514" s="6" t="str">
        <f t="shared" si="22"/>
        <v/>
      </c>
      <c r="AS514" s="6" t="str">
        <f>IF(D514="","",IF(AP514=0,"データ無!!",IF(COUNTIF(WeDB!$D$4:$D$183,$AP514)&gt;0,"WE適用",IF(AP514="適用無い？確認して","データ無!!",IF(AP514="（適用外）","適用無し","WE適用")))))</f>
        <v/>
      </c>
      <c r="AT514" s="6" t="str">
        <f>IF(AND(AS514="WE適用",COUNTIF(Planning!$AS$10:$AS$896,$AP514&amp;"_"&amp;$AR514)&gt;0),"計画ok",IF(AND(AS514="WE適用",COUNTIF(Planning!$AS$10:$AS$896,$AP514&amp;"_"&amp;$AR514)=0),"未反映NG",""))</f>
        <v/>
      </c>
      <c r="AU514" s="6" t="str">
        <f t="shared" si="23"/>
        <v>_</v>
      </c>
    </row>
    <row r="515" spans="1:47" hidden="1" x14ac:dyDescent="0.35">
      <c r="A515" s="8"/>
      <c r="B515" s="9"/>
      <c r="C515" s="9"/>
      <c r="D515" s="9"/>
      <c r="E515" s="9"/>
      <c r="F515" s="9"/>
      <c r="G515" s="9"/>
      <c r="H515" s="9"/>
      <c r="I515" s="9"/>
      <c r="J515" s="9"/>
      <c r="K515" s="9"/>
      <c r="L515" s="9"/>
      <c r="M515" s="9"/>
      <c r="N515" s="9"/>
      <c r="O515" s="9"/>
      <c r="P515" s="9"/>
      <c r="Q515" s="9"/>
      <c r="R515" s="9"/>
      <c r="S515" s="9"/>
      <c r="T515" s="9"/>
      <c r="U515" s="9"/>
      <c r="V515" s="9"/>
      <c r="W515" s="9"/>
      <c r="X515" s="9"/>
      <c r="Y515" s="9"/>
      <c r="Z515" s="9"/>
      <c r="AA515" s="9"/>
      <c r="AB515" s="9"/>
      <c r="AC515" s="9"/>
      <c r="AD515" s="9"/>
      <c r="AE515" s="9"/>
      <c r="AF515" s="9"/>
      <c r="AG515" s="9"/>
      <c r="AH515" s="9"/>
      <c r="AI515" s="9"/>
      <c r="AJ515" s="9"/>
      <c r="AK515" s="9"/>
      <c r="AL515" s="9"/>
      <c r="AM515" s="10"/>
      <c r="AN515" s="535"/>
      <c r="AO515" s="6">
        <f t="shared" si="21"/>
        <v>0</v>
      </c>
      <c r="AP515" s="6" t="str">
        <f>IF($D515="","",IF(COUNTIF(SPDB!$B$5:$B$50,$D515)=0,"適用無い？確認して",_xlfn.XLOOKUP($D515,SPDB!$B$5:$B$50,SPDB!$H$5:$H$50,"",,)))</f>
        <v/>
      </c>
      <c r="AQ515" s="112"/>
      <c r="AR515" s="6" t="str">
        <f t="shared" si="22"/>
        <v/>
      </c>
      <c r="AS515" s="6" t="str">
        <f>IF(D515="","",IF(AP515=0,"データ無!!",IF(COUNTIF(WeDB!$D$4:$D$183,$AP515)&gt;0,"WE適用",IF(AP515="適用無い？確認して","データ無!!",IF(AP515="（適用外）","適用無し","WE適用")))))</f>
        <v/>
      </c>
      <c r="AT515" s="6" t="str">
        <f>IF(AND(AS515="WE適用",COUNTIF(Planning!$AS$10:$AS$896,$AP515&amp;"_"&amp;$AR515)&gt;0),"計画ok",IF(AND(AS515="WE適用",COUNTIF(Planning!$AS$10:$AS$896,$AP515&amp;"_"&amp;$AR515)=0),"未反映NG",""))</f>
        <v/>
      </c>
      <c r="AU515" s="6" t="str">
        <f t="shared" si="23"/>
        <v>_</v>
      </c>
    </row>
    <row r="516" spans="1:47" hidden="1" x14ac:dyDescent="0.35">
      <c r="A516" s="8"/>
      <c r="B516" s="9"/>
      <c r="C516" s="9"/>
      <c r="D516" s="9"/>
      <c r="E516" s="9"/>
      <c r="F516" s="9"/>
      <c r="G516" s="9"/>
      <c r="H516" s="9"/>
      <c r="I516" s="9"/>
      <c r="J516" s="9"/>
      <c r="K516" s="9"/>
      <c r="L516" s="9"/>
      <c r="M516" s="9"/>
      <c r="N516" s="9"/>
      <c r="O516" s="9"/>
      <c r="P516" s="9"/>
      <c r="Q516" s="9"/>
      <c r="R516" s="9"/>
      <c r="S516" s="9"/>
      <c r="T516" s="9"/>
      <c r="U516" s="9"/>
      <c r="V516" s="9"/>
      <c r="W516" s="9"/>
      <c r="X516" s="9"/>
      <c r="Y516" s="9"/>
      <c r="Z516" s="9"/>
      <c r="AA516" s="9"/>
      <c r="AB516" s="9"/>
      <c r="AC516" s="9"/>
      <c r="AD516" s="9"/>
      <c r="AE516" s="9"/>
      <c r="AF516" s="9"/>
      <c r="AG516" s="9"/>
      <c r="AH516" s="9"/>
      <c r="AI516" s="9"/>
      <c r="AJ516" s="9"/>
      <c r="AK516" s="9"/>
      <c r="AL516" s="9"/>
      <c r="AM516" s="10"/>
      <c r="AN516" s="535"/>
      <c r="AO516" s="6">
        <f t="shared" si="21"/>
        <v>0</v>
      </c>
      <c r="AP516" s="6" t="str">
        <f>IF($D516="","",IF(COUNTIF(SPDB!$B$5:$B$50,$D516)=0,"適用無い？確認して",_xlfn.XLOOKUP($D516,SPDB!$B$5:$B$50,SPDB!$H$5:$H$50,"",,)))</f>
        <v/>
      </c>
      <c r="AQ516" s="112"/>
      <c r="AR516" s="6" t="str">
        <f t="shared" si="22"/>
        <v/>
      </c>
      <c r="AS516" s="6" t="str">
        <f>IF(D516="","",IF(AP516=0,"データ無!!",IF(COUNTIF(WeDB!$D$4:$D$183,$AP516)&gt;0,"WE適用",IF(AP516="適用無い？確認して","データ無!!",IF(AP516="（適用外）","適用無し","WE適用")))))</f>
        <v/>
      </c>
      <c r="AT516" s="6" t="str">
        <f>IF(AND(AS516="WE適用",COUNTIF(Planning!$AS$10:$AS$896,$AP516&amp;"_"&amp;$AR516)&gt;0),"計画ok",IF(AND(AS516="WE適用",COUNTIF(Planning!$AS$10:$AS$896,$AP516&amp;"_"&amp;$AR516)=0),"未反映NG",""))</f>
        <v/>
      </c>
      <c r="AU516" s="6" t="str">
        <f t="shared" si="23"/>
        <v>_</v>
      </c>
    </row>
    <row r="517" spans="1:47" hidden="1" x14ac:dyDescent="0.35">
      <c r="A517" s="8"/>
      <c r="B517" s="9"/>
      <c r="C517" s="9"/>
      <c r="D517" s="9"/>
      <c r="E517" s="9"/>
      <c r="F517" s="9"/>
      <c r="G517" s="9"/>
      <c r="H517" s="9"/>
      <c r="I517" s="9"/>
      <c r="J517" s="9"/>
      <c r="K517" s="9"/>
      <c r="L517" s="9"/>
      <c r="M517" s="9"/>
      <c r="N517" s="9"/>
      <c r="O517" s="9"/>
      <c r="P517" s="9"/>
      <c r="Q517" s="9"/>
      <c r="R517" s="9"/>
      <c r="S517" s="9"/>
      <c r="T517" s="9"/>
      <c r="U517" s="9"/>
      <c r="V517" s="9"/>
      <c r="W517" s="9"/>
      <c r="X517" s="9"/>
      <c r="Y517" s="9"/>
      <c r="Z517" s="9"/>
      <c r="AA517" s="9"/>
      <c r="AB517" s="9"/>
      <c r="AC517" s="9"/>
      <c r="AD517" s="9"/>
      <c r="AE517" s="9"/>
      <c r="AF517" s="9"/>
      <c r="AG517" s="9"/>
      <c r="AH517" s="9"/>
      <c r="AI517" s="9"/>
      <c r="AJ517" s="9"/>
      <c r="AK517" s="9"/>
      <c r="AL517" s="9"/>
      <c r="AM517" s="10"/>
      <c r="AN517" s="535"/>
      <c r="AO517" s="6">
        <f t="shared" si="21"/>
        <v>0</v>
      </c>
      <c r="AP517" s="6" t="str">
        <f>IF($D517="","",IF(COUNTIF(SPDB!$B$5:$B$50,$D517)=0,"適用無い？確認して",_xlfn.XLOOKUP($D517,SPDB!$B$5:$B$50,SPDB!$H$5:$H$50,"",,)))</f>
        <v/>
      </c>
      <c r="AQ517" s="112"/>
      <c r="AR517" s="6" t="str">
        <f t="shared" si="22"/>
        <v/>
      </c>
      <c r="AS517" s="6" t="str">
        <f>IF(D517="","",IF(AP517=0,"データ無!!",IF(COUNTIF(WeDB!$D$4:$D$183,$AP517)&gt;0,"WE適用",IF(AP517="適用無い？確認して","データ無!!",IF(AP517="（適用外）","適用無し","WE適用")))))</f>
        <v/>
      </c>
      <c r="AT517" s="6" t="str">
        <f>IF(AND(AS517="WE適用",COUNTIF(Planning!$AS$10:$AS$896,$AP517&amp;"_"&amp;$AR517)&gt;0),"計画ok",IF(AND(AS517="WE適用",COUNTIF(Planning!$AS$10:$AS$896,$AP517&amp;"_"&amp;$AR517)=0),"未反映NG",""))</f>
        <v/>
      </c>
      <c r="AU517" s="6" t="str">
        <f t="shared" si="23"/>
        <v>_</v>
      </c>
    </row>
    <row r="518" spans="1:47" hidden="1" x14ac:dyDescent="0.35">
      <c r="A518" s="8"/>
      <c r="B518" s="9"/>
      <c r="C518" s="9"/>
      <c r="D518" s="9"/>
      <c r="E518" s="9"/>
      <c r="F518" s="9"/>
      <c r="G518" s="9"/>
      <c r="H518" s="9"/>
      <c r="I518" s="9"/>
      <c r="J518" s="9"/>
      <c r="K518" s="9"/>
      <c r="L518" s="9"/>
      <c r="M518" s="9"/>
      <c r="N518" s="9"/>
      <c r="O518" s="9"/>
      <c r="P518" s="9"/>
      <c r="Q518" s="9"/>
      <c r="R518" s="9"/>
      <c r="S518" s="9"/>
      <c r="T518" s="9"/>
      <c r="U518" s="9"/>
      <c r="V518" s="9"/>
      <c r="W518" s="9"/>
      <c r="X518" s="9"/>
      <c r="Y518" s="9"/>
      <c r="Z518" s="9"/>
      <c r="AA518" s="9"/>
      <c r="AB518" s="9"/>
      <c r="AC518" s="9"/>
      <c r="AD518" s="9"/>
      <c r="AE518" s="9"/>
      <c r="AF518" s="9"/>
      <c r="AG518" s="9"/>
      <c r="AH518" s="9"/>
      <c r="AI518" s="9"/>
      <c r="AJ518" s="9"/>
      <c r="AK518" s="9"/>
      <c r="AL518" s="9"/>
      <c r="AM518" s="10"/>
      <c r="AN518" s="535"/>
      <c r="AO518" s="6">
        <f t="shared" ref="AO518:AO581" si="24">LEN(D518)</f>
        <v>0</v>
      </c>
      <c r="AP518" s="6" t="str">
        <f>IF($D518="","",IF(COUNTIF(SPDB!$B$5:$B$50,$D518)=0,"適用無い？確認して",_xlfn.XLOOKUP($D518,SPDB!$B$5:$B$50,SPDB!$H$5:$H$50,"",,)))</f>
        <v/>
      </c>
      <c r="AQ518" s="112"/>
      <c r="AR518" s="6" t="str">
        <f t="shared" ref="AR518:AR581" si="25">IF(D518="","","SP")</f>
        <v/>
      </c>
      <c r="AS518" s="6" t="str">
        <f>IF(D518="","",IF(AP518=0,"データ無!!",IF(COUNTIF(WeDB!$D$4:$D$183,$AP518)&gt;0,"WE適用",IF(AP518="適用無い？確認して","データ無!!",IF(AP518="（適用外）","適用無し","WE適用")))))</f>
        <v/>
      </c>
      <c r="AT518" s="6" t="str">
        <f>IF(AND(AS518="WE適用",COUNTIF(Planning!$AS$10:$AS$896,$AP518&amp;"_"&amp;$AR518)&gt;0),"計画ok",IF(AND(AS518="WE適用",COUNTIF(Planning!$AS$10:$AS$896,$AP518&amp;"_"&amp;$AR518)=0),"未反映NG",""))</f>
        <v/>
      </c>
      <c r="AU518" s="6" t="str">
        <f t="shared" ref="AU518:AU581" si="26">AP518&amp;"_"&amp;AR518</f>
        <v>_</v>
      </c>
    </row>
    <row r="519" spans="1:47" hidden="1" x14ac:dyDescent="0.35">
      <c r="A519" s="8"/>
      <c r="B519" s="9"/>
      <c r="C519" s="9"/>
      <c r="D519" s="9"/>
      <c r="E519" s="9"/>
      <c r="F519" s="9"/>
      <c r="G519" s="9"/>
      <c r="H519" s="9"/>
      <c r="I519" s="9"/>
      <c r="J519" s="9"/>
      <c r="K519" s="9"/>
      <c r="L519" s="9"/>
      <c r="M519" s="9"/>
      <c r="N519" s="9"/>
      <c r="O519" s="9"/>
      <c r="P519" s="9"/>
      <c r="Q519" s="9"/>
      <c r="R519" s="9"/>
      <c r="S519" s="9"/>
      <c r="T519" s="9"/>
      <c r="U519" s="9"/>
      <c r="V519" s="9"/>
      <c r="W519" s="9"/>
      <c r="X519" s="9"/>
      <c r="Y519" s="9"/>
      <c r="Z519" s="9"/>
      <c r="AA519" s="9"/>
      <c r="AB519" s="9"/>
      <c r="AC519" s="9"/>
      <c r="AD519" s="9"/>
      <c r="AE519" s="9"/>
      <c r="AF519" s="9"/>
      <c r="AG519" s="9"/>
      <c r="AH519" s="9"/>
      <c r="AI519" s="9"/>
      <c r="AJ519" s="9"/>
      <c r="AK519" s="9"/>
      <c r="AL519" s="9"/>
      <c r="AM519" s="10"/>
      <c r="AN519" s="535"/>
      <c r="AO519" s="6">
        <f t="shared" si="24"/>
        <v>0</v>
      </c>
      <c r="AP519" s="6" t="str">
        <f>IF($D519="","",IF(COUNTIF(SPDB!$B$5:$B$50,$D519)=0,"適用無い？確認して",_xlfn.XLOOKUP($D519,SPDB!$B$5:$B$50,SPDB!$H$5:$H$50,"",,)))</f>
        <v/>
      </c>
      <c r="AQ519" s="112"/>
      <c r="AR519" s="6" t="str">
        <f t="shared" si="25"/>
        <v/>
      </c>
      <c r="AS519" s="6" t="str">
        <f>IF(D519="","",IF(AP519=0,"データ無!!",IF(COUNTIF(WeDB!$D$4:$D$183,$AP519)&gt;0,"WE適用",IF(AP519="適用無い？確認して","データ無!!",IF(AP519="（適用外）","適用無し","WE適用")))))</f>
        <v/>
      </c>
      <c r="AT519" s="6" t="str">
        <f>IF(AND(AS519="WE適用",COUNTIF(Planning!$AS$10:$AS$896,$AP519&amp;"_"&amp;$AR519)&gt;0),"計画ok",IF(AND(AS519="WE適用",COUNTIF(Planning!$AS$10:$AS$896,$AP519&amp;"_"&amp;$AR519)=0),"未反映NG",""))</f>
        <v/>
      </c>
      <c r="AU519" s="6" t="str">
        <f t="shared" si="26"/>
        <v>_</v>
      </c>
    </row>
    <row r="520" spans="1:47" hidden="1" x14ac:dyDescent="0.35">
      <c r="A520" s="8"/>
      <c r="B520" s="9"/>
      <c r="C520" s="9"/>
      <c r="D520" s="9"/>
      <c r="E520" s="9"/>
      <c r="F520" s="9"/>
      <c r="G520" s="9"/>
      <c r="H520" s="9"/>
      <c r="I520" s="9"/>
      <c r="J520" s="9"/>
      <c r="K520" s="9"/>
      <c r="L520" s="9"/>
      <c r="M520" s="9"/>
      <c r="N520" s="9"/>
      <c r="O520" s="9"/>
      <c r="P520" s="9"/>
      <c r="Q520" s="9"/>
      <c r="R520" s="9"/>
      <c r="S520" s="9"/>
      <c r="T520" s="9"/>
      <c r="U520" s="9"/>
      <c r="V520" s="9"/>
      <c r="W520" s="9"/>
      <c r="X520" s="9"/>
      <c r="Y520" s="9"/>
      <c r="Z520" s="9"/>
      <c r="AA520" s="9"/>
      <c r="AB520" s="9"/>
      <c r="AC520" s="9"/>
      <c r="AD520" s="9"/>
      <c r="AE520" s="9"/>
      <c r="AF520" s="9"/>
      <c r="AG520" s="9"/>
      <c r="AH520" s="9"/>
      <c r="AI520" s="9"/>
      <c r="AJ520" s="9"/>
      <c r="AK520" s="9"/>
      <c r="AL520" s="9"/>
      <c r="AM520" s="10"/>
      <c r="AN520" s="535"/>
      <c r="AO520" s="6">
        <f t="shared" si="24"/>
        <v>0</v>
      </c>
      <c r="AP520" s="6" t="str">
        <f>IF($D520="","",IF(COUNTIF(SPDB!$B$5:$B$50,$D520)=0,"適用無い？確認して",_xlfn.XLOOKUP($D520,SPDB!$B$5:$B$50,SPDB!$H$5:$H$50,"",,)))</f>
        <v/>
      </c>
      <c r="AQ520" s="112"/>
      <c r="AR520" s="6" t="str">
        <f t="shared" si="25"/>
        <v/>
      </c>
      <c r="AS520" s="6" t="str">
        <f>IF(D520="","",IF(AP520=0,"データ無!!",IF(COUNTIF(WeDB!$D$4:$D$183,$AP520)&gt;0,"WE適用",IF(AP520="適用無い？確認して","データ無!!",IF(AP520="（適用外）","適用無し","WE適用")))))</f>
        <v/>
      </c>
      <c r="AT520" s="6" t="str">
        <f>IF(AND(AS520="WE適用",COUNTIF(Planning!$AS$10:$AS$896,$AP520&amp;"_"&amp;$AR520)&gt;0),"計画ok",IF(AND(AS520="WE適用",COUNTIF(Planning!$AS$10:$AS$896,$AP520&amp;"_"&amp;$AR520)=0),"未反映NG",""))</f>
        <v/>
      </c>
      <c r="AU520" s="6" t="str">
        <f t="shared" si="26"/>
        <v>_</v>
      </c>
    </row>
    <row r="521" spans="1:47" hidden="1" x14ac:dyDescent="0.35">
      <c r="A521" s="8"/>
      <c r="B521" s="9"/>
      <c r="C521" s="9"/>
      <c r="D521" s="9"/>
      <c r="E521" s="9"/>
      <c r="F521" s="9"/>
      <c r="G521" s="9"/>
      <c r="H521" s="9"/>
      <c r="I521" s="9"/>
      <c r="J521" s="9"/>
      <c r="K521" s="9"/>
      <c r="L521" s="9"/>
      <c r="M521" s="9"/>
      <c r="N521" s="9"/>
      <c r="O521" s="9"/>
      <c r="P521" s="9"/>
      <c r="Q521" s="9"/>
      <c r="R521" s="9"/>
      <c r="S521" s="9"/>
      <c r="T521" s="9"/>
      <c r="U521" s="9"/>
      <c r="V521" s="9"/>
      <c r="W521" s="9"/>
      <c r="X521" s="9"/>
      <c r="Y521" s="9"/>
      <c r="Z521" s="9"/>
      <c r="AA521" s="9"/>
      <c r="AB521" s="9"/>
      <c r="AC521" s="9"/>
      <c r="AD521" s="9"/>
      <c r="AE521" s="9"/>
      <c r="AF521" s="9"/>
      <c r="AG521" s="9"/>
      <c r="AH521" s="9"/>
      <c r="AI521" s="9"/>
      <c r="AJ521" s="9"/>
      <c r="AK521" s="9"/>
      <c r="AL521" s="9"/>
      <c r="AM521" s="10"/>
      <c r="AN521" s="535"/>
      <c r="AO521" s="6">
        <f t="shared" si="24"/>
        <v>0</v>
      </c>
      <c r="AP521" s="6" t="str">
        <f>IF($D521="","",IF(COUNTIF(SPDB!$B$5:$B$50,$D521)=0,"適用無い？確認して",_xlfn.XLOOKUP($D521,SPDB!$B$5:$B$50,SPDB!$H$5:$H$50,"",,)))</f>
        <v/>
      </c>
      <c r="AQ521" s="112"/>
      <c r="AR521" s="6" t="str">
        <f t="shared" si="25"/>
        <v/>
      </c>
      <c r="AS521" s="6" t="str">
        <f>IF(D521="","",IF(AP521=0,"データ無!!",IF(COUNTIF(WeDB!$D$4:$D$183,$AP521)&gt;0,"WE適用",IF(AP521="適用無い？確認して","データ無!!",IF(AP521="（適用外）","適用無し","WE適用")))))</f>
        <v/>
      </c>
      <c r="AT521" s="6" t="str">
        <f>IF(AND(AS521="WE適用",COUNTIF(Planning!$AS$10:$AS$896,$AP521&amp;"_"&amp;$AR521)&gt;0),"計画ok",IF(AND(AS521="WE適用",COUNTIF(Planning!$AS$10:$AS$896,$AP521&amp;"_"&amp;$AR521)=0),"未反映NG",""))</f>
        <v/>
      </c>
      <c r="AU521" s="6" t="str">
        <f t="shared" si="26"/>
        <v>_</v>
      </c>
    </row>
    <row r="522" spans="1:47" hidden="1" x14ac:dyDescent="0.35">
      <c r="A522" s="8"/>
      <c r="B522" s="9"/>
      <c r="C522" s="9"/>
      <c r="D522" s="9"/>
      <c r="E522" s="9"/>
      <c r="F522" s="9"/>
      <c r="G522" s="9"/>
      <c r="H522" s="9"/>
      <c r="I522" s="9"/>
      <c r="J522" s="9"/>
      <c r="K522" s="9"/>
      <c r="L522" s="9"/>
      <c r="M522" s="9"/>
      <c r="N522" s="9"/>
      <c r="O522" s="9"/>
      <c r="P522" s="9"/>
      <c r="Q522" s="9"/>
      <c r="R522" s="9"/>
      <c r="S522" s="9"/>
      <c r="T522" s="9"/>
      <c r="U522" s="9"/>
      <c r="V522" s="9"/>
      <c r="W522" s="9"/>
      <c r="X522" s="9"/>
      <c r="Y522" s="9"/>
      <c r="Z522" s="9"/>
      <c r="AA522" s="9"/>
      <c r="AB522" s="9"/>
      <c r="AC522" s="9"/>
      <c r="AD522" s="9"/>
      <c r="AE522" s="9"/>
      <c r="AF522" s="9"/>
      <c r="AG522" s="9"/>
      <c r="AH522" s="9"/>
      <c r="AI522" s="9"/>
      <c r="AJ522" s="9"/>
      <c r="AK522" s="9"/>
      <c r="AL522" s="9"/>
      <c r="AM522" s="10"/>
      <c r="AN522" s="535"/>
      <c r="AO522" s="6">
        <f t="shared" si="24"/>
        <v>0</v>
      </c>
      <c r="AP522" s="6" t="str">
        <f>IF($D522="","",IF(COUNTIF(SPDB!$B$5:$B$50,$D522)=0,"適用無い？確認して",_xlfn.XLOOKUP($D522,SPDB!$B$5:$B$50,SPDB!$H$5:$H$50,"",,)))</f>
        <v/>
      </c>
      <c r="AQ522" s="112"/>
      <c r="AR522" s="6" t="str">
        <f t="shared" si="25"/>
        <v/>
      </c>
      <c r="AS522" s="6" t="str">
        <f>IF(D522="","",IF(AP522=0,"データ無!!",IF(COUNTIF(WeDB!$D$4:$D$183,$AP522)&gt;0,"WE適用",IF(AP522="適用無い？確認して","データ無!!",IF(AP522="（適用外）","適用無し","WE適用")))))</f>
        <v/>
      </c>
      <c r="AT522" s="6" t="str">
        <f>IF(AND(AS522="WE適用",COUNTIF(Planning!$AS$10:$AS$896,$AP522&amp;"_"&amp;$AR522)&gt;0),"計画ok",IF(AND(AS522="WE適用",COUNTIF(Planning!$AS$10:$AS$896,$AP522&amp;"_"&amp;$AR522)=0),"未反映NG",""))</f>
        <v/>
      </c>
      <c r="AU522" s="6" t="str">
        <f t="shared" si="26"/>
        <v>_</v>
      </c>
    </row>
    <row r="523" spans="1:47" hidden="1" x14ac:dyDescent="0.35">
      <c r="A523" s="8"/>
      <c r="B523" s="9"/>
      <c r="C523" s="9"/>
      <c r="D523" s="9"/>
      <c r="E523" s="9"/>
      <c r="F523" s="9"/>
      <c r="G523" s="9"/>
      <c r="H523" s="9"/>
      <c r="I523" s="9"/>
      <c r="J523" s="9"/>
      <c r="K523" s="9"/>
      <c r="L523" s="9"/>
      <c r="M523" s="9"/>
      <c r="N523" s="9"/>
      <c r="O523" s="9"/>
      <c r="P523" s="9"/>
      <c r="Q523" s="9"/>
      <c r="R523" s="9"/>
      <c r="S523" s="9"/>
      <c r="T523" s="9"/>
      <c r="U523" s="9"/>
      <c r="V523" s="9"/>
      <c r="W523" s="9"/>
      <c r="X523" s="9"/>
      <c r="Y523" s="9"/>
      <c r="Z523" s="9"/>
      <c r="AA523" s="9"/>
      <c r="AB523" s="9"/>
      <c r="AC523" s="9"/>
      <c r="AD523" s="9"/>
      <c r="AE523" s="9"/>
      <c r="AF523" s="9"/>
      <c r="AG523" s="9"/>
      <c r="AH523" s="9"/>
      <c r="AI523" s="9"/>
      <c r="AJ523" s="9"/>
      <c r="AK523" s="9"/>
      <c r="AL523" s="9"/>
      <c r="AM523" s="10"/>
      <c r="AN523" s="535"/>
      <c r="AO523" s="6">
        <f t="shared" si="24"/>
        <v>0</v>
      </c>
      <c r="AP523" s="6" t="str">
        <f>IF($D523="","",IF(COUNTIF(SPDB!$B$5:$B$50,$D523)=0,"適用無い？確認して",_xlfn.XLOOKUP($D523,SPDB!$B$5:$B$50,SPDB!$H$5:$H$50,"",,)))</f>
        <v/>
      </c>
      <c r="AQ523" s="112"/>
      <c r="AR523" s="6" t="str">
        <f t="shared" si="25"/>
        <v/>
      </c>
      <c r="AS523" s="6" t="str">
        <f>IF(D523="","",IF(AP523=0,"データ無!!",IF(COUNTIF(WeDB!$D$4:$D$183,$AP523)&gt;0,"WE適用",IF(AP523="適用無い？確認して","データ無!!",IF(AP523="（適用外）","適用無し","WE適用")))))</f>
        <v/>
      </c>
      <c r="AT523" s="6" t="str">
        <f>IF(AND(AS523="WE適用",COUNTIF(Planning!$AS$10:$AS$896,$AP523&amp;"_"&amp;$AR523)&gt;0),"計画ok",IF(AND(AS523="WE適用",COUNTIF(Planning!$AS$10:$AS$896,$AP523&amp;"_"&amp;$AR523)=0),"未反映NG",""))</f>
        <v/>
      </c>
      <c r="AU523" s="6" t="str">
        <f t="shared" si="26"/>
        <v>_</v>
      </c>
    </row>
    <row r="524" spans="1:47" hidden="1" x14ac:dyDescent="0.35">
      <c r="A524" s="8"/>
      <c r="B524" s="9"/>
      <c r="C524" s="9"/>
      <c r="D524" s="9"/>
      <c r="E524" s="9"/>
      <c r="F524" s="9"/>
      <c r="G524" s="9"/>
      <c r="H524" s="9"/>
      <c r="I524" s="9"/>
      <c r="J524" s="9"/>
      <c r="K524" s="9"/>
      <c r="L524" s="9"/>
      <c r="M524" s="9"/>
      <c r="N524" s="9"/>
      <c r="O524" s="9"/>
      <c r="P524" s="9"/>
      <c r="Q524" s="9"/>
      <c r="R524" s="9"/>
      <c r="S524" s="9"/>
      <c r="T524" s="9"/>
      <c r="U524" s="9"/>
      <c r="V524" s="9"/>
      <c r="W524" s="9"/>
      <c r="X524" s="9"/>
      <c r="Y524" s="9"/>
      <c r="Z524" s="9"/>
      <c r="AA524" s="9"/>
      <c r="AB524" s="9"/>
      <c r="AC524" s="9"/>
      <c r="AD524" s="9"/>
      <c r="AE524" s="9"/>
      <c r="AF524" s="9"/>
      <c r="AG524" s="9"/>
      <c r="AH524" s="9"/>
      <c r="AI524" s="9"/>
      <c r="AJ524" s="9"/>
      <c r="AK524" s="9"/>
      <c r="AL524" s="9"/>
      <c r="AM524" s="10"/>
      <c r="AN524" s="535"/>
      <c r="AO524" s="6">
        <f t="shared" si="24"/>
        <v>0</v>
      </c>
      <c r="AP524" s="6" t="str">
        <f>IF($D524="","",IF(COUNTIF(SPDB!$B$5:$B$50,$D524)=0,"適用無い？確認して",_xlfn.XLOOKUP($D524,SPDB!$B$5:$B$50,SPDB!$H$5:$H$50,"",,)))</f>
        <v/>
      </c>
      <c r="AQ524" s="112"/>
      <c r="AR524" s="6" t="str">
        <f t="shared" si="25"/>
        <v/>
      </c>
      <c r="AS524" s="6" t="str">
        <f>IF(D524="","",IF(AP524=0,"データ無!!",IF(COUNTIF(WeDB!$D$4:$D$183,$AP524)&gt;0,"WE適用",IF(AP524="適用無い？確認して","データ無!!",IF(AP524="（適用外）","適用無し","WE適用")))))</f>
        <v/>
      </c>
      <c r="AT524" s="6" t="str">
        <f>IF(AND(AS524="WE適用",COUNTIF(Planning!$AS$10:$AS$896,$AP524&amp;"_"&amp;$AR524)&gt;0),"計画ok",IF(AND(AS524="WE適用",COUNTIF(Planning!$AS$10:$AS$896,$AP524&amp;"_"&amp;$AR524)=0),"未反映NG",""))</f>
        <v/>
      </c>
      <c r="AU524" s="6" t="str">
        <f t="shared" si="26"/>
        <v>_</v>
      </c>
    </row>
    <row r="525" spans="1:47" hidden="1" x14ac:dyDescent="0.35">
      <c r="A525" s="8"/>
      <c r="B525" s="9"/>
      <c r="C525" s="9"/>
      <c r="D525" s="9"/>
      <c r="E525" s="9"/>
      <c r="F525" s="9"/>
      <c r="G525" s="9"/>
      <c r="H525" s="9"/>
      <c r="I525" s="9"/>
      <c r="J525" s="9"/>
      <c r="K525" s="9"/>
      <c r="L525" s="9"/>
      <c r="M525" s="9"/>
      <c r="N525" s="9"/>
      <c r="O525" s="9"/>
      <c r="P525" s="9"/>
      <c r="Q525" s="9"/>
      <c r="R525" s="9"/>
      <c r="S525" s="9"/>
      <c r="T525" s="9"/>
      <c r="U525" s="9"/>
      <c r="V525" s="9"/>
      <c r="W525" s="9"/>
      <c r="X525" s="9"/>
      <c r="Y525" s="9"/>
      <c r="Z525" s="9"/>
      <c r="AA525" s="9"/>
      <c r="AB525" s="9"/>
      <c r="AC525" s="9"/>
      <c r="AD525" s="9"/>
      <c r="AE525" s="9"/>
      <c r="AF525" s="9"/>
      <c r="AG525" s="9"/>
      <c r="AH525" s="9"/>
      <c r="AI525" s="9"/>
      <c r="AJ525" s="9"/>
      <c r="AK525" s="9"/>
      <c r="AL525" s="9"/>
      <c r="AM525" s="10"/>
      <c r="AN525" s="535"/>
      <c r="AO525" s="6">
        <f t="shared" si="24"/>
        <v>0</v>
      </c>
      <c r="AP525" s="6" t="str">
        <f>IF($D525="","",IF(COUNTIF(SPDB!$B$5:$B$50,$D525)=0,"適用無い？確認して",_xlfn.XLOOKUP($D525,SPDB!$B$5:$B$50,SPDB!$H$5:$H$50,"",,)))</f>
        <v/>
      </c>
      <c r="AQ525" s="112"/>
      <c r="AR525" s="6" t="str">
        <f t="shared" si="25"/>
        <v/>
      </c>
      <c r="AS525" s="6" t="str">
        <f>IF(D525="","",IF(AP525=0,"データ無!!",IF(COUNTIF(WeDB!$D$4:$D$183,$AP525)&gt;0,"WE適用",IF(AP525="適用無い？確認して","データ無!!",IF(AP525="（適用外）","適用無し","WE適用")))))</f>
        <v/>
      </c>
      <c r="AT525" s="6" t="str">
        <f>IF(AND(AS525="WE適用",COUNTIF(Planning!$AS$10:$AS$896,$AP525&amp;"_"&amp;$AR525)&gt;0),"計画ok",IF(AND(AS525="WE適用",COUNTIF(Planning!$AS$10:$AS$896,$AP525&amp;"_"&amp;$AR525)=0),"未反映NG",""))</f>
        <v/>
      </c>
      <c r="AU525" s="6" t="str">
        <f t="shared" si="26"/>
        <v>_</v>
      </c>
    </row>
    <row r="526" spans="1:47" hidden="1" x14ac:dyDescent="0.35">
      <c r="A526" s="8"/>
      <c r="B526" s="9"/>
      <c r="C526" s="9"/>
      <c r="D526" s="9"/>
      <c r="E526" s="9"/>
      <c r="F526" s="9"/>
      <c r="G526" s="9"/>
      <c r="H526" s="9"/>
      <c r="I526" s="9"/>
      <c r="J526" s="9"/>
      <c r="K526" s="9"/>
      <c r="L526" s="9"/>
      <c r="M526" s="9"/>
      <c r="N526" s="9"/>
      <c r="O526" s="9"/>
      <c r="P526" s="9"/>
      <c r="Q526" s="9"/>
      <c r="R526" s="9"/>
      <c r="S526" s="9"/>
      <c r="T526" s="9"/>
      <c r="U526" s="9"/>
      <c r="V526" s="9"/>
      <c r="W526" s="9"/>
      <c r="X526" s="9"/>
      <c r="Y526" s="9"/>
      <c r="Z526" s="9"/>
      <c r="AA526" s="9"/>
      <c r="AB526" s="9"/>
      <c r="AC526" s="9"/>
      <c r="AD526" s="9"/>
      <c r="AE526" s="9"/>
      <c r="AF526" s="9"/>
      <c r="AG526" s="9"/>
      <c r="AH526" s="9"/>
      <c r="AI526" s="9"/>
      <c r="AJ526" s="9"/>
      <c r="AK526" s="9"/>
      <c r="AL526" s="9"/>
      <c r="AM526" s="10"/>
      <c r="AN526" s="535"/>
      <c r="AO526" s="6">
        <f t="shared" si="24"/>
        <v>0</v>
      </c>
      <c r="AP526" s="6" t="str">
        <f>IF($D526="","",IF(COUNTIF(SPDB!$B$5:$B$50,$D526)=0,"適用無い？確認して",_xlfn.XLOOKUP($D526,SPDB!$B$5:$B$50,SPDB!$H$5:$H$50,"",,)))</f>
        <v/>
      </c>
      <c r="AQ526" s="112"/>
      <c r="AR526" s="6" t="str">
        <f t="shared" si="25"/>
        <v/>
      </c>
      <c r="AS526" s="6" t="str">
        <f>IF(D526="","",IF(AP526=0,"データ無!!",IF(COUNTIF(WeDB!$D$4:$D$183,$AP526)&gt;0,"WE適用",IF(AP526="適用無い？確認して","データ無!!",IF(AP526="（適用外）","適用無し","WE適用")))))</f>
        <v/>
      </c>
      <c r="AT526" s="6" t="str">
        <f>IF(AND(AS526="WE適用",COUNTIF(Planning!$AS$10:$AS$896,$AP526&amp;"_"&amp;$AR526)&gt;0),"計画ok",IF(AND(AS526="WE適用",COUNTIF(Planning!$AS$10:$AS$896,$AP526&amp;"_"&amp;$AR526)=0),"未反映NG",""))</f>
        <v/>
      </c>
      <c r="AU526" s="6" t="str">
        <f t="shared" si="26"/>
        <v>_</v>
      </c>
    </row>
    <row r="527" spans="1:47" hidden="1" x14ac:dyDescent="0.35">
      <c r="A527" s="8"/>
      <c r="B527" s="9"/>
      <c r="C527" s="9"/>
      <c r="D527" s="9"/>
      <c r="E527" s="9"/>
      <c r="F527" s="9"/>
      <c r="G527" s="9"/>
      <c r="H527" s="9"/>
      <c r="I527" s="9"/>
      <c r="J527" s="9"/>
      <c r="K527" s="9"/>
      <c r="L527" s="9"/>
      <c r="M527" s="9"/>
      <c r="N527" s="9"/>
      <c r="O527" s="9"/>
      <c r="P527" s="9"/>
      <c r="Q527" s="9"/>
      <c r="R527" s="9"/>
      <c r="S527" s="9"/>
      <c r="T527" s="9"/>
      <c r="U527" s="9"/>
      <c r="V527" s="9"/>
      <c r="W527" s="9"/>
      <c r="X527" s="9"/>
      <c r="Y527" s="9"/>
      <c r="Z527" s="9"/>
      <c r="AA527" s="9"/>
      <c r="AB527" s="9"/>
      <c r="AC527" s="9"/>
      <c r="AD527" s="9"/>
      <c r="AE527" s="9"/>
      <c r="AF527" s="9"/>
      <c r="AG527" s="9"/>
      <c r="AH527" s="9"/>
      <c r="AI527" s="9"/>
      <c r="AJ527" s="9"/>
      <c r="AK527" s="9"/>
      <c r="AL527" s="9"/>
      <c r="AM527" s="10"/>
      <c r="AN527" s="535"/>
      <c r="AO527" s="6">
        <f t="shared" si="24"/>
        <v>0</v>
      </c>
      <c r="AP527" s="6" t="str">
        <f>IF($D527="","",IF(COUNTIF(SPDB!$B$5:$B$50,$D527)=0,"適用無い？確認して",_xlfn.XLOOKUP($D527,SPDB!$B$5:$B$50,SPDB!$H$5:$H$50,"",,)))</f>
        <v/>
      </c>
      <c r="AQ527" s="112"/>
      <c r="AR527" s="6" t="str">
        <f t="shared" si="25"/>
        <v/>
      </c>
      <c r="AS527" s="6" t="str">
        <f>IF(D527="","",IF(AP527=0,"データ無!!",IF(COUNTIF(WeDB!$D$4:$D$183,$AP527)&gt;0,"WE適用",IF(AP527="適用無い？確認して","データ無!!",IF(AP527="（適用外）","適用無し","WE適用")))))</f>
        <v/>
      </c>
      <c r="AT527" s="6" t="str">
        <f>IF(AND(AS527="WE適用",COUNTIF(Planning!$AS$10:$AS$896,$AP527&amp;"_"&amp;$AR527)&gt;0),"計画ok",IF(AND(AS527="WE適用",COUNTIF(Planning!$AS$10:$AS$896,$AP527&amp;"_"&amp;$AR527)=0),"未反映NG",""))</f>
        <v/>
      </c>
      <c r="AU527" s="6" t="str">
        <f t="shared" si="26"/>
        <v>_</v>
      </c>
    </row>
    <row r="528" spans="1:47" hidden="1" x14ac:dyDescent="0.35">
      <c r="A528" s="8"/>
      <c r="B528" s="9"/>
      <c r="C528" s="9"/>
      <c r="D528" s="9"/>
      <c r="E528" s="9"/>
      <c r="F528" s="9"/>
      <c r="G528" s="9"/>
      <c r="H528" s="9"/>
      <c r="I528" s="9"/>
      <c r="J528" s="9"/>
      <c r="K528" s="9"/>
      <c r="L528" s="9"/>
      <c r="M528" s="9"/>
      <c r="N528" s="9"/>
      <c r="O528" s="9"/>
      <c r="P528" s="9"/>
      <c r="Q528" s="9"/>
      <c r="R528" s="9"/>
      <c r="S528" s="9"/>
      <c r="T528" s="9"/>
      <c r="U528" s="9"/>
      <c r="V528" s="9"/>
      <c r="W528" s="9"/>
      <c r="X528" s="9"/>
      <c r="Y528" s="9"/>
      <c r="Z528" s="9"/>
      <c r="AA528" s="9"/>
      <c r="AB528" s="9"/>
      <c r="AC528" s="9"/>
      <c r="AD528" s="9"/>
      <c r="AE528" s="9"/>
      <c r="AF528" s="9"/>
      <c r="AG528" s="9"/>
      <c r="AH528" s="9"/>
      <c r="AI528" s="9"/>
      <c r="AJ528" s="9"/>
      <c r="AK528" s="9"/>
      <c r="AL528" s="9"/>
      <c r="AM528" s="10"/>
      <c r="AN528" s="535"/>
      <c r="AO528" s="6">
        <f t="shared" si="24"/>
        <v>0</v>
      </c>
      <c r="AP528" s="6" t="str">
        <f>IF($D528="","",IF(COUNTIF(SPDB!$B$5:$B$50,$D528)=0,"適用無い？確認して",_xlfn.XLOOKUP($D528,SPDB!$B$5:$B$50,SPDB!$H$5:$H$50,"",,)))</f>
        <v/>
      </c>
      <c r="AQ528" s="112"/>
      <c r="AR528" s="6" t="str">
        <f t="shared" si="25"/>
        <v/>
      </c>
      <c r="AS528" s="6" t="str">
        <f>IF(D528="","",IF(AP528=0,"データ無!!",IF(COUNTIF(WeDB!$D$4:$D$183,$AP528)&gt;0,"WE適用",IF(AP528="適用無い？確認して","データ無!!",IF(AP528="（適用外）","適用無し","WE適用")))))</f>
        <v/>
      </c>
      <c r="AT528" s="6" t="str">
        <f>IF(AND(AS528="WE適用",COUNTIF(Planning!$AS$10:$AS$896,$AP528&amp;"_"&amp;$AR528)&gt;0),"計画ok",IF(AND(AS528="WE適用",COUNTIF(Planning!$AS$10:$AS$896,$AP528&amp;"_"&amp;$AR528)=0),"未反映NG",""))</f>
        <v/>
      </c>
      <c r="AU528" s="6" t="str">
        <f t="shared" si="26"/>
        <v>_</v>
      </c>
    </row>
    <row r="529" spans="1:47" hidden="1" x14ac:dyDescent="0.35">
      <c r="A529" s="8"/>
      <c r="B529" s="9"/>
      <c r="C529" s="9"/>
      <c r="D529" s="9"/>
      <c r="E529" s="9"/>
      <c r="F529" s="9"/>
      <c r="G529" s="9"/>
      <c r="H529" s="9"/>
      <c r="I529" s="9"/>
      <c r="J529" s="9"/>
      <c r="K529" s="9"/>
      <c r="L529" s="9"/>
      <c r="M529" s="9"/>
      <c r="N529" s="9"/>
      <c r="O529" s="9"/>
      <c r="P529" s="9"/>
      <c r="Q529" s="9"/>
      <c r="R529" s="9"/>
      <c r="S529" s="9"/>
      <c r="T529" s="9"/>
      <c r="U529" s="9"/>
      <c r="V529" s="9"/>
      <c r="W529" s="9"/>
      <c r="X529" s="9"/>
      <c r="Y529" s="9"/>
      <c r="Z529" s="9"/>
      <c r="AA529" s="9"/>
      <c r="AB529" s="9"/>
      <c r="AC529" s="9"/>
      <c r="AD529" s="9"/>
      <c r="AE529" s="9"/>
      <c r="AF529" s="9"/>
      <c r="AG529" s="9"/>
      <c r="AH529" s="9"/>
      <c r="AI529" s="9"/>
      <c r="AJ529" s="9"/>
      <c r="AK529" s="9"/>
      <c r="AL529" s="9"/>
      <c r="AM529" s="10"/>
      <c r="AN529" s="535"/>
      <c r="AO529" s="6">
        <f t="shared" si="24"/>
        <v>0</v>
      </c>
      <c r="AP529" s="6" t="str">
        <f>IF($D529="","",IF(COUNTIF(SPDB!$B$5:$B$50,$D529)=0,"適用無い？確認して",_xlfn.XLOOKUP($D529,SPDB!$B$5:$B$50,SPDB!$H$5:$H$50,"",,)))</f>
        <v/>
      </c>
      <c r="AQ529" s="112"/>
      <c r="AR529" s="6" t="str">
        <f t="shared" si="25"/>
        <v/>
      </c>
      <c r="AS529" s="6" t="str">
        <f>IF(D529="","",IF(AP529=0,"データ無!!",IF(COUNTIF(WeDB!$D$4:$D$183,$AP529)&gt;0,"WE適用",IF(AP529="適用無い？確認して","データ無!!",IF(AP529="（適用外）","適用無し","WE適用")))))</f>
        <v/>
      </c>
      <c r="AT529" s="6" t="str">
        <f>IF(AND(AS529="WE適用",COUNTIF(Planning!$AS$10:$AS$896,$AP529&amp;"_"&amp;$AR529)&gt;0),"計画ok",IF(AND(AS529="WE適用",COUNTIF(Planning!$AS$10:$AS$896,$AP529&amp;"_"&amp;$AR529)=0),"未反映NG",""))</f>
        <v/>
      </c>
      <c r="AU529" s="6" t="str">
        <f t="shared" si="26"/>
        <v>_</v>
      </c>
    </row>
    <row r="530" spans="1:47" hidden="1" x14ac:dyDescent="0.35">
      <c r="A530" s="8"/>
      <c r="B530" s="9"/>
      <c r="C530" s="9"/>
      <c r="D530" s="9"/>
      <c r="E530" s="9"/>
      <c r="F530" s="9"/>
      <c r="G530" s="9"/>
      <c r="H530" s="9"/>
      <c r="I530" s="9"/>
      <c r="J530" s="9"/>
      <c r="K530" s="9"/>
      <c r="L530" s="9"/>
      <c r="M530" s="9"/>
      <c r="N530" s="9"/>
      <c r="O530" s="9"/>
      <c r="P530" s="9"/>
      <c r="Q530" s="9"/>
      <c r="R530" s="9"/>
      <c r="S530" s="9"/>
      <c r="T530" s="9"/>
      <c r="U530" s="9"/>
      <c r="V530" s="9"/>
      <c r="W530" s="9"/>
      <c r="X530" s="9"/>
      <c r="Y530" s="9"/>
      <c r="Z530" s="9"/>
      <c r="AA530" s="9"/>
      <c r="AB530" s="9"/>
      <c r="AC530" s="9"/>
      <c r="AD530" s="9"/>
      <c r="AE530" s="9"/>
      <c r="AF530" s="9"/>
      <c r="AG530" s="9"/>
      <c r="AH530" s="9"/>
      <c r="AI530" s="9"/>
      <c r="AJ530" s="9"/>
      <c r="AK530" s="9"/>
      <c r="AL530" s="9"/>
      <c r="AM530" s="10"/>
      <c r="AN530" s="535"/>
      <c r="AO530" s="6">
        <f t="shared" si="24"/>
        <v>0</v>
      </c>
      <c r="AP530" s="6" t="str">
        <f>IF($D530="","",IF(COUNTIF(SPDB!$B$5:$B$50,$D530)=0,"適用無い？確認して",_xlfn.XLOOKUP($D530,SPDB!$B$5:$B$50,SPDB!$H$5:$H$50,"",,)))</f>
        <v/>
      </c>
      <c r="AQ530" s="112"/>
      <c r="AR530" s="6" t="str">
        <f t="shared" si="25"/>
        <v/>
      </c>
      <c r="AS530" s="6" t="str">
        <f>IF(D530="","",IF(AP530=0,"データ無!!",IF(COUNTIF(WeDB!$D$4:$D$183,$AP530)&gt;0,"WE適用",IF(AP530="適用無い？確認して","データ無!!",IF(AP530="（適用外）","適用無し","WE適用")))))</f>
        <v/>
      </c>
      <c r="AT530" s="6" t="str">
        <f>IF(AND(AS530="WE適用",COUNTIF(Planning!$AS$10:$AS$896,$AP530&amp;"_"&amp;$AR530)&gt;0),"計画ok",IF(AND(AS530="WE適用",COUNTIF(Planning!$AS$10:$AS$896,$AP530&amp;"_"&amp;$AR530)=0),"未反映NG",""))</f>
        <v/>
      </c>
      <c r="AU530" s="6" t="str">
        <f t="shared" si="26"/>
        <v>_</v>
      </c>
    </row>
    <row r="531" spans="1:47" hidden="1" x14ac:dyDescent="0.35">
      <c r="A531" s="8"/>
      <c r="B531" s="9"/>
      <c r="C531" s="9"/>
      <c r="D531" s="9"/>
      <c r="E531" s="9"/>
      <c r="F531" s="9"/>
      <c r="G531" s="9"/>
      <c r="H531" s="9"/>
      <c r="I531" s="9"/>
      <c r="J531" s="9"/>
      <c r="K531" s="9"/>
      <c r="L531" s="9"/>
      <c r="M531" s="9"/>
      <c r="N531" s="9"/>
      <c r="O531" s="9"/>
      <c r="P531" s="9"/>
      <c r="Q531" s="9"/>
      <c r="R531" s="9"/>
      <c r="S531" s="9"/>
      <c r="T531" s="9"/>
      <c r="U531" s="9"/>
      <c r="V531" s="9"/>
      <c r="W531" s="9"/>
      <c r="X531" s="9"/>
      <c r="Y531" s="9"/>
      <c r="Z531" s="9"/>
      <c r="AA531" s="9"/>
      <c r="AB531" s="9"/>
      <c r="AC531" s="9"/>
      <c r="AD531" s="9"/>
      <c r="AE531" s="9"/>
      <c r="AF531" s="9"/>
      <c r="AG531" s="9"/>
      <c r="AH531" s="9"/>
      <c r="AI531" s="9"/>
      <c r="AJ531" s="9"/>
      <c r="AK531" s="9"/>
      <c r="AL531" s="9"/>
      <c r="AM531" s="10"/>
      <c r="AN531" s="535"/>
      <c r="AO531" s="6">
        <f t="shared" si="24"/>
        <v>0</v>
      </c>
      <c r="AP531" s="6" t="str">
        <f>IF($D531="","",IF(COUNTIF(SPDB!$B$5:$B$50,$D531)=0,"適用無い？確認して",_xlfn.XLOOKUP($D531,SPDB!$B$5:$B$50,SPDB!$H$5:$H$50,"",,)))</f>
        <v/>
      </c>
      <c r="AQ531" s="112"/>
      <c r="AR531" s="6" t="str">
        <f t="shared" si="25"/>
        <v/>
      </c>
      <c r="AS531" s="6" t="str">
        <f>IF(D531="","",IF(AP531=0,"データ無!!",IF(COUNTIF(WeDB!$D$4:$D$183,$AP531)&gt;0,"WE適用",IF(AP531="適用無い？確認して","データ無!!",IF(AP531="（適用外）","適用無し","WE適用")))))</f>
        <v/>
      </c>
      <c r="AT531" s="6" t="str">
        <f>IF(AND(AS531="WE適用",COUNTIF(Planning!$AS$10:$AS$896,$AP531&amp;"_"&amp;$AR531)&gt;0),"計画ok",IF(AND(AS531="WE適用",COUNTIF(Planning!$AS$10:$AS$896,$AP531&amp;"_"&amp;$AR531)=0),"未反映NG",""))</f>
        <v/>
      </c>
      <c r="AU531" s="6" t="str">
        <f t="shared" si="26"/>
        <v>_</v>
      </c>
    </row>
    <row r="532" spans="1:47" hidden="1" x14ac:dyDescent="0.35">
      <c r="A532" s="8"/>
      <c r="B532" s="9"/>
      <c r="C532" s="9"/>
      <c r="D532" s="9"/>
      <c r="E532" s="9"/>
      <c r="F532" s="9"/>
      <c r="G532" s="9"/>
      <c r="H532" s="9"/>
      <c r="I532" s="9"/>
      <c r="J532" s="9"/>
      <c r="K532" s="9"/>
      <c r="L532" s="9"/>
      <c r="M532" s="9"/>
      <c r="N532" s="9"/>
      <c r="O532" s="9"/>
      <c r="P532" s="9"/>
      <c r="Q532" s="9"/>
      <c r="R532" s="9"/>
      <c r="S532" s="9"/>
      <c r="T532" s="9"/>
      <c r="U532" s="9"/>
      <c r="V532" s="9"/>
      <c r="W532" s="9"/>
      <c r="X532" s="9"/>
      <c r="Y532" s="9"/>
      <c r="Z532" s="9"/>
      <c r="AA532" s="9"/>
      <c r="AB532" s="9"/>
      <c r="AC532" s="9"/>
      <c r="AD532" s="9"/>
      <c r="AE532" s="9"/>
      <c r="AF532" s="9"/>
      <c r="AG532" s="9"/>
      <c r="AH532" s="9"/>
      <c r="AI532" s="9"/>
      <c r="AJ532" s="9"/>
      <c r="AK532" s="9"/>
      <c r="AL532" s="9"/>
      <c r="AM532" s="10"/>
      <c r="AN532" s="535"/>
      <c r="AO532" s="6">
        <f t="shared" si="24"/>
        <v>0</v>
      </c>
      <c r="AP532" s="6" t="str">
        <f>IF($D532="","",IF(COUNTIF(SPDB!$B$5:$B$50,$D532)=0,"適用無い？確認して",_xlfn.XLOOKUP($D532,SPDB!$B$5:$B$50,SPDB!$H$5:$H$50,"",,)))</f>
        <v/>
      </c>
      <c r="AQ532" s="112"/>
      <c r="AR532" s="6" t="str">
        <f t="shared" si="25"/>
        <v/>
      </c>
      <c r="AS532" s="6" t="str">
        <f>IF(D532="","",IF(AP532=0,"データ無!!",IF(COUNTIF(WeDB!$D$4:$D$183,$AP532)&gt;0,"WE適用",IF(AP532="適用無い？確認して","データ無!!",IF(AP532="（適用外）","適用無し","WE適用")))))</f>
        <v/>
      </c>
      <c r="AT532" s="6" t="str">
        <f>IF(AND(AS532="WE適用",COUNTIF(Planning!$AS$10:$AS$896,$AP532&amp;"_"&amp;$AR532)&gt;0),"計画ok",IF(AND(AS532="WE適用",COUNTIF(Planning!$AS$10:$AS$896,$AP532&amp;"_"&amp;$AR532)=0),"未反映NG",""))</f>
        <v/>
      </c>
      <c r="AU532" s="6" t="str">
        <f t="shared" si="26"/>
        <v>_</v>
      </c>
    </row>
    <row r="533" spans="1:47" hidden="1" x14ac:dyDescent="0.35">
      <c r="A533" s="8"/>
      <c r="B533" s="9"/>
      <c r="C533" s="9"/>
      <c r="D533" s="9"/>
      <c r="E533" s="9"/>
      <c r="F533" s="9"/>
      <c r="G533" s="9"/>
      <c r="H533" s="9"/>
      <c r="I533" s="9"/>
      <c r="J533" s="9"/>
      <c r="K533" s="9"/>
      <c r="L533" s="9"/>
      <c r="M533" s="9"/>
      <c r="N533" s="9"/>
      <c r="O533" s="9"/>
      <c r="P533" s="9"/>
      <c r="Q533" s="9"/>
      <c r="R533" s="9"/>
      <c r="S533" s="9"/>
      <c r="T533" s="9"/>
      <c r="U533" s="9"/>
      <c r="V533" s="9"/>
      <c r="W533" s="9"/>
      <c r="X533" s="9"/>
      <c r="Y533" s="9"/>
      <c r="Z533" s="9"/>
      <c r="AA533" s="9"/>
      <c r="AB533" s="9"/>
      <c r="AC533" s="9"/>
      <c r="AD533" s="9"/>
      <c r="AE533" s="9"/>
      <c r="AF533" s="9"/>
      <c r="AG533" s="9"/>
      <c r="AH533" s="9"/>
      <c r="AI533" s="9"/>
      <c r="AJ533" s="9"/>
      <c r="AK533" s="9"/>
      <c r="AL533" s="9"/>
      <c r="AM533" s="10"/>
      <c r="AN533" s="535"/>
      <c r="AO533" s="6">
        <f t="shared" si="24"/>
        <v>0</v>
      </c>
      <c r="AP533" s="6" t="str">
        <f>IF($D533="","",IF(COUNTIF(SPDB!$B$5:$B$50,$D533)=0,"適用無い？確認して",_xlfn.XLOOKUP($D533,SPDB!$B$5:$B$50,SPDB!$H$5:$H$50,"",,)))</f>
        <v/>
      </c>
      <c r="AQ533" s="112"/>
      <c r="AR533" s="6" t="str">
        <f t="shared" si="25"/>
        <v/>
      </c>
      <c r="AS533" s="6" t="str">
        <f>IF(D533="","",IF(AP533=0,"データ無!!",IF(COUNTIF(WeDB!$D$4:$D$183,$AP533)&gt;0,"WE適用",IF(AP533="適用無い？確認して","データ無!!",IF(AP533="（適用外）","適用無し","WE適用")))))</f>
        <v/>
      </c>
      <c r="AT533" s="6" t="str">
        <f>IF(AND(AS533="WE適用",COUNTIF(Planning!$AS$10:$AS$896,$AP533&amp;"_"&amp;$AR533)&gt;0),"計画ok",IF(AND(AS533="WE適用",COUNTIF(Planning!$AS$10:$AS$896,$AP533&amp;"_"&amp;$AR533)=0),"未反映NG",""))</f>
        <v/>
      </c>
      <c r="AU533" s="6" t="str">
        <f t="shared" si="26"/>
        <v>_</v>
      </c>
    </row>
    <row r="534" spans="1:47" hidden="1" x14ac:dyDescent="0.35">
      <c r="A534" s="8"/>
      <c r="B534" s="9"/>
      <c r="C534" s="9"/>
      <c r="D534" s="9"/>
      <c r="E534" s="9"/>
      <c r="F534" s="9"/>
      <c r="G534" s="9"/>
      <c r="H534" s="9"/>
      <c r="I534" s="9"/>
      <c r="J534" s="9"/>
      <c r="K534" s="9"/>
      <c r="L534" s="9"/>
      <c r="M534" s="9"/>
      <c r="N534" s="9"/>
      <c r="O534" s="9"/>
      <c r="P534" s="9"/>
      <c r="Q534" s="9"/>
      <c r="R534" s="9"/>
      <c r="S534" s="9"/>
      <c r="T534" s="9"/>
      <c r="U534" s="9"/>
      <c r="V534" s="9"/>
      <c r="W534" s="9"/>
      <c r="X534" s="9"/>
      <c r="Y534" s="9"/>
      <c r="Z534" s="9"/>
      <c r="AA534" s="9"/>
      <c r="AB534" s="9"/>
      <c r="AC534" s="9"/>
      <c r="AD534" s="9"/>
      <c r="AE534" s="9"/>
      <c r="AF534" s="9"/>
      <c r="AG534" s="9"/>
      <c r="AH534" s="9"/>
      <c r="AI534" s="9"/>
      <c r="AJ534" s="9"/>
      <c r="AK534" s="9"/>
      <c r="AL534" s="9"/>
      <c r="AM534" s="10"/>
      <c r="AN534" s="535"/>
      <c r="AO534" s="6">
        <f t="shared" si="24"/>
        <v>0</v>
      </c>
      <c r="AP534" s="6" t="str">
        <f>IF($D534="","",IF(COUNTIF(SPDB!$B$5:$B$50,$D534)=0,"適用無い？確認して",_xlfn.XLOOKUP($D534,SPDB!$B$5:$B$50,SPDB!$H$5:$H$50,"",,)))</f>
        <v/>
      </c>
      <c r="AQ534" s="112"/>
      <c r="AR534" s="6" t="str">
        <f t="shared" si="25"/>
        <v/>
      </c>
      <c r="AS534" s="6" t="str">
        <f>IF(D534="","",IF(AP534=0,"データ無!!",IF(COUNTIF(WeDB!$D$4:$D$183,$AP534)&gt;0,"WE適用",IF(AP534="適用無い？確認して","データ無!!",IF(AP534="（適用外）","適用無し","WE適用")))))</f>
        <v/>
      </c>
      <c r="AT534" s="6" t="str">
        <f>IF(AND(AS534="WE適用",COUNTIF(Planning!$AS$10:$AS$896,$AP534&amp;"_"&amp;$AR534)&gt;0),"計画ok",IF(AND(AS534="WE適用",COUNTIF(Planning!$AS$10:$AS$896,$AP534&amp;"_"&amp;$AR534)=0),"未反映NG",""))</f>
        <v/>
      </c>
      <c r="AU534" s="6" t="str">
        <f t="shared" si="26"/>
        <v>_</v>
      </c>
    </row>
    <row r="535" spans="1:47" hidden="1" x14ac:dyDescent="0.35">
      <c r="A535" s="8"/>
      <c r="B535" s="9"/>
      <c r="C535" s="9"/>
      <c r="D535" s="9"/>
      <c r="E535" s="9"/>
      <c r="F535" s="9"/>
      <c r="G535" s="9"/>
      <c r="H535" s="9"/>
      <c r="I535" s="9"/>
      <c r="J535" s="9"/>
      <c r="K535" s="9"/>
      <c r="L535" s="9"/>
      <c r="M535" s="9"/>
      <c r="N535" s="9"/>
      <c r="O535" s="9"/>
      <c r="P535" s="9"/>
      <c r="Q535" s="9"/>
      <c r="R535" s="9"/>
      <c r="S535" s="9"/>
      <c r="T535" s="9"/>
      <c r="U535" s="9"/>
      <c r="V535" s="9"/>
      <c r="W535" s="9"/>
      <c r="X535" s="9"/>
      <c r="Y535" s="9"/>
      <c r="Z535" s="9"/>
      <c r="AA535" s="9"/>
      <c r="AB535" s="9"/>
      <c r="AC535" s="9"/>
      <c r="AD535" s="9"/>
      <c r="AE535" s="9"/>
      <c r="AF535" s="9"/>
      <c r="AG535" s="9"/>
      <c r="AH535" s="9"/>
      <c r="AI535" s="9"/>
      <c r="AJ535" s="9"/>
      <c r="AK535" s="9"/>
      <c r="AL535" s="9"/>
      <c r="AM535" s="10"/>
      <c r="AN535" s="535"/>
      <c r="AO535" s="6">
        <f t="shared" si="24"/>
        <v>0</v>
      </c>
      <c r="AP535" s="6" t="str">
        <f>IF($D535="","",IF(COUNTIF(SPDB!$B$5:$B$50,$D535)=0,"適用無い？確認して",_xlfn.XLOOKUP($D535,SPDB!$B$5:$B$50,SPDB!$H$5:$H$50,"",,)))</f>
        <v/>
      </c>
      <c r="AQ535" s="112"/>
      <c r="AR535" s="6" t="str">
        <f t="shared" si="25"/>
        <v/>
      </c>
      <c r="AS535" s="6" t="str">
        <f>IF(D535="","",IF(AP535=0,"データ無!!",IF(COUNTIF(WeDB!$D$4:$D$183,$AP535)&gt;0,"WE適用",IF(AP535="適用無い？確認して","データ無!!",IF(AP535="（適用外）","適用無し","WE適用")))))</f>
        <v/>
      </c>
      <c r="AT535" s="6" t="str">
        <f>IF(AND(AS535="WE適用",COUNTIF(Planning!$AS$10:$AS$896,$AP535&amp;"_"&amp;$AR535)&gt;0),"計画ok",IF(AND(AS535="WE適用",COUNTIF(Planning!$AS$10:$AS$896,$AP535&amp;"_"&amp;$AR535)=0),"未反映NG",""))</f>
        <v/>
      </c>
      <c r="AU535" s="6" t="str">
        <f t="shared" si="26"/>
        <v>_</v>
      </c>
    </row>
    <row r="536" spans="1:47" hidden="1" x14ac:dyDescent="0.35">
      <c r="A536" s="8"/>
      <c r="B536" s="9"/>
      <c r="C536" s="9"/>
      <c r="D536" s="9"/>
      <c r="E536" s="9"/>
      <c r="F536" s="9"/>
      <c r="G536" s="9"/>
      <c r="H536" s="9"/>
      <c r="I536" s="9"/>
      <c r="J536" s="9"/>
      <c r="K536" s="9"/>
      <c r="L536" s="9"/>
      <c r="M536" s="9"/>
      <c r="N536" s="9"/>
      <c r="O536" s="9"/>
      <c r="P536" s="9"/>
      <c r="Q536" s="9"/>
      <c r="R536" s="9"/>
      <c r="S536" s="9"/>
      <c r="T536" s="9"/>
      <c r="U536" s="9"/>
      <c r="V536" s="9"/>
      <c r="W536" s="9"/>
      <c r="X536" s="9"/>
      <c r="Y536" s="9"/>
      <c r="Z536" s="9"/>
      <c r="AA536" s="9"/>
      <c r="AB536" s="9"/>
      <c r="AC536" s="9"/>
      <c r="AD536" s="9"/>
      <c r="AE536" s="9"/>
      <c r="AF536" s="9"/>
      <c r="AG536" s="9"/>
      <c r="AH536" s="9"/>
      <c r="AI536" s="9"/>
      <c r="AJ536" s="9"/>
      <c r="AK536" s="9"/>
      <c r="AL536" s="9"/>
      <c r="AM536" s="10"/>
      <c r="AN536" s="535"/>
      <c r="AO536" s="6">
        <f t="shared" si="24"/>
        <v>0</v>
      </c>
      <c r="AP536" s="6" t="str">
        <f>IF($D536="","",IF(COUNTIF(SPDB!$B$5:$B$50,$D536)=0,"適用無い？確認して",_xlfn.XLOOKUP($D536,SPDB!$B$5:$B$50,SPDB!$H$5:$H$50,"",,)))</f>
        <v/>
      </c>
      <c r="AQ536" s="112"/>
      <c r="AR536" s="6" t="str">
        <f t="shared" si="25"/>
        <v/>
      </c>
      <c r="AS536" s="6" t="str">
        <f>IF(D536="","",IF(AP536=0,"データ無!!",IF(COUNTIF(WeDB!$D$4:$D$183,$AP536)&gt;0,"WE適用",IF(AP536="適用無い？確認して","データ無!!",IF(AP536="（適用外）","適用無し","WE適用")))))</f>
        <v/>
      </c>
      <c r="AT536" s="6" t="str">
        <f>IF(AND(AS536="WE適用",COUNTIF(Planning!$AS$10:$AS$896,$AP536&amp;"_"&amp;$AR536)&gt;0),"計画ok",IF(AND(AS536="WE適用",COUNTIF(Planning!$AS$10:$AS$896,$AP536&amp;"_"&amp;$AR536)=0),"未反映NG",""))</f>
        <v/>
      </c>
      <c r="AU536" s="6" t="str">
        <f t="shared" si="26"/>
        <v>_</v>
      </c>
    </row>
    <row r="537" spans="1:47" hidden="1" x14ac:dyDescent="0.35">
      <c r="A537" s="8"/>
      <c r="B537" s="9"/>
      <c r="C537" s="9"/>
      <c r="D537" s="9"/>
      <c r="E537" s="9"/>
      <c r="F537" s="9"/>
      <c r="G537" s="9"/>
      <c r="H537" s="9"/>
      <c r="I537" s="9"/>
      <c r="J537" s="9"/>
      <c r="K537" s="9"/>
      <c r="L537" s="9"/>
      <c r="M537" s="9"/>
      <c r="N537" s="9"/>
      <c r="O537" s="9"/>
      <c r="P537" s="9"/>
      <c r="Q537" s="9"/>
      <c r="R537" s="9"/>
      <c r="S537" s="9"/>
      <c r="T537" s="9"/>
      <c r="U537" s="9"/>
      <c r="V537" s="9"/>
      <c r="W537" s="9"/>
      <c r="X537" s="9"/>
      <c r="Y537" s="9"/>
      <c r="Z537" s="9"/>
      <c r="AA537" s="9"/>
      <c r="AB537" s="9"/>
      <c r="AC537" s="9"/>
      <c r="AD537" s="9"/>
      <c r="AE537" s="9"/>
      <c r="AF537" s="9"/>
      <c r="AG537" s="9"/>
      <c r="AH537" s="9"/>
      <c r="AI537" s="9"/>
      <c r="AJ537" s="9"/>
      <c r="AK537" s="9"/>
      <c r="AL537" s="9"/>
      <c r="AM537" s="10"/>
      <c r="AN537" s="535"/>
      <c r="AO537" s="6">
        <f t="shared" si="24"/>
        <v>0</v>
      </c>
      <c r="AP537" s="6" t="str">
        <f>IF($D537="","",IF(COUNTIF(SPDB!$B$5:$B$50,$D537)=0,"適用無い？確認して",_xlfn.XLOOKUP($D537,SPDB!$B$5:$B$50,SPDB!$H$5:$H$50,"",,)))</f>
        <v/>
      </c>
      <c r="AQ537" s="112"/>
      <c r="AR537" s="6" t="str">
        <f t="shared" si="25"/>
        <v/>
      </c>
      <c r="AS537" s="6" t="str">
        <f>IF(D537="","",IF(AP537=0,"データ無!!",IF(COUNTIF(WeDB!$D$4:$D$183,$AP537)&gt;0,"WE適用",IF(AP537="適用無い？確認して","データ無!!",IF(AP537="（適用外）","適用無し","WE適用")))))</f>
        <v/>
      </c>
      <c r="AT537" s="6" t="str">
        <f>IF(AND(AS537="WE適用",COUNTIF(Planning!$AS$10:$AS$896,$AP537&amp;"_"&amp;$AR537)&gt;0),"計画ok",IF(AND(AS537="WE適用",COUNTIF(Planning!$AS$10:$AS$896,$AP537&amp;"_"&amp;$AR537)=0),"未反映NG",""))</f>
        <v/>
      </c>
      <c r="AU537" s="6" t="str">
        <f t="shared" si="26"/>
        <v>_</v>
      </c>
    </row>
    <row r="538" spans="1:47" hidden="1" x14ac:dyDescent="0.35">
      <c r="A538" s="8"/>
      <c r="B538" s="9"/>
      <c r="C538" s="9"/>
      <c r="D538" s="9"/>
      <c r="E538" s="9"/>
      <c r="F538" s="9"/>
      <c r="G538" s="9"/>
      <c r="H538" s="9"/>
      <c r="I538" s="9"/>
      <c r="J538" s="9"/>
      <c r="K538" s="9"/>
      <c r="L538" s="9"/>
      <c r="M538" s="9"/>
      <c r="N538" s="9"/>
      <c r="O538" s="9"/>
      <c r="P538" s="9"/>
      <c r="Q538" s="9"/>
      <c r="R538" s="9"/>
      <c r="S538" s="9"/>
      <c r="T538" s="9"/>
      <c r="U538" s="9"/>
      <c r="V538" s="9"/>
      <c r="W538" s="9"/>
      <c r="X538" s="9"/>
      <c r="Y538" s="9"/>
      <c r="Z538" s="9"/>
      <c r="AA538" s="9"/>
      <c r="AB538" s="9"/>
      <c r="AC538" s="9"/>
      <c r="AD538" s="9"/>
      <c r="AE538" s="9"/>
      <c r="AF538" s="9"/>
      <c r="AG538" s="9"/>
      <c r="AH538" s="9"/>
      <c r="AI538" s="9"/>
      <c r="AJ538" s="9"/>
      <c r="AK538" s="9"/>
      <c r="AL538" s="9"/>
      <c r="AM538" s="10"/>
      <c r="AN538" s="535"/>
      <c r="AO538" s="6">
        <f t="shared" si="24"/>
        <v>0</v>
      </c>
      <c r="AP538" s="6" t="str">
        <f>IF($D538="","",IF(COUNTIF(SPDB!$B$5:$B$50,$D538)=0,"適用無い？確認して",_xlfn.XLOOKUP($D538,SPDB!$B$5:$B$50,SPDB!$H$5:$H$50,"",,)))</f>
        <v/>
      </c>
      <c r="AQ538" s="112"/>
      <c r="AR538" s="6" t="str">
        <f t="shared" si="25"/>
        <v/>
      </c>
      <c r="AS538" s="6" t="str">
        <f>IF(D538="","",IF(AP538=0,"データ無!!",IF(COUNTIF(WeDB!$D$4:$D$183,$AP538)&gt;0,"WE適用",IF(AP538="適用無い？確認して","データ無!!",IF(AP538="（適用外）","適用無し","WE適用")))))</f>
        <v/>
      </c>
      <c r="AT538" s="6" t="str">
        <f>IF(AND(AS538="WE適用",COUNTIF(Planning!$AS$10:$AS$896,$AP538&amp;"_"&amp;$AR538)&gt;0),"計画ok",IF(AND(AS538="WE適用",COUNTIF(Planning!$AS$10:$AS$896,$AP538&amp;"_"&amp;$AR538)=0),"未反映NG",""))</f>
        <v/>
      </c>
      <c r="AU538" s="6" t="str">
        <f t="shared" si="26"/>
        <v>_</v>
      </c>
    </row>
    <row r="539" spans="1:47" hidden="1" x14ac:dyDescent="0.35">
      <c r="A539" s="8"/>
      <c r="B539" s="9"/>
      <c r="C539" s="9"/>
      <c r="D539" s="9"/>
      <c r="E539" s="9"/>
      <c r="F539" s="9"/>
      <c r="G539" s="9"/>
      <c r="H539" s="9"/>
      <c r="I539" s="9"/>
      <c r="J539" s="9"/>
      <c r="K539" s="9"/>
      <c r="L539" s="9"/>
      <c r="M539" s="9"/>
      <c r="N539" s="9"/>
      <c r="O539" s="9"/>
      <c r="P539" s="9"/>
      <c r="Q539" s="9"/>
      <c r="R539" s="9"/>
      <c r="S539" s="9"/>
      <c r="T539" s="9"/>
      <c r="U539" s="9"/>
      <c r="V539" s="9"/>
      <c r="W539" s="9"/>
      <c r="X539" s="9"/>
      <c r="Y539" s="9"/>
      <c r="Z539" s="9"/>
      <c r="AA539" s="9"/>
      <c r="AB539" s="9"/>
      <c r="AC539" s="9"/>
      <c r="AD539" s="9"/>
      <c r="AE539" s="9"/>
      <c r="AF539" s="9"/>
      <c r="AG539" s="9"/>
      <c r="AH539" s="9"/>
      <c r="AI539" s="9"/>
      <c r="AJ539" s="9"/>
      <c r="AK539" s="9"/>
      <c r="AL539" s="9"/>
      <c r="AM539" s="10"/>
      <c r="AN539" s="535"/>
      <c r="AO539" s="6">
        <f t="shared" si="24"/>
        <v>0</v>
      </c>
      <c r="AP539" s="6" t="str">
        <f>IF($D539="","",IF(COUNTIF(SPDB!$B$5:$B$50,$D539)=0,"適用無い？確認して",_xlfn.XLOOKUP($D539,SPDB!$B$5:$B$50,SPDB!$H$5:$H$50,"",,)))</f>
        <v/>
      </c>
      <c r="AQ539" s="112"/>
      <c r="AR539" s="6" t="str">
        <f t="shared" si="25"/>
        <v/>
      </c>
      <c r="AS539" s="6" t="str">
        <f>IF(D539="","",IF(AP539=0,"データ無!!",IF(COUNTIF(WeDB!$D$4:$D$183,$AP539)&gt;0,"WE適用",IF(AP539="適用無い？確認して","データ無!!",IF(AP539="（適用外）","適用無し","WE適用")))))</f>
        <v/>
      </c>
      <c r="AT539" s="6" t="str">
        <f>IF(AND(AS539="WE適用",COUNTIF(Planning!$AS$10:$AS$896,$AP539&amp;"_"&amp;$AR539)&gt;0),"計画ok",IF(AND(AS539="WE適用",COUNTIF(Planning!$AS$10:$AS$896,$AP539&amp;"_"&amp;$AR539)=0),"未反映NG",""))</f>
        <v/>
      </c>
      <c r="AU539" s="6" t="str">
        <f t="shared" si="26"/>
        <v>_</v>
      </c>
    </row>
    <row r="540" spans="1:47" hidden="1" x14ac:dyDescent="0.35">
      <c r="A540" s="8"/>
      <c r="B540" s="9"/>
      <c r="C540" s="9"/>
      <c r="D540" s="9"/>
      <c r="E540" s="9"/>
      <c r="F540" s="9"/>
      <c r="G540" s="9"/>
      <c r="H540" s="9"/>
      <c r="I540" s="9"/>
      <c r="J540" s="9"/>
      <c r="K540" s="9"/>
      <c r="L540" s="9"/>
      <c r="M540" s="9"/>
      <c r="N540" s="9"/>
      <c r="O540" s="9"/>
      <c r="P540" s="9"/>
      <c r="Q540" s="9"/>
      <c r="R540" s="9"/>
      <c r="S540" s="9"/>
      <c r="T540" s="9"/>
      <c r="U540" s="9"/>
      <c r="V540" s="9"/>
      <c r="W540" s="9"/>
      <c r="X540" s="9"/>
      <c r="Y540" s="9"/>
      <c r="Z540" s="9"/>
      <c r="AA540" s="9"/>
      <c r="AB540" s="9"/>
      <c r="AC540" s="9"/>
      <c r="AD540" s="9"/>
      <c r="AE540" s="9"/>
      <c r="AF540" s="9"/>
      <c r="AG540" s="9"/>
      <c r="AH540" s="9"/>
      <c r="AI540" s="9"/>
      <c r="AJ540" s="9"/>
      <c r="AK540" s="9"/>
      <c r="AL540" s="9"/>
      <c r="AM540" s="10"/>
      <c r="AN540" s="535"/>
      <c r="AO540" s="6">
        <f t="shared" si="24"/>
        <v>0</v>
      </c>
      <c r="AP540" s="6" t="str">
        <f>IF($D540="","",IF(COUNTIF(SPDB!$B$5:$B$50,$D540)=0,"適用無い？確認して",_xlfn.XLOOKUP($D540,SPDB!$B$5:$B$50,SPDB!$H$5:$H$50,"",,)))</f>
        <v/>
      </c>
      <c r="AQ540" s="112"/>
      <c r="AR540" s="6" t="str">
        <f t="shared" si="25"/>
        <v/>
      </c>
      <c r="AS540" s="6" t="str">
        <f>IF(D540="","",IF(AP540=0,"データ無!!",IF(COUNTIF(WeDB!$D$4:$D$183,$AP540)&gt;0,"WE適用",IF(AP540="適用無い？確認して","データ無!!",IF(AP540="（適用外）","適用無し","WE適用")))))</f>
        <v/>
      </c>
      <c r="AT540" s="6" t="str">
        <f>IF(AND(AS540="WE適用",COUNTIF(Planning!$AS$10:$AS$896,$AP540&amp;"_"&amp;$AR540)&gt;0),"計画ok",IF(AND(AS540="WE適用",COUNTIF(Planning!$AS$10:$AS$896,$AP540&amp;"_"&amp;$AR540)=0),"未反映NG",""))</f>
        <v/>
      </c>
      <c r="AU540" s="6" t="str">
        <f t="shared" si="26"/>
        <v>_</v>
      </c>
    </row>
    <row r="541" spans="1:47" hidden="1" x14ac:dyDescent="0.35">
      <c r="A541" s="8"/>
      <c r="B541" s="9"/>
      <c r="C541" s="9"/>
      <c r="D541" s="9"/>
      <c r="E541" s="9"/>
      <c r="F541" s="9"/>
      <c r="G541" s="9"/>
      <c r="H541" s="9"/>
      <c r="I541" s="9"/>
      <c r="J541" s="9"/>
      <c r="K541" s="9"/>
      <c r="L541" s="9"/>
      <c r="M541" s="9"/>
      <c r="N541" s="9"/>
      <c r="O541" s="9"/>
      <c r="P541" s="9"/>
      <c r="Q541" s="9"/>
      <c r="R541" s="9"/>
      <c r="S541" s="9"/>
      <c r="T541" s="9"/>
      <c r="U541" s="9"/>
      <c r="V541" s="9"/>
      <c r="W541" s="9"/>
      <c r="X541" s="9"/>
      <c r="Y541" s="9"/>
      <c r="Z541" s="9"/>
      <c r="AA541" s="9"/>
      <c r="AB541" s="9"/>
      <c r="AC541" s="9"/>
      <c r="AD541" s="9"/>
      <c r="AE541" s="9"/>
      <c r="AF541" s="9"/>
      <c r="AG541" s="9"/>
      <c r="AH541" s="9"/>
      <c r="AI541" s="9"/>
      <c r="AJ541" s="9"/>
      <c r="AK541" s="9"/>
      <c r="AL541" s="9"/>
      <c r="AM541" s="10"/>
      <c r="AN541" s="535"/>
      <c r="AO541" s="6">
        <f t="shared" si="24"/>
        <v>0</v>
      </c>
      <c r="AP541" s="6" t="str">
        <f>IF($D541="","",IF(COUNTIF(SPDB!$B$5:$B$50,$D541)=0,"適用無い？確認して",_xlfn.XLOOKUP($D541,SPDB!$B$5:$B$50,SPDB!$H$5:$H$50,"",,)))</f>
        <v/>
      </c>
      <c r="AQ541" s="112"/>
      <c r="AR541" s="6" t="str">
        <f t="shared" si="25"/>
        <v/>
      </c>
      <c r="AS541" s="6" t="str">
        <f>IF(D541="","",IF(AP541=0,"データ無!!",IF(COUNTIF(WeDB!$D$4:$D$183,$AP541)&gt;0,"WE適用",IF(AP541="適用無い？確認して","データ無!!",IF(AP541="（適用外）","適用無し","WE適用")))))</f>
        <v/>
      </c>
      <c r="AT541" s="6" t="str">
        <f>IF(AND(AS541="WE適用",COUNTIF(Planning!$AS$10:$AS$896,$AP541&amp;"_"&amp;$AR541)&gt;0),"計画ok",IF(AND(AS541="WE適用",COUNTIF(Planning!$AS$10:$AS$896,$AP541&amp;"_"&amp;$AR541)=0),"未反映NG",""))</f>
        <v/>
      </c>
      <c r="AU541" s="6" t="str">
        <f t="shared" si="26"/>
        <v>_</v>
      </c>
    </row>
    <row r="542" spans="1:47" hidden="1" x14ac:dyDescent="0.35">
      <c r="A542" s="8"/>
      <c r="B542" s="9"/>
      <c r="C542" s="9"/>
      <c r="D542" s="9"/>
      <c r="E542" s="9"/>
      <c r="F542" s="9"/>
      <c r="G542" s="9"/>
      <c r="H542" s="9"/>
      <c r="I542" s="9"/>
      <c r="J542" s="9"/>
      <c r="K542" s="9"/>
      <c r="L542" s="9"/>
      <c r="M542" s="9"/>
      <c r="N542" s="9"/>
      <c r="O542" s="9"/>
      <c r="P542" s="9"/>
      <c r="Q542" s="9"/>
      <c r="R542" s="9"/>
      <c r="S542" s="9"/>
      <c r="T542" s="9"/>
      <c r="U542" s="9"/>
      <c r="V542" s="9"/>
      <c r="W542" s="9"/>
      <c r="X542" s="9"/>
      <c r="Y542" s="9"/>
      <c r="Z542" s="9"/>
      <c r="AA542" s="9"/>
      <c r="AB542" s="9"/>
      <c r="AC542" s="9"/>
      <c r="AD542" s="9"/>
      <c r="AE542" s="9"/>
      <c r="AF542" s="9"/>
      <c r="AG542" s="9"/>
      <c r="AH542" s="9"/>
      <c r="AI542" s="9"/>
      <c r="AJ542" s="9"/>
      <c r="AK542" s="9"/>
      <c r="AL542" s="9"/>
      <c r="AM542" s="10"/>
      <c r="AN542" s="535"/>
      <c r="AO542" s="6">
        <f t="shared" si="24"/>
        <v>0</v>
      </c>
      <c r="AP542" s="6" t="str">
        <f>IF($D542="","",IF(COUNTIF(SPDB!$B$5:$B$50,$D542)=0,"適用無い？確認して",_xlfn.XLOOKUP($D542,SPDB!$B$5:$B$50,SPDB!$H$5:$H$50,"",,)))</f>
        <v/>
      </c>
      <c r="AQ542" s="112"/>
      <c r="AR542" s="6" t="str">
        <f t="shared" si="25"/>
        <v/>
      </c>
      <c r="AS542" s="6" t="str">
        <f>IF(D542="","",IF(AP542=0,"データ無!!",IF(COUNTIF(WeDB!$D$4:$D$183,$AP542)&gt;0,"WE適用",IF(AP542="適用無い？確認して","データ無!!",IF(AP542="（適用外）","適用無し","WE適用")))))</f>
        <v/>
      </c>
      <c r="AT542" s="6" t="str">
        <f>IF(AND(AS542="WE適用",COUNTIF(Planning!$AS$10:$AS$896,$AP542&amp;"_"&amp;$AR542)&gt;0),"計画ok",IF(AND(AS542="WE適用",COUNTIF(Planning!$AS$10:$AS$896,$AP542&amp;"_"&amp;$AR542)=0),"未反映NG",""))</f>
        <v/>
      </c>
      <c r="AU542" s="6" t="str">
        <f t="shared" si="26"/>
        <v>_</v>
      </c>
    </row>
    <row r="543" spans="1:47" hidden="1" x14ac:dyDescent="0.35">
      <c r="A543" s="8"/>
      <c r="B543" s="9"/>
      <c r="C543" s="9"/>
      <c r="D543" s="9"/>
      <c r="E543" s="9"/>
      <c r="F543" s="9"/>
      <c r="G543" s="9"/>
      <c r="H543" s="9"/>
      <c r="I543" s="9"/>
      <c r="J543" s="9"/>
      <c r="K543" s="9"/>
      <c r="L543" s="9"/>
      <c r="M543" s="9"/>
      <c r="N543" s="9"/>
      <c r="O543" s="9"/>
      <c r="P543" s="9"/>
      <c r="Q543" s="9"/>
      <c r="R543" s="9"/>
      <c r="S543" s="9"/>
      <c r="T543" s="9"/>
      <c r="U543" s="9"/>
      <c r="V543" s="9"/>
      <c r="W543" s="9"/>
      <c r="X543" s="9"/>
      <c r="Y543" s="9"/>
      <c r="Z543" s="9"/>
      <c r="AA543" s="9"/>
      <c r="AB543" s="9"/>
      <c r="AC543" s="9"/>
      <c r="AD543" s="9"/>
      <c r="AE543" s="9"/>
      <c r="AF543" s="9"/>
      <c r="AG543" s="9"/>
      <c r="AH543" s="9"/>
      <c r="AI543" s="9"/>
      <c r="AJ543" s="9"/>
      <c r="AK543" s="9"/>
      <c r="AL543" s="9"/>
      <c r="AM543" s="10"/>
      <c r="AN543" s="535"/>
      <c r="AO543" s="6">
        <f t="shared" si="24"/>
        <v>0</v>
      </c>
      <c r="AP543" s="6" t="str">
        <f>IF($D543="","",IF(COUNTIF(SPDB!$B$5:$B$50,$D543)=0,"適用無い？確認して",_xlfn.XLOOKUP($D543,SPDB!$B$5:$B$50,SPDB!$H$5:$H$50,"",,)))</f>
        <v/>
      </c>
      <c r="AQ543" s="112"/>
      <c r="AR543" s="6" t="str">
        <f t="shared" si="25"/>
        <v/>
      </c>
      <c r="AS543" s="6" t="str">
        <f>IF(D543="","",IF(AP543=0,"データ無!!",IF(COUNTIF(WeDB!$D$4:$D$183,$AP543)&gt;0,"WE適用",IF(AP543="適用無い？確認して","データ無!!",IF(AP543="（適用外）","適用無し","WE適用")))))</f>
        <v/>
      </c>
      <c r="AT543" s="6" t="str">
        <f>IF(AND(AS543="WE適用",COUNTIF(Planning!$AS$10:$AS$896,$AP543&amp;"_"&amp;$AR543)&gt;0),"計画ok",IF(AND(AS543="WE適用",COUNTIF(Planning!$AS$10:$AS$896,$AP543&amp;"_"&amp;$AR543)=0),"未反映NG",""))</f>
        <v/>
      </c>
      <c r="AU543" s="6" t="str">
        <f t="shared" si="26"/>
        <v>_</v>
      </c>
    </row>
    <row r="544" spans="1:47" hidden="1" x14ac:dyDescent="0.35">
      <c r="A544" s="8"/>
      <c r="B544" s="9"/>
      <c r="C544" s="9"/>
      <c r="D544" s="9"/>
      <c r="E544" s="9"/>
      <c r="F544" s="9"/>
      <c r="G544" s="9"/>
      <c r="H544" s="9"/>
      <c r="I544" s="9"/>
      <c r="J544" s="9"/>
      <c r="K544" s="9"/>
      <c r="L544" s="9"/>
      <c r="M544" s="9"/>
      <c r="N544" s="9"/>
      <c r="O544" s="9"/>
      <c r="P544" s="9"/>
      <c r="Q544" s="9"/>
      <c r="R544" s="9"/>
      <c r="S544" s="9"/>
      <c r="T544" s="9"/>
      <c r="U544" s="9"/>
      <c r="V544" s="9"/>
      <c r="W544" s="9"/>
      <c r="X544" s="9"/>
      <c r="Y544" s="9"/>
      <c r="Z544" s="9"/>
      <c r="AA544" s="9"/>
      <c r="AB544" s="9"/>
      <c r="AC544" s="9"/>
      <c r="AD544" s="9"/>
      <c r="AE544" s="9"/>
      <c r="AF544" s="9"/>
      <c r="AG544" s="9"/>
      <c r="AH544" s="9"/>
      <c r="AI544" s="9"/>
      <c r="AJ544" s="9"/>
      <c r="AK544" s="9"/>
      <c r="AL544" s="9"/>
      <c r="AM544" s="10"/>
      <c r="AN544" s="535"/>
      <c r="AO544" s="6">
        <f t="shared" si="24"/>
        <v>0</v>
      </c>
      <c r="AP544" s="6" t="str">
        <f>IF($D544="","",IF(COUNTIF(SPDB!$B$5:$B$50,$D544)=0,"適用無い？確認して",_xlfn.XLOOKUP($D544,SPDB!$B$5:$B$50,SPDB!$H$5:$H$50,"",,)))</f>
        <v/>
      </c>
      <c r="AQ544" s="112"/>
      <c r="AR544" s="6" t="str">
        <f t="shared" si="25"/>
        <v/>
      </c>
      <c r="AS544" s="6" t="str">
        <f>IF(D544="","",IF(AP544=0,"データ無!!",IF(COUNTIF(WeDB!$D$4:$D$183,$AP544)&gt;0,"WE適用",IF(AP544="適用無い？確認して","データ無!!",IF(AP544="（適用外）","適用無し","WE適用")))))</f>
        <v/>
      </c>
      <c r="AT544" s="6" t="str">
        <f>IF(AND(AS544="WE適用",COUNTIF(Planning!$AS$10:$AS$896,$AP544&amp;"_"&amp;$AR544)&gt;0),"計画ok",IF(AND(AS544="WE適用",COUNTIF(Planning!$AS$10:$AS$896,$AP544&amp;"_"&amp;$AR544)=0),"未反映NG",""))</f>
        <v/>
      </c>
      <c r="AU544" s="6" t="str">
        <f t="shared" si="26"/>
        <v>_</v>
      </c>
    </row>
    <row r="545" spans="1:47" hidden="1" x14ac:dyDescent="0.35">
      <c r="A545" s="8"/>
      <c r="B545" s="9"/>
      <c r="C545" s="9"/>
      <c r="D545" s="9"/>
      <c r="E545" s="9"/>
      <c r="F545" s="9"/>
      <c r="G545" s="9"/>
      <c r="H545" s="9"/>
      <c r="I545" s="9"/>
      <c r="J545" s="9"/>
      <c r="K545" s="9"/>
      <c r="L545" s="9"/>
      <c r="M545" s="9"/>
      <c r="N545" s="9"/>
      <c r="O545" s="9"/>
      <c r="P545" s="9"/>
      <c r="Q545" s="9"/>
      <c r="R545" s="9"/>
      <c r="S545" s="9"/>
      <c r="T545" s="9"/>
      <c r="U545" s="9"/>
      <c r="V545" s="9"/>
      <c r="W545" s="9"/>
      <c r="X545" s="9"/>
      <c r="Y545" s="9"/>
      <c r="Z545" s="9"/>
      <c r="AA545" s="9"/>
      <c r="AB545" s="9"/>
      <c r="AC545" s="9"/>
      <c r="AD545" s="9"/>
      <c r="AE545" s="9"/>
      <c r="AF545" s="9"/>
      <c r="AG545" s="9"/>
      <c r="AH545" s="9"/>
      <c r="AI545" s="9"/>
      <c r="AJ545" s="9"/>
      <c r="AK545" s="9"/>
      <c r="AL545" s="9"/>
      <c r="AM545" s="10"/>
      <c r="AN545" s="535"/>
      <c r="AO545" s="6">
        <f t="shared" si="24"/>
        <v>0</v>
      </c>
      <c r="AP545" s="6" t="str">
        <f>IF($D545="","",IF(COUNTIF(SPDB!$B$5:$B$50,$D545)=0,"適用無い？確認して",_xlfn.XLOOKUP($D545,SPDB!$B$5:$B$50,SPDB!$H$5:$H$50,"",,)))</f>
        <v/>
      </c>
      <c r="AQ545" s="112"/>
      <c r="AR545" s="6" t="str">
        <f t="shared" si="25"/>
        <v/>
      </c>
      <c r="AS545" s="6" t="str">
        <f>IF(D545="","",IF(AP545=0,"データ無!!",IF(COUNTIF(WeDB!$D$4:$D$183,$AP545)&gt;0,"WE適用",IF(AP545="適用無い？確認して","データ無!!",IF(AP545="（適用外）","適用無し","WE適用")))))</f>
        <v/>
      </c>
      <c r="AT545" s="6" t="str">
        <f>IF(AND(AS545="WE適用",COUNTIF(Planning!$AS$10:$AS$896,$AP545&amp;"_"&amp;$AR545)&gt;0),"計画ok",IF(AND(AS545="WE適用",COUNTIF(Planning!$AS$10:$AS$896,$AP545&amp;"_"&amp;$AR545)=0),"未反映NG",""))</f>
        <v/>
      </c>
      <c r="AU545" s="6" t="str">
        <f t="shared" si="26"/>
        <v>_</v>
      </c>
    </row>
    <row r="546" spans="1:47" hidden="1" x14ac:dyDescent="0.35">
      <c r="A546" s="8"/>
      <c r="B546" s="9"/>
      <c r="C546" s="9"/>
      <c r="D546" s="9"/>
      <c r="E546" s="9"/>
      <c r="F546" s="9"/>
      <c r="G546" s="9"/>
      <c r="H546" s="9"/>
      <c r="I546" s="9"/>
      <c r="J546" s="9"/>
      <c r="K546" s="9"/>
      <c r="L546" s="9"/>
      <c r="M546" s="9"/>
      <c r="N546" s="9"/>
      <c r="O546" s="9"/>
      <c r="P546" s="9"/>
      <c r="Q546" s="9"/>
      <c r="R546" s="9"/>
      <c r="S546" s="9"/>
      <c r="T546" s="9"/>
      <c r="U546" s="9"/>
      <c r="V546" s="9"/>
      <c r="W546" s="9"/>
      <c r="X546" s="9"/>
      <c r="Y546" s="9"/>
      <c r="Z546" s="9"/>
      <c r="AA546" s="9"/>
      <c r="AB546" s="9"/>
      <c r="AC546" s="9"/>
      <c r="AD546" s="9"/>
      <c r="AE546" s="9"/>
      <c r="AF546" s="9"/>
      <c r="AG546" s="9"/>
      <c r="AH546" s="9"/>
      <c r="AI546" s="9"/>
      <c r="AJ546" s="9"/>
      <c r="AK546" s="9"/>
      <c r="AL546" s="9"/>
      <c r="AM546" s="10"/>
      <c r="AN546" s="535"/>
      <c r="AO546" s="6">
        <f t="shared" si="24"/>
        <v>0</v>
      </c>
      <c r="AP546" s="6" t="str">
        <f>IF($D546="","",IF(COUNTIF(SPDB!$B$5:$B$50,$D546)=0,"適用無い？確認して",_xlfn.XLOOKUP($D546,SPDB!$B$5:$B$50,SPDB!$H$5:$H$50,"",,)))</f>
        <v/>
      </c>
      <c r="AQ546" s="112"/>
      <c r="AR546" s="6" t="str">
        <f t="shared" si="25"/>
        <v/>
      </c>
      <c r="AS546" s="6" t="str">
        <f>IF(D546="","",IF(AP546=0,"データ無!!",IF(COUNTIF(WeDB!$D$4:$D$183,$AP546)&gt;0,"WE適用",IF(AP546="適用無い？確認して","データ無!!",IF(AP546="（適用外）","適用無し","WE適用")))))</f>
        <v/>
      </c>
      <c r="AT546" s="6" t="str">
        <f>IF(AND(AS546="WE適用",COUNTIF(Planning!$AS$10:$AS$896,$AP546&amp;"_"&amp;$AR546)&gt;0),"計画ok",IF(AND(AS546="WE適用",COUNTIF(Planning!$AS$10:$AS$896,$AP546&amp;"_"&amp;$AR546)=0),"未反映NG",""))</f>
        <v/>
      </c>
      <c r="AU546" s="6" t="str">
        <f t="shared" si="26"/>
        <v>_</v>
      </c>
    </row>
    <row r="547" spans="1:47" hidden="1" x14ac:dyDescent="0.35">
      <c r="A547" s="8"/>
      <c r="B547" s="9"/>
      <c r="C547" s="9"/>
      <c r="D547" s="9"/>
      <c r="E547" s="9"/>
      <c r="F547" s="9"/>
      <c r="G547" s="9"/>
      <c r="H547" s="9"/>
      <c r="I547" s="9"/>
      <c r="J547" s="9"/>
      <c r="K547" s="9"/>
      <c r="L547" s="9"/>
      <c r="M547" s="9"/>
      <c r="N547" s="9"/>
      <c r="O547" s="9"/>
      <c r="P547" s="9"/>
      <c r="Q547" s="9"/>
      <c r="R547" s="9"/>
      <c r="S547" s="9"/>
      <c r="T547" s="9"/>
      <c r="U547" s="9"/>
      <c r="V547" s="9"/>
      <c r="W547" s="9"/>
      <c r="X547" s="9"/>
      <c r="Y547" s="9"/>
      <c r="Z547" s="9"/>
      <c r="AA547" s="9"/>
      <c r="AB547" s="9"/>
      <c r="AC547" s="9"/>
      <c r="AD547" s="9"/>
      <c r="AE547" s="9"/>
      <c r="AF547" s="9"/>
      <c r="AG547" s="9"/>
      <c r="AH547" s="9"/>
      <c r="AI547" s="9"/>
      <c r="AJ547" s="9"/>
      <c r="AK547" s="9"/>
      <c r="AL547" s="9"/>
      <c r="AM547" s="10"/>
      <c r="AN547" s="535"/>
      <c r="AO547" s="6">
        <f t="shared" si="24"/>
        <v>0</v>
      </c>
      <c r="AP547" s="6" t="str">
        <f>IF($D547="","",IF(COUNTIF(SPDB!$B$5:$B$50,$D547)=0,"適用無い？確認して",_xlfn.XLOOKUP($D547,SPDB!$B$5:$B$50,SPDB!$H$5:$H$50,"",,)))</f>
        <v/>
      </c>
      <c r="AQ547" s="112"/>
      <c r="AR547" s="6" t="str">
        <f t="shared" si="25"/>
        <v/>
      </c>
      <c r="AS547" s="6" t="str">
        <f>IF(D547="","",IF(AP547=0,"データ無!!",IF(COUNTIF(WeDB!$D$4:$D$183,$AP547)&gt;0,"WE適用",IF(AP547="適用無い？確認して","データ無!!",IF(AP547="（適用外）","適用無し","WE適用")))))</f>
        <v/>
      </c>
      <c r="AT547" s="6" t="str">
        <f>IF(AND(AS547="WE適用",COUNTIF(Planning!$AS$10:$AS$896,$AP547&amp;"_"&amp;$AR547)&gt;0),"計画ok",IF(AND(AS547="WE適用",COUNTIF(Planning!$AS$10:$AS$896,$AP547&amp;"_"&amp;$AR547)=0),"未反映NG",""))</f>
        <v/>
      </c>
      <c r="AU547" s="6" t="str">
        <f t="shared" si="26"/>
        <v>_</v>
      </c>
    </row>
    <row r="548" spans="1:47" hidden="1" x14ac:dyDescent="0.35">
      <c r="A548" s="8"/>
      <c r="B548" s="9"/>
      <c r="C548" s="9"/>
      <c r="D548" s="9"/>
      <c r="E548" s="9"/>
      <c r="F548" s="9"/>
      <c r="G548" s="9"/>
      <c r="H548" s="9"/>
      <c r="I548" s="9"/>
      <c r="J548" s="9"/>
      <c r="K548" s="9"/>
      <c r="L548" s="9"/>
      <c r="M548" s="9"/>
      <c r="N548" s="9"/>
      <c r="O548" s="9"/>
      <c r="P548" s="9"/>
      <c r="Q548" s="9"/>
      <c r="R548" s="9"/>
      <c r="S548" s="9"/>
      <c r="T548" s="9"/>
      <c r="U548" s="9"/>
      <c r="V548" s="9"/>
      <c r="W548" s="9"/>
      <c r="X548" s="9"/>
      <c r="Y548" s="9"/>
      <c r="Z548" s="9"/>
      <c r="AA548" s="9"/>
      <c r="AB548" s="9"/>
      <c r="AC548" s="9"/>
      <c r="AD548" s="9"/>
      <c r="AE548" s="9"/>
      <c r="AF548" s="9"/>
      <c r="AG548" s="9"/>
      <c r="AH548" s="9"/>
      <c r="AI548" s="9"/>
      <c r="AJ548" s="9"/>
      <c r="AK548" s="9"/>
      <c r="AL548" s="9"/>
      <c r="AM548" s="10"/>
      <c r="AN548" s="535"/>
      <c r="AO548" s="6">
        <f t="shared" si="24"/>
        <v>0</v>
      </c>
      <c r="AP548" s="6" t="str">
        <f>IF($D548="","",IF(COUNTIF(SPDB!$B$5:$B$50,$D548)=0,"適用無い？確認して",_xlfn.XLOOKUP($D548,SPDB!$B$5:$B$50,SPDB!$H$5:$H$50,"",,)))</f>
        <v/>
      </c>
      <c r="AQ548" s="112"/>
      <c r="AR548" s="6" t="str">
        <f t="shared" si="25"/>
        <v/>
      </c>
      <c r="AS548" s="6" t="str">
        <f>IF(D548="","",IF(AP548=0,"データ無!!",IF(COUNTIF(WeDB!$D$4:$D$183,$AP548)&gt;0,"WE適用",IF(AP548="適用無い？確認して","データ無!!",IF(AP548="（適用外）","適用無し","WE適用")))))</f>
        <v/>
      </c>
      <c r="AT548" s="6" t="str">
        <f>IF(AND(AS548="WE適用",COUNTIF(Planning!$AS$10:$AS$896,$AP548&amp;"_"&amp;$AR548)&gt;0),"計画ok",IF(AND(AS548="WE適用",COUNTIF(Planning!$AS$10:$AS$896,$AP548&amp;"_"&amp;$AR548)=0),"未反映NG",""))</f>
        <v/>
      </c>
      <c r="AU548" s="6" t="str">
        <f t="shared" si="26"/>
        <v>_</v>
      </c>
    </row>
    <row r="549" spans="1:47" hidden="1" x14ac:dyDescent="0.35">
      <c r="A549" s="8"/>
      <c r="B549" s="9"/>
      <c r="C549" s="9"/>
      <c r="D549" s="9"/>
      <c r="E549" s="9"/>
      <c r="F549" s="9"/>
      <c r="G549" s="9"/>
      <c r="H549" s="9"/>
      <c r="I549" s="9"/>
      <c r="J549" s="9"/>
      <c r="K549" s="9"/>
      <c r="L549" s="9"/>
      <c r="M549" s="9"/>
      <c r="N549" s="9"/>
      <c r="O549" s="9"/>
      <c r="P549" s="9"/>
      <c r="Q549" s="9"/>
      <c r="R549" s="9"/>
      <c r="S549" s="9"/>
      <c r="T549" s="9"/>
      <c r="U549" s="9"/>
      <c r="V549" s="9"/>
      <c r="W549" s="9"/>
      <c r="X549" s="9"/>
      <c r="Y549" s="9"/>
      <c r="Z549" s="9"/>
      <c r="AA549" s="9"/>
      <c r="AB549" s="9"/>
      <c r="AC549" s="9"/>
      <c r="AD549" s="9"/>
      <c r="AE549" s="9"/>
      <c r="AF549" s="9"/>
      <c r="AG549" s="9"/>
      <c r="AH549" s="9"/>
      <c r="AI549" s="9"/>
      <c r="AJ549" s="9"/>
      <c r="AK549" s="9"/>
      <c r="AL549" s="9"/>
      <c r="AM549" s="10"/>
      <c r="AN549" s="535"/>
      <c r="AO549" s="6">
        <f t="shared" si="24"/>
        <v>0</v>
      </c>
      <c r="AP549" s="6" t="str">
        <f>IF($D549="","",IF(COUNTIF(SPDB!$B$5:$B$50,$D549)=0,"適用無い？確認して",_xlfn.XLOOKUP($D549,SPDB!$B$5:$B$50,SPDB!$H$5:$H$50,"",,)))</f>
        <v/>
      </c>
      <c r="AQ549" s="112"/>
      <c r="AR549" s="6" t="str">
        <f t="shared" si="25"/>
        <v/>
      </c>
      <c r="AS549" s="6" t="str">
        <f>IF(D549="","",IF(AP549=0,"データ無!!",IF(COUNTIF(WeDB!$D$4:$D$183,$AP549)&gt;0,"WE適用",IF(AP549="適用無い？確認して","データ無!!",IF(AP549="（適用外）","適用無し","WE適用")))))</f>
        <v/>
      </c>
      <c r="AT549" s="6" t="str">
        <f>IF(AND(AS549="WE適用",COUNTIF(Planning!$AS$10:$AS$896,$AP549&amp;"_"&amp;$AR549)&gt;0),"計画ok",IF(AND(AS549="WE適用",COUNTIF(Planning!$AS$10:$AS$896,$AP549&amp;"_"&amp;$AR549)=0),"未反映NG",""))</f>
        <v/>
      </c>
      <c r="AU549" s="6" t="str">
        <f t="shared" si="26"/>
        <v>_</v>
      </c>
    </row>
    <row r="550" spans="1:47" hidden="1" x14ac:dyDescent="0.35">
      <c r="A550" s="8"/>
      <c r="B550" s="9"/>
      <c r="C550" s="9"/>
      <c r="D550" s="9"/>
      <c r="E550" s="9"/>
      <c r="F550" s="9"/>
      <c r="G550" s="9"/>
      <c r="H550" s="9"/>
      <c r="I550" s="9"/>
      <c r="J550" s="9"/>
      <c r="K550" s="9"/>
      <c r="L550" s="9"/>
      <c r="M550" s="9"/>
      <c r="N550" s="9"/>
      <c r="O550" s="9"/>
      <c r="P550" s="9"/>
      <c r="Q550" s="9"/>
      <c r="R550" s="9"/>
      <c r="S550" s="9"/>
      <c r="T550" s="9"/>
      <c r="U550" s="9"/>
      <c r="V550" s="9"/>
      <c r="W550" s="9"/>
      <c r="X550" s="9"/>
      <c r="Y550" s="9"/>
      <c r="Z550" s="9"/>
      <c r="AA550" s="9"/>
      <c r="AB550" s="9"/>
      <c r="AC550" s="9"/>
      <c r="AD550" s="9"/>
      <c r="AE550" s="9"/>
      <c r="AF550" s="9"/>
      <c r="AG550" s="9"/>
      <c r="AH550" s="9"/>
      <c r="AI550" s="9"/>
      <c r="AJ550" s="9"/>
      <c r="AK550" s="9"/>
      <c r="AL550" s="9"/>
      <c r="AM550" s="10"/>
      <c r="AN550" s="535"/>
      <c r="AO550" s="6">
        <f t="shared" si="24"/>
        <v>0</v>
      </c>
      <c r="AP550" s="6" t="str">
        <f>IF($D550="","",IF(COUNTIF(SPDB!$B$5:$B$50,$D550)=0,"適用無い？確認して",_xlfn.XLOOKUP($D550,SPDB!$B$5:$B$50,SPDB!$H$5:$H$50,"",,)))</f>
        <v/>
      </c>
      <c r="AQ550" s="112"/>
      <c r="AR550" s="6" t="str">
        <f t="shared" si="25"/>
        <v/>
      </c>
      <c r="AS550" s="6" t="str">
        <f>IF(D550="","",IF(AP550=0,"データ無!!",IF(COUNTIF(WeDB!$D$4:$D$183,$AP550)&gt;0,"WE適用",IF(AP550="適用無い？確認して","データ無!!",IF(AP550="（適用外）","適用無し","WE適用")))))</f>
        <v/>
      </c>
      <c r="AT550" s="6" t="str">
        <f>IF(AND(AS550="WE適用",COUNTIF(Planning!$AS$10:$AS$896,$AP550&amp;"_"&amp;$AR550)&gt;0),"計画ok",IF(AND(AS550="WE適用",COUNTIF(Planning!$AS$10:$AS$896,$AP550&amp;"_"&amp;$AR550)=0),"未反映NG",""))</f>
        <v/>
      </c>
      <c r="AU550" s="6" t="str">
        <f t="shared" si="26"/>
        <v>_</v>
      </c>
    </row>
    <row r="551" spans="1:47" hidden="1" x14ac:dyDescent="0.35">
      <c r="A551" s="8"/>
      <c r="B551" s="9"/>
      <c r="C551" s="9"/>
      <c r="D551" s="9"/>
      <c r="E551" s="9"/>
      <c r="F551" s="9"/>
      <c r="G551" s="9"/>
      <c r="H551" s="9"/>
      <c r="I551" s="9"/>
      <c r="J551" s="9"/>
      <c r="K551" s="9"/>
      <c r="L551" s="9"/>
      <c r="M551" s="9"/>
      <c r="N551" s="9"/>
      <c r="O551" s="9"/>
      <c r="P551" s="9"/>
      <c r="Q551" s="9"/>
      <c r="R551" s="9"/>
      <c r="S551" s="9"/>
      <c r="T551" s="9"/>
      <c r="U551" s="9"/>
      <c r="V551" s="9"/>
      <c r="W551" s="9"/>
      <c r="X551" s="9"/>
      <c r="Y551" s="9"/>
      <c r="Z551" s="9"/>
      <c r="AA551" s="9"/>
      <c r="AB551" s="9"/>
      <c r="AC551" s="9"/>
      <c r="AD551" s="9"/>
      <c r="AE551" s="9"/>
      <c r="AF551" s="9"/>
      <c r="AG551" s="9"/>
      <c r="AH551" s="9"/>
      <c r="AI551" s="9"/>
      <c r="AJ551" s="9"/>
      <c r="AK551" s="9"/>
      <c r="AL551" s="9"/>
      <c r="AM551" s="10"/>
      <c r="AN551" s="535"/>
      <c r="AO551" s="6">
        <f t="shared" si="24"/>
        <v>0</v>
      </c>
      <c r="AP551" s="6" t="str">
        <f>IF($D551="","",IF(COUNTIF(SPDB!$B$5:$B$50,$D551)=0,"適用無い？確認して",_xlfn.XLOOKUP($D551,SPDB!$B$5:$B$50,SPDB!$H$5:$H$50,"",,)))</f>
        <v/>
      </c>
      <c r="AQ551" s="112"/>
      <c r="AR551" s="6" t="str">
        <f t="shared" si="25"/>
        <v/>
      </c>
      <c r="AS551" s="6" t="str">
        <f>IF(D551="","",IF(AP551=0,"データ無!!",IF(COUNTIF(WeDB!$D$4:$D$183,$AP551)&gt;0,"WE適用",IF(AP551="適用無い？確認して","データ無!!",IF(AP551="（適用外）","適用無し","WE適用")))))</f>
        <v/>
      </c>
      <c r="AT551" s="6" t="str">
        <f>IF(AND(AS551="WE適用",COUNTIF(Planning!$AS$10:$AS$896,$AP551&amp;"_"&amp;$AR551)&gt;0),"計画ok",IF(AND(AS551="WE適用",COUNTIF(Planning!$AS$10:$AS$896,$AP551&amp;"_"&amp;$AR551)=0),"未反映NG",""))</f>
        <v/>
      </c>
      <c r="AU551" s="6" t="str">
        <f t="shared" si="26"/>
        <v>_</v>
      </c>
    </row>
    <row r="552" spans="1:47" hidden="1" x14ac:dyDescent="0.35">
      <c r="A552" s="8"/>
      <c r="B552" s="9"/>
      <c r="C552" s="9"/>
      <c r="D552" s="9"/>
      <c r="E552" s="9"/>
      <c r="F552" s="9"/>
      <c r="G552" s="9"/>
      <c r="H552" s="9"/>
      <c r="I552" s="9"/>
      <c r="J552" s="9"/>
      <c r="K552" s="9"/>
      <c r="L552" s="9"/>
      <c r="M552" s="9"/>
      <c r="N552" s="9"/>
      <c r="O552" s="9"/>
      <c r="P552" s="9"/>
      <c r="Q552" s="9"/>
      <c r="R552" s="9"/>
      <c r="S552" s="9"/>
      <c r="T552" s="9"/>
      <c r="U552" s="9"/>
      <c r="V552" s="9"/>
      <c r="W552" s="9"/>
      <c r="X552" s="9"/>
      <c r="Y552" s="9"/>
      <c r="Z552" s="9"/>
      <c r="AA552" s="9"/>
      <c r="AB552" s="9"/>
      <c r="AC552" s="9"/>
      <c r="AD552" s="9"/>
      <c r="AE552" s="9"/>
      <c r="AF552" s="9"/>
      <c r="AG552" s="9"/>
      <c r="AH552" s="9"/>
      <c r="AI552" s="9"/>
      <c r="AJ552" s="9"/>
      <c r="AK552" s="9"/>
      <c r="AL552" s="9"/>
      <c r="AM552" s="10"/>
      <c r="AN552" s="535"/>
      <c r="AO552" s="6">
        <f t="shared" si="24"/>
        <v>0</v>
      </c>
      <c r="AP552" s="6" t="str">
        <f>IF($D552="","",IF(COUNTIF(SPDB!$B$5:$B$50,$D552)=0,"適用無い？確認して",_xlfn.XLOOKUP($D552,SPDB!$B$5:$B$50,SPDB!$H$5:$H$50,"",,)))</f>
        <v/>
      </c>
      <c r="AQ552" s="112"/>
      <c r="AR552" s="6" t="str">
        <f t="shared" si="25"/>
        <v/>
      </c>
      <c r="AS552" s="6" t="str">
        <f>IF(D552="","",IF(AP552=0,"データ無!!",IF(COUNTIF(WeDB!$D$4:$D$183,$AP552)&gt;0,"WE適用",IF(AP552="適用無い？確認して","データ無!!",IF(AP552="（適用外）","適用無し","WE適用")))))</f>
        <v/>
      </c>
      <c r="AT552" s="6" t="str">
        <f>IF(AND(AS552="WE適用",COUNTIF(Planning!$AS$10:$AS$896,$AP552&amp;"_"&amp;$AR552)&gt;0),"計画ok",IF(AND(AS552="WE適用",COUNTIF(Planning!$AS$10:$AS$896,$AP552&amp;"_"&amp;$AR552)=0),"未反映NG",""))</f>
        <v/>
      </c>
      <c r="AU552" s="6" t="str">
        <f t="shared" si="26"/>
        <v>_</v>
      </c>
    </row>
    <row r="553" spans="1:47" hidden="1" x14ac:dyDescent="0.35">
      <c r="A553" s="8"/>
      <c r="B553" s="9"/>
      <c r="C553" s="9"/>
      <c r="D553" s="9"/>
      <c r="E553" s="9"/>
      <c r="F553" s="9"/>
      <c r="G553" s="9"/>
      <c r="H553" s="9"/>
      <c r="I553" s="9"/>
      <c r="J553" s="9"/>
      <c r="K553" s="9"/>
      <c r="L553" s="9"/>
      <c r="M553" s="9"/>
      <c r="N553" s="9"/>
      <c r="O553" s="9"/>
      <c r="P553" s="9"/>
      <c r="Q553" s="9"/>
      <c r="R553" s="9"/>
      <c r="S553" s="9"/>
      <c r="T553" s="9"/>
      <c r="U553" s="9"/>
      <c r="V553" s="9"/>
      <c r="W553" s="9"/>
      <c r="X553" s="9"/>
      <c r="Y553" s="9"/>
      <c r="Z553" s="9"/>
      <c r="AA553" s="9"/>
      <c r="AB553" s="9"/>
      <c r="AC553" s="9"/>
      <c r="AD553" s="9"/>
      <c r="AE553" s="9"/>
      <c r="AF553" s="9"/>
      <c r="AG553" s="9"/>
      <c r="AH553" s="9"/>
      <c r="AI553" s="9"/>
      <c r="AJ553" s="9"/>
      <c r="AK553" s="9"/>
      <c r="AL553" s="9"/>
      <c r="AM553" s="10"/>
      <c r="AN553" s="535"/>
      <c r="AO553" s="6">
        <f t="shared" si="24"/>
        <v>0</v>
      </c>
      <c r="AP553" s="6" t="str">
        <f>IF($D553="","",IF(COUNTIF(SPDB!$B$5:$B$50,$D553)=0,"適用無い？確認して",_xlfn.XLOOKUP($D553,SPDB!$B$5:$B$50,SPDB!$H$5:$H$50,"",,)))</f>
        <v/>
      </c>
      <c r="AQ553" s="112"/>
      <c r="AR553" s="6" t="str">
        <f t="shared" si="25"/>
        <v/>
      </c>
      <c r="AS553" s="6" t="str">
        <f>IF(D553="","",IF(AP553=0,"データ無!!",IF(COUNTIF(WeDB!$D$4:$D$183,$AP553)&gt;0,"WE適用",IF(AP553="適用無い？確認して","データ無!!",IF(AP553="（適用外）","適用無し","WE適用")))))</f>
        <v/>
      </c>
      <c r="AT553" s="6" t="str">
        <f>IF(AND(AS553="WE適用",COUNTIF(Planning!$AS$10:$AS$896,$AP553&amp;"_"&amp;$AR553)&gt;0),"計画ok",IF(AND(AS553="WE適用",COUNTIF(Planning!$AS$10:$AS$896,$AP553&amp;"_"&amp;$AR553)=0),"未反映NG",""))</f>
        <v/>
      </c>
      <c r="AU553" s="6" t="str">
        <f t="shared" si="26"/>
        <v>_</v>
      </c>
    </row>
    <row r="554" spans="1:47" hidden="1" x14ac:dyDescent="0.35">
      <c r="A554" s="8"/>
      <c r="B554" s="9"/>
      <c r="C554" s="9"/>
      <c r="D554" s="9"/>
      <c r="E554" s="9"/>
      <c r="F554" s="9"/>
      <c r="G554" s="9"/>
      <c r="H554" s="9"/>
      <c r="I554" s="9"/>
      <c r="J554" s="9"/>
      <c r="K554" s="9"/>
      <c r="L554" s="9"/>
      <c r="M554" s="9"/>
      <c r="N554" s="9"/>
      <c r="O554" s="9"/>
      <c r="P554" s="9"/>
      <c r="Q554" s="9"/>
      <c r="R554" s="9"/>
      <c r="S554" s="9"/>
      <c r="T554" s="9"/>
      <c r="U554" s="9"/>
      <c r="V554" s="9"/>
      <c r="W554" s="9"/>
      <c r="X554" s="9"/>
      <c r="Y554" s="9"/>
      <c r="Z554" s="9"/>
      <c r="AA554" s="9"/>
      <c r="AB554" s="9"/>
      <c r="AC554" s="9"/>
      <c r="AD554" s="9"/>
      <c r="AE554" s="9"/>
      <c r="AF554" s="9"/>
      <c r="AG554" s="9"/>
      <c r="AH554" s="9"/>
      <c r="AI554" s="9"/>
      <c r="AJ554" s="9"/>
      <c r="AK554" s="9"/>
      <c r="AL554" s="9"/>
      <c r="AM554" s="10"/>
      <c r="AN554" s="535"/>
      <c r="AO554" s="6">
        <f t="shared" si="24"/>
        <v>0</v>
      </c>
      <c r="AP554" s="6" t="str">
        <f>IF($D554="","",IF(COUNTIF(SPDB!$B$5:$B$50,$D554)=0,"適用無い？確認して",_xlfn.XLOOKUP($D554,SPDB!$B$5:$B$50,SPDB!$H$5:$H$50,"",,)))</f>
        <v/>
      </c>
      <c r="AQ554" s="112"/>
      <c r="AR554" s="6" t="str">
        <f t="shared" si="25"/>
        <v/>
      </c>
      <c r="AS554" s="6" t="str">
        <f>IF(D554="","",IF(AP554=0,"データ無!!",IF(COUNTIF(WeDB!$D$4:$D$183,$AP554)&gt;0,"WE適用",IF(AP554="適用無い？確認して","データ無!!",IF(AP554="（適用外）","適用無し","WE適用")))))</f>
        <v/>
      </c>
      <c r="AT554" s="6" t="str">
        <f>IF(AND(AS554="WE適用",COUNTIF(Planning!$AS$10:$AS$896,$AP554&amp;"_"&amp;$AR554)&gt;0),"計画ok",IF(AND(AS554="WE適用",COUNTIF(Planning!$AS$10:$AS$896,$AP554&amp;"_"&amp;$AR554)=0),"未反映NG",""))</f>
        <v/>
      </c>
      <c r="AU554" s="6" t="str">
        <f t="shared" si="26"/>
        <v>_</v>
      </c>
    </row>
    <row r="555" spans="1:47" hidden="1" x14ac:dyDescent="0.35">
      <c r="A555" s="8"/>
      <c r="B555" s="9"/>
      <c r="C555" s="9"/>
      <c r="D555" s="9"/>
      <c r="E555" s="9"/>
      <c r="F555" s="9"/>
      <c r="G555" s="9"/>
      <c r="H555" s="9"/>
      <c r="I555" s="9"/>
      <c r="J555" s="9"/>
      <c r="K555" s="9"/>
      <c r="L555" s="9"/>
      <c r="M555" s="9"/>
      <c r="N555" s="9"/>
      <c r="O555" s="9"/>
      <c r="P555" s="9"/>
      <c r="Q555" s="9"/>
      <c r="R555" s="9"/>
      <c r="S555" s="9"/>
      <c r="T555" s="9"/>
      <c r="U555" s="9"/>
      <c r="V555" s="9"/>
      <c r="W555" s="9"/>
      <c r="X555" s="9"/>
      <c r="Y555" s="9"/>
      <c r="Z555" s="9"/>
      <c r="AA555" s="9"/>
      <c r="AB555" s="9"/>
      <c r="AC555" s="9"/>
      <c r="AD555" s="9"/>
      <c r="AE555" s="9"/>
      <c r="AF555" s="9"/>
      <c r="AG555" s="9"/>
      <c r="AH555" s="9"/>
      <c r="AI555" s="9"/>
      <c r="AJ555" s="9"/>
      <c r="AK555" s="9"/>
      <c r="AL555" s="9"/>
      <c r="AM555" s="10"/>
      <c r="AN555" s="535"/>
      <c r="AO555" s="6">
        <f t="shared" si="24"/>
        <v>0</v>
      </c>
      <c r="AP555" s="6" t="str">
        <f>IF($D555="","",IF(COUNTIF(SPDB!$B$5:$B$50,$D555)=0,"適用無い？確認して",_xlfn.XLOOKUP($D555,SPDB!$B$5:$B$50,SPDB!$H$5:$H$50,"",,)))</f>
        <v/>
      </c>
      <c r="AQ555" s="112"/>
      <c r="AR555" s="6" t="str">
        <f t="shared" si="25"/>
        <v/>
      </c>
      <c r="AS555" s="6" t="str">
        <f>IF(D555="","",IF(AP555=0,"データ無!!",IF(COUNTIF(WeDB!$D$4:$D$183,$AP555)&gt;0,"WE適用",IF(AP555="適用無い？確認して","データ無!!",IF(AP555="（適用外）","適用無し","WE適用")))))</f>
        <v/>
      </c>
      <c r="AT555" s="6" t="str">
        <f>IF(AND(AS555="WE適用",COUNTIF(Planning!$AS$10:$AS$896,$AP555&amp;"_"&amp;$AR555)&gt;0),"計画ok",IF(AND(AS555="WE適用",COUNTIF(Planning!$AS$10:$AS$896,$AP555&amp;"_"&amp;$AR555)=0),"未反映NG",""))</f>
        <v/>
      </c>
      <c r="AU555" s="6" t="str">
        <f t="shared" si="26"/>
        <v>_</v>
      </c>
    </row>
    <row r="556" spans="1:47" hidden="1" x14ac:dyDescent="0.35">
      <c r="A556" s="8"/>
      <c r="B556" s="9"/>
      <c r="C556" s="9"/>
      <c r="D556" s="9"/>
      <c r="E556" s="9"/>
      <c r="F556" s="9"/>
      <c r="G556" s="9"/>
      <c r="H556" s="9"/>
      <c r="I556" s="9"/>
      <c r="J556" s="9"/>
      <c r="K556" s="9"/>
      <c r="L556" s="9"/>
      <c r="M556" s="9"/>
      <c r="N556" s="9"/>
      <c r="O556" s="9"/>
      <c r="P556" s="9"/>
      <c r="Q556" s="9"/>
      <c r="R556" s="9"/>
      <c r="S556" s="9"/>
      <c r="T556" s="9"/>
      <c r="U556" s="9"/>
      <c r="V556" s="9"/>
      <c r="W556" s="9"/>
      <c r="X556" s="9"/>
      <c r="Y556" s="9"/>
      <c r="Z556" s="9"/>
      <c r="AA556" s="9"/>
      <c r="AB556" s="9"/>
      <c r="AC556" s="9"/>
      <c r="AD556" s="9"/>
      <c r="AE556" s="9"/>
      <c r="AF556" s="9"/>
      <c r="AG556" s="9"/>
      <c r="AH556" s="9"/>
      <c r="AI556" s="9"/>
      <c r="AJ556" s="9"/>
      <c r="AK556" s="9"/>
      <c r="AL556" s="9"/>
      <c r="AM556" s="10"/>
      <c r="AN556" s="535"/>
      <c r="AO556" s="6">
        <f t="shared" si="24"/>
        <v>0</v>
      </c>
      <c r="AP556" s="6" t="str">
        <f>IF($D556="","",IF(COUNTIF(SPDB!$B$5:$B$50,$D556)=0,"適用無い？確認して",_xlfn.XLOOKUP($D556,SPDB!$B$5:$B$50,SPDB!$H$5:$H$50,"",,)))</f>
        <v/>
      </c>
      <c r="AQ556" s="112"/>
      <c r="AR556" s="6" t="str">
        <f t="shared" si="25"/>
        <v/>
      </c>
      <c r="AS556" s="6" t="str">
        <f>IF(D556="","",IF(AP556=0,"データ無!!",IF(COUNTIF(WeDB!$D$4:$D$183,$AP556)&gt;0,"WE適用",IF(AP556="適用無い？確認して","データ無!!",IF(AP556="（適用外）","適用無し","WE適用")))))</f>
        <v/>
      </c>
      <c r="AT556" s="6" t="str">
        <f>IF(AND(AS556="WE適用",COUNTIF(Planning!$AS$10:$AS$896,$AP556&amp;"_"&amp;$AR556)&gt;0),"計画ok",IF(AND(AS556="WE適用",COUNTIF(Planning!$AS$10:$AS$896,$AP556&amp;"_"&amp;$AR556)=0),"未反映NG",""))</f>
        <v/>
      </c>
      <c r="AU556" s="6" t="str">
        <f t="shared" si="26"/>
        <v>_</v>
      </c>
    </row>
    <row r="557" spans="1:47" hidden="1" x14ac:dyDescent="0.35">
      <c r="A557" s="8"/>
      <c r="B557" s="9"/>
      <c r="C557" s="9"/>
      <c r="D557" s="9"/>
      <c r="E557" s="9"/>
      <c r="F557" s="9"/>
      <c r="G557" s="9"/>
      <c r="H557" s="9"/>
      <c r="I557" s="9"/>
      <c r="J557" s="9"/>
      <c r="K557" s="9"/>
      <c r="L557" s="9"/>
      <c r="M557" s="9"/>
      <c r="N557" s="9"/>
      <c r="O557" s="9"/>
      <c r="P557" s="9"/>
      <c r="Q557" s="9"/>
      <c r="R557" s="9"/>
      <c r="S557" s="9"/>
      <c r="T557" s="9"/>
      <c r="U557" s="9"/>
      <c r="V557" s="9"/>
      <c r="W557" s="9"/>
      <c r="X557" s="9"/>
      <c r="Y557" s="9"/>
      <c r="Z557" s="9"/>
      <c r="AA557" s="9"/>
      <c r="AB557" s="9"/>
      <c r="AC557" s="9"/>
      <c r="AD557" s="9"/>
      <c r="AE557" s="9"/>
      <c r="AF557" s="9"/>
      <c r="AG557" s="9"/>
      <c r="AH557" s="9"/>
      <c r="AI557" s="9"/>
      <c r="AJ557" s="9"/>
      <c r="AK557" s="9"/>
      <c r="AL557" s="9"/>
      <c r="AM557" s="10"/>
      <c r="AN557" s="535"/>
      <c r="AO557" s="6">
        <f t="shared" si="24"/>
        <v>0</v>
      </c>
      <c r="AP557" s="6" t="str">
        <f>IF($D557="","",IF(COUNTIF(SPDB!$B$5:$B$50,$D557)=0,"適用無い？確認して",_xlfn.XLOOKUP($D557,SPDB!$B$5:$B$50,SPDB!$H$5:$H$50,"",,)))</f>
        <v/>
      </c>
      <c r="AQ557" s="112"/>
      <c r="AR557" s="6" t="str">
        <f t="shared" si="25"/>
        <v/>
      </c>
      <c r="AS557" s="6" t="str">
        <f>IF(D557="","",IF(AP557=0,"データ無!!",IF(COUNTIF(WeDB!$D$4:$D$183,$AP557)&gt;0,"WE適用",IF(AP557="適用無い？確認して","データ無!!",IF(AP557="（適用外）","適用無し","WE適用")))))</f>
        <v/>
      </c>
      <c r="AT557" s="6" t="str">
        <f>IF(AND(AS557="WE適用",COUNTIF(Planning!$AS$10:$AS$896,$AP557&amp;"_"&amp;$AR557)&gt;0),"計画ok",IF(AND(AS557="WE適用",COUNTIF(Planning!$AS$10:$AS$896,$AP557&amp;"_"&amp;$AR557)=0),"未反映NG",""))</f>
        <v/>
      </c>
      <c r="AU557" s="6" t="str">
        <f t="shared" si="26"/>
        <v>_</v>
      </c>
    </row>
    <row r="558" spans="1:47" hidden="1" x14ac:dyDescent="0.35">
      <c r="A558" s="8"/>
      <c r="B558" s="9"/>
      <c r="C558" s="9"/>
      <c r="D558" s="9"/>
      <c r="E558" s="9"/>
      <c r="F558" s="9"/>
      <c r="G558" s="9"/>
      <c r="H558" s="9"/>
      <c r="I558" s="9"/>
      <c r="J558" s="9"/>
      <c r="K558" s="9"/>
      <c r="L558" s="9"/>
      <c r="M558" s="9"/>
      <c r="N558" s="9"/>
      <c r="O558" s="9"/>
      <c r="P558" s="9"/>
      <c r="Q558" s="9"/>
      <c r="R558" s="9"/>
      <c r="S558" s="9"/>
      <c r="T558" s="9"/>
      <c r="U558" s="9"/>
      <c r="V558" s="9"/>
      <c r="W558" s="9"/>
      <c r="X558" s="9"/>
      <c r="Y558" s="9"/>
      <c r="Z558" s="9"/>
      <c r="AA558" s="9"/>
      <c r="AB558" s="9"/>
      <c r="AC558" s="9"/>
      <c r="AD558" s="9"/>
      <c r="AE558" s="9"/>
      <c r="AF558" s="9"/>
      <c r="AG558" s="9"/>
      <c r="AH558" s="9"/>
      <c r="AI558" s="9"/>
      <c r="AJ558" s="9"/>
      <c r="AK558" s="9"/>
      <c r="AL558" s="9"/>
      <c r="AM558" s="10"/>
      <c r="AN558" s="535"/>
      <c r="AO558" s="6">
        <f t="shared" si="24"/>
        <v>0</v>
      </c>
      <c r="AP558" s="6" t="str">
        <f>IF($D558="","",IF(COUNTIF(SPDB!$B$5:$B$50,$D558)=0,"適用無い？確認して",_xlfn.XLOOKUP($D558,SPDB!$B$5:$B$50,SPDB!$H$5:$H$50,"",,)))</f>
        <v/>
      </c>
      <c r="AQ558" s="112"/>
      <c r="AR558" s="6" t="str">
        <f t="shared" si="25"/>
        <v/>
      </c>
      <c r="AS558" s="6" t="str">
        <f>IF(D558="","",IF(AP558=0,"データ無!!",IF(COUNTIF(WeDB!$D$4:$D$183,$AP558)&gt;0,"WE適用",IF(AP558="適用無い？確認して","データ無!!",IF(AP558="（適用外）","適用無し","WE適用")))))</f>
        <v/>
      </c>
      <c r="AT558" s="6" t="str">
        <f>IF(AND(AS558="WE適用",COUNTIF(Planning!$AS$10:$AS$896,$AP558&amp;"_"&amp;$AR558)&gt;0),"計画ok",IF(AND(AS558="WE適用",COUNTIF(Planning!$AS$10:$AS$896,$AP558&amp;"_"&amp;$AR558)=0),"未反映NG",""))</f>
        <v/>
      </c>
      <c r="AU558" s="6" t="str">
        <f t="shared" si="26"/>
        <v>_</v>
      </c>
    </row>
    <row r="559" spans="1:47" hidden="1" x14ac:dyDescent="0.35">
      <c r="A559" s="8"/>
      <c r="B559" s="9"/>
      <c r="C559" s="9"/>
      <c r="D559" s="9"/>
      <c r="E559" s="9"/>
      <c r="F559" s="9"/>
      <c r="G559" s="9"/>
      <c r="H559" s="9"/>
      <c r="I559" s="9"/>
      <c r="J559" s="9"/>
      <c r="K559" s="9"/>
      <c r="L559" s="9"/>
      <c r="M559" s="9"/>
      <c r="N559" s="9"/>
      <c r="O559" s="9"/>
      <c r="P559" s="9"/>
      <c r="Q559" s="9"/>
      <c r="R559" s="9"/>
      <c r="S559" s="9"/>
      <c r="T559" s="9"/>
      <c r="U559" s="9"/>
      <c r="V559" s="9"/>
      <c r="W559" s="9"/>
      <c r="X559" s="9"/>
      <c r="Y559" s="9"/>
      <c r="Z559" s="9"/>
      <c r="AA559" s="9"/>
      <c r="AB559" s="9"/>
      <c r="AC559" s="9"/>
      <c r="AD559" s="9"/>
      <c r="AE559" s="9"/>
      <c r="AF559" s="9"/>
      <c r="AG559" s="9"/>
      <c r="AH559" s="9"/>
      <c r="AI559" s="9"/>
      <c r="AJ559" s="9"/>
      <c r="AK559" s="9"/>
      <c r="AL559" s="9"/>
      <c r="AM559" s="10"/>
      <c r="AN559" s="535"/>
      <c r="AO559" s="6">
        <f t="shared" si="24"/>
        <v>0</v>
      </c>
      <c r="AP559" s="6" t="str">
        <f>IF($D559="","",IF(COUNTIF(SPDB!$B$5:$B$50,$D559)=0,"適用無い？確認して",_xlfn.XLOOKUP($D559,SPDB!$B$5:$B$50,SPDB!$H$5:$H$50,"",,)))</f>
        <v/>
      </c>
      <c r="AQ559" s="112"/>
      <c r="AR559" s="6" t="str">
        <f t="shared" si="25"/>
        <v/>
      </c>
      <c r="AS559" s="6" t="str">
        <f>IF(D559="","",IF(AP559=0,"データ無!!",IF(COUNTIF(WeDB!$D$4:$D$183,$AP559)&gt;0,"WE適用",IF(AP559="適用無い？確認して","データ無!!",IF(AP559="（適用外）","適用無し","WE適用")))))</f>
        <v/>
      </c>
      <c r="AT559" s="6" t="str">
        <f>IF(AND(AS559="WE適用",COUNTIF(Planning!$AS$10:$AS$896,$AP559&amp;"_"&amp;$AR559)&gt;0),"計画ok",IF(AND(AS559="WE適用",COUNTIF(Planning!$AS$10:$AS$896,$AP559&amp;"_"&amp;$AR559)=0),"未反映NG",""))</f>
        <v/>
      </c>
      <c r="AU559" s="6" t="str">
        <f t="shared" si="26"/>
        <v>_</v>
      </c>
    </row>
    <row r="560" spans="1:47" hidden="1" x14ac:dyDescent="0.35">
      <c r="A560" s="8"/>
      <c r="B560" s="9"/>
      <c r="C560" s="9"/>
      <c r="D560" s="9"/>
      <c r="E560" s="9"/>
      <c r="F560" s="9"/>
      <c r="G560" s="9"/>
      <c r="H560" s="9"/>
      <c r="I560" s="9"/>
      <c r="J560" s="9"/>
      <c r="K560" s="9"/>
      <c r="L560" s="9"/>
      <c r="M560" s="9"/>
      <c r="N560" s="9"/>
      <c r="O560" s="9"/>
      <c r="P560" s="9"/>
      <c r="Q560" s="9"/>
      <c r="R560" s="9"/>
      <c r="S560" s="9"/>
      <c r="T560" s="9"/>
      <c r="U560" s="9"/>
      <c r="V560" s="9"/>
      <c r="W560" s="9"/>
      <c r="X560" s="9"/>
      <c r="Y560" s="9"/>
      <c r="Z560" s="9"/>
      <c r="AA560" s="9"/>
      <c r="AB560" s="9"/>
      <c r="AC560" s="9"/>
      <c r="AD560" s="9"/>
      <c r="AE560" s="9"/>
      <c r="AF560" s="9"/>
      <c r="AG560" s="9"/>
      <c r="AH560" s="9"/>
      <c r="AI560" s="9"/>
      <c r="AJ560" s="9"/>
      <c r="AK560" s="9"/>
      <c r="AL560" s="9"/>
      <c r="AM560" s="10"/>
      <c r="AN560" s="535"/>
      <c r="AO560" s="6">
        <f t="shared" si="24"/>
        <v>0</v>
      </c>
      <c r="AP560" s="6" t="str">
        <f>IF($D560="","",IF(COUNTIF(SPDB!$B$5:$B$50,$D560)=0,"適用無い？確認して",_xlfn.XLOOKUP($D560,SPDB!$B$5:$B$50,SPDB!$H$5:$H$50,"",,)))</f>
        <v/>
      </c>
      <c r="AQ560" s="112"/>
      <c r="AR560" s="6" t="str">
        <f t="shared" si="25"/>
        <v/>
      </c>
      <c r="AS560" s="6" t="str">
        <f>IF(D560="","",IF(AP560=0,"データ無!!",IF(COUNTIF(WeDB!$D$4:$D$183,$AP560)&gt;0,"WE適用",IF(AP560="適用無い？確認して","データ無!!",IF(AP560="（適用外）","適用無し","WE適用")))))</f>
        <v/>
      </c>
      <c r="AT560" s="6" t="str">
        <f>IF(AND(AS560="WE適用",COUNTIF(Planning!$AS$10:$AS$896,$AP560&amp;"_"&amp;$AR560)&gt;0),"計画ok",IF(AND(AS560="WE適用",COUNTIF(Planning!$AS$10:$AS$896,$AP560&amp;"_"&amp;$AR560)=0),"未反映NG",""))</f>
        <v/>
      </c>
      <c r="AU560" s="6" t="str">
        <f t="shared" si="26"/>
        <v>_</v>
      </c>
    </row>
    <row r="561" spans="1:47" hidden="1" x14ac:dyDescent="0.35">
      <c r="A561" s="8"/>
      <c r="B561" s="9"/>
      <c r="C561" s="9"/>
      <c r="D561" s="9"/>
      <c r="E561" s="9"/>
      <c r="F561" s="9"/>
      <c r="G561" s="9"/>
      <c r="H561" s="9"/>
      <c r="I561" s="9"/>
      <c r="J561" s="9"/>
      <c r="K561" s="9"/>
      <c r="L561" s="9"/>
      <c r="M561" s="9"/>
      <c r="N561" s="9"/>
      <c r="O561" s="9"/>
      <c r="P561" s="9"/>
      <c r="Q561" s="9"/>
      <c r="R561" s="9"/>
      <c r="S561" s="9"/>
      <c r="T561" s="9"/>
      <c r="U561" s="9"/>
      <c r="V561" s="9"/>
      <c r="W561" s="9"/>
      <c r="X561" s="9"/>
      <c r="Y561" s="9"/>
      <c r="Z561" s="9"/>
      <c r="AA561" s="9"/>
      <c r="AB561" s="9"/>
      <c r="AC561" s="9"/>
      <c r="AD561" s="9"/>
      <c r="AE561" s="9"/>
      <c r="AF561" s="9"/>
      <c r="AG561" s="9"/>
      <c r="AH561" s="9"/>
      <c r="AI561" s="9"/>
      <c r="AJ561" s="9"/>
      <c r="AK561" s="9"/>
      <c r="AL561" s="9"/>
      <c r="AM561" s="10"/>
      <c r="AN561" s="535"/>
      <c r="AO561" s="6">
        <f t="shared" si="24"/>
        <v>0</v>
      </c>
      <c r="AP561" s="6" t="str">
        <f>IF($D561="","",IF(COUNTIF(SPDB!$B$5:$B$50,$D561)=0,"適用無い？確認して",_xlfn.XLOOKUP($D561,SPDB!$B$5:$B$50,SPDB!$H$5:$H$50,"",,)))</f>
        <v/>
      </c>
      <c r="AQ561" s="112"/>
      <c r="AR561" s="6" t="str">
        <f t="shared" si="25"/>
        <v/>
      </c>
      <c r="AS561" s="6" t="str">
        <f>IF(D561="","",IF(AP561=0,"データ無!!",IF(COUNTIF(WeDB!$D$4:$D$183,$AP561)&gt;0,"WE適用",IF(AP561="適用無い？確認して","データ無!!",IF(AP561="（適用外）","適用無し","WE適用")))))</f>
        <v/>
      </c>
      <c r="AT561" s="6" t="str">
        <f>IF(AND(AS561="WE適用",COUNTIF(Planning!$AS$10:$AS$896,$AP561&amp;"_"&amp;$AR561)&gt;0),"計画ok",IF(AND(AS561="WE適用",COUNTIF(Planning!$AS$10:$AS$896,$AP561&amp;"_"&amp;$AR561)=0),"未反映NG",""))</f>
        <v/>
      </c>
      <c r="AU561" s="6" t="str">
        <f t="shared" si="26"/>
        <v>_</v>
      </c>
    </row>
    <row r="562" spans="1:47" hidden="1" x14ac:dyDescent="0.35">
      <c r="A562" s="8"/>
      <c r="B562" s="9"/>
      <c r="C562" s="9"/>
      <c r="D562" s="9"/>
      <c r="E562" s="9"/>
      <c r="F562" s="9"/>
      <c r="G562" s="9"/>
      <c r="H562" s="9"/>
      <c r="I562" s="9"/>
      <c r="J562" s="9"/>
      <c r="K562" s="9"/>
      <c r="L562" s="9"/>
      <c r="M562" s="9"/>
      <c r="N562" s="9"/>
      <c r="O562" s="9"/>
      <c r="P562" s="9"/>
      <c r="Q562" s="9"/>
      <c r="R562" s="9"/>
      <c r="S562" s="9"/>
      <c r="T562" s="9"/>
      <c r="U562" s="9"/>
      <c r="V562" s="9"/>
      <c r="W562" s="9"/>
      <c r="X562" s="9"/>
      <c r="Y562" s="9"/>
      <c r="Z562" s="9"/>
      <c r="AA562" s="9"/>
      <c r="AB562" s="9"/>
      <c r="AC562" s="9"/>
      <c r="AD562" s="9"/>
      <c r="AE562" s="9"/>
      <c r="AF562" s="9"/>
      <c r="AG562" s="9"/>
      <c r="AH562" s="9"/>
      <c r="AI562" s="9"/>
      <c r="AJ562" s="9"/>
      <c r="AK562" s="9"/>
      <c r="AL562" s="9"/>
      <c r="AM562" s="10"/>
      <c r="AN562" s="535"/>
      <c r="AO562" s="6">
        <f t="shared" si="24"/>
        <v>0</v>
      </c>
      <c r="AP562" s="6" t="str">
        <f>IF($D562="","",IF(COUNTIF(SPDB!$B$5:$B$50,$D562)=0,"適用無い？確認して",_xlfn.XLOOKUP($D562,SPDB!$B$5:$B$50,SPDB!$H$5:$H$50,"",,)))</f>
        <v/>
      </c>
      <c r="AQ562" s="112"/>
      <c r="AR562" s="6" t="str">
        <f t="shared" si="25"/>
        <v/>
      </c>
      <c r="AS562" s="6" t="str">
        <f>IF(D562="","",IF(AP562=0,"データ無!!",IF(COUNTIF(WeDB!$D$4:$D$183,$AP562)&gt;0,"WE適用",IF(AP562="適用無い？確認して","データ無!!",IF(AP562="（適用外）","適用無し","WE適用")))))</f>
        <v/>
      </c>
      <c r="AT562" s="6" t="str">
        <f>IF(AND(AS562="WE適用",COUNTIF(Planning!$AS$10:$AS$896,$AP562&amp;"_"&amp;$AR562)&gt;0),"計画ok",IF(AND(AS562="WE適用",COUNTIF(Planning!$AS$10:$AS$896,$AP562&amp;"_"&amp;$AR562)=0),"未反映NG",""))</f>
        <v/>
      </c>
      <c r="AU562" s="6" t="str">
        <f t="shared" si="26"/>
        <v>_</v>
      </c>
    </row>
    <row r="563" spans="1:47" hidden="1" x14ac:dyDescent="0.35">
      <c r="A563" s="8"/>
      <c r="B563" s="9"/>
      <c r="C563" s="9"/>
      <c r="D563" s="9"/>
      <c r="E563" s="9"/>
      <c r="F563" s="9"/>
      <c r="G563" s="9"/>
      <c r="H563" s="9"/>
      <c r="I563" s="9"/>
      <c r="J563" s="9"/>
      <c r="K563" s="9"/>
      <c r="L563" s="9"/>
      <c r="M563" s="9"/>
      <c r="N563" s="9"/>
      <c r="O563" s="9"/>
      <c r="P563" s="9"/>
      <c r="Q563" s="9"/>
      <c r="R563" s="9"/>
      <c r="S563" s="9"/>
      <c r="T563" s="9"/>
      <c r="U563" s="9"/>
      <c r="V563" s="9"/>
      <c r="W563" s="9"/>
      <c r="X563" s="9"/>
      <c r="Y563" s="9"/>
      <c r="Z563" s="9"/>
      <c r="AA563" s="9"/>
      <c r="AB563" s="9"/>
      <c r="AC563" s="9"/>
      <c r="AD563" s="9"/>
      <c r="AE563" s="9"/>
      <c r="AF563" s="9"/>
      <c r="AG563" s="9"/>
      <c r="AH563" s="9"/>
      <c r="AI563" s="9"/>
      <c r="AJ563" s="9"/>
      <c r="AK563" s="9"/>
      <c r="AL563" s="9"/>
      <c r="AM563" s="10"/>
      <c r="AN563" s="535"/>
      <c r="AO563" s="6">
        <f t="shared" si="24"/>
        <v>0</v>
      </c>
      <c r="AP563" s="6" t="str">
        <f>IF($D563="","",IF(COUNTIF(SPDB!$B$5:$B$50,$D563)=0,"適用無い？確認して",_xlfn.XLOOKUP($D563,SPDB!$B$5:$B$50,SPDB!$H$5:$H$50,"",,)))</f>
        <v/>
      </c>
      <c r="AQ563" s="112"/>
      <c r="AR563" s="6" t="str">
        <f t="shared" si="25"/>
        <v/>
      </c>
      <c r="AS563" s="6" t="str">
        <f>IF(D563="","",IF(AP563=0,"データ無!!",IF(COUNTIF(WeDB!$D$4:$D$183,$AP563)&gt;0,"WE適用",IF(AP563="適用無い？確認して","データ無!!",IF(AP563="（適用外）","適用無し","WE適用")))))</f>
        <v/>
      </c>
      <c r="AT563" s="6" t="str">
        <f>IF(AND(AS563="WE適用",COUNTIF(Planning!$AS$10:$AS$896,$AP563&amp;"_"&amp;$AR563)&gt;0),"計画ok",IF(AND(AS563="WE適用",COUNTIF(Planning!$AS$10:$AS$896,$AP563&amp;"_"&amp;$AR563)=0),"未反映NG",""))</f>
        <v/>
      </c>
      <c r="AU563" s="6" t="str">
        <f t="shared" si="26"/>
        <v>_</v>
      </c>
    </row>
    <row r="564" spans="1:47" hidden="1" x14ac:dyDescent="0.35">
      <c r="A564" s="8"/>
      <c r="B564" s="9"/>
      <c r="C564" s="9"/>
      <c r="D564" s="9"/>
      <c r="E564" s="9"/>
      <c r="F564" s="9"/>
      <c r="G564" s="9"/>
      <c r="H564" s="9"/>
      <c r="I564" s="9"/>
      <c r="J564" s="9"/>
      <c r="K564" s="9"/>
      <c r="L564" s="9"/>
      <c r="M564" s="9"/>
      <c r="N564" s="9"/>
      <c r="O564" s="9"/>
      <c r="P564" s="9"/>
      <c r="Q564" s="9"/>
      <c r="R564" s="9"/>
      <c r="S564" s="9"/>
      <c r="T564" s="9"/>
      <c r="U564" s="9"/>
      <c r="V564" s="9"/>
      <c r="W564" s="9"/>
      <c r="X564" s="9"/>
      <c r="Y564" s="9"/>
      <c r="Z564" s="9"/>
      <c r="AA564" s="9"/>
      <c r="AB564" s="9"/>
      <c r="AC564" s="9"/>
      <c r="AD564" s="9"/>
      <c r="AE564" s="9"/>
      <c r="AF564" s="9"/>
      <c r="AG564" s="9"/>
      <c r="AH564" s="9"/>
      <c r="AI564" s="9"/>
      <c r="AJ564" s="9"/>
      <c r="AK564" s="9"/>
      <c r="AL564" s="9"/>
      <c r="AM564" s="10"/>
      <c r="AN564" s="535"/>
      <c r="AO564" s="6">
        <f t="shared" si="24"/>
        <v>0</v>
      </c>
      <c r="AP564" s="6" t="str">
        <f>IF($D564="","",IF(COUNTIF(SPDB!$B$5:$B$50,$D564)=0,"適用無い？確認して",_xlfn.XLOOKUP($D564,SPDB!$B$5:$B$50,SPDB!$H$5:$H$50,"",,)))</f>
        <v/>
      </c>
      <c r="AQ564" s="112"/>
      <c r="AR564" s="6" t="str">
        <f t="shared" si="25"/>
        <v/>
      </c>
      <c r="AS564" s="6" t="str">
        <f>IF(D564="","",IF(AP564=0,"データ無!!",IF(COUNTIF(WeDB!$D$4:$D$183,$AP564)&gt;0,"WE適用",IF(AP564="適用無い？確認して","データ無!!",IF(AP564="（適用外）","適用無し","WE適用")))))</f>
        <v/>
      </c>
      <c r="AT564" s="6" t="str">
        <f>IF(AND(AS564="WE適用",COUNTIF(Planning!$AS$10:$AS$896,$AP564&amp;"_"&amp;$AR564)&gt;0),"計画ok",IF(AND(AS564="WE適用",COUNTIF(Planning!$AS$10:$AS$896,$AP564&amp;"_"&amp;$AR564)=0),"未反映NG",""))</f>
        <v/>
      </c>
      <c r="AU564" s="6" t="str">
        <f t="shared" si="26"/>
        <v>_</v>
      </c>
    </row>
    <row r="565" spans="1:47" hidden="1" x14ac:dyDescent="0.35">
      <c r="A565" s="8"/>
      <c r="B565" s="9"/>
      <c r="C565" s="9"/>
      <c r="D565" s="9"/>
      <c r="E565" s="9"/>
      <c r="F565" s="9"/>
      <c r="G565" s="9"/>
      <c r="H565" s="9"/>
      <c r="I565" s="9"/>
      <c r="J565" s="9"/>
      <c r="K565" s="9"/>
      <c r="L565" s="9"/>
      <c r="M565" s="9"/>
      <c r="N565" s="9"/>
      <c r="O565" s="9"/>
      <c r="P565" s="9"/>
      <c r="Q565" s="9"/>
      <c r="R565" s="9"/>
      <c r="S565" s="9"/>
      <c r="T565" s="9"/>
      <c r="U565" s="9"/>
      <c r="V565" s="9"/>
      <c r="W565" s="9"/>
      <c r="X565" s="9"/>
      <c r="Y565" s="9"/>
      <c r="Z565" s="9"/>
      <c r="AA565" s="9"/>
      <c r="AB565" s="9"/>
      <c r="AC565" s="9"/>
      <c r="AD565" s="9"/>
      <c r="AE565" s="9"/>
      <c r="AF565" s="9"/>
      <c r="AG565" s="9"/>
      <c r="AH565" s="9"/>
      <c r="AI565" s="9"/>
      <c r="AJ565" s="9"/>
      <c r="AK565" s="9"/>
      <c r="AL565" s="9"/>
      <c r="AM565" s="10"/>
      <c r="AN565" s="535"/>
      <c r="AO565" s="6">
        <f t="shared" si="24"/>
        <v>0</v>
      </c>
      <c r="AP565" s="6" t="str">
        <f>IF($D565="","",IF(COUNTIF(SPDB!$B$5:$B$50,$D565)=0,"適用無い？確認して",_xlfn.XLOOKUP($D565,SPDB!$B$5:$B$50,SPDB!$H$5:$H$50,"",,)))</f>
        <v/>
      </c>
      <c r="AQ565" s="112"/>
      <c r="AR565" s="6" t="str">
        <f t="shared" si="25"/>
        <v/>
      </c>
      <c r="AS565" s="6" t="str">
        <f>IF(D565="","",IF(AP565=0,"データ無!!",IF(COUNTIF(WeDB!$D$4:$D$183,$AP565)&gt;0,"WE適用",IF(AP565="適用無い？確認して","データ無!!",IF(AP565="（適用外）","適用無し","WE適用")))))</f>
        <v/>
      </c>
      <c r="AT565" s="6" t="str">
        <f>IF(AND(AS565="WE適用",COUNTIF(Planning!$AS$10:$AS$896,$AP565&amp;"_"&amp;$AR565)&gt;0),"計画ok",IF(AND(AS565="WE適用",COUNTIF(Planning!$AS$10:$AS$896,$AP565&amp;"_"&amp;$AR565)=0),"未反映NG",""))</f>
        <v/>
      </c>
      <c r="AU565" s="6" t="str">
        <f t="shared" si="26"/>
        <v>_</v>
      </c>
    </row>
    <row r="566" spans="1:47" hidden="1" x14ac:dyDescent="0.35">
      <c r="A566" s="8"/>
      <c r="B566" s="9"/>
      <c r="C566" s="9"/>
      <c r="D566" s="9"/>
      <c r="E566" s="9"/>
      <c r="F566" s="9"/>
      <c r="G566" s="9"/>
      <c r="H566" s="9"/>
      <c r="I566" s="9"/>
      <c r="J566" s="9"/>
      <c r="K566" s="9"/>
      <c r="L566" s="9"/>
      <c r="M566" s="9"/>
      <c r="N566" s="9"/>
      <c r="O566" s="9"/>
      <c r="P566" s="9"/>
      <c r="Q566" s="9"/>
      <c r="R566" s="9"/>
      <c r="S566" s="9"/>
      <c r="T566" s="9"/>
      <c r="U566" s="9"/>
      <c r="V566" s="9"/>
      <c r="W566" s="9"/>
      <c r="X566" s="9"/>
      <c r="Y566" s="9"/>
      <c r="Z566" s="9"/>
      <c r="AA566" s="9"/>
      <c r="AB566" s="9"/>
      <c r="AC566" s="9"/>
      <c r="AD566" s="9"/>
      <c r="AE566" s="9"/>
      <c r="AF566" s="9"/>
      <c r="AG566" s="9"/>
      <c r="AH566" s="9"/>
      <c r="AI566" s="9"/>
      <c r="AJ566" s="9"/>
      <c r="AK566" s="9"/>
      <c r="AL566" s="9"/>
      <c r="AM566" s="10"/>
      <c r="AN566" s="535"/>
      <c r="AO566" s="6">
        <f t="shared" si="24"/>
        <v>0</v>
      </c>
      <c r="AP566" s="6" t="str">
        <f>IF($D566="","",IF(COUNTIF(SPDB!$B$5:$B$50,$D566)=0,"適用無い？確認して",_xlfn.XLOOKUP($D566,SPDB!$B$5:$B$50,SPDB!$H$5:$H$50,"",,)))</f>
        <v/>
      </c>
      <c r="AQ566" s="112"/>
      <c r="AR566" s="6" t="str">
        <f t="shared" si="25"/>
        <v/>
      </c>
      <c r="AS566" s="6" t="str">
        <f>IF(D566="","",IF(AP566=0,"データ無!!",IF(COUNTIF(WeDB!$D$4:$D$183,$AP566)&gt;0,"WE適用",IF(AP566="適用無い？確認して","データ無!!",IF(AP566="（適用外）","適用無し","WE適用")))))</f>
        <v/>
      </c>
      <c r="AT566" s="6" t="str">
        <f>IF(AND(AS566="WE適用",COUNTIF(Planning!$AS$10:$AS$896,$AP566&amp;"_"&amp;$AR566)&gt;0),"計画ok",IF(AND(AS566="WE適用",COUNTIF(Planning!$AS$10:$AS$896,$AP566&amp;"_"&amp;$AR566)=0),"未反映NG",""))</f>
        <v/>
      </c>
      <c r="AU566" s="6" t="str">
        <f t="shared" si="26"/>
        <v>_</v>
      </c>
    </row>
    <row r="567" spans="1:47" hidden="1" x14ac:dyDescent="0.35">
      <c r="A567" s="8"/>
      <c r="B567" s="9"/>
      <c r="C567" s="9"/>
      <c r="D567" s="9"/>
      <c r="E567" s="9"/>
      <c r="F567" s="9"/>
      <c r="G567" s="9"/>
      <c r="H567" s="9"/>
      <c r="I567" s="9"/>
      <c r="J567" s="9"/>
      <c r="K567" s="9"/>
      <c r="L567" s="9"/>
      <c r="M567" s="9"/>
      <c r="N567" s="9"/>
      <c r="O567" s="9"/>
      <c r="P567" s="9"/>
      <c r="Q567" s="9"/>
      <c r="R567" s="9"/>
      <c r="S567" s="9"/>
      <c r="T567" s="9"/>
      <c r="U567" s="9"/>
      <c r="V567" s="9"/>
      <c r="W567" s="9"/>
      <c r="X567" s="9"/>
      <c r="Y567" s="9"/>
      <c r="Z567" s="9"/>
      <c r="AA567" s="9"/>
      <c r="AB567" s="9"/>
      <c r="AC567" s="9"/>
      <c r="AD567" s="9"/>
      <c r="AE567" s="9"/>
      <c r="AF567" s="9"/>
      <c r="AG567" s="9"/>
      <c r="AH567" s="9"/>
      <c r="AI567" s="9"/>
      <c r="AJ567" s="9"/>
      <c r="AK567" s="9"/>
      <c r="AL567" s="9"/>
      <c r="AM567" s="10"/>
      <c r="AN567" s="535"/>
      <c r="AO567" s="6">
        <f t="shared" si="24"/>
        <v>0</v>
      </c>
      <c r="AP567" s="6" t="str">
        <f>IF($D567="","",IF(COUNTIF(SPDB!$B$5:$B$50,$D567)=0,"適用無い？確認して",_xlfn.XLOOKUP($D567,SPDB!$B$5:$B$50,SPDB!$H$5:$H$50,"",,)))</f>
        <v/>
      </c>
      <c r="AQ567" s="112"/>
      <c r="AR567" s="6" t="str">
        <f t="shared" si="25"/>
        <v/>
      </c>
      <c r="AS567" s="6" t="str">
        <f>IF(D567="","",IF(AP567=0,"データ無!!",IF(COUNTIF(WeDB!$D$4:$D$183,$AP567)&gt;0,"WE適用",IF(AP567="適用無い？確認して","データ無!!",IF(AP567="（適用外）","適用無し","WE適用")))))</f>
        <v/>
      </c>
      <c r="AT567" s="6" t="str">
        <f>IF(AND(AS567="WE適用",COUNTIF(Planning!$AS$10:$AS$896,$AP567&amp;"_"&amp;$AR567)&gt;0),"計画ok",IF(AND(AS567="WE適用",COUNTIF(Planning!$AS$10:$AS$896,$AP567&amp;"_"&amp;$AR567)=0),"未反映NG",""))</f>
        <v/>
      </c>
      <c r="AU567" s="6" t="str">
        <f t="shared" si="26"/>
        <v>_</v>
      </c>
    </row>
    <row r="568" spans="1:47" hidden="1" x14ac:dyDescent="0.35">
      <c r="A568" s="8"/>
      <c r="B568" s="9"/>
      <c r="C568" s="9"/>
      <c r="D568" s="9"/>
      <c r="E568" s="9"/>
      <c r="F568" s="9"/>
      <c r="G568" s="9"/>
      <c r="H568" s="9"/>
      <c r="I568" s="9"/>
      <c r="J568" s="9"/>
      <c r="K568" s="9"/>
      <c r="L568" s="9"/>
      <c r="M568" s="9"/>
      <c r="N568" s="9"/>
      <c r="O568" s="9"/>
      <c r="P568" s="9"/>
      <c r="Q568" s="9"/>
      <c r="R568" s="9"/>
      <c r="S568" s="9"/>
      <c r="T568" s="9"/>
      <c r="U568" s="9"/>
      <c r="V568" s="9"/>
      <c r="W568" s="9"/>
      <c r="X568" s="9"/>
      <c r="Y568" s="9"/>
      <c r="Z568" s="9"/>
      <c r="AA568" s="9"/>
      <c r="AB568" s="9"/>
      <c r="AC568" s="9"/>
      <c r="AD568" s="9"/>
      <c r="AE568" s="9"/>
      <c r="AF568" s="9"/>
      <c r="AG568" s="9"/>
      <c r="AH568" s="9"/>
      <c r="AI568" s="9"/>
      <c r="AJ568" s="9"/>
      <c r="AK568" s="9"/>
      <c r="AL568" s="9"/>
      <c r="AM568" s="10"/>
      <c r="AN568" s="535"/>
      <c r="AO568" s="6">
        <f t="shared" si="24"/>
        <v>0</v>
      </c>
      <c r="AP568" s="6" t="str">
        <f>IF($D568="","",IF(COUNTIF(SPDB!$B$5:$B$50,$D568)=0,"適用無い？確認して",_xlfn.XLOOKUP($D568,SPDB!$B$5:$B$50,SPDB!$H$5:$H$50,"",,)))</f>
        <v/>
      </c>
      <c r="AQ568" s="112"/>
      <c r="AR568" s="6" t="str">
        <f t="shared" si="25"/>
        <v/>
      </c>
      <c r="AS568" s="6" t="str">
        <f>IF(D568="","",IF(AP568=0,"データ無!!",IF(COUNTIF(WeDB!$D$4:$D$183,$AP568)&gt;0,"WE適用",IF(AP568="適用無い？確認して","データ無!!",IF(AP568="（適用外）","適用無し","WE適用")))))</f>
        <v/>
      </c>
      <c r="AT568" s="6" t="str">
        <f>IF(AND(AS568="WE適用",COUNTIF(Planning!$AS$10:$AS$896,$AP568&amp;"_"&amp;$AR568)&gt;0),"計画ok",IF(AND(AS568="WE適用",COUNTIF(Planning!$AS$10:$AS$896,$AP568&amp;"_"&amp;$AR568)=0),"未反映NG",""))</f>
        <v/>
      </c>
      <c r="AU568" s="6" t="str">
        <f t="shared" si="26"/>
        <v>_</v>
      </c>
    </row>
    <row r="569" spans="1:47" hidden="1" x14ac:dyDescent="0.35">
      <c r="A569" s="8"/>
      <c r="B569" s="9"/>
      <c r="C569" s="9"/>
      <c r="D569" s="9"/>
      <c r="E569" s="9"/>
      <c r="F569" s="9"/>
      <c r="G569" s="9"/>
      <c r="H569" s="9"/>
      <c r="I569" s="9"/>
      <c r="J569" s="9"/>
      <c r="K569" s="9"/>
      <c r="L569" s="9"/>
      <c r="M569" s="9"/>
      <c r="N569" s="9"/>
      <c r="O569" s="9"/>
      <c r="P569" s="9"/>
      <c r="Q569" s="9"/>
      <c r="R569" s="9"/>
      <c r="S569" s="9"/>
      <c r="T569" s="9"/>
      <c r="U569" s="9"/>
      <c r="V569" s="9"/>
      <c r="W569" s="9"/>
      <c r="X569" s="9"/>
      <c r="Y569" s="9"/>
      <c r="Z569" s="9"/>
      <c r="AA569" s="9"/>
      <c r="AB569" s="9"/>
      <c r="AC569" s="9"/>
      <c r="AD569" s="9"/>
      <c r="AE569" s="9"/>
      <c r="AF569" s="9"/>
      <c r="AG569" s="9"/>
      <c r="AH569" s="9"/>
      <c r="AI569" s="9"/>
      <c r="AJ569" s="9"/>
      <c r="AK569" s="9"/>
      <c r="AL569" s="9"/>
      <c r="AM569" s="10"/>
      <c r="AN569" s="535"/>
      <c r="AO569" s="6">
        <f t="shared" si="24"/>
        <v>0</v>
      </c>
      <c r="AP569" s="6" t="str">
        <f>IF($D569="","",IF(COUNTIF(SPDB!$B$5:$B$50,$D569)=0,"適用無い？確認して",_xlfn.XLOOKUP($D569,SPDB!$B$5:$B$50,SPDB!$H$5:$H$50,"",,)))</f>
        <v/>
      </c>
      <c r="AQ569" s="112"/>
      <c r="AR569" s="6" t="str">
        <f t="shared" si="25"/>
        <v/>
      </c>
      <c r="AS569" s="6" t="str">
        <f>IF(D569="","",IF(AP569=0,"データ無!!",IF(COUNTIF(WeDB!$D$4:$D$183,$AP569)&gt;0,"WE適用",IF(AP569="適用無い？確認して","データ無!!",IF(AP569="（適用外）","適用無し","WE適用")))))</f>
        <v/>
      </c>
      <c r="AT569" s="6" t="str">
        <f>IF(AND(AS569="WE適用",COUNTIF(Planning!$AS$10:$AS$896,$AP569&amp;"_"&amp;$AR569)&gt;0),"計画ok",IF(AND(AS569="WE適用",COUNTIF(Planning!$AS$10:$AS$896,$AP569&amp;"_"&amp;$AR569)=0),"未反映NG",""))</f>
        <v/>
      </c>
      <c r="AU569" s="6" t="str">
        <f t="shared" si="26"/>
        <v>_</v>
      </c>
    </row>
    <row r="570" spans="1:47" hidden="1" x14ac:dyDescent="0.35">
      <c r="A570" s="8"/>
      <c r="B570" s="9"/>
      <c r="C570" s="9"/>
      <c r="D570" s="9"/>
      <c r="E570" s="9"/>
      <c r="F570" s="9"/>
      <c r="G570" s="9"/>
      <c r="H570" s="9"/>
      <c r="I570" s="9"/>
      <c r="J570" s="9"/>
      <c r="K570" s="9"/>
      <c r="L570" s="9"/>
      <c r="M570" s="9"/>
      <c r="N570" s="9"/>
      <c r="O570" s="9"/>
      <c r="P570" s="9"/>
      <c r="Q570" s="9"/>
      <c r="R570" s="9"/>
      <c r="S570" s="9"/>
      <c r="T570" s="9"/>
      <c r="U570" s="9"/>
      <c r="V570" s="9"/>
      <c r="W570" s="9"/>
      <c r="X570" s="9"/>
      <c r="Y570" s="9"/>
      <c r="Z570" s="9"/>
      <c r="AA570" s="9"/>
      <c r="AB570" s="9"/>
      <c r="AC570" s="9"/>
      <c r="AD570" s="9"/>
      <c r="AE570" s="9"/>
      <c r="AF570" s="9"/>
      <c r="AG570" s="9"/>
      <c r="AH570" s="9"/>
      <c r="AI570" s="9"/>
      <c r="AJ570" s="9"/>
      <c r="AK570" s="9"/>
      <c r="AL570" s="9"/>
      <c r="AM570" s="10"/>
      <c r="AN570" s="535"/>
      <c r="AO570" s="6">
        <f t="shared" si="24"/>
        <v>0</v>
      </c>
      <c r="AP570" s="6" t="str">
        <f>IF($D570="","",IF(COUNTIF(SPDB!$B$5:$B$50,$D570)=0,"適用無い？確認して",_xlfn.XLOOKUP($D570,SPDB!$B$5:$B$50,SPDB!$H$5:$H$50,"",,)))</f>
        <v/>
      </c>
      <c r="AQ570" s="112"/>
      <c r="AR570" s="6" t="str">
        <f t="shared" si="25"/>
        <v/>
      </c>
      <c r="AS570" s="6" t="str">
        <f>IF(D570="","",IF(AP570=0,"データ無!!",IF(COUNTIF(WeDB!$D$4:$D$183,$AP570)&gt;0,"WE適用",IF(AP570="適用無い？確認して","データ無!!",IF(AP570="（適用外）","適用無し","WE適用")))))</f>
        <v/>
      </c>
      <c r="AT570" s="6" t="str">
        <f>IF(AND(AS570="WE適用",COUNTIF(Planning!$AS$10:$AS$896,$AP570&amp;"_"&amp;$AR570)&gt;0),"計画ok",IF(AND(AS570="WE適用",COUNTIF(Planning!$AS$10:$AS$896,$AP570&amp;"_"&amp;$AR570)=0),"未反映NG",""))</f>
        <v/>
      </c>
      <c r="AU570" s="6" t="str">
        <f t="shared" si="26"/>
        <v>_</v>
      </c>
    </row>
    <row r="571" spans="1:47" hidden="1" x14ac:dyDescent="0.35">
      <c r="A571" s="8"/>
      <c r="B571" s="9"/>
      <c r="C571" s="9"/>
      <c r="D571" s="9"/>
      <c r="E571" s="9"/>
      <c r="F571" s="9"/>
      <c r="G571" s="9"/>
      <c r="H571" s="9"/>
      <c r="I571" s="9"/>
      <c r="J571" s="9"/>
      <c r="K571" s="9"/>
      <c r="L571" s="9"/>
      <c r="M571" s="9"/>
      <c r="N571" s="9"/>
      <c r="O571" s="9"/>
      <c r="P571" s="9"/>
      <c r="Q571" s="9"/>
      <c r="R571" s="9"/>
      <c r="S571" s="9"/>
      <c r="T571" s="9"/>
      <c r="U571" s="9"/>
      <c r="V571" s="9"/>
      <c r="W571" s="9"/>
      <c r="X571" s="9"/>
      <c r="Y571" s="9"/>
      <c r="Z571" s="9"/>
      <c r="AA571" s="9"/>
      <c r="AB571" s="9"/>
      <c r="AC571" s="9"/>
      <c r="AD571" s="9"/>
      <c r="AE571" s="9"/>
      <c r="AF571" s="9"/>
      <c r="AG571" s="9"/>
      <c r="AH571" s="9"/>
      <c r="AI571" s="9"/>
      <c r="AJ571" s="9"/>
      <c r="AK571" s="9"/>
      <c r="AL571" s="9"/>
      <c r="AM571" s="10"/>
      <c r="AN571" s="535"/>
      <c r="AO571" s="6">
        <f t="shared" si="24"/>
        <v>0</v>
      </c>
      <c r="AP571" s="6" t="str">
        <f>IF($D571="","",IF(COUNTIF(SPDB!$B$5:$B$50,$D571)=0,"適用無い？確認して",_xlfn.XLOOKUP($D571,SPDB!$B$5:$B$50,SPDB!$H$5:$H$50,"",,)))</f>
        <v/>
      </c>
      <c r="AQ571" s="112"/>
      <c r="AR571" s="6" t="str">
        <f t="shared" si="25"/>
        <v/>
      </c>
      <c r="AS571" s="6" t="str">
        <f>IF(D571="","",IF(AP571=0,"データ無!!",IF(COUNTIF(WeDB!$D$4:$D$183,$AP571)&gt;0,"WE適用",IF(AP571="適用無い？確認して","データ無!!",IF(AP571="（適用外）","適用無し","WE適用")))))</f>
        <v/>
      </c>
      <c r="AT571" s="6" t="str">
        <f>IF(AND(AS571="WE適用",COUNTIF(Planning!$AS$10:$AS$896,$AP571&amp;"_"&amp;$AR571)&gt;0),"計画ok",IF(AND(AS571="WE適用",COUNTIF(Planning!$AS$10:$AS$896,$AP571&amp;"_"&amp;$AR571)=0),"未反映NG",""))</f>
        <v/>
      </c>
      <c r="AU571" s="6" t="str">
        <f t="shared" si="26"/>
        <v>_</v>
      </c>
    </row>
    <row r="572" spans="1:47" hidden="1" x14ac:dyDescent="0.35">
      <c r="A572" s="8"/>
      <c r="B572" s="9"/>
      <c r="C572" s="9"/>
      <c r="D572" s="9"/>
      <c r="E572" s="9"/>
      <c r="F572" s="9"/>
      <c r="G572" s="9"/>
      <c r="H572" s="9"/>
      <c r="I572" s="9"/>
      <c r="J572" s="9"/>
      <c r="K572" s="9"/>
      <c r="L572" s="9"/>
      <c r="M572" s="9"/>
      <c r="N572" s="9"/>
      <c r="O572" s="9"/>
      <c r="P572" s="9"/>
      <c r="Q572" s="9"/>
      <c r="R572" s="9"/>
      <c r="S572" s="9"/>
      <c r="T572" s="9"/>
      <c r="U572" s="9"/>
      <c r="V572" s="9"/>
      <c r="W572" s="9"/>
      <c r="X572" s="9"/>
      <c r="Y572" s="9"/>
      <c r="Z572" s="9"/>
      <c r="AA572" s="9"/>
      <c r="AB572" s="9"/>
      <c r="AC572" s="9"/>
      <c r="AD572" s="9"/>
      <c r="AE572" s="9"/>
      <c r="AF572" s="9"/>
      <c r="AG572" s="9"/>
      <c r="AH572" s="9"/>
      <c r="AI572" s="9"/>
      <c r="AJ572" s="9"/>
      <c r="AK572" s="9"/>
      <c r="AL572" s="9"/>
      <c r="AM572" s="10"/>
      <c r="AN572" s="535"/>
      <c r="AO572" s="6">
        <f t="shared" si="24"/>
        <v>0</v>
      </c>
      <c r="AP572" s="6" t="str">
        <f>IF($D572="","",IF(COUNTIF(SPDB!$B$5:$B$50,$D572)=0,"適用無い？確認して",_xlfn.XLOOKUP($D572,SPDB!$B$5:$B$50,SPDB!$H$5:$H$50,"",,)))</f>
        <v/>
      </c>
      <c r="AQ572" s="112"/>
      <c r="AR572" s="6" t="str">
        <f t="shared" si="25"/>
        <v/>
      </c>
      <c r="AS572" s="6" t="str">
        <f>IF(D572="","",IF(AP572=0,"データ無!!",IF(COUNTIF(WeDB!$D$4:$D$183,$AP572)&gt;0,"WE適用",IF(AP572="適用無い？確認して","データ無!!",IF(AP572="（適用外）","適用無し","WE適用")))))</f>
        <v/>
      </c>
      <c r="AT572" s="6" t="str">
        <f>IF(AND(AS572="WE適用",COUNTIF(Planning!$AS$10:$AS$896,$AP572&amp;"_"&amp;$AR572)&gt;0),"計画ok",IF(AND(AS572="WE適用",COUNTIF(Planning!$AS$10:$AS$896,$AP572&amp;"_"&amp;$AR572)=0),"未反映NG",""))</f>
        <v/>
      </c>
      <c r="AU572" s="6" t="str">
        <f t="shared" si="26"/>
        <v>_</v>
      </c>
    </row>
    <row r="573" spans="1:47" hidden="1" x14ac:dyDescent="0.35">
      <c r="A573" s="8"/>
      <c r="B573" s="9"/>
      <c r="C573" s="9"/>
      <c r="D573" s="9"/>
      <c r="E573" s="9"/>
      <c r="F573" s="9"/>
      <c r="G573" s="9"/>
      <c r="H573" s="9"/>
      <c r="I573" s="9"/>
      <c r="J573" s="9"/>
      <c r="K573" s="9"/>
      <c r="L573" s="9"/>
      <c r="M573" s="9"/>
      <c r="N573" s="9"/>
      <c r="O573" s="9"/>
      <c r="P573" s="9"/>
      <c r="Q573" s="9"/>
      <c r="R573" s="9"/>
      <c r="S573" s="9"/>
      <c r="T573" s="9"/>
      <c r="U573" s="9"/>
      <c r="V573" s="9"/>
      <c r="W573" s="9"/>
      <c r="X573" s="9"/>
      <c r="Y573" s="9"/>
      <c r="Z573" s="9"/>
      <c r="AA573" s="9"/>
      <c r="AB573" s="9"/>
      <c r="AC573" s="9"/>
      <c r="AD573" s="9"/>
      <c r="AE573" s="9"/>
      <c r="AF573" s="9"/>
      <c r="AG573" s="9"/>
      <c r="AH573" s="9"/>
      <c r="AI573" s="9"/>
      <c r="AJ573" s="9"/>
      <c r="AK573" s="9"/>
      <c r="AL573" s="9"/>
      <c r="AM573" s="10"/>
      <c r="AN573" s="535"/>
      <c r="AO573" s="6">
        <f t="shared" si="24"/>
        <v>0</v>
      </c>
      <c r="AP573" s="6" t="str">
        <f>IF($D573="","",IF(COUNTIF(SPDB!$B$5:$B$50,$D573)=0,"適用無い？確認して",_xlfn.XLOOKUP($D573,SPDB!$B$5:$B$50,SPDB!$H$5:$H$50,"",,)))</f>
        <v/>
      </c>
      <c r="AQ573" s="112"/>
      <c r="AR573" s="6" t="str">
        <f t="shared" si="25"/>
        <v/>
      </c>
      <c r="AS573" s="6" t="str">
        <f>IF(D573="","",IF(AP573=0,"データ無!!",IF(COUNTIF(WeDB!$D$4:$D$183,$AP573)&gt;0,"WE適用",IF(AP573="適用無い？確認して","データ無!!",IF(AP573="（適用外）","適用無し","WE適用")))))</f>
        <v/>
      </c>
      <c r="AT573" s="6" t="str">
        <f>IF(AND(AS573="WE適用",COUNTIF(Planning!$AS$10:$AS$896,$AP573&amp;"_"&amp;$AR573)&gt;0),"計画ok",IF(AND(AS573="WE適用",COUNTIF(Planning!$AS$10:$AS$896,$AP573&amp;"_"&amp;$AR573)=0),"未反映NG",""))</f>
        <v/>
      </c>
      <c r="AU573" s="6" t="str">
        <f t="shared" si="26"/>
        <v>_</v>
      </c>
    </row>
    <row r="574" spans="1:47" hidden="1" x14ac:dyDescent="0.35">
      <c r="A574" s="8"/>
      <c r="B574" s="9"/>
      <c r="C574" s="9"/>
      <c r="D574" s="9"/>
      <c r="E574" s="9"/>
      <c r="F574" s="9"/>
      <c r="G574" s="9"/>
      <c r="H574" s="9"/>
      <c r="I574" s="9"/>
      <c r="J574" s="9"/>
      <c r="K574" s="9"/>
      <c r="L574" s="9"/>
      <c r="M574" s="9"/>
      <c r="N574" s="9"/>
      <c r="O574" s="9"/>
      <c r="P574" s="9"/>
      <c r="Q574" s="9"/>
      <c r="R574" s="9"/>
      <c r="S574" s="9"/>
      <c r="T574" s="9"/>
      <c r="U574" s="9"/>
      <c r="V574" s="9"/>
      <c r="W574" s="9"/>
      <c r="X574" s="9"/>
      <c r="Y574" s="9"/>
      <c r="Z574" s="9"/>
      <c r="AA574" s="9"/>
      <c r="AB574" s="9"/>
      <c r="AC574" s="9"/>
      <c r="AD574" s="9"/>
      <c r="AE574" s="9"/>
      <c r="AF574" s="9"/>
      <c r="AG574" s="9"/>
      <c r="AH574" s="9"/>
      <c r="AI574" s="9"/>
      <c r="AJ574" s="9"/>
      <c r="AK574" s="9"/>
      <c r="AL574" s="9"/>
      <c r="AM574" s="10"/>
      <c r="AN574" s="535"/>
      <c r="AO574" s="6">
        <f t="shared" si="24"/>
        <v>0</v>
      </c>
      <c r="AP574" s="6" t="str">
        <f>IF($D574="","",IF(COUNTIF(SPDB!$B$5:$B$50,$D574)=0,"適用無い？確認して",_xlfn.XLOOKUP($D574,SPDB!$B$5:$B$50,SPDB!$H$5:$H$50,"",,)))</f>
        <v/>
      </c>
      <c r="AQ574" s="112"/>
      <c r="AR574" s="6" t="str">
        <f t="shared" si="25"/>
        <v/>
      </c>
      <c r="AS574" s="6" t="str">
        <f>IF(D574="","",IF(AP574=0,"データ無!!",IF(COUNTIF(WeDB!$D$4:$D$183,$AP574)&gt;0,"WE適用",IF(AP574="適用無い？確認して","データ無!!",IF(AP574="（適用外）","適用無し","WE適用")))))</f>
        <v/>
      </c>
      <c r="AT574" s="6" t="str">
        <f>IF(AND(AS574="WE適用",COUNTIF(Planning!$AS$10:$AS$896,$AP574&amp;"_"&amp;$AR574)&gt;0),"計画ok",IF(AND(AS574="WE適用",COUNTIF(Planning!$AS$10:$AS$896,$AP574&amp;"_"&amp;$AR574)=0),"未反映NG",""))</f>
        <v/>
      </c>
      <c r="AU574" s="6" t="str">
        <f t="shared" si="26"/>
        <v>_</v>
      </c>
    </row>
    <row r="575" spans="1:47" hidden="1" x14ac:dyDescent="0.35">
      <c r="A575" s="8"/>
      <c r="B575" s="9"/>
      <c r="C575" s="9"/>
      <c r="D575" s="9"/>
      <c r="E575" s="9"/>
      <c r="F575" s="9"/>
      <c r="G575" s="9"/>
      <c r="H575" s="9"/>
      <c r="I575" s="9"/>
      <c r="J575" s="9"/>
      <c r="K575" s="9"/>
      <c r="L575" s="9"/>
      <c r="M575" s="9"/>
      <c r="N575" s="9"/>
      <c r="O575" s="9"/>
      <c r="P575" s="9"/>
      <c r="Q575" s="9"/>
      <c r="R575" s="9"/>
      <c r="S575" s="9"/>
      <c r="T575" s="9"/>
      <c r="U575" s="9"/>
      <c r="V575" s="9"/>
      <c r="W575" s="9"/>
      <c r="X575" s="9"/>
      <c r="Y575" s="9"/>
      <c r="Z575" s="9"/>
      <c r="AA575" s="9"/>
      <c r="AB575" s="9"/>
      <c r="AC575" s="9"/>
      <c r="AD575" s="9"/>
      <c r="AE575" s="9"/>
      <c r="AF575" s="9"/>
      <c r="AG575" s="9"/>
      <c r="AH575" s="9"/>
      <c r="AI575" s="9"/>
      <c r="AJ575" s="9"/>
      <c r="AK575" s="9"/>
      <c r="AL575" s="9"/>
      <c r="AM575" s="10"/>
      <c r="AN575" s="535"/>
      <c r="AO575" s="6">
        <f t="shared" si="24"/>
        <v>0</v>
      </c>
      <c r="AP575" s="6" t="str">
        <f>IF($D575="","",IF(COUNTIF(SPDB!$B$5:$B$50,$D575)=0,"適用無い？確認して",_xlfn.XLOOKUP($D575,SPDB!$B$5:$B$50,SPDB!$H$5:$H$50,"",,)))</f>
        <v/>
      </c>
      <c r="AQ575" s="112"/>
      <c r="AR575" s="6" t="str">
        <f t="shared" si="25"/>
        <v/>
      </c>
      <c r="AS575" s="6" t="str">
        <f>IF(D575="","",IF(AP575=0,"データ無!!",IF(COUNTIF(WeDB!$D$4:$D$183,$AP575)&gt;0,"WE適用",IF(AP575="適用無い？確認して","データ無!!",IF(AP575="（適用外）","適用無し","WE適用")))))</f>
        <v/>
      </c>
      <c r="AT575" s="6" t="str">
        <f>IF(AND(AS575="WE適用",COUNTIF(Planning!$AS$10:$AS$896,$AP575&amp;"_"&amp;$AR575)&gt;0),"計画ok",IF(AND(AS575="WE適用",COUNTIF(Planning!$AS$10:$AS$896,$AP575&amp;"_"&amp;$AR575)=0),"未反映NG",""))</f>
        <v/>
      </c>
      <c r="AU575" s="6" t="str">
        <f t="shared" si="26"/>
        <v>_</v>
      </c>
    </row>
    <row r="576" spans="1:47" hidden="1" x14ac:dyDescent="0.35">
      <c r="A576" s="8"/>
      <c r="B576" s="9"/>
      <c r="C576" s="9"/>
      <c r="D576" s="9"/>
      <c r="E576" s="9"/>
      <c r="F576" s="9"/>
      <c r="G576" s="9"/>
      <c r="H576" s="9"/>
      <c r="I576" s="9"/>
      <c r="J576" s="9"/>
      <c r="K576" s="9"/>
      <c r="L576" s="9"/>
      <c r="M576" s="9"/>
      <c r="N576" s="9"/>
      <c r="O576" s="9"/>
      <c r="P576" s="9"/>
      <c r="Q576" s="9"/>
      <c r="R576" s="9"/>
      <c r="S576" s="9"/>
      <c r="T576" s="9"/>
      <c r="U576" s="9"/>
      <c r="V576" s="9"/>
      <c r="W576" s="9"/>
      <c r="X576" s="9"/>
      <c r="Y576" s="9"/>
      <c r="Z576" s="9"/>
      <c r="AA576" s="9"/>
      <c r="AB576" s="9"/>
      <c r="AC576" s="9"/>
      <c r="AD576" s="9"/>
      <c r="AE576" s="9"/>
      <c r="AF576" s="9"/>
      <c r="AG576" s="9"/>
      <c r="AH576" s="9"/>
      <c r="AI576" s="9"/>
      <c r="AJ576" s="9"/>
      <c r="AK576" s="9"/>
      <c r="AL576" s="9"/>
      <c r="AM576" s="10"/>
      <c r="AN576" s="535"/>
      <c r="AO576" s="6">
        <f t="shared" si="24"/>
        <v>0</v>
      </c>
      <c r="AP576" s="6" t="str">
        <f>IF($D576="","",IF(COUNTIF(SPDB!$B$5:$B$50,$D576)=0,"適用無い？確認して",_xlfn.XLOOKUP($D576,SPDB!$B$5:$B$50,SPDB!$H$5:$H$50,"",,)))</f>
        <v/>
      </c>
      <c r="AQ576" s="112"/>
      <c r="AR576" s="6" t="str">
        <f t="shared" si="25"/>
        <v/>
      </c>
      <c r="AS576" s="6" t="str">
        <f>IF(D576="","",IF(AP576=0,"データ無!!",IF(COUNTIF(WeDB!$D$4:$D$183,$AP576)&gt;0,"WE適用",IF(AP576="適用無い？確認して","データ無!!",IF(AP576="（適用外）","適用無し","WE適用")))))</f>
        <v/>
      </c>
      <c r="AT576" s="6" t="str">
        <f>IF(AND(AS576="WE適用",COUNTIF(Planning!$AS$10:$AS$896,$AP576&amp;"_"&amp;$AR576)&gt;0),"計画ok",IF(AND(AS576="WE適用",COUNTIF(Planning!$AS$10:$AS$896,$AP576&amp;"_"&amp;$AR576)=0),"未反映NG",""))</f>
        <v/>
      </c>
      <c r="AU576" s="6" t="str">
        <f t="shared" si="26"/>
        <v>_</v>
      </c>
    </row>
    <row r="577" spans="1:47" hidden="1" x14ac:dyDescent="0.35">
      <c r="A577" s="8"/>
      <c r="B577" s="9"/>
      <c r="C577" s="9"/>
      <c r="D577" s="9"/>
      <c r="E577" s="9"/>
      <c r="F577" s="9"/>
      <c r="G577" s="9"/>
      <c r="H577" s="9"/>
      <c r="I577" s="9"/>
      <c r="J577" s="9"/>
      <c r="K577" s="9"/>
      <c r="L577" s="9"/>
      <c r="M577" s="9"/>
      <c r="N577" s="9"/>
      <c r="O577" s="9"/>
      <c r="P577" s="9"/>
      <c r="Q577" s="9"/>
      <c r="R577" s="9"/>
      <c r="S577" s="9"/>
      <c r="T577" s="9"/>
      <c r="U577" s="9"/>
      <c r="V577" s="9"/>
      <c r="W577" s="9"/>
      <c r="X577" s="9"/>
      <c r="Y577" s="9"/>
      <c r="Z577" s="9"/>
      <c r="AA577" s="9"/>
      <c r="AB577" s="9"/>
      <c r="AC577" s="9"/>
      <c r="AD577" s="9"/>
      <c r="AE577" s="9"/>
      <c r="AF577" s="9"/>
      <c r="AG577" s="9"/>
      <c r="AH577" s="9"/>
      <c r="AI577" s="9"/>
      <c r="AJ577" s="9"/>
      <c r="AK577" s="9"/>
      <c r="AL577" s="9"/>
      <c r="AM577" s="10"/>
      <c r="AN577" s="535"/>
      <c r="AO577" s="6">
        <f t="shared" si="24"/>
        <v>0</v>
      </c>
      <c r="AP577" s="6" t="str">
        <f>IF($D577="","",IF(COUNTIF(SPDB!$B$5:$B$50,$D577)=0,"適用無い？確認して",_xlfn.XLOOKUP($D577,SPDB!$B$5:$B$50,SPDB!$H$5:$H$50,"",,)))</f>
        <v/>
      </c>
      <c r="AQ577" s="112"/>
      <c r="AR577" s="6" t="str">
        <f t="shared" si="25"/>
        <v/>
      </c>
      <c r="AS577" s="6" t="str">
        <f>IF(D577="","",IF(AP577=0,"データ無!!",IF(COUNTIF(WeDB!$D$4:$D$183,$AP577)&gt;0,"WE適用",IF(AP577="適用無い？確認して","データ無!!",IF(AP577="（適用外）","適用無し","WE適用")))))</f>
        <v/>
      </c>
      <c r="AT577" s="6" t="str">
        <f>IF(AND(AS577="WE適用",COUNTIF(Planning!$AS$10:$AS$896,$AP577&amp;"_"&amp;$AR577)&gt;0),"計画ok",IF(AND(AS577="WE適用",COUNTIF(Planning!$AS$10:$AS$896,$AP577&amp;"_"&amp;$AR577)=0),"未反映NG",""))</f>
        <v/>
      </c>
      <c r="AU577" s="6" t="str">
        <f t="shared" si="26"/>
        <v>_</v>
      </c>
    </row>
    <row r="578" spans="1:47" hidden="1" x14ac:dyDescent="0.35">
      <c r="A578" s="8"/>
      <c r="B578" s="9"/>
      <c r="C578" s="9"/>
      <c r="D578" s="9"/>
      <c r="E578" s="9"/>
      <c r="F578" s="9"/>
      <c r="G578" s="9"/>
      <c r="H578" s="9"/>
      <c r="I578" s="9"/>
      <c r="J578" s="9"/>
      <c r="K578" s="9"/>
      <c r="L578" s="9"/>
      <c r="M578" s="9"/>
      <c r="N578" s="9"/>
      <c r="O578" s="9"/>
      <c r="P578" s="9"/>
      <c r="Q578" s="9"/>
      <c r="R578" s="9"/>
      <c r="S578" s="9"/>
      <c r="T578" s="9"/>
      <c r="U578" s="9"/>
      <c r="V578" s="9"/>
      <c r="W578" s="9"/>
      <c r="X578" s="9"/>
      <c r="Y578" s="9"/>
      <c r="Z578" s="9"/>
      <c r="AA578" s="9"/>
      <c r="AB578" s="9"/>
      <c r="AC578" s="9"/>
      <c r="AD578" s="9"/>
      <c r="AE578" s="9"/>
      <c r="AF578" s="9"/>
      <c r="AG578" s="9"/>
      <c r="AH578" s="9"/>
      <c r="AI578" s="9"/>
      <c r="AJ578" s="9"/>
      <c r="AK578" s="9"/>
      <c r="AL578" s="9"/>
      <c r="AM578" s="10"/>
      <c r="AN578" s="535"/>
      <c r="AO578" s="6">
        <f t="shared" si="24"/>
        <v>0</v>
      </c>
      <c r="AP578" s="6" t="str">
        <f>IF($D578="","",IF(COUNTIF(SPDB!$B$5:$B$50,$D578)=0,"適用無い？確認して",_xlfn.XLOOKUP($D578,SPDB!$B$5:$B$50,SPDB!$H$5:$H$50,"",,)))</f>
        <v/>
      </c>
      <c r="AQ578" s="112"/>
      <c r="AR578" s="6" t="str">
        <f t="shared" si="25"/>
        <v/>
      </c>
      <c r="AS578" s="6" t="str">
        <f>IF(D578="","",IF(AP578=0,"データ無!!",IF(COUNTIF(WeDB!$D$4:$D$183,$AP578)&gt;0,"WE適用",IF(AP578="適用無い？確認して","データ無!!",IF(AP578="（適用外）","適用無し","WE適用")))))</f>
        <v/>
      </c>
      <c r="AT578" s="6" t="str">
        <f>IF(AND(AS578="WE適用",COUNTIF(Planning!$AS$10:$AS$896,$AP578&amp;"_"&amp;$AR578)&gt;0),"計画ok",IF(AND(AS578="WE適用",COUNTIF(Planning!$AS$10:$AS$896,$AP578&amp;"_"&amp;$AR578)=0),"未反映NG",""))</f>
        <v/>
      </c>
      <c r="AU578" s="6" t="str">
        <f t="shared" si="26"/>
        <v>_</v>
      </c>
    </row>
    <row r="579" spans="1:47" hidden="1" x14ac:dyDescent="0.35">
      <c r="A579" s="8"/>
      <c r="B579" s="9"/>
      <c r="C579" s="9"/>
      <c r="D579" s="9"/>
      <c r="E579" s="9"/>
      <c r="F579" s="9"/>
      <c r="G579" s="9"/>
      <c r="H579" s="9"/>
      <c r="I579" s="9"/>
      <c r="J579" s="9"/>
      <c r="K579" s="9"/>
      <c r="L579" s="9"/>
      <c r="M579" s="9"/>
      <c r="N579" s="9"/>
      <c r="O579" s="9"/>
      <c r="P579" s="9"/>
      <c r="Q579" s="9"/>
      <c r="R579" s="9"/>
      <c r="S579" s="9"/>
      <c r="T579" s="9"/>
      <c r="U579" s="9"/>
      <c r="V579" s="9"/>
      <c r="W579" s="9"/>
      <c r="X579" s="9"/>
      <c r="Y579" s="9"/>
      <c r="Z579" s="9"/>
      <c r="AA579" s="9"/>
      <c r="AB579" s="9"/>
      <c r="AC579" s="9"/>
      <c r="AD579" s="9"/>
      <c r="AE579" s="9"/>
      <c r="AF579" s="9"/>
      <c r="AG579" s="9"/>
      <c r="AH579" s="9"/>
      <c r="AI579" s="9"/>
      <c r="AJ579" s="9"/>
      <c r="AK579" s="9"/>
      <c r="AL579" s="9"/>
      <c r="AM579" s="10"/>
      <c r="AN579" s="535"/>
      <c r="AO579" s="6">
        <f t="shared" si="24"/>
        <v>0</v>
      </c>
      <c r="AP579" s="6" t="str">
        <f>IF($D579="","",IF(COUNTIF(SPDB!$B$5:$B$50,$D579)=0,"適用無い？確認して",_xlfn.XLOOKUP($D579,SPDB!$B$5:$B$50,SPDB!$H$5:$H$50,"",,)))</f>
        <v/>
      </c>
      <c r="AQ579" s="112"/>
      <c r="AR579" s="6" t="str">
        <f t="shared" si="25"/>
        <v/>
      </c>
      <c r="AS579" s="6" t="str">
        <f>IF(D579="","",IF(AP579=0,"データ無!!",IF(COUNTIF(WeDB!$D$4:$D$183,$AP579)&gt;0,"WE適用",IF(AP579="適用無い？確認して","データ無!!",IF(AP579="（適用外）","適用無し","WE適用")))))</f>
        <v/>
      </c>
      <c r="AT579" s="6" t="str">
        <f>IF(AND(AS579="WE適用",COUNTIF(Planning!$AS$10:$AS$896,$AP579&amp;"_"&amp;$AR579)&gt;0),"計画ok",IF(AND(AS579="WE適用",COUNTIF(Planning!$AS$10:$AS$896,$AP579&amp;"_"&amp;$AR579)=0),"未反映NG",""))</f>
        <v/>
      </c>
      <c r="AU579" s="6" t="str">
        <f t="shared" si="26"/>
        <v>_</v>
      </c>
    </row>
    <row r="580" spans="1:47" hidden="1" x14ac:dyDescent="0.35">
      <c r="A580" s="8"/>
      <c r="B580" s="9"/>
      <c r="C580" s="9"/>
      <c r="D580" s="9"/>
      <c r="E580" s="9"/>
      <c r="F580" s="9"/>
      <c r="G580" s="9"/>
      <c r="H580" s="9"/>
      <c r="I580" s="9"/>
      <c r="J580" s="9"/>
      <c r="K580" s="9"/>
      <c r="L580" s="9"/>
      <c r="M580" s="9"/>
      <c r="N580" s="9"/>
      <c r="O580" s="9"/>
      <c r="P580" s="9"/>
      <c r="Q580" s="9"/>
      <c r="R580" s="9"/>
      <c r="S580" s="9"/>
      <c r="T580" s="9"/>
      <c r="U580" s="9"/>
      <c r="V580" s="9"/>
      <c r="W580" s="9"/>
      <c r="X580" s="9"/>
      <c r="Y580" s="9"/>
      <c r="Z580" s="9"/>
      <c r="AA580" s="9"/>
      <c r="AB580" s="9"/>
      <c r="AC580" s="9"/>
      <c r="AD580" s="9"/>
      <c r="AE580" s="9"/>
      <c r="AF580" s="9"/>
      <c r="AG580" s="9"/>
      <c r="AH580" s="9"/>
      <c r="AI580" s="9"/>
      <c r="AJ580" s="9"/>
      <c r="AK580" s="9"/>
      <c r="AL580" s="9"/>
      <c r="AM580" s="10"/>
      <c r="AN580" s="535"/>
      <c r="AO580" s="6">
        <f t="shared" si="24"/>
        <v>0</v>
      </c>
      <c r="AP580" s="6" t="str">
        <f>IF($D580="","",IF(COUNTIF(SPDB!$B$5:$B$50,$D580)=0,"適用無い？確認して",_xlfn.XLOOKUP($D580,SPDB!$B$5:$B$50,SPDB!$H$5:$H$50,"",,)))</f>
        <v/>
      </c>
      <c r="AQ580" s="112"/>
      <c r="AR580" s="6" t="str">
        <f t="shared" si="25"/>
        <v/>
      </c>
      <c r="AS580" s="6" t="str">
        <f>IF(D580="","",IF(AP580=0,"データ無!!",IF(COUNTIF(WeDB!$D$4:$D$183,$AP580)&gt;0,"WE適用",IF(AP580="適用無い？確認して","データ無!!",IF(AP580="（適用外）","適用無し","WE適用")))))</f>
        <v/>
      </c>
      <c r="AT580" s="6" t="str">
        <f>IF(AND(AS580="WE適用",COUNTIF(Planning!$AS$10:$AS$896,$AP580&amp;"_"&amp;$AR580)&gt;0),"計画ok",IF(AND(AS580="WE適用",COUNTIF(Planning!$AS$10:$AS$896,$AP580&amp;"_"&amp;$AR580)=0),"未反映NG",""))</f>
        <v/>
      </c>
      <c r="AU580" s="6" t="str">
        <f t="shared" si="26"/>
        <v>_</v>
      </c>
    </row>
    <row r="581" spans="1:47" hidden="1" x14ac:dyDescent="0.35">
      <c r="A581" s="8"/>
      <c r="B581" s="9"/>
      <c r="C581" s="9"/>
      <c r="D581" s="9"/>
      <c r="E581" s="9"/>
      <c r="F581" s="9"/>
      <c r="G581" s="9"/>
      <c r="H581" s="9"/>
      <c r="I581" s="9"/>
      <c r="J581" s="9"/>
      <c r="K581" s="9"/>
      <c r="L581" s="9"/>
      <c r="M581" s="9"/>
      <c r="N581" s="9"/>
      <c r="O581" s="9"/>
      <c r="P581" s="9"/>
      <c r="Q581" s="9"/>
      <c r="R581" s="9"/>
      <c r="S581" s="9"/>
      <c r="T581" s="9"/>
      <c r="U581" s="9"/>
      <c r="V581" s="9"/>
      <c r="W581" s="9"/>
      <c r="X581" s="9"/>
      <c r="Y581" s="9"/>
      <c r="Z581" s="9"/>
      <c r="AA581" s="9"/>
      <c r="AB581" s="9"/>
      <c r="AC581" s="9"/>
      <c r="AD581" s="9"/>
      <c r="AE581" s="9"/>
      <c r="AF581" s="9"/>
      <c r="AG581" s="9"/>
      <c r="AH581" s="9"/>
      <c r="AI581" s="9"/>
      <c r="AJ581" s="9"/>
      <c r="AK581" s="9"/>
      <c r="AL581" s="9"/>
      <c r="AM581" s="10"/>
      <c r="AN581" s="535"/>
      <c r="AO581" s="6">
        <f t="shared" si="24"/>
        <v>0</v>
      </c>
      <c r="AP581" s="6" t="str">
        <f>IF($D581="","",IF(COUNTIF(SPDB!$B$5:$B$50,$D581)=0,"適用無い？確認して",_xlfn.XLOOKUP($D581,SPDB!$B$5:$B$50,SPDB!$H$5:$H$50,"",,)))</f>
        <v/>
      </c>
      <c r="AQ581" s="112"/>
      <c r="AR581" s="6" t="str">
        <f t="shared" si="25"/>
        <v/>
      </c>
      <c r="AS581" s="6" t="str">
        <f>IF(D581="","",IF(AP581=0,"データ無!!",IF(COUNTIF(WeDB!$D$4:$D$183,$AP581)&gt;0,"WE適用",IF(AP581="適用無い？確認して","データ無!!",IF(AP581="（適用外）","適用無し","WE適用")))))</f>
        <v/>
      </c>
      <c r="AT581" s="6" t="str">
        <f>IF(AND(AS581="WE適用",COUNTIF(Planning!$AS$10:$AS$896,$AP581&amp;"_"&amp;$AR581)&gt;0),"計画ok",IF(AND(AS581="WE適用",COUNTIF(Planning!$AS$10:$AS$896,$AP581&amp;"_"&amp;$AR581)=0),"未反映NG",""))</f>
        <v/>
      </c>
      <c r="AU581" s="6" t="str">
        <f t="shared" si="26"/>
        <v>_</v>
      </c>
    </row>
    <row r="582" spans="1:47" hidden="1" x14ac:dyDescent="0.35">
      <c r="A582" s="8"/>
      <c r="B582" s="9"/>
      <c r="C582" s="9"/>
      <c r="D582" s="9"/>
      <c r="E582" s="9"/>
      <c r="F582" s="9"/>
      <c r="G582" s="9"/>
      <c r="H582" s="9"/>
      <c r="I582" s="9"/>
      <c r="J582" s="9"/>
      <c r="K582" s="9"/>
      <c r="L582" s="9"/>
      <c r="M582" s="9"/>
      <c r="N582" s="9"/>
      <c r="O582" s="9"/>
      <c r="P582" s="9"/>
      <c r="Q582" s="9"/>
      <c r="R582" s="9"/>
      <c r="S582" s="9"/>
      <c r="T582" s="9"/>
      <c r="U582" s="9"/>
      <c r="V582" s="9"/>
      <c r="W582" s="9"/>
      <c r="X582" s="9"/>
      <c r="Y582" s="9"/>
      <c r="Z582" s="9"/>
      <c r="AA582" s="9"/>
      <c r="AB582" s="9"/>
      <c r="AC582" s="9"/>
      <c r="AD582" s="9"/>
      <c r="AE582" s="9"/>
      <c r="AF582" s="9"/>
      <c r="AG582" s="9"/>
      <c r="AH582" s="9"/>
      <c r="AI582" s="9"/>
      <c r="AJ582" s="9"/>
      <c r="AK582" s="9"/>
      <c r="AL582" s="9"/>
      <c r="AM582" s="10"/>
      <c r="AN582" s="535"/>
      <c r="AO582" s="6">
        <f t="shared" ref="AO582:AO645" si="27">LEN(D582)</f>
        <v>0</v>
      </c>
      <c r="AP582" s="6" t="str">
        <f>IF($D582="","",IF(COUNTIF(SPDB!$B$5:$B$50,$D582)=0,"適用無い？確認して",_xlfn.XLOOKUP($D582,SPDB!$B$5:$B$50,SPDB!$H$5:$H$50,"",,)))</f>
        <v/>
      </c>
      <c r="AQ582" s="112"/>
      <c r="AR582" s="6" t="str">
        <f t="shared" ref="AR582:AR645" si="28">IF(D582="","","SP")</f>
        <v/>
      </c>
      <c r="AS582" s="6" t="str">
        <f>IF(D582="","",IF(AP582=0,"データ無!!",IF(COUNTIF(WeDB!$D$4:$D$183,$AP582)&gt;0,"WE適用",IF(AP582="適用無い？確認して","データ無!!",IF(AP582="（適用外）","適用無し","WE適用")))))</f>
        <v/>
      </c>
      <c r="AT582" s="6" t="str">
        <f>IF(AND(AS582="WE適用",COUNTIF(Planning!$AS$10:$AS$896,$AP582&amp;"_"&amp;$AR582)&gt;0),"計画ok",IF(AND(AS582="WE適用",COUNTIF(Planning!$AS$10:$AS$896,$AP582&amp;"_"&amp;$AR582)=0),"未反映NG",""))</f>
        <v/>
      </c>
      <c r="AU582" s="6" t="str">
        <f t="shared" ref="AU582:AU645" si="29">AP582&amp;"_"&amp;AR582</f>
        <v>_</v>
      </c>
    </row>
    <row r="583" spans="1:47" hidden="1" x14ac:dyDescent="0.35">
      <c r="A583" s="8"/>
      <c r="B583" s="9"/>
      <c r="C583" s="9"/>
      <c r="D583" s="9"/>
      <c r="E583" s="9"/>
      <c r="F583" s="9"/>
      <c r="G583" s="9"/>
      <c r="H583" s="9"/>
      <c r="I583" s="9"/>
      <c r="J583" s="9"/>
      <c r="K583" s="9"/>
      <c r="L583" s="9"/>
      <c r="M583" s="9"/>
      <c r="N583" s="9"/>
      <c r="O583" s="9"/>
      <c r="P583" s="9"/>
      <c r="Q583" s="9"/>
      <c r="R583" s="9"/>
      <c r="S583" s="9"/>
      <c r="T583" s="9"/>
      <c r="U583" s="9"/>
      <c r="V583" s="9"/>
      <c r="W583" s="9"/>
      <c r="X583" s="9"/>
      <c r="Y583" s="9"/>
      <c r="Z583" s="9"/>
      <c r="AA583" s="9"/>
      <c r="AB583" s="9"/>
      <c r="AC583" s="9"/>
      <c r="AD583" s="9"/>
      <c r="AE583" s="9"/>
      <c r="AF583" s="9"/>
      <c r="AG583" s="9"/>
      <c r="AH583" s="9"/>
      <c r="AI583" s="9"/>
      <c r="AJ583" s="9"/>
      <c r="AK583" s="9"/>
      <c r="AL583" s="9"/>
      <c r="AM583" s="10"/>
      <c r="AN583" s="535"/>
      <c r="AO583" s="6">
        <f t="shared" si="27"/>
        <v>0</v>
      </c>
      <c r="AP583" s="6" t="str">
        <f>IF($D583="","",IF(COUNTIF(SPDB!$B$5:$B$50,$D583)=0,"適用無い？確認して",_xlfn.XLOOKUP($D583,SPDB!$B$5:$B$50,SPDB!$H$5:$H$50,"",,)))</f>
        <v/>
      </c>
      <c r="AQ583" s="112"/>
      <c r="AR583" s="6" t="str">
        <f t="shared" si="28"/>
        <v/>
      </c>
      <c r="AS583" s="6" t="str">
        <f>IF(D583="","",IF(AP583=0,"データ無!!",IF(COUNTIF(WeDB!$D$4:$D$183,$AP583)&gt;0,"WE適用",IF(AP583="適用無い？確認して","データ無!!",IF(AP583="（適用外）","適用無し","WE適用")))))</f>
        <v/>
      </c>
      <c r="AT583" s="6" t="str">
        <f>IF(AND(AS583="WE適用",COUNTIF(Planning!$AS$10:$AS$896,$AP583&amp;"_"&amp;$AR583)&gt;0),"計画ok",IF(AND(AS583="WE適用",COUNTIF(Planning!$AS$10:$AS$896,$AP583&amp;"_"&amp;$AR583)=0),"未反映NG",""))</f>
        <v/>
      </c>
      <c r="AU583" s="6" t="str">
        <f t="shared" si="29"/>
        <v>_</v>
      </c>
    </row>
    <row r="584" spans="1:47" hidden="1" x14ac:dyDescent="0.35">
      <c r="A584" s="8"/>
      <c r="B584" s="9"/>
      <c r="C584" s="9"/>
      <c r="D584" s="9"/>
      <c r="E584" s="9"/>
      <c r="F584" s="9"/>
      <c r="G584" s="9"/>
      <c r="H584" s="9"/>
      <c r="I584" s="9"/>
      <c r="J584" s="9"/>
      <c r="K584" s="9"/>
      <c r="L584" s="9"/>
      <c r="M584" s="9"/>
      <c r="N584" s="9"/>
      <c r="O584" s="9"/>
      <c r="P584" s="9"/>
      <c r="Q584" s="9"/>
      <c r="R584" s="9"/>
      <c r="S584" s="9"/>
      <c r="T584" s="9"/>
      <c r="U584" s="9"/>
      <c r="V584" s="9"/>
      <c r="W584" s="9"/>
      <c r="X584" s="9"/>
      <c r="Y584" s="9"/>
      <c r="Z584" s="9"/>
      <c r="AA584" s="9"/>
      <c r="AB584" s="9"/>
      <c r="AC584" s="9"/>
      <c r="AD584" s="9"/>
      <c r="AE584" s="9"/>
      <c r="AF584" s="9"/>
      <c r="AG584" s="9"/>
      <c r="AH584" s="9"/>
      <c r="AI584" s="9"/>
      <c r="AJ584" s="9"/>
      <c r="AK584" s="9"/>
      <c r="AL584" s="9"/>
      <c r="AM584" s="10"/>
      <c r="AN584" s="535"/>
      <c r="AO584" s="6">
        <f t="shared" si="27"/>
        <v>0</v>
      </c>
      <c r="AP584" s="6" t="str">
        <f>IF($D584="","",IF(COUNTIF(SPDB!$B$5:$B$50,$D584)=0,"適用無い？確認して",_xlfn.XLOOKUP($D584,SPDB!$B$5:$B$50,SPDB!$H$5:$H$50,"",,)))</f>
        <v/>
      </c>
      <c r="AQ584" s="112"/>
      <c r="AR584" s="6" t="str">
        <f t="shared" si="28"/>
        <v/>
      </c>
      <c r="AS584" s="6" t="str">
        <f>IF(D584="","",IF(AP584=0,"データ無!!",IF(COUNTIF(WeDB!$D$4:$D$183,$AP584)&gt;0,"WE適用",IF(AP584="適用無い？確認して","データ無!!",IF(AP584="（適用外）","適用無し","WE適用")))))</f>
        <v/>
      </c>
      <c r="AT584" s="6" t="str">
        <f>IF(AND(AS584="WE適用",COUNTIF(Planning!$AS$10:$AS$896,$AP584&amp;"_"&amp;$AR584)&gt;0),"計画ok",IF(AND(AS584="WE適用",COUNTIF(Planning!$AS$10:$AS$896,$AP584&amp;"_"&amp;$AR584)=0),"未反映NG",""))</f>
        <v/>
      </c>
      <c r="AU584" s="6" t="str">
        <f t="shared" si="29"/>
        <v>_</v>
      </c>
    </row>
    <row r="585" spans="1:47" hidden="1" x14ac:dyDescent="0.35">
      <c r="A585" s="8"/>
      <c r="B585" s="9"/>
      <c r="C585" s="9"/>
      <c r="D585" s="9"/>
      <c r="E585" s="9"/>
      <c r="F585" s="9"/>
      <c r="G585" s="9"/>
      <c r="H585" s="9"/>
      <c r="I585" s="9"/>
      <c r="J585" s="9"/>
      <c r="K585" s="9"/>
      <c r="L585" s="9"/>
      <c r="M585" s="9"/>
      <c r="N585" s="9"/>
      <c r="O585" s="9"/>
      <c r="P585" s="9"/>
      <c r="Q585" s="9"/>
      <c r="R585" s="9"/>
      <c r="S585" s="9"/>
      <c r="T585" s="9"/>
      <c r="U585" s="9"/>
      <c r="V585" s="9"/>
      <c r="W585" s="9"/>
      <c r="X585" s="9"/>
      <c r="Y585" s="9"/>
      <c r="Z585" s="9"/>
      <c r="AA585" s="9"/>
      <c r="AB585" s="9"/>
      <c r="AC585" s="9"/>
      <c r="AD585" s="9"/>
      <c r="AE585" s="9"/>
      <c r="AF585" s="9"/>
      <c r="AG585" s="9"/>
      <c r="AH585" s="9"/>
      <c r="AI585" s="9"/>
      <c r="AJ585" s="9"/>
      <c r="AK585" s="9"/>
      <c r="AL585" s="9"/>
      <c r="AM585" s="10"/>
      <c r="AN585" s="535"/>
      <c r="AO585" s="6">
        <f t="shared" si="27"/>
        <v>0</v>
      </c>
      <c r="AP585" s="6" t="str">
        <f>IF($D585="","",IF(COUNTIF(SPDB!$B$5:$B$50,$D585)=0,"適用無い？確認して",_xlfn.XLOOKUP($D585,SPDB!$B$5:$B$50,SPDB!$H$5:$H$50,"",,)))</f>
        <v/>
      </c>
      <c r="AQ585" s="112"/>
      <c r="AR585" s="6" t="str">
        <f t="shared" si="28"/>
        <v/>
      </c>
      <c r="AS585" s="6" t="str">
        <f>IF(D585="","",IF(AP585=0,"データ無!!",IF(COUNTIF(WeDB!$D$4:$D$183,$AP585)&gt;0,"WE適用",IF(AP585="適用無い？確認して","データ無!!",IF(AP585="（適用外）","適用無し","WE適用")))))</f>
        <v/>
      </c>
      <c r="AT585" s="6" t="str">
        <f>IF(AND(AS585="WE適用",COUNTIF(Planning!$AS$10:$AS$896,$AP585&amp;"_"&amp;$AR585)&gt;0),"計画ok",IF(AND(AS585="WE適用",COUNTIF(Planning!$AS$10:$AS$896,$AP585&amp;"_"&amp;$AR585)=0),"未反映NG",""))</f>
        <v/>
      </c>
      <c r="AU585" s="6" t="str">
        <f t="shared" si="29"/>
        <v>_</v>
      </c>
    </row>
    <row r="586" spans="1:47" hidden="1" x14ac:dyDescent="0.35">
      <c r="A586" s="8"/>
      <c r="B586" s="9"/>
      <c r="C586" s="9"/>
      <c r="D586" s="9"/>
      <c r="E586" s="9"/>
      <c r="F586" s="9"/>
      <c r="G586" s="9"/>
      <c r="H586" s="9"/>
      <c r="I586" s="9"/>
      <c r="J586" s="9"/>
      <c r="K586" s="9"/>
      <c r="L586" s="9"/>
      <c r="M586" s="9"/>
      <c r="N586" s="9"/>
      <c r="O586" s="9"/>
      <c r="P586" s="9"/>
      <c r="Q586" s="9"/>
      <c r="R586" s="9"/>
      <c r="S586" s="9"/>
      <c r="T586" s="9"/>
      <c r="U586" s="9"/>
      <c r="V586" s="9"/>
      <c r="W586" s="9"/>
      <c r="X586" s="9"/>
      <c r="Y586" s="9"/>
      <c r="Z586" s="9"/>
      <c r="AA586" s="9"/>
      <c r="AB586" s="9"/>
      <c r="AC586" s="9"/>
      <c r="AD586" s="9"/>
      <c r="AE586" s="9"/>
      <c r="AF586" s="9"/>
      <c r="AG586" s="9"/>
      <c r="AH586" s="9"/>
      <c r="AI586" s="9"/>
      <c r="AJ586" s="9"/>
      <c r="AK586" s="9"/>
      <c r="AL586" s="9"/>
      <c r="AM586" s="10"/>
      <c r="AN586" s="535"/>
      <c r="AO586" s="6">
        <f t="shared" si="27"/>
        <v>0</v>
      </c>
      <c r="AP586" s="6" t="str">
        <f>IF($D586="","",IF(COUNTIF(SPDB!$B$5:$B$50,$D586)=0,"適用無い？確認して",_xlfn.XLOOKUP($D586,SPDB!$B$5:$B$50,SPDB!$H$5:$H$50,"",,)))</f>
        <v/>
      </c>
      <c r="AQ586" s="112"/>
      <c r="AR586" s="6" t="str">
        <f t="shared" si="28"/>
        <v/>
      </c>
      <c r="AS586" s="6" t="str">
        <f>IF(D586="","",IF(AP586=0,"データ無!!",IF(COUNTIF(WeDB!$D$4:$D$183,$AP586)&gt;0,"WE適用",IF(AP586="適用無い？確認して","データ無!!",IF(AP586="（適用外）","適用無し","WE適用")))))</f>
        <v/>
      </c>
      <c r="AT586" s="6" t="str">
        <f>IF(AND(AS586="WE適用",COUNTIF(Planning!$AS$10:$AS$896,$AP586&amp;"_"&amp;$AR586)&gt;0),"計画ok",IF(AND(AS586="WE適用",COUNTIF(Planning!$AS$10:$AS$896,$AP586&amp;"_"&amp;$AR586)=0),"未反映NG",""))</f>
        <v/>
      </c>
      <c r="AU586" s="6" t="str">
        <f t="shared" si="29"/>
        <v>_</v>
      </c>
    </row>
    <row r="587" spans="1:47" hidden="1" x14ac:dyDescent="0.35">
      <c r="A587" s="8"/>
      <c r="B587" s="9"/>
      <c r="C587" s="9"/>
      <c r="D587" s="9"/>
      <c r="E587" s="9"/>
      <c r="F587" s="9"/>
      <c r="G587" s="9"/>
      <c r="H587" s="9"/>
      <c r="I587" s="9"/>
      <c r="J587" s="9"/>
      <c r="K587" s="9"/>
      <c r="L587" s="9"/>
      <c r="M587" s="9"/>
      <c r="N587" s="9"/>
      <c r="O587" s="9"/>
      <c r="P587" s="9"/>
      <c r="Q587" s="9"/>
      <c r="R587" s="9"/>
      <c r="S587" s="9"/>
      <c r="T587" s="9"/>
      <c r="U587" s="9"/>
      <c r="V587" s="9"/>
      <c r="W587" s="9"/>
      <c r="X587" s="9"/>
      <c r="Y587" s="9"/>
      <c r="Z587" s="9"/>
      <c r="AA587" s="9"/>
      <c r="AB587" s="9"/>
      <c r="AC587" s="9"/>
      <c r="AD587" s="9"/>
      <c r="AE587" s="9"/>
      <c r="AF587" s="9"/>
      <c r="AG587" s="9"/>
      <c r="AH587" s="9"/>
      <c r="AI587" s="9"/>
      <c r="AJ587" s="9"/>
      <c r="AK587" s="9"/>
      <c r="AL587" s="9"/>
      <c r="AM587" s="10"/>
      <c r="AN587" s="535"/>
      <c r="AO587" s="6">
        <f t="shared" si="27"/>
        <v>0</v>
      </c>
      <c r="AP587" s="6" t="str">
        <f>IF($D587="","",IF(COUNTIF(SPDB!$B$5:$B$50,$D587)=0,"適用無い？確認して",_xlfn.XLOOKUP($D587,SPDB!$B$5:$B$50,SPDB!$H$5:$H$50,"",,)))</f>
        <v/>
      </c>
      <c r="AQ587" s="112"/>
      <c r="AR587" s="6" t="str">
        <f t="shared" si="28"/>
        <v/>
      </c>
      <c r="AS587" s="6" t="str">
        <f>IF(D587="","",IF(AP587=0,"データ無!!",IF(COUNTIF(WeDB!$D$4:$D$183,$AP587)&gt;0,"WE適用",IF(AP587="適用無い？確認して","データ無!!",IF(AP587="（適用外）","適用無し","WE適用")))))</f>
        <v/>
      </c>
      <c r="AT587" s="6" t="str">
        <f>IF(AND(AS587="WE適用",COUNTIF(Planning!$AS$10:$AS$896,$AP587&amp;"_"&amp;$AR587)&gt;0),"計画ok",IF(AND(AS587="WE適用",COUNTIF(Planning!$AS$10:$AS$896,$AP587&amp;"_"&amp;$AR587)=0),"未反映NG",""))</f>
        <v/>
      </c>
      <c r="AU587" s="6" t="str">
        <f t="shared" si="29"/>
        <v>_</v>
      </c>
    </row>
    <row r="588" spans="1:47" hidden="1" x14ac:dyDescent="0.35">
      <c r="A588" s="8"/>
      <c r="B588" s="9"/>
      <c r="C588" s="9"/>
      <c r="D588" s="9"/>
      <c r="E588" s="9"/>
      <c r="F588" s="9"/>
      <c r="G588" s="9"/>
      <c r="H588" s="9"/>
      <c r="I588" s="9"/>
      <c r="J588" s="9"/>
      <c r="K588" s="9"/>
      <c r="L588" s="9"/>
      <c r="M588" s="9"/>
      <c r="N588" s="9"/>
      <c r="O588" s="9"/>
      <c r="P588" s="9"/>
      <c r="Q588" s="9"/>
      <c r="R588" s="9"/>
      <c r="S588" s="9"/>
      <c r="T588" s="9"/>
      <c r="U588" s="9"/>
      <c r="V588" s="9"/>
      <c r="W588" s="9"/>
      <c r="X588" s="9"/>
      <c r="Y588" s="9"/>
      <c r="Z588" s="9"/>
      <c r="AA588" s="9"/>
      <c r="AB588" s="9"/>
      <c r="AC588" s="9"/>
      <c r="AD588" s="9"/>
      <c r="AE588" s="9"/>
      <c r="AF588" s="9"/>
      <c r="AG588" s="9"/>
      <c r="AH588" s="9"/>
      <c r="AI588" s="9"/>
      <c r="AJ588" s="9"/>
      <c r="AK588" s="9"/>
      <c r="AL588" s="9"/>
      <c r="AM588" s="10"/>
      <c r="AN588" s="535"/>
      <c r="AO588" s="6">
        <f t="shared" si="27"/>
        <v>0</v>
      </c>
      <c r="AP588" s="6" t="str">
        <f>IF($D588="","",IF(COUNTIF(SPDB!$B$5:$B$50,$D588)=0,"適用無い？確認して",_xlfn.XLOOKUP($D588,SPDB!$B$5:$B$50,SPDB!$H$5:$H$50,"",,)))</f>
        <v/>
      </c>
      <c r="AQ588" s="112"/>
      <c r="AR588" s="6" t="str">
        <f t="shared" si="28"/>
        <v/>
      </c>
      <c r="AS588" s="6" t="str">
        <f>IF(D588="","",IF(AP588=0,"データ無!!",IF(COUNTIF(WeDB!$D$4:$D$183,$AP588)&gt;0,"WE適用",IF(AP588="適用無い？確認して","データ無!!",IF(AP588="（適用外）","適用無し","WE適用")))))</f>
        <v/>
      </c>
      <c r="AT588" s="6" t="str">
        <f>IF(AND(AS588="WE適用",COUNTIF(Planning!$AS$10:$AS$896,$AP588&amp;"_"&amp;$AR588)&gt;0),"計画ok",IF(AND(AS588="WE適用",COUNTIF(Planning!$AS$10:$AS$896,$AP588&amp;"_"&amp;$AR588)=0),"未反映NG",""))</f>
        <v/>
      </c>
      <c r="AU588" s="6" t="str">
        <f t="shared" si="29"/>
        <v>_</v>
      </c>
    </row>
    <row r="589" spans="1:47" hidden="1" x14ac:dyDescent="0.35">
      <c r="A589" s="8"/>
      <c r="B589" s="9"/>
      <c r="C589" s="9"/>
      <c r="D589" s="9"/>
      <c r="E589" s="9"/>
      <c r="F589" s="9"/>
      <c r="G589" s="9"/>
      <c r="H589" s="9"/>
      <c r="I589" s="9"/>
      <c r="J589" s="9"/>
      <c r="K589" s="9"/>
      <c r="L589" s="9"/>
      <c r="M589" s="9"/>
      <c r="N589" s="9"/>
      <c r="O589" s="9"/>
      <c r="P589" s="9"/>
      <c r="Q589" s="9"/>
      <c r="R589" s="9"/>
      <c r="S589" s="9"/>
      <c r="T589" s="9"/>
      <c r="U589" s="9"/>
      <c r="V589" s="9"/>
      <c r="W589" s="9"/>
      <c r="X589" s="9"/>
      <c r="Y589" s="9"/>
      <c r="Z589" s="9"/>
      <c r="AA589" s="9"/>
      <c r="AB589" s="9"/>
      <c r="AC589" s="9"/>
      <c r="AD589" s="9"/>
      <c r="AE589" s="9"/>
      <c r="AF589" s="9"/>
      <c r="AG589" s="9"/>
      <c r="AH589" s="9"/>
      <c r="AI589" s="9"/>
      <c r="AJ589" s="9"/>
      <c r="AK589" s="9"/>
      <c r="AL589" s="9"/>
      <c r="AM589" s="10"/>
      <c r="AN589" s="535"/>
      <c r="AO589" s="6">
        <f t="shared" si="27"/>
        <v>0</v>
      </c>
      <c r="AP589" s="6" t="str">
        <f>IF($D589="","",IF(COUNTIF(SPDB!$B$5:$B$50,$D589)=0,"適用無い？確認して",_xlfn.XLOOKUP($D589,SPDB!$B$5:$B$50,SPDB!$H$5:$H$50,"",,)))</f>
        <v/>
      </c>
      <c r="AQ589" s="112"/>
      <c r="AR589" s="6" t="str">
        <f t="shared" si="28"/>
        <v/>
      </c>
      <c r="AS589" s="6" t="str">
        <f>IF(D589="","",IF(AP589=0,"データ無!!",IF(COUNTIF(WeDB!$D$4:$D$183,$AP589)&gt;0,"WE適用",IF(AP589="適用無い？確認して","データ無!!",IF(AP589="（適用外）","適用無し","WE適用")))))</f>
        <v/>
      </c>
      <c r="AT589" s="6" t="str">
        <f>IF(AND(AS589="WE適用",COUNTIF(Planning!$AS$10:$AS$896,$AP589&amp;"_"&amp;$AR589)&gt;0),"計画ok",IF(AND(AS589="WE適用",COUNTIF(Planning!$AS$10:$AS$896,$AP589&amp;"_"&amp;$AR589)=0),"未反映NG",""))</f>
        <v/>
      </c>
      <c r="AU589" s="6" t="str">
        <f t="shared" si="29"/>
        <v>_</v>
      </c>
    </row>
    <row r="590" spans="1:47" hidden="1" x14ac:dyDescent="0.35">
      <c r="A590" s="8"/>
      <c r="B590" s="9"/>
      <c r="C590" s="9"/>
      <c r="D590" s="9"/>
      <c r="E590" s="9"/>
      <c r="F590" s="9"/>
      <c r="G590" s="9"/>
      <c r="H590" s="9"/>
      <c r="I590" s="9"/>
      <c r="J590" s="9"/>
      <c r="K590" s="9"/>
      <c r="L590" s="9"/>
      <c r="M590" s="9"/>
      <c r="N590" s="9"/>
      <c r="O590" s="9"/>
      <c r="P590" s="9"/>
      <c r="Q590" s="9"/>
      <c r="R590" s="9"/>
      <c r="S590" s="9"/>
      <c r="T590" s="9"/>
      <c r="U590" s="9"/>
      <c r="V590" s="9"/>
      <c r="W590" s="9"/>
      <c r="X590" s="9"/>
      <c r="Y590" s="9"/>
      <c r="Z590" s="9"/>
      <c r="AA590" s="9"/>
      <c r="AB590" s="9"/>
      <c r="AC590" s="9"/>
      <c r="AD590" s="9"/>
      <c r="AE590" s="9"/>
      <c r="AF590" s="9"/>
      <c r="AG590" s="9"/>
      <c r="AH590" s="9"/>
      <c r="AI590" s="9"/>
      <c r="AJ590" s="9"/>
      <c r="AK590" s="9"/>
      <c r="AL590" s="9"/>
      <c r="AM590" s="10"/>
      <c r="AN590" s="535"/>
      <c r="AO590" s="6">
        <f t="shared" si="27"/>
        <v>0</v>
      </c>
      <c r="AP590" s="6" t="str">
        <f>IF($D590="","",IF(COUNTIF(SPDB!$B$5:$B$50,$D590)=0,"適用無い？確認して",_xlfn.XLOOKUP($D590,SPDB!$B$5:$B$50,SPDB!$H$5:$H$50,"",,)))</f>
        <v/>
      </c>
      <c r="AQ590" s="112"/>
      <c r="AR590" s="6" t="str">
        <f t="shared" si="28"/>
        <v/>
      </c>
      <c r="AS590" s="6" t="str">
        <f>IF(D590="","",IF(AP590=0,"データ無!!",IF(COUNTIF(WeDB!$D$4:$D$183,$AP590)&gt;0,"WE適用",IF(AP590="適用無い？確認して","データ無!!",IF(AP590="（適用外）","適用無し","WE適用")))))</f>
        <v/>
      </c>
      <c r="AT590" s="6" t="str">
        <f>IF(AND(AS590="WE適用",COUNTIF(Planning!$AS$10:$AS$896,$AP590&amp;"_"&amp;$AR590)&gt;0),"計画ok",IF(AND(AS590="WE適用",COUNTIF(Planning!$AS$10:$AS$896,$AP590&amp;"_"&amp;$AR590)=0),"未反映NG",""))</f>
        <v/>
      </c>
      <c r="AU590" s="6" t="str">
        <f t="shared" si="29"/>
        <v>_</v>
      </c>
    </row>
    <row r="591" spans="1:47" hidden="1" x14ac:dyDescent="0.35">
      <c r="A591" s="8"/>
      <c r="B591" s="9"/>
      <c r="C591" s="9"/>
      <c r="D591" s="9"/>
      <c r="E591" s="9"/>
      <c r="F591" s="9"/>
      <c r="G591" s="9"/>
      <c r="H591" s="9"/>
      <c r="I591" s="9"/>
      <c r="J591" s="9"/>
      <c r="K591" s="9"/>
      <c r="L591" s="9"/>
      <c r="M591" s="9"/>
      <c r="N591" s="9"/>
      <c r="O591" s="9"/>
      <c r="P591" s="9"/>
      <c r="Q591" s="9"/>
      <c r="R591" s="9"/>
      <c r="S591" s="9"/>
      <c r="T591" s="9"/>
      <c r="U591" s="9"/>
      <c r="V591" s="9"/>
      <c r="W591" s="9"/>
      <c r="X591" s="9"/>
      <c r="Y591" s="9"/>
      <c r="Z591" s="9"/>
      <c r="AA591" s="9"/>
      <c r="AB591" s="9"/>
      <c r="AC591" s="9"/>
      <c r="AD591" s="9"/>
      <c r="AE591" s="9"/>
      <c r="AF591" s="9"/>
      <c r="AG591" s="9"/>
      <c r="AH591" s="9"/>
      <c r="AI591" s="9"/>
      <c r="AJ591" s="9"/>
      <c r="AK591" s="9"/>
      <c r="AL591" s="9"/>
      <c r="AM591" s="10"/>
      <c r="AN591" s="535"/>
      <c r="AO591" s="6">
        <f t="shared" si="27"/>
        <v>0</v>
      </c>
      <c r="AP591" s="6" t="str">
        <f>IF($D591="","",IF(COUNTIF(SPDB!$B$5:$B$50,$D591)=0,"適用無い？確認して",_xlfn.XLOOKUP($D591,SPDB!$B$5:$B$50,SPDB!$H$5:$H$50,"",,)))</f>
        <v/>
      </c>
      <c r="AQ591" s="112"/>
      <c r="AR591" s="6" t="str">
        <f t="shared" si="28"/>
        <v/>
      </c>
      <c r="AS591" s="6" t="str">
        <f>IF(D591="","",IF(AP591=0,"データ無!!",IF(COUNTIF(WeDB!$D$4:$D$183,$AP591)&gt;0,"WE適用",IF(AP591="適用無い？確認して","データ無!!",IF(AP591="（適用外）","適用無し","WE適用")))))</f>
        <v/>
      </c>
      <c r="AT591" s="6" t="str">
        <f>IF(AND(AS591="WE適用",COUNTIF(Planning!$AS$10:$AS$896,$AP591&amp;"_"&amp;$AR591)&gt;0),"計画ok",IF(AND(AS591="WE適用",COUNTIF(Planning!$AS$10:$AS$896,$AP591&amp;"_"&amp;$AR591)=0),"未反映NG",""))</f>
        <v/>
      </c>
      <c r="AU591" s="6" t="str">
        <f t="shared" si="29"/>
        <v>_</v>
      </c>
    </row>
    <row r="592" spans="1:47" hidden="1" x14ac:dyDescent="0.35">
      <c r="A592" s="8"/>
      <c r="B592" s="9"/>
      <c r="C592" s="9"/>
      <c r="D592" s="9"/>
      <c r="E592" s="9"/>
      <c r="F592" s="9"/>
      <c r="G592" s="9"/>
      <c r="H592" s="9"/>
      <c r="I592" s="9"/>
      <c r="J592" s="9"/>
      <c r="K592" s="9"/>
      <c r="L592" s="9"/>
      <c r="M592" s="9"/>
      <c r="N592" s="9"/>
      <c r="O592" s="9"/>
      <c r="P592" s="9"/>
      <c r="Q592" s="9"/>
      <c r="R592" s="9"/>
      <c r="S592" s="9"/>
      <c r="T592" s="9"/>
      <c r="U592" s="9"/>
      <c r="V592" s="9"/>
      <c r="W592" s="9"/>
      <c r="X592" s="9"/>
      <c r="Y592" s="9"/>
      <c r="Z592" s="9"/>
      <c r="AA592" s="9"/>
      <c r="AB592" s="9"/>
      <c r="AC592" s="9"/>
      <c r="AD592" s="9"/>
      <c r="AE592" s="9"/>
      <c r="AF592" s="9"/>
      <c r="AG592" s="9"/>
      <c r="AH592" s="9"/>
      <c r="AI592" s="9"/>
      <c r="AJ592" s="9"/>
      <c r="AK592" s="9"/>
      <c r="AL592" s="9"/>
      <c r="AM592" s="10"/>
      <c r="AN592" s="535"/>
      <c r="AO592" s="6">
        <f t="shared" si="27"/>
        <v>0</v>
      </c>
      <c r="AP592" s="6" t="str">
        <f>IF($D592="","",IF(COUNTIF(SPDB!$B$5:$B$50,$D592)=0,"適用無い？確認して",_xlfn.XLOOKUP($D592,SPDB!$B$5:$B$50,SPDB!$H$5:$H$50,"",,)))</f>
        <v/>
      </c>
      <c r="AQ592" s="112"/>
      <c r="AR592" s="6" t="str">
        <f t="shared" si="28"/>
        <v/>
      </c>
      <c r="AS592" s="6" t="str">
        <f>IF(D592="","",IF(AP592=0,"データ無!!",IF(COUNTIF(WeDB!$D$4:$D$183,$AP592)&gt;0,"WE適用",IF(AP592="適用無い？確認して","データ無!!",IF(AP592="（適用外）","適用無し","WE適用")))))</f>
        <v/>
      </c>
      <c r="AT592" s="6" t="str">
        <f>IF(AND(AS592="WE適用",COUNTIF(Planning!$AS$10:$AS$896,$AP592&amp;"_"&amp;$AR592)&gt;0),"計画ok",IF(AND(AS592="WE適用",COUNTIF(Planning!$AS$10:$AS$896,$AP592&amp;"_"&amp;$AR592)=0),"未反映NG",""))</f>
        <v/>
      </c>
      <c r="AU592" s="6" t="str">
        <f t="shared" si="29"/>
        <v>_</v>
      </c>
    </row>
    <row r="593" spans="1:47" hidden="1" x14ac:dyDescent="0.35">
      <c r="A593" s="8"/>
      <c r="B593" s="9"/>
      <c r="C593" s="9"/>
      <c r="D593" s="9"/>
      <c r="E593" s="9"/>
      <c r="F593" s="9"/>
      <c r="G593" s="9"/>
      <c r="H593" s="9"/>
      <c r="I593" s="9"/>
      <c r="J593" s="9"/>
      <c r="K593" s="9"/>
      <c r="L593" s="9"/>
      <c r="M593" s="9"/>
      <c r="N593" s="9"/>
      <c r="O593" s="9"/>
      <c r="P593" s="9"/>
      <c r="Q593" s="9"/>
      <c r="R593" s="9"/>
      <c r="S593" s="9"/>
      <c r="T593" s="9"/>
      <c r="U593" s="9"/>
      <c r="V593" s="9"/>
      <c r="W593" s="9"/>
      <c r="X593" s="9"/>
      <c r="Y593" s="9"/>
      <c r="Z593" s="9"/>
      <c r="AA593" s="9"/>
      <c r="AB593" s="9"/>
      <c r="AC593" s="9"/>
      <c r="AD593" s="9"/>
      <c r="AE593" s="9"/>
      <c r="AF593" s="9"/>
      <c r="AG593" s="9"/>
      <c r="AH593" s="9"/>
      <c r="AI593" s="9"/>
      <c r="AJ593" s="9"/>
      <c r="AK593" s="9"/>
      <c r="AL593" s="9"/>
      <c r="AM593" s="10"/>
      <c r="AN593" s="535"/>
      <c r="AO593" s="6">
        <f t="shared" si="27"/>
        <v>0</v>
      </c>
      <c r="AP593" s="6" t="str">
        <f>IF($D593="","",IF(COUNTIF(SPDB!$B$5:$B$50,$D593)=0,"適用無い？確認して",_xlfn.XLOOKUP($D593,SPDB!$B$5:$B$50,SPDB!$H$5:$H$50,"",,)))</f>
        <v/>
      </c>
      <c r="AQ593" s="112"/>
      <c r="AR593" s="6" t="str">
        <f t="shared" si="28"/>
        <v/>
      </c>
      <c r="AS593" s="6" t="str">
        <f>IF(D593="","",IF(AP593=0,"データ無!!",IF(COUNTIF(WeDB!$D$4:$D$183,$AP593)&gt;0,"WE適用",IF(AP593="適用無い？確認して","データ無!!",IF(AP593="（適用外）","適用無し","WE適用")))))</f>
        <v/>
      </c>
      <c r="AT593" s="6" t="str">
        <f>IF(AND(AS593="WE適用",COUNTIF(Planning!$AS$10:$AS$896,$AP593&amp;"_"&amp;$AR593)&gt;0),"計画ok",IF(AND(AS593="WE適用",COUNTIF(Planning!$AS$10:$AS$896,$AP593&amp;"_"&amp;$AR593)=0),"未反映NG",""))</f>
        <v/>
      </c>
      <c r="AU593" s="6" t="str">
        <f t="shared" si="29"/>
        <v>_</v>
      </c>
    </row>
    <row r="594" spans="1:47" hidden="1" x14ac:dyDescent="0.35">
      <c r="A594" s="8"/>
      <c r="B594" s="9"/>
      <c r="C594" s="9"/>
      <c r="D594" s="9"/>
      <c r="E594" s="9"/>
      <c r="F594" s="9"/>
      <c r="G594" s="9"/>
      <c r="H594" s="9"/>
      <c r="I594" s="9"/>
      <c r="J594" s="9"/>
      <c r="K594" s="9"/>
      <c r="L594" s="9"/>
      <c r="M594" s="9"/>
      <c r="N594" s="9"/>
      <c r="O594" s="9"/>
      <c r="P594" s="9"/>
      <c r="Q594" s="9"/>
      <c r="R594" s="9"/>
      <c r="S594" s="9"/>
      <c r="T594" s="9"/>
      <c r="U594" s="9"/>
      <c r="V594" s="9"/>
      <c r="W594" s="9"/>
      <c r="X594" s="9"/>
      <c r="Y594" s="9"/>
      <c r="Z594" s="9"/>
      <c r="AA594" s="9"/>
      <c r="AB594" s="9"/>
      <c r="AC594" s="9"/>
      <c r="AD594" s="9"/>
      <c r="AE594" s="9"/>
      <c r="AF594" s="9"/>
      <c r="AG594" s="9"/>
      <c r="AH594" s="9"/>
      <c r="AI594" s="9"/>
      <c r="AJ594" s="9"/>
      <c r="AK594" s="9"/>
      <c r="AL594" s="9"/>
      <c r="AM594" s="10"/>
      <c r="AN594" s="535"/>
      <c r="AO594" s="6">
        <f t="shared" si="27"/>
        <v>0</v>
      </c>
      <c r="AP594" s="6" t="str">
        <f>IF($D594="","",IF(COUNTIF(SPDB!$B$5:$B$50,$D594)=0,"適用無い？確認して",_xlfn.XLOOKUP($D594,SPDB!$B$5:$B$50,SPDB!$H$5:$H$50,"",,)))</f>
        <v/>
      </c>
      <c r="AQ594" s="112"/>
      <c r="AR594" s="6" t="str">
        <f t="shared" si="28"/>
        <v/>
      </c>
      <c r="AS594" s="6" t="str">
        <f>IF(D594="","",IF(AP594=0,"データ無!!",IF(COUNTIF(WeDB!$D$4:$D$183,$AP594)&gt;0,"WE適用",IF(AP594="適用無い？確認して","データ無!!",IF(AP594="（適用外）","適用無し","WE適用")))))</f>
        <v/>
      </c>
      <c r="AT594" s="6" t="str">
        <f>IF(AND(AS594="WE適用",COUNTIF(Planning!$AS$10:$AS$896,$AP594&amp;"_"&amp;$AR594)&gt;0),"計画ok",IF(AND(AS594="WE適用",COUNTIF(Planning!$AS$10:$AS$896,$AP594&amp;"_"&amp;$AR594)=0),"未反映NG",""))</f>
        <v/>
      </c>
      <c r="AU594" s="6" t="str">
        <f t="shared" si="29"/>
        <v>_</v>
      </c>
    </row>
    <row r="595" spans="1:47" hidden="1" x14ac:dyDescent="0.35">
      <c r="A595" s="8"/>
      <c r="B595" s="9"/>
      <c r="C595" s="9"/>
      <c r="D595" s="9"/>
      <c r="E595" s="9"/>
      <c r="F595" s="9"/>
      <c r="G595" s="9"/>
      <c r="H595" s="9"/>
      <c r="I595" s="9"/>
      <c r="J595" s="9"/>
      <c r="K595" s="9"/>
      <c r="L595" s="9"/>
      <c r="M595" s="9"/>
      <c r="N595" s="9"/>
      <c r="O595" s="9"/>
      <c r="P595" s="9"/>
      <c r="Q595" s="9"/>
      <c r="R595" s="9"/>
      <c r="S595" s="9"/>
      <c r="T595" s="9"/>
      <c r="U595" s="9"/>
      <c r="V595" s="9"/>
      <c r="W595" s="9"/>
      <c r="X595" s="9"/>
      <c r="Y595" s="9"/>
      <c r="Z595" s="9"/>
      <c r="AA595" s="9"/>
      <c r="AB595" s="9"/>
      <c r="AC595" s="9"/>
      <c r="AD595" s="9"/>
      <c r="AE595" s="9"/>
      <c r="AF595" s="9"/>
      <c r="AG595" s="9"/>
      <c r="AH595" s="9"/>
      <c r="AI595" s="9"/>
      <c r="AJ595" s="9"/>
      <c r="AK595" s="9"/>
      <c r="AL595" s="9"/>
      <c r="AM595" s="10"/>
      <c r="AN595" s="535"/>
      <c r="AO595" s="6">
        <f t="shared" si="27"/>
        <v>0</v>
      </c>
      <c r="AP595" s="6" t="str">
        <f>IF($D595="","",IF(COUNTIF(SPDB!$B$5:$B$50,$D595)=0,"適用無い？確認して",_xlfn.XLOOKUP($D595,SPDB!$B$5:$B$50,SPDB!$H$5:$H$50,"",,)))</f>
        <v/>
      </c>
      <c r="AQ595" s="112"/>
      <c r="AR595" s="6" t="str">
        <f t="shared" si="28"/>
        <v/>
      </c>
      <c r="AS595" s="6" t="str">
        <f>IF(D595="","",IF(AP595=0,"データ無!!",IF(COUNTIF(WeDB!$D$4:$D$183,$AP595)&gt;0,"WE適用",IF(AP595="適用無い？確認して","データ無!!",IF(AP595="（適用外）","適用無し","WE適用")))))</f>
        <v/>
      </c>
      <c r="AT595" s="6" t="str">
        <f>IF(AND(AS595="WE適用",COUNTIF(Planning!$AS$10:$AS$896,$AP595&amp;"_"&amp;$AR595)&gt;0),"計画ok",IF(AND(AS595="WE適用",COUNTIF(Planning!$AS$10:$AS$896,$AP595&amp;"_"&amp;$AR595)=0),"未反映NG",""))</f>
        <v/>
      </c>
      <c r="AU595" s="6" t="str">
        <f t="shared" si="29"/>
        <v>_</v>
      </c>
    </row>
    <row r="596" spans="1:47" hidden="1" x14ac:dyDescent="0.35">
      <c r="A596" s="8"/>
      <c r="B596" s="9"/>
      <c r="C596" s="9"/>
      <c r="D596" s="9"/>
      <c r="E596" s="9"/>
      <c r="F596" s="9"/>
      <c r="G596" s="9"/>
      <c r="H596" s="9"/>
      <c r="I596" s="9"/>
      <c r="J596" s="9"/>
      <c r="K596" s="9"/>
      <c r="L596" s="9"/>
      <c r="M596" s="9"/>
      <c r="N596" s="9"/>
      <c r="O596" s="9"/>
      <c r="P596" s="9"/>
      <c r="Q596" s="9"/>
      <c r="R596" s="9"/>
      <c r="S596" s="9"/>
      <c r="T596" s="9"/>
      <c r="U596" s="9"/>
      <c r="V596" s="9"/>
      <c r="W596" s="9"/>
      <c r="X596" s="9"/>
      <c r="Y596" s="9"/>
      <c r="Z596" s="9"/>
      <c r="AA596" s="9"/>
      <c r="AB596" s="9"/>
      <c r="AC596" s="9"/>
      <c r="AD596" s="9"/>
      <c r="AE596" s="9"/>
      <c r="AF596" s="9"/>
      <c r="AG596" s="9"/>
      <c r="AH596" s="9"/>
      <c r="AI596" s="9"/>
      <c r="AJ596" s="9"/>
      <c r="AK596" s="9"/>
      <c r="AL596" s="9"/>
      <c r="AM596" s="10"/>
      <c r="AN596" s="535"/>
      <c r="AO596" s="6">
        <f t="shared" si="27"/>
        <v>0</v>
      </c>
      <c r="AP596" s="6" t="str">
        <f>IF($D596="","",IF(COUNTIF(SPDB!$B$5:$B$50,$D596)=0,"適用無い？確認して",_xlfn.XLOOKUP($D596,SPDB!$B$5:$B$50,SPDB!$H$5:$H$50,"",,)))</f>
        <v/>
      </c>
      <c r="AQ596" s="112"/>
      <c r="AR596" s="6" t="str">
        <f t="shared" si="28"/>
        <v/>
      </c>
      <c r="AS596" s="6" t="str">
        <f>IF(D596="","",IF(AP596=0,"データ無!!",IF(COUNTIF(WeDB!$D$4:$D$183,$AP596)&gt;0,"WE適用",IF(AP596="適用無い？確認して","データ無!!",IF(AP596="（適用外）","適用無し","WE適用")))))</f>
        <v/>
      </c>
      <c r="AT596" s="6" t="str">
        <f>IF(AND(AS596="WE適用",COUNTIF(Planning!$AS$10:$AS$896,$AP596&amp;"_"&amp;$AR596)&gt;0),"計画ok",IF(AND(AS596="WE適用",COUNTIF(Planning!$AS$10:$AS$896,$AP596&amp;"_"&amp;$AR596)=0),"未反映NG",""))</f>
        <v/>
      </c>
      <c r="AU596" s="6" t="str">
        <f t="shared" si="29"/>
        <v>_</v>
      </c>
    </row>
    <row r="597" spans="1:47" hidden="1" x14ac:dyDescent="0.35">
      <c r="A597" s="8"/>
      <c r="B597" s="9"/>
      <c r="C597" s="9"/>
      <c r="D597" s="9"/>
      <c r="E597" s="9"/>
      <c r="F597" s="9"/>
      <c r="G597" s="9"/>
      <c r="H597" s="9"/>
      <c r="I597" s="9"/>
      <c r="J597" s="9"/>
      <c r="K597" s="9"/>
      <c r="L597" s="9"/>
      <c r="M597" s="9"/>
      <c r="N597" s="9"/>
      <c r="O597" s="9"/>
      <c r="P597" s="9"/>
      <c r="Q597" s="9"/>
      <c r="R597" s="9"/>
      <c r="S597" s="9"/>
      <c r="T597" s="9"/>
      <c r="U597" s="9"/>
      <c r="V597" s="9"/>
      <c r="W597" s="9"/>
      <c r="X597" s="9"/>
      <c r="Y597" s="9"/>
      <c r="Z597" s="9"/>
      <c r="AA597" s="9"/>
      <c r="AB597" s="9"/>
      <c r="AC597" s="9"/>
      <c r="AD597" s="9"/>
      <c r="AE597" s="9"/>
      <c r="AF597" s="9"/>
      <c r="AG597" s="9"/>
      <c r="AH597" s="9"/>
      <c r="AI597" s="9"/>
      <c r="AJ597" s="9"/>
      <c r="AK597" s="9"/>
      <c r="AL597" s="9"/>
      <c r="AM597" s="10"/>
      <c r="AN597" s="535"/>
      <c r="AO597" s="6">
        <f t="shared" si="27"/>
        <v>0</v>
      </c>
      <c r="AP597" s="6" t="str">
        <f>IF($D597="","",IF(COUNTIF(SPDB!$B$5:$B$50,$D597)=0,"適用無い？確認して",_xlfn.XLOOKUP($D597,SPDB!$B$5:$B$50,SPDB!$H$5:$H$50,"",,)))</f>
        <v/>
      </c>
      <c r="AQ597" s="112"/>
      <c r="AR597" s="6" t="str">
        <f t="shared" si="28"/>
        <v/>
      </c>
      <c r="AS597" s="6" t="str">
        <f>IF(D597="","",IF(AP597=0,"データ無!!",IF(COUNTIF(WeDB!$D$4:$D$183,$AP597)&gt;0,"WE適用",IF(AP597="適用無い？確認して","データ無!!",IF(AP597="（適用外）","適用無し","WE適用")))))</f>
        <v/>
      </c>
      <c r="AT597" s="6" t="str">
        <f>IF(AND(AS597="WE適用",COUNTIF(Planning!$AS$10:$AS$896,$AP597&amp;"_"&amp;$AR597)&gt;0),"計画ok",IF(AND(AS597="WE適用",COUNTIF(Planning!$AS$10:$AS$896,$AP597&amp;"_"&amp;$AR597)=0),"未反映NG",""))</f>
        <v/>
      </c>
      <c r="AU597" s="6" t="str">
        <f t="shared" si="29"/>
        <v>_</v>
      </c>
    </row>
    <row r="598" spans="1:47" hidden="1" x14ac:dyDescent="0.35">
      <c r="A598" s="8"/>
      <c r="B598" s="9"/>
      <c r="C598" s="9"/>
      <c r="D598" s="9"/>
      <c r="E598" s="9"/>
      <c r="F598" s="9"/>
      <c r="G598" s="9"/>
      <c r="H598" s="9"/>
      <c r="I598" s="9"/>
      <c r="J598" s="9"/>
      <c r="K598" s="9"/>
      <c r="L598" s="9"/>
      <c r="M598" s="9"/>
      <c r="N598" s="9"/>
      <c r="O598" s="9"/>
      <c r="P598" s="9"/>
      <c r="Q598" s="9"/>
      <c r="R598" s="9"/>
      <c r="S598" s="9"/>
      <c r="T598" s="9"/>
      <c r="U598" s="9"/>
      <c r="V598" s="9"/>
      <c r="W598" s="9"/>
      <c r="X598" s="9"/>
      <c r="Y598" s="9"/>
      <c r="Z598" s="9"/>
      <c r="AA598" s="9"/>
      <c r="AB598" s="9"/>
      <c r="AC598" s="9"/>
      <c r="AD598" s="9"/>
      <c r="AE598" s="9"/>
      <c r="AF598" s="9"/>
      <c r="AG598" s="9"/>
      <c r="AH598" s="9"/>
      <c r="AI598" s="9"/>
      <c r="AJ598" s="9"/>
      <c r="AK598" s="9"/>
      <c r="AL598" s="9"/>
      <c r="AM598" s="10"/>
      <c r="AN598" s="535"/>
      <c r="AO598" s="6">
        <f t="shared" si="27"/>
        <v>0</v>
      </c>
      <c r="AP598" s="6" t="str">
        <f>IF($D598="","",IF(COUNTIF(SPDB!$B$5:$B$50,$D598)=0,"適用無い？確認して",_xlfn.XLOOKUP($D598,SPDB!$B$5:$B$50,SPDB!$H$5:$H$50,"",,)))</f>
        <v/>
      </c>
      <c r="AQ598" s="112"/>
      <c r="AR598" s="6" t="str">
        <f t="shared" si="28"/>
        <v/>
      </c>
      <c r="AS598" s="6" t="str">
        <f>IF(D598="","",IF(AP598=0,"データ無!!",IF(COUNTIF(WeDB!$D$4:$D$183,$AP598)&gt;0,"WE適用",IF(AP598="適用無い？確認して","データ無!!",IF(AP598="（適用外）","適用無し","WE適用")))))</f>
        <v/>
      </c>
      <c r="AT598" s="6" t="str">
        <f>IF(AND(AS598="WE適用",COUNTIF(Planning!$AS$10:$AS$896,$AP598&amp;"_"&amp;$AR598)&gt;0),"計画ok",IF(AND(AS598="WE適用",COUNTIF(Planning!$AS$10:$AS$896,$AP598&amp;"_"&amp;$AR598)=0),"未反映NG",""))</f>
        <v/>
      </c>
      <c r="AU598" s="6" t="str">
        <f t="shared" si="29"/>
        <v>_</v>
      </c>
    </row>
    <row r="599" spans="1:47" hidden="1" x14ac:dyDescent="0.35">
      <c r="A599" s="8"/>
      <c r="B599" s="9"/>
      <c r="C599" s="9"/>
      <c r="D599" s="9"/>
      <c r="E599" s="9"/>
      <c r="F599" s="9"/>
      <c r="G599" s="9"/>
      <c r="H599" s="9"/>
      <c r="I599" s="9"/>
      <c r="J599" s="9"/>
      <c r="K599" s="9"/>
      <c r="L599" s="9"/>
      <c r="M599" s="9"/>
      <c r="N599" s="9"/>
      <c r="O599" s="9"/>
      <c r="P599" s="9"/>
      <c r="Q599" s="9"/>
      <c r="R599" s="9"/>
      <c r="S599" s="9"/>
      <c r="T599" s="9"/>
      <c r="U599" s="9"/>
      <c r="V599" s="9"/>
      <c r="W599" s="9"/>
      <c r="X599" s="9"/>
      <c r="Y599" s="9"/>
      <c r="Z599" s="9"/>
      <c r="AA599" s="9"/>
      <c r="AB599" s="9"/>
      <c r="AC599" s="9"/>
      <c r="AD599" s="9"/>
      <c r="AE599" s="9"/>
      <c r="AF599" s="9"/>
      <c r="AG599" s="9"/>
      <c r="AH599" s="9"/>
      <c r="AI599" s="9"/>
      <c r="AJ599" s="9"/>
      <c r="AK599" s="9"/>
      <c r="AL599" s="9"/>
      <c r="AM599" s="10"/>
      <c r="AN599" s="535"/>
      <c r="AO599" s="6">
        <f t="shared" si="27"/>
        <v>0</v>
      </c>
      <c r="AP599" s="6" t="str">
        <f>IF($D599="","",IF(COUNTIF(SPDB!$B$5:$B$50,$D599)=0,"適用無い？確認して",_xlfn.XLOOKUP($D599,SPDB!$B$5:$B$50,SPDB!$H$5:$H$50,"",,)))</f>
        <v/>
      </c>
      <c r="AQ599" s="112"/>
      <c r="AR599" s="6" t="str">
        <f t="shared" si="28"/>
        <v/>
      </c>
      <c r="AS599" s="6" t="str">
        <f>IF(D599="","",IF(AP599=0,"データ無!!",IF(COUNTIF(WeDB!$D$4:$D$183,$AP599)&gt;0,"WE適用",IF(AP599="適用無い？確認して","データ無!!",IF(AP599="（適用外）","適用無し","WE適用")))))</f>
        <v/>
      </c>
      <c r="AT599" s="6" t="str">
        <f>IF(AND(AS599="WE適用",COUNTIF(Planning!$AS$10:$AS$896,$AP599&amp;"_"&amp;$AR599)&gt;0),"計画ok",IF(AND(AS599="WE適用",COUNTIF(Planning!$AS$10:$AS$896,$AP599&amp;"_"&amp;$AR599)=0),"未反映NG",""))</f>
        <v/>
      </c>
      <c r="AU599" s="6" t="str">
        <f t="shared" si="29"/>
        <v>_</v>
      </c>
    </row>
    <row r="600" spans="1:47" hidden="1" x14ac:dyDescent="0.35">
      <c r="A600" s="8"/>
      <c r="B600" s="9"/>
      <c r="C600" s="9"/>
      <c r="D600" s="9"/>
      <c r="E600" s="9"/>
      <c r="F600" s="9"/>
      <c r="G600" s="9"/>
      <c r="H600" s="9"/>
      <c r="I600" s="9"/>
      <c r="J600" s="9"/>
      <c r="K600" s="9"/>
      <c r="L600" s="9"/>
      <c r="M600" s="9"/>
      <c r="N600" s="9"/>
      <c r="O600" s="9"/>
      <c r="P600" s="9"/>
      <c r="Q600" s="9"/>
      <c r="R600" s="9"/>
      <c r="S600" s="9"/>
      <c r="T600" s="9"/>
      <c r="U600" s="9"/>
      <c r="V600" s="9"/>
      <c r="W600" s="9"/>
      <c r="X600" s="9"/>
      <c r="Y600" s="9"/>
      <c r="Z600" s="9"/>
      <c r="AA600" s="9"/>
      <c r="AB600" s="9"/>
      <c r="AC600" s="9"/>
      <c r="AD600" s="9"/>
      <c r="AE600" s="9"/>
      <c r="AF600" s="9"/>
      <c r="AG600" s="9"/>
      <c r="AH600" s="9"/>
      <c r="AI600" s="9"/>
      <c r="AJ600" s="9"/>
      <c r="AK600" s="9"/>
      <c r="AL600" s="9"/>
      <c r="AM600" s="10"/>
      <c r="AN600" s="535"/>
      <c r="AO600" s="6">
        <f t="shared" si="27"/>
        <v>0</v>
      </c>
      <c r="AP600" s="6" t="str">
        <f>IF($D600="","",IF(COUNTIF(SPDB!$B$5:$B$50,$D600)=0,"適用無い？確認して",_xlfn.XLOOKUP($D600,SPDB!$B$5:$B$50,SPDB!$H$5:$H$50,"",,)))</f>
        <v/>
      </c>
      <c r="AQ600" s="112"/>
      <c r="AR600" s="6" t="str">
        <f t="shared" si="28"/>
        <v/>
      </c>
      <c r="AS600" s="6" t="str">
        <f>IF(D600="","",IF(AP600=0,"データ無!!",IF(COUNTIF(WeDB!$D$4:$D$183,$AP600)&gt;0,"WE適用",IF(AP600="適用無い？確認して","データ無!!",IF(AP600="（適用外）","適用無し","WE適用")))))</f>
        <v/>
      </c>
      <c r="AT600" s="6" t="str">
        <f>IF(AND(AS600="WE適用",COUNTIF(Planning!$AS$10:$AS$896,$AP600&amp;"_"&amp;$AR600)&gt;0),"計画ok",IF(AND(AS600="WE適用",COUNTIF(Planning!$AS$10:$AS$896,$AP600&amp;"_"&amp;$AR600)=0),"未反映NG",""))</f>
        <v/>
      </c>
      <c r="AU600" s="6" t="str">
        <f t="shared" si="29"/>
        <v>_</v>
      </c>
    </row>
    <row r="601" spans="1:47" hidden="1" x14ac:dyDescent="0.35">
      <c r="A601" s="8"/>
      <c r="B601" s="9"/>
      <c r="C601" s="9"/>
      <c r="D601" s="9"/>
      <c r="E601" s="9"/>
      <c r="F601" s="9"/>
      <c r="G601" s="9"/>
      <c r="H601" s="9"/>
      <c r="I601" s="9"/>
      <c r="J601" s="9"/>
      <c r="K601" s="9"/>
      <c r="L601" s="9"/>
      <c r="M601" s="9"/>
      <c r="N601" s="9"/>
      <c r="O601" s="9"/>
      <c r="P601" s="9"/>
      <c r="Q601" s="9"/>
      <c r="R601" s="9"/>
      <c r="S601" s="9"/>
      <c r="T601" s="9"/>
      <c r="U601" s="9"/>
      <c r="V601" s="9"/>
      <c r="W601" s="9"/>
      <c r="X601" s="9"/>
      <c r="Y601" s="9"/>
      <c r="Z601" s="9"/>
      <c r="AA601" s="9"/>
      <c r="AB601" s="9"/>
      <c r="AC601" s="9"/>
      <c r="AD601" s="9"/>
      <c r="AE601" s="9"/>
      <c r="AF601" s="9"/>
      <c r="AG601" s="9"/>
      <c r="AH601" s="9"/>
      <c r="AI601" s="9"/>
      <c r="AJ601" s="9"/>
      <c r="AK601" s="9"/>
      <c r="AL601" s="9"/>
      <c r="AM601" s="10"/>
      <c r="AN601" s="535"/>
      <c r="AO601" s="6">
        <f t="shared" si="27"/>
        <v>0</v>
      </c>
      <c r="AP601" s="6" t="str">
        <f>IF($D601="","",IF(COUNTIF(SPDB!$B$5:$B$50,$D601)=0,"適用無い？確認して",_xlfn.XLOOKUP($D601,SPDB!$B$5:$B$50,SPDB!$H$5:$H$50,"",,)))</f>
        <v/>
      </c>
      <c r="AQ601" s="112"/>
      <c r="AR601" s="6" t="str">
        <f t="shared" si="28"/>
        <v/>
      </c>
      <c r="AS601" s="6" t="str">
        <f>IF(D601="","",IF(AP601=0,"データ無!!",IF(COUNTIF(WeDB!$D$4:$D$183,$AP601)&gt;0,"WE適用",IF(AP601="適用無い？確認して","データ無!!",IF(AP601="（適用外）","適用無し","WE適用")))))</f>
        <v/>
      </c>
      <c r="AT601" s="6" t="str">
        <f>IF(AND(AS601="WE適用",COUNTIF(Planning!$AS$10:$AS$896,$AP601&amp;"_"&amp;$AR601)&gt;0),"計画ok",IF(AND(AS601="WE適用",COUNTIF(Planning!$AS$10:$AS$896,$AP601&amp;"_"&amp;$AR601)=0),"未反映NG",""))</f>
        <v/>
      </c>
      <c r="AU601" s="6" t="str">
        <f t="shared" si="29"/>
        <v>_</v>
      </c>
    </row>
    <row r="602" spans="1:47" hidden="1" x14ac:dyDescent="0.35">
      <c r="A602" s="8"/>
      <c r="B602" s="9"/>
      <c r="C602" s="9"/>
      <c r="D602" s="9"/>
      <c r="E602" s="9"/>
      <c r="F602" s="9"/>
      <c r="G602" s="9"/>
      <c r="H602" s="9"/>
      <c r="I602" s="9"/>
      <c r="J602" s="9"/>
      <c r="K602" s="9"/>
      <c r="L602" s="9"/>
      <c r="M602" s="9"/>
      <c r="N602" s="9"/>
      <c r="O602" s="9"/>
      <c r="P602" s="9"/>
      <c r="Q602" s="9"/>
      <c r="R602" s="9"/>
      <c r="S602" s="9"/>
      <c r="T602" s="9"/>
      <c r="U602" s="9"/>
      <c r="V602" s="9"/>
      <c r="W602" s="9"/>
      <c r="X602" s="9"/>
      <c r="Y602" s="9"/>
      <c r="Z602" s="9"/>
      <c r="AA602" s="9"/>
      <c r="AB602" s="9"/>
      <c r="AC602" s="9"/>
      <c r="AD602" s="9"/>
      <c r="AE602" s="9"/>
      <c r="AF602" s="9"/>
      <c r="AG602" s="9"/>
      <c r="AH602" s="9"/>
      <c r="AI602" s="9"/>
      <c r="AJ602" s="9"/>
      <c r="AK602" s="9"/>
      <c r="AL602" s="9"/>
      <c r="AM602" s="10"/>
      <c r="AN602" s="535"/>
      <c r="AO602" s="6">
        <f t="shared" si="27"/>
        <v>0</v>
      </c>
      <c r="AP602" s="6" t="str">
        <f>IF($D602="","",IF(COUNTIF(SPDB!$B$5:$B$50,$D602)=0,"適用無い？確認して",_xlfn.XLOOKUP($D602,SPDB!$B$5:$B$50,SPDB!$H$5:$H$50,"",,)))</f>
        <v/>
      </c>
      <c r="AQ602" s="112"/>
      <c r="AR602" s="6" t="str">
        <f t="shared" si="28"/>
        <v/>
      </c>
      <c r="AS602" s="6" t="str">
        <f>IF(D602="","",IF(AP602=0,"データ無!!",IF(COUNTIF(WeDB!$D$4:$D$183,$AP602)&gt;0,"WE適用",IF(AP602="適用無い？確認して","データ無!!",IF(AP602="（適用外）","適用無し","WE適用")))))</f>
        <v/>
      </c>
      <c r="AT602" s="6" t="str">
        <f>IF(AND(AS602="WE適用",COUNTIF(Planning!$AS$10:$AS$896,$AP602&amp;"_"&amp;$AR602)&gt;0),"計画ok",IF(AND(AS602="WE適用",COUNTIF(Planning!$AS$10:$AS$896,$AP602&amp;"_"&amp;$AR602)=0),"未反映NG",""))</f>
        <v/>
      </c>
      <c r="AU602" s="6" t="str">
        <f t="shared" si="29"/>
        <v>_</v>
      </c>
    </row>
    <row r="603" spans="1:47" hidden="1" x14ac:dyDescent="0.35">
      <c r="A603" s="8"/>
      <c r="B603" s="9"/>
      <c r="C603" s="9"/>
      <c r="D603" s="9"/>
      <c r="E603" s="9"/>
      <c r="F603" s="9"/>
      <c r="G603" s="9"/>
      <c r="H603" s="9"/>
      <c r="I603" s="9"/>
      <c r="J603" s="9"/>
      <c r="K603" s="9"/>
      <c r="L603" s="9"/>
      <c r="M603" s="9"/>
      <c r="N603" s="9"/>
      <c r="O603" s="9"/>
      <c r="P603" s="9"/>
      <c r="Q603" s="9"/>
      <c r="R603" s="9"/>
      <c r="S603" s="9"/>
      <c r="T603" s="9"/>
      <c r="U603" s="9"/>
      <c r="V603" s="9"/>
      <c r="W603" s="9"/>
      <c r="X603" s="9"/>
      <c r="Y603" s="9"/>
      <c r="Z603" s="9"/>
      <c r="AA603" s="9"/>
      <c r="AB603" s="9"/>
      <c r="AC603" s="9"/>
      <c r="AD603" s="9"/>
      <c r="AE603" s="9"/>
      <c r="AF603" s="9"/>
      <c r="AG603" s="9"/>
      <c r="AH603" s="9"/>
      <c r="AI603" s="9"/>
      <c r="AJ603" s="9"/>
      <c r="AK603" s="9"/>
      <c r="AL603" s="9"/>
      <c r="AM603" s="10"/>
      <c r="AN603" s="535"/>
      <c r="AO603" s="6">
        <f t="shared" si="27"/>
        <v>0</v>
      </c>
      <c r="AP603" s="6" t="str">
        <f>IF($D603="","",IF(COUNTIF(SPDB!$B$5:$B$50,$D603)=0,"適用無い？確認して",_xlfn.XLOOKUP($D603,SPDB!$B$5:$B$50,SPDB!$H$5:$H$50,"",,)))</f>
        <v/>
      </c>
      <c r="AQ603" s="112"/>
      <c r="AR603" s="6" t="str">
        <f t="shared" si="28"/>
        <v/>
      </c>
      <c r="AS603" s="6" t="str">
        <f>IF(D603="","",IF(AP603=0,"データ無!!",IF(COUNTIF(WeDB!$D$4:$D$183,$AP603)&gt;0,"WE適用",IF(AP603="適用無い？確認して","データ無!!",IF(AP603="（適用外）","適用無し","WE適用")))))</f>
        <v/>
      </c>
      <c r="AT603" s="6" t="str">
        <f>IF(AND(AS603="WE適用",COUNTIF(Planning!$AS$10:$AS$896,$AP603&amp;"_"&amp;$AR603)&gt;0),"計画ok",IF(AND(AS603="WE適用",COUNTIF(Planning!$AS$10:$AS$896,$AP603&amp;"_"&amp;$AR603)=0),"未反映NG",""))</f>
        <v/>
      </c>
      <c r="AU603" s="6" t="str">
        <f t="shared" si="29"/>
        <v>_</v>
      </c>
    </row>
    <row r="604" spans="1:47" hidden="1" x14ac:dyDescent="0.35">
      <c r="A604" s="8"/>
      <c r="B604" s="9"/>
      <c r="C604" s="9"/>
      <c r="D604" s="9"/>
      <c r="E604" s="9"/>
      <c r="F604" s="9"/>
      <c r="G604" s="9"/>
      <c r="H604" s="9"/>
      <c r="I604" s="9"/>
      <c r="J604" s="9"/>
      <c r="K604" s="9"/>
      <c r="L604" s="9"/>
      <c r="M604" s="9"/>
      <c r="N604" s="9"/>
      <c r="O604" s="9"/>
      <c r="P604" s="9"/>
      <c r="Q604" s="9"/>
      <c r="R604" s="9"/>
      <c r="S604" s="9"/>
      <c r="T604" s="9"/>
      <c r="U604" s="9"/>
      <c r="V604" s="9"/>
      <c r="W604" s="9"/>
      <c r="X604" s="9"/>
      <c r="Y604" s="9"/>
      <c r="Z604" s="9"/>
      <c r="AA604" s="9"/>
      <c r="AB604" s="9"/>
      <c r="AC604" s="9"/>
      <c r="AD604" s="9"/>
      <c r="AE604" s="9"/>
      <c r="AF604" s="9"/>
      <c r="AG604" s="9"/>
      <c r="AH604" s="9"/>
      <c r="AI604" s="9"/>
      <c r="AJ604" s="9"/>
      <c r="AK604" s="9"/>
      <c r="AL604" s="9"/>
      <c r="AM604" s="10"/>
      <c r="AN604" s="535"/>
      <c r="AO604" s="6">
        <f t="shared" si="27"/>
        <v>0</v>
      </c>
      <c r="AP604" s="6" t="str">
        <f>IF($D604="","",IF(COUNTIF(SPDB!$B$5:$B$50,$D604)=0,"適用無い？確認して",_xlfn.XLOOKUP($D604,SPDB!$B$5:$B$50,SPDB!$H$5:$H$50,"",,)))</f>
        <v/>
      </c>
      <c r="AQ604" s="112"/>
      <c r="AR604" s="6" t="str">
        <f t="shared" si="28"/>
        <v/>
      </c>
      <c r="AS604" s="6" t="str">
        <f>IF(D604="","",IF(AP604=0,"データ無!!",IF(COUNTIF(WeDB!$D$4:$D$183,$AP604)&gt;0,"WE適用",IF(AP604="適用無い？確認して","データ無!!",IF(AP604="（適用外）","適用無し","WE適用")))))</f>
        <v/>
      </c>
      <c r="AT604" s="6" t="str">
        <f>IF(AND(AS604="WE適用",COUNTIF(Planning!$AS$10:$AS$896,$AP604&amp;"_"&amp;$AR604)&gt;0),"計画ok",IF(AND(AS604="WE適用",COUNTIF(Planning!$AS$10:$AS$896,$AP604&amp;"_"&amp;$AR604)=0),"未反映NG",""))</f>
        <v/>
      </c>
      <c r="AU604" s="6" t="str">
        <f t="shared" si="29"/>
        <v>_</v>
      </c>
    </row>
    <row r="605" spans="1:47" hidden="1" x14ac:dyDescent="0.35">
      <c r="A605" s="8"/>
      <c r="B605" s="9"/>
      <c r="C605" s="9"/>
      <c r="D605" s="9"/>
      <c r="E605" s="9"/>
      <c r="F605" s="9"/>
      <c r="G605" s="9"/>
      <c r="H605" s="9"/>
      <c r="I605" s="9"/>
      <c r="J605" s="9"/>
      <c r="K605" s="9"/>
      <c r="L605" s="9"/>
      <c r="M605" s="9"/>
      <c r="N605" s="9"/>
      <c r="O605" s="9"/>
      <c r="P605" s="9"/>
      <c r="Q605" s="9"/>
      <c r="R605" s="9"/>
      <c r="S605" s="9"/>
      <c r="T605" s="9"/>
      <c r="U605" s="9"/>
      <c r="V605" s="9"/>
      <c r="W605" s="9"/>
      <c r="X605" s="9"/>
      <c r="Y605" s="9"/>
      <c r="Z605" s="9"/>
      <c r="AA605" s="9"/>
      <c r="AB605" s="9"/>
      <c r="AC605" s="9"/>
      <c r="AD605" s="9"/>
      <c r="AE605" s="9"/>
      <c r="AF605" s="9"/>
      <c r="AG605" s="9"/>
      <c r="AH605" s="9"/>
      <c r="AI605" s="9"/>
      <c r="AJ605" s="9"/>
      <c r="AK605" s="9"/>
      <c r="AL605" s="9"/>
      <c r="AM605" s="10"/>
      <c r="AN605" s="535"/>
      <c r="AO605" s="6">
        <f t="shared" si="27"/>
        <v>0</v>
      </c>
      <c r="AP605" s="6" t="str">
        <f>IF($D605="","",IF(COUNTIF(SPDB!$B$5:$B$50,$D605)=0,"適用無い？確認して",_xlfn.XLOOKUP($D605,SPDB!$B$5:$B$50,SPDB!$H$5:$H$50,"",,)))</f>
        <v/>
      </c>
      <c r="AQ605" s="112"/>
      <c r="AR605" s="6" t="str">
        <f t="shared" si="28"/>
        <v/>
      </c>
      <c r="AS605" s="6" t="str">
        <f>IF(D605="","",IF(AP605=0,"データ無!!",IF(COUNTIF(WeDB!$D$4:$D$183,$AP605)&gt;0,"WE適用",IF(AP605="適用無い？確認して","データ無!!",IF(AP605="（適用外）","適用無し","WE適用")))))</f>
        <v/>
      </c>
      <c r="AT605" s="6" t="str">
        <f>IF(AND(AS605="WE適用",COUNTIF(Planning!$AS$10:$AS$896,$AP605&amp;"_"&amp;$AR605)&gt;0),"計画ok",IF(AND(AS605="WE適用",COUNTIF(Planning!$AS$10:$AS$896,$AP605&amp;"_"&amp;$AR605)=0),"未反映NG",""))</f>
        <v/>
      </c>
      <c r="AU605" s="6" t="str">
        <f t="shared" si="29"/>
        <v>_</v>
      </c>
    </row>
    <row r="606" spans="1:47" hidden="1" x14ac:dyDescent="0.35">
      <c r="A606" s="8"/>
      <c r="B606" s="9"/>
      <c r="C606" s="9"/>
      <c r="D606" s="9"/>
      <c r="E606" s="9"/>
      <c r="F606" s="9"/>
      <c r="G606" s="9"/>
      <c r="H606" s="9"/>
      <c r="I606" s="9"/>
      <c r="J606" s="9"/>
      <c r="K606" s="9"/>
      <c r="L606" s="9"/>
      <c r="M606" s="9"/>
      <c r="N606" s="9"/>
      <c r="O606" s="9"/>
      <c r="P606" s="9"/>
      <c r="Q606" s="9"/>
      <c r="R606" s="9"/>
      <c r="S606" s="9"/>
      <c r="T606" s="9"/>
      <c r="U606" s="9"/>
      <c r="V606" s="9"/>
      <c r="W606" s="9"/>
      <c r="X606" s="9"/>
      <c r="Y606" s="9"/>
      <c r="Z606" s="9"/>
      <c r="AA606" s="9"/>
      <c r="AB606" s="9"/>
      <c r="AC606" s="9"/>
      <c r="AD606" s="9"/>
      <c r="AE606" s="9"/>
      <c r="AF606" s="9"/>
      <c r="AG606" s="9"/>
      <c r="AH606" s="9"/>
      <c r="AI606" s="9"/>
      <c r="AJ606" s="9"/>
      <c r="AK606" s="9"/>
      <c r="AL606" s="9"/>
      <c r="AM606" s="10"/>
      <c r="AN606" s="535"/>
      <c r="AO606" s="6">
        <f t="shared" si="27"/>
        <v>0</v>
      </c>
      <c r="AP606" s="6" t="str">
        <f>IF($D606="","",IF(COUNTIF(SPDB!$B$5:$B$50,$D606)=0,"適用無い？確認して",_xlfn.XLOOKUP($D606,SPDB!$B$5:$B$50,SPDB!$H$5:$H$50,"",,)))</f>
        <v/>
      </c>
      <c r="AQ606" s="112"/>
      <c r="AR606" s="6" t="str">
        <f t="shared" si="28"/>
        <v/>
      </c>
      <c r="AS606" s="6" t="str">
        <f>IF(D606="","",IF(AP606=0,"データ無!!",IF(COUNTIF(WeDB!$D$4:$D$183,$AP606)&gt;0,"WE適用",IF(AP606="適用無い？確認して","データ無!!",IF(AP606="（適用外）","適用無し","WE適用")))))</f>
        <v/>
      </c>
      <c r="AT606" s="6" t="str">
        <f>IF(AND(AS606="WE適用",COUNTIF(Planning!$AS$10:$AS$896,$AP606&amp;"_"&amp;$AR606)&gt;0),"計画ok",IF(AND(AS606="WE適用",COUNTIF(Planning!$AS$10:$AS$896,$AP606&amp;"_"&amp;$AR606)=0),"未反映NG",""))</f>
        <v/>
      </c>
      <c r="AU606" s="6" t="str">
        <f t="shared" si="29"/>
        <v>_</v>
      </c>
    </row>
    <row r="607" spans="1:47" hidden="1" x14ac:dyDescent="0.35">
      <c r="A607" s="8"/>
      <c r="B607" s="9"/>
      <c r="C607" s="9"/>
      <c r="D607" s="9"/>
      <c r="E607" s="9"/>
      <c r="F607" s="9"/>
      <c r="G607" s="9"/>
      <c r="H607" s="9"/>
      <c r="I607" s="9"/>
      <c r="J607" s="9"/>
      <c r="K607" s="9"/>
      <c r="L607" s="9"/>
      <c r="M607" s="9"/>
      <c r="N607" s="9"/>
      <c r="O607" s="9"/>
      <c r="P607" s="9"/>
      <c r="Q607" s="9"/>
      <c r="R607" s="9"/>
      <c r="S607" s="9"/>
      <c r="T607" s="9"/>
      <c r="U607" s="9"/>
      <c r="V607" s="9"/>
      <c r="W607" s="9"/>
      <c r="X607" s="9"/>
      <c r="Y607" s="9"/>
      <c r="Z607" s="9"/>
      <c r="AA607" s="9"/>
      <c r="AB607" s="9"/>
      <c r="AC607" s="9"/>
      <c r="AD607" s="9"/>
      <c r="AE607" s="9"/>
      <c r="AF607" s="9"/>
      <c r="AG607" s="9"/>
      <c r="AH607" s="9"/>
      <c r="AI607" s="9"/>
      <c r="AJ607" s="9"/>
      <c r="AK607" s="9"/>
      <c r="AL607" s="9"/>
      <c r="AM607" s="10"/>
      <c r="AN607" s="535"/>
      <c r="AO607" s="6">
        <f t="shared" si="27"/>
        <v>0</v>
      </c>
      <c r="AP607" s="6" t="str">
        <f>IF($D607="","",IF(COUNTIF(SPDB!$B$5:$B$50,$D607)=0,"適用無い？確認して",_xlfn.XLOOKUP($D607,SPDB!$B$5:$B$50,SPDB!$H$5:$H$50,"",,)))</f>
        <v/>
      </c>
      <c r="AQ607" s="112"/>
      <c r="AR607" s="6" t="str">
        <f t="shared" si="28"/>
        <v/>
      </c>
      <c r="AS607" s="6" t="str">
        <f>IF(D607="","",IF(AP607=0,"データ無!!",IF(COUNTIF(WeDB!$D$4:$D$183,$AP607)&gt;0,"WE適用",IF(AP607="適用無い？確認して","データ無!!",IF(AP607="（適用外）","適用無し","WE適用")))))</f>
        <v/>
      </c>
      <c r="AT607" s="6" t="str">
        <f>IF(AND(AS607="WE適用",COUNTIF(Planning!$AS$10:$AS$896,$AP607&amp;"_"&amp;$AR607)&gt;0),"計画ok",IF(AND(AS607="WE適用",COUNTIF(Planning!$AS$10:$AS$896,$AP607&amp;"_"&amp;$AR607)=0),"未反映NG",""))</f>
        <v/>
      </c>
      <c r="AU607" s="6" t="str">
        <f t="shared" si="29"/>
        <v>_</v>
      </c>
    </row>
    <row r="608" spans="1:47" hidden="1" x14ac:dyDescent="0.35">
      <c r="A608" s="8"/>
      <c r="B608" s="9"/>
      <c r="C608" s="9"/>
      <c r="D608" s="9"/>
      <c r="E608" s="9"/>
      <c r="F608" s="9"/>
      <c r="G608" s="9"/>
      <c r="H608" s="9"/>
      <c r="I608" s="9"/>
      <c r="J608" s="9"/>
      <c r="K608" s="9"/>
      <c r="L608" s="9"/>
      <c r="M608" s="9"/>
      <c r="N608" s="9"/>
      <c r="O608" s="9"/>
      <c r="P608" s="9"/>
      <c r="Q608" s="9"/>
      <c r="R608" s="9"/>
      <c r="S608" s="9"/>
      <c r="T608" s="9"/>
      <c r="U608" s="9"/>
      <c r="V608" s="9"/>
      <c r="W608" s="9"/>
      <c r="X608" s="9"/>
      <c r="Y608" s="9"/>
      <c r="Z608" s="9"/>
      <c r="AA608" s="9"/>
      <c r="AB608" s="9"/>
      <c r="AC608" s="9"/>
      <c r="AD608" s="9"/>
      <c r="AE608" s="9"/>
      <c r="AF608" s="9"/>
      <c r="AG608" s="9"/>
      <c r="AH608" s="9"/>
      <c r="AI608" s="9"/>
      <c r="AJ608" s="9"/>
      <c r="AK608" s="9"/>
      <c r="AL608" s="9"/>
      <c r="AM608" s="10"/>
      <c r="AN608" s="535"/>
      <c r="AO608" s="6">
        <f t="shared" si="27"/>
        <v>0</v>
      </c>
      <c r="AP608" s="6" t="str">
        <f>IF($D608="","",IF(COUNTIF(SPDB!$B$5:$B$50,$D608)=0,"適用無い？確認して",_xlfn.XLOOKUP($D608,SPDB!$B$5:$B$50,SPDB!$H$5:$H$50,"",,)))</f>
        <v/>
      </c>
      <c r="AQ608" s="112"/>
      <c r="AR608" s="6" t="str">
        <f t="shared" si="28"/>
        <v/>
      </c>
      <c r="AS608" s="6" t="str">
        <f>IF(D608="","",IF(AP608=0,"データ無!!",IF(COUNTIF(WeDB!$D$4:$D$183,$AP608)&gt;0,"WE適用",IF(AP608="適用無い？確認して","データ無!!",IF(AP608="（適用外）","適用無し","WE適用")))))</f>
        <v/>
      </c>
      <c r="AT608" s="6" t="str">
        <f>IF(AND(AS608="WE適用",COUNTIF(Planning!$AS$10:$AS$896,$AP608&amp;"_"&amp;$AR608)&gt;0),"計画ok",IF(AND(AS608="WE適用",COUNTIF(Planning!$AS$10:$AS$896,$AP608&amp;"_"&amp;$AR608)=0),"未反映NG",""))</f>
        <v/>
      </c>
      <c r="AU608" s="6" t="str">
        <f t="shared" si="29"/>
        <v>_</v>
      </c>
    </row>
    <row r="609" spans="1:47" hidden="1" x14ac:dyDescent="0.35">
      <c r="A609" s="8"/>
      <c r="B609" s="9"/>
      <c r="C609" s="9"/>
      <c r="D609" s="9"/>
      <c r="E609" s="9"/>
      <c r="F609" s="9"/>
      <c r="G609" s="9"/>
      <c r="H609" s="9"/>
      <c r="I609" s="9"/>
      <c r="J609" s="9"/>
      <c r="K609" s="9"/>
      <c r="L609" s="9"/>
      <c r="M609" s="9"/>
      <c r="N609" s="9"/>
      <c r="O609" s="9"/>
      <c r="P609" s="9"/>
      <c r="Q609" s="9"/>
      <c r="R609" s="9"/>
      <c r="S609" s="9"/>
      <c r="T609" s="9"/>
      <c r="U609" s="9"/>
      <c r="V609" s="9"/>
      <c r="W609" s="9"/>
      <c r="X609" s="9"/>
      <c r="Y609" s="9"/>
      <c r="Z609" s="9"/>
      <c r="AA609" s="9"/>
      <c r="AB609" s="9"/>
      <c r="AC609" s="9"/>
      <c r="AD609" s="9"/>
      <c r="AE609" s="9"/>
      <c r="AF609" s="9"/>
      <c r="AG609" s="9"/>
      <c r="AH609" s="9"/>
      <c r="AI609" s="9"/>
      <c r="AJ609" s="9"/>
      <c r="AK609" s="9"/>
      <c r="AL609" s="9"/>
      <c r="AM609" s="10"/>
      <c r="AN609" s="535"/>
      <c r="AO609" s="6">
        <f t="shared" si="27"/>
        <v>0</v>
      </c>
      <c r="AP609" s="6" t="str">
        <f>IF($D609="","",IF(COUNTIF(SPDB!$B$5:$B$50,$D609)=0,"適用無い？確認して",_xlfn.XLOOKUP($D609,SPDB!$B$5:$B$50,SPDB!$H$5:$H$50,"",,)))</f>
        <v/>
      </c>
      <c r="AQ609" s="112"/>
      <c r="AR609" s="6" t="str">
        <f t="shared" si="28"/>
        <v/>
      </c>
      <c r="AS609" s="6" t="str">
        <f>IF(D609="","",IF(AP609=0,"データ無!!",IF(COUNTIF(WeDB!$D$4:$D$183,$AP609)&gt;0,"WE適用",IF(AP609="適用無い？確認して","データ無!!",IF(AP609="（適用外）","適用無し","WE適用")))))</f>
        <v/>
      </c>
      <c r="AT609" s="6" t="str">
        <f>IF(AND(AS609="WE適用",COUNTIF(Planning!$AS$10:$AS$896,$AP609&amp;"_"&amp;$AR609)&gt;0),"計画ok",IF(AND(AS609="WE適用",COUNTIF(Planning!$AS$10:$AS$896,$AP609&amp;"_"&amp;$AR609)=0),"未反映NG",""))</f>
        <v/>
      </c>
      <c r="AU609" s="6" t="str">
        <f t="shared" si="29"/>
        <v>_</v>
      </c>
    </row>
    <row r="610" spans="1:47" hidden="1" x14ac:dyDescent="0.35">
      <c r="A610" s="8"/>
      <c r="B610" s="9"/>
      <c r="C610" s="9"/>
      <c r="D610" s="9"/>
      <c r="E610" s="9"/>
      <c r="F610" s="9"/>
      <c r="G610" s="9"/>
      <c r="H610" s="9"/>
      <c r="I610" s="9"/>
      <c r="J610" s="9"/>
      <c r="K610" s="9"/>
      <c r="L610" s="9"/>
      <c r="M610" s="9"/>
      <c r="N610" s="9"/>
      <c r="O610" s="9"/>
      <c r="P610" s="9"/>
      <c r="Q610" s="9"/>
      <c r="R610" s="9"/>
      <c r="S610" s="9"/>
      <c r="T610" s="9"/>
      <c r="U610" s="9"/>
      <c r="V610" s="9"/>
      <c r="W610" s="9"/>
      <c r="X610" s="9"/>
      <c r="Y610" s="9"/>
      <c r="Z610" s="9"/>
      <c r="AA610" s="9"/>
      <c r="AB610" s="9"/>
      <c r="AC610" s="9"/>
      <c r="AD610" s="9"/>
      <c r="AE610" s="9"/>
      <c r="AF610" s="9"/>
      <c r="AG610" s="9"/>
      <c r="AH610" s="9"/>
      <c r="AI610" s="9"/>
      <c r="AJ610" s="9"/>
      <c r="AK610" s="9"/>
      <c r="AL610" s="9"/>
      <c r="AM610" s="10"/>
      <c r="AN610" s="535"/>
      <c r="AO610" s="6">
        <f t="shared" si="27"/>
        <v>0</v>
      </c>
      <c r="AP610" s="6" t="str">
        <f>IF($D610="","",IF(COUNTIF(SPDB!$B$5:$B$50,$D610)=0,"適用無い？確認して",_xlfn.XLOOKUP($D610,SPDB!$B$5:$B$50,SPDB!$H$5:$H$50,"",,)))</f>
        <v/>
      </c>
      <c r="AQ610" s="112"/>
      <c r="AR610" s="6" t="str">
        <f t="shared" si="28"/>
        <v/>
      </c>
      <c r="AS610" s="6" t="str">
        <f>IF(D610="","",IF(AP610=0,"データ無!!",IF(COUNTIF(WeDB!$D$4:$D$183,$AP610)&gt;0,"WE適用",IF(AP610="適用無い？確認して","データ無!!",IF(AP610="（適用外）","適用無し","WE適用")))))</f>
        <v/>
      </c>
      <c r="AT610" s="6" t="str">
        <f>IF(AND(AS610="WE適用",COUNTIF(Planning!$AS$10:$AS$896,$AP610&amp;"_"&amp;$AR610)&gt;0),"計画ok",IF(AND(AS610="WE適用",COUNTIF(Planning!$AS$10:$AS$896,$AP610&amp;"_"&amp;$AR610)=0),"未反映NG",""))</f>
        <v/>
      </c>
      <c r="AU610" s="6" t="str">
        <f t="shared" si="29"/>
        <v>_</v>
      </c>
    </row>
    <row r="611" spans="1:47" hidden="1" x14ac:dyDescent="0.35">
      <c r="A611" s="8"/>
      <c r="B611" s="9"/>
      <c r="C611" s="9"/>
      <c r="D611" s="9"/>
      <c r="E611" s="9"/>
      <c r="F611" s="9"/>
      <c r="G611" s="9"/>
      <c r="H611" s="9"/>
      <c r="I611" s="9"/>
      <c r="J611" s="9"/>
      <c r="K611" s="9"/>
      <c r="L611" s="9"/>
      <c r="M611" s="9"/>
      <c r="N611" s="9"/>
      <c r="O611" s="9"/>
      <c r="P611" s="9"/>
      <c r="Q611" s="9"/>
      <c r="R611" s="9"/>
      <c r="S611" s="9"/>
      <c r="T611" s="9"/>
      <c r="U611" s="9"/>
      <c r="V611" s="9"/>
      <c r="W611" s="9"/>
      <c r="X611" s="9"/>
      <c r="Y611" s="9"/>
      <c r="Z611" s="9"/>
      <c r="AA611" s="9"/>
      <c r="AB611" s="9"/>
      <c r="AC611" s="9"/>
      <c r="AD611" s="9"/>
      <c r="AE611" s="9"/>
      <c r="AF611" s="9"/>
      <c r="AG611" s="9"/>
      <c r="AH611" s="9"/>
      <c r="AI611" s="9"/>
      <c r="AJ611" s="9"/>
      <c r="AK611" s="9"/>
      <c r="AL611" s="9"/>
      <c r="AM611" s="10"/>
      <c r="AN611" s="535"/>
      <c r="AO611" s="6">
        <f t="shared" si="27"/>
        <v>0</v>
      </c>
      <c r="AP611" s="6" t="str">
        <f>IF($D611="","",IF(COUNTIF(SPDB!$B$5:$B$50,$D611)=0,"適用無い？確認して",_xlfn.XLOOKUP($D611,SPDB!$B$5:$B$50,SPDB!$H$5:$H$50,"",,)))</f>
        <v/>
      </c>
      <c r="AQ611" s="112"/>
      <c r="AR611" s="6" t="str">
        <f t="shared" si="28"/>
        <v/>
      </c>
      <c r="AS611" s="6" t="str">
        <f>IF(D611="","",IF(AP611=0,"データ無!!",IF(COUNTIF(WeDB!$D$4:$D$183,$AP611)&gt;0,"WE適用",IF(AP611="適用無い？確認して","データ無!!",IF(AP611="（適用外）","適用無し","WE適用")))))</f>
        <v/>
      </c>
      <c r="AT611" s="6" t="str">
        <f>IF(AND(AS611="WE適用",COUNTIF(Planning!$AS$10:$AS$896,$AP611&amp;"_"&amp;$AR611)&gt;0),"計画ok",IF(AND(AS611="WE適用",COUNTIF(Planning!$AS$10:$AS$896,$AP611&amp;"_"&amp;$AR611)=0),"未反映NG",""))</f>
        <v/>
      </c>
      <c r="AU611" s="6" t="str">
        <f t="shared" si="29"/>
        <v>_</v>
      </c>
    </row>
    <row r="612" spans="1:47" hidden="1" x14ac:dyDescent="0.35">
      <c r="A612" s="8"/>
      <c r="B612" s="9"/>
      <c r="C612" s="9"/>
      <c r="D612" s="9"/>
      <c r="E612" s="9"/>
      <c r="F612" s="9"/>
      <c r="G612" s="9"/>
      <c r="H612" s="9"/>
      <c r="I612" s="9"/>
      <c r="J612" s="9"/>
      <c r="K612" s="9"/>
      <c r="L612" s="9"/>
      <c r="M612" s="9"/>
      <c r="N612" s="9"/>
      <c r="O612" s="9"/>
      <c r="P612" s="9"/>
      <c r="Q612" s="9"/>
      <c r="R612" s="9"/>
      <c r="S612" s="9"/>
      <c r="T612" s="9"/>
      <c r="U612" s="9"/>
      <c r="V612" s="9"/>
      <c r="W612" s="9"/>
      <c r="X612" s="9"/>
      <c r="Y612" s="9"/>
      <c r="Z612" s="9"/>
      <c r="AA612" s="9"/>
      <c r="AB612" s="9"/>
      <c r="AC612" s="9"/>
      <c r="AD612" s="9"/>
      <c r="AE612" s="9"/>
      <c r="AF612" s="9"/>
      <c r="AG612" s="9"/>
      <c r="AH612" s="9"/>
      <c r="AI612" s="9"/>
      <c r="AJ612" s="9"/>
      <c r="AK612" s="9"/>
      <c r="AL612" s="9"/>
      <c r="AM612" s="10"/>
      <c r="AN612" s="535"/>
      <c r="AO612" s="6">
        <f t="shared" si="27"/>
        <v>0</v>
      </c>
      <c r="AP612" s="6" t="str">
        <f>IF($D612="","",IF(COUNTIF(SPDB!$B$5:$B$50,$D612)=0,"適用無い？確認して",_xlfn.XLOOKUP($D612,SPDB!$B$5:$B$50,SPDB!$H$5:$H$50,"",,)))</f>
        <v/>
      </c>
      <c r="AQ612" s="112"/>
      <c r="AR612" s="6" t="str">
        <f t="shared" si="28"/>
        <v/>
      </c>
      <c r="AS612" s="6" t="str">
        <f>IF(D612="","",IF(AP612=0,"データ無!!",IF(COUNTIF(WeDB!$D$4:$D$183,$AP612)&gt;0,"WE適用",IF(AP612="適用無い？確認して","データ無!!",IF(AP612="（適用外）","適用無し","WE適用")))))</f>
        <v/>
      </c>
      <c r="AT612" s="6" t="str">
        <f>IF(AND(AS612="WE適用",COUNTIF(Planning!$AS$10:$AS$896,$AP612&amp;"_"&amp;$AR612)&gt;0),"計画ok",IF(AND(AS612="WE適用",COUNTIF(Planning!$AS$10:$AS$896,$AP612&amp;"_"&amp;$AR612)=0),"未反映NG",""))</f>
        <v/>
      </c>
      <c r="AU612" s="6" t="str">
        <f t="shared" si="29"/>
        <v>_</v>
      </c>
    </row>
    <row r="613" spans="1:47" hidden="1" x14ac:dyDescent="0.35">
      <c r="A613" s="8"/>
      <c r="B613" s="9"/>
      <c r="C613" s="9"/>
      <c r="D613" s="9"/>
      <c r="E613" s="9"/>
      <c r="F613" s="9"/>
      <c r="G613" s="9"/>
      <c r="H613" s="9"/>
      <c r="I613" s="9"/>
      <c r="J613" s="9"/>
      <c r="K613" s="9"/>
      <c r="L613" s="9"/>
      <c r="M613" s="9"/>
      <c r="N613" s="9"/>
      <c r="O613" s="9"/>
      <c r="P613" s="9"/>
      <c r="Q613" s="9"/>
      <c r="R613" s="9"/>
      <c r="S613" s="9"/>
      <c r="T613" s="9"/>
      <c r="U613" s="9"/>
      <c r="V613" s="9"/>
      <c r="W613" s="9"/>
      <c r="X613" s="9"/>
      <c r="Y613" s="9"/>
      <c r="Z613" s="9"/>
      <c r="AA613" s="9"/>
      <c r="AB613" s="9"/>
      <c r="AC613" s="9"/>
      <c r="AD613" s="9"/>
      <c r="AE613" s="9"/>
      <c r="AF613" s="9"/>
      <c r="AG613" s="9"/>
      <c r="AH613" s="9"/>
      <c r="AI613" s="9"/>
      <c r="AJ613" s="9"/>
      <c r="AK613" s="9"/>
      <c r="AL613" s="9"/>
      <c r="AM613" s="10"/>
      <c r="AN613" s="535"/>
      <c r="AO613" s="6">
        <f t="shared" si="27"/>
        <v>0</v>
      </c>
      <c r="AP613" s="6" t="str">
        <f>IF($D613="","",IF(COUNTIF(SPDB!$B$5:$B$50,$D613)=0,"適用無い？確認して",_xlfn.XLOOKUP($D613,SPDB!$B$5:$B$50,SPDB!$H$5:$H$50,"",,)))</f>
        <v/>
      </c>
      <c r="AQ613" s="112"/>
      <c r="AR613" s="6" t="str">
        <f t="shared" si="28"/>
        <v/>
      </c>
      <c r="AS613" s="6" t="str">
        <f>IF(D613="","",IF(AP613=0,"データ無!!",IF(COUNTIF(WeDB!$D$4:$D$183,$AP613)&gt;0,"WE適用",IF(AP613="適用無い？確認して","データ無!!",IF(AP613="（適用外）","適用無し","WE適用")))))</f>
        <v/>
      </c>
      <c r="AT613" s="6" t="str">
        <f>IF(AND(AS613="WE適用",COUNTIF(Planning!$AS$10:$AS$896,$AP613&amp;"_"&amp;$AR613)&gt;0),"計画ok",IF(AND(AS613="WE適用",COUNTIF(Planning!$AS$10:$AS$896,$AP613&amp;"_"&amp;$AR613)=0),"未反映NG",""))</f>
        <v/>
      </c>
      <c r="AU613" s="6" t="str">
        <f t="shared" si="29"/>
        <v>_</v>
      </c>
    </row>
    <row r="614" spans="1:47" hidden="1" x14ac:dyDescent="0.35">
      <c r="A614" s="8"/>
      <c r="B614" s="9"/>
      <c r="C614" s="9"/>
      <c r="D614" s="9"/>
      <c r="E614" s="9"/>
      <c r="F614" s="9"/>
      <c r="G614" s="9"/>
      <c r="H614" s="9"/>
      <c r="I614" s="9"/>
      <c r="J614" s="9"/>
      <c r="K614" s="9"/>
      <c r="L614" s="9"/>
      <c r="M614" s="9"/>
      <c r="N614" s="9"/>
      <c r="O614" s="9"/>
      <c r="P614" s="9"/>
      <c r="Q614" s="9"/>
      <c r="R614" s="9"/>
      <c r="S614" s="9"/>
      <c r="T614" s="9"/>
      <c r="U614" s="9"/>
      <c r="V614" s="9"/>
      <c r="W614" s="9"/>
      <c r="X614" s="9"/>
      <c r="Y614" s="9"/>
      <c r="Z614" s="9"/>
      <c r="AA614" s="9"/>
      <c r="AB614" s="9"/>
      <c r="AC614" s="9"/>
      <c r="AD614" s="9"/>
      <c r="AE614" s="9"/>
      <c r="AF614" s="9"/>
      <c r="AG614" s="9"/>
      <c r="AH614" s="9"/>
      <c r="AI614" s="9"/>
      <c r="AJ614" s="9"/>
      <c r="AK614" s="9"/>
      <c r="AL614" s="9"/>
      <c r="AM614" s="10"/>
      <c r="AN614" s="535"/>
      <c r="AO614" s="6">
        <f t="shared" si="27"/>
        <v>0</v>
      </c>
      <c r="AP614" s="6" t="str">
        <f>IF($D614="","",IF(COUNTIF(SPDB!$B$5:$B$50,$D614)=0,"適用無い？確認して",_xlfn.XLOOKUP($D614,SPDB!$B$5:$B$50,SPDB!$H$5:$H$50,"",,)))</f>
        <v/>
      </c>
      <c r="AQ614" s="112"/>
      <c r="AR614" s="6" t="str">
        <f t="shared" si="28"/>
        <v/>
      </c>
      <c r="AS614" s="6" t="str">
        <f>IF(D614="","",IF(AP614=0,"データ無!!",IF(COUNTIF(WeDB!$D$4:$D$183,$AP614)&gt;0,"WE適用",IF(AP614="適用無い？確認して","データ無!!",IF(AP614="（適用外）","適用無し","WE適用")))))</f>
        <v/>
      </c>
      <c r="AT614" s="6" t="str">
        <f>IF(AND(AS614="WE適用",COUNTIF(Planning!$AS$10:$AS$896,$AP614&amp;"_"&amp;$AR614)&gt;0),"計画ok",IF(AND(AS614="WE適用",COUNTIF(Planning!$AS$10:$AS$896,$AP614&amp;"_"&amp;$AR614)=0),"未反映NG",""))</f>
        <v/>
      </c>
      <c r="AU614" s="6" t="str">
        <f t="shared" si="29"/>
        <v>_</v>
      </c>
    </row>
    <row r="615" spans="1:47" hidden="1" x14ac:dyDescent="0.35">
      <c r="A615" s="8"/>
      <c r="B615" s="9"/>
      <c r="C615" s="9"/>
      <c r="D615" s="9"/>
      <c r="E615" s="9"/>
      <c r="F615" s="9"/>
      <c r="G615" s="9"/>
      <c r="H615" s="9"/>
      <c r="I615" s="9"/>
      <c r="J615" s="9"/>
      <c r="K615" s="9"/>
      <c r="L615" s="9"/>
      <c r="M615" s="9"/>
      <c r="N615" s="9"/>
      <c r="O615" s="9"/>
      <c r="P615" s="9"/>
      <c r="Q615" s="9"/>
      <c r="R615" s="9"/>
      <c r="S615" s="9"/>
      <c r="T615" s="9"/>
      <c r="U615" s="9"/>
      <c r="V615" s="9"/>
      <c r="W615" s="9"/>
      <c r="X615" s="9"/>
      <c r="Y615" s="9"/>
      <c r="Z615" s="9"/>
      <c r="AA615" s="9"/>
      <c r="AB615" s="9"/>
      <c r="AC615" s="9"/>
      <c r="AD615" s="9"/>
      <c r="AE615" s="9"/>
      <c r="AF615" s="9"/>
      <c r="AG615" s="9"/>
      <c r="AH615" s="9"/>
      <c r="AI615" s="9"/>
      <c r="AJ615" s="9"/>
      <c r="AK615" s="9"/>
      <c r="AL615" s="9"/>
      <c r="AM615" s="10"/>
      <c r="AN615" s="535"/>
      <c r="AO615" s="6">
        <f t="shared" si="27"/>
        <v>0</v>
      </c>
      <c r="AP615" s="6" t="str">
        <f>IF($D615="","",IF(COUNTIF(SPDB!$B$5:$B$50,$D615)=0,"適用無い？確認して",_xlfn.XLOOKUP($D615,SPDB!$B$5:$B$50,SPDB!$H$5:$H$50,"",,)))</f>
        <v/>
      </c>
      <c r="AQ615" s="112"/>
      <c r="AR615" s="6" t="str">
        <f t="shared" si="28"/>
        <v/>
      </c>
      <c r="AS615" s="6" t="str">
        <f>IF(D615="","",IF(AP615=0,"データ無!!",IF(COUNTIF(WeDB!$D$4:$D$183,$AP615)&gt;0,"WE適用",IF(AP615="適用無い？確認して","データ無!!",IF(AP615="（適用外）","適用無し","WE適用")))))</f>
        <v/>
      </c>
      <c r="AT615" s="6" t="str">
        <f>IF(AND(AS615="WE適用",COUNTIF(Planning!$AS$10:$AS$896,$AP615&amp;"_"&amp;$AR615)&gt;0),"計画ok",IF(AND(AS615="WE適用",COUNTIF(Planning!$AS$10:$AS$896,$AP615&amp;"_"&amp;$AR615)=0),"未反映NG",""))</f>
        <v/>
      </c>
      <c r="AU615" s="6" t="str">
        <f t="shared" si="29"/>
        <v>_</v>
      </c>
    </row>
    <row r="616" spans="1:47" hidden="1" x14ac:dyDescent="0.35">
      <c r="A616" s="8"/>
      <c r="B616" s="9"/>
      <c r="C616" s="9"/>
      <c r="D616" s="9"/>
      <c r="E616" s="9"/>
      <c r="F616" s="9"/>
      <c r="G616" s="9"/>
      <c r="H616" s="9"/>
      <c r="I616" s="9"/>
      <c r="J616" s="9"/>
      <c r="K616" s="9"/>
      <c r="L616" s="9"/>
      <c r="M616" s="9"/>
      <c r="N616" s="9"/>
      <c r="O616" s="9"/>
      <c r="P616" s="9"/>
      <c r="Q616" s="9"/>
      <c r="R616" s="9"/>
      <c r="S616" s="9"/>
      <c r="T616" s="9"/>
      <c r="U616" s="9"/>
      <c r="V616" s="9"/>
      <c r="W616" s="9"/>
      <c r="X616" s="9"/>
      <c r="Y616" s="9"/>
      <c r="Z616" s="9"/>
      <c r="AA616" s="9"/>
      <c r="AB616" s="9"/>
      <c r="AC616" s="9"/>
      <c r="AD616" s="9"/>
      <c r="AE616" s="9"/>
      <c r="AF616" s="9"/>
      <c r="AG616" s="9"/>
      <c r="AH616" s="9"/>
      <c r="AI616" s="9"/>
      <c r="AJ616" s="9"/>
      <c r="AK616" s="9"/>
      <c r="AL616" s="9"/>
      <c r="AM616" s="10"/>
      <c r="AN616" s="535"/>
      <c r="AO616" s="6">
        <f t="shared" si="27"/>
        <v>0</v>
      </c>
      <c r="AP616" s="6" t="str">
        <f>IF($D616="","",IF(COUNTIF(SPDB!$B$5:$B$50,$D616)=0,"適用無い？確認して",_xlfn.XLOOKUP($D616,SPDB!$B$5:$B$50,SPDB!$H$5:$H$50,"",,)))</f>
        <v/>
      </c>
      <c r="AQ616" s="112"/>
      <c r="AR616" s="6" t="str">
        <f t="shared" si="28"/>
        <v/>
      </c>
      <c r="AS616" s="6" t="str">
        <f>IF(D616="","",IF(AP616=0,"データ無!!",IF(COUNTIF(WeDB!$D$4:$D$183,$AP616)&gt;0,"WE適用",IF(AP616="適用無い？確認して","データ無!!",IF(AP616="（適用外）","適用無し","WE適用")))))</f>
        <v/>
      </c>
      <c r="AT616" s="6" t="str">
        <f>IF(AND(AS616="WE適用",COUNTIF(Planning!$AS$10:$AS$896,$AP616&amp;"_"&amp;$AR616)&gt;0),"計画ok",IF(AND(AS616="WE適用",COUNTIF(Planning!$AS$10:$AS$896,$AP616&amp;"_"&amp;$AR616)=0),"未反映NG",""))</f>
        <v/>
      </c>
      <c r="AU616" s="6" t="str">
        <f t="shared" si="29"/>
        <v>_</v>
      </c>
    </row>
    <row r="617" spans="1:47" hidden="1" x14ac:dyDescent="0.35">
      <c r="A617" s="8"/>
      <c r="B617" s="9"/>
      <c r="C617" s="9"/>
      <c r="D617" s="9"/>
      <c r="E617" s="9"/>
      <c r="F617" s="9"/>
      <c r="G617" s="9"/>
      <c r="H617" s="9"/>
      <c r="I617" s="9"/>
      <c r="J617" s="9"/>
      <c r="K617" s="9"/>
      <c r="L617" s="9"/>
      <c r="M617" s="9"/>
      <c r="N617" s="9"/>
      <c r="O617" s="9"/>
      <c r="P617" s="9"/>
      <c r="Q617" s="9"/>
      <c r="R617" s="9"/>
      <c r="S617" s="9"/>
      <c r="T617" s="9"/>
      <c r="U617" s="9"/>
      <c r="V617" s="9"/>
      <c r="W617" s="9"/>
      <c r="X617" s="9"/>
      <c r="Y617" s="9"/>
      <c r="Z617" s="9"/>
      <c r="AA617" s="9"/>
      <c r="AB617" s="9"/>
      <c r="AC617" s="9"/>
      <c r="AD617" s="9"/>
      <c r="AE617" s="9"/>
      <c r="AF617" s="9"/>
      <c r="AG617" s="9"/>
      <c r="AH617" s="9"/>
      <c r="AI617" s="9"/>
      <c r="AJ617" s="9"/>
      <c r="AK617" s="9"/>
      <c r="AL617" s="9"/>
      <c r="AM617" s="10"/>
      <c r="AN617" s="535"/>
      <c r="AO617" s="6">
        <f t="shared" si="27"/>
        <v>0</v>
      </c>
      <c r="AP617" s="6" t="str">
        <f>IF($D617="","",IF(COUNTIF(SPDB!$B$5:$B$50,$D617)=0,"適用無い？確認して",_xlfn.XLOOKUP($D617,SPDB!$B$5:$B$50,SPDB!$H$5:$H$50,"",,)))</f>
        <v/>
      </c>
      <c r="AQ617" s="112"/>
      <c r="AR617" s="6" t="str">
        <f t="shared" si="28"/>
        <v/>
      </c>
      <c r="AS617" s="6" t="str">
        <f>IF(D617="","",IF(AP617=0,"データ無!!",IF(COUNTIF(WeDB!$D$4:$D$183,$AP617)&gt;0,"WE適用",IF(AP617="適用無い？確認して","データ無!!",IF(AP617="（適用外）","適用無し","WE適用")))))</f>
        <v/>
      </c>
      <c r="AT617" s="6" t="str">
        <f>IF(AND(AS617="WE適用",COUNTIF(Planning!$AS$10:$AS$896,$AP617&amp;"_"&amp;$AR617)&gt;0),"計画ok",IF(AND(AS617="WE適用",COUNTIF(Planning!$AS$10:$AS$896,$AP617&amp;"_"&amp;$AR617)=0),"未反映NG",""))</f>
        <v/>
      </c>
      <c r="AU617" s="6" t="str">
        <f t="shared" si="29"/>
        <v>_</v>
      </c>
    </row>
    <row r="618" spans="1:47" hidden="1" x14ac:dyDescent="0.35">
      <c r="A618" s="8"/>
      <c r="B618" s="9"/>
      <c r="C618" s="9"/>
      <c r="D618" s="9"/>
      <c r="E618" s="9"/>
      <c r="F618" s="9"/>
      <c r="G618" s="9"/>
      <c r="H618" s="9"/>
      <c r="I618" s="9"/>
      <c r="J618" s="9"/>
      <c r="K618" s="9"/>
      <c r="L618" s="9"/>
      <c r="M618" s="9"/>
      <c r="N618" s="9"/>
      <c r="O618" s="9"/>
      <c r="P618" s="9"/>
      <c r="Q618" s="9"/>
      <c r="R618" s="9"/>
      <c r="S618" s="9"/>
      <c r="T618" s="9"/>
      <c r="U618" s="9"/>
      <c r="V618" s="9"/>
      <c r="W618" s="9"/>
      <c r="X618" s="9"/>
      <c r="Y618" s="9"/>
      <c r="Z618" s="9"/>
      <c r="AA618" s="9"/>
      <c r="AB618" s="9"/>
      <c r="AC618" s="9"/>
      <c r="AD618" s="9"/>
      <c r="AE618" s="9"/>
      <c r="AF618" s="9"/>
      <c r="AG618" s="9"/>
      <c r="AH618" s="9"/>
      <c r="AI618" s="9"/>
      <c r="AJ618" s="9"/>
      <c r="AK618" s="9"/>
      <c r="AL618" s="9"/>
      <c r="AM618" s="10"/>
      <c r="AN618" s="535"/>
      <c r="AO618" s="6">
        <f t="shared" si="27"/>
        <v>0</v>
      </c>
      <c r="AP618" s="6" t="str">
        <f>IF($D618="","",IF(COUNTIF(SPDB!$B$5:$B$50,$D618)=0,"適用無い？確認して",_xlfn.XLOOKUP($D618,SPDB!$B$5:$B$50,SPDB!$H$5:$H$50,"",,)))</f>
        <v/>
      </c>
      <c r="AQ618" s="112"/>
      <c r="AR618" s="6" t="str">
        <f t="shared" si="28"/>
        <v/>
      </c>
      <c r="AS618" s="6" t="str">
        <f>IF(D618="","",IF(AP618=0,"データ無!!",IF(COUNTIF(WeDB!$D$4:$D$183,$AP618)&gt;0,"WE適用",IF(AP618="適用無い？確認して","データ無!!",IF(AP618="（適用外）","適用無し","WE適用")))))</f>
        <v/>
      </c>
      <c r="AT618" s="6" t="str">
        <f>IF(AND(AS618="WE適用",COUNTIF(Planning!$AS$10:$AS$896,$AP618&amp;"_"&amp;$AR618)&gt;0),"計画ok",IF(AND(AS618="WE適用",COUNTIF(Planning!$AS$10:$AS$896,$AP618&amp;"_"&amp;$AR618)=0),"未反映NG",""))</f>
        <v/>
      </c>
      <c r="AU618" s="6" t="str">
        <f t="shared" si="29"/>
        <v>_</v>
      </c>
    </row>
    <row r="619" spans="1:47" hidden="1" x14ac:dyDescent="0.35">
      <c r="A619" s="8"/>
      <c r="B619" s="9"/>
      <c r="C619" s="9"/>
      <c r="D619" s="9"/>
      <c r="E619" s="9"/>
      <c r="F619" s="9"/>
      <c r="G619" s="9"/>
      <c r="H619" s="9"/>
      <c r="I619" s="9"/>
      <c r="J619" s="9"/>
      <c r="K619" s="9"/>
      <c r="L619" s="9"/>
      <c r="M619" s="9"/>
      <c r="N619" s="9"/>
      <c r="O619" s="9"/>
      <c r="P619" s="9"/>
      <c r="Q619" s="9"/>
      <c r="R619" s="9"/>
      <c r="S619" s="9"/>
      <c r="T619" s="9"/>
      <c r="U619" s="9"/>
      <c r="V619" s="9"/>
      <c r="W619" s="9"/>
      <c r="X619" s="9"/>
      <c r="Y619" s="9"/>
      <c r="Z619" s="9"/>
      <c r="AA619" s="9"/>
      <c r="AB619" s="9"/>
      <c r="AC619" s="9"/>
      <c r="AD619" s="9"/>
      <c r="AE619" s="9"/>
      <c r="AF619" s="9"/>
      <c r="AG619" s="9"/>
      <c r="AH619" s="9"/>
      <c r="AI619" s="9"/>
      <c r="AJ619" s="9"/>
      <c r="AK619" s="9"/>
      <c r="AL619" s="9"/>
      <c r="AM619" s="10"/>
      <c r="AN619" s="535"/>
      <c r="AO619" s="6">
        <f t="shared" si="27"/>
        <v>0</v>
      </c>
      <c r="AP619" s="6" t="str">
        <f>IF($D619="","",IF(COUNTIF(SPDB!$B$5:$B$50,$D619)=0,"適用無い？確認して",_xlfn.XLOOKUP($D619,SPDB!$B$5:$B$50,SPDB!$H$5:$H$50,"",,)))</f>
        <v/>
      </c>
      <c r="AQ619" s="112"/>
      <c r="AR619" s="6" t="str">
        <f t="shared" si="28"/>
        <v/>
      </c>
      <c r="AS619" s="6" t="str">
        <f>IF(D619="","",IF(AP619=0,"データ無!!",IF(COUNTIF(WeDB!$D$4:$D$183,$AP619)&gt;0,"WE適用",IF(AP619="適用無い？確認して","データ無!!",IF(AP619="（適用外）","適用無し","WE適用")))))</f>
        <v/>
      </c>
      <c r="AT619" s="6" t="str">
        <f>IF(AND(AS619="WE適用",COUNTIF(Planning!$AS$10:$AS$896,$AP619&amp;"_"&amp;$AR619)&gt;0),"計画ok",IF(AND(AS619="WE適用",COUNTIF(Planning!$AS$10:$AS$896,$AP619&amp;"_"&amp;$AR619)=0),"未反映NG",""))</f>
        <v/>
      </c>
      <c r="AU619" s="6" t="str">
        <f t="shared" si="29"/>
        <v>_</v>
      </c>
    </row>
    <row r="620" spans="1:47" hidden="1" x14ac:dyDescent="0.35">
      <c r="A620" s="8"/>
      <c r="B620" s="9"/>
      <c r="C620" s="9"/>
      <c r="D620" s="9"/>
      <c r="E620" s="9"/>
      <c r="F620" s="9"/>
      <c r="G620" s="9"/>
      <c r="H620" s="9"/>
      <c r="I620" s="9"/>
      <c r="J620" s="9"/>
      <c r="K620" s="9"/>
      <c r="L620" s="9"/>
      <c r="M620" s="9"/>
      <c r="N620" s="9"/>
      <c r="O620" s="9"/>
      <c r="P620" s="9"/>
      <c r="Q620" s="9"/>
      <c r="R620" s="9"/>
      <c r="S620" s="9"/>
      <c r="T620" s="9"/>
      <c r="U620" s="9"/>
      <c r="V620" s="9"/>
      <c r="W620" s="9"/>
      <c r="X620" s="9"/>
      <c r="Y620" s="9"/>
      <c r="Z620" s="9"/>
      <c r="AA620" s="9"/>
      <c r="AB620" s="9"/>
      <c r="AC620" s="9"/>
      <c r="AD620" s="9"/>
      <c r="AE620" s="9"/>
      <c r="AF620" s="9"/>
      <c r="AG620" s="9"/>
      <c r="AH620" s="9"/>
      <c r="AI620" s="9"/>
      <c r="AJ620" s="9"/>
      <c r="AK620" s="9"/>
      <c r="AL620" s="9"/>
      <c r="AM620" s="10"/>
      <c r="AN620" s="535"/>
      <c r="AO620" s="6">
        <f t="shared" si="27"/>
        <v>0</v>
      </c>
      <c r="AP620" s="6" t="str">
        <f>IF($D620="","",IF(COUNTIF(SPDB!$B$5:$B$50,$D620)=0,"適用無い？確認して",_xlfn.XLOOKUP($D620,SPDB!$B$5:$B$50,SPDB!$H$5:$H$50,"",,)))</f>
        <v/>
      </c>
      <c r="AQ620" s="112"/>
      <c r="AR620" s="6" t="str">
        <f t="shared" si="28"/>
        <v/>
      </c>
      <c r="AS620" s="6" t="str">
        <f>IF(D620="","",IF(AP620=0,"データ無!!",IF(COUNTIF(WeDB!$D$4:$D$183,$AP620)&gt;0,"WE適用",IF(AP620="適用無い？確認して","データ無!!",IF(AP620="（適用外）","適用無し","WE適用")))))</f>
        <v/>
      </c>
      <c r="AT620" s="6" t="str">
        <f>IF(AND(AS620="WE適用",COUNTIF(Planning!$AS$10:$AS$896,$AP620&amp;"_"&amp;$AR620)&gt;0),"計画ok",IF(AND(AS620="WE適用",COUNTIF(Planning!$AS$10:$AS$896,$AP620&amp;"_"&amp;$AR620)=0),"未反映NG",""))</f>
        <v/>
      </c>
      <c r="AU620" s="6" t="str">
        <f t="shared" si="29"/>
        <v>_</v>
      </c>
    </row>
    <row r="621" spans="1:47" hidden="1" x14ac:dyDescent="0.35">
      <c r="A621" s="8"/>
      <c r="B621" s="9"/>
      <c r="C621" s="9"/>
      <c r="D621" s="9"/>
      <c r="E621" s="9"/>
      <c r="F621" s="9"/>
      <c r="G621" s="9"/>
      <c r="H621" s="9"/>
      <c r="I621" s="9"/>
      <c r="J621" s="9"/>
      <c r="K621" s="9"/>
      <c r="L621" s="9"/>
      <c r="M621" s="9"/>
      <c r="N621" s="9"/>
      <c r="O621" s="9"/>
      <c r="P621" s="9"/>
      <c r="Q621" s="9"/>
      <c r="R621" s="9"/>
      <c r="S621" s="9"/>
      <c r="T621" s="9"/>
      <c r="U621" s="9"/>
      <c r="V621" s="9"/>
      <c r="W621" s="9"/>
      <c r="X621" s="9"/>
      <c r="Y621" s="9"/>
      <c r="Z621" s="9"/>
      <c r="AA621" s="9"/>
      <c r="AB621" s="9"/>
      <c r="AC621" s="9"/>
      <c r="AD621" s="9"/>
      <c r="AE621" s="9"/>
      <c r="AF621" s="9"/>
      <c r="AG621" s="9"/>
      <c r="AH621" s="9"/>
      <c r="AI621" s="9"/>
      <c r="AJ621" s="9"/>
      <c r="AK621" s="9"/>
      <c r="AL621" s="9"/>
      <c r="AM621" s="10"/>
      <c r="AN621" s="535"/>
      <c r="AO621" s="6">
        <f t="shared" si="27"/>
        <v>0</v>
      </c>
      <c r="AP621" s="6" t="str">
        <f>IF($D621="","",IF(COUNTIF(SPDB!$B$5:$B$50,$D621)=0,"適用無い？確認して",_xlfn.XLOOKUP($D621,SPDB!$B$5:$B$50,SPDB!$H$5:$H$50,"",,)))</f>
        <v/>
      </c>
      <c r="AQ621" s="112"/>
      <c r="AR621" s="6" t="str">
        <f t="shared" si="28"/>
        <v/>
      </c>
      <c r="AS621" s="6" t="str">
        <f>IF(D621="","",IF(AP621=0,"データ無!!",IF(COUNTIF(WeDB!$D$4:$D$183,$AP621)&gt;0,"WE適用",IF(AP621="適用無い？確認して","データ無!!",IF(AP621="（適用外）","適用無し","WE適用")))))</f>
        <v/>
      </c>
      <c r="AT621" s="6" t="str">
        <f>IF(AND(AS621="WE適用",COUNTIF(Planning!$AS$10:$AS$896,$AP621&amp;"_"&amp;$AR621)&gt;0),"計画ok",IF(AND(AS621="WE適用",COUNTIF(Planning!$AS$10:$AS$896,$AP621&amp;"_"&amp;$AR621)=0),"未反映NG",""))</f>
        <v/>
      </c>
      <c r="AU621" s="6" t="str">
        <f t="shared" si="29"/>
        <v>_</v>
      </c>
    </row>
    <row r="622" spans="1:47" hidden="1" x14ac:dyDescent="0.35">
      <c r="A622" s="8"/>
      <c r="B622" s="9"/>
      <c r="C622" s="9"/>
      <c r="D622" s="9"/>
      <c r="E622" s="9"/>
      <c r="F622" s="9"/>
      <c r="G622" s="9"/>
      <c r="H622" s="9"/>
      <c r="I622" s="9"/>
      <c r="J622" s="9"/>
      <c r="K622" s="9"/>
      <c r="L622" s="9"/>
      <c r="M622" s="9"/>
      <c r="N622" s="9"/>
      <c r="O622" s="9"/>
      <c r="P622" s="9"/>
      <c r="Q622" s="9"/>
      <c r="R622" s="9"/>
      <c r="S622" s="9"/>
      <c r="T622" s="9"/>
      <c r="U622" s="9"/>
      <c r="V622" s="9"/>
      <c r="W622" s="9"/>
      <c r="X622" s="9"/>
      <c r="Y622" s="9"/>
      <c r="Z622" s="9"/>
      <c r="AA622" s="9"/>
      <c r="AB622" s="9"/>
      <c r="AC622" s="9"/>
      <c r="AD622" s="9"/>
      <c r="AE622" s="9"/>
      <c r="AF622" s="9"/>
      <c r="AG622" s="9"/>
      <c r="AH622" s="9"/>
      <c r="AI622" s="9"/>
      <c r="AJ622" s="9"/>
      <c r="AK622" s="9"/>
      <c r="AL622" s="9"/>
      <c r="AM622" s="10"/>
      <c r="AN622" s="535"/>
      <c r="AO622" s="6">
        <f t="shared" si="27"/>
        <v>0</v>
      </c>
      <c r="AP622" s="6" t="str">
        <f>IF($D622="","",IF(COUNTIF(SPDB!$B$5:$B$50,$D622)=0,"適用無い？確認して",_xlfn.XLOOKUP($D622,SPDB!$B$5:$B$50,SPDB!$H$5:$H$50,"",,)))</f>
        <v/>
      </c>
      <c r="AQ622" s="112"/>
      <c r="AR622" s="6" t="str">
        <f t="shared" si="28"/>
        <v/>
      </c>
      <c r="AS622" s="6" t="str">
        <f>IF(D622="","",IF(AP622=0,"データ無!!",IF(COUNTIF(WeDB!$D$4:$D$183,$AP622)&gt;0,"WE適用",IF(AP622="適用無い？確認して","データ無!!",IF(AP622="（適用外）","適用無し","WE適用")))))</f>
        <v/>
      </c>
      <c r="AT622" s="6" t="str">
        <f>IF(AND(AS622="WE適用",COUNTIF(Planning!$AS$10:$AS$896,$AP622&amp;"_"&amp;$AR622)&gt;0),"計画ok",IF(AND(AS622="WE適用",COUNTIF(Planning!$AS$10:$AS$896,$AP622&amp;"_"&amp;$AR622)=0),"未反映NG",""))</f>
        <v/>
      </c>
      <c r="AU622" s="6" t="str">
        <f t="shared" si="29"/>
        <v>_</v>
      </c>
    </row>
    <row r="623" spans="1:47" hidden="1" x14ac:dyDescent="0.35">
      <c r="A623" s="8"/>
      <c r="B623" s="9"/>
      <c r="C623" s="9"/>
      <c r="D623" s="9"/>
      <c r="E623" s="9"/>
      <c r="F623" s="9"/>
      <c r="G623" s="9"/>
      <c r="H623" s="9"/>
      <c r="I623" s="9"/>
      <c r="J623" s="9"/>
      <c r="K623" s="9"/>
      <c r="L623" s="9"/>
      <c r="M623" s="9"/>
      <c r="N623" s="9"/>
      <c r="O623" s="9"/>
      <c r="P623" s="9"/>
      <c r="Q623" s="9"/>
      <c r="R623" s="9"/>
      <c r="S623" s="9"/>
      <c r="T623" s="9"/>
      <c r="U623" s="9"/>
      <c r="V623" s="9"/>
      <c r="W623" s="9"/>
      <c r="X623" s="9"/>
      <c r="Y623" s="9"/>
      <c r="Z623" s="9"/>
      <c r="AA623" s="9"/>
      <c r="AB623" s="9"/>
      <c r="AC623" s="9"/>
      <c r="AD623" s="9"/>
      <c r="AE623" s="9"/>
      <c r="AF623" s="9"/>
      <c r="AG623" s="9"/>
      <c r="AH623" s="9"/>
      <c r="AI623" s="9"/>
      <c r="AJ623" s="9"/>
      <c r="AK623" s="9"/>
      <c r="AL623" s="9"/>
      <c r="AM623" s="10"/>
      <c r="AN623" s="535"/>
      <c r="AO623" s="6">
        <f t="shared" si="27"/>
        <v>0</v>
      </c>
      <c r="AP623" s="6" t="str">
        <f>IF($D623="","",IF(COUNTIF(SPDB!$B$5:$B$50,$D623)=0,"適用無い？確認して",_xlfn.XLOOKUP($D623,SPDB!$B$5:$B$50,SPDB!$H$5:$H$50,"",,)))</f>
        <v/>
      </c>
      <c r="AQ623" s="112"/>
      <c r="AR623" s="6" t="str">
        <f t="shared" si="28"/>
        <v/>
      </c>
      <c r="AS623" s="6" t="str">
        <f>IF(D623="","",IF(AP623=0,"データ無!!",IF(COUNTIF(WeDB!$D$4:$D$183,$AP623)&gt;0,"WE適用",IF(AP623="適用無い？確認して","データ無!!",IF(AP623="（適用外）","適用無し","WE適用")))))</f>
        <v/>
      </c>
      <c r="AT623" s="6" t="str">
        <f>IF(AND(AS623="WE適用",COUNTIF(Planning!$AS$10:$AS$896,$AP623&amp;"_"&amp;$AR623)&gt;0),"計画ok",IF(AND(AS623="WE適用",COUNTIF(Planning!$AS$10:$AS$896,$AP623&amp;"_"&amp;$AR623)=0),"未反映NG",""))</f>
        <v/>
      </c>
      <c r="AU623" s="6" t="str">
        <f t="shared" si="29"/>
        <v>_</v>
      </c>
    </row>
    <row r="624" spans="1:47" hidden="1" x14ac:dyDescent="0.35">
      <c r="A624" s="8"/>
      <c r="B624" s="9"/>
      <c r="C624" s="9"/>
      <c r="D624" s="9"/>
      <c r="E624" s="9"/>
      <c r="F624" s="9"/>
      <c r="G624" s="9"/>
      <c r="H624" s="9"/>
      <c r="I624" s="9"/>
      <c r="J624" s="9"/>
      <c r="K624" s="9"/>
      <c r="L624" s="9"/>
      <c r="M624" s="9"/>
      <c r="N624" s="9"/>
      <c r="O624" s="9"/>
      <c r="P624" s="9"/>
      <c r="Q624" s="9"/>
      <c r="R624" s="9"/>
      <c r="S624" s="9"/>
      <c r="T624" s="9"/>
      <c r="U624" s="9"/>
      <c r="V624" s="9"/>
      <c r="W624" s="9"/>
      <c r="X624" s="9"/>
      <c r="Y624" s="9"/>
      <c r="Z624" s="9"/>
      <c r="AA624" s="9"/>
      <c r="AB624" s="9"/>
      <c r="AC624" s="9"/>
      <c r="AD624" s="9"/>
      <c r="AE624" s="9"/>
      <c r="AF624" s="9"/>
      <c r="AG624" s="9"/>
      <c r="AH624" s="9"/>
      <c r="AI624" s="9"/>
      <c r="AJ624" s="9"/>
      <c r="AK624" s="9"/>
      <c r="AL624" s="9"/>
      <c r="AM624" s="10"/>
      <c r="AN624" s="535"/>
      <c r="AO624" s="6">
        <f t="shared" si="27"/>
        <v>0</v>
      </c>
      <c r="AP624" s="6" t="str">
        <f>IF($D624="","",IF(COUNTIF(SPDB!$B$5:$B$50,$D624)=0,"適用無い？確認して",_xlfn.XLOOKUP($D624,SPDB!$B$5:$B$50,SPDB!$H$5:$H$50,"",,)))</f>
        <v/>
      </c>
      <c r="AQ624" s="112"/>
      <c r="AR624" s="6" t="str">
        <f t="shared" si="28"/>
        <v/>
      </c>
      <c r="AS624" s="6" t="str">
        <f>IF(D624="","",IF(AP624=0,"データ無!!",IF(COUNTIF(WeDB!$D$4:$D$183,$AP624)&gt;0,"WE適用",IF(AP624="適用無い？確認して","データ無!!",IF(AP624="（適用外）","適用無し","WE適用")))))</f>
        <v/>
      </c>
      <c r="AT624" s="6" t="str">
        <f>IF(AND(AS624="WE適用",COUNTIF(Planning!$AS$10:$AS$896,$AP624&amp;"_"&amp;$AR624)&gt;0),"計画ok",IF(AND(AS624="WE適用",COUNTIF(Planning!$AS$10:$AS$896,$AP624&amp;"_"&amp;$AR624)=0),"未反映NG",""))</f>
        <v/>
      </c>
      <c r="AU624" s="6" t="str">
        <f t="shared" si="29"/>
        <v>_</v>
      </c>
    </row>
    <row r="625" spans="1:47" hidden="1" x14ac:dyDescent="0.35">
      <c r="A625" s="8"/>
      <c r="B625" s="9"/>
      <c r="C625" s="9"/>
      <c r="D625" s="9"/>
      <c r="E625" s="9"/>
      <c r="F625" s="9"/>
      <c r="G625" s="9"/>
      <c r="H625" s="9"/>
      <c r="I625" s="9"/>
      <c r="J625" s="9"/>
      <c r="K625" s="9"/>
      <c r="L625" s="9"/>
      <c r="M625" s="9"/>
      <c r="N625" s="9"/>
      <c r="O625" s="9"/>
      <c r="P625" s="9"/>
      <c r="Q625" s="9"/>
      <c r="R625" s="9"/>
      <c r="S625" s="9"/>
      <c r="T625" s="9"/>
      <c r="U625" s="9"/>
      <c r="V625" s="9"/>
      <c r="W625" s="9"/>
      <c r="X625" s="9"/>
      <c r="Y625" s="9"/>
      <c r="Z625" s="9"/>
      <c r="AA625" s="9"/>
      <c r="AB625" s="9"/>
      <c r="AC625" s="9"/>
      <c r="AD625" s="9"/>
      <c r="AE625" s="9"/>
      <c r="AF625" s="9"/>
      <c r="AG625" s="9"/>
      <c r="AH625" s="9"/>
      <c r="AI625" s="9"/>
      <c r="AJ625" s="9"/>
      <c r="AK625" s="9"/>
      <c r="AL625" s="9"/>
      <c r="AM625" s="10"/>
      <c r="AN625" s="535"/>
      <c r="AO625" s="6">
        <f t="shared" si="27"/>
        <v>0</v>
      </c>
      <c r="AP625" s="6" t="str">
        <f>IF($D625="","",IF(COUNTIF(SPDB!$B$5:$B$50,$D625)=0,"適用無い？確認して",_xlfn.XLOOKUP($D625,SPDB!$B$5:$B$50,SPDB!$H$5:$H$50,"",,)))</f>
        <v/>
      </c>
      <c r="AQ625" s="112"/>
      <c r="AR625" s="6" t="str">
        <f t="shared" si="28"/>
        <v/>
      </c>
      <c r="AS625" s="6" t="str">
        <f>IF(D625="","",IF(AP625=0,"データ無!!",IF(COUNTIF(WeDB!$D$4:$D$183,$AP625)&gt;0,"WE適用",IF(AP625="適用無い？確認して","データ無!!",IF(AP625="（適用外）","適用無し","WE適用")))))</f>
        <v/>
      </c>
      <c r="AT625" s="6" t="str">
        <f>IF(AND(AS625="WE適用",COUNTIF(Planning!$AS$10:$AS$896,$AP625&amp;"_"&amp;$AR625)&gt;0),"計画ok",IF(AND(AS625="WE適用",COUNTIF(Planning!$AS$10:$AS$896,$AP625&amp;"_"&amp;$AR625)=0),"未反映NG",""))</f>
        <v/>
      </c>
      <c r="AU625" s="6" t="str">
        <f t="shared" si="29"/>
        <v>_</v>
      </c>
    </row>
    <row r="626" spans="1:47" hidden="1" x14ac:dyDescent="0.35">
      <c r="A626" s="8"/>
      <c r="B626" s="9"/>
      <c r="C626" s="9"/>
      <c r="D626" s="9"/>
      <c r="E626" s="9"/>
      <c r="F626" s="9"/>
      <c r="G626" s="9"/>
      <c r="H626" s="9"/>
      <c r="I626" s="9"/>
      <c r="J626" s="9"/>
      <c r="K626" s="9"/>
      <c r="L626" s="9"/>
      <c r="M626" s="9"/>
      <c r="N626" s="9"/>
      <c r="O626" s="9"/>
      <c r="P626" s="9"/>
      <c r="Q626" s="9"/>
      <c r="R626" s="9"/>
      <c r="S626" s="9"/>
      <c r="T626" s="9"/>
      <c r="U626" s="9"/>
      <c r="V626" s="9"/>
      <c r="W626" s="9"/>
      <c r="X626" s="9"/>
      <c r="Y626" s="9"/>
      <c r="Z626" s="9"/>
      <c r="AA626" s="9"/>
      <c r="AB626" s="9"/>
      <c r="AC626" s="9"/>
      <c r="AD626" s="9"/>
      <c r="AE626" s="9"/>
      <c r="AF626" s="9"/>
      <c r="AG626" s="9"/>
      <c r="AH626" s="9"/>
      <c r="AI626" s="9"/>
      <c r="AJ626" s="9"/>
      <c r="AK626" s="9"/>
      <c r="AL626" s="9"/>
      <c r="AM626" s="10"/>
      <c r="AN626" s="535"/>
      <c r="AO626" s="6">
        <f t="shared" si="27"/>
        <v>0</v>
      </c>
      <c r="AP626" s="6" t="str">
        <f>IF($D626="","",IF(COUNTIF(SPDB!$B$5:$B$50,$D626)=0,"適用無い？確認して",_xlfn.XLOOKUP($D626,SPDB!$B$5:$B$50,SPDB!$H$5:$H$50,"",,)))</f>
        <v/>
      </c>
      <c r="AQ626" s="112"/>
      <c r="AR626" s="6" t="str">
        <f t="shared" si="28"/>
        <v/>
      </c>
      <c r="AS626" s="6" t="str">
        <f>IF(D626="","",IF(AP626=0,"データ無!!",IF(COUNTIF(WeDB!$D$4:$D$183,$AP626)&gt;0,"WE適用",IF(AP626="適用無い？確認して","データ無!!",IF(AP626="（適用外）","適用無し","WE適用")))))</f>
        <v/>
      </c>
      <c r="AT626" s="6" t="str">
        <f>IF(AND(AS626="WE適用",COUNTIF(Planning!$AS$10:$AS$896,$AP626&amp;"_"&amp;$AR626)&gt;0),"計画ok",IF(AND(AS626="WE適用",COUNTIF(Planning!$AS$10:$AS$896,$AP626&amp;"_"&amp;$AR626)=0),"未反映NG",""))</f>
        <v/>
      </c>
      <c r="AU626" s="6" t="str">
        <f t="shared" si="29"/>
        <v>_</v>
      </c>
    </row>
    <row r="627" spans="1:47" hidden="1" x14ac:dyDescent="0.35">
      <c r="A627" s="8"/>
      <c r="B627" s="9"/>
      <c r="C627" s="9"/>
      <c r="D627" s="9"/>
      <c r="E627" s="9"/>
      <c r="F627" s="9"/>
      <c r="G627" s="9"/>
      <c r="H627" s="9"/>
      <c r="I627" s="9"/>
      <c r="J627" s="9"/>
      <c r="K627" s="9"/>
      <c r="L627" s="9"/>
      <c r="M627" s="9"/>
      <c r="N627" s="9"/>
      <c r="O627" s="9"/>
      <c r="P627" s="9"/>
      <c r="Q627" s="9"/>
      <c r="R627" s="9"/>
      <c r="S627" s="9"/>
      <c r="T627" s="9"/>
      <c r="U627" s="9"/>
      <c r="V627" s="9"/>
      <c r="W627" s="9"/>
      <c r="X627" s="9"/>
      <c r="Y627" s="9"/>
      <c r="Z627" s="9"/>
      <c r="AA627" s="9"/>
      <c r="AB627" s="9"/>
      <c r="AC627" s="9"/>
      <c r="AD627" s="9"/>
      <c r="AE627" s="9"/>
      <c r="AF627" s="9"/>
      <c r="AG627" s="9"/>
      <c r="AH627" s="9"/>
      <c r="AI627" s="9"/>
      <c r="AJ627" s="9"/>
      <c r="AK627" s="9"/>
      <c r="AL627" s="9"/>
      <c r="AM627" s="10"/>
      <c r="AN627" s="535"/>
      <c r="AO627" s="6">
        <f t="shared" si="27"/>
        <v>0</v>
      </c>
      <c r="AP627" s="6" t="str">
        <f>IF($D627="","",IF(COUNTIF(SPDB!$B$5:$B$50,$D627)=0,"適用無い？確認して",_xlfn.XLOOKUP($D627,SPDB!$B$5:$B$50,SPDB!$H$5:$H$50,"",,)))</f>
        <v/>
      </c>
      <c r="AQ627" s="112"/>
      <c r="AR627" s="6" t="str">
        <f t="shared" si="28"/>
        <v/>
      </c>
      <c r="AS627" s="6" t="str">
        <f>IF(D627="","",IF(AP627=0,"データ無!!",IF(COUNTIF(WeDB!$D$4:$D$183,$AP627)&gt;0,"WE適用",IF(AP627="適用無い？確認して","データ無!!",IF(AP627="（適用外）","適用無し","WE適用")))))</f>
        <v/>
      </c>
      <c r="AT627" s="6" t="str">
        <f>IF(AND(AS627="WE適用",COUNTIF(Planning!$AS$10:$AS$896,$AP627&amp;"_"&amp;$AR627)&gt;0),"計画ok",IF(AND(AS627="WE適用",COUNTIF(Planning!$AS$10:$AS$896,$AP627&amp;"_"&amp;$AR627)=0),"未反映NG",""))</f>
        <v/>
      </c>
      <c r="AU627" s="6" t="str">
        <f t="shared" si="29"/>
        <v>_</v>
      </c>
    </row>
    <row r="628" spans="1:47" hidden="1" x14ac:dyDescent="0.35">
      <c r="A628" s="8"/>
      <c r="B628" s="9"/>
      <c r="C628" s="9"/>
      <c r="D628" s="9"/>
      <c r="E628" s="9"/>
      <c r="F628" s="9"/>
      <c r="G628" s="9"/>
      <c r="H628" s="9"/>
      <c r="I628" s="9"/>
      <c r="J628" s="9"/>
      <c r="K628" s="9"/>
      <c r="L628" s="9"/>
      <c r="M628" s="9"/>
      <c r="N628" s="9"/>
      <c r="O628" s="9"/>
      <c r="P628" s="9"/>
      <c r="Q628" s="9"/>
      <c r="R628" s="9"/>
      <c r="S628" s="9"/>
      <c r="T628" s="9"/>
      <c r="U628" s="9"/>
      <c r="V628" s="9"/>
      <c r="W628" s="9"/>
      <c r="X628" s="9"/>
      <c r="Y628" s="9"/>
      <c r="Z628" s="9"/>
      <c r="AA628" s="9"/>
      <c r="AB628" s="9"/>
      <c r="AC628" s="9"/>
      <c r="AD628" s="9"/>
      <c r="AE628" s="9"/>
      <c r="AF628" s="9"/>
      <c r="AG628" s="9"/>
      <c r="AH628" s="9"/>
      <c r="AI628" s="9"/>
      <c r="AJ628" s="9"/>
      <c r="AK628" s="9"/>
      <c r="AL628" s="9"/>
      <c r="AM628" s="10"/>
      <c r="AN628" s="535"/>
      <c r="AO628" s="6">
        <f t="shared" si="27"/>
        <v>0</v>
      </c>
      <c r="AP628" s="6" t="str">
        <f>IF($D628="","",IF(COUNTIF(SPDB!$B$5:$B$50,$D628)=0,"適用無い？確認して",_xlfn.XLOOKUP($D628,SPDB!$B$5:$B$50,SPDB!$H$5:$H$50,"",,)))</f>
        <v/>
      </c>
      <c r="AQ628" s="112"/>
      <c r="AR628" s="6" t="str">
        <f t="shared" si="28"/>
        <v/>
      </c>
      <c r="AS628" s="6" t="str">
        <f>IF(D628="","",IF(AP628=0,"データ無!!",IF(COUNTIF(WeDB!$D$4:$D$183,$AP628)&gt;0,"WE適用",IF(AP628="適用無い？確認して","データ無!!",IF(AP628="（適用外）","適用無し","WE適用")))))</f>
        <v/>
      </c>
      <c r="AT628" s="6" t="str">
        <f>IF(AND(AS628="WE適用",COUNTIF(Planning!$AS$10:$AS$896,$AP628&amp;"_"&amp;$AR628)&gt;0),"計画ok",IF(AND(AS628="WE適用",COUNTIF(Planning!$AS$10:$AS$896,$AP628&amp;"_"&amp;$AR628)=0),"未反映NG",""))</f>
        <v/>
      </c>
      <c r="AU628" s="6" t="str">
        <f t="shared" si="29"/>
        <v>_</v>
      </c>
    </row>
    <row r="629" spans="1:47" hidden="1" x14ac:dyDescent="0.35">
      <c r="A629" s="8"/>
      <c r="B629" s="9"/>
      <c r="C629" s="9"/>
      <c r="D629" s="9"/>
      <c r="E629" s="9"/>
      <c r="F629" s="9"/>
      <c r="G629" s="9"/>
      <c r="H629" s="9"/>
      <c r="I629" s="9"/>
      <c r="J629" s="9"/>
      <c r="K629" s="9"/>
      <c r="L629" s="9"/>
      <c r="M629" s="9"/>
      <c r="N629" s="9"/>
      <c r="O629" s="9"/>
      <c r="P629" s="9"/>
      <c r="Q629" s="9"/>
      <c r="R629" s="9"/>
      <c r="S629" s="9"/>
      <c r="T629" s="9"/>
      <c r="U629" s="9"/>
      <c r="V629" s="9"/>
      <c r="W629" s="9"/>
      <c r="X629" s="9"/>
      <c r="Y629" s="9"/>
      <c r="Z629" s="9"/>
      <c r="AA629" s="9"/>
      <c r="AB629" s="9"/>
      <c r="AC629" s="9"/>
      <c r="AD629" s="9"/>
      <c r="AE629" s="9"/>
      <c r="AF629" s="9"/>
      <c r="AG629" s="9"/>
      <c r="AH629" s="9"/>
      <c r="AI629" s="9"/>
      <c r="AJ629" s="9"/>
      <c r="AK629" s="9"/>
      <c r="AL629" s="9"/>
      <c r="AM629" s="10"/>
      <c r="AN629" s="535"/>
      <c r="AO629" s="6">
        <f t="shared" si="27"/>
        <v>0</v>
      </c>
      <c r="AP629" s="6" t="str">
        <f>IF($D629="","",IF(COUNTIF(SPDB!$B$5:$B$50,$D629)=0,"適用無い？確認して",_xlfn.XLOOKUP($D629,SPDB!$B$5:$B$50,SPDB!$H$5:$H$50,"",,)))</f>
        <v/>
      </c>
      <c r="AQ629" s="112"/>
      <c r="AR629" s="6" t="str">
        <f t="shared" si="28"/>
        <v/>
      </c>
      <c r="AS629" s="6" t="str">
        <f>IF(D629="","",IF(AP629=0,"データ無!!",IF(COUNTIF(WeDB!$D$4:$D$183,$AP629)&gt;0,"WE適用",IF(AP629="適用無い？確認して","データ無!!",IF(AP629="（適用外）","適用無し","WE適用")))))</f>
        <v/>
      </c>
      <c r="AT629" s="6" t="str">
        <f>IF(AND(AS629="WE適用",COUNTIF(Planning!$AS$10:$AS$896,$AP629&amp;"_"&amp;$AR629)&gt;0),"計画ok",IF(AND(AS629="WE適用",COUNTIF(Planning!$AS$10:$AS$896,$AP629&amp;"_"&amp;$AR629)=0),"未反映NG",""))</f>
        <v/>
      </c>
      <c r="AU629" s="6" t="str">
        <f t="shared" si="29"/>
        <v>_</v>
      </c>
    </row>
    <row r="630" spans="1:47" hidden="1" x14ac:dyDescent="0.35">
      <c r="A630" s="8"/>
      <c r="B630" s="9"/>
      <c r="C630" s="9"/>
      <c r="D630" s="9"/>
      <c r="E630" s="9"/>
      <c r="F630" s="9"/>
      <c r="G630" s="9"/>
      <c r="H630" s="9"/>
      <c r="I630" s="9"/>
      <c r="J630" s="9"/>
      <c r="K630" s="9"/>
      <c r="L630" s="9"/>
      <c r="M630" s="9"/>
      <c r="N630" s="9"/>
      <c r="O630" s="9"/>
      <c r="P630" s="9"/>
      <c r="Q630" s="9"/>
      <c r="R630" s="9"/>
      <c r="S630" s="9"/>
      <c r="T630" s="9"/>
      <c r="U630" s="9"/>
      <c r="V630" s="9"/>
      <c r="W630" s="9"/>
      <c r="X630" s="9"/>
      <c r="Y630" s="9"/>
      <c r="Z630" s="9"/>
      <c r="AA630" s="9"/>
      <c r="AB630" s="9"/>
      <c r="AC630" s="9"/>
      <c r="AD630" s="9"/>
      <c r="AE630" s="9"/>
      <c r="AF630" s="9"/>
      <c r="AG630" s="9"/>
      <c r="AH630" s="9"/>
      <c r="AI630" s="9"/>
      <c r="AJ630" s="9"/>
      <c r="AK630" s="9"/>
      <c r="AL630" s="9"/>
      <c r="AM630" s="10"/>
      <c r="AN630" s="535"/>
      <c r="AO630" s="6">
        <f t="shared" si="27"/>
        <v>0</v>
      </c>
      <c r="AP630" s="6" t="str">
        <f>IF($D630="","",IF(COUNTIF(SPDB!$B$5:$B$50,$D630)=0,"適用無い？確認して",_xlfn.XLOOKUP($D630,SPDB!$B$5:$B$50,SPDB!$H$5:$H$50,"",,)))</f>
        <v/>
      </c>
      <c r="AQ630" s="112"/>
      <c r="AR630" s="6" t="str">
        <f t="shared" si="28"/>
        <v/>
      </c>
      <c r="AS630" s="6" t="str">
        <f>IF(D630="","",IF(AP630=0,"データ無!!",IF(COUNTIF(WeDB!$D$4:$D$183,$AP630)&gt;0,"WE適用",IF(AP630="適用無い？確認して","データ無!!",IF(AP630="（適用外）","適用無し","WE適用")))))</f>
        <v/>
      </c>
      <c r="AT630" s="6" t="str">
        <f>IF(AND(AS630="WE適用",COUNTIF(Planning!$AS$10:$AS$896,$AP630&amp;"_"&amp;$AR630)&gt;0),"計画ok",IF(AND(AS630="WE適用",COUNTIF(Planning!$AS$10:$AS$896,$AP630&amp;"_"&amp;$AR630)=0),"未反映NG",""))</f>
        <v/>
      </c>
      <c r="AU630" s="6" t="str">
        <f t="shared" si="29"/>
        <v>_</v>
      </c>
    </row>
    <row r="631" spans="1:47" hidden="1" x14ac:dyDescent="0.35">
      <c r="A631" s="8"/>
      <c r="B631" s="9"/>
      <c r="C631" s="9"/>
      <c r="D631" s="9"/>
      <c r="E631" s="9"/>
      <c r="F631" s="9"/>
      <c r="G631" s="9"/>
      <c r="H631" s="9"/>
      <c r="I631" s="9"/>
      <c r="J631" s="9"/>
      <c r="K631" s="9"/>
      <c r="L631" s="9"/>
      <c r="M631" s="9"/>
      <c r="N631" s="9"/>
      <c r="O631" s="9"/>
      <c r="P631" s="9"/>
      <c r="Q631" s="9"/>
      <c r="R631" s="9"/>
      <c r="S631" s="9"/>
      <c r="T631" s="9"/>
      <c r="U631" s="9"/>
      <c r="V631" s="9"/>
      <c r="W631" s="9"/>
      <c r="X631" s="9"/>
      <c r="Y631" s="9"/>
      <c r="Z631" s="9"/>
      <c r="AA631" s="9"/>
      <c r="AB631" s="9"/>
      <c r="AC631" s="9"/>
      <c r="AD631" s="9"/>
      <c r="AE631" s="9"/>
      <c r="AF631" s="9"/>
      <c r="AG631" s="9"/>
      <c r="AH631" s="9"/>
      <c r="AI631" s="9"/>
      <c r="AJ631" s="9"/>
      <c r="AK631" s="9"/>
      <c r="AL631" s="9"/>
      <c r="AM631" s="10"/>
      <c r="AN631" s="535"/>
      <c r="AO631" s="6">
        <f t="shared" si="27"/>
        <v>0</v>
      </c>
      <c r="AP631" s="6" t="str">
        <f>IF($D631="","",IF(COUNTIF(SPDB!$B$5:$B$50,$D631)=0,"適用無い？確認して",_xlfn.XLOOKUP($D631,SPDB!$B$5:$B$50,SPDB!$H$5:$H$50,"",,)))</f>
        <v/>
      </c>
      <c r="AQ631" s="112"/>
      <c r="AR631" s="6" t="str">
        <f t="shared" si="28"/>
        <v/>
      </c>
      <c r="AS631" s="6" t="str">
        <f>IF(D631="","",IF(AP631=0,"データ無!!",IF(COUNTIF(WeDB!$D$4:$D$183,$AP631)&gt;0,"WE適用",IF(AP631="適用無い？確認して","データ無!!",IF(AP631="（適用外）","適用無し","WE適用")))))</f>
        <v/>
      </c>
      <c r="AT631" s="6" t="str">
        <f>IF(AND(AS631="WE適用",COUNTIF(Planning!$AS$10:$AS$896,$AP631&amp;"_"&amp;$AR631)&gt;0),"計画ok",IF(AND(AS631="WE適用",COUNTIF(Planning!$AS$10:$AS$896,$AP631&amp;"_"&amp;$AR631)=0),"未反映NG",""))</f>
        <v/>
      </c>
      <c r="AU631" s="6" t="str">
        <f t="shared" si="29"/>
        <v>_</v>
      </c>
    </row>
    <row r="632" spans="1:47" hidden="1" x14ac:dyDescent="0.35">
      <c r="A632" s="8"/>
      <c r="B632" s="9"/>
      <c r="C632" s="9"/>
      <c r="D632" s="9"/>
      <c r="E632" s="9"/>
      <c r="F632" s="9"/>
      <c r="G632" s="9"/>
      <c r="H632" s="9"/>
      <c r="I632" s="9"/>
      <c r="J632" s="9"/>
      <c r="K632" s="9"/>
      <c r="L632" s="9"/>
      <c r="M632" s="9"/>
      <c r="N632" s="9"/>
      <c r="O632" s="9"/>
      <c r="P632" s="9"/>
      <c r="Q632" s="9"/>
      <c r="R632" s="9"/>
      <c r="S632" s="9"/>
      <c r="T632" s="9"/>
      <c r="U632" s="9"/>
      <c r="V632" s="9"/>
      <c r="W632" s="9"/>
      <c r="X632" s="9"/>
      <c r="Y632" s="9"/>
      <c r="Z632" s="9"/>
      <c r="AA632" s="9"/>
      <c r="AB632" s="9"/>
      <c r="AC632" s="9"/>
      <c r="AD632" s="9"/>
      <c r="AE632" s="9"/>
      <c r="AF632" s="9"/>
      <c r="AG632" s="9"/>
      <c r="AH632" s="9"/>
      <c r="AI632" s="9"/>
      <c r="AJ632" s="9"/>
      <c r="AK632" s="9"/>
      <c r="AL632" s="9"/>
      <c r="AM632" s="10"/>
      <c r="AN632" s="535"/>
      <c r="AO632" s="6">
        <f t="shared" si="27"/>
        <v>0</v>
      </c>
      <c r="AP632" s="6" t="str">
        <f>IF($D632="","",IF(COUNTIF(SPDB!$B$5:$B$50,$D632)=0,"適用無い？確認して",_xlfn.XLOOKUP($D632,SPDB!$B$5:$B$50,SPDB!$H$5:$H$50,"",,)))</f>
        <v/>
      </c>
      <c r="AQ632" s="112"/>
      <c r="AR632" s="6" t="str">
        <f t="shared" si="28"/>
        <v/>
      </c>
      <c r="AS632" s="6" t="str">
        <f>IF(D632="","",IF(AP632=0,"データ無!!",IF(COUNTIF(WeDB!$D$4:$D$183,$AP632)&gt;0,"WE適用",IF(AP632="適用無い？確認して","データ無!!",IF(AP632="（適用外）","適用無し","WE適用")))))</f>
        <v/>
      </c>
      <c r="AT632" s="6" t="str">
        <f>IF(AND(AS632="WE適用",COUNTIF(Planning!$AS$10:$AS$896,$AP632&amp;"_"&amp;$AR632)&gt;0),"計画ok",IF(AND(AS632="WE適用",COUNTIF(Planning!$AS$10:$AS$896,$AP632&amp;"_"&amp;$AR632)=0),"未反映NG",""))</f>
        <v/>
      </c>
      <c r="AU632" s="6" t="str">
        <f t="shared" si="29"/>
        <v>_</v>
      </c>
    </row>
    <row r="633" spans="1:47" hidden="1" x14ac:dyDescent="0.35">
      <c r="A633" s="8"/>
      <c r="B633" s="9"/>
      <c r="C633" s="9"/>
      <c r="D633" s="9"/>
      <c r="E633" s="9"/>
      <c r="F633" s="9"/>
      <c r="G633" s="9"/>
      <c r="H633" s="9"/>
      <c r="I633" s="9"/>
      <c r="J633" s="9"/>
      <c r="K633" s="9"/>
      <c r="L633" s="9"/>
      <c r="M633" s="9"/>
      <c r="N633" s="9"/>
      <c r="O633" s="9"/>
      <c r="P633" s="9"/>
      <c r="Q633" s="9"/>
      <c r="R633" s="9"/>
      <c r="S633" s="9"/>
      <c r="T633" s="9"/>
      <c r="U633" s="9"/>
      <c r="V633" s="9"/>
      <c r="W633" s="9"/>
      <c r="X633" s="9"/>
      <c r="Y633" s="9"/>
      <c r="Z633" s="9"/>
      <c r="AA633" s="9"/>
      <c r="AB633" s="9"/>
      <c r="AC633" s="9"/>
      <c r="AD633" s="9"/>
      <c r="AE633" s="9"/>
      <c r="AF633" s="9"/>
      <c r="AG633" s="9"/>
      <c r="AH633" s="9"/>
      <c r="AI633" s="9"/>
      <c r="AJ633" s="9"/>
      <c r="AK633" s="9"/>
      <c r="AL633" s="9"/>
      <c r="AM633" s="10"/>
      <c r="AN633" s="535"/>
      <c r="AO633" s="6">
        <f t="shared" si="27"/>
        <v>0</v>
      </c>
      <c r="AP633" s="6" t="str">
        <f>IF($D633="","",IF(COUNTIF(SPDB!$B$5:$B$50,$D633)=0,"適用無い？確認して",_xlfn.XLOOKUP($D633,SPDB!$B$5:$B$50,SPDB!$H$5:$H$50,"",,)))</f>
        <v/>
      </c>
      <c r="AQ633" s="112"/>
      <c r="AR633" s="6" t="str">
        <f t="shared" si="28"/>
        <v/>
      </c>
      <c r="AS633" s="6" t="str">
        <f>IF(D633="","",IF(AP633=0,"データ無!!",IF(COUNTIF(WeDB!$D$4:$D$183,$AP633)&gt;0,"WE適用",IF(AP633="適用無い？確認して","データ無!!",IF(AP633="（適用外）","適用無し","WE適用")))))</f>
        <v/>
      </c>
      <c r="AT633" s="6" t="str">
        <f>IF(AND(AS633="WE適用",COUNTIF(Planning!$AS$10:$AS$896,$AP633&amp;"_"&amp;$AR633)&gt;0),"計画ok",IF(AND(AS633="WE適用",COUNTIF(Planning!$AS$10:$AS$896,$AP633&amp;"_"&amp;$AR633)=0),"未反映NG",""))</f>
        <v/>
      </c>
      <c r="AU633" s="6" t="str">
        <f t="shared" si="29"/>
        <v>_</v>
      </c>
    </row>
    <row r="634" spans="1:47" hidden="1" x14ac:dyDescent="0.35">
      <c r="A634" s="8"/>
      <c r="B634" s="9"/>
      <c r="C634" s="9"/>
      <c r="D634" s="9"/>
      <c r="E634" s="9"/>
      <c r="F634" s="9"/>
      <c r="G634" s="9"/>
      <c r="H634" s="9"/>
      <c r="I634" s="9"/>
      <c r="J634" s="9"/>
      <c r="K634" s="9"/>
      <c r="L634" s="9"/>
      <c r="M634" s="9"/>
      <c r="N634" s="9"/>
      <c r="O634" s="9"/>
      <c r="P634" s="9"/>
      <c r="Q634" s="9"/>
      <c r="R634" s="9"/>
      <c r="S634" s="9"/>
      <c r="T634" s="9"/>
      <c r="U634" s="9"/>
      <c r="V634" s="9"/>
      <c r="W634" s="9"/>
      <c r="X634" s="9"/>
      <c r="Y634" s="9"/>
      <c r="Z634" s="9"/>
      <c r="AA634" s="9"/>
      <c r="AB634" s="9"/>
      <c r="AC634" s="9"/>
      <c r="AD634" s="9"/>
      <c r="AE634" s="9"/>
      <c r="AF634" s="9"/>
      <c r="AG634" s="9"/>
      <c r="AH634" s="9"/>
      <c r="AI634" s="9"/>
      <c r="AJ634" s="9"/>
      <c r="AK634" s="9"/>
      <c r="AL634" s="9"/>
      <c r="AM634" s="10"/>
      <c r="AN634" s="535"/>
      <c r="AO634" s="6">
        <f t="shared" si="27"/>
        <v>0</v>
      </c>
      <c r="AP634" s="6" t="str">
        <f>IF($D634="","",IF(COUNTIF(SPDB!$B$5:$B$50,$D634)=0,"適用無い？確認して",_xlfn.XLOOKUP($D634,SPDB!$B$5:$B$50,SPDB!$H$5:$H$50,"",,)))</f>
        <v/>
      </c>
      <c r="AQ634" s="112"/>
      <c r="AR634" s="6" t="str">
        <f t="shared" si="28"/>
        <v/>
      </c>
      <c r="AS634" s="6" t="str">
        <f>IF(D634="","",IF(AP634=0,"データ無!!",IF(COUNTIF(WeDB!$D$4:$D$183,$AP634)&gt;0,"WE適用",IF(AP634="適用無い？確認して","データ無!!",IF(AP634="（適用外）","適用無し","WE適用")))))</f>
        <v/>
      </c>
      <c r="AT634" s="6" t="str">
        <f>IF(AND(AS634="WE適用",COUNTIF(Planning!$AS$10:$AS$896,$AP634&amp;"_"&amp;$AR634)&gt;0),"計画ok",IF(AND(AS634="WE適用",COUNTIF(Planning!$AS$10:$AS$896,$AP634&amp;"_"&amp;$AR634)=0),"未反映NG",""))</f>
        <v/>
      </c>
      <c r="AU634" s="6" t="str">
        <f t="shared" si="29"/>
        <v>_</v>
      </c>
    </row>
    <row r="635" spans="1:47" hidden="1" x14ac:dyDescent="0.35">
      <c r="A635" s="8"/>
      <c r="B635" s="9"/>
      <c r="C635" s="9"/>
      <c r="D635" s="9"/>
      <c r="E635" s="9"/>
      <c r="F635" s="9"/>
      <c r="G635" s="9"/>
      <c r="H635" s="9"/>
      <c r="I635" s="9"/>
      <c r="J635" s="9"/>
      <c r="K635" s="9"/>
      <c r="L635" s="9"/>
      <c r="M635" s="9"/>
      <c r="N635" s="9"/>
      <c r="O635" s="9"/>
      <c r="P635" s="9"/>
      <c r="Q635" s="9"/>
      <c r="R635" s="9"/>
      <c r="S635" s="9"/>
      <c r="T635" s="9"/>
      <c r="U635" s="9"/>
      <c r="V635" s="9"/>
      <c r="W635" s="9"/>
      <c r="X635" s="9"/>
      <c r="Y635" s="9"/>
      <c r="Z635" s="9"/>
      <c r="AA635" s="9"/>
      <c r="AB635" s="9"/>
      <c r="AC635" s="9"/>
      <c r="AD635" s="9"/>
      <c r="AE635" s="9"/>
      <c r="AF635" s="9"/>
      <c r="AG635" s="9"/>
      <c r="AH635" s="9"/>
      <c r="AI635" s="9"/>
      <c r="AJ635" s="9"/>
      <c r="AK635" s="9"/>
      <c r="AL635" s="9"/>
      <c r="AM635" s="10"/>
      <c r="AN635" s="535"/>
      <c r="AO635" s="6">
        <f t="shared" si="27"/>
        <v>0</v>
      </c>
      <c r="AP635" s="6" t="str">
        <f>IF($D635="","",IF(COUNTIF(SPDB!$B$5:$B$50,$D635)=0,"適用無い？確認して",_xlfn.XLOOKUP($D635,SPDB!$B$5:$B$50,SPDB!$H$5:$H$50,"",,)))</f>
        <v/>
      </c>
      <c r="AQ635" s="112"/>
      <c r="AR635" s="6" t="str">
        <f t="shared" si="28"/>
        <v/>
      </c>
      <c r="AS635" s="6" t="str">
        <f>IF(D635="","",IF(AP635=0,"データ無!!",IF(COUNTIF(WeDB!$D$4:$D$183,$AP635)&gt;0,"WE適用",IF(AP635="適用無い？確認して","データ無!!",IF(AP635="（適用外）","適用無し","WE適用")))))</f>
        <v/>
      </c>
      <c r="AT635" s="6" t="str">
        <f>IF(AND(AS635="WE適用",COUNTIF(Planning!$AS$10:$AS$896,$AP635&amp;"_"&amp;$AR635)&gt;0),"計画ok",IF(AND(AS635="WE適用",COUNTIF(Planning!$AS$10:$AS$896,$AP635&amp;"_"&amp;$AR635)=0),"未反映NG",""))</f>
        <v/>
      </c>
      <c r="AU635" s="6" t="str">
        <f t="shared" si="29"/>
        <v>_</v>
      </c>
    </row>
    <row r="636" spans="1:47" hidden="1" x14ac:dyDescent="0.35">
      <c r="A636" s="8"/>
      <c r="B636" s="9"/>
      <c r="C636" s="9"/>
      <c r="D636" s="9"/>
      <c r="E636" s="9"/>
      <c r="F636" s="9"/>
      <c r="G636" s="9"/>
      <c r="H636" s="9"/>
      <c r="I636" s="9"/>
      <c r="J636" s="9"/>
      <c r="K636" s="9"/>
      <c r="L636" s="9"/>
      <c r="M636" s="9"/>
      <c r="N636" s="9"/>
      <c r="O636" s="9"/>
      <c r="P636" s="9"/>
      <c r="Q636" s="9"/>
      <c r="R636" s="9"/>
      <c r="S636" s="9"/>
      <c r="T636" s="9"/>
      <c r="U636" s="9"/>
      <c r="V636" s="9"/>
      <c r="W636" s="9"/>
      <c r="X636" s="9"/>
      <c r="Y636" s="9"/>
      <c r="Z636" s="9"/>
      <c r="AA636" s="9"/>
      <c r="AB636" s="9"/>
      <c r="AC636" s="9"/>
      <c r="AD636" s="9"/>
      <c r="AE636" s="9"/>
      <c r="AF636" s="9"/>
      <c r="AG636" s="9"/>
      <c r="AH636" s="9"/>
      <c r="AI636" s="9"/>
      <c r="AJ636" s="9"/>
      <c r="AK636" s="9"/>
      <c r="AL636" s="9"/>
      <c r="AM636" s="10"/>
      <c r="AN636" s="535"/>
      <c r="AO636" s="6">
        <f t="shared" si="27"/>
        <v>0</v>
      </c>
      <c r="AP636" s="6" t="str">
        <f>IF($D636="","",IF(COUNTIF(SPDB!$B$5:$B$50,$D636)=0,"適用無い？確認して",_xlfn.XLOOKUP($D636,SPDB!$B$5:$B$50,SPDB!$H$5:$H$50,"",,)))</f>
        <v/>
      </c>
      <c r="AQ636" s="112"/>
      <c r="AR636" s="6" t="str">
        <f t="shared" si="28"/>
        <v/>
      </c>
      <c r="AS636" s="6" t="str">
        <f>IF(D636="","",IF(AP636=0,"データ無!!",IF(COUNTIF(WeDB!$D$4:$D$183,$AP636)&gt;0,"WE適用",IF(AP636="適用無い？確認して","データ無!!",IF(AP636="（適用外）","適用無し","WE適用")))))</f>
        <v/>
      </c>
      <c r="AT636" s="6" t="str">
        <f>IF(AND(AS636="WE適用",COUNTIF(Planning!$AS$10:$AS$896,$AP636&amp;"_"&amp;$AR636)&gt;0),"計画ok",IF(AND(AS636="WE適用",COUNTIF(Planning!$AS$10:$AS$896,$AP636&amp;"_"&amp;$AR636)=0),"未反映NG",""))</f>
        <v/>
      </c>
      <c r="AU636" s="6" t="str">
        <f t="shared" si="29"/>
        <v>_</v>
      </c>
    </row>
    <row r="637" spans="1:47" hidden="1" x14ac:dyDescent="0.35">
      <c r="A637" s="8"/>
      <c r="B637" s="9"/>
      <c r="C637" s="9"/>
      <c r="D637" s="9"/>
      <c r="E637" s="9"/>
      <c r="F637" s="9"/>
      <c r="G637" s="9"/>
      <c r="H637" s="9"/>
      <c r="I637" s="9"/>
      <c r="J637" s="9"/>
      <c r="K637" s="9"/>
      <c r="L637" s="9"/>
      <c r="M637" s="9"/>
      <c r="N637" s="9"/>
      <c r="O637" s="9"/>
      <c r="P637" s="9"/>
      <c r="Q637" s="9"/>
      <c r="R637" s="9"/>
      <c r="S637" s="9"/>
      <c r="T637" s="9"/>
      <c r="U637" s="9"/>
      <c r="V637" s="9"/>
      <c r="W637" s="9"/>
      <c r="X637" s="9"/>
      <c r="Y637" s="9"/>
      <c r="Z637" s="9"/>
      <c r="AA637" s="9"/>
      <c r="AB637" s="9"/>
      <c r="AC637" s="9"/>
      <c r="AD637" s="9"/>
      <c r="AE637" s="9"/>
      <c r="AF637" s="9"/>
      <c r="AG637" s="9"/>
      <c r="AH637" s="9"/>
      <c r="AI637" s="9"/>
      <c r="AJ637" s="9"/>
      <c r="AK637" s="9"/>
      <c r="AL637" s="9"/>
      <c r="AM637" s="10"/>
      <c r="AN637" s="535"/>
      <c r="AO637" s="6">
        <f t="shared" si="27"/>
        <v>0</v>
      </c>
      <c r="AP637" s="6" t="str">
        <f>IF($D637="","",IF(COUNTIF(SPDB!$B$5:$B$50,$D637)=0,"適用無い？確認して",_xlfn.XLOOKUP($D637,SPDB!$B$5:$B$50,SPDB!$H$5:$H$50,"",,)))</f>
        <v/>
      </c>
      <c r="AQ637" s="112"/>
      <c r="AR637" s="6" t="str">
        <f t="shared" si="28"/>
        <v/>
      </c>
      <c r="AS637" s="6" t="str">
        <f>IF(D637="","",IF(AP637=0,"データ無!!",IF(COUNTIF(WeDB!$D$4:$D$183,$AP637)&gt;0,"WE適用",IF(AP637="適用無い？確認して","データ無!!",IF(AP637="（適用外）","適用無し","WE適用")))))</f>
        <v/>
      </c>
      <c r="AT637" s="6" t="str">
        <f>IF(AND(AS637="WE適用",COUNTIF(Planning!$AS$10:$AS$896,$AP637&amp;"_"&amp;$AR637)&gt;0),"計画ok",IF(AND(AS637="WE適用",COUNTIF(Planning!$AS$10:$AS$896,$AP637&amp;"_"&amp;$AR637)=0),"未反映NG",""))</f>
        <v/>
      </c>
      <c r="AU637" s="6" t="str">
        <f t="shared" si="29"/>
        <v>_</v>
      </c>
    </row>
    <row r="638" spans="1:47" hidden="1" x14ac:dyDescent="0.35">
      <c r="A638" s="8"/>
      <c r="B638" s="9"/>
      <c r="C638" s="9"/>
      <c r="D638" s="9"/>
      <c r="E638" s="9"/>
      <c r="F638" s="9"/>
      <c r="G638" s="9"/>
      <c r="H638" s="9"/>
      <c r="I638" s="9"/>
      <c r="J638" s="9"/>
      <c r="K638" s="9"/>
      <c r="L638" s="9"/>
      <c r="M638" s="9"/>
      <c r="N638" s="9"/>
      <c r="O638" s="9"/>
      <c r="P638" s="9"/>
      <c r="Q638" s="9"/>
      <c r="R638" s="9"/>
      <c r="S638" s="9"/>
      <c r="T638" s="9"/>
      <c r="U638" s="9"/>
      <c r="V638" s="9"/>
      <c r="W638" s="9"/>
      <c r="X638" s="9"/>
      <c r="Y638" s="9"/>
      <c r="Z638" s="9"/>
      <c r="AA638" s="9"/>
      <c r="AB638" s="9"/>
      <c r="AC638" s="9"/>
      <c r="AD638" s="9"/>
      <c r="AE638" s="9"/>
      <c r="AF638" s="9"/>
      <c r="AG638" s="9"/>
      <c r="AH638" s="9"/>
      <c r="AI638" s="9"/>
      <c r="AJ638" s="9"/>
      <c r="AK638" s="9"/>
      <c r="AL638" s="9"/>
      <c r="AM638" s="10"/>
      <c r="AN638" s="535"/>
      <c r="AO638" s="6">
        <f t="shared" si="27"/>
        <v>0</v>
      </c>
      <c r="AP638" s="6" t="str">
        <f>IF($D638="","",IF(COUNTIF(SPDB!$B$5:$B$50,$D638)=0,"適用無い？確認して",_xlfn.XLOOKUP($D638,SPDB!$B$5:$B$50,SPDB!$H$5:$H$50,"",,)))</f>
        <v/>
      </c>
      <c r="AQ638" s="112"/>
      <c r="AR638" s="6" t="str">
        <f t="shared" si="28"/>
        <v/>
      </c>
      <c r="AS638" s="6" t="str">
        <f>IF(D638="","",IF(AP638=0,"データ無!!",IF(COUNTIF(WeDB!$D$4:$D$183,$AP638)&gt;0,"WE適用",IF(AP638="適用無い？確認して","データ無!!",IF(AP638="（適用外）","適用無し","WE適用")))))</f>
        <v/>
      </c>
      <c r="AT638" s="6" t="str">
        <f>IF(AND(AS638="WE適用",COUNTIF(Planning!$AS$10:$AS$896,$AP638&amp;"_"&amp;$AR638)&gt;0),"計画ok",IF(AND(AS638="WE適用",COUNTIF(Planning!$AS$10:$AS$896,$AP638&amp;"_"&amp;$AR638)=0),"未反映NG",""))</f>
        <v/>
      </c>
      <c r="AU638" s="6" t="str">
        <f t="shared" si="29"/>
        <v>_</v>
      </c>
    </row>
    <row r="639" spans="1:47" hidden="1" x14ac:dyDescent="0.35">
      <c r="A639" s="8"/>
      <c r="B639" s="9"/>
      <c r="C639" s="9"/>
      <c r="D639" s="9"/>
      <c r="E639" s="9"/>
      <c r="F639" s="9"/>
      <c r="G639" s="9"/>
      <c r="H639" s="9"/>
      <c r="I639" s="9"/>
      <c r="J639" s="9"/>
      <c r="K639" s="9"/>
      <c r="L639" s="9"/>
      <c r="M639" s="9"/>
      <c r="N639" s="9"/>
      <c r="O639" s="9"/>
      <c r="P639" s="9"/>
      <c r="Q639" s="9"/>
      <c r="R639" s="9"/>
      <c r="S639" s="9"/>
      <c r="T639" s="9"/>
      <c r="U639" s="9"/>
      <c r="V639" s="9"/>
      <c r="W639" s="9"/>
      <c r="X639" s="9"/>
      <c r="Y639" s="9"/>
      <c r="Z639" s="9"/>
      <c r="AA639" s="9"/>
      <c r="AB639" s="9"/>
      <c r="AC639" s="9"/>
      <c r="AD639" s="9"/>
      <c r="AE639" s="9"/>
      <c r="AF639" s="9"/>
      <c r="AG639" s="9"/>
      <c r="AH639" s="9"/>
      <c r="AI639" s="9"/>
      <c r="AJ639" s="9"/>
      <c r="AK639" s="9"/>
      <c r="AL639" s="9"/>
      <c r="AM639" s="10"/>
      <c r="AN639" s="535"/>
      <c r="AO639" s="6">
        <f t="shared" si="27"/>
        <v>0</v>
      </c>
      <c r="AP639" s="6" t="str">
        <f>IF($D639="","",IF(COUNTIF(SPDB!$B$5:$B$50,$D639)=0,"適用無い？確認して",_xlfn.XLOOKUP($D639,SPDB!$B$5:$B$50,SPDB!$H$5:$H$50,"",,)))</f>
        <v/>
      </c>
      <c r="AQ639" s="112"/>
      <c r="AR639" s="6" t="str">
        <f t="shared" si="28"/>
        <v/>
      </c>
      <c r="AS639" s="6" t="str">
        <f>IF(D639="","",IF(AP639=0,"データ無!!",IF(COUNTIF(WeDB!$D$4:$D$183,$AP639)&gt;0,"WE適用",IF(AP639="適用無い？確認して","データ無!!",IF(AP639="（適用外）","適用無し","WE適用")))))</f>
        <v/>
      </c>
      <c r="AT639" s="6" t="str">
        <f>IF(AND(AS639="WE適用",COUNTIF(Planning!$AS$10:$AS$896,$AP639&amp;"_"&amp;$AR639)&gt;0),"計画ok",IF(AND(AS639="WE適用",COUNTIF(Planning!$AS$10:$AS$896,$AP639&amp;"_"&amp;$AR639)=0),"未反映NG",""))</f>
        <v/>
      </c>
      <c r="AU639" s="6" t="str">
        <f t="shared" si="29"/>
        <v>_</v>
      </c>
    </row>
    <row r="640" spans="1:47" hidden="1" x14ac:dyDescent="0.35">
      <c r="A640" s="8"/>
      <c r="B640" s="9"/>
      <c r="C640" s="9"/>
      <c r="D640" s="9"/>
      <c r="E640" s="9"/>
      <c r="F640" s="9"/>
      <c r="G640" s="9"/>
      <c r="H640" s="9"/>
      <c r="I640" s="9"/>
      <c r="J640" s="9"/>
      <c r="K640" s="9"/>
      <c r="L640" s="9"/>
      <c r="M640" s="9"/>
      <c r="N640" s="9"/>
      <c r="O640" s="9"/>
      <c r="P640" s="9"/>
      <c r="Q640" s="9"/>
      <c r="R640" s="9"/>
      <c r="S640" s="9"/>
      <c r="T640" s="9"/>
      <c r="U640" s="9"/>
      <c r="V640" s="9"/>
      <c r="W640" s="9"/>
      <c r="X640" s="9"/>
      <c r="Y640" s="9"/>
      <c r="Z640" s="9"/>
      <c r="AA640" s="9"/>
      <c r="AB640" s="9"/>
      <c r="AC640" s="9"/>
      <c r="AD640" s="9"/>
      <c r="AE640" s="9"/>
      <c r="AF640" s="9"/>
      <c r="AG640" s="9"/>
      <c r="AH640" s="9"/>
      <c r="AI640" s="9"/>
      <c r="AJ640" s="9"/>
      <c r="AK640" s="9"/>
      <c r="AL640" s="9"/>
      <c r="AM640" s="10"/>
      <c r="AN640" s="535"/>
      <c r="AO640" s="6">
        <f t="shared" si="27"/>
        <v>0</v>
      </c>
      <c r="AP640" s="6" t="str">
        <f>IF($D640="","",IF(COUNTIF(SPDB!$B$5:$B$50,$D640)=0,"適用無い？確認して",_xlfn.XLOOKUP($D640,SPDB!$B$5:$B$50,SPDB!$H$5:$H$50,"",,)))</f>
        <v/>
      </c>
      <c r="AQ640" s="112"/>
      <c r="AR640" s="6" t="str">
        <f t="shared" si="28"/>
        <v/>
      </c>
      <c r="AS640" s="6" t="str">
        <f>IF(D640="","",IF(AP640=0,"データ無!!",IF(COUNTIF(WeDB!$D$4:$D$183,$AP640)&gt;0,"WE適用",IF(AP640="適用無い？確認して","データ無!!",IF(AP640="（適用外）","適用無し","WE適用")))))</f>
        <v/>
      </c>
      <c r="AT640" s="6" t="str">
        <f>IF(AND(AS640="WE適用",COUNTIF(Planning!$AS$10:$AS$896,$AP640&amp;"_"&amp;$AR640)&gt;0),"計画ok",IF(AND(AS640="WE適用",COUNTIF(Planning!$AS$10:$AS$896,$AP640&amp;"_"&amp;$AR640)=0),"未反映NG",""))</f>
        <v/>
      </c>
      <c r="AU640" s="6" t="str">
        <f t="shared" si="29"/>
        <v>_</v>
      </c>
    </row>
    <row r="641" spans="1:47" hidden="1" x14ac:dyDescent="0.35">
      <c r="A641" s="8"/>
      <c r="B641" s="9"/>
      <c r="C641" s="9"/>
      <c r="D641" s="9"/>
      <c r="E641" s="9"/>
      <c r="F641" s="9"/>
      <c r="G641" s="9"/>
      <c r="H641" s="9"/>
      <c r="I641" s="9"/>
      <c r="J641" s="9"/>
      <c r="K641" s="9"/>
      <c r="L641" s="9"/>
      <c r="M641" s="9"/>
      <c r="N641" s="9"/>
      <c r="O641" s="9"/>
      <c r="P641" s="9"/>
      <c r="Q641" s="9"/>
      <c r="R641" s="9"/>
      <c r="S641" s="9"/>
      <c r="T641" s="9"/>
      <c r="U641" s="9"/>
      <c r="V641" s="9"/>
      <c r="W641" s="9"/>
      <c r="X641" s="9"/>
      <c r="Y641" s="9"/>
      <c r="Z641" s="9"/>
      <c r="AA641" s="9"/>
      <c r="AB641" s="9"/>
      <c r="AC641" s="9"/>
      <c r="AD641" s="9"/>
      <c r="AE641" s="9"/>
      <c r="AF641" s="9"/>
      <c r="AG641" s="9"/>
      <c r="AH641" s="9"/>
      <c r="AI641" s="9"/>
      <c r="AJ641" s="9"/>
      <c r="AK641" s="9"/>
      <c r="AL641" s="9"/>
      <c r="AM641" s="10"/>
      <c r="AN641" s="535"/>
      <c r="AO641" s="6">
        <f t="shared" si="27"/>
        <v>0</v>
      </c>
      <c r="AP641" s="6" t="str">
        <f>IF($D641="","",IF(COUNTIF(SPDB!$B$5:$B$50,$D641)=0,"適用無い？確認して",_xlfn.XLOOKUP($D641,SPDB!$B$5:$B$50,SPDB!$H$5:$H$50,"",,)))</f>
        <v/>
      </c>
      <c r="AQ641" s="112"/>
      <c r="AR641" s="6" t="str">
        <f t="shared" si="28"/>
        <v/>
      </c>
      <c r="AS641" s="6" t="str">
        <f>IF(D641="","",IF(AP641=0,"データ無!!",IF(COUNTIF(WeDB!$D$4:$D$183,$AP641)&gt;0,"WE適用",IF(AP641="適用無い？確認して","データ無!!",IF(AP641="（適用外）","適用無し","WE適用")))))</f>
        <v/>
      </c>
      <c r="AT641" s="6" t="str">
        <f>IF(AND(AS641="WE適用",COUNTIF(Planning!$AS$10:$AS$896,$AP641&amp;"_"&amp;$AR641)&gt;0),"計画ok",IF(AND(AS641="WE適用",COUNTIF(Planning!$AS$10:$AS$896,$AP641&amp;"_"&amp;$AR641)=0),"未反映NG",""))</f>
        <v/>
      </c>
      <c r="AU641" s="6" t="str">
        <f t="shared" si="29"/>
        <v>_</v>
      </c>
    </row>
    <row r="642" spans="1:47" hidden="1" x14ac:dyDescent="0.35">
      <c r="A642" s="8"/>
      <c r="B642" s="9"/>
      <c r="C642" s="9"/>
      <c r="D642" s="9"/>
      <c r="E642" s="9"/>
      <c r="F642" s="9"/>
      <c r="G642" s="9"/>
      <c r="H642" s="9"/>
      <c r="I642" s="9"/>
      <c r="J642" s="9"/>
      <c r="K642" s="9"/>
      <c r="L642" s="9"/>
      <c r="M642" s="9"/>
      <c r="N642" s="9"/>
      <c r="O642" s="9"/>
      <c r="P642" s="9"/>
      <c r="Q642" s="9"/>
      <c r="R642" s="9"/>
      <c r="S642" s="9"/>
      <c r="T642" s="9"/>
      <c r="U642" s="9"/>
      <c r="V642" s="9"/>
      <c r="W642" s="9"/>
      <c r="X642" s="9"/>
      <c r="Y642" s="9"/>
      <c r="Z642" s="9"/>
      <c r="AA642" s="9"/>
      <c r="AB642" s="9"/>
      <c r="AC642" s="9"/>
      <c r="AD642" s="9"/>
      <c r="AE642" s="9"/>
      <c r="AF642" s="9"/>
      <c r="AG642" s="9"/>
      <c r="AH642" s="9"/>
      <c r="AI642" s="9"/>
      <c r="AJ642" s="9"/>
      <c r="AK642" s="9"/>
      <c r="AL642" s="9"/>
      <c r="AM642" s="10"/>
      <c r="AN642" s="535"/>
      <c r="AO642" s="6">
        <f t="shared" si="27"/>
        <v>0</v>
      </c>
      <c r="AP642" s="6" t="str">
        <f>IF($D642="","",IF(COUNTIF(SPDB!$B$5:$B$50,$D642)=0,"適用無い？確認して",_xlfn.XLOOKUP($D642,SPDB!$B$5:$B$50,SPDB!$H$5:$H$50,"",,)))</f>
        <v/>
      </c>
      <c r="AQ642" s="112"/>
      <c r="AR642" s="6" t="str">
        <f t="shared" si="28"/>
        <v/>
      </c>
      <c r="AS642" s="6" t="str">
        <f>IF(D642="","",IF(AP642=0,"データ無!!",IF(COUNTIF(WeDB!$D$4:$D$183,$AP642)&gt;0,"WE適用",IF(AP642="適用無い？確認して","データ無!!",IF(AP642="（適用外）","適用無し","WE適用")))))</f>
        <v/>
      </c>
      <c r="AT642" s="6" t="str">
        <f>IF(AND(AS642="WE適用",COUNTIF(Planning!$AS$10:$AS$896,$AP642&amp;"_"&amp;$AR642)&gt;0),"計画ok",IF(AND(AS642="WE適用",COUNTIF(Planning!$AS$10:$AS$896,$AP642&amp;"_"&amp;$AR642)=0),"未反映NG",""))</f>
        <v/>
      </c>
      <c r="AU642" s="6" t="str">
        <f t="shared" si="29"/>
        <v>_</v>
      </c>
    </row>
    <row r="643" spans="1:47" hidden="1" x14ac:dyDescent="0.35">
      <c r="A643" s="8"/>
      <c r="B643" s="9"/>
      <c r="C643" s="9"/>
      <c r="D643" s="9"/>
      <c r="E643" s="9"/>
      <c r="F643" s="9"/>
      <c r="G643" s="9"/>
      <c r="H643" s="9"/>
      <c r="I643" s="9"/>
      <c r="J643" s="9"/>
      <c r="K643" s="9"/>
      <c r="L643" s="9"/>
      <c r="M643" s="9"/>
      <c r="N643" s="9"/>
      <c r="O643" s="9"/>
      <c r="P643" s="9"/>
      <c r="Q643" s="9"/>
      <c r="R643" s="9"/>
      <c r="S643" s="9"/>
      <c r="T643" s="9"/>
      <c r="U643" s="9"/>
      <c r="V643" s="9"/>
      <c r="W643" s="9"/>
      <c r="X643" s="9"/>
      <c r="Y643" s="9"/>
      <c r="Z643" s="9"/>
      <c r="AA643" s="9"/>
      <c r="AB643" s="9"/>
      <c r="AC643" s="9"/>
      <c r="AD643" s="9"/>
      <c r="AE643" s="9"/>
      <c r="AF643" s="9"/>
      <c r="AG643" s="9"/>
      <c r="AH643" s="9"/>
      <c r="AI643" s="9"/>
      <c r="AJ643" s="9"/>
      <c r="AK643" s="9"/>
      <c r="AL643" s="9"/>
      <c r="AM643" s="10"/>
      <c r="AN643" s="535"/>
      <c r="AO643" s="6">
        <f t="shared" si="27"/>
        <v>0</v>
      </c>
      <c r="AP643" s="6" t="str">
        <f>IF($D643="","",IF(COUNTIF(SPDB!$B$5:$B$50,$D643)=0,"適用無い？確認して",_xlfn.XLOOKUP($D643,SPDB!$B$5:$B$50,SPDB!$H$5:$H$50,"",,)))</f>
        <v/>
      </c>
      <c r="AQ643" s="112"/>
      <c r="AR643" s="6" t="str">
        <f t="shared" si="28"/>
        <v/>
      </c>
      <c r="AS643" s="6" t="str">
        <f>IF(D643="","",IF(AP643=0,"データ無!!",IF(COUNTIF(WeDB!$D$4:$D$183,$AP643)&gt;0,"WE適用",IF(AP643="適用無い？確認して","データ無!!",IF(AP643="（適用外）","適用無し","WE適用")))))</f>
        <v/>
      </c>
      <c r="AT643" s="6" t="str">
        <f>IF(AND(AS643="WE適用",COUNTIF(Planning!$AS$10:$AS$896,$AP643&amp;"_"&amp;$AR643)&gt;0),"計画ok",IF(AND(AS643="WE適用",COUNTIF(Planning!$AS$10:$AS$896,$AP643&amp;"_"&amp;$AR643)=0),"未反映NG",""))</f>
        <v/>
      </c>
      <c r="AU643" s="6" t="str">
        <f t="shared" si="29"/>
        <v>_</v>
      </c>
    </row>
    <row r="644" spans="1:47" hidden="1" x14ac:dyDescent="0.35">
      <c r="A644" s="8"/>
      <c r="B644" s="9"/>
      <c r="C644" s="9"/>
      <c r="D644" s="9"/>
      <c r="E644" s="9"/>
      <c r="F644" s="9"/>
      <c r="G644" s="9"/>
      <c r="H644" s="9"/>
      <c r="I644" s="9"/>
      <c r="J644" s="9"/>
      <c r="K644" s="9"/>
      <c r="L644" s="9"/>
      <c r="M644" s="9"/>
      <c r="N644" s="9"/>
      <c r="O644" s="9"/>
      <c r="P644" s="9"/>
      <c r="Q644" s="9"/>
      <c r="R644" s="9"/>
      <c r="S644" s="9"/>
      <c r="T644" s="9"/>
      <c r="U644" s="9"/>
      <c r="V644" s="9"/>
      <c r="W644" s="9"/>
      <c r="X644" s="9"/>
      <c r="Y644" s="9"/>
      <c r="Z644" s="9"/>
      <c r="AA644" s="9"/>
      <c r="AB644" s="9"/>
      <c r="AC644" s="9"/>
      <c r="AD644" s="9"/>
      <c r="AE644" s="9"/>
      <c r="AF644" s="9"/>
      <c r="AG644" s="9"/>
      <c r="AH644" s="9"/>
      <c r="AI644" s="9"/>
      <c r="AJ644" s="9"/>
      <c r="AK644" s="9"/>
      <c r="AL644" s="9"/>
      <c r="AM644" s="10"/>
      <c r="AN644" s="535"/>
      <c r="AO644" s="6">
        <f t="shared" si="27"/>
        <v>0</v>
      </c>
      <c r="AP644" s="6" t="str">
        <f>IF($D644="","",IF(COUNTIF(SPDB!$B$5:$B$50,$D644)=0,"適用無い？確認して",_xlfn.XLOOKUP($D644,SPDB!$B$5:$B$50,SPDB!$H$5:$H$50,"",,)))</f>
        <v/>
      </c>
      <c r="AQ644" s="112"/>
      <c r="AR644" s="6" t="str">
        <f t="shared" si="28"/>
        <v/>
      </c>
      <c r="AS644" s="6" t="str">
        <f>IF(D644="","",IF(AP644=0,"データ無!!",IF(COUNTIF(WeDB!$D$4:$D$183,$AP644)&gt;0,"WE適用",IF(AP644="適用無い？確認して","データ無!!",IF(AP644="（適用外）","適用無し","WE適用")))))</f>
        <v/>
      </c>
      <c r="AT644" s="6" t="str">
        <f>IF(AND(AS644="WE適用",COUNTIF(Planning!$AS$10:$AS$896,$AP644&amp;"_"&amp;$AR644)&gt;0),"計画ok",IF(AND(AS644="WE適用",COUNTIF(Planning!$AS$10:$AS$896,$AP644&amp;"_"&amp;$AR644)=0),"未反映NG",""))</f>
        <v/>
      </c>
      <c r="AU644" s="6" t="str">
        <f t="shared" si="29"/>
        <v>_</v>
      </c>
    </row>
    <row r="645" spans="1:47" hidden="1" x14ac:dyDescent="0.35">
      <c r="A645" s="8"/>
      <c r="B645" s="9"/>
      <c r="C645" s="9"/>
      <c r="D645" s="9"/>
      <c r="E645" s="9"/>
      <c r="F645" s="9"/>
      <c r="G645" s="9"/>
      <c r="H645" s="9"/>
      <c r="I645" s="9"/>
      <c r="J645" s="9"/>
      <c r="K645" s="9"/>
      <c r="L645" s="9"/>
      <c r="M645" s="9"/>
      <c r="N645" s="9"/>
      <c r="O645" s="9"/>
      <c r="P645" s="9"/>
      <c r="Q645" s="9"/>
      <c r="R645" s="9"/>
      <c r="S645" s="9"/>
      <c r="T645" s="9"/>
      <c r="U645" s="9"/>
      <c r="V645" s="9"/>
      <c r="W645" s="9"/>
      <c r="X645" s="9"/>
      <c r="Y645" s="9"/>
      <c r="Z645" s="9"/>
      <c r="AA645" s="9"/>
      <c r="AB645" s="9"/>
      <c r="AC645" s="9"/>
      <c r="AD645" s="9"/>
      <c r="AE645" s="9"/>
      <c r="AF645" s="9"/>
      <c r="AG645" s="9"/>
      <c r="AH645" s="9"/>
      <c r="AI645" s="9"/>
      <c r="AJ645" s="9"/>
      <c r="AK645" s="9"/>
      <c r="AL645" s="9"/>
      <c r="AM645" s="10"/>
      <c r="AN645" s="535"/>
      <c r="AO645" s="6">
        <f t="shared" si="27"/>
        <v>0</v>
      </c>
      <c r="AP645" s="6" t="str">
        <f>IF($D645="","",IF(COUNTIF(SPDB!$B$5:$B$50,$D645)=0,"適用無い？確認して",_xlfn.XLOOKUP($D645,SPDB!$B$5:$B$50,SPDB!$H$5:$H$50,"",,)))</f>
        <v/>
      </c>
      <c r="AQ645" s="112"/>
      <c r="AR645" s="6" t="str">
        <f t="shared" si="28"/>
        <v/>
      </c>
      <c r="AS645" s="6" t="str">
        <f>IF(D645="","",IF(AP645=0,"データ無!!",IF(COUNTIF(WeDB!$D$4:$D$183,$AP645)&gt;0,"WE適用",IF(AP645="適用無い？確認して","データ無!!",IF(AP645="（適用外）","適用無し","WE適用")))))</f>
        <v/>
      </c>
      <c r="AT645" s="6" t="str">
        <f>IF(AND(AS645="WE適用",COUNTIF(Planning!$AS$10:$AS$896,$AP645&amp;"_"&amp;$AR645)&gt;0),"計画ok",IF(AND(AS645="WE適用",COUNTIF(Planning!$AS$10:$AS$896,$AP645&amp;"_"&amp;$AR645)=0),"未反映NG",""))</f>
        <v/>
      </c>
      <c r="AU645" s="6" t="str">
        <f t="shared" si="29"/>
        <v>_</v>
      </c>
    </row>
    <row r="646" spans="1:47" hidden="1" x14ac:dyDescent="0.35">
      <c r="A646" s="8"/>
      <c r="B646" s="9"/>
      <c r="C646" s="9"/>
      <c r="D646" s="9"/>
      <c r="E646" s="9"/>
      <c r="F646" s="9"/>
      <c r="G646" s="9"/>
      <c r="H646" s="9"/>
      <c r="I646" s="9"/>
      <c r="J646" s="9"/>
      <c r="K646" s="9"/>
      <c r="L646" s="9"/>
      <c r="M646" s="9"/>
      <c r="N646" s="9"/>
      <c r="O646" s="9"/>
      <c r="P646" s="9"/>
      <c r="Q646" s="9"/>
      <c r="R646" s="9"/>
      <c r="S646" s="9"/>
      <c r="T646" s="9"/>
      <c r="U646" s="9"/>
      <c r="V646" s="9"/>
      <c r="W646" s="9"/>
      <c r="X646" s="9"/>
      <c r="Y646" s="9"/>
      <c r="Z646" s="9"/>
      <c r="AA646" s="9"/>
      <c r="AB646" s="9"/>
      <c r="AC646" s="9"/>
      <c r="AD646" s="9"/>
      <c r="AE646" s="9"/>
      <c r="AF646" s="9"/>
      <c r="AG646" s="9"/>
      <c r="AH646" s="9"/>
      <c r="AI646" s="9"/>
      <c r="AJ646" s="9"/>
      <c r="AK646" s="9"/>
      <c r="AL646" s="9"/>
      <c r="AM646" s="10"/>
      <c r="AN646" s="535"/>
      <c r="AO646" s="6">
        <f t="shared" ref="AO646:AO709" si="30">LEN(D646)</f>
        <v>0</v>
      </c>
      <c r="AP646" s="6" t="str">
        <f>IF($D646="","",IF(COUNTIF(SPDB!$B$5:$B$50,$D646)=0,"適用無い？確認して",_xlfn.XLOOKUP($D646,SPDB!$B$5:$B$50,SPDB!$H$5:$H$50,"",,)))</f>
        <v/>
      </c>
      <c r="AQ646" s="112"/>
      <c r="AR646" s="6" t="str">
        <f t="shared" ref="AR646:AR709" si="31">IF(D646="","","SP")</f>
        <v/>
      </c>
      <c r="AS646" s="6" t="str">
        <f>IF(D646="","",IF(AP646=0,"データ無!!",IF(COUNTIF(WeDB!$D$4:$D$183,$AP646)&gt;0,"WE適用",IF(AP646="適用無い？確認して","データ無!!",IF(AP646="（適用外）","適用無し","WE適用")))))</f>
        <v/>
      </c>
      <c r="AT646" s="6" t="str">
        <f>IF(AND(AS646="WE適用",COUNTIF(Planning!$AS$10:$AS$896,$AP646&amp;"_"&amp;$AR646)&gt;0),"計画ok",IF(AND(AS646="WE適用",COUNTIF(Planning!$AS$10:$AS$896,$AP646&amp;"_"&amp;$AR646)=0),"未反映NG",""))</f>
        <v/>
      </c>
      <c r="AU646" s="6" t="str">
        <f t="shared" ref="AU646:AU709" si="32">AP646&amp;"_"&amp;AR646</f>
        <v>_</v>
      </c>
    </row>
    <row r="647" spans="1:47" hidden="1" x14ac:dyDescent="0.35">
      <c r="A647" s="8"/>
      <c r="B647" s="9"/>
      <c r="C647" s="9"/>
      <c r="D647" s="9"/>
      <c r="E647" s="9"/>
      <c r="F647" s="9"/>
      <c r="G647" s="9"/>
      <c r="H647" s="9"/>
      <c r="I647" s="9"/>
      <c r="J647" s="9"/>
      <c r="K647" s="9"/>
      <c r="L647" s="9"/>
      <c r="M647" s="9"/>
      <c r="N647" s="9"/>
      <c r="O647" s="9"/>
      <c r="P647" s="9"/>
      <c r="Q647" s="9"/>
      <c r="R647" s="9"/>
      <c r="S647" s="9"/>
      <c r="T647" s="9"/>
      <c r="U647" s="9"/>
      <c r="V647" s="9"/>
      <c r="W647" s="9"/>
      <c r="X647" s="9"/>
      <c r="Y647" s="9"/>
      <c r="Z647" s="9"/>
      <c r="AA647" s="9"/>
      <c r="AB647" s="9"/>
      <c r="AC647" s="9"/>
      <c r="AD647" s="9"/>
      <c r="AE647" s="9"/>
      <c r="AF647" s="9"/>
      <c r="AG647" s="9"/>
      <c r="AH647" s="9"/>
      <c r="AI647" s="9"/>
      <c r="AJ647" s="9"/>
      <c r="AK647" s="9"/>
      <c r="AL647" s="9"/>
      <c r="AM647" s="10"/>
      <c r="AN647" s="535"/>
      <c r="AO647" s="6">
        <f t="shared" si="30"/>
        <v>0</v>
      </c>
      <c r="AP647" s="6" t="str">
        <f>IF($D647="","",IF(COUNTIF(SPDB!$B$5:$B$50,$D647)=0,"適用無い？確認して",_xlfn.XLOOKUP($D647,SPDB!$B$5:$B$50,SPDB!$H$5:$H$50,"",,)))</f>
        <v/>
      </c>
      <c r="AQ647" s="112"/>
      <c r="AR647" s="6" t="str">
        <f t="shared" si="31"/>
        <v/>
      </c>
      <c r="AS647" s="6" t="str">
        <f>IF(D647="","",IF(AP647=0,"データ無!!",IF(COUNTIF(WeDB!$D$4:$D$183,$AP647)&gt;0,"WE適用",IF(AP647="適用無い？確認して","データ無!!",IF(AP647="（適用外）","適用無し","WE適用")))))</f>
        <v/>
      </c>
      <c r="AT647" s="6" t="str">
        <f>IF(AND(AS647="WE適用",COUNTIF(Planning!$AS$10:$AS$896,$AP647&amp;"_"&amp;$AR647)&gt;0),"計画ok",IF(AND(AS647="WE適用",COUNTIF(Planning!$AS$10:$AS$896,$AP647&amp;"_"&amp;$AR647)=0),"未反映NG",""))</f>
        <v/>
      </c>
      <c r="AU647" s="6" t="str">
        <f t="shared" si="32"/>
        <v>_</v>
      </c>
    </row>
    <row r="648" spans="1:47" hidden="1" x14ac:dyDescent="0.35">
      <c r="A648" s="8"/>
      <c r="B648" s="9"/>
      <c r="C648" s="9"/>
      <c r="D648" s="9"/>
      <c r="E648" s="9"/>
      <c r="F648" s="9"/>
      <c r="G648" s="9"/>
      <c r="H648" s="9"/>
      <c r="I648" s="9"/>
      <c r="J648" s="9"/>
      <c r="K648" s="9"/>
      <c r="L648" s="9"/>
      <c r="M648" s="9"/>
      <c r="N648" s="9"/>
      <c r="O648" s="9"/>
      <c r="P648" s="9"/>
      <c r="Q648" s="9"/>
      <c r="R648" s="9"/>
      <c r="S648" s="9"/>
      <c r="T648" s="9"/>
      <c r="U648" s="9"/>
      <c r="V648" s="9"/>
      <c r="W648" s="9"/>
      <c r="X648" s="9"/>
      <c r="Y648" s="9"/>
      <c r="Z648" s="9"/>
      <c r="AA648" s="9"/>
      <c r="AB648" s="9"/>
      <c r="AC648" s="9"/>
      <c r="AD648" s="9"/>
      <c r="AE648" s="9"/>
      <c r="AF648" s="9"/>
      <c r="AG648" s="9"/>
      <c r="AH648" s="9"/>
      <c r="AI648" s="9"/>
      <c r="AJ648" s="9"/>
      <c r="AK648" s="9"/>
      <c r="AL648" s="9"/>
      <c r="AM648" s="10"/>
      <c r="AN648" s="535"/>
      <c r="AO648" s="6">
        <f t="shared" si="30"/>
        <v>0</v>
      </c>
      <c r="AP648" s="6" t="str">
        <f>IF($D648="","",IF(COUNTIF(SPDB!$B$5:$B$50,$D648)=0,"適用無い？確認して",_xlfn.XLOOKUP($D648,SPDB!$B$5:$B$50,SPDB!$H$5:$H$50,"",,)))</f>
        <v/>
      </c>
      <c r="AQ648" s="112"/>
      <c r="AR648" s="6" t="str">
        <f t="shared" si="31"/>
        <v/>
      </c>
      <c r="AS648" s="6" t="str">
        <f>IF(D648="","",IF(AP648=0,"データ無!!",IF(COUNTIF(WeDB!$D$4:$D$183,$AP648)&gt;0,"WE適用",IF(AP648="適用無い？確認して","データ無!!",IF(AP648="（適用外）","適用無し","WE適用")))))</f>
        <v/>
      </c>
      <c r="AT648" s="6" t="str">
        <f>IF(AND(AS648="WE適用",COUNTIF(Planning!$AS$10:$AS$896,$AP648&amp;"_"&amp;$AR648)&gt;0),"計画ok",IF(AND(AS648="WE適用",COUNTIF(Planning!$AS$10:$AS$896,$AP648&amp;"_"&amp;$AR648)=0),"未反映NG",""))</f>
        <v/>
      </c>
      <c r="AU648" s="6" t="str">
        <f t="shared" si="32"/>
        <v>_</v>
      </c>
    </row>
    <row r="649" spans="1:47" hidden="1" x14ac:dyDescent="0.35">
      <c r="A649" s="8"/>
      <c r="B649" s="9"/>
      <c r="C649" s="9"/>
      <c r="D649" s="9"/>
      <c r="E649" s="9"/>
      <c r="F649" s="9"/>
      <c r="G649" s="9"/>
      <c r="H649" s="9"/>
      <c r="I649" s="9"/>
      <c r="J649" s="9"/>
      <c r="K649" s="9"/>
      <c r="L649" s="9"/>
      <c r="M649" s="9"/>
      <c r="N649" s="9"/>
      <c r="O649" s="9"/>
      <c r="P649" s="9"/>
      <c r="Q649" s="9"/>
      <c r="R649" s="9"/>
      <c r="S649" s="9"/>
      <c r="T649" s="9"/>
      <c r="U649" s="9"/>
      <c r="V649" s="9"/>
      <c r="W649" s="9"/>
      <c r="X649" s="9"/>
      <c r="Y649" s="9"/>
      <c r="Z649" s="9"/>
      <c r="AA649" s="9"/>
      <c r="AB649" s="9"/>
      <c r="AC649" s="9"/>
      <c r="AD649" s="9"/>
      <c r="AE649" s="9"/>
      <c r="AF649" s="9"/>
      <c r="AG649" s="9"/>
      <c r="AH649" s="9"/>
      <c r="AI649" s="9"/>
      <c r="AJ649" s="9"/>
      <c r="AK649" s="9"/>
      <c r="AL649" s="9"/>
      <c r="AM649" s="10"/>
      <c r="AN649" s="535"/>
      <c r="AO649" s="6">
        <f t="shared" si="30"/>
        <v>0</v>
      </c>
      <c r="AP649" s="6" t="str">
        <f>IF($D649="","",IF(COUNTIF(SPDB!$B$5:$B$50,$D649)=0,"適用無い？確認して",_xlfn.XLOOKUP($D649,SPDB!$B$5:$B$50,SPDB!$H$5:$H$50,"",,)))</f>
        <v/>
      </c>
      <c r="AQ649" s="112"/>
      <c r="AR649" s="6" t="str">
        <f t="shared" si="31"/>
        <v/>
      </c>
      <c r="AS649" s="6" t="str">
        <f>IF(D649="","",IF(AP649=0,"データ無!!",IF(COUNTIF(WeDB!$D$4:$D$183,$AP649)&gt;0,"WE適用",IF(AP649="適用無い？確認して","データ無!!",IF(AP649="（適用外）","適用無し","WE適用")))))</f>
        <v/>
      </c>
      <c r="AT649" s="6" t="str">
        <f>IF(AND(AS649="WE適用",COUNTIF(Planning!$AS$10:$AS$896,$AP649&amp;"_"&amp;$AR649)&gt;0),"計画ok",IF(AND(AS649="WE適用",COUNTIF(Planning!$AS$10:$AS$896,$AP649&amp;"_"&amp;$AR649)=0),"未反映NG",""))</f>
        <v/>
      </c>
      <c r="AU649" s="6" t="str">
        <f t="shared" si="32"/>
        <v>_</v>
      </c>
    </row>
    <row r="650" spans="1:47" hidden="1" x14ac:dyDescent="0.35">
      <c r="A650" s="8"/>
      <c r="B650" s="9"/>
      <c r="C650" s="9"/>
      <c r="D650" s="9"/>
      <c r="E650" s="9"/>
      <c r="F650" s="9"/>
      <c r="G650" s="9"/>
      <c r="H650" s="9"/>
      <c r="I650" s="9"/>
      <c r="J650" s="9"/>
      <c r="K650" s="9"/>
      <c r="L650" s="9"/>
      <c r="M650" s="9"/>
      <c r="N650" s="9"/>
      <c r="O650" s="9"/>
      <c r="P650" s="9"/>
      <c r="Q650" s="9"/>
      <c r="R650" s="9"/>
      <c r="S650" s="9"/>
      <c r="T650" s="9"/>
      <c r="U650" s="9"/>
      <c r="V650" s="9"/>
      <c r="W650" s="9"/>
      <c r="X650" s="9"/>
      <c r="Y650" s="9"/>
      <c r="Z650" s="9"/>
      <c r="AA650" s="9"/>
      <c r="AB650" s="9"/>
      <c r="AC650" s="9"/>
      <c r="AD650" s="9"/>
      <c r="AE650" s="9"/>
      <c r="AF650" s="9"/>
      <c r="AG650" s="9"/>
      <c r="AH650" s="9"/>
      <c r="AI650" s="9"/>
      <c r="AJ650" s="9"/>
      <c r="AK650" s="9"/>
      <c r="AL650" s="9"/>
      <c r="AM650" s="10"/>
      <c r="AN650" s="535"/>
      <c r="AO650" s="6">
        <f t="shared" si="30"/>
        <v>0</v>
      </c>
      <c r="AP650" s="6" t="str">
        <f>IF($D650="","",IF(COUNTIF(SPDB!$B$5:$B$50,$D650)=0,"適用無い？確認して",_xlfn.XLOOKUP($D650,SPDB!$B$5:$B$50,SPDB!$H$5:$H$50,"",,)))</f>
        <v/>
      </c>
      <c r="AQ650" s="112"/>
      <c r="AR650" s="6" t="str">
        <f t="shared" si="31"/>
        <v/>
      </c>
      <c r="AS650" s="6" t="str">
        <f>IF(D650="","",IF(AP650=0,"データ無!!",IF(COUNTIF(WeDB!$D$4:$D$183,$AP650)&gt;0,"WE適用",IF(AP650="適用無い？確認して","データ無!!",IF(AP650="（適用外）","適用無し","WE適用")))))</f>
        <v/>
      </c>
      <c r="AT650" s="6" t="str">
        <f>IF(AND(AS650="WE適用",COUNTIF(Planning!$AS$10:$AS$896,$AP650&amp;"_"&amp;$AR650)&gt;0),"計画ok",IF(AND(AS650="WE適用",COUNTIF(Planning!$AS$10:$AS$896,$AP650&amp;"_"&amp;$AR650)=0),"未反映NG",""))</f>
        <v/>
      </c>
      <c r="AU650" s="6" t="str">
        <f t="shared" si="32"/>
        <v>_</v>
      </c>
    </row>
    <row r="651" spans="1:47" hidden="1" x14ac:dyDescent="0.35">
      <c r="A651" s="8"/>
      <c r="B651" s="9"/>
      <c r="C651" s="9"/>
      <c r="D651" s="9"/>
      <c r="E651" s="9"/>
      <c r="F651" s="9"/>
      <c r="G651" s="9"/>
      <c r="H651" s="9"/>
      <c r="I651" s="9"/>
      <c r="J651" s="9"/>
      <c r="K651" s="9"/>
      <c r="L651" s="9"/>
      <c r="M651" s="9"/>
      <c r="N651" s="9"/>
      <c r="O651" s="9"/>
      <c r="P651" s="9"/>
      <c r="Q651" s="9"/>
      <c r="R651" s="9"/>
      <c r="S651" s="9"/>
      <c r="T651" s="9"/>
      <c r="U651" s="9"/>
      <c r="V651" s="9"/>
      <c r="W651" s="9"/>
      <c r="X651" s="9"/>
      <c r="Y651" s="9"/>
      <c r="Z651" s="9"/>
      <c r="AA651" s="9"/>
      <c r="AB651" s="9"/>
      <c r="AC651" s="9"/>
      <c r="AD651" s="9"/>
      <c r="AE651" s="9"/>
      <c r="AF651" s="9"/>
      <c r="AG651" s="9"/>
      <c r="AH651" s="9"/>
      <c r="AI651" s="9"/>
      <c r="AJ651" s="9"/>
      <c r="AK651" s="9"/>
      <c r="AL651" s="9"/>
      <c r="AM651" s="10"/>
      <c r="AN651" s="535"/>
      <c r="AO651" s="6">
        <f t="shared" si="30"/>
        <v>0</v>
      </c>
      <c r="AP651" s="6" t="str">
        <f>IF($D651="","",IF(COUNTIF(SPDB!$B$5:$B$50,$D651)=0,"適用無い？確認して",_xlfn.XLOOKUP($D651,SPDB!$B$5:$B$50,SPDB!$H$5:$H$50,"",,)))</f>
        <v/>
      </c>
      <c r="AQ651" s="112"/>
      <c r="AR651" s="6" t="str">
        <f t="shared" si="31"/>
        <v/>
      </c>
      <c r="AS651" s="6" t="str">
        <f>IF(D651="","",IF(AP651=0,"データ無!!",IF(COUNTIF(WeDB!$D$4:$D$183,$AP651)&gt;0,"WE適用",IF(AP651="適用無い？確認して","データ無!!",IF(AP651="（適用外）","適用無し","WE適用")))))</f>
        <v/>
      </c>
      <c r="AT651" s="6" t="str">
        <f>IF(AND(AS651="WE適用",COUNTIF(Planning!$AS$10:$AS$896,$AP651&amp;"_"&amp;$AR651)&gt;0),"計画ok",IF(AND(AS651="WE適用",COUNTIF(Planning!$AS$10:$AS$896,$AP651&amp;"_"&amp;$AR651)=0),"未反映NG",""))</f>
        <v/>
      </c>
      <c r="AU651" s="6" t="str">
        <f t="shared" si="32"/>
        <v>_</v>
      </c>
    </row>
    <row r="652" spans="1:47" hidden="1" x14ac:dyDescent="0.35">
      <c r="A652" s="8"/>
      <c r="B652" s="9"/>
      <c r="C652" s="9"/>
      <c r="D652" s="9"/>
      <c r="E652" s="9"/>
      <c r="F652" s="9"/>
      <c r="G652" s="9"/>
      <c r="H652" s="9"/>
      <c r="I652" s="9"/>
      <c r="J652" s="9"/>
      <c r="K652" s="9"/>
      <c r="L652" s="9"/>
      <c r="M652" s="9"/>
      <c r="N652" s="9"/>
      <c r="O652" s="9"/>
      <c r="P652" s="9"/>
      <c r="Q652" s="9"/>
      <c r="R652" s="9"/>
      <c r="S652" s="9"/>
      <c r="T652" s="9"/>
      <c r="U652" s="9"/>
      <c r="V652" s="9"/>
      <c r="W652" s="9"/>
      <c r="X652" s="9"/>
      <c r="Y652" s="9"/>
      <c r="Z652" s="9"/>
      <c r="AA652" s="9"/>
      <c r="AB652" s="9"/>
      <c r="AC652" s="9"/>
      <c r="AD652" s="9"/>
      <c r="AE652" s="9"/>
      <c r="AF652" s="9"/>
      <c r="AG652" s="9"/>
      <c r="AH652" s="9"/>
      <c r="AI652" s="9"/>
      <c r="AJ652" s="9"/>
      <c r="AK652" s="9"/>
      <c r="AL652" s="9"/>
      <c r="AM652" s="10"/>
      <c r="AN652" s="535"/>
      <c r="AO652" s="6">
        <f t="shared" si="30"/>
        <v>0</v>
      </c>
      <c r="AP652" s="6" t="str">
        <f>IF($D652="","",IF(COUNTIF(SPDB!$B$5:$B$50,$D652)=0,"適用無い？確認して",_xlfn.XLOOKUP($D652,SPDB!$B$5:$B$50,SPDB!$H$5:$H$50,"",,)))</f>
        <v/>
      </c>
      <c r="AQ652" s="112"/>
      <c r="AR652" s="6" t="str">
        <f t="shared" si="31"/>
        <v/>
      </c>
      <c r="AS652" s="6" t="str">
        <f>IF(D652="","",IF(AP652=0,"データ無!!",IF(COUNTIF(WeDB!$D$4:$D$183,$AP652)&gt;0,"WE適用",IF(AP652="適用無い？確認して","データ無!!",IF(AP652="（適用外）","適用無し","WE適用")))))</f>
        <v/>
      </c>
      <c r="AT652" s="6" t="str">
        <f>IF(AND(AS652="WE適用",COUNTIF(Planning!$AS$10:$AS$896,$AP652&amp;"_"&amp;$AR652)&gt;0),"計画ok",IF(AND(AS652="WE適用",COUNTIF(Planning!$AS$10:$AS$896,$AP652&amp;"_"&amp;$AR652)=0),"未反映NG",""))</f>
        <v/>
      </c>
      <c r="AU652" s="6" t="str">
        <f t="shared" si="32"/>
        <v>_</v>
      </c>
    </row>
    <row r="653" spans="1:47" hidden="1" x14ac:dyDescent="0.35">
      <c r="A653" s="8"/>
      <c r="B653" s="9"/>
      <c r="C653" s="9"/>
      <c r="D653" s="9"/>
      <c r="E653" s="9"/>
      <c r="F653" s="9"/>
      <c r="G653" s="9"/>
      <c r="H653" s="9"/>
      <c r="I653" s="9"/>
      <c r="J653" s="9"/>
      <c r="K653" s="9"/>
      <c r="L653" s="9"/>
      <c r="M653" s="9"/>
      <c r="N653" s="9"/>
      <c r="O653" s="9"/>
      <c r="P653" s="9"/>
      <c r="Q653" s="9"/>
      <c r="R653" s="9"/>
      <c r="S653" s="9"/>
      <c r="T653" s="9"/>
      <c r="U653" s="9"/>
      <c r="V653" s="9"/>
      <c r="W653" s="9"/>
      <c r="X653" s="9"/>
      <c r="Y653" s="9"/>
      <c r="Z653" s="9"/>
      <c r="AA653" s="9"/>
      <c r="AB653" s="9"/>
      <c r="AC653" s="9"/>
      <c r="AD653" s="9"/>
      <c r="AE653" s="9"/>
      <c r="AF653" s="9"/>
      <c r="AG653" s="9"/>
      <c r="AH653" s="9"/>
      <c r="AI653" s="9"/>
      <c r="AJ653" s="9"/>
      <c r="AK653" s="9"/>
      <c r="AL653" s="9"/>
      <c r="AM653" s="10"/>
      <c r="AN653" s="535"/>
      <c r="AO653" s="6">
        <f t="shared" si="30"/>
        <v>0</v>
      </c>
      <c r="AP653" s="6" t="str">
        <f>IF($D653="","",IF(COUNTIF(SPDB!$B$5:$B$50,$D653)=0,"適用無い？確認して",_xlfn.XLOOKUP($D653,SPDB!$B$5:$B$50,SPDB!$H$5:$H$50,"",,)))</f>
        <v/>
      </c>
      <c r="AQ653" s="112"/>
      <c r="AR653" s="6" t="str">
        <f t="shared" si="31"/>
        <v/>
      </c>
      <c r="AS653" s="6" t="str">
        <f>IF(D653="","",IF(AP653=0,"データ無!!",IF(COUNTIF(WeDB!$D$4:$D$183,$AP653)&gt;0,"WE適用",IF(AP653="適用無い？確認して","データ無!!",IF(AP653="（適用外）","適用無し","WE適用")))))</f>
        <v/>
      </c>
      <c r="AT653" s="6" t="str">
        <f>IF(AND(AS653="WE適用",COUNTIF(Planning!$AS$10:$AS$896,$AP653&amp;"_"&amp;$AR653)&gt;0),"計画ok",IF(AND(AS653="WE適用",COUNTIF(Planning!$AS$10:$AS$896,$AP653&amp;"_"&amp;$AR653)=0),"未反映NG",""))</f>
        <v/>
      </c>
      <c r="AU653" s="6" t="str">
        <f t="shared" si="32"/>
        <v>_</v>
      </c>
    </row>
    <row r="654" spans="1:47" hidden="1" x14ac:dyDescent="0.35">
      <c r="A654" s="8"/>
      <c r="B654" s="9"/>
      <c r="C654" s="9"/>
      <c r="D654" s="9"/>
      <c r="E654" s="9"/>
      <c r="F654" s="9"/>
      <c r="G654" s="9"/>
      <c r="H654" s="9"/>
      <c r="I654" s="9"/>
      <c r="J654" s="9"/>
      <c r="K654" s="9"/>
      <c r="L654" s="9"/>
      <c r="M654" s="9"/>
      <c r="N654" s="9"/>
      <c r="O654" s="9"/>
      <c r="P654" s="9"/>
      <c r="Q654" s="9"/>
      <c r="R654" s="9"/>
      <c r="S654" s="9"/>
      <c r="T654" s="9"/>
      <c r="U654" s="9"/>
      <c r="V654" s="9"/>
      <c r="W654" s="9"/>
      <c r="X654" s="9"/>
      <c r="Y654" s="9"/>
      <c r="Z654" s="9"/>
      <c r="AA654" s="9"/>
      <c r="AB654" s="9"/>
      <c r="AC654" s="9"/>
      <c r="AD654" s="9"/>
      <c r="AE654" s="9"/>
      <c r="AF654" s="9"/>
      <c r="AG654" s="9"/>
      <c r="AH654" s="9"/>
      <c r="AI654" s="9"/>
      <c r="AJ654" s="9"/>
      <c r="AK654" s="9"/>
      <c r="AL654" s="9"/>
      <c r="AM654" s="10"/>
      <c r="AN654" s="535"/>
      <c r="AO654" s="6">
        <f t="shared" si="30"/>
        <v>0</v>
      </c>
      <c r="AP654" s="6" t="str">
        <f>IF($D654="","",IF(COUNTIF(SPDB!$B$5:$B$50,$D654)=0,"適用無い？確認して",_xlfn.XLOOKUP($D654,SPDB!$B$5:$B$50,SPDB!$H$5:$H$50,"",,)))</f>
        <v/>
      </c>
      <c r="AQ654" s="112"/>
      <c r="AR654" s="6" t="str">
        <f t="shared" si="31"/>
        <v/>
      </c>
      <c r="AS654" s="6" t="str">
        <f>IF(D654="","",IF(AP654=0,"データ無!!",IF(COUNTIF(WeDB!$D$4:$D$183,$AP654)&gt;0,"WE適用",IF(AP654="適用無い？確認して","データ無!!",IF(AP654="（適用外）","適用無し","WE適用")))))</f>
        <v/>
      </c>
      <c r="AT654" s="6" t="str">
        <f>IF(AND(AS654="WE適用",COUNTIF(Planning!$AS$10:$AS$896,$AP654&amp;"_"&amp;$AR654)&gt;0),"計画ok",IF(AND(AS654="WE適用",COUNTIF(Planning!$AS$10:$AS$896,$AP654&amp;"_"&amp;$AR654)=0),"未反映NG",""))</f>
        <v/>
      </c>
      <c r="AU654" s="6" t="str">
        <f t="shared" si="32"/>
        <v>_</v>
      </c>
    </row>
    <row r="655" spans="1:47" hidden="1" x14ac:dyDescent="0.35">
      <c r="A655" s="8"/>
      <c r="B655" s="9"/>
      <c r="C655" s="9"/>
      <c r="D655" s="9"/>
      <c r="E655" s="9"/>
      <c r="F655" s="9"/>
      <c r="G655" s="9"/>
      <c r="H655" s="9"/>
      <c r="I655" s="9"/>
      <c r="J655" s="9"/>
      <c r="K655" s="9"/>
      <c r="L655" s="9"/>
      <c r="M655" s="9"/>
      <c r="N655" s="9"/>
      <c r="O655" s="9"/>
      <c r="P655" s="9"/>
      <c r="Q655" s="9"/>
      <c r="R655" s="9"/>
      <c r="S655" s="9"/>
      <c r="T655" s="9"/>
      <c r="U655" s="9"/>
      <c r="V655" s="9"/>
      <c r="W655" s="9"/>
      <c r="X655" s="9"/>
      <c r="Y655" s="9"/>
      <c r="Z655" s="9"/>
      <c r="AA655" s="9"/>
      <c r="AB655" s="9"/>
      <c r="AC655" s="9"/>
      <c r="AD655" s="9"/>
      <c r="AE655" s="9"/>
      <c r="AF655" s="9"/>
      <c r="AG655" s="9"/>
      <c r="AH655" s="9"/>
      <c r="AI655" s="9"/>
      <c r="AJ655" s="9"/>
      <c r="AK655" s="9"/>
      <c r="AL655" s="9"/>
      <c r="AM655" s="10"/>
      <c r="AN655" s="535"/>
      <c r="AO655" s="6">
        <f t="shared" si="30"/>
        <v>0</v>
      </c>
      <c r="AP655" s="6" t="str">
        <f>IF($D655="","",IF(COUNTIF(SPDB!$B$5:$B$50,$D655)=0,"適用無い？確認して",_xlfn.XLOOKUP($D655,SPDB!$B$5:$B$50,SPDB!$H$5:$H$50,"",,)))</f>
        <v/>
      </c>
      <c r="AQ655" s="112"/>
      <c r="AR655" s="6" t="str">
        <f t="shared" si="31"/>
        <v/>
      </c>
      <c r="AS655" s="6" t="str">
        <f>IF(D655="","",IF(AP655=0,"データ無!!",IF(COUNTIF(WeDB!$D$4:$D$183,$AP655)&gt;0,"WE適用",IF(AP655="適用無い？確認して","データ無!!",IF(AP655="（適用外）","適用無し","WE適用")))))</f>
        <v/>
      </c>
      <c r="AT655" s="6" t="str">
        <f>IF(AND(AS655="WE適用",COUNTIF(Planning!$AS$10:$AS$896,$AP655&amp;"_"&amp;$AR655)&gt;0),"計画ok",IF(AND(AS655="WE適用",COUNTIF(Planning!$AS$10:$AS$896,$AP655&amp;"_"&amp;$AR655)=0),"未反映NG",""))</f>
        <v/>
      </c>
      <c r="AU655" s="6" t="str">
        <f t="shared" si="32"/>
        <v>_</v>
      </c>
    </row>
    <row r="656" spans="1:47" hidden="1" x14ac:dyDescent="0.35">
      <c r="A656" s="8"/>
      <c r="B656" s="9"/>
      <c r="C656" s="9"/>
      <c r="D656" s="9"/>
      <c r="E656" s="9"/>
      <c r="F656" s="9"/>
      <c r="G656" s="9"/>
      <c r="H656" s="9"/>
      <c r="I656" s="9"/>
      <c r="J656" s="9"/>
      <c r="K656" s="9"/>
      <c r="L656" s="9"/>
      <c r="M656" s="9"/>
      <c r="N656" s="9"/>
      <c r="O656" s="9"/>
      <c r="P656" s="9"/>
      <c r="Q656" s="9"/>
      <c r="R656" s="9"/>
      <c r="S656" s="9"/>
      <c r="T656" s="9"/>
      <c r="U656" s="9"/>
      <c r="V656" s="9"/>
      <c r="W656" s="9"/>
      <c r="X656" s="9"/>
      <c r="Y656" s="9"/>
      <c r="Z656" s="9"/>
      <c r="AA656" s="9"/>
      <c r="AB656" s="9"/>
      <c r="AC656" s="9"/>
      <c r="AD656" s="9"/>
      <c r="AE656" s="9"/>
      <c r="AF656" s="9"/>
      <c r="AG656" s="9"/>
      <c r="AH656" s="9"/>
      <c r="AI656" s="9"/>
      <c r="AJ656" s="9"/>
      <c r="AK656" s="9"/>
      <c r="AL656" s="9"/>
      <c r="AM656" s="10"/>
      <c r="AN656" s="535"/>
      <c r="AO656" s="6">
        <f t="shared" si="30"/>
        <v>0</v>
      </c>
      <c r="AP656" s="6" t="str">
        <f>IF($D656="","",IF(COUNTIF(SPDB!$B$5:$B$50,$D656)=0,"適用無い？確認して",_xlfn.XLOOKUP($D656,SPDB!$B$5:$B$50,SPDB!$H$5:$H$50,"",,)))</f>
        <v/>
      </c>
      <c r="AQ656" s="112"/>
      <c r="AR656" s="6" t="str">
        <f t="shared" si="31"/>
        <v/>
      </c>
      <c r="AS656" s="6" t="str">
        <f>IF(D656="","",IF(AP656=0,"データ無!!",IF(COUNTIF(WeDB!$D$4:$D$183,$AP656)&gt;0,"WE適用",IF(AP656="適用無い？確認して","データ無!!",IF(AP656="（適用外）","適用無し","WE適用")))))</f>
        <v/>
      </c>
      <c r="AT656" s="6" t="str">
        <f>IF(AND(AS656="WE適用",COUNTIF(Planning!$AS$10:$AS$896,$AP656&amp;"_"&amp;$AR656)&gt;0),"計画ok",IF(AND(AS656="WE適用",COUNTIF(Planning!$AS$10:$AS$896,$AP656&amp;"_"&amp;$AR656)=0),"未反映NG",""))</f>
        <v/>
      </c>
      <c r="AU656" s="6" t="str">
        <f t="shared" si="32"/>
        <v>_</v>
      </c>
    </row>
    <row r="657" spans="1:47" hidden="1" x14ac:dyDescent="0.35">
      <c r="A657" s="8"/>
      <c r="B657" s="9"/>
      <c r="C657" s="9"/>
      <c r="D657" s="9"/>
      <c r="E657" s="9"/>
      <c r="F657" s="9"/>
      <c r="G657" s="9"/>
      <c r="H657" s="9"/>
      <c r="I657" s="9"/>
      <c r="J657" s="9"/>
      <c r="K657" s="9"/>
      <c r="L657" s="9"/>
      <c r="M657" s="9"/>
      <c r="N657" s="9"/>
      <c r="O657" s="9"/>
      <c r="P657" s="9"/>
      <c r="Q657" s="9"/>
      <c r="R657" s="9"/>
      <c r="S657" s="9"/>
      <c r="T657" s="9"/>
      <c r="U657" s="9"/>
      <c r="V657" s="9"/>
      <c r="W657" s="9"/>
      <c r="X657" s="9"/>
      <c r="Y657" s="9"/>
      <c r="Z657" s="9"/>
      <c r="AA657" s="9"/>
      <c r="AB657" s="9"/>
      <c r="AC657" s="9"/>
      <c r="AD657" s="9"/>
      <c r="AE657" s="9"/>
      <c r="AF657" s="9"/>
      <c r="AG657" s="9"/>
      <c r="AH657" s="9"/>
      <c r="AI657" s="9"/>
      <c r="AJ657" s="9"/>
      <c r="AK657" s="9"/>
      <c r="AL657" s="9"/>
      <c r="AM657" s="10"/>
      <c r="AN657" s="535"/>
      <c r="AO657" s="6">
        <f t="shared" si="30"/>
        <v>0</v>
      </c>
      <c r="AP657" s="6" t="str">
        <f>IF($D657="","",IF(COUNTIF(SPDB!$B$5:$B$50,$D657)=0,"適用無い？確認して",_xlfn.XLOOKUP($D657,SPDB!$B$5:$B$50,SPDB!$H$5:$H$50,"",,)))</f>
        <v/>
      </c>
      <c r="AQ657" s="112"/>
      <c r="AR657" s="6" t="str">
        <f t="shared" si="31"/>
        <v/>
      </c>
      <c r="AS657" s="6" t="str">
        <f>IF(D657="","",IF(AP657=0,"データ無!!",IF(COUNTIF(WeDB!$D$4:$D$183,$AP657)&gt;0,"WE適用",IF(AP657="適用無い？確認して","データ無!!",IF(AP657="（適用外）","適用無し","WE適用")))))</f>
        <v/>
      </c>
      <c r="AT657" s="6" t="str">
        <f>IF(AND(AS657="WE適用",COUNTIF(Planning!$AS$10:$AS$896,$AP657&amp;"_"&amp;$AR657)&gt;0),"計画ok",IF(AND(AS657="WE適用",COUNTIF(Planning!$AS$10:$AS$896,$AP657&amp;"_"&amp;$AR657)=0),"未反映NG",""))</f>
        <v/>
      </c>
      <c r="AU657" s="6" t="str">
        <f t="shared" si="32"/>
        <v>_</v>
      </c>
    </row>
    <row r="658" spans="1:47" hidden="1" x14ac:dyDescent="0.35">
      <c r="A658" s="8"/>
      <c r="B658" s="9"/>
      <c r="C658" s="9"/>
      <c r="D658" s="9"/>
      <c r="E658" s="9"/>
      <c r="F658" s="9"/>
      <c r="G658" s="9"/>
      <c r="H658" s="9"/>
      <c r="I658" s="9"/>
      <c r="J658" s="9"/>
      <c r="K658" s="9"/>
      <c r="L658" s="9"/>
      <c r="M658" s="9"/>
      <c r="N658" s="9"/>
      <c r="O658" s="9"/>
      <c r="P658" s="9"/>
      <c r="Q658" s="9"/>
      <c r="R658" s="9"/>
      <c r="S658" s="9"/>
      <c r="T658" s="9"/>
      <c r="U658" s="9"/>
      <c r="V658" s="9"/>
      <c r="W658" s="9"/>
      <c r="X658" s="9"/>
      <c r="Y658" s="9"/>
      <c r="Z658" s="9"/>
      <c r="AA658" s="9"/>
      <c r="AB658" s="9"/>
      <c r="AC658" s="9"/>
      <c r="AD658" s="9"/>
      <c r="AE658" s="9"/>
      <c r="AF658" s="9"/>
      <c r="AG658" s="9"/>
      <c r="AH658" s="9"/>
      <c r="AI658" s="9"/>
      <c r="AJ658" s="9"/>
      <c r="AK658" s="9"/>
      <c r="AL658" s="9"/>
      <c r="AM658" s="10"/>
      <c r="AN658" s="535"/>
      <c r="AO658" s="6">
        <f t="shared" si="30"/>
        <v>0</v>
      </c>
      <c r="AP658" s="6" t="str">
        <f>IF($D658="","",IF(COUNTIF(SPDB!$B$5:$B$50,$D658)=0,"適用無い？確認して",_xlfn.XLOOKUP($D658,SPDB!$B$5:$B$50,SPDB!$H$5:$H$50,"",,)))</f>
        <v/>
      </c>
      <c r="AQ658" s="112"/>
      <c r="AR658" s="6" t="str">
        <f t="shared" si="31"/>
        <v/>
      </c>
      <c r="AS658" s="6" t="str">
        <f>IF(D658="","",IF(AP658=0,"データ無!!",IF(COUNTIF(WeDB!$D$4:$D$183,$AP658)&gt;0,"WE適用",IF(AP658="適用無い？確認して","データ無!!",IF(AP658="（適用外）","適用無し","WE適用")))))</f>
        <v/>
      </c>
      <c r="AT658" s="6" t="str">
        <f>IF(AND(AS658="WE適用",COUNTIF(Planning!$AS$10:$AS$896,$AP658&amp;"_"&amp;$AR658)&gt;0),"計画ok",IF(AND(AS658="WE適用",COUNTIF(Planning!$AS$10:$AS$896,$AP658&amp;"_"&amp;$AR658)=0),"未反映NG",""))</f>
        <v/>
      </c>
      <c r="AU658" s="6" t="str">
        <f t="shared" si="32"/>
        <v>_</v>
      </c>
    </row>
    <row r="659" spans="1:47" hidden="1" x14ac:dyDescent="0.35">
      <c r="A659" s="8"/>
      <c r="B659" s="9"/>
      <c r="C659" s="9"/>
      <c r="D659" s="9"/>
      <c r="E659" s="9"/>
      <c r="F659" s="9"/>
      <c r="G659" s="9"/>
      <c r="H659" s="9"/>
      <c r="I659" s="9"/>
      <c r="J659" s="9"/>
      <c r="K659" s="9"/>
      <c r="L659" s="9"/>
      <c r="M659" s="9"/>
      <c r="N659" s="9"/>
      <c r="O659" s="9"/>
      <c r="P659" s="9"/>
      <c r="Q659" s="9"/>
      <c r="R659" s="9"/>
      <c r="S659" s="9"/>
      <c r="T659" s="9"/>
      <c r="U659" s="9"/>
      <c r="V659" s="9"/>
      <c r="W659" s="9"/>
      <c r="X659" s="9"/>
      <c r="Y659" s="9"/>
      <c r="Z659" s="9"/>
      <c r="AA659" s="9"/>
      <c r="AB659" s="9"/>
      <c r="AC659" s="9"/>
      <c r="AD659" s="9"/>
      <c r="AE659" s="9"/>
      <c r="AF659" s="9"/>
      <c r="AG659" s="9"/>
      <c r="AH659" s="9"/>
      <c r="AI659" s="9"/>
      <c r="AJ659" s="9"/>
      <c r="AK659" s="9"/>
      <c r="AL659" s="9"/>
      <c r="AM659" s="10"/>
      <c r="AN659" s="535"/>
      <c r="AO659" s="6">
        <f t="shared" si="30"/>
        <v>0</v>
      </c>
      <c r="AP659" s="6" t="str">
        <f>IF($D659="","",IF(COUNTIF(SPDB!$B$5:$B$50,$D659)=0,"適用無い？確認して",_xlfn.XLOOKUP($D659,SPDB!$B$5:$B$50,SPDB!$H$5:$H$50,"",,)))</f>
        <v/>
      </c>
      <c r="AQ659" s="112"/>
      <c r="AR659" s="6" t="str">
        <f t="shared" si="31"/>
        <v/>
      </c>
      <c r="AS659" s="6" t="str">
        <f>IF(D659="","",IF(AP659=0,"データ無!!",IF(COUNTIF(WeDB!$D$4:$D$183,$AP659)&gt;0,"WE適用",IF(AP659="適用無い？確認して","データ無!!",IF(AP659="（適用外）","適用無し","WE適用")))))</f>
        <v/>
      </c>
      <c r="AT659" s="6" t="str">
        <f>IF(AND(AS659="WE適用",COUNTIF(Planning!$AS$10:$AS$896,$AP659&amp;"_"&amp;$AR659)&gt;0),"計画ok",IF(AND(AS659="WE適用",COUNTIF(Planning!$AS$10:$AS$896,$AP659&amp;"_"&amp;$AR659)=0),"未反映NG",""))</f>
        <v/>
      </c>
      <c r="AU659" s="6" t="str">
        <f t="shared" si="32"/>
        <v>_</v>
      </c>
    </row>
    <row r="660" spans="1:47" hidden="1" x14ac:dyDescent="0.35">
      <c r="A660" s="8"/>
      <c r="B660" s="9"/>
      <c r="C660" s="9"/>
      <c r="D660" s="9"/>
      <c r="E660" s="9"/>
      <c r="F660" s="9"/>
      <c r="G660" s="9"/>
      <c r="H660" s="9"/>
      <c r="I660" s="9"/>
      <c r="J660" s="9"/>
      <c r="K660" s="9"/>
      <c r="L660" s="9"/>
      <c r="M660" s="9"/>
      <c r="N660" s="9"/>
      <c r="O660" s="9"/>
      <c r="P660" s="9"/>
      <c r="Q660" s="9"/>
      <c r="R660" s="9"/>
      <c r="S660" s="9"/>
      <c r="T660" s="9"/>
      <c r="U660" s="9"/>
      <c r="V660" s="9"/>
      <c r="W660" s="9"/>
      <c r="X660" s="9"/>
      <c r="Y660" s="9"/>
      <c r="Z660" s="9"/>
      <c r="AA660" s="9"/>
      <c r="AB660" s="9"/>
      <c r="AC660" s="9"/>
      <c r="AD660" s="9"/>
      <c r="AE660" s="9"/>
      <c r="AF660" s="9"/>
      <c r="AG660" s="9"/>
      <c r="AH660" s="9"/>
      <c r="AI660" s="9"/>
      <c r="AJ660" s="9"/>
      <c r="AK660" s="9"/>
      <c r="AL660" s="9"/>
      <c r="AM660" s="10"/>
      <c r="AN660" s="535"/>
      <c r="AO660" s="6">
        <f t="shared" si="30"/>
        <v>0</v>
      </c>
      <c r="AP660" s="6" t="str">
        <f>IF($D660="","",IF(COUNTIF(SPDB!$B$5:$B$50,$D660)=0,"適用無い？確認して",_xlfn.XLOOKUP($D660,SPDB!$B$5:$B$50,SPDB!$H$5:$H$50,"",,)))</f>
        <v/>
      </c>
      <c r="AQ660" s="112"/>
      <c r="AR660" s="6" t="str">
        <f t="shared" si="31"/>
        <v/>
      </c>
      <c r="AS660" s="6" t="str">
        <f>IF(D660="","",IF(AP660=0,"データ無!!",IF(COUNTIF(WeDB!$D$4:$D$183,$AP660)&gt;0,"WE適用",IF(AP660="適用無い？確認して","データ無!!",IF(AP660="（適用外）","適用無し","WE適用")))))</f>
        <v/>
      </c>
      <c r="AT660" s="6" t="str">
        <f>IF(AND(AS660="WE適用",COUNTIF(Planning!$AS$10:$AS$896,$AP660&amp;"_"&amp;$AR660)&gt;0),"計画ok",IF(AND(AS660="WE適用",COUNTIF(Planning!$AS$10:$AS$896,$AP660&amp;"_"&amp;$AR660)=0),"未反映NG",""))</f>
        <v/>
      </c>
      <c r="AU660" s="6" t="str">
        <f t="shared" si="32"/>
        <v>_</v>
      </c>
    </row>
    <row r="661" spans="1:47" hidden="1" x14ac:dyDescent="0.35">
      <c r="A661" s="8"/>
      <c r="B661" s="9"/>
      <c r="C661" s="9"/>
      <c r="D661" s="9"/>
      <c r="E661" s="9"/>
      <c r="F661" s="9"/>
      <c r="G661" s="9"/>
      <c r="H661" s="9"/>
      <c r="I661" s="9"/>
      <c r="J661" s="9"/>
      <c r="K661" s="9"/>
      <c r="L661" s="9"/>
      <c r="M661" s="9"/>
      <c r="N661" s="9"/>
      <c r="O661" s="9"/>
      <c r="P661" s="9"/>
      <c r="Q661" s="9"/>
      <c r="R661" s="9"/>
      <c r="S661" s="9"/>
      <c r="T661" s="9"/>
      <c r="U661" s="9"/>
      <c r="V661" s="9"/>
      <c r="W661" s="9"/>
      <c r="X661" s="9"/>
      <c r="Y661" s="9"/>
      <c r="Z661" s="9"/>
      <c r="AA661" s="9"/>
      <c r="AB661" s="9"/>
      <c r="AC661" s="9"/>
      <c r="AD661" s="9"/>
      <c r="AE661" s="9"/>
      <c r="AF661" s="9"/>
      <c r="AG661" s="9"/>
      <c r="AH661" s="9"/>
      <c r="AI661" s="9"/>
      <c r="AJ661" s="9"/>
      <c r="AK661" s="9"/>
      <c r="AL661" s="9"/>
      <c r="AM661" s="10"/>
      <c r="AN661" s="535"/>
      <c r="AO661" s="6">
        <f t="shared" si="30"/>
        <v>0</v>
      </c>
      <c r="AP661" s="6" t="str">
        <f>IF($D661="","",IF(COUNTIF(SPDB!$B$5:$B$50,$D661)=0,"適用無い？確認して",_xlfn.XLOOKUP($D661,SPDB!$B$5:$B$50,SPDB!$H$5:$H$50,"",,)))</f>
        <v/>
      </c>
      <c r="AQ661" s="112"/>
      <c r="AR661" s="6" t="str">
        <f t="shared" si="31"/>
        <v/>
      </c>
      <c r="AS661" s="6" t="str">
        <f>IF(D661="","",IF(AP661=0,"データ無!!",IF(COUNTIF(WeDB!$D$4:$D$183,$AP661)&gt;0,"WE適用",IF(AP661="適用無い？確認して","データ無!!",IF(AP661="（適用外）","適用無し","WE適用")))))</f>
        <v/>
      </c>
      <c r="AT661" s="6" t="str">
        <f>IF(AND(AS661="WE適用",COUNTIF(Planning!$AS$10:$AS$896,$AP661&amp;"_"&amp;$AR661)&gt;0),"計画ok",IF(AND(AS661="WE適用",COUNTIF(Planning!$AS$10:$AS$896,$AP661&amp;"_"&amp;$AR661)=0),"未反映NG",""))</f>
        <v/>
      </c>
      <c r="AU661" s="6" t="str">
        <f t="shared" si="32"/>
        <v>_</v>
      </c>
    </row>
    <row r="662" spans="1:47" hidden="1" x14ac:dyDescent="0.35">
      <c r="A662" s="8"/>
      <c r="B662" s="9"/>
      <c r="C662" s="9"/>
      <c r="D662" s="9"/>
      <c r="E662" s="9"/>
      <c r="F662" s="9"/>
      <c r="G662" s="9"/>
      <c r="H662" s="9"/>
      <c r="I662" s="9"/>
      <c r="J662" s="9"/>
      <c r="K662" s="9"/>
      <c r="L662" s="9"/>
      <c r="M662" s="9"/>
      <c r="N662" s="9"/>
      <c r="O662" s="9"/>
      <c r="P662" s="9"/>
      <c r="Q662" s="9"/>
      <c r="R662" s="9"/>
      <c r="S662" s="9"/>
      <c r="T662" s="9"/>
      <c r="U662" s="9"/>
      <c r="V662" s="9"/>
      <c r="W662" s="9"/>
      <c r="X662" s="9"/>
      <c r="Y662" s="9"/>
      <c r="Z662" s="9"/>
      <c r="AA662" s="9"/>
      <c r="AB662" s="9"/>
      <c r="AC662" s="9"/>
      <c r="AD662" s="9"/>
      <c r="AE662" s="9"/>
      <c r="AF662" s="9"/>
      <c r="AG662" s="9"/>
      <c r="AH662" s="9"/>
      <c r="AI662" s="9"/>
      <c r="AJ662" s="9"/>
      <c r="AK662" s="9"/>
      <c r="AL662" s="9"/>
      <c r="AM662" s="10"/>
      <c r="AN662" s="535"/>
      <c r="AO662" s="6">
        <f t="shared" si="30"/>
        <v>0</v>
      </c>
      <c r="AP662" s="6" t="str">
        <f>IF($D662="","",IF(COUNTIF(SPDB!$B$5:$B$50,$D662)=0,"適用無い？確認して",_xlfn.XLOOKUP($D662,SPDB!$B$5:$B$50,SPDB!$H$5:$H$50,"",,)))</f>
        <v/>
      </c>
      <c r="AQ662" s="112"/>
      <c r="AR662" s="6" t="str">
        <f t="shared" si="31"/>
        <v/>
      </c>
      <c r="AS662" s="6" t="str">
        <f>IF(D662="","",IF(AP662=0,"データ無!!",IF(COUNTIF(WeDB!$D$4:$D$183,$AP662)&gt;0,"WE適用",IF(AP662="適用無い？確認して","データ無!!",IF(AP662="（適用外）","適用無し","WE適用")))))</f>
        <v/>
      </c>
      <c r="AT662" s="6" t="str">
        <f>IF(AND(AS662="WE適用",COUNTIF(Planning!$AS$10:$AS$896,$AP662&amp;"_"&amp;$AR662)&gt;0),"計画ok",IF(AND(AS662="WE適用",COUNTIF(Planning!$AS$10:$AS$896,$AP662&amp;"_"&amp;$AR662)=0),"未反映NG",""))</f>
        <v/>
      </c>
      <c r="AU662" s="6" t="str">
        <f t="shared" si="32"/>
        <v>_</v>
      </c>
    </row>
    <row r="663" spans="1:47" hidden="1" x14ac:dyDescent="0.35">
      <c r="A663" s="8"/>
      <c r="B663" s="9"/>
      <c r="C663" s="9"/>
      <c r="D663" s="9"/>
      <c r="E663" s="9"/>
      <c r="F663" s="9"/>
      <c r="G663" s="9"/>
      <c r="H663" s="9"/>
      <c r="I663" s="9"/>
      <c r="J663" s="9"/>
      <c r="K663" s="9"/>
      <c r="L663" s="9"/>
      <c r="M663" s="9"/>
      <c r="N663" s="9"/>
      <c r="O663" s="9"/>
      <c r="P663" s="9"/>
      <c r="Q663" s="9"/>
      <c r="R663" s="9"/>
      <c r="S663" s="9"/>
      <c r="T663" s="9"/>
      <c r="U663" s="9"/>
      <c r="V663" s="9"/>
      <c r="W663" s="9"/>
      <c r="X663" s="9"/>
      <c r="Y663" s="9"/>
      <c r="Z663" s="9"/>
      <c r="AA663" s="9"/>
      <c r="AB663" s="9"/>
      <c r="AC663" s="9"/>
      <c r="AD663" s="9"/>
      <c r="AE663" s="9"/>
      <c r="AF663" s="9"/>
      <c r="AG663" s="9"/>
      <c r="AH663" s="9"/>
      <c r="AI663" s="9"/>
      <c r="AJ663" s="9"/>
      <c r="AK663" s="9"/>
      <c r="AL663" s="9"/>
      <c r="AM663" s="10"/>
      <c r="AN663" s="535"/>
      <c r="AO663" s="6">
        <f t="shared" si="30"/>
        <v>0</v>
      </c>
      <c r="AP663" s="6" t="str">
        <f>IF($D663="","",IF(COUNTIF(SPDB!$B$5:$B$50,$D663)=0,"適用無い？確認して",_xlfn.XLOOKUP($D663,SPDB!$B$5:$B$50,SPDB!$H$5:$H$50,"",,)))</f>
        <v/>
      </c>
      <c r="AQ663" s="112"/>
      <c r="AR663" s="6" t="str">
        <f t="shared" si="31"/>
        <v/>
      </c>
      <c r="AS663" s="6" t="str">
        <f>IF(D663="","",IF(AP663=0,"データ無!!",IF(COUNTIF(WeDB!$D$4:$D$183,$AP663)&gt;0,"WE適用",IF(AP663="適用無い？確認して","データ無!!",IF(AP663="（適用外）","適用無し","WE適用")))))</f>
        <v/>
      </c>
      <c r="AT663" s="6" t="str">
        <f>IF(AND(AS663="WE適用",COUNTIF(Planning!$AS$10:$AS$896,$AP663&amp;"_"&amp;$AR663)&gt;0),"計画ok",IF(AND(AS663="WE適用",COUNTIF(Planning!$AS$10:$AS$896,$AP663&amp;"_"&amp;$AR663)=0),"未反映NG",""))</f>
        <v/>
      </c>
      <c r="AU663" s="6" t="str">
        <f t="shared" si="32"/>
        <v>_</v>
      </c>
    </row>
    <row r="664" spans="1:47" hidden="1" x14ac:dyDescent="0.35">
      <c r="A664" s="8"/>
      <c r="B664" s="9"/>
      <c r="C664" s="9"/>
      <c r="D664" s="9"/>
      <c r="E664" s="9"/>
      <c r="F664" s="9"/>
      <c r="G664" s="9"/>
      <c r="H664" s="9"/>
      <c r="I664" s="9"/>
      <c r="J664" s="9"/>
      <c r="K664" s="9"/>
      <c r="L664" s="9"/>
      <c r="M664" s="9"/>
      <c r="N664" s="9"/>
      <c r="O664" s="9"/>
      <c r="P664" s="9"/>
      <c r="Q664" s="9"/>
      <c r="R664" s="9"/>
      <c r="S664" s="9"/>
      <c r="T664" s="9"/>
      <c r="U664" s="9"/>
      <c r="V664" s="9"/>
      <c r="W664" s="9"/>
      <c r="X664" s="9"/>
      <c r="Y664" s="9"/>
      <c r="Z664" s="9"/>
      <c r="AA664" s="9"/>
      <c r="AB664" s="9"/>
      <c r="AC664" s="9"/>
      <c r="AD664" s="9"/>
      <c r="AE664" s="9"/>
      <c r="AF664" s="9"/>
      <c r="AG664" s="9"/>
      <c r="AH664" s="9"/>
      <c r="AI664" s="9"/>
      <c r="AJ664" s="9"/>
      <c r="AK664" s="9"/>
      <c r="AL664" s="9"/>
      <c r="AM664" s="10"/>
      <c r="AN664" s="535"/>
      <c r="AO664" s="6">
        <f t="shared" si="30"/>
        <v>0</v>
      </c>
      <c r="AP664" s="6" t="str">
        <f>IF($D664="","",IF(COUNTIF(SPDB!$B$5:$B$50,$D664)=0,"適用無い？確認して",_xlfn.XLOOKUP($D664,SPDB!$B$5:$B$50,SPDB!$H$5:$H$50,"",,)))</f>
        <v/>
      </c>
      <c r="AQ664" s="112"/>
      <c r="AR664" s="6" t="str">
        <f t="shared" si="31"/>
        <v/>
      </c>
      <c r="AS664" s="6" t="str">
        <f>IF(D664="","",IF(AP664=0,"データ無!!",IF(COUNTIF(WeDB!$D$4:$D$183,$AP664)&gt;0,"WE適用",IF(AP664="適用無い？確認して","データ無!!",IF(AP664="（適用外）","適用無し","WE適用")))))</f>
        <v/>
      </c>
      <c r="AT664" s="6" t="str">
        <f>IF(AND(AS664="WE適用",COUNTIF(Planning!$AS$10:$AS$896,$AP664&amp;"_"&amp;$AR664)&gt;0),"計画ok",IF(AND(AS664="WE適用",COUNTIF(Planning!$AS$10:$AS$896,$AP664&amp;"_"&amp;$AR664)=0),"未反映NG",""))</f>
        <v/>
      </c>
      <c r="AU664" s="6" t="str">
        <f t="shared" si="32"/>
        <v>_</v>
      </c>
    </row>
    <row r="665" spans="1:47" hidden="1" x14ac:dyDescent="0.35">
      <c r="A665" s="8"/>
      <c r="B665" s="9"/>
      <c r="C665" s="9"/>
      <c r="D665" s="9"/>
      <c r="E665" s="9"/>
      <c r="F665" s="9"/>
      <c r="G665" s="9"/>
      <c r="H665" s="9"/>
      <c r="I665" s="9"/>
      <c r="J665" s="9"/>
      <c r="K665" s="9"/>
      <c r="L665" s="9"/>
      <c r="M665" s="9"/>
      <c r="N665" s="9"/>
      <c r="O665" s="9"/>
      <c r="P665" s="9"/>
      <c r="Q665" s="9"/>
      <c r="R665" s="9"/>
      <c r="S665" s="9"/>
      <c r="T665" s="9"/>
      <c r="U665" s="9"/>
      <c r="V665" s="9"/>
      <c r="W665" s="9"/>
      <c r="X665" s="9"/>
      <c r="Y665" s="9"/>
      <c r="Z665" s="9"/>
      <c r="AA665" s="9"/>
      <c r="AB665" s="9"/>
      <c r="AC665" s="9"/>
      <c r="AD665" s="9"/>
      <c r="AE665" s="9"/>
      <c r="AF665" s="9"/>
      <c r="AG665" s="9"/>
      <c r="AH665" s="9"/>
      <c r="AI665" s="9"/>
      <c r="AJ665" s="9"/>
      <c r="AK665" s="9"/>
      <c r="AL665" s="9"/>
      <c r="AM665" s="10"/>
      <c r="AN665" s="535"/>
      <c r="AO665" s="6">
        <f t="shared" si="30"/>
        <v>0</v>
      </c>
      <c r="AP665" s="6" t="str">
        <f>IF($D665="","",IF(COUNTIF(SPDB!$B$5:$B$50,$D665)=0,"適用無い？確認して",_xlfn.XLOOKUP($D665,SPDB!$B$5:$B$50,SPDB!$H$5:$H$50,"",,)))</f>
        <v/>
      </c>
      <c r="AQ665" s="112"/>
      <c r="AR665" s="6" t="str">
        <f t="shared" si="31"/>
        <v/>
      </c>
      <c r="AS665" s="6" t="str">
        <f>IF(D665="","",IF(AP665=0,"データ無!!",IF(COUNTIF(WeDB!$D$4:$D$183,$AP665)&gt;0,"WE適用",IF(AP665="適用無い？確認して","データ無!!",IF(AP665="（適用外）","適用無し","WE適用")))))</f>
        <v/>
      </c>
      <c r="AT665" s="6" t="str">
        <f>IF(AND(AS665="WE適用",COUNTIF(Planning!$AS$10:$AS$896,$AP665&amp;"_"&amp;$AR665)&gt;0),"計画ok",IF(AND(AS665="WE適用",COUNTIF(Planning!$AS$10:$AS$896,$AP665&amp;"_"&amp;$AR665)=0),"未反映NG",""))</f>
        <v/>
      </c>
      <c r="AU665" s="6" t="str">
        <f t="shared" si="32"/>
        <v>_</v>
      </c>
    </row>
    <row r="666" spans="1:47" hidden="1" x14ac:dyDescent="0.35">
      <c r="A666" s="8"/>
      <c r="B666" s="9"/>
      <c r="C666" s="9"/>
      <c r="D666" s="9"/>
      <c r="E666" s="9"/>
      <c r="F666" s="9"/>
      <c r="G666" s="9"/>
      <c r="H666" s="9"/>
      <c r="I666" s="9"/>
      <c r="J666" s="9"/>
      <c r="K666" s="9"/>
      <c r="L666" s="9"/>
      <c r="M666" s="9"/>
      <c r="N666" s="9"/>
      <c r="O666" s="9"/>
      <c r="P666" s="9"/>
      <c r="Q666" s="9"/>
      <c r="R666" s="9"/>
      <c r="S666" s="9"/>
      <c r="T666" s="9"/>
      <c r="U666" s="9"/>
      <c r="V666" s="9"/>
      <c r="W666" s="9"/>
      <c r="X666" s="9"/>
      <c r="Y666" s="9"/>
      <c r="Z666" s="9"/>
      <c r="AA666" s="9"/>
      <c r="AB666" s="9"/>
      <c r="AC666" s="9"/>
      <c r="AD666" s="9"/>
      <c r="AE666" s="9"/>
      <c r="AF666" s="9"/>
      <c r="AG666" s="9"/>
      <c r="AH666" s="9"/>
      <c r="AI666" s="9"/>
      <c r="AJ666" s="9"/>
      <c r="AK666" s="9"/>
      <c r="AL666" s="9"/>
      <c r="AM666" s="10"/>
      <c r="AN666" s="535"/>
      <c r="AO666" s="6">
        <f t="shared" si="30"/>
        <v>0</v>
      </c>
      <c r="AP666" s="6" t="str">
        <f>IF($D666="","",IF(COUNTIF(SPDB!$B$5:$B$50,$D666)=0,"適用無い？確認して",_xlfn.XLOOKUP($D666,SPDB!$B$5:$B$50,SPDB!$H$5:$H$50,"",,)))</f>
        <v/>
      </c>
      <c r="AQ666" s="112"/>
      <c r="AR666" s="6" t="str">
        <f t="shared" si="31"/>
        <v/>
      </c>
      <c r="AS666" s="6" t="str">
        <f>IF(D666="","",IF(AP666=0,"データ無!!",IF(COUNTIF(WeDB!$D$4:$D$183,$AP666)&gt;0,"WE適用",IF(AP666="適用無い？確認して","データ無!!",IF(AP666="（適用外）","適用無し","WE適用")))))</f>
        <v/>
      </c>
      <c r="AT666" s="6" t="str">
        <f>IF(AND(AS666="WE適用",COUNTIF(Planning!$AS$10:$AS$896,$AP666&amp;"_"&amp;$AR666)&gt;0),"計画ok",IF(AND(AS666="WE適用",COUNTIF(Planning!$AS$10:$AS$896,$AP666&amp;"_"&amp;$AR666)=0),"未反映NG",""))</f>
        <v/>
      </c>
      <c r="AU666" s="6" t="str">
        <f t="shared" si="32"/>
        <v>_</v>
      </c>
    </row>
    <row r="667" spans="1:47" hidden="1" x14ac:dyDescent="0.35">
      <c r="A667" s="8"/>
      <c r="B667" s="9"/>
      <c r="C667" s="9"/>
      <c r="D667" s="9"/>
      <c r="E667" s="9"/>
      <c r="F667" s="9"/>
      <c r="G667" s="9"/>
      <c r="H667" s="9"/>
      <c r="I667" s="9"/>
      <c r="J667" s="9"/>
      <c r="K667" s="9"/>
      <c r="L667" s="9"/>
      <c r="M667" s="9"/>
      <c r="N667" s="9"/>
      <c r="O667" s="9"/>
      <c r="P667" s="9"/>
      <c r="Q667" s="9"/>
      <c r="R667" s="9"/>
      <c r="S667" s="9"/>
      <c r="T667" s="9"/>
      <c r="U667" s="9"/>
      <c r="V667" s="9"/>
      <c r="W667" s="9"/>
      <c r="X667" s="9"/>
      <c r="Y667" s="9"/>
      <c r="Z667" s="9"/>
      <c r="AA667" s="9"/>
      <c r="AB667" s="9"/>
      <c r="AC667" s="9"/>
      <c r="AD667" s="9"/>
      <c r="AE667" s="9"/>
      <c r="AF667" s="9"/>
      <c r="AG667" s="9"/>
      <c r="AH667" s="9"/>
      <c r="AI667" s="9"/>
      <c r="AJ667" s="9"/>
      <c r="AK667" s="9"/>
      <c r="AL667" s="9"/>
      <c r="AM667" s="10"/>
      <c r="AN667" s="535"/>
      <c r="AO667" s="6">
        <f t="shared" si="30"/>
        <v>0</v>
      </c>
      <c r="AP667" s="6" t="str">
        <f>IF($D667="","",IF(COUNTIF(SPDB!$B$5:$B$50,$D667)=0,"適用無い？確認して",_xlfn.XLOOKUP($D667,SPDB!$B$5:$B$50,SPDB!$H$5:$H$50,"",,)))</f>
        <v/>
      </c>
      <c r="AQ667" s="112"/>
      <c r="AR667" s="6" t="str">
        <f t="shared" si="31"/>
        <v/>
      </c>
      <c r="AS667" s="6" t="str">
        <f>IF(D667="","",IF(AP667=0,"データ無!!",IF(COUNTIF(WeDB!$D$4:$D$183,$AP667)&gt;0,"WE適用",IF(AP667="適用無い？確認して","データ無!!",IF(AP667="（適用外）","適用無し","WE適用")))))</f>
        <v/>
      </c>
      <c r="AT667" s="6" t="str">
        <f>IF(AND(AS667="WE適用",COUNTIF(Planning!$AS$10:$AS$896,$AP667&amp;"_"&amp;$AR667)&gt;0),"計画ok",IF(AND(AS667="WE適用",COUNTIF(Planning!$AS$10:$AS$896,$AP667&amp;"_"&amp;$AR667)=0),"未反映NG",""))</f>
        <v/>
      </c>
      <c r="AU667" s="6" t="str">
        <f t="shared" si="32"/>
        <v>_</v>
      </c>
    </row>
    <row r="668" spans="1:47" hidden="1" x14ac:dyDescent="0.35">
      <c r="A668" s="8"/>
      <c r="B668" s="9"/>
      <c r="C668" s="9"/>
      <c r="D668" s="9"/>
      <c r="E668" s="9"/>
      <c r="F668" s="9"/>
      <c r="G668" s="9"/>
      <c r="H668" s="9"/>
      <c r="I668" s="9"/>
      <c r="J668" s="9"/>
      <c r="K668" s="9"/>
      <c r="L668" s="9"/>
      <c r="M668" s="9"/>
      <c r="N668" s="9"/>
      <c r="O668" s="9"/>
      <c r="P668" s="9"/>
      <c r="Q668" s="9"/>
      <c r="R668" s="9"/>
      <c r="S668" s="9"/>
      <c r="T668" s="9"/>
      <c r="U668" s="9"/>
      <c r="V668" s="9"/>
      <c r="W668" s="9"/>
      <c r="X668" s="9"/>
      <c r="Y668" s="9"/>
      <c r="Z668" s="9"/>
      <c r="AA668" s="9"/>
      <c r="AB668" s="9"/>
      <c r="AC668" s="9"/>
      <c r="AD668" s="9"/>
      <c r="AE668" s="9"/>
      <c r="AF668" s="9"/>
      <c r="AG668" s="9"/>
      <c r="AH668" s="9"/>
      <c r="AI668" s="9"/>
      <c r="AJ668" s="9"/>
      <c r="AK668" s="9"/>
      <c r="AL668" s="9"/>
      <c r="AM668" s="10"/>
      <c r="AN668" s="535"/>
      <c r="AO668" s="6">
        <f t="shared" si="30"/>
        <v>0</v>
      </c>
      <c r="AP668" s="6" t="str">
        <f>IF($D668="","",IF(COUNTIF(SPDB!$B$5:$B$50,$D668)=0,"適用無い？確認して",_xlfn.XLOOKUP($D668,SPDB!$B$5:$B$50,SPDB!$H$5:$H$50,"",,)))</f>
        <v/>
      </c>
      <c r="AQ668" s="112"/>
      <c r="AR668" s="6" t="str">
        <f t="shared" si="31"/>
        <v/>
      </c>
      <c r="AS668" s="6" t="str">
        <f>IF(D668="","",IF(AP668=0,"データ無!!",IF(COUNTIF(WeDB!$D$4:$D$183,$AP668)&gt;0,"WE適用",IF(AP668="適用無い？確認して","データ無!!",IF(AP668="（適用外）","適用無し","WE適用")))))</f>
        <v/>
      </c>
      <c r="AT668" s="6" t="str">
        <f>IF(AND(AS668="WE適用",COUNTIF(Planning!$AS$10:$AS$896,$AP668&amp;"_"&amp;$AR668)&gt;0),"計画ok",IF(AND(AS668="WE適用",COUNTIF(Planning!$AS$10:$AS$896,$AP668&amp;"_"&amp;$AR668)=0),"未反映NG",""))</f>
        <v/>
      </c>
      <c r="AU668" s="6" t="str">
        <f t="shared" si="32"/>
        <v>_</v>
      </c>
    </row>
    <row r="669" spans="1:47" hidden="1" x14ac:dyDescent="0.35">
      <c r="A669" s="8"/>
      <c r="B669" s="9"/>
      <c r="C669" s="9"/>
      <c r="D669" s="9"/>
      <c r="E669" s="9"/>
      <c r="F669" s="9"/>
      <c r="G669" s="9"/>
      <c r="H669" s="9"/>
      <c r="I669" s="9"/>
      <c r="J669" s="9"/>
      <c r="K669" s="9"/>
      <c r="L669" s="9"/>
      <c r="M669" s="9"/>
      <c r="N669" s="9"/>
      <c r="O669" s="9"/>
      <c r="P669" s="9"/>
      <c r="Q669" s="9"/>
      <c r="R669" s="9"/>
      <c r="S669" s="9"/>
      <c r="T669" s="9"/>
      <c r="U669" s="9"/>
      <c r="V669" s="9"/>
      <c r="W669" s="9"/>
      <c r="X669" s="9"/>
      <c r="Y669" s="9"/>
      <c r="Z669" s="9"/>
      <c r="AA669" s="9"/>
      <c r="AB669" s="9"/>
      <c r="AC669" s="9"/>
      <c r="AD669" s="9"/>
      <c r="AE669" s="9"/>
      <c r="AF669" s="9"/>
      <c r="AG669" s="9"/>
      <c r="AH669" s="9"/>
      <c r="AI669" s="9"/>
      <c r="AJ669" s="9"/>
      <c r="AK669" s="9"/>
      <c r="AL669" s="9"/>
      <c r="AM669" s="10"/>
      <c r="AN669" s="535"/>
      <c r="AO669" s="6">
        <f t="shared" si="30"/>
        <v>0</v>
      </c>
      <c r="AP669" s="6" t="str">
        <f>IF($D669="","",IF(COUNTIF(SPDB!$B$5:$B$50,$D669)=0,"適用無い？確認して",_xlfn.XLOOKUP($D669,SPDB!$B$5:$B$50,SPDB!$H$5:$H$50,"",,)))</f>
        <v/>
      </c>
      <c r="AQ669" s="112"/>
      <c r="AR669" s="6" t="str">
        <f t="shared" si="31"/>
        <v/>
      </c>
      <c r="AS669" s="6" t="str">
        <f>IF(D669="","",IF(AP669=0,"データ無!!",IF(COUNTIF(WeDB!$D$4:$D$183,$AP669)&gt;0,"WE適用",IF(AP669="適用無い？確認して","データ無!!",IF(AP669="（適用外）","適用無し","WE適用")))))</f>
        <v/>
      </c>
      <c r="AT669" s="6" t="str">
        <f>IF(AND(AS669="WE適用",COUNTIF(Planning!$AS$10:$AS$896,$AP669&amp;"_"&amp;$AR669)&gt;0),"計画ok",IF(AND(AS669="WE適用",COUNTIF(Planning!$AS$10:$AS$896,$AP669&amp;"_"&amp;$AR669)=0),"未反映NG",""))</f>
        <v/>
      </c>
      <c r="AU669" s="6" t="str">
        <f t="shared" si="32"/>
        <v>_</v>
      </c>
    </row>
    <row r="670" spans="1:47" hidden="1" x14ac:dyDescent="0.35">
      <c r="A670" s="8"/>
      <c r="B670" s="9"/>
      <c r="C670" s="9"/>
      <c r="D670" s="9"/>
      <c r="E670" s="9"/>
      <c r="F670" s="9"/>
      <c r="G670" s="9"/>
      <c r="H670" s="9"/>
      <c r="I670" s="9"/>
      <c r="J670" s="9"/>
      <c r="K670" s="9"/>
      <c r="L670" s="9"/>
      <c r="M670" s="9"/>
      <c r="N670" s="9"/>
      <c r="O670" s="9"/>
      <c r="P670" s="9"/>
      <c r="Q670" s="9"/>
      <c r="R670" s="9"/>
      <c r="S670" s="9"/>
      <c r="T670" s="9"/>
      <c r="U670" s="9"/>
      <c r="V670" s="9"/>
      <c r="W670" s="9"/>
      <c r="X670" s="9"/>
      <c r="Y670" s="9"/>
      <c r="Z670" s="9"/>
      <c r="AA670" s="9"/>
      <c r="AB670" s="9"/>
      <c r="AC670" s="9"/>
      <c r="AD670" s="9"/>
      <c r="AE670" s="9"/>
      <c r="AF670" s="9"/>
      <c r="AG670" s="9"/>
      <c r="AH670" s="9"/>
      <c r="AI670" s="9"/>
      <c r="AJ670" s="9"/>
      <c r="AK670" s="9"/>
      <c r="AL670" s="9"/>
      <c r="AM670" s="10"/>
      <c r="AN670" s="535"/>
      <c r="AO670" s="6">
        <f t="shared" si="30"/>
        <v>0</v>
      </c>
      <c r="AP670" s="6" t="str">
        <f>IF($D670="","",IF(COUNTIF(SPDB!$B$5:$B$50,$D670)=0,"適用無い？確認して",_xlfn.XLOOKUP($D670,SPDB!$B$5:$B$50,SPDB!$H$5:$H$50,"",,)))</f>
        <v/>
      </c>
      <c r="AQ670" s="112"/>
      <c r="AR670" s="6" t="str">
        <f t="shared" si="31"/>
        <v/>
      </c>
      <c r="AS670" s="6" t="str">
        <f>IF(D670="","",IF(AP670=0,"データ無!!",IF(COUNTIF(WeDB!$D$4:$D$183,$AP670)&gt;0,"WE適用",IF(AP670="適用無い？確認して","データ無!!",IF(AP670="（適用外）","適用無し","WE適用")))))</f>
        <v/>
      </c>
      <c r="AT670" s="6" t="str">
        <f>IF(AND(AS670="WE適用",COUNTIF(Planning!$AS$10:$AS$896,$AP670&amp;"_"&amp;$AR670)&gt;0),"計画ok",IF(AND(AS670="WE適用",COUNTIF(Planning!$AS$10:$AS$896,$AP670&amp;"_"&amp;$AR670)=0),"未反映NG",""))</f>
        <v/>
      </c>
      <c r="AU670" s="6" t="str">
        <f t="shared" si="32"/>
        <v>_</v>
      </c>
    </row>
    <row r="671" spans="1:47" hidden="1" x14ac:dyDescent="0.35">
      <c r="A671" s="8"/>
      <c r="B671" s="9"/>
      <c r="C671" s="9"/>
      <c r="D671" s="9"/>
      <c r="E671" s="9"/>
      <c r="F671" s="9"/>
      <c r="G671" s="9"/>
      <c r="H671" s="9"/>
      <c r="I671" s="9"/>
      <c r="J671" s="9"/>
      <c r="K671" s="9"/>
      <c r="L671" s="9"/>
      <c r="M671" s="9"/>
      <c r="N671" s="9"/>
      <c r="O671" s="9"/>
      <c r="P671" s="9"/>
      <c r="Q671" s="9"/>
      <c r="R671" s="9"/>
      <c r="S671" s="9"/>
      <c r="T671" s="9"/>
      <c r="U671" s="9"/>
      <c r="V671" s="9"/>
      <c r="W671" s="9"/>
      <c r="X671" s="9"/>
      <c r="Y671" s="9"/>
      <c r="Z671" s="9"/>
      <c r="AA671" s="9"/>
      <c r="AB671" s="9"/>
      <c r="AC671" s="9"/>
      <c r="AD671" s="9"/>
      <c r="AE671" s="9"/>
      <c r="AF671" s="9"/>
      <c r="AG671" s="9"/>
      <c r="AH671" s="9"/>
      <c r="AI671" s="9"/>
      <c r="AJ671" s="9"/>
      <c r="AK671" s="9"/>
      <c r="AL671" s="9"/>
      <c r="AM671" s="10"/>
      <c r="AN671" s="535"/>
      <c r="AO671" s="6">
        <f t="shared" si="30"/>
        <v>0</v>
      </c>
      <c r="AP671" s="6" t="str">
        <f>IF($D671="","",IF(COUNTIF(SPDB!$B$5:$B$50,$D671)=0,"適用無い？確認して",_xlfn.XLOOKUP($D671,SPDB!$B$5:$B$50,SPDB!$H$5:$H$50,"",,)))</f>
        <v/>
      </c>
      <c r="AQ671" s="112"/>
      <c r="AR671" s="6" t="str">
        <f t="shared" si="31"/>
        <v/>
      </c>
      <c r="AS671" s="6" t="str">
        <f>IF(D671="","",IF(AP671=0,"データ無!!",IF(COUNTIF(WeDB!$D$4:$D$183,$AP671)&gt;0,"WE適用",IF(AP671="適用無い？確認して","データ無!!",IF(AP671="（適用外）","適用無し","WE適用")))))</f>
        <v/>
      </c>
      <c r="AT671" s="6" t="str">
        <f>IF(AND(AS671="WE適用",COUNTIF(Planning!$AS$10:$AS$896,$AP671&amp;"_"&amp;$AR671)&gt;0),"計画ok",IF(AND(AS671="WE適用",COUNTIF(Planning!$AS$10:$AS$896,$AP671&amp;"_"&amp;$AR671)=0),"未反映NG",""))</f>
        <v/>
      </c>
      <c r="AU671" s="6" t="str">
        <f t="shared" si="32"/>
        <v>_</v>
      </c>
    </row>
    <row r="672" spans="1:47" hidden="1" x14ac:dyDescent="0.35">
      <c r="A672" s="8"/>
      <c r="B672" s="9"/>
      <c r="C672" s="9"/>
      <c r="D672" s="9"/>
      <c r="E672" s="9"/>
      <c r="F672" s="9"/>
      <c r="G672" s="9"/>
      <c r="H672" s="9"/>
      <c r="I672" s="9"/>
      <c r="J672" s="9"/>
      <c r="K672" s="9"/>
      <c r="L672" s="9"/>
      <c r="M672" s="9"/>
      <c r="N672" s="9"/>
      <c r="O672" s="9"/>
      <c r="P672" s="9"/>
      <c r="Q672" s="9"/>
      <c r="R672" s="9"/>
      <c r="S672" s="9"/>
      <c r="T672" s="9"/>
      <c r="U672" s="9"/>
      <c r="V672" s="9"/>
      <c r="W672" s="9"/>
      <c r="X672" s="9"/>
      <c r="Y672" s="9"/>
      <c r="Z672" s="9"/>
      <c r="AA672" s="9"/>
      <c r="AB672" s="9"/>
      <c r="AC672" s="9"/>
      <c r="AD672" s="9"/>
      <c r="AE672" s="9"/>
      <c r="AF672" s="9"/>
      <c r="AG672" s="9"/>
      <c r="AH672" s="9"/>
      <c r="AI672" s="9"/>
      <c r="AJ672" s="9"/>
      <c r="AK672" s="9"/>
      <c r="AL672" s="9"/>
      <c r="AM672" s="10"/>
      <c r="AN672" s="535"/>
      <c r="AO672" s="6">
        <f t="shared" si="30"/>
        <v>0</v>
      </c>
      <c r="AP672" s="6" t="str">
        <f>IF($D672="","",IF(COUNTIF(SPDB!$B$5:$B$50,$D672)=0,"適用無い？確認して",_xlfn.XLOOKUP($D672,SPDB!$B$5:$B$50,SPDB!$H$5:$H$50,"",,)))</f>
        <v/>
      </c>
      <c r="AQ672" s="112"/>
      <c r="AR672" s="6" t="str">
        <f t="shared" si="31"/>
        <v/>
      </c>
      <c r="AS672" s="6" t="str">
        <f>IF(D672="","",IF(AP672=0,"データ無!!",IF(COUNTIF(WeDB!$D$4:$D$183,$AP672)&gt;0,"WE適用",IF(AP672="適用無い？確認して","データ無!!",IF(AP672="（適用外）","適用無し","WE適用")))))</f>
        <v/>
      </c>
      <c r="AT672" s="6" t="str">
        <f>IF(AND(AS672="WE適用",COUNTIF(Planning!$AS$10:$AS$896,$AP672&amp;"_"&amp;$AR672)&gt;0),"計画ok",IF(AND(AS672="WE適用",COUNTIF(Planning!$AS$10:$AS$896,$AP672&amp;"_"&amp;$AR672)=0),"未反映NG",""))</f>
        <v/>
      </c>
      <c r="AU672" s="6" t="str">
        <f t="shared" si="32"/>
        <v>_</v>
      </c>
    </row>
    <row r="673" spans="1:47" hidden="1" x14ac:dyDescent="0.35">
      <c r="A673" s="8"/>
      <c r="B673" s="9"/>
      <c r="C673" s="9"/>
      <c r="D673" s="9"/>
      <c r="E673" s="9"/>
      <c r="F673" s="9"/>
      <c r="G673" s="9"/>
      <c r="H673" s="9"/>
      <c r="I673" s="9"/>
      <c r="J673" s="9"/>
      <c r="K673" s="9"/>
      <c r="L673" s="9"/>
      <c r="M673" s="9"/>
      <c r="N673" s="9"/>
      <c r="O673" s="9"/>
      <c r="P673" s="9"/>
      <c r="Q673" s="9"/>
      <c r="R673" s="9"/>
      <c r="S673" s="9"/>
      <c r="T673" s="9"/>
      <c r="U673" s="9"/>
      <c r="V673" s="9"/>
      <c r="W673" s="9"/>
      <c r="X673" s="9"/>
      <c r="Y673" s="9"/>
      <c r="Z673" s="9"/>
      <c r="AA673" s="9"/>
      <c r="AB673" s="9"/>
      <c r="AC673" s="9"/>
      <c r="AD673" s="9"/>
      <c r="AE673" s="9"/>
      <c r="AF673" s="9"/>
      <c r="AG673" s="9"/>
      <c r="AH673" s="9"/>
      <c r="AI673" s="9"/>
      <c r="AJ673" s="9"/>
      <c r="AK673" s="9"/>
      <c r="AL673" s="9"/>
      <c r="AM673" s="10"/>
      <c r="AN673" s="535"/>
      <c r="AO673" s="6">
        <f t="shared" si="30"/>
        <v>0</v>
      </c>
      <c r="AP673" s="6" t="str">
        <f>IF($D673="","",IF(COUNTIF(SPDB!$B$5:$B$50,$D673)=0,"適用無い？確認して",_xlfn.XLOOKUP($D673,SPDB!$B$5:$B$50,SPDB!$H$5:$H$50,"",,)))</f>
        <v/>
      </c>
      <c r="AQ673" s="112"/>
      <c r="AR673" s="6" t="str">
        <f t="shared" si="31"/>
        <v/>
      </c>
      <c r="AS673" s="6" t="str">
        <f>IF(D673="","",IF(AP673=0,"データ無!!",IF(COUNTIF(WeDB!$D$4:$D$183,$AP673)&gt;0,"WE適用",IF(AP673="適用無い？確認して","データ無!!",IF(AP673="（適用外）","適用無し","WE適用")))))</f>
        <v/>
      </c>
      <c r="AT673" s="6" t="str">
        <f>IF(AND(AS673="WE適用",COUNTIF(Planning!$AS$10:$AS$896,$AP673&amp;"_"&amp;$AR673)&gt;0),"計画ok",IF(AND(AS673="WE適用",COUNTIF(Planning!$AS$10:$AS$896,$AP673&amp;"_"&amp;$AR673)=0),"未反映NG",""))</f>
        <v/>
      </c>
      <c r="AU673" s="6" t="str">
        <f t="shared" si="32"/>
        <v>_</v>
      </c>
    </row>
    <row r="674" spans="1:47" hidden="1" x14ac:dyDescent="0.35">
      <c r="A674" s="8"/>
      <c r="B674" s="9"/>
      <c r="C674" s="9"/>
      <c r="D674" s="9"/>
      <c r="E674" s="9"/>
      <c r="F674" s="9"/>
      <c r="G674" s="9"/>
      <c r="H674" s="9"/>
      <c r="I674" s="9"/>
      <c r="J674" s="9"/>
      <c r="K674" s="9"/>
      <c r="L674" s="9"/>
      <c r="M674" s="9"/>
      <c r="N674" s="9"/>
      <c r="O674" s="9"/>
      <c r="P674" s="9"/>
      <c r="Q674" s="9"/>
      <c r="R674" s="9"/>
      <c r="S674" s="9"/>
      <c r="T674" s="9"/>
      <c r="U674" s="9"/>
      <c r="V674" s="9"/>
      <c r="W674" s="9"/>
      <c r="X674" s="9"/>
      <c r="Y674" s="9"/>
      <c r="Z674" s="9"/>
      <c r="AA674" s="9"/>
      <c r="AB674" s="9"/>
      <c r="AC674" s="9"/>
      <c r="AD674" s="9"/>
      <c r="AE674" s="9"/>
      <c r="AF674" s="9"/>
      <c r="AG674" s="9"/>
      <c r="AH674" s="9"/>
      <c r="AI674" s="9"/>
      <c r="AJ674" s="9"/>
      <c r="AK674" s="9"/>
      <c r="AL674" s="9"/>
      <c r="AM674" s="10"/>
      <c r="AN674" s="535"/>
      <c r="AO674" s="6">
        <f t="shared" si="30"/>
        <v>0</v>
      </c>
      <c r="AP674" s="6" t="str">
        <f>IF($D674="","",IF(COUNTIF(SPDB!$B$5:$B$50,$D674)=0,"適用無い？確認して",_xlfn.XLOOKUP($D674,SPDB!$B$5:$B$50,SPDB!$H$5:$H$50,"",,)))</f>
        <v/>
      </c>
      <c r="AQ674" s="112"/>
      <c r="AR674" s="6" t="str">
        <f t="shared" si="31"/>
        <v/>
      </c>
      <c r="AS674" s="6" t="str">
        <f>IF(D674="","",IF(AP674=0,"データ無!!",IF(COUNTIF(WeDB!$D$4:$D$183,$AP674)&gt;0,"WE適用",IF(AP674="適用無い？確認して","データ無!!",IF(AP674="（適用外）","適用無し","WE適用")))))</f>
        <v/>
      </c>
      <c r="AT674" s="6" t="str">
        <f>IF(AND(AS674="WE適用",COUNTIF(Planning!$AS$10:$AS$896,$AP674&amp;"_"&amp;$AR674)&gt;0),"計画ok",IF(AND(AS674="WE適用",COUNTIF(Planning!$AS$10:$AS$896,$AP674&amp;"_"&amp;$AR674)=0),"未反映NG",""))</f>
        <v/>
      </c>
      <c r="AU674" s="6" t="str">
        <f t="shared" si="32"/>
        <v>_</v>
      </c>
    </row>
    <row r="675" spans="1:47" hidden="1" x14ac:dyDescent="0.35">
      <c r="A675" s="8"/>
      <c r="B675" s="9"/>
      <c r="C675" s="9"/>
      <c r="D675" s="9"/>
      <c r="E675" s="9"/>
      <c r="F675" s="9"/>
      <c r="G675" s="9"/>
      <c r="H675" s="9"/>
      <c r="I675" s="9"/>
      <c r="J675" s="9"/>
      <c r="K675" s="9"/>
      <c r="L675" s="9"/>
      <c r="M675" s="9"/>
      <c r="N675" s="9"/>
      <c r="O675" s="9"/>
      <c r="P675" s="9"/>
      <c r="Q675" s="9"/>
      <c r="R675" s="9"/>
      <c r="S675" s="9"/>
      <c r="T675" s="9"/>
      <c r="U675" s="9"/>
      <c r="V675" s="9"/>
      <c r="W675" s="9"/>
      <c r="X675" s="9"/>
      <c r="Y675" s="9"/>
      <c r="Z675" s="9"/>
      <c r="AA675" s="9"/>
      <c r="AB675" s="9"/>
      <c r="AC675" s="9"/>
      <c r="AD675" s="9"/>
      <c r="AE675" s="9"/>
      <c r="AF675" s="9"/>
      <c r="AG675" s="9"/>
      <c r="AH675" s="9"/>
      <c r="AI675" s="9"/>
      <c r="AJ675" s="9"/>
      <c r="AK675" s="9"/>
      <c r="AL675" s="9"/>
      <c r="AM675" s="10"/>
      <c r="AN675" s="535"/>
      <c r="AO675" s="6">
        <f t="shared" si="30"/>
        <v>0</v>
      </c>
      <c r="AP675" s="6" t="str">
        <f>IF($D675="","",IF(COUNTIF(SPDB!$B$5:$B$50,$D675)=0,"適用無い？確認して",_xlfn.XLOOKUP($D675,SPDB!$B$5:$B$50,SPDB!$H$5:$H$50,"",,)))</f>
        <v/>
      </c>
      <c r="AQ675" s="112"/>
      <c r="AR675" s="6" t="str">
        <f t="shared" si="31"/>
        <v/>
      </c>
      <c r="AS675" s="6" t="str">
        <f>IF(D675="","",IF(AP675=0,"データ無!!",IF(COUNTIF(WeDB!$D$4:$D$183,$AP675)&gt;0,"WE適用",IF(AP675="適用無い？確認して","データ無!!",IF(AP675="（適用外）","適用無し","WE適用")))))</f>
        <v/>
      </c>
      <c r="AT675" s="6" t="str">
        <f>IF(AND(AS675="WE適用",COUNTIF(Planning!$AS$10:$AS$896,$AP675&amp;"_"&amp;$AR675)&gt;0),"計画ok",IF(AND(AS675="WE適用",COUNTIF(Planning!$AS$10:$AS$896,$AP675&amp;"_"&amp;$AR675)=0),"未反映NG",""))</f>
        <v/>
      </c>
      <c r="AU675" s="6" t="str">
        <f t="shared" si="32"/>
        <v>_</v>
      </c>
    </row>
    <row r="676" spans="1:47" hidden="1" x14ac:dyDescent="0.35">
      <c r="A676" s="8"/>
      <c r="B676" s="9"/>
      <c r="C676" s="9"/>
      <c r="D676" s="9"/>
      <c r="E676" s="9"/>
      <c r="F676" s="9"/>
      <c r="G676" s="9"/>
      <c r="H676" s="9"/>
      <c r="I676" s="9"/>
      <c r="J676" s="9"/>
      <c r="K676" s="9"/>
      <c r="L676" s="9"/>
      <c r="M676" s="9"/>
      <c r="N676" s="9"/>
      <c r="O676" s="9"/>
      <c r="P676" s="9"/>
      <c r="Q676" s="9"/>
      <c r="R676" s="9"/>
      <c r="S676" s="9"/>
      <c r="T676" s="9"/>
      <c r="U676" s="9"/>
      <c r="V676" s="9"/>
      <c r="W676" s="9"/>
      <c r="X676" s="9"/>
      <c r="Y676" s="9"/>
      <c r="Z676" s="9"/>
      <c r="AA676" s="9"/>
      <c r="AB676" s="9"/>
      <c r="AC676" s="9"/>
      <c r="AD676" s="9"/>
      <c r="AE676" s="9"/>
      <c r="AF676" s="9"/>
      <c r="AG676" s="9"/>
      <c r="AH676" s="9"/>
      <c r="AI676" s="9"/>
      <c r="AJ676" s="9"/>
      <c r="AK676" s="9"/>
      <c r="AL676" s="9"/>
      <c r="AM676" s="10"/>
      <c r="AN676" s="535"/>
      <c r="AO676" s="6">
        <f t="shared" si="30"/>
        <v>0</v>
      </c>
      <c r="AP676" s="6" t="str">
        <f>IF($D676="","",IF(COUNTIF(SPDB!$B$5:$B$50,$D676)=0,"適用無い？確認して",_xlfn.XLOOKUP($D676,SPDB!$B$5:$B$50,SPDB!$H$5:$H$50,"",,)))</f>
        <v/>
      </c>
      <c r="AQ676" s="112"/>
      <c r="AR676" s="6" t="str">
        <f t="shared" si="31"/>
        <v/>
      </c>
      <c r="AS676" s="6" t="str">
        <f>IF(D676="","",IF(AP676=0,"データ無!!",IF(COUNTIF(WeDB!$D$4:$D$183,$AP676)&gt;0,"WE適用",IF(AP676="適用無い？確認して","データ無!!",IF(AP676="（適用外）","適用無し","WE適用")))))</f>
        <v/>
      </c>
      <c r="AT676" s="6" t="str">
        <f>IF(AND(AS676="WE適用",COUNTIF(Planning!$AS$10:$AS$896,$AP676&amp;"_"&amp;$AR676)&gt;0),"計画ok",IF(AND(AS676="WE適用",COUNTIF(Planning!$AS$10:$AS$896,$AP676&amp;"_"&amp;$AR676)=0),"未反映NG",""))</f>
        <v/>
      </c>
      <c r="AU676" s="6" t="str">
        <f t="shared" si="32"/>
        <v>_</v>
      </c>
    </row>
    <row r="677" spans="1:47" hidden="1" x14ac:dyDescent="0.35">
      <c r="A677" s="8"/>
      <c r="B677" s="9"/>
      <c r="C677" s="9"/>
      <c r="D677" s="9"/>
      <c r="E677" s="9"/>
      <c r="F677" s="9"/>
      <c r="G677" s="9"/>
      <c r="H677" s="9"/>
      <c r="I677" s="9"/>
      <c r="J677" s="9"/>
      <c r="K677" s="9"/>
      <c r="L677" s="9"/>
      <c r="M677" s="9"/>
      <c r="N677" s="9"/>
      <c r="O677" s="9"/>
      <c r="P677" s="9"/>
      <c r="Q677" s="9"/>
      <c r="R677" s="9"/>
      <c r="S677" s="9"/>
      <c r="T677" s="9"/>
      <c r="U677" s="9"/>
      <c r="V677" s="9"/>
      <c r="W677" s="9"/>
      <c r="X677" s="9"/>
      <c r="Y677" s="9"/>
      <c r="Z677" s="9"/>
      <c r="AA677" s="9"/>
      <c r="AB677" s="9"/>
      <c r="AC677" s="9"/>
      <c r="AD677" s="9"/>
      <c r="AE677" s="9"/>
      <c r="AF677" s="9"/>
      <c r="AG677" s="9"/>
      <c r="AH677" s="9"/>
      <c r="AI677" s="9"/>
      <c r="AJ677" s="9"/>
      <c r="AK677" s="9"/>
      <c r="AL677" s="9"/>
      <c r="AM677" s="10"/>
      <c r="AN677" s="535"/>
      <c r="AO677" s="6">
        <f t="shared" si="30"/>
        <v>0</v>
      </c>
      <c r="AP677" s="6" t="str">
        <f>IF($D677="","",IF(COUNTIF(SPDB!$B$5:$B$50,$D677)=0,"適用無い？確認して",_xlfn.XLOOKUP($D677,SPDB!$B$5:$B$50,SPDB!$H$5:$H$50,"",,)))</f>
        <v/>
      </c>
      <c r="AQ677" s="112"/>
      <c r="AR677" s="6" t="str">
        <f t="shared" si="31"/>
        <v/>
      </c>
      <c r="AS677" s="6" t="str">
        <f>IF(D677="","",IF(AP677=0,"データ無!!",IF(COUNTIF(WeDB!$D$4:$D$183,$AP677)&gt;0,"WE適用",IF(AP677="適用無い？確認して","データ無!!",IF(AP677="（適用外）","適用無し","WE適用")))))</f>
        <v/>
      </c>
      <c r="AT677" s="6" t="str">
        <f>IF(AND(AS677="WE適用",COUNTIF(Planning!$AS$10:$AS$896,$AP677&amp;"_"&amp;$AR677)&gt;0),"計画ok",IF(AND(AS677="WE適用",COUNTIF(Planning!$AS$10:$AS$896,$AP677&amp;"_"&amp;$AR677)=0),"未反映NG",""))</f>
        <v/>
      </c>
      <c r="AU677" s="6" t="str">
        <f t="shared" si="32"/>
        <v>_</v>
      </c>
    </row>
    <row r="678" spans="1:47" hidden="1" x14ac:dyDescent="0.35">
      <c r="A678" s="8"/>
      <c r="B678" s="9"/>
      <c r="C678" s="9"/>
      <c r="D678" s="9"/>
      <c r="E678" s="9"/>
      <c r="F678" s="9"/>
      <c r="G678" s="9"/>
      <c r="H678" s="9"/>
      <c r="I678" s="9"/>
      <c r="J678" s="9"/>
      <c r="K678" s="9"/>
      <c r="L678" s="9"/>
      <c r="M678" s="9"/>
      <c r="N678" s="9"/>
      <c r="O678" s="9"/>
      <c r="P678" s="9"/>
      <c r="Q678" s="9"/>
      <c r="R678" s="9"/>
      <c r="S678" s="9"/>
      <c r="T678" s="9"/>
      <c r="U678" s="9"/>
      <c r="V678" s="9"/>
      <c r="W678" s="9"/>
      <c r="X678" s="9"/>
      <c r="Y678" s="9"/>
      <c r="Z678" s="9"/>
      <c r="AA678" s="9"/>
      <c r="AB678" s="9"/>
      <c r="AC678" s="9"/>
      <c r="AD678" s="9"/>
      <c r="AE678" s="9"/>
      <c r="AF678" s="9"/>
      <c r="AG678" s="9"/>
      <c r="AH678" s="9"/>
      <c r="AI678" s="9"/>
      <c r="AJ678" s="9"/>
      <c r="AK678" s="9"/>
      <c r="AL678" s="9"/>
      <c r="AM678" s="10"/>
      <c r="AN678" s="535"/>
      <c r="AO678" s="6">
        <f t="shared" si="30"/>
        <v>0</v>
      </c>
      <c r="AP678" s="6" t="str">
        <f>IF($D678="","",IF(COUNTIF(SPDB!$B$5:$B$50,$D678)=0,"適用無い？確認して",_xlfn.XLOOKUP($D678,SPDB!$B$5:$B$50,SPDB!$H$5:$H$50,"",,)))</f>
        <v/>
      </c>
      <c r="AQ678" s="112"/>
      <c r="AR678" s="6" t="str">
        <f t="shared" si="31"/>
        <v/>
      </c>
      <c r="AS678" s="6" t="str">
        <f>IF(D678="","",IF(AP678=0,"データ無!!",IF(COUNTIF(WeDB!$D$4:$D$183,$AP678)&gt;0,"WE適用",IF(AP678="適用無い？確認して","データ無!!",IF(AP678="（適用外）","適用無し","WE適用")))))</f>
        <v/>
      </c>
      <c r="AT678" s="6" t="str">
        <f>IF(AND(AS678="WE適用",COUNTIF(Planning!$AS$10:$AS$896,$AP678&amp;"_"&amp;$AR678)&gt;0),"計画ok",IF(AND(AS678="WE適用",COUNTIF(Planning!$AS$10:$AS$896,$AP678&amp;"_"&amp;$AR678)=0),"未反映NG",""))</f>
        <v/>
      </c>
      <c r="AU678" s="6" t="str">
        <f t="shared" si="32"/>
        <v>_</v>
      </c>
    </row>
    <row r="679" spans="1:47" hidden="1" x14ac:dyDescent="0.35">
      <c r="A679" s="8"/>
      <c r="B679" s="9"/>
      <c r="C679" s="9"/>
      <c r="D679" s="9"/>
      <c r="E679" s="9"/>
      <c r="F679" s="9"/>
      <c r="G679" s="9"/>
      <c r="H679" s="9"/>
      <c r="I679" s="9"/>
      <c r="J679" s="9"/>
      <c r="K679" s="9"/>
      <c r="L679" s="9"/>
      <c r="M679" s="9"/>
      <c r="N679" s="9"/>
      <c r="O679" s="9"/>
      <c r="P679" s="9"/>
      <c r="Q679" s="9"/>
      <c r="R679" s="9"/>
      <c r="S679" s="9"/>
      <c r="T679" s="9"/>
      <c r="U679" s="9"/>
      <c r="V679" s="9"/>
      <c r="W679" s="9"/>
      <c r="X679" s="9"/>
      <c r="Y679" s="9"/>
      <c r="Z679" s="9"/>
      <c r="AA679" s="9"/>
      <c r="AB679" s="9"/>
      <c r="AC679" s="9"/>
      <c r="AD679" s="9"/>
      <c r="AE679" s="9"/>
      <c r="AF679" s="9"/>
      <c r="AG679" s="9"/>
      <c r="AH679" s="9"/>
      <c r="AI679" s="9"/>
      <c r="AJ679" s="9"/>
      <c r="AK679" s="9"/>
      <c r="AL679" s="9"/>
      <c r="AM679" s="10"/>
      <c r="AN679" s="535"/>
      <c r="AO679" s="6">
        <f t="shared" si="30"/>
        <v>0</v>
      </c>
      <c r="AP679" s="6" t="str">
        <f>IF($D679="","",IF(COUNTIF(SPDB!$B$5:$B$50,$D679)=0,"適用無い？確認して",_xlfn.XLOOKUP($D679,SPDB!$B$5:$B$50,SPDB!$H$5:$H$50,"",,)))</f>
        <v/>
      </c>
      <c r="AQ679" s="112"/>
      <c r="AR679" s="6" t="str">
        <f t="shared" si="31"/>
        <v/>
      </c>
      <c r="AS679" s="6" t="str">
        <f>IF(D679="","",IF(AP679=0,"データ無!!",IF(COUNTIF(WeDB!$D$4:$D$183,$AP679)&gt;0,"WE適用",IF(AP679="適用無い？確認して","データ無!!",IF(AP679="（適用外）","適用無し","WE適用")))))</f>
        <v/>
      </c>
      <c r="AT679" s="6" t="str">
        <f>IF(AND(AS679="WE適用",COUNTIF(Planning!$AS$10:$AS$896,$AP679&amp;"_"&amp;$AR679)&gt;0),"計画ok",IF(AND(AS679="WE適用",COUNTIF(Planning!$AS$10:$AS$896,$AP679&amp;"_"&amp;$AR679)=0),"未反映NG",""))</f>
        <v/>
      </c>
      <c r="AU679" s="6" t="str">
        <f t="shared" si="32"/>
        <v>_</v>
      </c>
    </row>
    <row r="680" spans="1:47" hidden="1" x14ac:dyDescent="0.35">
      <c r="A680" s="8"/>
      <c r="B680" s="9"/>
      <c r="C680" s="9"/>
      <c r="D680" s="9"/>
      <c r="E680" s="9"/>
      <c r="F680" s="9"/>
      <c r="G680" s="9"/>
      <c r="H680" s="9"/>
      <c r="I680" s="9"/>
      <c r="J680" s="9"/>
      <c r="K680" s="9"/>
      <c r="L680" s="9"/>
      <c r="M680" s="9"/>
      <c r="N680" s="9"/>
      <c r="O680" s="9"/>
      <c r="P680" s="9"/>
      <c r="Q680" s="9"/>
      <c r="R680" s="9"/>
      <c r="S680" s="9"/>
      <c r="T680" s="9"/>
      <c r="U680" s="9"/>
      <c r="V680" s="9"/>
      <c r="W680" s="9"/>
      <c r="X680" s="9"/>
      <c r="Y680" s="9"/>
      <c r="Z680" s="9"/>
      <c r="AA680" s="9"/>
      <c r="AB680" s="9"/>
      <c r="AC680" s="9"/>
      <c r="AD680" s="9"/>
      <c r="AE680" s="9"/>
      <c r="AF680" s="9"/>
      <c r="AG680" s="9"/>
      <c r="AH680" s="9"/>
      <c r="AI680" s="9"/>
      <c r="AJ680" s="9"/>
      <c r="AK680" s="9"/>
      <c r="AL680" s="9"/>
      <c r="AM680" s="10"/>
      <c r="AN680" s="535"/>
      <c r="AO680" s="6">
        <f t="shared" si="30"/>
        <v>0</v>
      </c>
      <c r="AP680" s="6" t="str">
        <f>IF($D680="","",IF(COUNTIF(SPDB!$B$5:$B$50,$D680)=0,"適用無い？確認して",_xlfn.XLOOKUP($D680,SPDB!$B$5:$B$50,SPDB!$H$5:$H$50,"",,)))</f>
        <v/>
      </c>
      <c r="AQ680" s="112"/>
      <c r="AR680" s="6" t="str">
        <f t="shared" si="31"/>
        <v/>
      </c>
      <c r="AS680" s="6" t="str">
        <f>IF(D680="","",IF(AP680=0,"データ無!!",IF(COUNTIF(WeDB!$D$4:$D$183,$AP680)&gt;0,"WE適用",IF(AP680="適用無い？確認して","データ無!!",IF(AP680="（適用外）","適用無し","WE適用")))))</f>
        <v/>
      </c>
      <c r="AT680" s="6" t="str">
        <f>IF(AND(AS680="WE適用",COUNTIF(Planning!$AS$10:$AS$896,$AP680&amp;"_"&amp;$AR680)&gt;0),"計画ok",IF(AND(AS680="WE適用",COUNTIF(Planning!$AS$10:$AS$896,$AP680&amp;"_"&amp;$AR680)=0),"未反映NG",""))</f>
        <v/>
      </c>
      <c r="AU680" s="6" t="str">
        <f t="shared" si="32"/>
        <v>_</v>
      </c>
    </row>
    <row r="681" spans="1:47" hidden="1" x14ac:dyDescent="0.35">
      <c r="A681" s="8"/>
      <c r="B681" s="9"/>
      <c r="C681" s="9"/>
      <c r="D681" s="9"/>
      <c r="E681" s="9"/>
      <c r="F681" s="9"/>
      <c r="G681" s="9"/>
      <c r="H681" s="9"/>
      <c r="I681" s="9"/>
      <c r="J681" s="9"/>
      <c r="K681" s="9"/>
      <c r="L681" s="9"/>
      <c r="M681" s="9"/>
      <c r="N681" s="9"/>
      <c r="O681" s="9"/>
      <c r="P681" s="9"/>
      <c r="Q681" s="9"/>
      <c r="R681" s="9"/>
      <c r="S681" s="9"/>
      <c r="T681" s="9"/>
      <c r="U681" s="9"/>
      <c r="V681" s="9"/>
      <c r="W681" s="9"/>
      <c r="X681" s="9"/>
      <c r="Y681" s="9"/>
      <c r="Z681" s="9"/>
      <c r="AA681" s="9"/>
      <c r="AB681" s="9"/>
      <c r="AC681" s="9"/>
      <c r="AD681" s="9"/>
      <c r="AE681" s="9"/>
      <c r="AF681" s="9"/>
      <c r="AG681" s="9"/>
      <c r="AH681" s="9"/>
      <c r="AI681" s="9"/>
      <c r="AJ681" s="9"/>
      <c r="AK681" s="9"/>
      <c r="AL681" s="9"/>
      <c r="AM681" s="10"/>
      <c r="AN681" s="535"/>
      <c r="AO681" s="6">
        <f t="shared" si="30"/>
        <v>0</v>
      </c>
      <c r="AP681" s="6" t="str">
        <f>IF($D681="","",IF(COUNTIF(SPDB!$B$5:$B$50,$D681)=0,"適用無い？確認して",_xlfn.XLOOKUP($D681,SPDB!$B$5:$B$50,SPDB!$H$5:$H$50,"",,)))</f>
        <v/>
      </c>
      <c r="AQ681" s="112"/>
      <c r="AR681" s="6" t="str">
        <f t="shared" si="31"/>
        <v/>
      </c>
      <c r="AS681" s="6" t="str">
        <f>IF(D681="","",IF(AP681=0,"データ無!!",IF(COUNTIF(WeDB!$D$4:$D$183,$AP681)&gt;0,"WE適用",IF(AP681="適用無い？確認して","データ無!!",IF(AP681="（適用外）","適用無し","WE適用")))))</f>
        <v/>
      </c>
      <c r="AT681" s="6" t="str">
        <f>IF(AND(AS681="WE適用",COUNTIF(Planning!$AS$10:$AS$896,$AP681&amp;"_"&amp;$AR681)&gt;0),"計画ok",IF(AND(AS681="WE適用",COUNTIF(Planning!$AS$10:$AS$896,$AP681&amp;"_"&amp;$AR681)=0),"未反映NG",""))</f>
        <v/>
      </c>
      <c r="AU681" s="6" t="str">
        <f t="shared" si="32"/>
        <v>_</v>
      </c>
    </row>
    <row r="682" spans="1:47" hidden="1" x14ac:dyDescent="0.35">
      <c r="A682" s="8"/>
      <c r="B682" s="9"/>
      <c r="C682" s="9"/>
      <c r="D682" s="9"/>
      <c r="E682" s="9"/>
      <c r="F682" s="9"/>
      <c r="G682" s="9"/>
      <c r="H682" s="9"/>
      <c r="I682" s="9"/>
      <c r="J682" s="9"/>
      <c r="K682" s="9"/>
      <c r="L682" s="9"/>
      <c r="M682" s="9"/>
      <c r="N682" s="9"/>
      <c r="O682" s="9"/>
      <c r="P682" s="9"/>
      <c r="Q682" s="9"/>
      <c r="R682" s="9"/>
      <c r="S682" s="9"/>
      <c r="T682" s="9"/>
      <c r="U682" s="9"/>
      <c r="V682" s="9"/>
      <c r="W682" s="9"/>
      <c r="X682" s="9"/>
      <c r="Y682" s="9"/>
      <c r="Z682" s="9"/>
      <c r="AA682" s="9"/>
      <c r="AB682" s="9"/>
      <c r="AC682" s="9"/>
      <c r="AD682" s="9"/>
      <c r="AE682" s="9"/>
      <c r="AF682" s="9"/>
      <c r="AG682" s="9"/>
      <c r="AH682" s="9"/>
      <c r="AI682" s="9"/>
      <c r="AJ682" s="9"/>
      <c r="AK682" s="9"/>
      <c r="AL682" s="9"/>
      <c r="AM682" s="10"/>
      <c r="AN682" s="535"/>
      <c r="AO682" s="6">
        <f t="shared" si="30"/>
        <v>0</v>
      </c>
      <c r="AP682" s="6" t="str">
        <f>IF($D682="","",IF(COUNTIF(SPDB!$B$5:$B$50,$D682)=0,"適用無い？確認して",_xlfn.XLOOKUP($D682,SPDB!$B$5:$B$50,SPDB!$H$5:$H$50,"",,)))</f>
        <v/>
      </c>
      <c r="AQ682" s="112"/>
      <c r="AR682" s="6" t="str">
        <f t="shared" si="31"/>
        <v/>
      </c>
      <c r="AS682" s="6" t="str">
        <f>IF(D682="","",IF(AP682=0,"データ無!!",IF(COUNTIF(WeDB!$D$4:$D$183,$AP682)&gt;0,"WE適用",IF(AP682="適用無い？確認して","データ無!!",IF(AP682="（適用外）","適用無し","WE適用")))))</f>
        <v/>
      </c>
      <c r="AT682" s="6" t="str">
        <f>IF(AND(AS682="WE適用",COUNTIF(Planning!$AS$10:$AS$896,$AP682&amp;"_"&amp;$AR682)&gt;0),"計画ok",IF(AND(AS682="WE適用",COUNTIF(Planning!$AS$10:$AS$896,$AP682&amp;"_"&amp;$AR682)=0),"未反映NG",""))</f>
        <v/>
      </c>
      <c r="AU682" s="6" t="str">
        <f t="shared" si="32"/>
        <v>_</v>
      </c>
    </row>
    <row r="683" spans="1:47" hidden="1" x14ac:dyDescent="0.35">
      <c r="A683" s="8"/>
      <c r="B683" s="9"/>
      <c r="C683" s="9"/>
      <c r="D683" s="9"/>
      <c r="E683" s="9"/>
      <c r="F683" s="9"/>
      <c r="G683" s="9"/>
      <c r="H683" s="9"/>
      <c r="I683" s="9"/>
      <c r="J683" s="9"/>
      <c r="K683" s="9"/>
      <c r="L683" s="9"/>
      <c r="M683" s="9"/>
      <c r="N683" s="9"/>
      <c r="O683" s="9"/>
      <c r="P683" s="9"/>
      <c r="Q683" s="9"/>
      <c r="R683" s="9"/>
      <c r="S683" s="9"/>
      <c r="T683" s="9"/>
      <c r="U683" s="9"/>
      <c r="V683" s="9"/>
      <c r="W683" s="9"/>
      <c r="X683" s="9"/>
      <c r="Y683" s="9"/>
      <c r="Z683" s="9"/>
      <c r="AA683" s="9"/>
      <c r="AB683" s="9"/>
      <c r="AC683" s="9"/>
      <c r="AD683" s="9"/>
      <c r="AE683" s="9"/>
      <c r="AF683" s="9"/>
      <c r="AG683" s="9"/>
      <c r="AH683" s="9"/>
      <c r="AI683" s="9"/>
      <c r="AJ683" s="9"/>
      <c r="AK683" s="9"/>
      <c r="AL683" s="9"/>
      <c r="AM683" s="10"/>
      <c r="AN683" s="535"/>
      <c r="AO683" s="6">
        <f t="shared" si="30"/>
        <v>0</v>
      </c>
      <c r="AP683" s="6" t="str">
        <f>IF($D683="","",IF(COUNTIF(SPDB!$B$5:$B$50,$D683)=0,"適用無い？確認して",_xlfn.XLOOKUP($D683,SPDB!$B$5:$B$50,SPDB!$H$5:$H$50,"",,)))</f>
        <v/>
      </c>
      <c r="AQ683" s="112"/>
      <c r="AR683" s="6" t="str">
        <f t="shared" si="31"/>
        <v/>
      </c>
      <c r="AS683" s="6" t="str">
        <f>IF(D683="","",IF(AP683=0,"データ無!!",IF(COUNTIF(WeDB!$D$4:$D$183,$AP683)&gt;0,"WE適用",IF(AP683="適用無い？確認して","データ無!!",IF(AP683="（適用外）","適用無し","WE適用")))))</f>
        <v/>
      </c>
      <c r="AT683" s="6" t="str">
        <f>IF(AND(AS683="WE適用",COUNTIF(Planning!$AS$10:$AS$896,$AP683&amp;"_"&amp;$AR683)&gt;0),"計画ok",IF(AND(AS683="WE適用",COUNTIF(Planning!$AS$10:$AS$896,$AP683&amp;"_"&amp;$AR683)=0),"未反映NG",""))</f>
        <v/>
      </c>
      <c r="AU683" s="6" t="str">
        <f t="shared" si="32"/>
        <v>_</v>
      </c>
    </row>
    <row r="684" spans="1:47" hidden="1" x14ac:dyDescent="0.35">
      <c r="A684" s="8"/>
      <c r="B684" s="9"/>
      <c r="C684" s="9"/>
      <c r="D684" s="9"/>
      <c r="E684" s="9"/>
      <c r="F684" s="9"/>
      <c r="G684" s="9"/>
      <c r="H684" s="9"/>
      <c r="I684" s="9"/>
      <c r="J684" s="9"/>
      <c r="K684" s="9"/>
      <c r="L684" s="9"/>
      <c r="M684" s="9"/>
      <c r="N684" s="9"/>
      <c r="O684" s="9"/>
      <c r="P684" s="9"/>
      <c r="Q684" s="9"/>
      <c r="R684" s="9"/>
      <c r="S684" s="9"/>
      <c r="T684" s="9"/>
      <c r="U684" s="9"/>
      <c r="V684" s="9"/>
      <c r="W684" s="9"/>
      <c r="X684" s="9"/>
      <c r="Y684" s="9"/>
      <c r="Z684" s="9"/>
      <c r="AA684" s="9"/>
      <c r="AB684" s="9"/>
      <c r="AC684" s="9"/>
      <c r="AD684" s="9"/>
      <c r="AE684" s="9"/>
      <c r="AF684" s="9"/>
      <c r="AG684" s="9"/>
      <c r="AH684" s="9"/>
      <c r="AI684" s="9"/>
      <c r="AJ684" s="9"/>
      <c r="AK684" s="9"/>
      <c r="AL684" s="9"/>
      <c r="AM684" s="10"/>
      <c r="AN684" s="535"/>
      <c r="AO684" s="6">
        <f t="shared" si="30"/>
        <v>0</v>
      </c>
      <c r="AP684" s="6" t="str">
        <f>IF($D684="","",IF(COUNTIF(SPDB!$B$5:$B$50,$D684)=0,"適用無い？確認して",_xlfn.XLOOKUP($D684,SPDB!$B$5:$B$50,SPDB!$H$5:$H$50,"",,)))</f>
        <v/>
      </c>
      <c r="AQ684" s="112"/>
      <c r="AR684" s="6" t="str">
        <f t="shared" si="31"/>
        <v/>
      </c>
      <c r="AS684" s="6" t="str">
        <f>IF(D684="","",IF(AP684=0,"データ無!!",IF(COUNTIF(WeDB!$D$4:$D$183,$AP684)&gt;0,"WE適用",IF(AP684="適用無い？確認して","データ無!!",IF(AP684="（適用外）","適用無し","WE適用")))))</f>
        <v/>
      </c>
      <c r="AT684" s="6" t="str">
        <f>IF(AND(AS684="WE適用",COUNTIF(Planning!$AS$10:$AS$896,$AP684&amp;"_"&amp;$AR684)&gt;0),"計画ok",IF(AND(AS684="WE適用",COUNTIF(Planning!$AS$10:$AS$896,$AP684&amp;"_"&amp;$AR684)=0),"未反映NG",""))</f>
        <v/>
      </c>
      <c r="AU684" s="6" t="str">
        <f t="shared" si="32"/>
        <v>_</v>
      </c>
    </row>
    <row r="685" spans="1:47" hidden="1" x14ac:dyDescent="0.35">
      <c r="A685" s="8"/>
      <c r="B685" s="9"/>
      <c r="C685" s="9"/>
      <c r="D685" s="9"/>
      <c r="E685" s="9"/>
      <c r="F685" s="9"/>
      <c r="G685" s="9"/>
      <c r="H685" s="9"/>
      <c r="I685" s="9"/>
      <c r="J685" s="9"/>
      <c r="K685" s="9"/>
      <c r="L685" s="9"/>
      <c r="M685" s="9"/>
      <c r="N685" s="9"/>
      <c r="O685" s="9"/>
      <c r="P685" s="9"/>
      <c r="Q685" s="9"/>
      <c r="R685" s="9"/>
      <c r="S685" s="9"/>
      <c r="T685" s="9"/>
      <c r="U685" s="9"/>
      <c r="V685" s="9"/>
      <c r="W685" s="9"/>
      <c r="X685" s="9"/>
      <c r="Y685" s="9"/>
      <c r="Z685" s="9"/>
      <c r="AA685" s="9"/>
      <c r="AB685" s="9"/>
      <c r="AC685" s="9"/>
      <c r="AD685" s="9"/>
      <c r="AE685" s="9"/>
      <c r="AF685" s="9"/>
      <c r="AG685" s="9"/>
      <c r="AH685" s="9"/>
      <c r="AI685" s="9"/>
      <c r="AJ685" s="9"/>
      <c r="AK685" s="9"/>
      <c r="AL685" s="9"/>
      <c r="AM685" s="10"/>
      <c r="AN685" s="535"/>
      <c r="AO685" s="6">
        <f t="shared" si="30"/>
        <v>0</v>
      </c>
      <c r="AP685" s="6" t="str">
        <f>IF($D685="","",IF(COUNTIF(SPDB!$B$5:$B$50,$D685)=0,"適用無い？確認して",_xlfn.XLOOKUP($D685,SPDB!$B$5:$B$50,SPDB!$H$5:$H$50,"",,)))</f>
        <v/>
      </c>
      <c r="AQ685" s="112"/>
      <c r="AR685" s="6" t="str">
        <f t="shared" si="31"/>
        <v/>
      </c>
      <c r="AS685" s="6" t="str">
        <f>IF(D685="","",IF(AP685=0,"データ無!!",IF(COUNTIF(WeDB!$D$4:$D$183,$AP685)&gt;0,"WE適用",IF(AP685="適用無い？確認して","データ無!!",IF(AP685="（適用外）","適用無し","WE適用")))))</f>
        <v/>
      </c>
      <c r="AT685" s="6" t="str">
        <f>IF(AND(AS685="WE適用",COUNTIF(Planning!$AS$10:$AS$896,$AP685&amp;"_"&amp;$AR685)&gt;0),"計画ok",IF(AND(AS685="WE適用",COUNTIF(Planning!$AS$10:$AS$896,$AP685&amp;"_"&amp;$AR685)=0),"未反映NG",""))</f>
        <v/>
      </c>
      <c r="AU685" s="6" t="str">
        <f t="shared" si="32"/>
        <v>_</v>
      </c>
    </row>
    <row r="686" spans="1:47" hidden="1" x14ac:dyDescent="0.35">
      <c r="A686" s="8"/>
      <c r="B686" s="9"/>
      <c r="C686" s="9"/>
      <c r="D686" s="9"/>
      <c r="E686" s="9"/>
      <c r="F686" s="9"/>
      <c r="G686" s="9"/>
      <c r="H686" s="9"/>
      <c r="I686" s="9"/>
      <c r="J686" s="9"/>
      <c r="K686" s="9"/>
      <c r="L686" s="9"/>
      <c r="M686" s="9"/>
      <c r="N686" s="9"/>
      <c r="O686" s="9"/>
      <c r="P686" s="9"/>
      <c r="Q686" s="9"/>
      <c r="R686" s="9"/>
      <c r="S686" s="9"/>
      <c r="T686" s="9"/>
      <c r="U686" s="9"/>
      <c r="V686" s="9"/>
      <c r="W686" s="9"/>
      <c r="X686" s="9"/>
      <c r="Y686" s="9"/>
      <c r="Z686" s="9"/>
      <c r="AA686" s="9"/>
      <c r="AB686" s="9"/>
      <c r="AC686" s="9"/>
      <c r="AD686" s="9"/>
      <c r="AE686" s="9"/>
      <c r="AF686" s="9"/>
      <c r="AG686" s="9"/>
      <c r="AH686" s="9"/>
      <c r="AI686" s="9"/>
      <c r="AJ686" s="9"/>
      <c r="AK686" s="9"/>
      <c r="AL686" s="9"/>
      <c r="AM686" s="10"/>
      <c r="AN686" s="535"/>
      <c r="AO686" s="6">
        <f t="shared" si="30"/>
        <v>0</v>
      </c>
      <c r="AP686" s="6" t="str">
        <f>IF($D686="","",IF(COUNTIF(SPDB!$B$5:$B$50,$D686)=0,"適用無い？確認して",_xlfn.XLOOKUP($D686,SPDB!$B$5:$B$50,SPDB!$H$5:$H$50,"",,)))</f>
        <v/>
      </c>
      <c r="AQ686" s="112"/>
      <c r="AR686" s="6" t="str">
        <f t="shared" si="31"/>
        <v/>
      </c>
      <c r="AS686" s="6" t="str">
        <f>IF(D686="","",IF(AP686=0,"データ無!!",IF(COUNTIF(WeDB!$D$4:$D$183,$AP686)&gt;0,"WE適用",IF(AP686="適用無い？確認して","データ無!!",IF(AP686="（適用外）","適用無し","WE適用")))))</f>
        <v/>
      </c>
      <c r="AT686" s="6" t="str">
        <f>IF(AND(AS686="WE適用",COUNTIF(Planning!$AS$10:$AS$896,$AP686&amp;"_"&amp;$AR686)&gt;0),"計画ok",IF(AND(AS686="WE適用",COUNTIF(Planning!$AS$10:$AS$896,$AP686&amp;"_"&amp;$AR686)=0),"未反映NG",""))</f>
        <v/>
      </c>
      <c r="AU686" s="6" t="str">
        <f t="shared" si="32"/>
        <v>_</v>
      </c>
    </row>
    <row r="687" spans="1:47" hidden="1" x14ac:dyDescent="0.35">
      <c r="A687" s="8"/>
      <c r="B687" s="9"/>
      <c r="C687" s="9"/>
      <c r="D687" s="9"/>
      <c r="E687" s="9"/>
      <c r="F687" s="9"/>
      <c r="G687" s="9"/>
      <c r="H687" s="9"/>
      <c r="I687" s="9"/>
      <c r="J687" s="9"/>
      <c r="K687" s="9"/>
      <c r="L687" s="9"/>
      <c r="M687" s="9"/>
      <c r="N687" s="9"/>
      <c r="O687" s="9"/>
      <c r="P687" s="9"/>
      <c r="Q687" s="9"/>
      <c r="R687" s="9"/>
      <c r="S687" s="9"/>
      <c r="T687" s="9"/>
      <c r="U687" s="9"/>
      <c r="V687" s="9"/>
      <c r="W687" s="9"/>
      <c r="X687" s="9"/>
      <c r="Y687" s="9"/>
      <c r="Z687" s="9"/>
      <c r="AA687" s="9"/>
      <c r="AB687" s="9"/>
      <c r="AC687" s="9"/>
      <c r="AD687" s="9"/>
      <c r="AE687" s="9"/>
      <c r="AF687" s="9"/>
      <c r="AG687" s="9"/>
      <c r="AH687" s="9"/>
      <c r="AI687" s="9"/>
      <c r="AJ687" s="9"/>
      <c r="AK687" s="9"/>
      <c r="AL687" s="9"/>
      <c r="AM687" s="10"/>
      <c r="AN687" s="535"/>
      <c r="AO687" s="6">
        <f t="shared" si="30"/>
        <v>0</v>
      </c>
      <c r="AP687" s="6" t="str">
        <f>IF($D687="","",IF(COUNTIF(SPDB!$B$5:$B$50,$D687)=0,"適用無い？確認して",_xlfn.XLOOKUP($D687,SPDB!$B$5:$B$50,SPDB!$H$5:$H$50,"",,)))</f>
        <v/>
      </c>
      <c r="AQ687" s="112"/>
      <c r="AR687" s="6" t="str">
        <f t="shared" si="31"/>
        <v/>
      </c>
      <c r="AS687" s="6" t="str">
        <f>IF(D687="","",IF(AP687=0,"データ無!!",IF(COUNTIF(WeDB!$D$4:$D$183,$AP687)&gt;0,"WE適用",IF(AP687="適用無い？確認して","データ無!!",IF(AP687="（適用外）","適用無し","WE適用")))))</f>
        <v/>
      </c>
      <c r="AT687" s="6" t="str">
        <f>IF(AND(AS687="WE適用",COUNTIF(Planning!$AS$10:$AS$896,$AP687&amp;"_"&amp;$AR687)&gt;0),"計画ok",IF(AND(AS687="WE適用",COUNTIF(Planning!$AS$10:$AS$896,$AP687&amp;"_"&amp;$AR687)=0),"未反映NG",""))</f>
        <v/>
      </c>
      <c r="AU687" s="6" t="str">
        <f t="shared" si="32"/>
        <v>_</v>
      </c>
    </row>
    <row r="688" spans="1:47" hidden="1" x14ac:dyDescent="0.35">
      <c r="A688" s="8"/>
      <c r="B688" s="9"/>
      <c r="C688" s="9"/>
      <c r="D688" s="9"/>
      <c r="E688" s="9"/>
      <c r="F688" s="9"/>
      <c r="G688" s="9"/>
      <c r="H688" s="9"/>
      <c r="I688" s="9"/>
      <c r="J688" s="9"/>
      <c r="K688" s="9"/>
      <c r="L688" s="9"/>
      <c r="M688" s="9"/>
      <c r="N688" s="9"/>
      <c r="O688" s="9"/>
      <c r="P688" s="9"/>
      <c r="Q688" s="9"/>
      <c r="R688" s="9"/>
      <c r="S688" s="9"/>
      <c r="T688" s="9"/>
      <c r="U688" s="9"/>
      <c r="V688" s="9"/>
      <c r="W688" s="9"/>
      <c r="X688" s="9"/>
      <c r="Y688" s="9"/>
      <c r="Z688" s="9"/>
      <c r="AA688" s="9"/>
      <c r="AB688" s="9"/>
      <c r="AC688" s="9"/>
      <c r="AD688" s="9"/>
      <c r="AE688" s="9"/>
      <c r="AF688" s="9"/>
      <c r="AG688" s="9"/>
      <c r="AH688" s="9"/>
      <c r="AI688" s="9"/>
      <c r="AJ688" s="9"/>
      <c r="AK688" s="9"/>
      <c r="AL688" s="9"/>
      <c r="AM688" s="10"/>
      <c r="AN688" s="535"/>
      <c r="AO688" s="6">
        <f t="shared" si="30"/>
        <v>0</v>
      </c>
      <c r="AP688" s="6" t="str">
        <f>IF($D688="","",IF(COUNTIF(SPDB!$B$5:$B$50,$D688)=0,"適用無い？確認して",_xlfn.XLOOKUP($D688,SPDB!$B$5:$B$50,SPDB!$H$5:$H$50,"",,)))</f>
        <v/>
      </c>
      <c r="AQ688" s="112"/>
      <c r="AR688" s="6" t="str">
        <f t="shared" si="31"/>
        <v/>
      </c>
      <c r="AS688" s="6" t="str">
        <f>IF(D688="","",IF(AP688=0,"データ無!!",IF(COUNTIF(WeDB!$D$4:$D$183,$AP688)&gt;0,"WE適用",IF(AP688="適用無い？確認して","データ無!!",IF(AP688="（適用外）","適用無し","WE適用")))))</f>
        <v/>
      </c>
      <c r="AT688" s="6" t="str">
        <f>IF(AND(AS688="WE適用",COUNTIF(Planning!$AS$10:$AS$896,$AP688&amp;"_"&amp;$AR688)&gt;0),"計画ok",IF(AND(AS688="WE適用",COUNTIF(Planning!$AS$10:$AS$896,$AP688&amp;"_"&amp;$AR688)=0),"未反映NG",""))</f>
        <v/>
      </c>
      <c r="AU688" s="6" t="str">
        <f t="shared" si="32"/>
        <v>_</v>
      </c>
    </row>
    <row r="689" spans="1:47" hidden="1" x14ac:dyDescent="0.35">
      <c r="A689" s="8"/>
      <c r="B689" s="9"/>
      <c r="C689" s="9"/>
      <c r="D689" s="9"/>
      <c r="E689" s="9"/>
      <c r="F689" s="9"/>
      <c r="G689" s="9"/>
      <c r="H689" s="9"/>
      <c r="I689" s="9"/>
      <c r="J689" s="9"/>
      <c r="K689" s="9"/>
      <c r="L689" s="9"/>
      <c r="M689" s="9"/>
      <c r="N689" s="9"/>
      <c r="O689" s="9"/>
      <c r="P689" s="9"/>
      <c r="Q689" s="9"/>
      <c r="R689" s="9"/>
      <c r="S689" s="9"/>
      <c r="T689" s="9"/>
      <c r="U689" s="9"/>
      <c r="V689" s="9"/>
      <c r="W689" s="9"/>
      <c r="X689" s="9"/>
      <c r="Y689" s="9"/>
      <c r="Z689" s="9"/>
      <c r="AA689" s="9"/>
      <c r="AB689" s="9"/>
      <c r="AC689" s="9"/>
      <c r="AD689" s="9"/>
      <c r="AE689" s="9"/>
      <c r="AF689" s="9"/>
      <c r="AG689" s="9"/>
      <c r="AH689" s="9"/>
      <c r="AI689" s="9"/>
      <c r="AJ689" s="9"/>
      <c r="AK689" s="9"/>
      <c r="AL689" s="9"/>
      <c r="AM689" s="10"/>
      <c r="AN689" s="535"/>
      <c r="AO689" s="6">
        <f t="shared" si="30"/>
        <v>0</v>
      </c>
      <c r="AP689" s="6" t="str">
        <f>IF($D689="","",IF(COUNTIF(SPDB!$B$5:$B$50,$D689)=0,"適用無い？確認して",_xlfn.XLOOKUP($D689,SPDB!$B$5:$B$50,SPDB!$H$5:$H$50,"",,)))</f>
        <v/>
      </c>
      <c r="AQ689" s="112"/>
      <c r="AR689" s="6" t="str">
        <f t="shared" si="31"/>
        <v/>
      </c>
      <c r="AS689" s="6" t="str">
        <f>IF(D689="","",IF(AP689=0,"データ無!!",IF(COUNTIF(WeDB!$D$4:$D$183,$AP689)&gt;0,"WE適用",IF(AP689="適用無い？確認して","データ無!!",IF(AP689="（適用外）","適用無し","WE適用")))))</f>
        <v/>
      </c>
      <c r="AT689" s="6" t="str">
        <f>IF(AND(AS689="WE適用",COUNTIF(Planning!$AS$10:$AS$896,$AP689&amp;"_"&amp;$AR689)&gt;0),"計画ok",IF(AND(AS689="WE適用",COUNTIF(Planning!$AS$10:$AS$896,$AP689&amp;"_"&amp;$AR689)=0),"未反映NG",""))</f>
        <v/>
      </c>
      <c r="AU689" s="6" t="str">
        <f t="shared" si="32"/>
        <v>_</v>
      </c>
    </row>
    <row r="690" spans="1:47" hidden="1" x14ac:dyDescent="0.35">
      <c r="A690" s="8"/>
      <c r="B690" s="9"/>
      <c r="C690" s="9"/>
      <c r="D690" s="9"/>
      <c r="E690" s="9"/>
      <c r="F690" s="9"/>
      <c r="G690" s="9"/>
      <c r="H690" s="9"/>
      <c r="I690" s="9"/>
      <c r="J690" s="9"/>
      <c r="K690" s="9"/>
      <c r="L690" s="9"/>
      <c r="M690" s="9"/>
      <c r="N690" s="9"/>
      <c r="O690" s="9"/>
      <c r="P690" s="9"/>
      <c r="Q690" s="9"/>
      <c r="R690" s="9"/>
      <c r="S690" s="9"/>
      <c r="T690" s="9"/>
      <c r="U690" s="9"/>
      <c r="V690" s="9"/>
      <c r="W690" s="9"/>
      <c r="X690" s="9"/>
      <c r="Y690" s="9"/>
      <c r="Z690" s="9"/>
      <c r="AA690" s="9"/>
      <c r="AB690" s="9"/>
      <c r="AC690" s="9"/>
      <c r="AD690" s="9"/>
      <c r="AE690" s="9"/>
      <c r="AF690" s="9"/>
      <c r="AG690" s="9"/>
      <c r="AH690" s="9"/>
      <c r="AI690" s="9"/>
      <c r="AJ690" s="9"/>
      <c r="AK690" s="9"/>
      <c r="AL690" s="9"/>
      <c r="AM690" s="10"/>
      <c r="AN690" s="535"/>
      <c r="AO690" s="6">
        <f t="shared" si="30"/>
        <v>0</v>
      </c>
      <c r="AP690" s="6" t="str">
        <f>IF($D690="","",IF(COUNTIF(SPDB!$B$5:$B$50,$D690)=0,"適用無い？確認して",_xlfn.XLOOKUP($D690,SPDB!$B$5:$B$50,SPDB!$H$5:$H$50,"",,)))</f>
        <v/>
      </c>
      <c r="AQ690" s="112"/>
      <c r="AR690" s="6" t="str">
        <f t="shared" si="31"/>
        <v/>
      </c>
      <c r="AS690" s="6" t="str">
        <f>IF(D690="","",IF(AP690=0,"データ無!!",IF(COUNTIF(WeDB!$D$4:$D$183,$AP690)&gt;0,"WE適用",IF(AP690="適用無い？確認して","データ無!!",IF(AP690="（適用外）","適用無し","WE適用")))))</f>
        <v/>
      </c>
      <c r="AT690" s="6" t="str">
        <f>IF(AND(AS690="WE適用",COUNTIF(Planning!$AS$10:$AS$896,$AP690&amp;"_"&amp;$AR690)&gt;0),"計画ok",IF(AND(AS690="WE適用",COUNTIF(Planning!$AS$10:$AS$896,$AP690&amp;"_"&amp;$AR690)=0),"未反映NG",""))</f>
        <v/>
      </c>
      <c r="AU690" s="6" t="str">
        <f t="shared" si="32"/>
        <v>_</v>
      </c>
    </row>
    <row r="691" spans="1:47" hidden="1" x14ac:dyDescent="0.35">
      <c r="A691" s="8"/>
      <c r="B691" s="9"/>
      <c r="C691" s="9"/>
      <c r="D691" s="9"/>
      <c r="E691" s="9"/>
      <c r="F691" s="9"/>
      <c r="G691" s="9"/>
      <c r="H691" s="9"/>
      <c r="I691" s="9"/>
      <c r="J691" s="9"/>
      <c r="K691" s="9"/>
      <c r="L691" s="9"/>
      <c r="M691" s="9"/>
      <c r="N691" s="9"/>
      <c r="O691" s="9"/>
      <c r="P691" s="9"/>
      <c r="Q691" s="9"/>
      <c r="R691" s="9"/>
      <c r="S691" s="9"/>
      <c r="T691" s="9"/>
      <c r="U691" s="9"/>
      <c r="V691" s="9"/>
      <c r="W691" s="9"/>
      <c r="X691" s="9"/>
      <c r="Y691" s="9"/>
      <c r="Z691" s="9"/>
      <c r="AA691" s="9"/>
      <c r="AB691" s="9"/>
      <c r="AC691" s="9"/>
      <c r="AD691" s="9"/>
      <c r="AE691" s="9"/>
      <c r="AF691" s="9"/>
      <c r="AG691" s="9"/>
      <c r="AH691" s="9"/>
      <c r="AI691" s="9"/>
      <c r="AJ691" s="9"/>
      <c r="AK691" s="9"/>
      <c r="AL691" s="9"/>
      <c r="AM691" s="10"/>
      <c r="AN691" s="535"/>
      <c r="AO691" s="6">
        <f t="shared" si="30"/>
        <v>0</v>
      </c>
      <c r="AP691" s="6" t="str">
        <f>IF($D691="","",IF(COUNTIF(SPDB!$B$5:$B$50,$D691)=0,"適用無い？確認して",_xlfn.XLOOKUP($D691,SPDB!$B$5:$B$50,SPDB!$H$5:$H$50,"",,)))</f>
        <v/>
      </c>
      <c r="AQ691" s="112"/>
      <c r="AR691" s="6" t="str">
        <f t="shared" si="31"/>
        <v/>
      </c>
      <c r="AS691" s="6" t="str">
        <f>IF(D691="","",IF(AP691=0,"データ無!!",IF(COUNTIF(WeDB!$D$4:$D$183,$AP691)&gt;0,"WE適用",IF(AP691="適用無い？確認して","データ無!!",IF(AP691="（適用外）","適用無し","WE適用")))))</f>
        <v/>
      </c>
      <c r="AT691" s="6" t="str">
        <f>IF(AND(AS691="WE適用",COUNTIF(Planning!$AS$10:$AS$896,$AP691&amp;"_"&amp;$AR691)&gt;0),"計画ok",IF(AND(AS691="WE適用",COUNTIF(Planning!$AS$10:$AS$896,$AP691&amp;"_"&amp;$AR691)=0),"未反映NG",""))</f>
        <v/>
      </c>
      <c r="AU691" s="6" t="str">
        <f t="shared" si="32"/>
        <v>_</v>
      </c>
    </row>
    <row r="692" spans="1:47" hidden="1" x14ac:dyDescent="0.35">
      <c r="A692" s="8"/>
      <c r="B692" s="9"/>
      <c r="C692" s="9"/>
      <c r="D692" s="9"/>
      <c r="E692" s="9"/>
      <c r="F692" s="9"/>
      <c r="G692" s="9"/>
      <c r="H692" s="9"/>
      <c r="I692" s="9"/>
      <c r="J692" s="9"/>
      <c r="K692" s="9"/>
      <c r="L692" s="9"/>
      <c r="M692" s="9"/>
      <c r="N692" s="9"/>
      <c r="O692" s="9"/>
      <c r="P692" s="9"/>
      <c r="Q692" s="9"/>
      <c r="R692" s="9"/>
      <c r="S692" s="9"/>
      <c r="T692" s="9"/>
      <c r="U692" s="9"/>
      <c r="V692" s="9"/>
      <c r="W692" s="9"/>
      <c r="X692" s="9"/>
      <c r="Y692" s="9"/>
      <c r="Z692" s="9"/>
      <c r="AA692" s="9"/>
      <c r="AB692" s="9"/>
      <c r="AC692" s="9"/>
      <c r="AD692" s="9"/>
      <c r="AE692" s="9"/>
      <c r="AF692" s="9"/>
      <c r="AG692" s="9"/>
      <c r="AH692" s="9"/>
      <c r="AI692" s="9"/>
      <c r="AJ692" s="9"/>
      <c r="AK692" s="9"/>
      <c r="AL692" s="9"/>
      <c r="AM692" s="10"/>
      <c r="AN692" s="535"/>
      <c r="AO692" s="6">
        <f t="shared" si="30"/>
        <v>0</v>
      </c>
      <c r="AP692" s="6" t="str">
        <f>IF($D692="","",IF(COUNTIF(SPDB!$B$5:$B$50,$D692)=0,"適用無い？確認して",_xlfn.XLOOKUP($D692,SPDB!$B$5:$B$50,SPDB!$H$5:$H$50,"",,)))</f>
        <v/>
      </c>
      <c r="AQ692" s="112"/>
      <c r="AR692" s="6" t="str">
        <f t="shared" si="31"/>
        <v/>
      </c>
      <c r="AS692" s="6" t="str">
        <f>IF(D692="","",IF(AP692=0,"データ無!!",IF(COUNTIF(WeDB!$D$4:$D$183,$AP692)&gt;0,"WE適用",IF(AP692="適用無い？確認して","データ無!!",IF(AP692="（適用外）","適用無し","WE適用")))))</f>
        <v/>
      </c>
      <c r="AT692" s="6" t="str">
        <f>IF(AND(AS692="WE適用",COUNTIF(Planning!$AS$10:$AS$896,$AP692&amp;"_"&amp;$AR692)&gt;0),"計画ok",IF(AND(AS692="WE適用",COUNTIF(Planning!$AS$10:$AS$896,$AP692&amp;"_"&amp;$AR692)=0),"未反映NG",""))</f>
        <v/>
      </c>
      <c r="AU692" s="6" t="str">
        <f t="shared" si="32"/>
        <v>_</v>
      </c>
    </row>
    <row r="693" spans="1:47" hidden="1" x14ac:dyDescent="0.35">
      <c r="A693" s="8"/>
      <c r="B693" s="9"/>
      <c r="C693" s="9"/>
      <c r="D693" s="9"/>
      <c r="E693" s="9"/>
      <c r="F693" s="9"/>
      <c r="G693" s="9"/>
      <c r="H693" s="9"/>
      <c r="I693" s="9"/>
      <c r="J693" s="9"/>
      <c r="K693" s="9"/>
      <c r="L693" s="9"/>
      <c r="M693" s="9"/>
      <c r="N693" s="9"/>
      <c r="O693" s="9"/>
      <c r="P693" s="9"/>
      <c r="Q693" s="9"/>
      <c r="R693" s="9"/>
      <c r="S693" s="9"/>
      <c r="T693" s="9"/>
      <c r="U693" s="9"/>
      <c r="V693" s="9"/>
      <c r="W693" s="9"/>
      <c r="X693" s="9"/>
      <c r="Y693" s="9"/>
      <c r="Z693" s="9"/>
      <c r="AA693" s="9"/>
      <c r="AB693" s="9"/>
      <c r="AC693" s="9"/>
      <c r="AD693" s="9"/>
      <c r="AE693" s="9"/>
      <c r="AF693" s="9"/>
      <c r="AG693" s="9"/>
      <c r="AH693" s="9"/>
      <c r="AI693" s="9"/>
      <c r="AJ693" s="9"/>
      <c r="AK693" s="9"/>
      <c r="AL693" s="9"/>
      <c r="AM693" s="10"/>
      <c r="AN693" s="535"/>
      <c r="AO693" s="6">
        <f t="shared" si="30"/>
        <v>0</v>
      </c>
      <c r="AP693" s="6" t="str">
        <f>IF($D693="","",IF(COUNTIF(SPDB!$B$5:$B$50,$D693)=0,"適用無い？確認して",_xlfn.XLOOKUP($D693,SPDB!$B$5:$B$50,SPDB!$H$5:$H$50,"",,)))</f>
        <v/>
      </c>
      <c r="AQ693" s="112"/>
      <c r="AR693" s="6" t="str">
        <f t="shared" si="31"/>
        <v/>
      </c>
      <c r="AS693" s="6" t="str">
        <f>IF(D693="","",IF(AP693=0,"データ無!!",IF(COUNTIF(WeDB!$D$4:$D$183,$AP693)&gt;0,"WE適用",IF(AP693="適用無い？確認して","データ無!!",IF(AP693="（適用外）","適用無し","WE適用")))))</f>
        <v/>
      </c>
      <c r="AT693" s="6" t="str">
        <f>IF(AND(AS693="WE適用",COUNTIF(Planning!$AS$10:$AS$896,$AP693&amp;"_"&amp;$AR693)&gt;0),"計画ok",IF(AND(AS693="WE適用",COUNTIF(Planning!$AS$10:$AS$896,$AP693&amp;"_"&amp;$AR693)=0),"未反映NG",""))</f>
        <v/>
      </c>
      <c r="AU693" s="6" t="str">
        <f t="shared" si="32"/>
        <v>_</v>
      </c>
    </row>
    <row r="694" spans="1:47" hidden="1" x14ac:dyDescent="0.35">
      <c r="A694" s="8"/>
      <c r="B694" s="9"/>
      <c r="C694" s="9"/>
      <c r="D694" s="9"/>
      <c r="E694" s="9"/>
      <c r="F694" s="9"/>
      <c r="G694" s="9"/>
      <c r="H694" s="9"/>
      <c r="I694" s="9"/>
      <c r="J694" s="9"/>
      <c r="K694" s="9"/>
      <c r="L694" s="9"/>
      <c r="M694" s="9"/>
      <c r="N694" s="9"/>
      <c r="O694" s="9"/>
      <c r="P694" s="9"/>
      <c r="Q694" s="9"/>
      <c r="R694" s="9"/>
      <c r="S694" s="9"/>
      <c r="T694" s="9"/>
      <c r="U694" s="9"/>
      <c r="V694" s="9"/>
      <c r="W694" s="9"/>
      <c r="X694" s="9"/>
      <c r="Y694" s="9"/>
      <c r="Z694" s="9"/>
      <c r="AA694" s="9"/>
      <c r="AB694" s="9"/>
      <c r="AC694" s="9"/>
      <c r="AD694" s="9"/>
      <c r="AE694" s="9"/>
      <c r="AF694" s="9"/>
      <c r="AG694" s="9"/>
      <c r="AH694" s="9"/>
      <c r="AI694" s="9"/>
      <c r="AJ694" s="9"/>
      <c r="AK694" s="9"/>
      <c r="AL694" s="9"/>
      <c r="AM694" s="10"/>
      <c r="AN694" s="535"/>
      <c r="AO694" s="6">
        <f t="shared" si="30"/>
        <v>0</v>
      </c>
      <c r="AP694" s="6" t="str">
        <f>IF($D694="","",IF(COUNTIF(SPDB!$B$5:$B$50,$D694)=0,"適用無い？確認して",_xlfn.XLOOKUP($D694,SPDB!$B$5:$B$50,SPDB!$H$5:$H$50,"",,)))</f>
        <v/>
      </c>
      <c r="AQ694" s="112"/>
      <c r="AR694" s="6" t="str">
        <f t="shared" si="31"/>
        <v/>
      </c>
      <c r="AS694" s="6" t="str">
        <f>IF(D694="","",IF(AP694=0,"データ無!!",IF(COUNTIF(WeDB!$D$4:$D$183,$AP694)&gt;0,"WE適用",IF(AP694="適用無い？確認して","データ無!!",IF(AP694="（適用外）","適用無し","WE適用")))))</f>
        <v/>
      </c>
      <c r="AT694" s="6" t="str">
        <f>IF(AND(AS694="WE適用",COUNTIF(Planning!$AS$10:$AS$896,$AP694&amp;"_"&amp;$AR694)&gt;0),"計画ok",IF(AND(AS694="WE適用",COUNTIF(Planning!$AS$10:$AS$896,$AP694&amp;"_"&amp;$AR694)=0),"未反映NG",""))</f>
        <v/>
      </c>
      <c r="AU694" s="6" t="str">
        <f t="shared" si="32"/>
        <v>_</v>
      </c>
    </row>
    <row r="695" spans="1:47" hidden="1" x14ac:dyDescent="0.35">
      <c r="A695" s="8"/>
      <c r="B695" s="9"/>
      <c r="C695" s="9"/>
      <c r="D695" s="9"/>
      <c r="E695" s="9"/>
      <c r="F695" s="9"/>
      <c r="G695" s="9"/>
      <c r="H695" s="9"/>
      <c r="I695" s="9"/>
      <c r="J695" s="9"/>
      <c r="K695" s="9"/>
      <c r="L695" s="9"/>
      <c r="M695" s="9"/>
      <c r="N695" s="9"/>
      <c r="O695" s="9"/>
      <c r="P695" s="9"/>
      <c r="Q695" s="9"/>
      <c r="R695" s="9"/>
      <c r="S695" s="9"/>
      <c r="T695" s="9"/>
      <c r="U695" s="9"/>
      <c r="V695" s="9"/>
      <c r="W695" s="9"/>
      <c r="X695" s="9"/>
      <c r="Y695" s="9"/>
      <c r="Z695" s="9"/>
      <c r="AA695" s="9"/>
      <c r="AB695" s="9"/>
      <c r="AC695" s="9"/>
      <c r="AD695" s="9"/>
      <c r="AE695" s="9"/>
      <c r="AF695" s="9"/>
      <c r="AG695" s="9"/>
      <c r="AH695" s="9"/>
      <c r="AI695" s="9"/>
      <c r="AJ695" s="9"/>
      <c r="AK695" s="9"/>
      <c r="AL695" s="9"/>
      <c r="AM695" s="10"/>
      <c r="AN695" s="535"/>
      <c r="AO695" s="6">
        <f t="shared" si="30"/>
        <v>0</v>
      </c>
      <c r="AP695" s="6" t="str">
        <f>IF($D695="","",IF(COUNTIF(SPDB!$B$5:$B$50,$D695)=0,"適用無い？確認して",_xlfn.XLOOKUP($D695,SPDB!$B$5:$B$50,SPDB!$H$5:$H$50,"",,)))</f>
        <v/>
      </c>
      <c r="AQ695" s="112"/>
      <c r="AR695" s="6" t="str">
        <f t="shared" si="31"/>
        <v/>
      </c>
      <c r="AS695" s="6" t="str">
        <f>IF(D695="","",IF(AP695=0,"データ無!!",IF(COUNTIF(WeDB!$D$4:$D$183,$AP695)&gt;0,"WE適用",IF(AP695="適用無い？確認して","データ無!!",IF(AP695="（適用外）","適用無し","WE適用")))))</f>
        <v/>
      </c>
      <c r="AT695" s="6" t="str">
        <f>IF(AND(AS695="WE適用",COUNTIF(Planning!$AS$10:$AS$896,$AP695&amp;"_"&amp;$AR695)&gt;0),"計画ok",IF(AND(AS695="WE適用",COUNTIF(Planning!$AS$10:$AS$896,$AP695&amp;"_"&amp;$AR695)=0),"未反映NG",""))</f>
        <v/>
      </c>
      <c r="AU695" s="6" t="str">
        <f t="shared" si="32"/>
        <v>_</v>
      </c>
    </row>
    <row r="696" spans="1:47" hidden="1" x14ac:dyDescent="0.35">
      <c r="A696" s="8"/>
      <c r="B696" s="9"/>
      <c r="C696" s="9"/>
      <c r="D696" s="9"/>
      <c r="E696" s="9"/>
      <c r="F696" s="9"/>
      <c r="G696" s="9"/>
      <c r="H696" s="9"/>
      <c r="I696" s="9"/>
      <c r="J696" s="9"/>
      <c r="K696" s="9"/>
      <c r="L696" s="9"/>
      <c r="M696" s="9"/>
      <c r="N696" s="9"/>
      <c r="O696" s="9"/>
      <c r="P696" s="9"/>
      <c r="Q696" s="9"/>
      <c r="R696" s="9"/>
      <c r="S696" s="9"/>
      <c r="T696" s="9"/>
      <c r="U696" s="9"/>
      <c r="V696" s="9"/>
      <c r="W696" s="9"/>
      <c r="X696" s="9"/>
      <c r="Y696" s="9"/>
      <c r="Z696" s="9"/>
      <c r="AA696" s="9"/>
      <c r="AB696" s="9"/>
      <c r="AC696" s="9"/>
      <c r="AD696" s="9"/>
      <c r="AE696" s="9"/>
      <c r="AF696" s="9"/>
      <c r="AG696" s="9"/>
      <c r="AH696" s="9"/>
      <c r="AI696" s="9"/>
      <c r="AJ696" s="9"/>
      <c r="AK696" s="9"/>
      <c r="AL696" s="9"/>
      <c r="AM696" s="10"/>
      <c r="AN696" s="535"/>
      <c r="AO696" s="6">
        <f t="shared" si="30"/>
        <v>0</v>
      </c>
      <c r="AP696" s="6" t="str">
        <f>IF($D696="","",IF(COUNTIF(SPDB!$B$5:$B$50,$D696)=0,"適用無い？確認して",_xlfn.XLOOKUP($D696,SPDB!$B$5:$B$50,SPDB!$H$5:$H$50,"",,)))</f>
        <v/>
      </c>
      <c r="AQ696" s="112"/>
      <c r="AR696" s="6" t="str">
        <f t="shared" si="31"/>
        <v/>
      </c>
      <c r="AS696" s="6" t="str">
        <f>IF(D696="","",IF(AP696=0,"データ無!!",IF(COUNTIF(WeDB!$D$4:$D$183,$AP696)&gt;0,"WE適用",IF(AP696="適用無い？確認して","データ無!!",IF(AP696="（適用外）","適用無し","WE適用")))))</f>
        <v/>
      </c>
      <c r="AT696" s="6" t="str">
        <f>IF(AND(AS696="WE適用",COUNTIF(Planning!$AS$10:$AS$896,$AP696&amp;"_"&amp;$AR696)&gt;0),"計画ok",IF(AND(AS696="WE適用",COUNTIF(Planning!$AS$10:$AS$896,$AP696&amp;"_"&amp;$AR696)=0),"未反映NG",""))</f>
        <v/>
      </c>
      <c r="AU696" s="6" t="str">
        <f t="shared" si="32"/>
        <v>_</v>
      </c>
    </row>
    <row r="697" spans="1:47" hidden="1" x14ac:dyDescent="0.35">
      <c r="A697" s="8"/>
      <c r="B697" s="9"/>
      <c r="C697" s="9"/>
      <c r="D697" s="9"/>
      <c r="E697" s="9"/>
      <c r="F697" s="9"/>
      <c r="G697" s="9"/>
      <c r="H697" s="9"/>
      <c r="I697" s="9"/>
      <c r="J697" s="9"/>
      <c r="K697" s="9"/>
      <c r="L697" s="9"/>
      <c r="M697" s="9"/>
      <c r="N697" s="9"/>
      <c r="O697" s="9"/>
      <c r="P697" s="9"/>
      <c r="Q697" s="9"/>
      <c r="R697" s="9"/>
      <c r="S697" s="9"/>
      <c r="T697" s="9"/>
      <c r="U697" s="9"/>
      <c r="V697" s="9"/>
      <c r="W697" s="9"/>
      <c r="X697" s="9"/>
      <c r="Y697" s="9"/>
      <c r="Z697" s="9"/>
      <c r="AA697" s="9"/>
      <c r="AB697" s="9"/>
      <c r="AC697" s="9"/>
      <c r="AD697" s="9"/>
      <c r="AE697" s="9"/>
      <c r="AF697" s="9"/>
      <c r="AG697" s="9"/>
      <c r="AH697" s="9"/>
      <c r="AI697" s="9"/>
      <c r="AJ697" s="9"/>
      <c r="AK697" s="9"/>
      <c r="AL697" s="9"/>
      <c r="AM697" s="10"/>
      <c r="AN697" s="535"/>
      <c r="AO697" s="6">
        <f t="shared" si="30"/>
        <v>0</v>
      </c>
      <c r="AP697" s="6" t="str">
        <f>IF($D697="","",IF(COUNTIF(SPDB!$B$5:$B$50,$D697)=0,"適用無い？確認して",_xlfn.XLOOKUP($D697,SPDB!$B$5:$B$50,SPDB!$H$5:$H$50,"",,)))</f>
        <v/>
      </c>
      <c r="AQ697" s="112"/>
      <c r="AR697" s="6" t="str">
        <f t="shared" si="31"/>
        <v/>
      </c>
      <c r="AS697" s="6" t="str">
        <f>IF(D697="","",IF(AP697=0,"データ無!!",IF(COUNTIF(WeDB!$D$4:$D$183,$AP697)&gt;0,"WE適用",IF(AP697="適用無い？確認して","データ無!!",IF(AP697="（適用外）","適用無し","WE適用")))))</f>
        <v/>
      </c>
      <c r="AT697" s="6" t="str">
        <f>IF(AND(AS697="WE適用",COUNTIF(Planning!$AS$10:$AS$896,$AP697&amp;"_"&amp;$AR697)&gt;0),"計画ok",IF(AND(AS697="WE適用",COUNTIF(Planning!$AS$10:$AS$896,$AP697&amp;"_"&amp;$AR697)=0),"未反映NG",""))</f>
        <v/>
      </c>
      <c r="AU697" s="6" t="str">
        <f t="shared" si="32"/>
        <v>_</v>
      </c>
    </row>
    <row r="698" spans="1:47" hidden="1" x14ac:dyDescent="0.35">
      <c r="A698" s="8"/>
      <c r="B698" s="9"/>
      <c r="C698" s="9"/>
      <c r="D698" s="9"/>
      <c r="E698" s="9"/>
      <c r="F698" s="9"/>
      <c r="G698" s="9"/>
      <c r="H698" s="9"/>
      <c r="I698" s="9"/>
      <c r="J698" s="9"/>
      <c r="K698" s="9"/>
      <c r="L698" s="9"/>
      <c r="M698" s="9"/>
      <c r="N698" s="9"/>
      <c r="O698" s="9"/>
      <c r="P698" s="9"/>
      <c r="Q698" s="9"/>
      <c r="R698" s="9"/>
      <c r="S698" s="9"/>
      <c r="T698" s="9"/>
      <c r="U698" s="9"/>
      <c r="V698" s="9"/>
      <c r="W698" s="9"/>
      <c r="X698" s="9"/>
      <c r="Y698" s="9"/>
      <c r="Z698" s="9"/>
      <c r="AA698" s="9"/>
      <c r="AB698" s="9"/>
      <c r="AC698" s="9"/>
      <c r="AD698" s="9"/>
      <c r="AE698" s="9"/>
      <c r="AF698" s="9"/>
      <c r="AG698" s="9"/>
      <c r="AH698" s="9"/>
      <c r="AI698" s="9"/>
      <c r="AJ698" s="9"/>
      <c r="AK698" s="9"/>
      <c r="AL698" s="9"/>
      <c r="AM698" s="10"/>
      <c r="AN698" s="535"/>
      <c r="AO698" s="6">
        <f t="shared" si="30"/>
        <v>0</v>
      </c>
      <c r="AP698" s="6" t="str">
        <f>IF($D698="","",IF(COUNTIF(SPDB!$B$5:$B$50,$D698)=0,"適用無い？確認して",_xlfn.XLOOKUP($D698,SPDB!$B$5:$B$50,SPDB!$H$5:$H$50,"",,)))</f>
        <v/>
      </c>
      <c r="AQ698" s="112"/>
      <c r="AR698" s="6" t="str">
        <f t="shared" si="31"/>
        <v/>
      </c>
      <c r="AS698" s="6" t="str">
        <f>IF(D698="","",IF(AP698=0,"データ無!!",IF(COUNTIF(WeDB!$D$4:$D$183,$AP698)&gt;0,"WE適用",IF(AP698="適用無い？確認して","データ無!!",IF(AP698="（適用外）","適用無し","WE適用")))))</f>
        <v/>
      </c>
      <c r="AT698" s="6" t="str">
        <f>IF(AND(AS698="WE適用",COUNTIF(Planning!$AS$10:$AS$896,$AP698&amp;"_"&amp;$AR698)&gt;0),"計画ok",IF(AND(AS698="WE適用",COUNTIF(Planning!$AS$10:$AS$896,$AP698&amp;"_"&amp;$AR698)=0),"未反映NG",""))</f>
        <v/>
      </c>
      <c r="AU698" s="6" t="str">
        <f t="shared" si="32"/>
        <v>_</v>
      </c>
    </row>
    <row r="699" spans="1:47" hidden="1" x14ac:dyDescent="0.35">
      <c r="A699" s="8"/>
      <c r="B699" s="9"/>
      <c r="C699" s="9"/>
      <c r="D699" s="9"/>
      <c r="E699" s="9"/>
      <c r="F699" s="9"/>
      <c r="G699" s="9"/>
      <c r="H699" s="9"/>
      <c r="I699" s="9"/>
      <c r="J699" s="9"/>
      <c r="K699" s="9"/>
      <c r="L699" s="9"/>
      <c r="M699" s="9"/>
      <c r="N699" s="9"/>
      <c r="O699" s="9"/>
      <c r="P699" s="9"/>
      <c r="Q699" s="9"/>
      <c r="R699" s="9"/>
      <c r="S699" s="9"/>
      <c r="T699" s="9"/>
      <c r="U699" s="9"/>
      <c r="V699" s="9"/>
      <c r="W699" s="9"/>
      <c r="X699" s="9"/>
      <c r="Y699" s="9"/>
      <c r="Z699" s="9"/>
      <c r="AA699" s="9"/>
      <c r="AB699" s="9"/>
      <c r="AC699" s="9"/>
      <c r="AD699" s="9"/>
      <c r="AE699" s="9"/>
      <c r="AF699" s="9"/>
      <c r="AG699" s="9"/>
      <c r="AH699" s="9"/>
      <c r="AI699" s="9"/>
      <c r="AJ699" s="9"/>
      <c r="AK699" s="9"/>
      <c r="AL699" s="9"/>
      <c r="AM699" s="10"/>
      <c r="AN699" s="535"/>
      <c r="AO699" s="6">
        <f t="shared" si="30"/>
        <v>0</v>
      </c>
      <c r="AP699" s="6" t="str">
        <f>IF($D699="","",IF(COUNTIF(SPDB!$B$5:$B$50,$D699)=0,"適用無い？確認して",_xlfn.XLOOKUP($D699,SPDB!$B$5:$B$50,SPDB!$H$5:$H$50,"",,)))</f>
        <v/>
      </c>
      <c r="AQ699" s="112"/>
      <c r="AR699" s="6" t="str">
        <f t="shared" si="31"/>
        <v/>
      </c>
      <c r="AS699" s="6" t="str">
        <f>IF(D699="","",IF(AP699=0,"データ無!!",IF(COUNTIF(WeDB!$D$4:$D$183,$AP699)&gt;0,"WE適用",IF(AP699="適用無い？確認して","データ無!!",IF(AP699="（適用外）","適用無し","WE適用")))))</f>
        <v/>
      </c>
      <c r="AT699" s="6" t="str">
        <f>IF(AND(AS699="WE適用",COUNTIF(Planning!$AS$10:$AS$896,$AP699&amp;"_"&amp;$AR699)&gt;0),"計画ok",IF(AND(AS699="WE適用",COUNTIF(Planning!$AS$10:$AS$896,$AP699&amp;"_"&amp;$AR699)=0),"未反映NG",""))</f>
        <v/>
      </c>
      <c r="AU699" s="6" t="str">
        <f t="shared" si="32"/>
        <v>_</v>
      </c>
    </row>
    <row r="700" spans="1:47" hidden="1" x14ac:dyDescent="0.35">
      <c r="A700" s="8"/>
      <c r="B700" s="9"/>
      <c r="C700" s="9"/>
      <c r="D700" s="9"/>
      <c r="E700" s="9"/>
      <c r="F700" s="9"/>
      <c r="G700" s="9"/>
      <c r="H700" s="9"/>
      <c r="I700" s="9"/>
      <c r="J700" s="9"/>
      <c r="K700" s="9"/>
      <c r="L700" s="9"/>
      <c r="M700" s="9"/>
      <c r="N700" s="9"/>
      <c r="O700" s="9"/>
      <c r="P700" s="9"/>
      <c r="Q700" s="9"/>
      <c r="R700" s="9"/>
      <c r="S700" s="9"/>
      <c r="T700" s="9"/>
      <c r="U700" s="9"/>
      <c r="V700" s="9"/>
      <c r="W700" s="9"/>
      <c r="X700" s="9"/>
      <c r="Y700" s="9"/>
      <c r="Z700" s="9"/>
      <c r="AA700" s="9"/>
      <c r="AB700" s="9"/>
      <c r="AC700" s="9"/>
      <c r="AD700" s="9"/>
      <c r="AE700" s="9"/>
      <c r="AF700" s="9"/>
      <c r="AG700" s="9"/>
      <c r="AH700" s="9"/>
      <c r="AI700" s="9"/>
      <c r="AJ700" s="9"/>
      <c r="AK700" s="9"/>
      <c r="AL700" s="9"/>
      <c r="AM700" s="10"/>
      <c r="AN700" s="535"/>
      <c r="AO700" s="6">
        <f t="shared" si="30"/>
        <v>0</v>
      </c>
      <c r="AP700" s="6" t="str">
        <f>IF($D700="","",IF(COUNTIF(SPDB!$B$5:$B$50,$D700)=0,"適用無い？確認して",_xlfn.XLOOKUP($D700,SPDB!$B$5:$B$50,SPDB!$H$5:$H$50,"",,)))</f>
        <v/>
      </c>
      <c r="AQ700" s="112"/>
      <c r="AR700" s="6" t="str">
        <f t="shared" si="31"/>
        <v/>
      </c>
      <c r="AS700" s="6" t="str">
        <f>IF(D700="","",IF(AP700=0,"データ無!!",IF(COUNTIF(WeDB!$D$4:$D$183,$AP700)&gt;0,"WE適用",IF(AP700="適用無い？確認して","データ無!!",IF(AP700="（適用外）","適用無し","WE適用")))))</f>
        <v/>
      </c>
      <c r="AT700" s="6" t="str">
        <f>IF(AND(AS700="WE適用",COUNTIF(Planning!$AS$10:$AS$896,$AP700&amp;"_"&amp;$AR700)&gt;0),"計画ok",IF(AND(AS700="WE適用",COUNTIF(Planning!$AS$10:$AS$896,$AP700&amp;"_"&amp;$AR700)=0),"未反映NG",""))</f>
        <v/>
      </c>
      <c r="AU700" s="6" t="str">
        <f t="shared" si="32"/>
        <v>_</v>
      </c>
    </row>
    <row r="701" spans="1:47" hidden="1" x14ac:dyDescent="0.35">
      <c r="A701" s="8"/>
      <c r="B701" s="9"/>
      <c r="C701" s="9"/>
      <c r="D701" s="9"/>
      <c r="E701" s="9"/>
      <c r="F701" s="9"/>
      <c r="G701" s="9"/>
      <c r="H701" s="9"/>
      <c r="I701" s="9"/>
      <c r="J701" s="9"/>
      <c r="K701" s="9"/>
      <c r="L701" s="9"/>
      <c r="M701" s="9"/>
      <c r="N701" s="9"/>
      <c r="O701" s="9"/>
      <c r="P701" s="9"/>
      <c r="Q701" s="9"/>
      <c r="R701" s="9"/>
      <c r="S701" s="9"/>
      <c r="T701" s="9"/>
      <c r="U701" s="9"/>
      <c r="V701" s="9"/>
      <c r="W701" s="9"/>
      <c r="X701" s="9"/>
      <c r="Y701" s="9"/>
      <c r="Z701" s="9"/>
      <c r="AA701" s="9"/>
      <c r="AB701" s="9"/>
      <c r="AC701" s="9"/>
      <c r="AD701" s="9"/>
      <c r="AE701" s="9"/>
      <c r="AF701" s="9"/>
      <c r="AG701" s="9"/>
      <c r="AH701" s="9"/>
      <c r="AI701" s="9"/>
      <c r="AJ701" s="9"/>
      <c r="AK701" s="9"/>
      <c r="AL701" s="9"/>
      <c r="AM701" s="10"/>
      <c r="AN701" s="535"/>
      <c r="AO701" s="6">
        <f t="shared" si="30"/>
        <v>0</v>
      </c>
      <c r="AP701" s="6" t="str">
        <f>IF($D701="","",IF(COUNTIF(SPDB!$B$5:$B$50,$D701)=0,"適用無い？確認して",_xlfn.XLOOKUP($D701,SPDB!$B$5:$B$50,SPDB!$H$5:$H$50,"",,)))</f>
        <v/>
      </c>
      <c r="AQ701" s="112"/>
      <c r="AR701" s="6" t="str">
        <f t="shared" si="31"/>
        <v/>
      </c>
      <c r="AS701" s="6" t="str">
        <f>IF(D701="","",IF(AP701=0,"データ無!!",IF(COUNTIF(WeDB!$D$4:$D$183,$AP701)&gt;0,"WE適用",IF(AP701="適用無い？確認して","データ無!!",IF(AP701="（適用外）","適用無し","WE適用")))))</f>
        <v/>
      </c>
      <c r="AT701" s="6" t="str">
        <f>IF(AND(AS701="WE適用",COUNTIF(Planning!$AS$10:$AS$896,$AP701&amp;"_"&amp;$AR701)&gt;0),"計画ok",IF(AND(AS701="WE適用",COUNTIF(Planning!$AS$10:$AS$896,$AP701&amp;"_"&amp;$AR701)=0),"未反映NG",""))</f>
        <v/>
      </c>
      <c r="AU701" s="6" t="str">
        <f t="shared" si="32"/>
        <v>_</v>
      </c>
    </row>
    <row r="702" spans="1:47" hidden="1" x14ac:dyDescent="0.35">
      <c r="A702" s="8"/>
      <c r="B702" s="9"/>
      <c r="C702" s="9"/>
      <c r="D702" s="9"/>
      <c r="E702" s="9"/>
      <c r="F702" s="9"/>
      <c r="G702" s="9"/>
      <c r="H702" s="9"/>
      <c r="I702" s="9"/>
      <c r="J702" s="9"/>
      <c r="K702" s="9"/>
      <c r="L702" s="9"/>
      <c r="M702" s="9"/>
      <c r="N702" s="9"/>
      <c r="O702" s="9"/>
      <c r="P702" s="9"/>
      <c r="Q702" s="9"/>
      <c r="R702" s="9"/>
      <c r="S702" s="9"/>
      <c r="T702" s="9"/>
      <c r="U702" s="9"/>
      <c r="V702" s="9"/>
      <c r="W702" s="9"/>
      <c r="X702" s="9"/>
      <c r="Y702" s="9"/>
      <c r="Z702" s="9"/>
      <c r="AA702" s="9"/>
      <c r="AB702" s="9"/>
      <c r="AC702" s="9"/>
      <c r="AD702" s="9"/>
      <c r="AE702" s="9"/>
      <c r="AF702" s="9"/>
      <c r="AG702" s="9"/>
      <c r="AH702" s="9"/>
      <c r="AI702" s="9"/>
      <c r="AJ702" s="9"/>
      <c r="AK702" s="9"/>
      <c r="AL702" s="9"/>
      <c r="AM702" s="10"/>
      <c r="AN702" s="535"/>
      <c r="AO702" s="6">
        <f t="shared" si="30"/>
        <v>0</v>
      </c>
      <c r="AP702" s="6" t="str">
        <f>IF($D702="","",IF(COUNTIF(SPDB!$B$5:$B$50,$D702)=0,"適用無い？確認して",_xlfn.XLOOKUP($D702,SPDB!$B$5:$B$50,SPDB!$H$5:$H$50,"",,)))</f>
        <v/>
      </c>
      <c r="AQ702" s="112"/>
      <c r="AR702" s="6" t="str">
        <f t="shared" si="31"/>
        <v/>
      </c>
      <c r="AS702" s="6" t="str">
        <f>IF(D702="","",IF(AP702=0,"データ無!!",IF(COUNTIF(WeDB!$D$4:$D$183,$AP702)&gt;0,"WE適用",IF(AP702="適用無い？確認して","データ無!!",IF(AP702="（適用外）","適用無し","WE適用")))))</f>
        <v/>
      </c>
      <c r="AT702" s="6" t="str">
        <f>IF(AND(AS702="WE適用",COUNTIF(Planning!$AS$10:$AS$896,$AP702&amp;"_"&amp;$AR702)&gt;0),"計画ok",IF(AND(AS702="WE適用",COUNTIF(Planning!$AS$10:$AS$896,$AP702&amp;"_"&amp;$AR702)=0),"未反映NG",""))</f>
        <v/>
      </c>
      <c r="AU702" s="6" t="str">
        <f t="shared" si="32"/>
        <v>_</v>
      </c>
    </row>
    <row r="703" spans="1:47" hidden="1" x14ac:dyDescent="0.35">
      <c r="A703" s="8"/>
      <c r="B703" s="9"/>
      <c r="C703" s="9"/>
      <c r="D703" s="9"/>
      <c r="E703" s="9"/>
      <c r="F703" s="9"/>
      <c r="G703" s="9"/>
      <c r="H703" s="9"/>
      <c r="I703" s="9"/>
      <c r="J703" s="9"/>
      <c r="K703" s="9"/>
      <c r="L703" s="9"/>
      <c r="M703" s="9"/>
      <c r="N703" s="9"/>
      <c r="O703" s="9"/>
      <c r="P703" s="9"/>
      <c r="Q703" s="9"/>
      <c r="R703" s="9"/>
      <c r="S703" s="9"/>
      <c r="T703" s="9"/>
      <c r="U703" s="9"/>
      <c r="V703" s="9"/>
      <c r="W703" s="9"/>
      <c r="X703" s="9"/>
      <c r="Y703" s="9"/>
      <c r="Z703" s="9"/>
      <c r="AA703" s="9"/>
      <c r="AB703" s="9"/>
      <c r="AC703" s="9"/>
      <c r="AD703" s="9"/>
      <c r="AE703" s="9"/>
      <c r="AF703" s="9"/>
      <c r="AG703" s="9"/>
      <c r="AH703" s="9"/>
      <c r="AI703" s="9"/>
      <c r="AJ703" s="9"/>
      <c r="AK703" s="9"/>
      <c r="AL703" s="9"/>
      <c r="AM703" s="10"/>
      <c r="AN703" s="535"/>
      <c r="AO703" s="6">
        <f t="shared" si="30"/>
        <v>0</v>
      </c>
      <c r="AP703" s="6" t="str">
        <f>IF($D703="","",IF(COUNTIF(SPDB!$B$5:$B$50,$D703)=0,"適用無い？確認して",_xlfn.XLOOKUP($D703,SPDB!$B$5:$B$50,SPDB!$H$5:$H$50,"",,)))</f>
        <v/>
      </c>
      <c r="AQ703" s="112"/>
      <c r="AR703" s="6" t="str">
        <f t="shared" si="31"/>
        <v/>
      </c>
      <c r="AS703" s="6" t="str">
        <f>IF(D703="","",IF(AP703=0,"データ無!!",IF(COUNTIF(WeDB!$D$4:$D$183,$AP703)&gt;0,"WE適用",IF(AP703="適用無い？確認して","データ無!!",IF(AP703="（適用外）","適用無し","WE適用")))))</f>
        <v/>
      </c>
      <c r="AT703" s="6" t="str">
        <f>IF(AND(AS703="WE適用",COUNTIF(Planning!$AS$10:$AS$896,$AP703&amp;"_"&amp;$AR703)&gt;0),"計画ok",IF(AND(AS703="WE適用",COUNTIF(Planning!$AS$10:$AS$896,$AP703&amp;"_"&amp;$AR703)=0),"未反映NG",""))</f>
        <v/>
      </c>
      <c r="AU703" s="6" t="str">
        <f t="shared" si="32"/>
        <v>_</v>
      </c>
    </row>
    <row r="704" spans="1:47" hidden="1" x14ac:dyDescent="0.35">
      <c r="A704" s="8"/>
      <c r="B704" s="9"/>
      <c r="C704" s="9"/>
      <c r="D704" s="9"/>
      <c r="E704" s="9"/>
      <c r="F704" s="9"/>
      <c r="G704" s="9"/>
      <c r="H704" s="9"/>
      <c r="I704" s="9"/>
      <c r="J704" s="9"/>
      <c r="K704" s="9"/>
      <c r="L704" s="9"/>
      <c r="M704" s="9"/>
      <c r="N704" s="9"/>
      <c r="O704" s="9"/>
      <c r="P704" s="9"/>
      <c r="Q704" s="9"/>
      <c r="R704" s="9"/>
      <c r="S704" s="9"/>
      <c r="T704" s="9"/>
      <c r="U704" s="9"/>
      <c r="V704" s="9"/>
      <c r="W704" s="9"/>
      <c r="X704" s="9"/>
      <c r="Y704" s="9"/>
      <c r="Z704" s="9"/>
      <c r="AA704" s="9"/>
      <c r="AB704" s="9"/>
      <c r="AC704" s="9"/>
      <c r="AD704" s="9"/>
      <c r="AE704" s="9"/>
      <c r="AF704" s="9"/>
      <c r="AG704" s="9"/>
      <c r="AH704" s="9"/>
      <c r="AI704" s="9"/>
      <c r="AJ704" s="9"/>
      <c r="AK704" s="9"/>
      <c r="AL704" s="9"/>
      <c r="AM704" s="10"/>
      <c r="AN704" s="535"/>
      <c r="AO704" s="6">
        <f t="shared" si="30"/>
        <v>0</v>
      </c>
      <c r="AP704" s="6" t="str">
        <f>IF($D704="","",IF(COUNTIF(SPDB!$B$5:$B$50,$D704)=0,"適用無い？確認して",_xlfn.XLOOKUP($D704,SPDB!$B$5:$B$50,SPDB!$H$5:$H$50,"",,)))</f>
        <v/>
      </c>
      <c r="AQ704" s="112"/>
      <c r="AR704" s="6" t="str">
        <f t="shared" si="31"/>
        <v/>
      </c>
      <c r="AS704" s="6" t="str">
        <f>IF(D704="","",IF(AP704=0,"データ無!!",IF(COUNTIF(WeDB!$D$4:$D$183,$AP704)&gt;0,"WE適用",IF(AP704="適用無い？確認して","データ無!!",IF(AP704="（適用外）","適用無し","WE適用")))))</f>
        <v/>
      </c>
      <c r="AT704" s="6" t="str">
        <f>IF(AND(AS704="WE適用",COUNTIF(Planning!$AS$10:$AS$896,$AP704&amp;"_"&amp;$AR704)&gt;0),"計画ok",IF(AND(AS704="WE適用",COUNTIF(Planning!$AS$10:$AS$896,$AP704&amp;"_"&amp;$AR704)=0),"未反映NG",""))</f>
        <v/>
      </c>
      <c r="AU704" s="6" t="str">
        <f t="shared" si="32"/>
        <v>_</v>
      </c>
    </row>
    <row r="705" spans="1:47" hidden="1" x14ac:dyDescent="0.35">
      <c r="A705" s="8"/>
      <c r="B705" s="9"/>
      <c r="C705" s="9"/>
      <c r="D705" s="9"/>
      <c r="E705" s="9"/>
      <c r="F705" s="9"/>
      <c r="G705" s="9"/>
      <c r="H705" s="9"/>
      <c r="I705" s="9"/>
      <c r="J705" s="9"/>
      <c r="K705" s="9"/>
      <c r="L705" s="9"/>
      <c r="M705" s="9"/>
      <c r="N705" s="9"/>
      <c r="O705" s="9"/>
      <c r="P705" s="9"/>
      <c r="Q705" s="9"/>
      <c r="R705" s="9"/>
      <c r="S705" s="9"/>
      <c r="T705" s="9"/>
      <c r="U705" s="9"/>
      <c r="V705" s="9"/>
      <c r="W705" s="9"/>
      <c r="X705" s="9"/>
      <c r="Y705" s="9"/>
      <c r="Z705" s="9"/>
      <c r="AA705" s="9"/>
      <c r="AB705" s="9"/>
      <c r="AC705" s="9"/>
      <c r="AD705" s="9"/>
      <c r="AE705" s="9"/>
      <c r="AF705" s="9"/>
      <c r="AG705" s="9"/>
      <c r="AH705" s="9"/>
      <c r="AI705" s="9"/>
      <c r="AJ705" s="9"/>
      <c r="AK705" s="9"/>
      <c r="AL705" s="9"/>
      <c r="AM705" s="10"/>
      <c r="AN705" s="535"/>
      <c r="AO705" s="6">
        <f t="shared" si="30"/>
        <v>0</v>
      </c>
      <c r="AP705" s="6" t="str">
        <f>IF($D705="","",IF(COUNTIF(SPDB!$B$5:$B$50,$D705)=0,"適用無い？確認して",_xlfn.XLOOKUP($D705,SPDB!$B$5:$B$50,SPDB!$H$5:$H$50,"",,)))</f>
        <v/>
      </c>
      <c r="AQ705" s="112"/>
      <c r="AR705" s="6" t="str">
        <f t="shared" si="31"/>
        <v/>
      </c>
      <c r="AS705" s="6" t="str">
        <f>IF(D705="","",IF(AP705=0,"データ無!!",IF(COUNTIF(WeDB!$D$4:$D$183,$AP705)&gt;0,"WE適用",IF(AP705="適用無い？確認して","データ無!!",IF(AP705="（適用外）","適用無し","WE適用")))))</f>
        <v/>
      </c>
      <c r="AT705" s="6" t="str">
        <f>IF(AND(AS705="WE適用",COUNTIF(Planning!$AS$10:$AS$896,$AP705&amp;"_"&amp;$AR705)&gt;0),"計画ok",IF(AND(AS705="WE適用",COUNTIF(Planning!$AS$10:$AS$896,$AP705&amp;"_"&amp;$AR705)=0),"未反映NG",""))</f>
        <v/>
      </c>
      <c r="AU705" s="6" t="str">
        <f t="shared" si="32"/>
        <v>_</v>
      </c>
    </row>
    <row r="706" spans="1:47" hidden="1" x14ac:dyDescent="0.35">
      <c r="A706" s="8"/>
      <c r="B706" s="9"/>
      <c r="C706" s="9"/>
      <c r="D706" s="9"/>
      <c r="E706" s="9"/>
      <c r="F706" s="9"/>
      <c r="G706" s="9"/>
      <c r="H706" s="9"/>
      <c r="I706" s="9"/>
      <c r="J706" s="9"/>
      <c r="K706" s="9"/>
      <c r="L706" s="9"/>
      <c r="M706" s="9"/>
      <c r="N706" s="9"/>
      <c r="O706" s="9"/>
      <c r="P706" s="9"/>
      <c r="Q706" s="9"/>
      <c r="R706" s="9"/>
      <c r="S706" s="9"/>
      <c r="T706" s="9"/>
      <c r="U706" s="9"/>
      <c r="V706" s="9"/>
      <c r="W706" s="9"/>
      <c r="X706" s="9"/>
      <c r="Y706" s="9"/>
      <c r="Z706" s="9"/>
      <c r="AA706" s="9"/>
      <c r="AB706" s="9"/>
      <c r="AC706" s="9"/>
      <c r="AD706" s="9"/>
      <c r="AE706" s="9"/>
      <c r="AF706" s="9"/>
      <c r="AG706" s="9"/>
      <c r="AH706" s="9"/>
      <c r="AI706" s="9"/>
      <c r="AJ706" s="9"/>
      <c r="AK706" s="9"/>
      <c r="AL706" s="9"/>
      <c r="AM706" s="10"/>
      <c r="AN706" s="535"/>
      <c r="AO706" s="6">
        <f t="shared" si="30"/>
        <v>0</v>
      </c>
      <c r="AP706" s="6" t="str">
        <f>IF($D706="","",IF(COUNTIF(SPDB!$B$5:$B$50,$D706)=0,"適用無い？確認して",_xlfn.XLOOKUP($D706,SPDB!$B$5:$B$50,SPDB!$H$5:$H$50,"",,)))</f>
        <v/>
      </c>
      <c r="AQ706" s="112"/>
      <c r="AR706" s="6" t="str">
        <f t="shared" si="31"/>
        <v/>
      </c>
      <c r="AS706" s="6" t="str">
        <f>IF(D706="","",IF(AP706=0,"データ無!!",IF(COUNTIF(WeDB!$D$4:$D$183,$AP706)&gt;0,"WE適用",IF(AP706="適用無い？確認して","データ無!!",IF(AP706="（適用外）","適用無し","WE適用")))))</f>
        <v/>
      </c>
      <c r="AT706" s="6" t="str">
        <f>IF(AND(AS706="WE適用",COUNTIF(Planning!$AS$10:$AS$896,$AP706&amp;"_"&amp;$AR706)&gt;0),"計画ok",IF(AND(AS706="WE適用",COUNTIF(Planning!$AS$10:$AS$896,$AP706&amp;"_"&amp;$AR706)=0),"未反映NG",""))</f>
        <v/>
      </c>
      <c r="AU706" s="6" t="str">
        <f t="shared" si="32"/>
        <v>_</v>
      </c>
    </row>
    <row r="707" spans="1:47" hidden="1" x14ac:dyDescent="0.35">
      <c r="A707" s="8"/>
      <c r="B707" s="9"/>
      <c r="C707" s="9"/>
      <c r="D707" s="9"/>
      <c r="E707" s="9"/>
      <c r="F707" s="9"/>
      <c r="G707" s="9"/>
      <c r="H707" s="9"/>
      <c r="I707" s="9"/>
      <c r="J707" s="9"/>
      <c r="K707" s="9"/>
      <c r="L707" s="9"/>
      <c r="M707" s="9"/>
      <c r="N707" s="9"/>
      <c r="O707" s="9"/>
      <c r="P707" s="9"/>
      <c r="Q707" s="9"/>
      <c r="R707" s="9"/>
      <c r="S707" s="9"/>
      <c r="T707" s="9"/>
      <c r="U707" s="9"/>
      <c r="V707" s="9"/>
      <c r="W707" s="9"/>
      <c r="X707" s="9"/>
      <c r="Y707" s="9"/>
      <c r="Z707" s="9"/>
      <c r="AA707" s="9"/>
      <c r="AB707" s="9"/>
      <c r="AC707" s="9"/>
      <c r="AD707" s="9"/>
      <c r="AE707" s="9"/>
      <c r="AF707" s="9"/>
      <c r="AG707" s="9"/>
      <c r="AH707" s="9"/>
      <c r="AI707" s="9"/>
      <c r="AJ707" s="9"/>
      <c r="AK707" s="9"/>
      <c r="AL707" s="9"/>
      <c r="AM707" s="10"/>
      <c r="AN707" s="535"/>
      <c r="AO707" s="6">
        <f t="shared" si="30"/>
        <v>0</v>
      </c>
      <c r="AP707" s="6" t="str">
        <f>IF($D707="","",IF(COUNTIF(SPDB!$B$5:$B$50,$D707)=0,"適用無い？確認して",_xlfn.XLOOKUP($D707,SPDB!$B$5:$B$50,SPDB!$H$5:$H$50,"",,)))</f>
        <v/>
      </c>
      <c r="AQ707" s="112"/>
      <c r="AR707" s="6" t="str">
        <f t="shared" si="31"/>
        <v/>
      </c>
      <c r="AS707" s="6" t="str">
        <f>IF(D707="","",IF(AP707=0,"データ無!!",IF(COUNTIF(WeDB!$D$4:$D$183,$AP707)&gt;0,"WE適用",IF(AP707="適用無い？確認して","データ無!!",IF(AP707="（適用外）","適用無し","WE適用")))))</f>
        <v/>
      </c>
      <c r="AT707" s="6" t="str">
        <f>IF(AND(AS707="WE適用",COUNTIF(Planning!$AS$10:$AS$896,$AP707&amp;"_"&amp;$AR707)&gt;0),"計画ok",IF(AND(AS707="WE適用",COUNTIF(Planning!$AS$10:$AS$896,$AP707&amp;"_"&amp;$AR707)=0),"未反映NG",""))</f>
        <v/>
      </c>
      <c r="AU707" s="6" t="str">
        <f t="shared" si="32"/>
        <v>_</v>
      </c>
    </row>
    <row r="708" spans="1:47" hidden="1" x14ac:dyDescent="0.35">
      <c r="A708" s="8"/>
      <c r="B708" s="9"/>
      <c r="C708" s="9"/>
      <c r="D708" s="9"/>
      <c r="E708" s="9"/>
      <c r="F708" s="9"/>
      <c r="G708" s="9"/>
      <c r="H708" s="9"/>
      <c r="I708" s="9"/>
      <c r="J708" s="9"/>
      <c r="K708" s="9"/>
      <c r="L708" s="9"/>
      <c r="M708" s="9"/>
      <c r="N708" s="9"/>
      <c r="O708" s="9"/>
      <c r="P708" s="9"/>
      <c r="Q708" s="9"/>
      <c r="R708" s="9"/>
      <c r="S708" s="9"/>
      <c r="T708" s="9"/>
      <c r="U708" s="9"/>
      <c r="V708" s="9"/>
      <c r="W708" s="9"/>
      <c r="X708" s="9"/>
      <c r="Y708" s="9"/>
      <c r="Z708" s="9"/>
      <c r="AA708" s="9"/>
      <c r="AB708" s="9"/>
      <c r="AC708" s="9"/>
      <c r="AD708" s="9"/>
      <c r="AE708" s="9"/>
      <c r="AF708" s="9"/>
      <c r="AG708" s="9"/>
      <c r="AH708" s="9"/>
      <c r="AI708" s="9"/>
      <c r="AJ708" s="9"/>
      <c r="AK708" s="9"/>
      <c r="AL708" s="9"/>
      <c r="AM708" s="10"/>
      <c r="AN708" s="535"/>
      <c r="AO708" s="6">
        <f t="shared" si="30"/>
        <v>0</v>
      </c>
      <c r="AP708" s="6" t="str">
        <f>IF($D708="","",IF(COUNTIF(SPDB!$B$5:$B$50,$D708)=0,"適用無い？確認して",_xlfn.XLOOKUP($D708,SPDB!$B$5:$B$50,SPDB!$H$5:$H$50,"",,)))</f>
        <v/>
      </c>
      <c r="AQ708" s="112"/>
      <c r="AR708" s="6" t="str">
        <f t="shared" si="31"/>
        <v/>
      </c>
      <c r="AS708" s="6" t="str">
        <f>IF(D708="","",IF(AP708=0,"データ無!!",IF(COUNTIF(WeDB!$D$4:$D$183,$AP708)&gt;0,"WE適用",IF(AP708="適用無い？確認して","データ無!!",IF(AP708="（適用外）","適用無し","WE適用")))))</f>
        <v/>
      </c>
      <c r="AT708" s="6" t="str">
        <f>IF(AND(AS708="WE適用",COUNTIF(Planning!$AS$10:$AS$896,$AP708&amp;"_"&amp;$AR708)&gt;0),"計画ok",IF(AND(AS708="WE適用",COUNTIF(Planning!$AS$10:$AS$896,$AP708&amp;"_"&amp;$AR708)=0),"未反映NG",""))</f>
        <v/>
      </c>
      <c r="AU708" s="6" t="str">
        <f t="shared" si="32"/>
        <v>_</v>
      </c>
    </row>
    <row r="709" spans="1:47" hidden="1" x14ac:dyDescent="0.35">
      <c r="A709" s="8"/>
      <c r="B709" s="9"/>
      <c r="C709" s="9"/>
      <c r="D709" s="9"/>
      <c r="E709" s="9"/>
      <c r="F709" s="9"/>
      <c r="G709" s="9"/>
      <c r="H709" s="9"/>
      <c r="I709" s="9"/>
      <c r="J709" s="9"/>
      <c r="K709" s="9"/>
      <c r="L709" s="9"/>
      <c r="M709" s="9"/>
      <c r="N709" s="9"/>
      <c r="O709" s="9"/>
      <c r="P709" s="9"/>
      <c r="Q709" s="9"/>
      <c r="R709" s="9"/>
      <c r="S709" s="9"/>
      <c r="T709" s="9"/>
      <c r="U709" s="9"/>
      <c r="V709" s="9"/>
      <c r="W709" s="9"/>
      <c r="X709" s="9"/>
      <c r="Y709" s="9"/>
      <c r="Z709" s="9"/>
      <c r="AA709" s="9"/>
      <c r="AB709" s="9"/>
      <c r="AC709" s="9"/>
      <c r="AD709" s="9"/>
      <c r="AE709" s="9"/>
      <c r="AF709" s="9"/>
      <c r="AG709" s="9"/>
      <c r="AH709" s="9"/>
      <c r="AI709" s="9"/>
      <c r="AJ709" s="9"/>
      <c r="AK709" s="9"/>
      <c r="AL709" s="9"/>
      <c r="AM709" s="10"/>
      <c r="AN709" s="535"/>
      <c r="AO709" s="6">
        <f t="shared" si="30"/>
        <v>0</v>
      </c>
      <c r="AP709" s="6" t="str">
        <f>IF($D709="","",IF(COUNTIF(SPDB!$B$5:$B$50,$D709)=0,"適用無い？確認して",_xlfn.XLOOKUP($D709,SPDB!$B$5:$B$50,SPDB!$H$5:$H$50,"",,)))</f>
        <v/>
      </c>
      <c r="AQ709" s="112"/>
      <c r="AR709" s="6" t="str">
        <f t="shared" si="31"/>
        <v/>
      </c>
      <c r="AS709" s="6" t="str">
        <f>IF(D709="","",IF(AP709=0,"データ無!!",IF(COUNTIF(WeDB!$D$4:$D$183,$AP709)&gt;0,"WE適用",IF(AP709="適用無い？確認して","データ無!!",IF(AP709="（適用外）","適用無し","WE適用")))))</f>
        <v/>
      </c>
      <c r="AT709" s="6" t="str">
        <f>IF(AND(AS709="WE適用",COUNTIF(Planning!$AS$10:$AS$896,$AP709&amp;"_"&amp;$AR709)&gt;0),"計画ok",IF(AND(AS709="WE適用",COUNTIF(Planning!$AS$10:$AS$896,$AP709&amp;"_"&amp;$AR709)=0),"未反映NG",""))</f>
        <v/>
      </c>
      <c r="AU709" s="6" t="str">
        <f t="shared" si="32"/>
        <v>_</v>
      </c>
    </row>
    <row r="710" spans="1:47" hidden="1" x14ac:dyDescent="0.35">
      <c r="A710" s="8"/>
      <c r="B710" s="9"/>
      <c r="C710" s="9"/>
      <c r="D710" s="9"/>
      <c r="E710" s="9"/>
      <c r="F710" s="9"/>
      <c r="G710" s="9"/>
      <c r="H710" s="9"/>
      <c r="I710" s="9"/>
      <c r="J710" s="9"/>
      <c r="K710" s="9"/>
      <c r="L710" s="9"/>
      <c r="M710" s="9"/>
      <c r="N710" s="9"/>
      <c r="O710" s="9"/>
      <c r="P710" s="9"/>
      <c r="Q710" s="9"/>
      <c r="R710" s="9"/>
      <c r="S710" s="9"/>
      <c r="T710" s="9"/>
      <c r="U710" s="9"/>
      <c r="V710" s="9"/>
      <c r="W710" s="9"/>
      <c r="X710" s="9"/>
      <c r="Y710" s="9"/>
      <c r="Z710" s="9"/>
      <c r="AA710" s="9"/>
      <c r="AB710" s="9"/>
      <c r="AC710" s="9"/>
      <c r="AD710" s="9"/>
      <c r="AE710" s="9"/>
      <c r="AF710" s="9"/>
      <c r="AG710" s="9"/>
      <c r="AH710" s="9"/>
      <c r="AI710" s="9"/>
      <c r="AJ710" s="9"/>
      <c r="AK710" s="9"/>
      <c r="AL710" s="9"/>
      <c r="AM710" s="10"/>
      <c r="AN710" s="535"/>
      <c r="AO710" s="6">
        <f t="shared" ref="AO710:AO773" si="33">LEN(D710)</f>
        <v>0</v>
      </c>
      <c r="AP710" s="6" t="str">
        <f>IF($D710="","",IF(COUNTIF(SPDB!$B$5:$B$50,$D710)=0,"適用無い？確認して",_xlfn.XLOOKUP($D710,SPDB!$B$5:$B$50,SPDB!$H$5:$H$50,"",,)))</f>
        <v/>
      </c>
      <c r="AQ710" s="112"/>
      <c r="AR710" s="6" t="str">
        <f t="shared" ref="AR710:AR773" si="34">IF(D710="","","SP")</f>
        <v/>
      </c>
      <c r="AS710" s="6" t="str">
        <f>IF(D710="","",IF(AP710=0,"データ無!!",IF(COUNTIF(WeDB!$D$4:$D$183,$AP710)&gt;0,"WE適用",IF(AP710="適用無い？確認して","データ無!!",IF(AP710="（適用外）","適用無し","WE適用")))))</f>
        <v/>
      </c>
      <c r="AT710" s="6" t="str">
        <f>IF(AND(AS710="WE適用",COUNTIF(Planning!$AS$10:$AS$896,$AP710&amp;"_"&amp;$AR710)&gt;0),"計画ok",IF(AND(AS710="WE適用",COUNTIF(Planning!$AS$10:$AS$896,$AP710&amp;"_"&amp;$AR710)=0),"未反映NG",""))</f>
        <v/>
      </c>
      <c r="AU710" s="6" t="str">
        <f t="shared" ref="AU710:AU773" si="35">AP710&amp;"_"&amp;AR710</f>
        <v>_</v>
      </c>
    </row>
    <row r="711" spans="1:47" hidden="1" x14ac:dyDescent="0.35">
      <c r="A711" s="8"/>
      <c r="B711" s="9"/>
      <c r="C711" s="9"/>
      <c r="D711" s="9"/>
      <c r="E711" s="9"/>
      <c r="F711" s="9"/>
      <c r="G711" s="9"/>
      <c r="H711" s="9"/>
      <c r="I711" s="9"/>
      <c r="J711" s="9"/>
      <c r="K711" s="9"/>
      <c r="L711" s="9"/>
      <c r="M711" s="9"/>
      <c r="N711" s="9"/>
      <c r="O711" s="9"/>
      <c r="P711" s="9"/>
      <c r="Q711" s="9"/>
      <c r="R711" s="9"/>
      <c r="S711" s="9"/>
      <c r="T711" s="9"/>
      <c r="U711" s="9"/>
      <c r="V711" s="9"/>
      <c r="W711" s="9"/>
      <c r="X711" s="9"/>
      <c r="Y711" s="9"/>
      <c r="Z711" s="9"/>
      <c r="AA711" s="9"/>
      <c r="AB711" s="9"/>
      <c r="AC711" s="9"/>
      <c r="AD711" s="9"/>
      <c r="AE711" s="9"/>
      <c r="AF711" s="9"/>
      <c r="AG711" s="9"/>
      <c r="AH711" s="9"/>
      <c r="AI711" s="9"/>
      <c r="AJ711" s="9"/>
      <c r="AK711" s="9"/>
      <c r="AL711" s="9"/>
      <c r="AM711" s="10"/>
      <c r="AN711" s="535"/>
      <c r="AO711" s="6">
        <f t="shared" si="33"/>
        <v>0</v>
      </c>
      <c r="AP711" s="6" t="str">
        <f>IF($D711="","",IF(COUNTIF(SPDB!$B$5:$B$50,$D711)=0,"適用無い？確認して",_xlfn.XLOOKUP($D711,SPDB!$B$5:$B$50,SPDB!$H$5:$H$50,"",,)))</f>
        <v/>
      </c>
      <c r="AQ711" s="112"/>
      <c r="AR711" s="6" t="str">
        <f t="shared" si="34"/>
        <v/>
      </c>
      <c r="AS711" s="6" t="str">
        <f>IF(D711="","",IF(AP711=0,"データ無!!",IF(COUNTIF(WeDB!$D$4:$D$183,$AP711)&gt;0,"WE適用",IF(AP711="適用無い？確認して","データ無!!",IF(AP711="（適用外）","適用無し","WE適用")))))</f>
        <v/>
      </c>
      <c r="AT711" s="6" t="str">
        <f>IF(AND(AS711="WE適用",COUNTIF(Planning!$AS$10:$AS$896,$AP711&amp;"_"&amp;$AR711)&gt;0),"計画ok",IF(AND(AS711="WE適用",COUNTIF(Planning!$AS$10:$AS$896,$AP711&amp;"_"&amp;$AR711)=0),"未反映NG",""))</f>
        <v/>
      </c>
      <c r="AU711" s="6" t="str">
        <f t="shared" si="35"/>
        <v>_</v>
      </c>
    </row>
    <row r="712" spans="1:47" hidden="1" x14ac:dyDescent="0.35">
      <c r="A712" s="8"/>
      <c r="B712" s="9"/>
      <c r="C712" s="9"/>
      <c r="D712" s="9"/>
      <c r="E712" s="9"/>
      <c r="F712" s="9"/>
      <c r="G712" s="9"/>
      <c r="H712" s="9"/>
      <c r="I712" s="9"/>
      <c r="J712" s="9"/>
      <c r="K712" s="9"/>
      <c r="L712" s="9"/>
      <c r="M712" s="9"/>
      <c r="N712" s="9"/>
      <c r="O712" s="9"/>
      <c r="P712" s="9"/>
      <c r="Q712" s="9"/>
      <c r="R712" s="9"/>
      <c r="S712" s="9"/>
      <c r="T712" s="9"/>
      <c r="U712" s="9"/>
      <c r="V712" s="9"/>
      <c r="W712" s="9"/>
      <c r="X712" s="9"/>
      <c r="Y712" s="9"/>
      <c r="Z712" s="9"/>
      <c r="AA712" s="9"/>
      <c r="AB712" s="9"/>
      <c r="AC712" s="9"/>
      <c r="AD712" s="9"/>
      <c r="AE712" s="9"/>
      <c r="AF712" s="9"/>
      <c r="AG712" s="9"/>
      <c r="AH712" s="9"/>
      <c r="AI712" s="9"/>
      <c r="AJ712" s="9"/>
      <c r="AK712" s="9"/>
      <c r="AL712" s="9"/>
      <c r="AM712" s="10"/>
      <c r="AN712" s="535"/>
      <c r="AO712" s="6">
        <f t="shared" si="33"/>
        <v>0</v>
      </c>
      <c r="AP712" s="6" t="str">
        <f>IF($D712="","",IF(COUNTIF(SPDB!$B$5:$B$50,$D712)=0,"適用無い？確認して",_xlfn.XLOOKUP($D712,SPDB!$B$5:$B$50,SPDB!$H$5:$H$50,"",,)))</f>
        <v/>
      </c>
      <c r="AQ712" s="112"/>
      <c r="AR712" s="6" t="str">
        <f t="shared" si="34"/>
        <v/>
      </c>
      <c r="AS712" s="6" t="str">
        <f>IF(D712="","",IF(AP712=0,"データ無!!",IF(COUNTIF(WeDB!$D$4:$D$183,$AP712)&gt;0,"WE適用",IF(AP712="適用無い？確認して","データ無!!",IF(AP712="（適用外）","適用無し","WE適用")))))</f>
        <v/>
      </c>
      <c r="AT712" s="6" t="str">
        <f>IF(AND(AS712="WE適用",COUNTIF(Planning!$AS$10:$AS$896,$AP712&amp;"_"&amp;$AR712)&gt;0),"計画ok",IF(AND(AS712="WE適用",COUNTIF(Planning!$AS$10:$AS$896,$AP712&amp;"_"&amp;$AR712)=0),"未反映NG",""))</f>
        <v/>
      </c>
      <c r="AU712" s="6" t="str">
        <f t="shared" si="35"/>
        <v>_</v>
      </c>
    </row>
    <row r="713" spans="1:47" hidden="1" x14ac:dyDescent="0.35">
      <c r="A713" s="8"/>
      <c r="B713" s="9"/>
      <c r="C713" s="9"/>
      <c r="D713" s="9"/>
      <c r="E713" s="9"/>
      <c r="F713" s="9"/>
      <c r="G713" s="9"/>
      <c r="H713" s="9"/>
      <c r="I713" s="9"/>
      <c r="J713" s="9"/>
      <c r="K713" s="9"/>
      <c r="L713" s="9"/>
      <c r="M713" s="9"/>
      <c r="N713" s="9"/>
      <c r="O713" s="9"/>
      <c r="P713" s="9"/>
      <c r="Q713" s="9"/>
      <c r="R713" s="9"/>
      <c r="S713" s="9"/>
      <c r="T713" s="9"/>
      <c r="U713" s="9"/>
      <c r="V713" s="9"/>
      <c r="W713" s="9"/>
      <c r="X713" s="9"/>
      <c r="Y713" s="9"/>
      <c r="Z713" s="9"/>
      <c r="AA713" s="9"/>
      <c r="AB713" s="9"/>
      <c r="AC713" s="9"/>
      <c r="AD713" s="9"/>
      <c r="AE713" s="9"/>
      <c r="AF713" s="9"/>
      <c r="AG713" s="9"/>
      <c r="AH713" s="9"/>
      <c r="AI713" s="9"/>
      <c r="AJ713" s="9"/>
      <c r="AK713" s="9"/>
      <c r="AL713" s="9"/>
      <c r="AM713" s="10"/>
      <c r="AN713" s="535"/>
      <c r="AO713" s="6">
        <f t="shared" si="33"/>
        <v>0</v>
      </c>
      <c r="AP713" s="6" t="str">
        <f>IF($D713="","",IF(COUNTIF(SPDB!$B$5:$B$50,$D713)=0,"適用無い？確認して",_xlfn.XLOOKUP($D713,SPDB!$B$5:$B$50,SPDB!$H$5:$H$50,"",,)))</f>
        <v/>
      </c>
      <c r="AQ713" s="112"/>
      <c r="AR713" s="6" t="str">
        <f t="shared" si="34"/>
        <v/>
      </c>
      <c r="AS713" s="6" t="str">
        <f>IF(D713="","",IF(AP713=0,"データ無!!",IF(COUNTIF(WeDB!$D$4:$D$183,$AP713)&gt;0,"WE適用",IF(AP713="適用無い？確認して","データ無!!",IF(AP713="（適用外）","適用無し","WE適用")))))</f>
        <v/>
      </c>
      <c r="AT713" s="6" t="str">
        <f>IF(AND(AS713="WE適用",COUNTIF(Planning!$AS$10:$AS$896,$AP713&amp;"_"&amp;$AR713)&gt;0),"計画ok",IF(AND(AS713="WE適用",COUNTIF(Planning!$AS$10:$AS$896,$AP713&amp;"_"&amp;$AR713)=0),"未反映NG",""))</f>
        <v/>
      </c>
      <c r="AU713" s="6" t="str">
        <f t="shared" si="35"/>
        <v>_</v>
      </c>
    </row>
    <row r="714" spans="1:47" hidden="1" x14ac:dyDescent="0.35">
      <c r="A714" s="8"/>
      <c r="B714" s="9"/>
      <c r="C714" s="9"/>
      <c r="D714" s="9"/>
      <c r="E714" s="9"/>
      <c r="F714" s="9"/>
      <c r="G714" s="9"/>
      <c r="H714" s="9"/>
      <c r="I714" s="9"/>
      <c r="J714" s="9"/>
      <c r="K714" s="9"/>
      <c r="L714" s="9"/>
      <c r="M714" s="9"/>
      <c r="N714" s="9"/>
      <c r="O714" s="9"/>
      <c r="P714" s="9"/>
      <c r="Q714" s="9"/>
      <c r="R714" s="9"/>
      <c r="S714" s="9"/>
      <c r="T714" s="9"/>
      <c r="U714" s="9"/>
      <c r="V714" s="9"/>
      <c r="W714" s="9"/>
      <c r="X714" s="9"/>
      <c r="Y714" s="9"/>
      <c r="Z714" s="9"/>
      <c r="AA714" s="9"/>
      <c r="AB714" s="9"/>
      <c r="AC714" s="9"/>
      <c r="AD714" s="9"/>
      <c r="AE714" s="9"/>
      <c r="AF714" s="9"/>
      <c r="AG714" s="9"/>
      <c r="AH714" s="9"/>
      <c r="AI714" s="9"/>
      <c r="AJ714" s="9"/>
      <c r="AK714" s="9"/>
      <c r="AL714" s="9"/>
      <c r="AM714" s="10"/>
      <c r="AN714" s="535"/>
      <c r="AO714" s="6">
        <f t="shared" si="33"/>
        <v>0</v>
      </c>
      <c r="AP714" s="6" t="str">
        <f>IF($D714="","",IF(COUNTIF(SPDB!$B$5:$B$50,$D714)=0,"適用無い？確認して",_xlfn.XLOOKUP($D714,SPDB!$B$5:$B$50,SPDB!$H$5:$H$50,"",,)))</f>
        <v/>
      </c>
      <c r="AQ714" s="112"/>
      <c r="AR714" s="6" t="str">
        <f t="shared" si="34"/>
        <v/>
      </c>
      <c r="AS714" s="6" t="str">
        <f>IF(D714="","",IF(AP714=0,"データ無!!",IF(COUNTIF(WeDB!$D$4:$D$183,$AP714)&gt;0,"WE適用",IF(AP714="適用無い？確認して","データ無!!",IF(AP714="（適用外）","適用無し","WE適用")))))</f>
        <v/>
      </c>
      <c r="AT714" s="6" t="str">
        <f>IF(AND(AS714="WE適用",COUNTIF(Planning!$AS$10:$AS$896,$AP714&amp;"_"&amp;$AR714)&gt;0),"計画ok",IF(AND(AS714="WE適用",COUNTIF(Planning!$AS$10:$AS$896,$AP714&amp;"_"&amp;$AR714)=0),"未反映NG",""))</f>
        <v/>
      </c>
      <c r="AU714" s="6" t="str">
        <f t="shared" si="35"/>
        <v>_</v>
      </c>
    </row>
    <row r="715" spans="1:47" hidden="1" x14ac:dyDescent="0.35">
      <c r="A715" s="8"/>
      <c r="B715" s="9"/>
      <c r="C715" s="9"/>
      <c r="D715" s="9"/>
      <c r="E715" s="9"/>
      <c r="F715" s="9"/>
      <c r="G715" s="9"/>
      <c r="H715" s="9"/>
      <c r="I715" s="9"/>
      <c r="J715" s="9"/>
      <c r="K715" s="9"/>
      <c r="L715" s="9"/>
      <c r="M715" s="9"/>
      <c r="N715" s="9"/>
      <c r="O715" s="9"/>
      <c r="P715" s="9"/>
      <c r="Q715" s="9"/>
      <c r="R715" s="9"/>
      <c r="S715" s="9"/>
      <c r="T715" s="9"/>
      <c r="U715" s="9"/>
      <c r="V715" s="9"/>
      <c r="W715" s="9"/>
      <c r="X715" s="9"/>
      <c r="Y715" s="9"/>
      <c r="Z715" s="9"/>
      <c r="AA715" s="9"/>
      <c r="AB715" s="9"/>
      <c r="AC715" s="9"/>
      <c r="AD715" s="9"/>
      <c r="AE715" s="9"/>
      <c r="AF715" s="9"/>
      <c r="AG715" s="9"/>
      <c r="AH715" s="9"/>
      <c r="AI715" s="9"/>
      <c r="AJ715" s="9"/>
      <c r="AK715" s="9"/>
      <c r="AL715" s="9"/>
      <c r="AM715" s="10"/>
      <c r="AN715" s="535"/>
      <c r="AO715" s="6">
        <f t="shared" si="33"/>
        <v>0</v>
      </c>
      <c r="AP715" s="6" t="str">
        <f>IF($D715="","",IF(COUNTIF(SPDB!$B$5:$B$50,$D715)=0,"適用無い？確認して",_xlfn.XLOOKUP($D715,SPDB!$B$5:$B$50,SPDB!$H$5:$H$50,"",,)))</f>
        <v/>
      </c>
      <c r="AQ715" s="112"/>
      <c r="AR715" s="6" t="str">
        <f t="shared" si="34"/>
        <v/>
      </c>
      <c r="AS715" s="6" t="str">
        <f>IF(D715="","",IF(AP715=0,"データ無!!",IF(COUNTIF(WeDB!$D$4:$D$183,$AP715)&gt;0,"WE適用",IF(AP715="適用無い？確認して","データ無!!",IF(AP715="（適用外）","適用無し","WE適用")))))</f>
        <v/>
      </c>
      <c r="AT715" s="6" t="str">
        <f>IF(AND(AS715="WE適用",COUNTIF(Planning!$AS$10:$AS$896,$AP715&amp;"_"&amp;$AR715)&gt;0),"計画ok",IF(AND(AS715="WE適用",COUNTIF(Planning!$AS$10:$AS$896,$AP715&amp;"_"&amp;$AR715)=0),"未反映NG",""))</f>
        <v/>
      </c>
      <c r="AU715" s="6" t="str">
        <f t="shared" si="35"/>
        <v>_</v>
      </c>
    </row>
    <row r="716" spans="1:47" hidden="1" x14ac:dyDescent="0.35">
      <c r="A716" s="8"/>
      <c r="B716" s="9"/>
      <c r="C716" s="9"/>
      <c r="D716" s="9"/>
      <c r="E716" s="9"/>
      <c r="F716" s="9"/>
      <c r="G716" s="9"/>
      <c r="H716" s="9"/>
      <c r="I716" s="9"/>
      <c r="J716" s="9"/>
      <c r="K716" s="9"/>
      <c r="L716" s="9"/>
      <c r="M716" s="9"/>
      <c r="N716" s="9"/>
      <c r="O716" s="9"/>
      <c r="P716" s="9"/>
      <c r="Q716" s="9"/>
      <c r="R716" s="9"/>
      <c r="S716" s="9"/>
      <c r="T716" s="9"/>
      <c r="U716" s="9"/>
      <c r="V716" s="9"/>
      <c r="W716" s="9"/>
      <c r="X716" s="9"/>
      <c r="Y716" s="9"/>
      <c r="Z716" s="9"/>
      <c r="AA716" s="9"/>
      <c r="AB716" s="9"/>
      <c r="AC716" s="9"/>
      <c r="AD716" s="9"/>
      <c r="AE716" s="9"/>
      <c r="AF716" s="9"/>
      <c r="AG716" s="9"/>
      <c r="AH716" s="9"/>
      <c r="AI716" s="9"/>
      <c r="AJ716" s="9"/>
      <c r="AK716" s="9"/>
      <c r="AL716" s="9"/>
      <c r="AM716" s="10"/>
      <c r="AN716" s="535"/>
      <c r="AO716" s="6">
        <f t="shared" si="33"/>
        <v>0</v>
      </c>
      <c r="AP716" s="6" t="str">
        <f>IF($D716="","",IF(COUNTIF(SPDB!$B$5:$B$50,$D716)=0,"適用無い？確認して",_xlfn.XLOOKUP($D716,SPDB!$B$5:$B$50,SPDB!$H$5:$H$50,"",,)))</f>
        <v/>
      </c>
      <c r="AQ716" s="112"/>
      <c r="AR716" s="6" t="str">
        <f t="shared" si="34"/>
        <v/>
      </c>
      <c r="AS716" s="6" t="str">
        <f>IF(D716="","",IF(AP716=0,"データ無!!",IF(COUNTIF(WeDB!$D$4:$D$183,$AP716)&gt;0,"WE適用",IF(AP716="適用無い？確認して","データ無!!",IF(AP716="（適用外）","適用無し","WE適用")))))</f>
        <v/>
      </c>
      <c r="AT716" s="6" t="str">
        <f>IF(AND(AS716="WE適用",COUNTIF(Planning!$AS$10:$AS$896,$AP716&amp;"_"&amp;$AR716)&gt;0),"計画ok",IF(AND(AS716="WE適用",COUNTIF(Planning!$AS$10:$AS$896,$AP716&amp;"_"&amp;$AR716)=0),"未反映NG",""))</f>
        <v/>
      </c>
      <c r="AU716" s="6" t="str">
        <f t="shared" si="35"/>
        <v>_</v>
      </c>
    </row>
    <row r="717" spans="1:47" hidden="1" x14ac:dyDescent="0.35">
      <c r="A717" s="8"/>
      <c r="B717" s="9"/>
      <c r="C717" s="9"/>
      <c r="D717" s="9"/>
      <c r="E717" s="9"/>
      <c r="F717" s="9"/>
      <c r="G717" s="9"/>
      <c r="H717" s="9"/>
      <c r="I717" s="9"/>
      <c r="J717" s="9"/>
      <c r="K717" s="9"/>
      <c r="L717" s="9"/>
      <c r="M717" s="9"/>
      <c r="N717" s="9"/>
      <c r="O717" s="9"/>
      <c r="P717" s="9"/>
      <c r="Q717" s="9"/>
      <c r="R717" s="9"/>
      <c r="S717" s="9"/>
      <c r="T717" s="9"/>
      <c r="U717" s="9"/>
      <c r="V717" s="9"/>
      <c r="W717" s="9"/>
      <c r="X717" s="9"/>
      <c r="Y717" s="9"/>
      <c r="Z717" s="9"/>
      <c r="AA717" s="9"/>
      <c r="AB717" s="9"/>
      <c r="AC717" s="9"/>
      <c r="AD717" s="9"/>
      <c r="AE717" s="9"/>
      <c r="AF717" s="9"/>
      <c r="AG717" s="9"/>
      <c r="AH717" s="9"/>
      <c r="AI717" s="9"/>
      <c r="AJ717" s="9"/>
      <c r="AK717" s="9"/>
      <c r="AL717" s="9"/>
      <c r="AM717" s="10"/>
      <c r="AN717" s="535"/>
      <c r="AO717" s="6">
        <f t="shared" si="33"/>
        <v>0</v>
      </c>
      <c r="AP717" s="6" t="str">
        <f>IF($D717="","",IF(COUNTIF(SPDB!$B$5:$B$50,$D717)=0,"適用無い？確認して",_xlfn.XLOOKUP($D717,SPDB!$B$5:$B$50,SPDB!$H$5:$H$50,"",,)))</f>
        <v/>
      </c>
      <c r="AQ717" s="112"/>
      <c r="AR717" s="6" t="str">
        <f t="shared" si="34"/>
        <v/>
      </c>
      <c r="AS717" s="6" t="str">
        <f>IF(D717="","",IF(AP717=0,"データ無!!",IF(COUNTIF(WeDB!$D$4:$D$183,$AP717)&gt;0,"WE適用",IF(AP717="適用無い？確認して","データ無!!",IF(AP717="（適用外）","適用無し","WE適用")))))</f>
        <v/>
      </c>
      <c r="AT717" s="6" t="str">
        <f>IF(AND(AS717="WE適用",COUNTIF(Planning!$AS$10:$AS$896,$AP717&amp;"_"&amp;$AR717)&gt;0),"計画ok",IF(AND(AS717="WE適用",COUNTIF(Planning!$AS$10:$AS$896,$AP717&amp;"_"&amp;$AR717)=0),"未反映NG",""))</f>
        <v/>
      </c>
      <c r="AU717" s="6" t="str">
        <f t="shared" si="35"/>
        <v>_</v>
      </c>
    </row>
    <row r="718" spans="1:47" hidden="1" x14ac:dyDescent="0.35">
      <c r="A718" s="8"/>
      <c r="B718" s="9"/>
      <c r="C718" s="9"/>
      <c r="D718" s="9"/>
      <c r="E718" s="9"/>
      <c r="F718" s="9"/>
      <c r="G718" s="9"/>
      <c r="H718" s="9"/>
      <c r="I718" s="9"/>
      <c r="J718" s="9"/>
      <c r="K718" s="9"/>
      <c r="L718" s="9"/>
      <c r="M718" s="9"/>
      <c r="N718" s="9"/>
      <c r="O718" s="9"/>
      <c r="P718" s="9"/>
      <c r="Q718" s="9"/>
      <c r="R718" s="9"/>
      <c r="S718" s="9"/>
      <c r="T718" s="9"/>
      <c r="U718" s="9"/>
      <c r="V718" s="9"/>
      <c r="W718" s="9"/>
      <c r="X718" s="9"/>
      <c r="Y718" s="9"/>
      <c r="Z718" s="9"/>
      <c r="AA718" s="9"/>
      <c r="AB718" s="9"/>
      <c r="AC718" s="9"/>
      <c r="AD718" s="9"/>
      <c r="AE718" s="9"/>
      <c r="AF718" s="9"/>
      <c r="AG718" s="9"/>
      <c r="AH718" s="9"/>
      <c r="AI718" s="9"/>
      <c r="AJ718" s="9"/>
      <c r="AK718" s="9"/>
      <c r="AL718" s="9"/>
      <c r="AM718" s="10"/>
      <c r="AN718" s="535"/>
      <c r="AO718" s="6">
        <f t="shared" si="33"/>
        <v>0</v>
      </c>
      <c r="AP718" s="6" t="str">
        <f>IF($D718="","",IF(COUNTIF(SPDB!$B$5:$B$50,$D718)=0,"適用無い？確認して",_xlfn.XLOOKUP($D718,SPDB!$B$5:$B$50,SPDB!$H$5:$H$50,"",,)))</f>
        <v/>
      </c>
      <c r="AQ718" s="112"/>
      <c r="AR718" s="6" t="str">
        <f t="shared" si="34"/>
        <v/>
      </c>
      <c r="AS718" s="6" t="str">
        <f>IF(D718="","",IF(AP718=0,"データ無!!",IF(COUNTIF(WeDB!$D$4:$D$183,$AP718)&gt;0,"WE適用",IF(AP718="適用無い？確認して","データ無!!",IF(AP718="（適用外）","適用無し","WE適用")))))</f>
        <v/>
      </c>
      <c r="AT718" s="6" t="str">
        <f>IF(AND(AS718="WE適用",COUNTIF(Planning!$AS$10:$AS$896,$AP718&amp;"_"&amp;$AR718)&gt;0),"計画ok",IF(AND(AS718="WE適用",COUNTIF(Planning!$AS$10:$AS$896,$AP718&amp;"_"&amp;$AR718)=0),"未反映NG",""))</f>
        <v/>
      </c>
      <c r="AU718" s="6" t="str">
        <f t="shared" si="35"/>
        <v>_</v>
      </c>
    </row>
    <row r="719" spans="1:47" hidden="1" x14ac:dyDescent="0.35">
      <c r="A719" s="8"/>
      <c r="B719" s="9"/>
      <c r="C719" s="9"/>
      <c r="D719" s="9"/>
      <c r="E719" s="9"/>
      <c r="F719" s="9"/>
      <c r="G719" s="9"/>
      <c r="H719" s="9"/>
      <c r="I719" s="9"/>
      <c r="J719" s="9"/>
      <c r="K719" s="9"/>
      <c r="L719" s="9"/>
      <c r="M719" s="9"/>
      <c r="N719" s="9"/>
      <c r="O719" s="9"/>
      <c r="P719" s="9"/>
      <c r="Q719" s="9"/>
      <c r="R719" s="9"/>
      <c r="S719" s="9"/>
      <c r="T719" s="9"/>
      <c r="U719" s="9"/>
      <c r="V719" s="9"/>
      <c r="W719" s="9"/>
      <c r="X719" s="9"/>
      <c r="Y719" s="9"/>
      <c r="Z719" s="9"/>
      <c r="AA719" s="9"/>
      <c r="AB719" s="9"/>
      <c r="AC719" s="9"/>
      <c r="AD719" s="9"/>
      <c r="AE719" s="9"/>
      <c r="AF719" s="9"/>
      <c r="AG719" s="9"/>
      <c r="AH719" s="9"/>
      <c r="AI719" s="9"/>
      <c r="AJ719" s="9"/>
      <c r="AK719" s="9"/>
      <c r="AL719" s="9"/>
      <c r="AM719" s="10"/>
      <c r="AN719" s="535"/>
      <c r="AO719" s="6">
        <f t="shared" si="33"/>
        <v>0</v>
      </c>
      <c r="AP719" s="6" t="str">
        <f>IF($D719="","",IF(COUNTIF(SPDB!$B$5:$B$50,$D719)=0,"適用無い？確認して",_xlfn.XLOOKUP($D719,SPDB!$B$5:$B$50,SPDB!$H$5:$H$50,"",,)))</f>
        <v/>
      </c>
      <c r="AQ719" s="112"/>
      <c r="AR719" s="6" t="str">
        <f t="shared" si="34"/>
        <v/>
      </c>
      <c r="AS719" s="6" t="str">
        <f>IF(D719="","",IF(AP719=0,"データ無!!",IF(COUNTIF(WeDB!$D$4:$D$183,$AP719)&gt;0,"WE適用",IF(AP719="適用無い？確認して","データ無!!",IF(AP719="（適用外）","適用無し","WE適用")))))</f>
        <v/>
      </c>
      <c r="AT719" s="6" t="str">
        <f>IF(AND(AS719="WE適用",COUNTIF(Planning!$AS$10:$AS$896,$AP719&amp;"_"&amp;$AR719)&gt;0),"計画ok",IF(AND(AS719="WE適用",COUNTIF(Planning!$AS$10:$AS$896,$AP719&amp;"_"&amp;$AR719)=0),"未反映NG",""))</f>
        <v/>
      </c>
      <c r="AU719" s="6" t="str">
        <f t="shared" si="35"/>
        <v>_</v>
      </c>
    </row>
    <row r="720" spans="1:47" hidden="1" x14ac:dyDescent="0.35">
      <c r="A720" s="8"/>
      <c r="B720" s="9"/>
      <c r="C720" s="9"/>
      <c r="D720" s="9"/>
      <c r="E720" s="9"/>
      <c r="F720" s="9"/>
      <c r="G720" s="9"/>
      <c r="H720" s="9"/>
      <c r="I720" s="9"/>
      <c r="J720" s="9"/>
      <c r="K720" s="9"/>
      <c r="L720" s="9"/>
      <c r="M720" s="9"/>
      <c r="N720" s="9"/>
      <c r="O720" s="9"/>
      <c r="P720" s="9"/>
      <c r="Q720" s="9"/>
      <c r="R720" s="9"/>
      <c r="S720" s="9"/>
      <c r="T720" s="9"/>
      <c r="U720" s="9"/>
      <c r="V720" s="9"/>
      <c r="W720" s="9"/>
      <c r="X720" s="9"/>
      <c r="Y720" s="9"/>
      <c r="Z720" s="9"/>
      <c r="AA720" s="9"/>
      <c r="AB720" s="9"/>
      <c r="AC720" s="9"/>
      <c r="AD720" s="9"/>
      <c r="AE720" s="9"/>
      <c r="AF720" s="9"/>
      <c r="AG720" s="9"/>
      <c r="AH720" s="9"/>
      <c r="AI720" s="9"/>
      <c r="AJ720" s="9"/>
      <c r="AK720" s="9"/>
      <c r="AL720" s="9"/>
      <c r="AM720" s="10"/>
      <c r="AN720" s="535"/>
      <c r="AO720" s="6">
        <f t="shared" si="33"/>
        <v>0</v>
      </c>
      <c r="AP720" s="6" t="str">
        <f>IF($D720="","",IF(COUNTIF(SPDB!$B$5:$B$50,$D720)=0,"適用無い？確認して",_xlfn.XLOOKUP($D720,SPDB!$B$5:$B$50,SPDB!$H$5:$H$50,"",,)))</f>
        <v/>
      </c>
      <c r="AQ720" s="112"/>
      <c r="AR720" s="6" t="str">
        <f t="shared" si="34"/>
        <v/>
      </c>
      <c r="AS720" s="6" t="str">
        <f>IF(D720="","",IF(AP720=0,"データ無!!",IF(COUNTIF(WeDB!$D$4:$D$183,$AP720)&gt;0,"WE適用",IF(AP720="適用無い？確認して","データ無!!",IF(AP720="（適用外）","適用無し","WE適用")))))</f>
        <v/>
      </c>
      <c r="AT720" s="6" t="str">
        <f>IF(AND(AS720="WE適用",COUNTIF(Planning!$AS$10:$AS$896,$AP720&amp;"_"&amp;$AR720)&gt;0),"計画ok",IF(AND(AS720="WE適用",COUNTIF(Planning!$AS$10:$AS$896,$AP720&amp;"_"&amp;$AR720)=0),"未反映NG",""))</f>
        <v/>
      </c>
      <c r="AU720" s="6" t="str">
        <f t="shared" si="35"/>
        <v>_</v>
      </c>
    </row>
    <row r="721" spans="1:47" hidden="1" x14ac:dyDescent="0.35">
      <c r="A721" s="8"/>
      <c r="B721" s="9"/>
      <c r="C721" s="9"/>
      <c r="D721" s="9"/>
      <c r="E721" s="9"/>
      <c r="F721" s="9"/>
      <c r="G721" s="9"/>
      <c r="H721" s="9"/>
      <c r="I721" s="9"/>
      <c r="J721" s="9"/>
      <c r="K721" s="9"/>
      <c r="L721" s="9"/>
      <c r="M721" s="9"/>
      <c r="N721" s="9"/>
      <c r="O721" s="9"/>
      <c r="P721" s="9"/>
      <c r="Q721" s="9"/>
      <c r="R721" s="9"/>
      <c r="S721" s="9"/>
      <c r="T721" s="9"/>
      <c r="U721" s="9"/>
      <c r="V721" s="9"/>
      <c r="W721" s="9"/>
      <c r="X721" s="9"/>
      <c r="Y721" s="9"/>
      <c r="Z721" s="9"/>
      <c r="AA721" s="9"/>
      <c r="AB721" s="9"/>
      <c r="AC721" s="9"/>
      <c r="AD721" s="9"/>
      <c r="AE721" s="9"/>
      <c r="AF721" s="9"/>
      <c r="AG721" s="9"/>
      <c r="AH721" s="9"/>
      <c r="AI721" s="9"/>
      <c r="AJ721" s="9"/>
      <c r="AK721" s="9"/>
      <c r="AL721" s="9"/>
      <c r="AM721" s="10"/>
      <c r="AN721" s="535"/>
      <c r="AO721" s="6">
        <f t="shared" si="33"/>
        <v>0</v>
      </c>
      <c r="AP721" s="6" t="str">
        <f>IF($D721="","",IF(COUNTIF(SPDB!$B$5:$B$50,$D721)=0,"適用無い？確認して",_xlfn.XLOOKUP($D721,SPDB!$B$5:$B$50,SPDB!$H$5:$H$50,"",,)))</f>
        <v/>
      </c>
      <c r="AQ721" s="112"/>
      <c r="AR721" s="6" t="str">
        <f t="shared" si="34"/>
        <v/>
      </c>
      <c r="AS721" s="6" t="str">
        <f>IF(D721="","",IF(AP721=0,"データ無!!",IF(COUNTIF(WeDB!$D$4:$D$183,$AP721)&gt;0,"WE適用",IF(AP721="適用無い？確認して","データ無!!",IF(AP721="（適用外）","適用無し","WE適用")))))</f>
        <v/>
      </c>
      <c r="AT721" s="6" t="str">
        <f>IF(AND(AS721="WE適用",COUNTIF(Planning!$AS$10:$AS$896,$AP721&amp;"_"&amp;$AR721)&gt;0),"計画ok",IF(AND(AS721="WE適用",COUNTIF(Planning!$AS$10:$AS$896,$AP721&amp;"_"&amp;$AR721)=0),"未反映NG",""))</f>
        <v/>
      </c>
      <c r="AU721" s="6" t="str">
        <f t="shared" si="35"/>
        <v>_</v>
      </c>
    </row>
    <row r="722" spans="1:47" hidden="1" x14ac:dyDescent="0.35">
      <c r="A722" s="8"/>
      <c r="B722" s="9"/>
      <c r="C722" s="9"/>
      <c r="D722" s="9"/>
      <c r="E722" s="9"/>
      <c r="F722" s="9"/>
      <c r="G722" s="9"/>
      <c r="H722" s="9"/>
      <c r="I722" s="9"/>
      <c r="J722" s="9"/>
      <c r="K722" s="9"/>
      <c r="L722" s="9"/>
      <c r="M722" s="9"/>
      <c r="N722" s="9"/>
      <c r="O722" s="9"/>
      <c r="P722" s="9"/>
      <c r="Q722" s="9"/>
      <c r="R722" s="9"/>
      <c r="S722" s="9"/>
      <c r="T722" s="9"/>
      <c r="U722" s="9"/>
      <c r="V722" s="9"/>
      <c r="W722" s="9"/>
      <c r="X722" s="9"/>
      <c r="Y722" s="9"/>
      <c r="Z722" s="9"/>
      <c r="AA722" s="9"/>
      <c r="AB722" s="9"/>
      <c r="AC722" s="9"/>
      <c r="AD722" s="9"/>
      <c r="AE722" s="9"/>
      <c r="AF722" s="9"/>
      <c r="AG722" s="9"/>
      <c r="AH722" s="9"/>
      <c r="AI722" s="9"/>
      <c r="AJ722" s="9"/>
      <c r="AK722" s="9"/>
      <c r="AL722" s="9"/>
      <c r="AM722" s="10"/>
      <c r="AN722" s="535"/>
      <c r="AO722" s="6">
        <f t="shared" si="33"/>
        <v>0</v>
      </c>
      <c r="AP722" s="6" t="str">
        <f>IF($D722="","",IF(COUNTIF(SPDB!$B$5:$B$50,$D722)=0,"適用無い？確認して",_xlfn.XLOOKUP($D722,SPDB!$B$5:$B$50,SPDB!$H$5:$H$50,"",,)))</f>
        <v/>
      </c>
      <c r="AQ722" s="112"/>
      <c r="AR722" s="6" t="str">
        <f t="shared" si="34"/>
        <v/>
      </c>
      <c r="AS722" s="6" t="str">
        <f>IF(D722="","",IF(AP722=0,"データ無!!",IF(COUNTIF(WeDB!$D$4:$D$183,$AP722)&gt;0,"WE適用",IF(AP722="適用無い？確認して","データ無!!",IF(AP722="（適用外）","適用無し","WE適用")))))</f>
        <v/>
      </c>
      <c r="AT722" s="6" t="str">
        <f>IF(AND(AS722="WE適用",COUNTIF(Planning!$AS$10:$AS$896,$AP722&amp;"_"&amp;$AR722)&gt;0),"計画ok",IF(AND(AS722="WE適用",COUNTIF(Planning!$AS$10:$AS$896,$AP722&amp;"_"&amp;$AR722)=0),"未反映NG",""))</f>
        <v/>
      </c>
      <c r="AU722" s="6" t="str">
        <f t="shared" si="35"/>
        <v>_</v>
      </c>
    </row>
    <row r="723" spans="1:47" hidden="1" x14ac:dyDescent="0.35">
      <c r="A723" s="8"/>
      <c r="B723" s="9"/>
      <c r="C723" s="9"/>
      <c r="D723" s="9"/>
      <c r="E723" s="9"/>
      <c r="F723" s="9"/>
      <c r="G723" s="9"/>
      <c r="H723" s="9"/>
      <c r="I723" s="9"/>
      <c r="J723" s="9"/>
      <c r="K723" s="9"/>
      <c r="L723" s="9"/>
      <c r="M723" s="9"/>
      <c r="N723" s="9"/>
      <c r="O723" s="9"/>
      <c r="P723" s="9"/>
      <c r="Q723" s="9"/>
      <c r="R723" s="9"/>
      <c r="S723" s="9"/>
      <c r="T723" s="9"/>
      <c r="U723" s="9"/>
      <c r="V723" s="9"/>
      <c r="W723" s="9"/>
      <c r="X723" s="9"/>
      <c r="Y723" s="9"/>
      <c r="Z723" s="9"/>
      <c r="AA723" s="9"/>
      <c r="AB723" s="9"/>
      <c r="AC723" s="9"/>
      <c r="AD723" s="9"/>
      <c r="AE723" s="9"/>
      <c r="AF723" s="9"/>
      <c r="AG723" s="9"/>
      <c r="AH723" s="9"/>
      <c r="AI723" s="9"/>
      <c r="AJ723" s="9"/>
      <c r="AK723" s="9"/>
      <c r="AL723" s="9"/>
      <c r="AM723" s="10"/>
      <c r="AN723" s="535"/>
      <c r="AO723" s="6">
        <f t="shared" si="33"/>
        <v>0</v>
      </c>
      <c r="AP723" s="6" t="str">
        <f>IF($D723="","",IF(COUNTIF(SPDB!$B$5:$B$50,$D723)=0,"適用無い？確認して",_xlfn.XLOOKUP($D723,SPDB!$B$5:$B$50,SPDB!$H$5:$H$50,"",,)))</f>
        <v/>
      </c>
      <c r="AQ723" s="112"/>
      <c r="AR723" s="6" t="str">
        <f t="shared" si="34"/>
        <v/>
      </c>
      <c r="AS723" s="6" t="str">
        <f>IF(D723="","",IF(AP723=0,"データ無!!",IF(COUNTIF(WeDB!$D$4:$D$183,$AP723)&gt;0,"WE適用",IF(AP723="適用無い？確認して","データ無!!",IF(AP723="（適用外）","適用無し","WE適用")))))</f>
        <v/>
      </c>
      <c r="AT723" s="6" t="str">
        <f>IF(AND(AS723="WE適用",COUNTIF(Planning!$AS$10:$AS$896,$AP723&amp;"_"&amp;$AR723)&gt;0),"計画ok",IF(AND(AS723="WE適用",COUNTIF(Planning!$AS$10:$AS$896,$AP723&amp;"_"&amp;$AR723)=0),"未反映NG",""))</f>
        <v/>
      </c>
      <c r="AU723" s="6" t="str">
        <f t="shared" si="35"/>
        <v>_</v>
      </c>
    </row>
    <row r="724" spans="1:47" hidden="1" x14ac:dyDescent="0.35">
      <c r="A724" s="8"/>
      <c r="B724" s="9"/>
      <c r="C724" s="9"/>
      <c r="D724" s="9"/>
      <c r="E724" s="9"/>
      <c r="F724" s="9"/>
      <c r="G724" s="9"/>
      <c r="H724" s="9"/>
      <c r="I724" s="9"/>
      <c r="J724" s="9"/>
      <c r="K724" s="9"/>
      <c r="L724" s="9"/>
      <c r="M724" s="9"/>
      <c r="N724" s="9"/>
      <c r="O724" s="9"/>
      <c r="P724" s="9"/>
      <c r="Q724" s="9"/>
      <c r="R724" s="9"/>
      <c r="S724" s="9"/>
      <c r="T724" s="9"/>
      <c r="U724" s="9"/>
      <c r="V724" s="9"/>
      <c r="W724" s="9"/>
      <c r="X724" s="9"/>
      <c r="Y724" s="9"/>
      <c r="Z724" s="9"/>
      <c r="AA724" s="9"/>
      <c r="AB724" s="9"/>
      <c r="AC724" s="9"/>
      <c r="AD724" s="9"/>
      <c r="AE724" s="9"/>
      <c r="AF724" s="9"/>
      <c r="AG724" s="9"/>
      <c r="AH724" s="9"/>
      <c r="AI724" s="9"/>
      <c r="AJ724" s="9"/>
      <c r="AK724" s="9"/>
      <c r="AL724" s="9"/>
      <c r="AM724" s="10"/>
      <c r="AN724" s="535"/>
      <c r="AO724" s="6">
        <f t="shared" si="33"/>
        <v>0</v>
      </c>
      <c r="AP724" s="6" t="str">
        <f>IF($D724="","",IF(COUNTIF(SPDB!$B$5:$B$50,$D724)=0,"適用無い？確認して",_xlfn.XLOOKUP($D724,SPDB!$B$5:$B$50,SPDB!$H$5:$H$50,"",,)))</f>
        <v/>
      </c>
      <c r="AQ724" s="112"/>
      <c r="AR724" s="6" t="str">
        <f t="shared" si="34"/>
        <v/>
      </c>
      <c r="AS724" s="6" t="str">
        <f>IF(D724="","",IF(AP724=0,"データ無!!",IF(COUNTIF(WeDB!$D$4:$D$183,$AP724)&gt;0,"WE適用",IF(AP724="適用無い？確認して","データ無!!",IF(AP724="（適用外）","適用無し","WE適用")))))</f>
        <v/>
      </c>
      <c r="AT724" s="6" t="str">
        <f>IF(AND(AS724="WE適用",COUNTIF(Planning!$AS$10:$AS$896,$AP724&amp;"_"&amp;$AR724)&gt;0),"計画ok",IF(AND(AS724="WE適用",COUNTIF(Planning!$AS$10:$AS$896,$AP724&amp;"_"&amp;$AR724)=0),"未反映NG",""))</f>
        <v/>
      </c>
      <c r="AU724" s="6" t="str">
        <f t="shared" si="35"/>
        <v>_</v>
      </c>
    </row>
    <row r="725" spans="1:47" hidden="1" x14ac:dyDescent="0.35">
      <c r="A725" s="8"/>
      <c r="B725" s="9"/>
      <c r="C725" s="9"/>
      <c r="D725" s="9"/>
      <c r="E725" s="9"/>
      <c r="F725" s="9"/>
      <c r="G725" s="9"/>
      <c r="H725" s="9"/>
      <c r="I725" s="9"/>
      <c r="J725" s="9"/>
      <c r="K725" s="9"/>
      <c r="L725" s="9"/>
      <c r="M725" s="9"/>
      <c r="N725" s="9"/>
      <c r="O725" s="9"/>
      <c r="P725" s="9"/>
      <c r="Q725" s="9"/>
      <c r="R725" s="9"/>
      <c r="S725" s="9"/>
      <c r="T725" s="9"/>
      <c r="U725" s="9"/>
      <c r="V725" s="9"/>
      <c r="W725" s="9"/>
      <c r="X725" s="9"/>
      <c r="Y725" s="9"/>
      <c r="Z725" s="9"/>
      <c r="AA725" s="9"/>
      <c r="AB725" s="9"/>
      <c r="AC725" s="9"/>
      <c r="AD725" s="9"/>
      <c r="AE725" s="9"/>
      <c r="AF725" s="9"/>
      <c r="AG725" s="9"/>
      <c r="AH725" s="9"/>
      <c r="AI725" s="9"/>
      <c r="AJ725" s="9"/>
      <c r="AK725" s="9"/>
      <c r="AL725" s="9"/>
      <c r="AM725" s="10"/>
      <c r="AN725" s="535"/>
      <c r="AO725" s="6">
        <f t="shared" si="33"/>
        <v>0</v>
      </c>
      <c r="AP725" s="6" t="str">
        <f>IF($D725="","",IF(COUNTIF(SPDB!$B$5:$B$50,$D725)=0,"適用無い？確認して",_xlfn.XLOOKUP($D725,SPDB!$B$5:$B$50,SPDB!$H$5:$H$50,"",,)))</f>
        <v/>
      </c>
      <c r="AQ725" s="112"/>
      <c r="AR725" s="6" t="str">
        <f t="shared" si="34"/>
        <v/>
      </c>
      <c r="AS725" s="6" t="str">
        <f>IF(D725="","",IF(AP725=0,"データ無!!",IF(COUNTIF(WeDB!$D$4:$D$183,$AP725)&gt;0,"WE適用",IF(AP725="適用無い？確認して","データ無!!",IF(AP725="（適用外）","適用無し","WE適用")))))</f>
        <v/>
      </c>
      <c r="AT725" s="6" t="str">
        <f>IF(AND(AS725="WE適用",COUNTIF(Planning!$AS$10:$AS$896,$AP725&amp;"_"&amp;$AR725)&gt;0),"計画ok",IF(AND(AS725="WE適用",COUNTIF(Planning!$AS$10:$AS$896,$AP725&amp;"_"&amp;$AR725)=0),"未反映NG",""))</f>
        <v/>
      </c>
      <c r="AU725" s="6" t="str">
        <f t="shared" si="35"/>
        <v>_</v>
      </c>
    </row>
    <row r="726" spans="1:47" hidden="1" x14ac:dyDescent="0.35">
      <c r="A726" s="8"/>
      <c r="B726" s="9"/>
      <c r="C726" s="9"/>
      <c r="D726" s="9"/>
      <c r="E726" s="9"/>
      <c r="F726" s="9"/>
      <c r="G726" s="9"/>
      <c r="H726" s="9"/>
      <c r="I726" s="9"/>
      <c r="J726" s="9"/>
      <c r="K726" s="9"/>
      <c r="L726" s="9"/>
      <c r="M726" s="9"/>
      <c r="N726" s="9"/>
      <c r="O726" s="9"/>
      <c r="P726" s="9"/>
      <c r="Q726" s="9"/>
      <c r="R726" s="9"/>
      <c r="S726" s="9"/>
      <c r="T726" s="9"/>
      <c r="U726" s="9"/>
      <c r="V726" s="9"/>
      <c r="W726" s="9"/>
      <c r="X726" s="9"/>
      <c r="Y726" s="9"/>
      <c r="Z726" s="9"/>
      <c r="AA726" s="9"/>
      <c r="AB726" s="9"/>
      <c r="AC726" s="9"/>
      <c r="AD726" s="9"/>
      <c r="AE726" s="9"/>
      <c r="AF726" s="9"/>
      <c r="AG726" s="9"/>
      <c r="AH726" s="9"/>
      <c r="AI726" s="9"/>
      <c r="AJ726" s="9"/>
      <c r="AK726" s="9"/>
      <c r="AL726" s="9"/>
      <c r="AM726" s="10"/>
      <c r="AN726" s="535"/>
      <c r="AO726" s="6">
        <f t="shared" si="33"/>
        <v>0</v>
      </c>
      <c r="AP726" s="6" t="str">
        <f>IF($D726="","",IF(COUNTIF(SPDB!$B$5:$B$50,$D726)=0,"適用無い？確認して",_xlfn.XLOOKUP($D726,SPDB!$B$5:$B$50,SPDB!$H$5:$H$50,"",,)))</f>
        <v/>
      </c>
      <c r="AQ726" s="112"/>
      <c r="AR726" s="6" t="str">
        <f t="shared" si="34"/>
        <v/>
      </c>
      <c r="AS726" s="6" t="str">
        <f>IF(D726="","",IF(AP726=0,"データ無!!",IF(COUNTIF(WeDB!$D$4:$D$183,$AP726)&gt;0,"WE適用",IF(AP726="適用無い？確認して","データ無!!",IF(AP726="（適用外）","適用無し","WE適用")))))</f>
        <v/>
      </c>
      <c r="AT726" s="6" t="str">
        <f>IF(AND(AS726="WE適用",COUNTIF(Planning!$AS$10:$AS$896,$AP726&amp;"_"&amp;$AR726)&gt;0),"計画ok",IF(AND(AS726="WE適用",COUNTIF(Planning!$AS$10:$AS$896,$AP726&amp;"_"&amp;$AR726)=0),"未反映NG",""))</f>
        <v/>
      </c>
      <c r="AU726" s="6" t="str">
        <f t="shared" si="35"/>
        <v>_</v>
      </c>
    </row>
    <row r="727" spans="1:47" hidden="1" x14ac:dyDescent="0.35">
      <c r="A727" s="8"/>
      <c r="B727" s="9"/>
      <c r="C727" s="9"/>
      <c r="D727" s="9"/>
      <c r="E727" s="9"/>
      <c r="F727" s="9"/>
      <c r="G727" s="9"/>
      <c r="H727" s="9"/>
      <c r="I727" s="9"/>
      <c r="J727" s="9"/>
      <c r="K727" s="9"/>
      <c r="L727" s="9"/>
      <c r="M727" s="9"/>
      <c r="N727" s="9"/>
      <c r="O727" s="9"/>
      <c r="P727" s="9"/>
      <c r="Q727" s="9"/>
      <c r="R727" s="9"/>
      <c r="S727" s="9"/>
      <c r="T727" s="9"/>
      <c r="U727" s="9"/>
      <c r="V727" s="9"/>
      <c r="W727" s="9"/>
      <c r="X727" s="9"/>
      <c r="Y727" s="9"/>
      <c r="Z727" s="9"/>
      <c r="AA727" s="9"/>
      <c r="AB727" s="9"/>
      <c r="AC727" s="9"/>
      <c r="AD727" s="9"/>
      <c r="AE727" s="9"/>
      <c r="AF727" s="9"/>
      <c r="AG727" s="9"/>
      <c r="AH727" s="9"/>
      <c r="AI727" s="9"/>
      <c r="AJ727" s="9"/>
      <c r="AK727" s="9"/>
      <c r="AL727" s="9"/>
      <c r="AM727" s="10"/>
      <c r="AN727" s="535"/>
      <c r="AO727" s="6">
        <f t="shared" si="33"/>
        <v>0</v>
      </c>
      <c r="AP727" s="6" t="str">
        <f>IF($D727="","",IF(COUNTIF(SPDB!$B$5:$B$50,$D727)=0,"適用無い？確認して",_xlfn.XLOOKUP($D727,SPDB!$B$5:$B$50,SPDB!$H$5:$H$50,"",,)))</f>
        <v/>
      </c>
      <c r="AQ727" s="112"/>
      <c r="AR727" s="6" t="str">
        <f t="shared" si="34"/>
        <v/>
      </c>
      <c r="AS727" s="6" t="str">
        <f>IF(D727="","",IF(AP727=0,"データ無!!",IF(COUNTIF(WeDB!$D$4:$D$183,$AP727)&gt;0,"WE適用",IF(AP727="適用無い？確認して","データ無!!",IF(AP727="（適用外）","適用無し","WE適用")))))</f>
        <v/>
      </c>
      <c r="AT727" s="6" t="str">
        <f>IF(AND(AS727="WE適用",COUNTIF(Planning!$AS$10:$AS$896,$AP727&amp;"_"&amp;$AR727)&gt;0),"計画ok",IF(AND(AS727="WE適用",COUNTIF(Planning!$AS$10:$AS$896,$AP727&amp;"_"&amp;$AR727)=0),"未反映NG",""))</f>
        <v/>
      </c>
      <c r="AU727" s="6" t="str">
        <f t="shared" si="35"/>
        <v>_</v>
      </c>
    </row>
    <row r="728" spans="1:47" hidden="1" x14ac:dyDescent="0.35">
      <c r="A728" s="8"/>
      <c r="B728" s="9"/>
      <c r="C728" s="9"/>
      <c r="D728" s="9"/>
      <c r="E728" s="9"/>
      <c r="F728" s="9"/>
      <c r="G728" s="9"/>
      <c r="H728" s="9"/>
      <c r="I728" s="9"/>
      <c r="J728" s="9"/>
      <c r="K728" s="9"/>
      <c r="L728" s="9"/>
      <c r="M728" s="9"/>
      <c r="N728" s="9"/>
      <c r="O728" s="9"/>
      <c r="P728" s="9"/>
      <c r="Q728" s="9"/>
      <c r="R728" s="9"/>
      <c r="S728" s="9"/>
      <c r="T728" s="9"/>
      <c r="U728" s="9"/>
      <c r="V728" s="9"/>
      <c r="W728" s="9"/>
      <c r="X728" s="9"/>
      <c r="Y728" s="9"/>
      <c r="Z728" s="9"/>
      <c r="AA728" s="9"/>
      <c r="AB728" s="9"/>
      <c r="AC728" s="9"/>
      <c r="AD728" s="9"/>
      <c r="AE728" s="9"/>
      <c r="AF728" s="9"/>
      <c r="AG728" s="9"/>
      <c r="AH728" s="9"/>
      <c r="AI728" s="9"/>
      <c r="AJ728" s="9"/>
      <c r="AK728" s="9"/>
      <c r="AL728" s="9"/>
      <c r="AM728" s="10"/>
      <c r="AN728" s="535"/>
      <c r="AO728" s="6">
        <f t="shared" si="33"/>
        <v>0</v>
      </c>
      <c r="AP728" s="6" t="str">
        <f>IF($D728="","",IF(COUNTIF(SPDB!$B$5:$B$50,$D728)=0,"適用無い？確認して",_xlfn.XLOOKUP($D728,SPDB!$B$5:$B$50,SPDB!$H$5:$H$50,"",,)))</f>
        <v/>
      </c>
      <c r="AQ728" s="112"/>
      <c r="AR728" s="6" t="str">
        <f t="shared" si="34"/>
        <v/>
      </c>
      <c r="AS728" s="6" t="str">
        <f>IF(D728="","",IF(AP728=0,"データ無!!",IF(COUNTIF(WeDB!$D$4:$D$183,$AP728)&gt;0,"WE適用",IF(AP728="適用無い？確認して","データ無!!",IF(AP728="（適用外）","適用無し","WE適用")))))</f>
        <v/>
      </c>
      <c r="AT728" s="6" t="str">
        <f>IF(AND(AS728="WE適用",COUNTIF(Planning!$AS$10:$AS$896,$AP728&amp;"_"&amp;$AR728)&gt;0),"計画ok",IF(AND(AS728="WE適用",COUNTIF(Planning!$AS$10:$AS$896,$AP728&amp;"_"&amp;$AR728)=0),"未反映NG",""))</f>
        <v/>
      </c>
      <c r="AU728" s="6" t="str">
        <f t="shared" si="35"/>
        <v>_</v>
      </c>
    </row>
    <row r="729" spans="1:47" hidden="1" x14ac:dyDescent="0.35">
      <c r="A729" s="8"/>
      <c r="B729" s="9"/>
      <c r="C729" s="9"/>
      <c r="D729" s="9"/>
      <c r="E729" s="9"/>
      <c r="F729" s="9"/>
      <c r="G729" s="9"/>
      <c r="H729" s="9"/>
      <c r="I729" s="9"/>
      <c r="J729" s="9"/>
      <c r="K729" s="9"/>
      <c r="L729" s="9"/>
      <c r="M729" s="9"/>
      <c r="N729" s="9"/>
      <c r="O729" s="9"/>
      <c r="P729" s="9"/>
      <c r="Q729" s="9"/>
      <c r="R729" s="9"/>
      <c r="S729" s="9"/>
      <c r="T729" s="9"/>
      <c r="U729" s="9"/>
      <c r="V729" s="9"/>
      <c r="W729" s="9"/>
      <c r="X729" s="9"/>
      <c r="Y729" s="9"/>
      <c r="Z729" s="9"/>
      <c r="AA729" s="9"/>
      <c r="AB729" s="9"/>
      <c r="AC729" s="9"/>
      <c r="AD729" s="9"/>
      <c r="AE729" s="9"/>
      <c r="AF729" s="9"/>
      <c r="AG729" s="9"/>
      <c r="AH729" s="9"/>
      <c r="AI729" s="9"/>
      <c r="AJ729" s="9"/>
      <c r="AK729" s="9"/>
      <c r="AL729" s="9"/>
      <c r="AM729" s="10"/>
      <c r="AN729" s="535"/>
      <c r="AO729" s="6">
        <f t="shared" si="33"/>
        <v>0</v>
      </c>
      <c r="AP729" s="6" t="str">
        <f>IF($D729="","",IF(COUNTIF(SPDB!$B$5:$B$50,$D729)=0,"適用無い？確認して",_xlfn.XLOOKUP($D729,SPDB!$B$5:$B$50,SPDB!$H$5:$H$50,"",,)))</f>
        <v/>
      </c>
      <c r="AQ729" s="112"/>
      <c r="AR729" s="6" t="str">
        <f t="shared" si="34"/>
        <v/>
      </c>
      <c r="AS729" s="6" t="str">
        <f>IF(D729="","",IF(AP729=0,"データ無!!",IF(COUNTIF(WeDB!$D$4:$D$183,$AP729)&gt;0,"WE適用",IF(AP729="適用無い？確認して","データ無!!",IF(AP729="（適用外）","適用無し","WE適用")))))</f>
        <v/>
      </c>
      <c r="AT729" s="6" t="str">
        <f>IF(AND(AS729="WE適用",COUNTIF(Planning!$AS$10:$AS$896,$AP729&amp;"_"&amp;$AR729)&gt;0),"計画ok",IF(AND(AS729="WE適用",COUNTIF(Planning!$AS$10:$AS$896,$AP729&amp;"_"&amp;$AR729)=0),"未反映NG",""))</f>
        <v/>
      </c>
      <c r="AU729" s="6" t="str">
        <f t="shared" si="35"/>
        <v>_</v>
      </c>
    </row>
    <row r="730" spans="1:47" hidden="1" x14ac:dyDescent="0.35">
      <c r="A730" s="8"/>
      <c r="B730" s="9"/>
      <c r="C730" s="9"/>
      <c r="D730" s="9"/>
      <c r="E730" s="9"/>
      <c r="F730" s="9"/>
      <c r="G730" s="9"/>
      <c r="H730" s="9"/>
      <c r="I730" s="9"/>
      <c r="J730" s="9"/>
      <c r="K730" s="9"/>
      <c r="L730" s="9"/>
      <c r="M730" s="9"/>
      <c r="N730" s="9"/>
      <c r="O730" s="9"/>
      <c r="P730" s="9"/>
      <c r="Q730" s="9"/>
      <c r="R730" s="9"/>
      <c r="S730" s="9"/>
      <c r="T730" s="9"/>
      <c r="U730" s="9"/>
      <c r="V730" s="9"/>
      <c r="W730" s="9"/>
      <c r="X730" s="9"/>
      <c r="Y730" s="9"/>
      <c r="Z730" s="9"/>
      <c r="AA730" s="9"/>
      <c r="AB730" s="9"/>
      <c r="AC730" s="9"/>
      <c r="AD730" s="9"/>
      <c r="AE730" s="9"/>
      <c r="AF730" s="9"/>
      <c r="AG730" s="9"/>
      <c r="AH730" s="9"/>
      <c r="AI730" s="9"/>
      <c r="AJ730" s="9"/>
      <c r="AK730" s="9"/>
      <c r="AL730" s="9"/>
      <c r="AM730" s="10"/>
      <c r="AN730" s="535"/>
      <c r="AO730" s="6">
        <f t="shared" si="33"/>
        <v>0</v>
      </c>
      <c r="AP730" s="6" t="str">
        <f>IF($D730="","",IF(COUNTIF(SPDB!$B$5:$B$50,$D730)=0,"適用無い？確認して",_xlfn.XLOOKUP($D730,SPDB!$B$5:$B$50,SPDB!$H$5:$H$50,"",,)))</f>
        <v/>
      </c>
      <c r="AQ730" s="112"/>
      <c r="AR730" s="6" t="str">
        <f t="shared" si="34"/>
        <v/>
      </c>
      <c r="AS730" s="6" t="str">
        <f>IF(D730="","",IF(AP730=0,"データ無!!",IF(COUNTIF(WeDB!$D$4:$D$183,$AP730)&gt;0,"WE適用",IF(AP730="適用無い？確認して","データ無!!",IF(AP730="（適用外）","適用無し","WE適用")))))</f>
        <v/>
      </c>
      <c r="AT730" s="6" t="str">
        <f>IF(AND(AS730="WE適用",COUNTIF(Planning!$AS$10:$AS$896,$AP730&amp;"_"&amp;$AR730)&gt;0),"計画ok",IF(AND(AS730="WE適用",COUNTIF(Planning!$AS$10:$AS$896,$AP730&amp;"_"&amp;$AR730)=0),"未反映NG",""))</f>
        <v/>
      </c>
      <c r="AU730" s="6" t="str">
        <f t="shared" si="35"/>
        <v>_</v>
      </c>
    </row>
    <row r="731" spans="1:47" hidden="1" x14ac:dyDescent="0.35">
      <c r="A731" s="8"/>
      <c r="B731" s="9"/>
      <c r="C731" s="9"/>
      <c r="D731" s="9"/>
      <c r="E731" s="9"/>
      <c r="F731" s="9"/>
      <c r="G731" s="9"/>
      <c r="H731" s="9"/>
      <c r="I731" s="9"/>
      <c r="J731" s="9"/>
      <c r="K731" s="9"/>
      <c r="L731" s="9"/>
      <c r="M731" s="9"/>
      <c r="N731" s="9"/>
      <c r="O731" s="9"/>
      <c r="P731" s="9"/>
      <c r="Q731" s="9"/>
      <c r="R731" s="9"/>
      <c r="S731" s="9"/>
      <c r="T731" s="9"/>
      <c r="U731" s="9"/>
      <c r="V731" s="9"/>
      <c r="W731" s="9"/>
      <c r="X731" s="9"/>
      <c r="Y731" s="9"/>
      <c r="Z731" s="9"/>
      <c r="AA731" s="9"/>
      <c r="AB731" s="9"/>
      <c r="AC731" s="9"/>
      <c r="AD731" s="9"/>
      <c r="AE731" s="9"/>
      <c r="AF731" s="9"/>
      <c r="AG731" s="9"/>
      <c r="AH731" s="9"/>
      <c r="AI731" s="9"/>
      <c r="AJ731" s="9"/>
      <c r="AK731" s="9"/>
      <c r="AL731" s="9"/>
      <c r="AM731" s="10"/>
      <c r="AN731" s="535"/>
      <c r="AO731" s="6">
        <f t="shared" si="33"/>
        <v>0</v>
      </c>
      <c r="AP731" s="6" t="str">
        <f>IF($D731="","",IF(COUNTIF(SPDB!$B$5:$B$50,$D731)=0,"適用無い？確認して",_xlfn.XLOOKUP($D731,SPDB!$B$5:$B$50,SPDB!$H$5:$H$50,"",,)))</f>
        <v/>
      </c>
      <c r="AQ731" s="112"/>
      <c r="AR731" s="6" t="str">
        <f t="shared" si="34"/>
        <v/>
      </c>
      <c r="AS731" s="6" t="str">
        <f>IF(D731="","",IF(AP731=0,"データ無!!",IF(COUNTIF(WeDB!$D$4:$D$183,$AP731)&gt;0,"WE適用",IF(AP731="適用無い？確認して","データ無!!",IF(AP731="（適用外）","適用無し","WE適用")))))</f>
        <v/>
      </c>
      <c r="AT731" s="6" t="str">
        <f>IF(AND(AS731="WE適用",COUNTIF(Planning!$AS$10:$AS$896,$AP731&amp;"_"&amp;$AR731)&gt;0),"計画ok",IF(AND(AS731="WE適用",COUNTIF(Planning!$AS$10:$AS$896,$AP731&amp;"_"&amp;$AR731)=0),"未反映NG",""))</f>
        <v/>
      </c>
      <c r="AU731" s="6" t="str">
        <f t="shared" si="35"/>
        <v>_</v>
      </c>
    </row>
    <row r="732" spans="1:47" hidden="1" x14ac:dyDescent="0.35">
      <c r="A732" s="8"/>
      <c r="B732" s="9"/>
      <c r="C732" s="9"/>
      <c r="D732" s="9"/>
      <c r="E732" s="9"/>
      <c r="F732" s="9"/>
      <c r="G732" s="9"/>
      <c r="H732" s="9"/>
      <c r="I732" s="9"/>
      <c r="J732" s="9"/>
      <c r="K732" s="9"/>
      <c r="L732" s="9"/>
      <c r="M732" s="9"/>
      <c r="N732" s="9"/>
      <c r="O732" s="9"/>
      <c r="P732" s="9"/>
      <c r="Q732" s="9"/>
      <c r="R732" s="9"/>
      <c r="S732" s="9"/>
      <c r="T732" s="9"/>
      <c r="U732" s="9"/>
      <c r="V732" s="9"/>
      <c r="W732" s="9"/>
      <c r="X732" s="9"/>
      <c r="Y732" s="9"/>
      <c r="Z732" s="9"/>
      <c r="AA732" s="9"/>
      <c r="AB732" s="9"/>
      <c r="AC732" s="9"/>
      <c r="AD732" s="9"/>
      <c r="AE732" s="9"/>
      <c r="AF732" s="9"/>
      <c r="AG732" s="9"/>
      <c r="AH732" s="9"/>
      <c r="AI732" s="9"/>
      <c r="AJ732" s="9"/>
      <c r="AK732" s="9"/>
      <c r="AL732" s="9"/>
      <c r="AM732" s="10"/>
      <c r="AN732" s="535"/>
      <c r="AO732" s="6">
        <f t="shared" si="33"/>
        <v>0</v>
      </c>
      <c r="AP732" s="6" t="str">
        <f>IF($D732="","",IF(COUNTIF(SPDB!$B$5:$B$50,$D732)=0,"適用無い？確認して",_xlfn.XLOOKUP($D732,SPDB!$B$5:$B$50,SPDB!$H$5:$H$50,"",,)))</f>
        <v/>
      </c>
      <c r="AQ732" s="112"/>
      <c r="AR732" s="6" t="str">
        <f t="shared" si="34"/>
        <v/>
      </c>
      <c r="AS732" s="6" t="str">
        <f>IF(D732="","",IF(AP732=0,"データ無!!",IF(COUNTIF(WeDB!$D$4:$D$183,$AP732)&gt;0,"WE適用",IF(AP732="適用無い？確認して","データ無!!",IF(AP732="（適用外）","適用無し","WE適用")))))</f>
        <v/>
      </c>
      <c r="AT732" s="6" t="str">
        <f>IF(AND(AS732="WE適用",COUNTIF(Planning!$AS$10:$AS$896,$AP732&amp;"_"&amp;$AR732)&gt;0),"計画ok",IF(AND(AS732="WE適用",COUNTIF(Planning!$AS$10:$AS$896,$AP732&amp;"_"&amp;$AR732)=0),"未反映NG",""))</f>
        <v/>
      </c>
      <c r="AU732" s="6" t="str">
        <f t="shared" si="35"/>
        <v>_</v>
      </c>
    </row>
    <row r="733" spans="1:47" hidden="1" x14ac:dyDescent="0.35">
      <c r="A733" s="8"/>
      <c r="B733" s="9"/>
      <c r="C733" s="9"/>
      <c r="D733" s="9"/>
      <c r="E733" s="9"/>
      <c r="F733" s="9"/>
      <c r="G733" s="9"/>
      <c r="H733" s="9"/>
      <c r="I733" s="9"/>
      <c r="J733" s="9"/>
      <c r="K733" s="9"/>
      <c r="L733" s="9"/>
      <c r="M733" s="9"/>
      <c r="N733" s="9"/>
      <c r="O733" s="9"/>
      <c r="P733" s="9"/>
      <c r="Q733" s="9"/>
      <c r="R733" s="9"/>
      <c r="S733" s="9"/>
      <c r="T733" s="9"/>
      <c r="U733" s="9"/>
      <c r="V733" s="9"/>
      <c r="W733" s="9"/>
      <c r="X733" s="9"/>
      <c r="Y733" s="9"/>
      <c r="Z733" s="9"/>
      <c r="AA733" s="9"/>
      <c r="AB733" s="9"/>
      <c r="AC733" s="9"/>
      <c r="AD733" s="9"/>
      <c r="AE733" s="9"/>
      <c r="AF733" s="9"/>
      <c r="AG733" s="9"/>
      <c r="AH733" s="9"/>
      <c r="AI733" s="9"/>
      <c r="AJ733" s="9"/>
      <c r="AK733" s="9"/>
      <c r="AL733" s="9"/>
      <c r="AM733" s="10"/>
      <c r="AN733" s="535"/>
      <c r="AO733" s="6">
        <f t="shared" si="33"/>
        <v>0</v>
      </c>
      <c r="AP733" s="6" t="str">
        <f>IF($D733="","",IF(COUNTIF(SPDB!$B$5:$B$50,$D733)=0,"適用無い？確認して",_xlfn.XLOOKUP($D733,SPDB!$B$5:$B$50,SPDB!$H$5:$H$50,"",,)))</f>
        <v/>
      </c>
      <c r="AQ733" s="112"/>
      <c r="AR733" s="6" t="str">
        <f t="shared" si="34"/>
        <v/>
      </c>
      <c r="AS733" s="6" t="str">
        <f>IF(D733="","",IF(AP733=0,"データ無!!",IF(COUNTIF(WeDB!$D$4:$D$183,$AP733)&gt;0,"WE適用",IF(AP733="適用無い？確認して","データ無!!",IF(AP733="（適用外）","適用無し","WE適用")))))</f>
        <v/>
      </c>
      <c r="AT733" s="6" t="str">
        <f>IF(AND(AS733="WE適用",COUNTIF(Planning!$AS$10:$AS$896,$AP733&amp;"_"&amp;$AR733)&gt;0),"計画ok",IF(AND(AS733="WE適用",COUNTIF(Planning!$AS$10:$AS$896,$AP733&amp;"_"&amp;$AR733)=0),"未反映NG",""))</f>
        <v/>
      </c>
      <c r="AU733" s="6" t="str">
        <f t="shared" si="35"/>
        <v>_</v>
      </c>
    </row>
    <row r="734" spans="1:47" hidden="1" x14ac:dyDescent="0.35">
      <c r="A734" s="8"/>
      <c r="B734" s="9"/>
      <c r="C734" s="9"/>
      <c r="D734" s="9"/>
      <c r="E734" s="9"/>
      <c r="F734" s="9"/>
      <c r="G734" s="9"/>
      <c r="H734" s="9"/>
      <c r="I734" s="9"/>
      <c r="J734" s="9"/>
      <c r="K734" s="9"/>
      <c r="L734" s="9"/>
      <c r="M734" s="9"/>
      <c r="N734" s="9"/>
      <c r="O734" s="9"/>
      <c r="P734" s="9"/>
      <c r="Q734" s="9"/>
      <c r="R734" s="9"/>
      <c r="S734" s="9"/>
      <c r="T734" s="9"/>
      <c r="U734" s="9"/>
      <c r="V734" s="9"/>
      <c r="W734" s="9"/>
      <c r="X734" s="9"/>
      <c r="Y734" s="9"/>
      <c r="Z734" s="9"/>
      <c r="AA734" s="9"/>
      <c r="AB734" s="9"/>
      <c r="AC734" s="9"/>
      <c r="AD734" s="9"/>
      <c r="AE734" s="9"/>
      <c r="AF734" s="9"/>
      <c r="AG734" s="9"/>
      <c r="AH734" s="9"/>
      <c r="AI734" s="9"/>
      <c r="AJ734" s="9"/>
      <c r="AK734" s="9"/>
      <c r="AL734" s="9"/>
      <c r="AM734" s="10"/>
      <c r="AN734" s="535"/>
      <c r="AO734" s="6">
        <f t="shared" si="33"/>
        <v>0</v>
      </c>
      <c r="AP734" s="6" t="str">
        <f>IF($D734="","",IF(COUNTIF(SPDB!$B$5:$B$50,$D734)=0,"適用無い？確認して",_xlfn.XLOOKUP($D734,SPDB!$B$5:$B$50,SPDB!$H$5:$H$50,"",,)))</f>
        <v/>
      </c>
      <c r="AQ734" s="112"/>
      <c r="AR734" s="6" t="str">
        <f t="shared" si="34"/>
        <v/>
      </c>
      <c r="AS734" s="6" t="str">
        <f>IF(D734="","",IF(AP734=0,"データ無!!",IF(COUNTIF(WeDB!$D$4:$D$183,$AP734)&gt;0,"WE適用",IF(AP734="適用無い？確認して","データ無!!",IF(AP734="（適用外）","適用無し","WE適用")))))</f>
        <v/>
      </c>
      <c r="AT734" s="6" t="str">
        <f>IF(AND(AS734="WE適用",COUNTIF(Planning!$AS$10:$AS$896,$AP734&amp;"_"&amp;$AR734)&gt;0),"計画ok",IF(AND(AS734="WE適用",COUNTIF(Planning!$AS$10:$AS$896,$AP734&amp;"_"&amp;$AR734)=0),"未反映NG",""))</f>
        <v/>
      </c>
      <c r="AU734" s="6" t="str">
        <f t="shared" si="35"/>
        <v>_</v>
      </c>
    </row>
    <row r="735" spans="1:47" hidden="1" x14ac:dyDescent="0.35">
      <c r="A735" s="8"/>
      <c r="B735" s="9"/>
      <c r="C735" s="9"/>
      <c r="D735" s="9"/>
      <c r="E735" s="9"/>
      <c r="F735" s="9"/>
      <c r="G735" s="9"/>
      <c r="H735" s="9"/>
      <c r="I735" s="9"/>
      <c r="J735" s="9"/>
      <c r="K735" s="9"/>
      <c r="L735" s="9"/>
      <c r="M735" s="9"/>
      <c r="N735" s="9"/>
      <c r="O735" s="9"/>
      <c r="P735" s="9"/>
      <c r="Q735" s="9"/>
      <c r="R735" s="9"/>
      <c r="S735" s="9"/>
      <c r="T735" s="9"/>
      <c r="U735" s="9"/>
      <c r="V735" s="9"/>
      <c r="W735" s="9"/>
      <c r="X735" s="9"/>
      <c r="Y735" s="9"/>
      <c r="Z735" s="9"/>
      <c r="AA735" s="9"/>
      <c r="AB735" s="9"/>
      <c r="AC735" s="9"/>
      <c r="AD735" s="9"/>
      <c r="AE735" s="9"/>
      <c r="AF735" s="9"/>
      <c r="AG735" s="9"/>
      <c r="AH735" s="9"/>
      <c r="AI735" s="9"/>
      <c r="AJ735" s="9"/>
      <c r="AK735" s="9"/>
      <c r="AL735" s="9"/>
      <c r="AM735" s="10"/>
      <c r="AN735" s="535"/>
      <c r="AO735" s="6">
        <f t="shared" si="33"/>
        <v>0</v>
      </c>
      <c r="AP735" s="6" t="str">
        <f>IF($D735="","",IF(COUNTIF(SPDB!$B$5:$B$50,$D735)=0,"適用無い？確認して",_xlfn.XLOOKUP($D735,SPDB!$B$5:$B$50,SPDB!$H$5:$H$50,"",,)))</f>
        <v/>
      </c>
      <c r="AQ735" s="112"/>
      <c r="AR735" s="6" t="str">
        <f t="shared" si="34"/>
        <v/>
      </c>
      <c r="AS735" s="6" t="str">
        <f>IF(D735="","",IF(AP735=0,"データ無!!",IF(COUNTIF(WeDB!$D$4:$D$183,$AP735)&gt;0,"WE適用",IF(AP735="適用無い？確認して","データ無!!",IF(AP735="（適用外）","適用無し","WE適用")))))</f>
        <v/>
      </c>
      <c r="AT735" s="6" t="str">
        <f>IF(AND(AS735="WE適用",COUNTIF(Planning!$AS$10:$AS$896,$AP735&amp;"_"&amp;$AR735)&gt;0),"計画ok",IF(AND(AS735="WE適用",COUNTIF(Planning!$AS$10:$AS$896,$AP735&amp;"_"&amp;$AR735)=0),"未反映NG",""))</f>
        <v/>
      </c>
      <c r="AU735" s="6" t="str">
        <f t="shared" si="35"/>
        <v>_</v>
      </c>
    </row>
    <row r="736" spans="1:47" hidden="1" x14ac:dyDescent="0.35">
      <c r="A736" s="8"/>
      <c r="B736" s="9"/>
      <c r="C736" s="9"/>
      <c r="D736" s="9"/>
      <c r="E736" s="9"/>
      <c r="F736" s="9"/>
      <c r="G736" s="9"/>
      <c r="H736" s="9"/>
      <c r="I736" s="9"/>
      <c r="J736" s="9"/>
      <c r="K736" s="9"/>
      <c r="L736" s="9"/>
      <c r="M736" s="9"/>
      <c r="N736" s="9"/>
      <c r="O736" s="9"/>
      <c r="P736" s="9"/>
      <c r="Q736" s="9"/>
      <c r="R736" s="9"/>
      <c r="S736" s="9"/>
      <c r="T736" s="9"/>
      <c r="U736" s="9"/>
      <c r="V736" s="9"/>
      <c r="W736" s="9"/>
      <c r="X736" s="9"/>
      <c r="Y736" s="9"/>
      <c r="Z736" s="9"/>
      <c r="AA736" s="9"/>
      <c r="AB736" s="9"/>
      <c r="AC736" s="9"/>
      <c r="AD736" s="9"/>
      <c r="AE736" s="9"/>
      <c r="AF736" s="9"/>
      <c r="AG736" s="9"/>
      <c r="AH736" s="9"/>
      <c r="AI736" s="9"/>
      <c r="AJ736" s="9"/>
      <c r="AK736" s="9"/>
      <c r="AL736" s="9"/>
      <c r="AM736" s="10"/>
      <c r="AN736" s="535"/>
      <c r="AO736" s="6">
        <f t="shared" si="33"/>
        <v>0</v>
      </c>
      <c r="AP736" s="6" t="str">
        <f>IF($D736="","",IF(COUNTIF(SPDB!$B$5:$B$50,$D736)=0,"適用無い？確認して",_xlfn.XLOOKUP($D736,SPDB!$B$5:$B$50,SPDB!$H$5:$H$50,"",,)))</f>
        <v/>
      </c>
      <c r="AQ736" s="112"/>
      <c r="AR736" s="6" t="str">
        <f t="shared" si="34"/>
        <v/>
      </c>
      <c r="AS736" s="6" t="str">
        <f>IF(D736="","",IF(AP736=0,"データ無!!",IF(COUNTIF(WeDB!$D$4:$D$183,$AP736)&gt;0,"WE適用",IF(AP736="適用無い？確認して","データ無!!",IF(AP736="（適用外）","適用無し","WE適用")))))</f>
        <v/>
      </c>
      <c r="AT736" s="6" t="str">
        <f>IF(AND(AS736="WE適用",COUNTIF(Planning!$AS$10:$AS$896,$AP736&amp;"_"&amp;$AR736)&gt;0),"計画ok",IF(AND(AS736="WE適用",COUNTIF(Planning!$AS$10:$AS$896,$AP736&amp;"_"&amp;$AR736)=0),"未反映NG",""))</f>
        <v/>
      </c>
      <c r="AU736" s="6" t="str">
        <f t="shared" si="35"/>
        <v>_</v>
      </c>
    </row>
    <row r="737" spans="1:47" hidden="1" x14ac:dyDescent="0.35">
      <c r="A737" s="8"/>
      <c r="B737" s="9"/>
      <c r="C737" s="9"/>
      <c r="D737" s="9"/>
      <c r="E737" s="9"/>
      <c r="F737" s="9"/>
      <c r="G737" s="9"/>
      <c r="H737" s="9"/>
      <c r="I737" s="9"/>
      <c r="J737" s="9"/>
      <c r="K737" s="9"/>
      <c r="L737" s="9"/>
      <c r="M737" s="9"/>
      <c r="N737" s="9"/>
      <c r="O737" s="9"/>
      <c r="P737" s="9"/>
      <c r="Q737" s="9"/>
      <c r="R737" s="9"/>
      <c r="S737" s="9"/>
      <c r="T737" s="9"/>
      <c r="U737" s="9"/>
      <c r="V737" s="9"/>
      <c r="W737" s="9"/>
      <c r="X737" s="9"/>
      <c r="Y737" s="9"/>
      <c r="Z737" s="9"/>
      <c r="AA737" s="9"/>
      <c r="AB737" s="9"/>
      <c r="AC737" s="9"/>
      <c r="AD737" s="9"/>
      <c r="AE737" s="9"/>
      <c r="AF737" s="9"/>
      <c r="AG737" s="9"/>
      <c r="AH737" s="9"/>
      <c r="AI737" s="9"/>
      <c r="AJ737" s="9"/>
      <c r="AK737" s="9"/>
      <c r="AL737" s="9"/>
      <c r="AM737" s="10"/>
      <c r="AN737" s="535"/>
      <c r="AO737" s="6">
        <f t="shared" si="33"/>
        <v>0</v>
      </c>
      <c r="AP737" s="6" t="str">
        <f>IF($D737="","",IF(COUNTIF(SPDB!$B$5:$B$50,$D737)=0,"適用無い？確認して",_xlfn.XLOOKUP($D737,SPDB!$B$5:$B$50,SPDB!$H$5:$H$50,"",,)))</f>
        <v/>
      </c>
      <c r="AQ737" s="112"/>
      <c r="AR737" s="6" t="str">
        <f t="shared" si="34"/>
        <v/>
      </c>
      <c r="AS737" s="6" t="str">
        <f>IF(D737="","",IF(AP737=0,"データ無!!",IF(COUNTIF(WeDB!$D$4:$D$183,$AP737)&gt;0,"WE適用",IF(AP737="適用無い？確認して","データ無!!",IF(AP737="（適用外）","適用無し","WE適用")))))</f>
        <v/>
      </c>
      <c r="AT737" s="6" t="str">
        <f>IF(AND(AS737="WE適用",COUNTIF(Planning!$AS$10:$AS$896,$AP737&amp;"_"&amp;$AR737)&gt;0),"計画ok",IF(AND(AS737="WE適用",COUNTIF(Planning!$AS$10:$AS$896,$AP737&amp;"_"&amp;$AR737)=0),"未反映NG",""))</f>
        <v/>
      </c>
      <c r="AU737" s="6" t="str">
        <f t="shared" si="35"/>
        <v>_</v>
      </c>
    </row>
    <row r="738" spans="1:47" hidden="1" x14ac:dyDescent="0.35">
      <c r="A738" s="8"/>
      <c r="B738" s="9"/>
      <c r="C738" s="9"/>
      <c r="D738" s="9"/>
      <c r="E738" s="9"/>
      <c r="F738" s="9"/>
      <c r="G738" s="9"/>
      <c r="H738" s="9"/>
      <c r="I738" s="9"/>
      <c r="J738" s="9"/>
      <c r="K738" s="9"/>
      <c r="L738" s="9"/>
      <c r="M738" s="9"/>
      <c r="N738" s="9"/>
      <c r="O738" s="9"/>
      <c r="P738" s="9"/>
      <c r="Q738" s="9"/>
      <c r="R738" s="9"/>
      <c r="S738" s="9"/>
      <c r="T738" s="9"/>
      <c r="U738" s="9"/>
      <c r="V738" s="9"/>
      <c r="W738" s="9"/>
      <c r="X738" s="9"/>
      <c r="Y738" s="9"/>
      <c r="Z738" s="9"/>
      <c r="AA738" s="9"/>
      <c r="AB738" s="9"/>
      <c r="AC738" s="9"/>
      <c r="AD738" s="9"/>
      <c r="AE738" s="9"/>
      <c r="AF738" s="9"/>
      <c r="AG738" s="9"/>
      <c r="AH738" s="9"/>
      <c r="AI738" s="9"/>
      <c r="AJ738" s="9"/>
      <c r="AK738" s="9"/>
      <c r="AL738" s="9"/>
      <c r="AM738" s="10"/>
      <c r="AN738" s="535"/>
      <c r="AO738" s="6">
        <f t="shared" si="33"/>
        <v>0</v>
      </c>
      <c r="AP738" s="6" t="str">
        <f>IF($D738="","",IF(COUNTIF(SPDB!$B$5:$B$50,$D738)=0,"適用無い？確認して",_xlfn.XLOOKUP($D738,SPDB!$B$5:$B$50,SPDB!$H$5:$H$50,"",,)))</f>
        <v/>
      </c>
      <c r="AQ738" s="112"/>
      <c r="AR738" s="6" t="str">
        <f t="shared" si="34"/>
        <v/>
      </c>
      <c r="AS738" s="6" t="str">
        <f>IF(D738="","",IF(AP738=0,"データ無!!",IF(COUNTIF(WeDB!$D$4:$D$183,$AP738)&gt;0,"WE適用",IF(AP738="適用無い？確認して","データ無!!",IF(AP738="（適用外）","適用無し","WE適用")))))</f>
        <v/>
      </c>
      <c r="AT738" s="6" t="str">
        <f>IF(AND(AS738="WE適用",COUNTIF(Planning!$AS$10:$AS$896,$AP738&amp;"_"&amp;$AR738)&gt;0),"計画ok",IF(AND(AS738="WE適用",COUNTIF(Planning!$AS$10:$AS$896,$AP738&amp;"_"&amp;$AR738)=0),"未反映NG",""))</f>
        <v/>
      </c>
      <c r="AU738" s="6" t="str">
        <f t="shared" si="35"/>
        <v>_</v>
      </c>
    </row>
    <row r="739" spans="1:47" hidden="1" x14ac:dyDescent="0.35">
      <c r="A739" s="8"/>
      <c r="B739" s="9"/>
      <c r="C739" s="9"/>
      <c r="D739" s="9"/>
      <c r="E739" s="9"/>
      <c r="F739" s="9"/>
      <c r="G739" s="9"/>
      <c r="H739" s="9"/>
      <c r="I739" s="9"/>
      <c r="J739" s="9"/>
      <c r="K739" s="9"/>
      <c r="L739" s="9"/>
      <c r="M739" s="9"/>
      <c r="N739" s="9"/>
      <c r="O739" s="9"/>
      <c r="P739" s="9"/>
      <c r="Q739" s="9"/>
      <c r="R739" s="9"/>
      <c r="S739" s="9"/>
      <c r="T739" s="9"/>
      <c r="U739" s="9"/>
      <c r="V739" s="9"/>
      <c r="W739" s="9"/>
      <c r="X739" s="9"/>
      <c r="Y739" s="9"/>
      <c r="Z739" s="9"/>
      <c r="AA739" s="9"/>
      <c r="AB739" s="9"/>
      <c r="AC739" s="9"/>
      <c r="AD739" s="9"/>
      <c r="AE739" s="9"/>
      <c r="AF739" s="9"/>
      <c r="AG739" s="9"/>
      <c r="AH739" s="9"/>
      <c r="AI739" s="9"/>
      <c r="AJ739" s="9"/>
      <c r="AK739" s="9"/>
      <c r="AL739" s="9"/>
      <c r="AM739" s="10"/>
      <c r="AN739" s="535"/>
      <c r="AO739" s="6">
        <f t="shared" si="33"/>
        <v>0</v>
      </c>
      <c r="AP739" s="6" t="str">
        <f>IF($D739="","",IF(COUNTIF(SPDB!$B$5:$B$50,$D739)=0,"適用無い？確認して",_xlfn.XLOOKUP($D739,SPDB!$B$5:$B$50,SPDB!$H$5:$H$50,"",,)))</f>
        <v/>
      </c>
      <c r="AQ739" s="112"/>
      <c r="AR739" s="6" t="str">
        <f t="shared" si="34"/>
        <v/>
      </c>
      <c r="AS739" s="6" t="str">
        <f>IF(D739="","",IF(AP739=0,"データ無!!",IF(COUNTIF(WeDB!$D$4:$D$183,$AP739)&gt;0,"WE適用",IF(AP739="適用無い？確認して","データ無!!",IF(AP739="（適用外）","適用無し","WE適用")))))</f>
        <v/>
      </c>
      <c r="AT739" s="6" t="str">
        <f>IF(AND(AS739="WE適用",COUNTIF(Planning!$AS$10:$AS$896,$AP739&amp;"_"&amp;$AR739)&gt;0),"計画ok",IF(AND(AS739="WE適用",COUNTIF(Planning!$AS$10:$AS$896,$AP739&amp;"_"&amp;$AR739)=0),"未反映NG",""))</f>
        <v/>
      </c>
      <c r="AU739" s="6" t="str">
        <f t="shared" si="35"/>
        <v>_</v>
      </c>
    </row>
    <row r="740" spans="1:47" hidden="1" x14ac:dyDescent="0.35">
      <c r="A740" s="8"/>
      <c r="B740" s="9"/>
      <c r="C740" s="9"/>
      <c r="D740" s="9"/>
      <c r="E740" s="9"/>
      <c r="F740" s="9"/>
      <c r="G740" s="9"/>
      <c r="H740" s="9"/>
      <c r="I740" s="9"/>
      <c r="J740" s="9"/>
      <c r="K740" s="9"/>
      <c r="L740" s="9"/>
      <c r="M740" s="9"/>
      <c r="N740" s="9"/>
      <c r="O740" s="9"/>
      <c r="P740" s="9"/>
      <c r="Q740" s="9"/>
      <c r="R740" s="9"/>
      <c r="S740" s="9"/>
      <c r="T740" s="9"/>
      <c r="U740" s="9"/>
      <c r="V740" s="9"/>
      <c r="W740" s="9"/>
      <c r="X740" s="9"/>
      <c r="Y740" s="9"/>
      <c r="Z740" s="9"/>
      <c r="AA740" s="9"/>
      <c r="AB740" s="9"/>
      <c r="AC740" s="9"/>
      <c r="AD740" s="9"/>
      <c r="AE740" s="9"/>
      <c r="AF740" s="9"/>
      <c r="AG740" s="9"/>
      <c r="AH740" s="9"/>
      <c r="AI740" s="9"/>
      <c r="AJ740" s="9"/>
      <c r="AK740" s="9"/>
      <c r="AL740" s="9"/>
      <c r="AM740" s="10"/>
      <c r="AN740" s="535"/>
      <c r="AO740" s="6">
        <f t="shared" si="33"/>
        <v>0</v>
      </c>
      <c r="AP740" s="6" t="str">
        <f>IF($D740="","",IF(COUNTIF(SPDB!$B$5:$B$50,$D740)=0,"適用無い？確認して",_xlfn.XLOOKUP($D740,SPDB!$B$5:$B$50,SPDB!$H$5:$H$50,"",,)))</f>
        <v/>
      </c>
      <c r="AQ740" s="112"/>
      <c r="AR740" s="6" t="str">
        <f t="shared" si="34"/>
        <v/>
      </c>
      <c r="AS740" s="6" t="str">
        <f>IF(D740="","",IF(AP740=0,"データ無!!",IF(COUNTIF(WeDB!$D$4:$D$183,$AP740)&gt;0,"WE適用",IF(AP740="適用無い？確認して","データ無!!",IF(AP740="（適用外）","適用無し","WE適用")))))</f>
        <v/>
      </c>
      <c r="AT740" s="6" t="str">
        <f>IF(AND(AS740="WE適用",COUNTIF(Planning!$AS$10:$AS$896,$AP740&amp;"_"&amp;$AR740)&gt;0),"計画ok",IF(AND(AS740="WE適用",COUNTIF(Planning!$AS$10:$AS$896,$AP740&amp;"_"&amp;$AR740)=0),"未反映NG",""))</f>
        <v/>
      </c>
      <c r="AU740" s="6" t="str">
        <f t="shared" si="35"/>
        <v>_</v>
      </c>
    </row>
    <row r="741" spans="1:47" hidden="1" x14ac:dyDescent="0.35">
      <c r="A741" s="8"/>
      <c r="B741" s="9"/>
      <c r="C741" s="9"/>
      <c r="D741" s="9"/>
      <c r="E741" s="9"/>
      <c r="F741" s="9"/>
      <c r="G741" s="9"/>
      <c r="H741" s="9"/>
      <c r="I741" s="9"/>
      <c r="J741" s="9"/>
      <c r="K741" s="9"/>
      <c r="L741" s="9"/>
      <c r="M741" s="9"/>
      <c r="N741" s="9"/>
      <c r="O741" s="9"/>
      <c r="P741" s="9"/>
      <c r="Q741" s="9"/>
      <c r="R741" s="9"/>
      <c r="S741" s="9"/>
      <c r="T741" s="9"/>
      <c r="U741" s="9"/>
      <c r="V741" s="9"/>
      <c r="W741" s="9"/>
      <c r="X741" s="9"/>
      <c r="Y741" s="9"/>
      <c r="Z741" s="9"/>
      <c r="AA741" s="9"/>
      <c r="AB741" s="9"/>
      <c r="AC741" s="9"/>
      <c r="AD741" s="9"/>
      <c r="AE741" s="9"/>
      <c r="AF741" s="9"/>
      <c r="AG741" s="9"/>
      <c r="AH741" s="9"/>
      <c r="AI741" s="9"/>
      <c r="AJ741" s="9"/>
      <c r="AK741" s="9"/>
      <c r="AL741" s="9"/>
      <c r="AM741" s="10"/>
      <c r="AN741" s="535"/>
      <c r="AO741" s="6">
        <f t="shared" si="33"/>
        <v>0</v>
      </c>
      <c r="AP741" s="6" t="str">
        <f>IF($D741="","",IF(COUNTIF(SPDB!$B$5:$B$50,$D741)=0,"適用無い？確認して",_xlfn.XLOOKUP($D741,SPDB!$B$5:$B$50,SPDB!$H$5:$H$50,"",,)))</f>
        <v/>
      </c>
      <c r="AQ741" s="112"/>
      <c r="AR741" s="6" t="str">
        <f t="shared" si="34"/>
        <v/>
      </c>
      <c r="AS741" s="6" t="str">
        <f>IF(D741="","",IF(AP741=0,"データ無!!",IF(COUNTIF(WeDB!$D$4:$D$183,$AP741)&gt;0,"WE適用",IF(AP741="適用無い？確認して","データ無!!",IF(AP741="（適用外）","適用無し","WE適用")))))</f>
        <v/>
      </c>
      <c r="AT741" s="6" t="str">
        <f>IF(AND(AS741="WE適用",COUNTIF(Planning!$AS$10:$AS$896,$AP741&amp;"_"&amp;$AR741)&gt;0),"計画ok",IF(AND(AS741="WE適用",COUNTIF(Planning!$AS$10:$AS$896,$AP741&amp;"_"&amp;$AR741)=0),"未反映NG",""))</f>
        <v/>
      </c>
      <c r="AU741" s="6" t="str">
        <f t="shared" si="35"/>
        <v>_</v>
      </c>
    </row>
    <row r="742" spans="1:47" hidden="1" x14ac:dyDescent="0.35">
      <c r="A742" s="8"/>
      <c r="B742" s="9"/>
      <c r="C742" s="9"/>
      <c r="D742" s="9"/>
      <c r="E742" s="9"/>
      <c r="F742" s="9"/>
      <c r="G742" s="9"/>
      <c r="H742" s="9"/>
      <c r="I742" s="9"/>
      <c r="J742" s="9"/>
      <c r="K742" s="9"/>
      <c r="L742" s="9"/>
      <c r="M742" s="9"/>
      <c r="N742" s="9"/>
      <c r="O742" s="9"/>
      <c r="P742" s="9"/>
      <c r="Q742" s="9"/>
      <c r="R742" s="9"/>
      <c r="S742" s="9"/>
      <c r="T742" s="9"/>
      <c r="U742" s="9"/>
      <c r="V742" s="9"/>
      <c r="W742" s="9"/>
      <c r="X742" s="9"/>
      <c r="Y742" s="9"/>
      <c r="Z742" s="9"/>
      <c r="AA742" s="9"/>
      <c r="AB742" s="9"/>
      <c r="AC742" s="9"/>
      <c r="AD742" s="9"/>
      <c r="AE742" s="9"/>
      <c r="AF742" s="9"/>
      <c r="AG742" s="9"/>
      <c r="AH742" s="9"/>
      <c r="AI742" s="9"/>
      <c r="AJ742" s="9"/>
      <c r="AK742" s="9"/>
      <c r="AL742" s="9"/>
      <c r="AM742" s="10"/>
      <c r="AN742" s="535"/>
      <c r="AO742" s="6">
        <f t="shared" si="33"/>
        <v>0</v>
      </c>
      <c r="AP742" s="6" t="str">
        <f>IF($D742="","",IF(COUNTIF(SPDB!$B$5:$B$50,$D742)=0,"適用無い？確認して",_xlfn.XLOOKUP($D742,SPDB!$B$5:$B$50,SPDB!$H$5:$H$50,"",,)))</f>
        <v/>
      </c>
      <c r="AQ742" s="112"/>
      <c r="AR742" s="6" t="str">
        <f t="shared" si="34"/>
        <v/>
      </c>
      <c r="AS742" s="6" t="str">
        <f>IF(D742="","",IF(AP742=0,"データ無!!",IF(COUNTIF(WeDB!$D$4:$D$183,$AP742)&gt;0,"WE適用",IF(AP742="適用無い？確認して","データ無!!",IF(AP742="（適用外）","適用無し","WE適用")))))</f>
        <v/>
      </c>
      <c r="AT742" s="6" t="str">
        <f>IF(AND(AS742="WE適用",COUNTIF(Planning!$AS$10:$AS$896,$AP742&amp;"_"&amp;$AR742)&gt;0),"計画ok",IF(AND(AS742="WE適用",COUNTIF(Planning!$AS$10:$AS$896,$AP742&amp;"_"&amp;$AR742)=0),"未反映NG",""))</f>
        <v/>
      </c>
      <c r="AU742" s="6" t="str">
        <f t="shared" si="35"/>
        <v>_</v>
      </c>
    </row>
    <row r="743" spans="1:47" hidden="1" x14ac:dyDescent="0.35">
      <c r="A743" s="8"/>
      <c r="B743" s="9"/>
      <c r="C743" s="9"/>
      <c r="D743" s="9"/>
      <c r="E743" s="9"/>
      <c r="F743" s="9"/>
      <c r="G743" s="9"/>
      <c r="H743" s="9"/>
      <c r="I743" s="9"/>
      <c r="J743" s="9"/>
      <c r="K743" s="9"/>
      <c r="L743" s="9"/>
      <c r="M743" s="9"/>
      <c r="N743" s="9"/>
      <c r="O743" s="9"/>
      <c r="P743" s="9"/>
      <c r="Q743" s="9"/>
      <c r="R743" s="9"/>
      <c r="S743" s="9"/>
      <c r="T743" s="9"/>
      <c r="U743" s="9"/>
      <c r="V743" s="9"/>
      <c r="W743" s="9"/>
      <c r="X743" s="9"/>
      <c r="Y743" s="9"/>
      <c r="Z743" s="9"/>
      <c r="AA743" s="9"/>
      <c r="AB743" s="9"/>
      <c r="AC743" s="9"/>
      <c r="AD743" s="9"/>
      <c r="AE743" s="9"/>
      <c r="AF743" s="9"/>
      <c r="AG743" s="9"/>
      <c r="AH743" s="9"/>
      <c r="AI743" s="9"/>
      <c r="AJ743" s="9"/>
      <c r="AK743" s="9"/>
      <c r="AL743" s="9"/>
      <c r="AM743" s="10"/>
      <c r="AN743" s="535"/>
      <c r="AO743" s="6">
        <f t="shared" si="33"/>
        <v>0</v>
      </c>
      <c r="AP743" s="6" t="str">
        <f>IF($D743="","",IF(COUNTIF(SPDB!$B$5:$B$50,$D743)=0,"適用無い？確認して",_xlfn.XLOOKUP($D743,SPDB!$B$5:$B$50,SPDB!$H$5:$H$50,"",,)))</f>
        <v/>
      </c>
      <c r="AQ743" s="112"/>
      <c r="AR743" s="6" t="str">
        <f t="shared" si="34"/>
        <v/>
      </c>
      <c r="AS743" s="6" t="str">
        <f>IF(D743="","",IF(AP743=0,"データ無!!",IF(COUNTIF(WeDB!$D$4:$D$183,$AP743)&gt;0,"WE適用",IF(AP743="適用無い？確認して","データ無!!",IF(AP743="（適用外）","適用無し","WE適用")))))</f>
        <v/>
      </c>
      <c r="AT743" s="6" t="str">
        <f>IF(AND(AS743="WE適用",COUNTIF(Planning!$AS$10:$AS$896,$AP743&amp;"_"&amp;$AR743)&gt;0),"計画ok",IF(AND(AS743="WE適用",COUNTIF(Planning!$AS$10:$AS$896,$AP743&amp;"_"&amp;$AR743)=0),"未反映NG",""))</f>
        <v/>
      </c>
      <c r="AU743" s="6" t="str">
        <f t="shared" si="35"/>
        <v>_</v>
      </c>
    </row>
    <row r="744" spans="1:47" hidden="1" x14ac:dyDescent="0.35">
      <c r="A744" s="8"/>
      <c r="B744" s="9"/>
      <c r="C744" s="9"/>
      <c r="D744" s="9"/>
      <c r="E744" s="9"/>
      <c r="F744" s="9"/>
      <c r="G744" s="9"/>
      <c r="H744" s="9"/>
      <c r="I744" s="9"/>
      <c r="J744" s="9"/>
      <c r="K744" s="9"/>
      <c r="L744" s="9"/>
      <c r="M744" s="9"/>
      <c r="N744" s="9"/>
      <c r="O744" s="9"/>
      <c r="P744" s="9"/>
      <c r="Q744" s="9"/>
      <c r="R744" s="9"/>
      <c r="S744" s="9"/>
      <c r="T744" s="9"/>
      <c r="U744" s="9"/>
      <c r="V744" s="9"/>
      <c r="W744" s="9"/>
      <c r="X744" s="9"/>
      <c r="Y744" s="9"/>
      <c r="Z744" s="9"/>
      <c r="AA744" s="9"/>
      <c r="AB744" s="9"/>
      <c r="AC744" s="9"/>
      <c r="AD744" s="9"/>
      <c r="AE744" s="9"/>
      <c r="AF744" s="9"/>
      <c r="AG744" s="9"/>
      <c r="AH744" s="9"/>
      <c r="AI744" s="9"/>
      <c r="AJ744" s="9"/>
      <c r="AK744" s="9"/>
      <c r="AL744" s="9"/>
      <c r="AM744" s="10"/>
      <c r="AN744" s="535"/>
      <c r="AO744" s="6">
        <f t="shared" si="33"/>
        <v>0</v>
      </c>
      <c r="AP744" s="6" t="str">
        <f>IF($D744="","",IF(COUNTIF(SPDB!$B$5:$B$50,$D744)=0,"適用無い？確認して",_xlfn.XLOOKUP($D744,SPDB!$B$5:$B$50,SPDB!$H$5:$H$50,"",,)))</f>
        <v/>
      </c>
      <c r="AQ744" s="112"/>
      <c r="AR744" s="6" t="str">
        <f t="shared" si="34"/>
        <v/>
      </c>
      <c r="AS744" s="6" t="str">
        <f>IF(D744="","",IF(AP744=0,"データ無!!",IF(COUNTIF(WeDB!$D$4:$D$183,$AP744)&gt;0,"WE適用",IF(AP744="適用無い？確認して","データ無!!",IF(AP744="（適用外）","適用無し","WE適用")))))</f>
        <v/>
      </c>
      <c r="AT744" s="6" t="str">
        <f>IF(AND(AS744="WE適用",COUNTIF(Planning!$AS$10:$AS$896,$AP744&amp;"_"&amp;$AR744)&gt;0),"計画ok",IF(AND(AS744="WE適用",COUNTIF(Planning!$AS$10:$AS$896,$AP744&amp;"_"&amp;$AR744)=0),"未反映NG",""))</f>
        <v/>
      </c>
      <c r="AU744" s="6" t="str">
        <f t="shared" si="35"/>
        <v>_</v>
      </c>
    </row>
    <row r="745" spans="1:47" hidden="1" x14ac:dyDescent="0.35">
      <c r="A745" s="8"/>
      <c r="B745" s="9"/>
      <c r="C745" s="9"/>
      <c r="D745" s="9"/>
      <c r="E745" s="9"/>
      <c r="F745" s="9"/>
      <c r="G745" s="9"/>
      <c r="H745" s="9"/>
      <c r="I745" s="9"/>
      <c r="J745" s="9"/>
      <c r="K745" s="9"/>
      <c r="L745" s="9"/>
      <c r="M745" s="9"/>
      <c r="N745" s="9"/>
      <c r="O745" s="9"/>
      <c r="P745" s="9"/>
      <c r="Q745" s="9"/>
      <c r="R745" s="9"/>
      <c r="S745" s="9"/>
      <c r="T745" s="9"/>
      <c r="U745" s="9"/>
      <c r="V745" s="9"/>
      <c r="W745" s="9"/>
      <c r="X745" s="9"/>
      <c r="Y745" s="9"/>
      <c r="Z745" s="9"/>
      <c r="AA745" s="9"/>
      <c r="AB745" s="9"/>
      <c r="AC745" s="9"/>
      <c r="AD745" s="9"/>
      <c r="AE745" s="9"/>
      <c r="AF745" s="9"/>
      <c r="AG745" s="9"/>
      <c r="AH745" s="9"/>
      <c r="AI745" s="9"/>
      <c r="AJ745" s="9"/>
      <c r="AK745" s="9"/>
      <c r="AL745" s="9"/>
      <c r="AM745" s="10"/>
      <c r="AN745" s="535"/>
      <c r="AO745" s="6">
        <f t="shared" si="33"/>
        <v>0</v>
      </c>
      <c r="AP745" s="6" t="str">
        <f>IF($D745="","",IF(COUNTIF(SPDB!$B$5:$B$50,$D745)=0,"適用無い？確認して",_xlfn.XLOOKUP($D745,SPDB!$B$5:$B$50,SPDB!$H$5:$H$50,"",,)))</f>
        <v/>
      </c>
      <c r="AQ745" s="112"/>
      <c r="AR745" s="6" t="str">
        <f t="shared" si="34"/>
        <v/>
      </c>
      <c r="AS745" s="6" t="str">
        <f>IF(D745="","",IF(AP745=0,"データ無!!",IF(COUNTIF(WeDB!$D$4:$D$183,$AP745)&gt;0,"WE適用",IF(AP745="適用無い？確認して","データ無!!",IF(AP745="（適用外）","適用無し","WE適用")))))</f>
        <v/>
      </c>
      <c r="AT745" s="6" t="str">
        <f>IF(AND(AS745="WE適用",COUNTIF(Planning!$AS$10:$AS$896,$AP745&amp;"_"&amp;$AR745)&gt;0),"計画ok",IF(AND(AS745="WE適用",COUNTIF(Planning!$AS$10:$AS$896,$AP745&amp;"_"&amp;$AR745)=0),"未反映NG",""))</f>
        <v/>
      </c>
      <c r="AU745" s="6" t="str">
        <f t="shared" si="35"/>
        <v>_</v>
      </c>
    </row>
    <row r="746" spans="1:47" hidden="1" x14ac:dyDescent="0.35">
      <c r="A746" s="8"/>
      <c r="B746" s="9"/>
      <c r="C746" s="9"/>
      <c r="D746" s="9"/>
      <c r="E746" s="9"/>
      <c r="F746" s="9"/>
      <c r="G746" s="9"/>
      <c r="H746" s="9"/>
      <c r="I746" s="9"/>
      <c r="J746" s="9"/>
      <c r="K746" s="9"/>
      <c r="L746" s="9"/>
      <c r="M746" s="9"/>
      <c r="N746" s="9"/>
      <c r="O746" s="9"/>
      <c r="P746" s="9"/>
      <c r="Q746" s="9"/>
      <c r="R746" s="9"/>
      <c r="S746" s="9"/>
      <c r="T746" s="9"/>
      <c r="U746" s="9"/>
      <c r="V746" s="9"/>
      <c r="W746" s="9"/>
      <c r="X746" s="9"/>
      <c r="Y746" s="9"/>
      <c r="Z746" s="9"/>
      <c r="AA746" s="9"/>
      <c r="AB746" s="9"/>
      <c r="AC746" s="9"/>
      <c r="AD746" s="9"/>
      <c r="AE746" s="9"/>
      <c r="AF746" s="9"/>
      <c r="AG746" s="9"/>
      <c r="AH746" s="9"/>
      <c r="AI746" s="9"/>
      <c r="AJ746" s="9"/>
      <c r="AK746" s="9"/>
      <c r="AL746" s="9"/>
      <c r="AM746" s="10"/>
      <c r="AN746" s="535"/>
      <c r="AO746" s="6">
        <f t="shared" si="33"/>
        <v>0</v>
      </c>
      <c r="AP746" s="6" t="str">
        <f>IF($D746="","",IF(COUNTIF(SPDB!$B$5:$B$50,$D746)=0,"適用無い？確認して",_xlfn.XLOOKUP($D746,SPDB!$B$5:$B$50,SPDB!$H$5:$H$50,"",,)))</f>
        <v/>
      </c>
      <c r="AQ746" s="112"/>
      <c r="AR746" s="6" t="str">
        <f t="shared" si="34"/>
        <v/>
      </c>
      <c r="AS746" s="6" t="str">
        <f>IF(D746="","",IF(AP746=0,"データ無!!",IF(COUNTIF(WeDB!$D$4:$D$183,$AP746)&gt;0,"WE適用",IF(AP746="適用無い？確認して","データ無!!",IF(AP746="（適用外）","適用無し","WE適用")))))</f>
        <v/>
      </c>
      <c r="AT746" s="6" t="str">
        <f>IF(AND(AS746="WE適用",COUNTIF(Planning!$AS$10:$AS$896,$AP746&amp;"_"&amp;$AR746)&gt;0),"計画ok",IF(AND(AS746="WE適用",COUNTIF(Planning!$AS$10:$AS$896,$AP746&amp;"_"&amp;$AR746)=0),"未反映NG",""))</f>
        <v/>
      </c>
      <c r="AU746" s="6" t="str">
        <f t="shared" si="35"/>
        <v>_</v>
      </c>
    </row>
    <row r="747" spans="1:47" hidden="1" x14ac:dyDescent="0.35">
      <c r="A747" s="8"/>
      <c r="B747" s="9"/>
      <c r="C747" s="9"/>
      <c r="D747" s="9"/>
      <c r="E747" s="9"/>
      <c r="F747" s="9"/>
      <c r="G747" s="9"/>
      <c r="H747" s="9"/>
      <c r="I747" s="9"/>
      <c r="J747" s="9"/>
      <c r="K747" s="9"/>
      <c r="L747" s="9"/>
      <c r="M747" s="9"/>
      <c r="N747" s="9"/>
      <c r="O747" s="9"/>
      <c r="P747" s="9"/>
      <c r="Q747" s="9"/>
      <c r="R747" s="9"/>
      <c r="S747" s="9"/>
      <c r="T747" s="9"/>
      <c r="U747" s="9"/>
      <c r="V747" s="9"/>
      <c r="W747" s="9"/>
      <c r="X747" s="9"/>
      <c r="Y747" s="9"/>
      <c r="Z747" s="9"/>
      <c r="AA747" s="9"/>
      <c r="AB747" s="9"/>
      <c r="AC747" s="9"/>
      <c r="AD747" s="9"/>
      <c r="AE747" s="9"/>
      <c r="AF747" s="9"/>
      <c r="AG747" s="9"/>
      <c r="AH747" s="9"/>
      <c r="AI747" s="9"/>
      <c r="AJ747" s="9"/>
      <c r="AK747" s="9"/>
      <c r="AL747" s="9"/>
      <c r="AM747" s="10"/>
      <c r="AN747" s="535"/>
      <c r="AO747" s="6">
        <f t="shared" si="33"/>
        <v>0</v>
      </c>
      <c r="AP747" s="6" t="str">
        <f>IF($D747="","",IF(COUNTIF(SPDB!$B$5:$B$50,$D747)=0,"適用無い？確認して",_xlfn.XLOOKUP($D747,SPDB!$B$5:$B$50,SPDB!$H$5:$H$50,"",,)))</f>
        <v/>
      </c>
      <c r="AQ747" s="112"/>
      <c r="AR747" s="6" t="str">
        <f t="shared" si="34"/>
        <v/>
      </c>
      <c r="AS747" s="6" t="str">
        <f>IF(D747="","",IF(AP747=0,"データ無!!",IF(COUNTIF(WeDB!$D$4:$D$183,$AP747)&gt;0,"WE適用",IF(AP747="適用無い？確認して","データ無!!",IF(AP747="（適用外）","適用無し","WE適用")))))</f>
        <v/>
      </c>
      <c r="AT747" s="6" t="str">
        <f>IF(AND(AS747="WE適用",COUNTIF(Planning!$AS$10:$AS$896,$AP747&amp;"_"&amp;$AR747)&gt;0),"計画ok",IF(AND(AS747="WE適用",COUNTIF(Planning!$AS$10:$AS$896,$AP747&amp;"_"&amp;$AR747)=0),"未反映NG",""))</f>
        <v/>
      </c>
      <c r="AU747" s="6" t="str">
        <f t="shared" si="35"/>
        <v>_</v>
      </c>
    </row>
    <row r="748" spans="1:47" hidden="1" x14ac:dyDescent="0.35">
      <c r="A748" s="8"/>
      <c r="B748" s="9"/>
      <c r="C748" s="9"/>
      <c r="D748" s="9"/>
      <c r="E748" s="9"/>
      <c r="F748" s="9"/>
      <c r="G748" s="9"/>
      <c r="H748" s="9"/>
      <c r="I748" s="9"/>
      <c r="J748" s="9"/>
      <c r="K748" s="9"/>
      <c r="L748" s="9"/>
      <c r="M748" s="9"/>
      <c r="N748" s="9"/>
      <c r="O748" s="9"/>
      <c r="P748" s="9"/>
      <c r="Q748" s="9"/>
      <c r="R748" s="9"/>
      <c r="S748" s="9"/>
      <c r="T748" s="9"/>
      <c r="U748" s="9"/>
      <c r="V748" s="9"/>
      <c r="W748" s="9"/>
      <c r="X748" s="9"/>
      <c r="Y748" s="9"/>
      <c r="Z748" s="9"/>
      <c r="AA748" s="9"/>
      <c r="AB748" s="9"/>
      <c r="AC748" s="9"/>
      <c r="AD748" s="9"/>
      <c r="AE748" s="9"/>
      <c r="AF748" s="9"/>
      <c r="AG748" s="9"/>
      <c r="AH748" s="9"/>
      <c r="AI748" s="9"/>
      <c r="AJ748" s="9"/>
      <c r="AK748" s="9"/>
      <c r="AL748" s="9"/>
      <c r="AM748" s="10"/>
      <c r="AN748" s="535"/>
      <c r="AO748" s="6">
        <f t="shared" si="33"/>
        <v>0</v>
      </c>
      <c r="AP748" s="6" t="str">
        <f>IF($D748="","",IF(COUNTIF(SPDB!$B$5:$B$50,$D748)=0,"適用無い？確認して",_xlfn.XLOOKUP($D748,SPDB!$B$5:$B$50,SPDB!$H$5:$H$50,"",,)))</f>
        <v/>
      </c>
      <c r="AQ748" s="112"/>
      <c r="AR748" s="6" t="str">
        <f t="shared" si="34"/>
        <v/>
      </c>
      <c r="AS748" s="6" t="str">
        <f>IF(D748="","",IF(AP748=0,"データ無!!",IF(COUNTIF(WeDB!$D$4:$D$183,$AP748)&gt;0,"WE適用",IF(AP748="適用無い？確認して","データ無!!",IF(AP748="（適用外）","適用無し","WE適用")))))</f>
        <v/>
      </c>
      <c r="AT748" s="6" t="str">
        <f>IF(AND(AS748="WE適用",COUNTIF(Planning!$AS$10:$AS$896,$AP748&amp;"_"&amp;$AR748)&gt;0),"計画ok",IF(AND(AS748="WE適用",COUNTIF(Planning!$AS$10:$AS$896,$AP748&amp;"_"&amp;$AR748)=0),"未反映NG",""))</f>
        <v/>
      </c>
      <c r="AU748" s="6" t="str">
        <f t="shared" si="35"/>
        <v>_</v>
      </c>
    </row>
    <row r="749" spans="1:47" hidden="1" x14ac:dyDescent="0.35">
      <c r="A749" s="8"/>
      <c r="B749" s="9"/>
      <c r="C749" s="9"/>
      <c r="D749" s="9"/>
      <c r="E749" s="9"/>
      <c r="F749" s="9"/>
      <c r="G749" s="9"/>
      <c r="H749" s="9"/>
      <c r="I749" s="9"/>
      <c r="J749" s="9"/>
      <c r="K749" s="9"/>
      <c r="L749" s="9"/>
      <c r="M749" s="9"/>
      <c r="N749" s="9"/>
      <c r="O749" s="9"/>
      <c r="P749" s="9"/>
      <c r="Q749" s="9"/>
      <c r="R749" s="9"/>
      <c r="S749" s="9"/>
      <c r="T749" s="9"/>
      <c r="U749" s="9"/>
      <c r="V749" s="9"/>
      <c r="W749" s="9"/>
      <c r="X749" s="9"/>
      <c r="Y749" s="9"/>
      <c r="Z749" s="9"/>
      <c r="AA749" s="9"/>
      <c r="AB749" s="9"/>
      <c r="AC749" s="9"/>
      <c r="AD749" s="9"/>
      <c r="AE749" s="9"/>
      <c r="AF749" s="9"/>
      <c r="AG749" s="9"/>
      <c r="AH749" s="9"/>
      <c r="AI749" s="9"/>
      <c r="AJ749" s="9"/>
      <c r="AK749" s="9"/>
      <c r="AL749" s="9"/>
      <c r="AM749" s="10"/>
      <c r="AN749" s="535"/>
      <c r="AO749" s="6">
        <f t="shared" si="33"/>
        <v>0</v>
      </c>
      <c r="AP749" s="6" t="str">
        <f>IF($D749="","",IF(COUNTIF(SPDB!$B$5:$B$50,$D749)=0,"適用無い？確認して",_xlfn.XLOOKUP($D749,SPDB!$B$5:$B$50,SPDB!$H$5:$H$50,"",,)))</f>
        <v/>
      </c>
      <c r="AQ749" s="112"/>
      <c r="AR749" s="6" t="str">
        <f t="shared" si="34"/>
        <v/>
      </c>
      <c r="AS749" s="6" t="str">
        <f>IF(D749="","",IF(AP749=0,"データ無!!",IF(COUNTIF(WeDB!$D$4:$D$183,$AP749)&gt;0,"WE適用",IF(AP749="適用無い？確認して","データ無!!",IF(AP749="（適用外）","適用無し","WE適用")))))</f>
        <v/>
      </c>
      <c r="AT749" s="6" t="str">
        <f>IF(AND(AS749="WE適用",COUNTIF(Planning!$AS$10:$AS$896,$AP749&amp;"_"&amp;$AR749)&gt;0),"計画ok",IF(AND(AS749="WE適用",COUNTIF(Planning!$AS$10:$AS$896,$AP749&amp;"_"&amp;$AR749)=0),"未反映NG",""))</f>
        <v/>
      </c>
      <c r="AU749" s="6" t="str">
        <f t="shared" si="35"/>
        <v>_</v>
      </c>
    </row>
    <row r="750" spans="1:47" hidden="1" x14ac:dyDescent="0.35">
      <c r="A750" s="8"/>
      <c r="B750" s="9"/>
      <c r="C750" s="9"/>
      <c r="D750" s="9"/>
      <c r="E750" s="9"/>
      <c r="F750" s="9"/>
      <c r="G750" s="9"/>
      <c r="H750" s="9"/>
      <c r="I750" s="9"/>
      <c r="J750" s="9"/>
      <c r="K750" s="9"/>
      <c r="L750" s="9"/>
      <c r="M750" s="9"/>
      <c r="N750" s="9"/>
      <c r="O750" s="9"/>
      <c r="P750" s="9"/>
      <c r="Q750" s="9"/>
      <c r="R750" s="9"/>
      <c r="S750" s="9"/>
      <c r="T750" s="9"/>
      <c r="U750" s="9"/>
      <c r="V750" s="9"/>
      <c r="W750" s="9"/>
      <c r="X750" s="9"/>
      <c r="Y750" s="9"/>
      <c r="Z750" s="9"/>
      <c r="AA750" s="9"/>
      <c r="AB750" s="9"/>
      <c r="AC750" s="9"/>
      <c r="AD750" s="9"/>
      <c r="AE750" s="9"/>
      <c r="AF750" s="9"/>
      <c r="AG750" s="9"/>
      <c r="AH750" s="9"/>
      <c r="AI750" s="9"/>
      <c r="AJ750" s="9"/>
      <c r="AK750" s="9"/>
      <c r="AL750" s="9"/>
      <c r="AM750" s="10"/>
      <c r="AN750" s="535"/>
      <c r="AO750" s="6">
        <f t="shared" si="33"/>
        <v>0</v>
      </c>
      <c r="AP750" s="6" t="str">
        <f>IF($D750="","",IF(COUNTIF(SPDB!$B$5:$B$50,$D750)=0,"適用無い？確認して",_xlfn.XLOOKUP($D750,SPDB!$B$5:$B$50,SPDB!$H$5:$H$50,"",,)))</f>
        <v/>
      </c>
      <c r="AQ750" s="112"/>
      <c r="AR750" s="6" t="str">
        <f t="shared" si="34"/>
        <v/>
      </c>
      <c r="AS750" s="6" t="str">
        <f>IF(D750="","",IF(AP750=0,"データ無!!",IF(COUNTIF(WeDB!$D$4:$D$183,$AP750)&gt;0,"WE適用",IF(AP750="適用無い？確認して","データ無!!",IF(AP750="（適用外）","適用無し","WE適用")))))</f>
        <v/>
      </c>
      <c r="AT750" s="6" t="str">
        <f>IF(AND(AS750="WE適用",COUNTIF(Planning!$AS$10:$AS$896,$AP750&amp;"_"&amp;$AR750)&gt;0),"計画ok",IF(AND(AS750="WE適用",COUNTIF(Planning!$AS$10:$AS$896,$AP750&amp;"_"&amp;$AR750)=0),"未反映NG",""))</f>
        <v/>
      </c>
      <c r="AU750" s="6" t="str">
        <f t="shared" si="35"/>
        <v>_</v>
      </c>
    </row>
    <row r="751" spans="1:47" hidden="1" x14ac:dyDescent="0.35">
      <c r="A751" s="8"/>
      <c r="B751" s="9"/>
      <c r="C751" s="9"/>
      <c r="D751" s="9"/>
      <c r="E751" s="9"/>
      <c r="F751" s="9"/>
      <c r="G751" s="9"/>
      <c r="H751" s="9"/>
      <c r="I751" s="9"/>
      <c r="J751" s="9"/>
      <c r="K751" s="9"/>
      <c r="L751" s="9"/>
      <c r="M751" s="9"/>
      <c r="N751" s="9"/>
      <c r="O751" s="9"/>
      <c r="P751" s="9"/>
      <c r="Q751" s="9"/>
      <c r="R751" s="9"/>
      <c r="S751" s="9"/>
      <c r="T751" s="9"/>
      <c r="U751" s="9"/>
      <c r="V751" s="9"/>
      <c r="W751" s="9"/>
      <c r="X751" s="9"/>
      <c r="Y751" s="9"/>
      <c r="Z751" s="9"/>
      <c r="AA751" s="9"/>
      <c r="AB751" s="9"/>
      <c r="AC751" s="9"/>
      <c r="AD751" s="9"/>
      <c r="AE751" s="9"/>
      <c r="AF751" s="9"/>
      <c r="AG751" s="9"/>
      <c r="AH751" s="9"/>
      <c r="AI751" s="9"/>
      <c r="AJ751" s="9"/>
      <c r="AK751" s="9"/>
      <c r="AL751" s="9"/>
      <c r="AM751" s="10"/>
      <c r="AN751" s="535"/>
      <c r="AO751" s="6">
        <f t="shared" si="33"/>
        <v>0</v>
      </c>
      <c r="AP751" s="6" t="str">
        <f>IF($D751="","",IF(COUNTIF(SPDB!$B$5:$B$50,$D751)=0,"適用無い？確認して",_xlfn.XLOOKUP($D751,SPDB!$B$5:$B$50,SPDB!$H$5:$H$50,"",,)))</f>
        <v/>
      </c>
      <c r="AQ751" s="112"/>
      <c r="AR751" s="6" t="str">
        <f t="shared" si="34"/>
        <v/>
      </c>
      <c r="AS751" s="6" t="str">
        <f>IF(D751="","",IF(AP751=0,"データ無!!",IF(COUNTIF(WeDB!$D$4:$D$183,$AP751)&gt;0,"WE適用",IF(AP751="適用無い？確認して","データ無!!",IF(AP751="（適用外）","適用無し","WE適用")))))</f>
        <v/>
      </c>
      <c r="AT751" s="6" t="str">
        <f>IF(AND(AS751="WE適用",COUNTIF(Planning!$AS$10:$AS$896,$AP751&amp;"_"&amp;$AR751)&gt;0),"計画ok",IF(AND(AS751="WE適用",COUNTIF(Planning!$AS$10:$AS$896,$AP751&amp;"_"&amp;$AR751)=0),"未反映NG",""))</f>
        <v/>
      </c>
      <c r="AU751" s="6" t="str">
        <f t="shared" si="35"/>
        <v>_</v>
      </c>
    </row>
    <row r="752" spans="1:47" hidden="1" x14ac:dyDescent="0.35">
      <c r="A752" s="8"/>
      <c r="B752" s="9"/>
      <c r="C752" s="9"/>
      <c r="D752" s="9"/>
      <c r="E752" s="9"/>
      <c r="F752" s="9"/>
      <c r="G752" s="9"/>
      <c r="H752" s="9"/>
      <c r="I752" s="9"/>
      <c r="J752" s="9"/>
      <c r="K752" s="9"/>
      <c r="L752" s="9"/>
      <c r="M752" s="9"/>
      <c r="N752" s="9"/>
      <c r="O752" s="9"/>
      <c r="P752" s="9"/>
      <c r="Q752" s="9"/>
      <c r="R752" s="9"/>
      <c r="S752" s="9"/>
      <c r="T752" s="9"/>
      <c r="U752" s="9"/>
      <c r="V752" s="9"/>
      <c r="W752" s="9"/>
      <c r="X752" s="9"/>
      <c r="Y752" s="9"/>
      <c r="Z752" s="9"/>
      <c r="AA752" s="9"/>
      <c r="AB752" s="9"/>
      <c r="AC752" s="9"/>
      <c r="AD752" s="9"/>
      <c r="AE752" s="9"/>
      <c r="AF752" s="9"/>
      <c r="AG752" s="9"/>
      <c r="AH752" s="9"/>
      <c r="AI752" s="9"/>
      <c r="AJ752" s="9"/>
      <c r="AK752" s="9"/>
      <c r="AL752" s="9"/>
      <c r="AM752" s="10"/>
      <c r="AN752" s="535"/>
      <c r="AO752" s="6">
        <f t="shared" si="33"/>
        <v>0</v>
      </c>
      <c r="AP752" s="6" t="str">
        <f>IF($D752="","",IF(COUNTIF(SPDB!$B$5:$B$50,$D752)=0,"適用無い？確認して",_xlfn.XLOOKUP($D752,SPDB!$B$5:$B$50,SPDB!$H$5:$H$50,"",,)))</f>
        <v/>
      </c>
      <c r="AQ752" s="112"/>
      <c r="AR752" s="6" t="str">
        <f t="shared" si="34"/>
        <v/>
      </c>
      <c r="AS752" s="6" t="str">
        <f>IF(D752="","",IF(AP752=0,"データ無!!",IF(COUNTIF(WeDB!$D$4:$D$183,$AP752)&gt;0,"WE適用",IF(AP752="適用無い？確認して","データ無!!",IF(AP752="（適用外）","適用無し","WE適用")))))</f>
        <v/>
      </c>
      <c r="AT752" s="6" t="str">
        <f>IF(AND(AS752="WE適用",COUNTIF(Planning!$AS$10:$AS$896,$AP752&amp;"_"&amp;$AR752)&gt;0),"計画ok",IF(AND(AS752="WE適用",COUNTIF(Planning!$AS$10:$AS$896,$AP752&amp;"_"&amp;$AR752)=0),"未反映NG",""))</f>
        <v/>
      </c>
      <c r="AU752" s="6" t="str">
        <f t="shared" si="35"/>
        <v>_</v>
      </c>
    </row>
    <row r="753" spans="1:47" hidden="1" x14ac:dyDescent="0.35">
      <c r="A753" s="8"/>
      <c r="B753" s="9"/>
      <c r="C753" s="9"/>
      <c r="D753" s="9"/>
      <c r="E753" s="9"/>
      <c r="F753" s="9"/>
      <c r="G753" s="9"/>
      <c r="H753" s="9"/>
      <c r="I753" s="9"/>
      <c r="J753" s="9"/>
      <c r="K753" s="9"/>
      <c r="L753" s="9"/>
      <c r="M753" s="9"/>
      <c r="N753" s="9"/>
      <c r="O753" s="9"/>
      <c r="P753" s="9"/>
      <c r="Q753" s="9"/>
      <c r="R753" s="9"/>
      <c r="S753" s="9"/>
      <c r="T753" s="9"/>
      <c r="U753" s="9"/>
      <c r="V753" s="9"/>
      <c r="W753" s="9"/>
      <c r="X753" s="9"/>
      <c r="Y753" s="9"/>
      <c r="Z753" s="9"/>
      <c r="AA753" s="9"/>
      <c r="AB753" s="9"/>
      <c r="AC753" s="9"/>
      <c r="AD753" s="9"/>
      <c r="AE753" s="9"/>
      <c r="AF753" s="9"/>
      <c r="AG753" s="9"/>
      <c r="AH753" s="9"/>
      <c r="AI753" s="9"/>
      <c r="AJ753" s="9"/>
      <c r="AK753" s="9"/>
      <c r="AL753" s="9"/>
      <c r="AM753" s="10"/>
      <c r="AN753" s="535"/>
      <c r="AO753" s="6">
        <f t="shared" si="33"/>
        <v>0</v>
      </c>
      <c r="AP753" s="6" t="str">
        <f>IF($D753="","",IF(COUNTIF(SPDB!$B$5:$B$50,$D753)=0,"適用無い？確認して",_xlfn.XLOOKUP($D753,SPDB!$B$5:$B$50,SPDB!$H$5:$H$50,"",,)))</f>
        <v/>
      </c>
      <c r="AQ753" s="112"/>
      <c r="AR753" s="6" t="str">
        <f t="shared" si="34"/>
        <v/>
      </c>
      <c r="AS753" s="6" t="str">
        <f>IF(D753="","",IF(AP753=0,"データ無!!",IF(COUNTIF(WeDB!$D$4:$D$183,$AP753)&gt;0,"WE適用",IF(AP753="適用無い？確認して","データ無!!",IF(AP753="（適用外）","適用無し","WE適用")))))</f>
        <v/>
      </c>
      <c r="AT753" s="6" t="str">
        <f>IF(AND(AS753="WE適用",COUNTIF(Planning!$AS$10:$AS$896,$AP753&amp;"_"&amp;$AR753)&gt;0),"計画ok",IF(AND(AS753="WE適用",COUNTIF(Planning!$AS$10:$AS$896,$AP753&amp;"_"&amp;$AR753)=0),"未反映NG",""))</f>
        <v/>
      </c>
      <c r="AU753" s="6" t="str">
        <f t="shared" si="35"/>
        <v>_</v>
      </c>
    </row>
    <row r="754" spans="1:47" hidden="1" x14ac:dyDescent="0.35">
      <c r="A754" s="8"/>
      <c r="B754" s="9"/>
      <c r="C754" s="9"/>
      <c r="D754" s="9"/>
      <c r="E754" s="9"/>
      <c r="F754" s="9"/>
      <c r="G754" s="9"/>
      <c r="H754" s="9"/>
      <c r="I754" s="9"/>
      <c r="J754" s="9"/>
      <c r="K754" s="9"/>
      <c r="L754" s="9"/>
      <c r="M754" s="9"/>
      <c r="N754" s="9"/>
      <c r="O754" s="9"/>
      <c r="P754" s="9"/>
      <c r="Q754" s="9"/>
      <c r="R754" s="9"/>
      <c r="S754" s="9"/>
      <c r="T754" s="9"/>
      <c r="U754" s="9"/>
      <c r="V754" s="9"/>
      <c r="W754" s="9"/>
      <c r="X754" s="9"/>
      <c r="Y754" s="9"/>
      <c r="Z754" s="9"/>
      <c r="AA754" s="9"/>
      <c r="AB754" s="9"/>
      <c r="AC754" s="9"/>
      <c r="AD754" s="9"/>
      <c r="AE754" s="9"/>
      <c r="AF754" s="9"/>
      <c r="AG754" s="9"/>
      <c r="AH754" s="9"/>
      <c r="AI754" s="9"/>
      <c r="AJ754" s="9"/>
      <c r="AK754" s="9"/>
      <c r="AL754" s="9"/>
      <c r="AM754" s="10"/>
      <c r="AN754" s="535"/>
      <c r="AO754" s="6">
        <f t="shared" si="33"/>
        <v>0</v>
      </c>
      <c r="AP754" s="6" t="str">
        <f>IF($D754="","",IF(COUNTIF(SPDB!$B$5:$B$50,$D754)=0,"適用無い？確認して",_xlfn.XLOOKUP($D754,SPDB!$B$5:$B$50,SPDB!$H$5:$H$50,"",,)))</f>
        <v/>
      </c>
      <c r="AQ754" s="112"/>
      <c r="AR754" s="6" t="str">
        <f t="shared" si="34"/>
        <v/>
      </c>
      <c r="AS754" s="6" t="str">
        <f>IF(D754="","",IF(AP754=0,"データ無!!",IF(COUNTIF(WeDB!$D$4:$D$183,$AP754)&gt;0,"WE適用",IF(AP754="適用無い？確認して","データ無!!",IF(AP754="（適用外）","適用無し","WE適用")))))</f>
        <v/>
      </c>
      <c r="AT754" s="6" t="str">
        <f>IF(AND(AS754="WE適用",COUNTIF(Planning!$AS$10:$AS$896,$AP754&amp;"_"&amp;$AR754)&gt;0),"計画ok",IF(AND(AS754="WE適用",COUNTIF(Planning!$AS$10:$AS$896,$AP754&amp;"_"&amp;$AR754)=0),"未反映NG",""))</f>
        <v/>
      </c>
      <c r="AU754" s="6" t="str">
        <f t="shared" si="35"/>
        <v>_</v>
      </c>
    </row>
    <row r="755" spans="1:47" hidden="1" x14ac:dyDescent="0.35">
      <c r="A755" s="8"/>
      <c r="B755" s="9"/>
      <c r="C755" s="9"/>
      <c r="D755" s="9"/>
      <c r="E755" s="9"/>
      <c r="F755" s="9"/>
      <c r="G755" s="9"/>
      <c r="H755" s="9"/>
      <c r="I755" s="9"/>
      <c r="J755" s="9"/>
      <c r="K755" s="9"/>
      <c r="L755" s="9"/>
      <c r="M755" s="9"/>
      <c r="N755" s="9"/>
      <c r="O755" s="9"/>
      <c r="P755" s="9"/>
      <c r="Q755" s="9"/>
      <c r="R755" s="9"/>
      <c r="S755" s="9"/>
      <c r="T755" s="9"/>
      <c r="U755" s="9"/>
      <c r="V755" s="9"/>
      <c r="W755" s="9"/>
      <c r="X755" s="9"/>
      <c r="Y755" s="9"/>
      <c r="Z755" s="9"/>
      <c r="AA755" s="9"/>
      <c r="AB755" s="9"/>
      <c r="AC755" s="9"/>
      <c r="AD755" s="9"/>
      <c r="AE755" s="9"/>
      <c r="AF755" s="9"/>
      <c r="AG755" s="9"/>
      <c r="AH755" s="9"/>
      <c r="AI755" s="9"/>
      <c r="AJ755" s="9"/>
      <c r="AK755" s="9"/>
      <c r="AL755" s="9"/>
      <c r="AM755" s="10"/>
      <c r="AN755" s="535"/>
      <c r="AO755" s="6">
        <f t="shared" si="33"/>
        <v>0</v>
      </c>
      <c r="AP755" s="6" t="str">
        <f>IF($D755="","",IF(COUNTIF(SPDB!$B$5:$B$50,$D755)=0,"適用無い？確認して",_xlfn.XLOOKUP($D755,SPDB!$B$5:$B$50,SPDB!$H$5:$H$50,"",,)))</f>
        <v/>
      </c>
      <c r="AQ755" s="112"/>
      <c r="AR755" s="6" t="str">
        <f t="shared" si="34"/>
        <v/>
      </c>
      <c r="AS755" s="6" t="str">
        <f>IF(D755="","",IF(AP755=0,"データ無!!",IF(COUNTIF(WeDB!$D$4:$D$183,$AP755)&gt;0,"WE適用",IF(AP755="適用無い？確認して","データ無!!",IF(AP755="（適用外）","適用無し","WE適用")))))</f>
        <v/>
      </c>
      <c r="AT755" s="6" t="str">
        <f>IF(AND(AS755="WE適用",COUNTIF(Planning!$AS$10:$AS$896,$AP755&amp;"_"&amp;$AR755)&gt;0),"計画ok",IF(AND(AS755="WE適用",COUNTIF(Planning!$AS$10:$AS$896,$AP755&amp;"_"&amp;$AR755)=0),"未反映NG",""))</f>
        <v/>
      </c>
      <c r="AU755" s="6" t="str">
        <f t="shared" si="35"/>
        <v>_</v>
      </c>
    </row>
    <row r="756" spans="1:47" hidden="1" x14ac:dyDescent="0.35">
      <c r="A756" s="8"/>
      <c r="B756" s="9"/>
      <c r="C756" s="9"/>
      <c r="D756" s="9"/>
      <c r="E756" s="9"/>
      <c r="F756" s="9"/>
      <c r="G756" s="9"/>
      <c r="H756" s="9"/>
      <c r="I756" s="9"/>
      <c r="J756" s="9"/>
      <c r="K756" s="9"/>
      <c r="L756" s="9"/>
      <c r="M756" s="9"/>
      <c r="N756" s="9"/>
      <c r="O756" s="9"/>
      <c r="P756" s="9"/>
      <c r="Q756" s="9"/>
      <c r="R756" s="9"/>
      <c r="S756" s="9"/>
      <c r="T756" s="9"/>
      <c r="U756" s="9"/>
      <c r="V756" s="9"/>
      <c r="W756" s="9"/>
      <c r="X756" s="9"/>
      <c r="Y756" s="9"/>
      <c r="Z756" s="9"/>
      <c r="AA756" s="9"/>
      <c r="AB756" s="9"/>
      <c r="AC756" s="9"/>
      <c r="AD756" s="9"/>
      <c r="AE756" s="9"/>
      <c r="AF756" s="9"/>
      <c r="AG756" s="9"/>
      <c r="AH756" s="9"/>
      <c r="AI756" s="9"/>
      <c r="AJ756" s="9"/>
      <c r="AK756" s="9"/>
      <c r="AL756" s="9"/>
      <c r="AM756" s="10"/>
      <c r="AN756" s="535"/>
      <c r="AO756" s="6">
        <f t="shared" si="33"/>
        <v>0</v>
      </c>
      <c r="AP756" s="6" t="str">
        <f>IF($D756="","",IF(COUNTIF(SPDB!$B$5:$B$50,$D756)=0,"適用無い？確認して",_xlfn.XLOOKUP($D756,SPDB!$B$5:$B$50,SPDB!$H$5:$H$50,"",,)))</f>
        <v/>
      </c>
      <c r="AQ756" s="112"/>
      <c r="AR756" s="6" t="str">
        <f t="shared" si="34"/>
        <v/>
      </c>
      <c r="AS756" s="6" t="str">
        <f>IF(D756="","",IF(AP756=0,"データ無!!",IF(COUNTIF(WeDB!$D$4:$D$183,$AP756)&gt;0,"WE適用",IF(AP756="適用無い？確認して","データ無!!",IF(AP756="（適用外）","適用無し","WE適用")))))</f>
        <v/>
      </c>
      <c r="AT756" s="6" t="str">
        <f>IF(AND(AS756="WE適用",COUNTIF(Planning!$AS$10:$AS$896,$AP756&amp;"_"&amp;$AR756)&gt;0),"計画ok",IF(AND(AS756="WE適用",COUNTIF(Planning!$AS$10:$AS$896,$AP756&amp;"_"&amp;$AR756)=0),"未反映NG",""))</f>
        <v/>
      </c>
      <c r="AU756" s="6" t="str">
        <f t="shared" si="35"/>
        <v>_</v>
      </c>
    </row>
    <row r="757" spans="1:47" hidden="1" x14ac:dyDescent="0.35">
      <c r="A757" s="8"/>
      <c r="B757" s="9"/>
      <c r="C757" s="9"/>
      <c r="D757" s="9"/>
      <c r="E757" s="9"/>
      <c r="F757" s="9"/>
      <c r="G757" s="9"/>
      <c r="H757" s="9"/>
      <c r="I757" s="9"/>
      <c r="J757" s="9"/>
      <c r="K757" s="9"/>
      <c r="L757" s="9"/>
      <c r="M757" s="9"/>
      <c r="N757" s="9"/>
      <c r="O757" s="9"/>
      <c r="P757" s="9"/>
      <c r="Q757" s="9"/>
      <c r="R757" s="9"/>
      <c r="S757" s="9"/>
      <c r="T757" s="9"/>
      <c r="U757" s="9"/>
      <c r="V757" s="9"/>
      <c r="W757" s="9"/>
      <c r="X757" s="9"/>
      <c r="Y757" s="9"/>
      <c r="Z757" s="9"/>
      <c r="AA757" s="9"/>
      <c r="AB757" s="9"/>
      <c r="AC757" s="9"/>
      <c r="AD757" s="9"/>
      <c r="AE757" s="9"/>
      <c r="AF757" s="9"/>
      <c r="AG757" s="9"/>
      <c r="AH757" s="9"/>
      <c r="AI757" s="9"/>
      <c r="AJ757" s="9"/>
      <c r="AK757" s="9"/>
      <c r="AL757" s="9"/>
      <c r="AM757" s="10"/>
      <c r="AN757" s="535"/>
      <c r="AO757" s="6">
        <f t="shared" si="33"/>
        <v>0</v>
      </c>
      <c r="AP757" s="6" t="str">
        <f>IF($D757="","",IF(COUNTIF(SPDB!$B$5:$B$50,$D757)=0,"適用無い？確認して",_xlfn.XLOOKUP($D757,SPDB!$B$5:$B$50,SPDB!$H$5:$H$50,"",,)))</f>
        <v/>
      </c>
      <c r="AQ757" s="112"/>
      <c r="AR757" s="6" t="str">
        <f t="shared" si="34"/>
        <v/>
      </c>
      <c r="AS757" s="6" t="str">
        <f>IF(D757="","",IF(AP757=0,"データ無!!",IF(COUNTIF(WeDB!$D$4:$D$183,$AP757)&gt;0,"WE適用",IF(AP757="適用無い？確認して","データ無!!",IF(AP757="（適用外）","適用無し","WE適用")))))</f>
        <v/>
      </c>
      <c r="AT757" s="6" t="str">
        <f>IF(AND(AS757="WE適用",COUNTIF(Planning!$AS$10:$AS$896,$AP757&amp;"_"&amp;$AR757)&gt;0),"計画ok",IF(AND(AS757="WE適用",COUNTIF(Planning!$AS$10:$AS$896,$AP757&amp;"_"&amp;$AR757)=0),"未反映NG",""))</f>
        <v/>
      </c>
      <c r="AU757" s="6" t="str">
        <f t="shared" si="35"/>
        <v>_</v>
      </c>
    </row>
    <row r="758" spans="1:47" hidden="1" x14ac:dyDescent="0.35">
      <c r="A758" s="8"/>
      <c r="B758" s="9"/>
      <c r="C758" s="9"/>
      <c r="D758" s="9"/>
      <c r="E758" s="9"/>
      <c r="F758" s="9"/>
      <c r="G758" s="9"/>
      <c r="H758" s="9"/>
      <c r="I758" s="9"/>
      <c r="J758" s="9"/>
      <c r="K758" s="9"/>
      <c r="L758" s="9"/>
      <c r="M758" s="9"/>
      <c r="N758" s="9"/>
      <c r="O758" s="9"/>
      <c r="P758" s="9"/>
      <c r="Q758" s="9"/>
      <c r="R758" s="9"/>
      <c r="S758" s="9"/>
      <c r="T758" s="9"/>
      <c r="U758" s="9"/>
      <c r="V758" s="9"/>
      <c r="W758" s="9"/>
      <c r="X758" s="9"/>
      <c r="Y758" s="9"/>
      <c r="Z758" s="9"/>
      <c r="AA758" s="9"/>
      <c r="AB758" s="9"/>
      <c r="AC758" s="9"/>
      <c r="AD758" s="9"/>
      <c r="AE758" s="9"/>
      <c r="AF758" s="9"/>
      <c r="AG758" s="9"/>
      <c r="AH758" s="9"/>
      <c r="AI758" s="9"/>
      <c r="AJ758" s="9"/>
      <c r="AK758" s="9"/>
      <c r="AL758" s="9"/>
      <c r="AM758" s="10"/>
      <c r="AN758" s="535"/>
      <c r="AO758" s="6">
        <f t="shared" si="33"/>
        <v>0</v>
      </c>
      <c r="AP758" s="6" t="str">
        <f>IF($D758="","",IF(COUNTIF(SPDB!$B$5:$B$50,$D758)=0,"適用無い？確認して",_xlfn.XLOOKUP($D758,SPDB!$B$5:$B$50,SPDB!$H$5:$H$50,"",,)))</f>
        <v/>
      </c>
      <c r="AQ758" s="112"/>
      <c r="AR758" s="6" t="str">
        <f t="shared" si="34"/>
        <v/>
      </c>
      <c r="AS758" s="6" t="str">
        <f>IF(D758="","",IF(AP758=0,"データ無!!",IF(COUNTIF(WeDB!$D$4:$D$183,$AP758)&gt;0,"WE適用",IF(AP758="適用無い？確認して","データ無!!",IF(AP758="（適用外）","適用無し","WE適用")))))</f>
        <v/>
      </c>
      <c r="AT758" s="6" t="str">
        <f>IF(AND(AS758="WE適用",COUNTIF(Planning!$AS$10:$AS$896,$AP758&amp;"_"&amp;$AR758)&gt;0),"計画ok",IF(AND(AS758="WE適用",COUNTIF(Planning!$AS$10:$AS$896,$AP758&amp;"_"&amp;$AR758)=0),"未反映NG",""))</f>
        <v/>
      </c>
      <c r="AU758" s="6" t="str">
        <f t="shared" si="35"/>
        <v>_</v>
      </c>
    </row>
    <row r="759" spans="1:47" hidden="1" x14ac:dyDescent="0.35">
      <c r="A759" s="8"/>
      <c r="B759" s="9"/>
      <c r="C759" s="9"/>
      <c r="D759" s="9"/>
      <c r="E759" s="9"/>
      <c r="F759" s="9"/>
      <c r="G759" s="9"/>
      <c r="H759" s="9"/>
      <c r="I759" s="9"/>
      <c r="J759" s="9"/>
      <c r="K759" s="9"/>
      <c r="L759" s="9"/>
      <c r="M759" s="9"/>
      <c r="N759" s="9"/>
      <c r="O759" s="9"/>
      <c r="P759" s="9"/>
      <c r="Q759" s="9"/>
      <c r="R759" s="9"/>
      <c r="S759" s="9"/>
      <c r="T759" s="9"/>
      <c r="U759" s="9"/>
      <c r="V759" s="9"/>
      <c r="W759" s="9"/>
      <c r="X759" s="9"/>
      <c r="Y759" s="9"/>
      <c r="Z759" s="9"/>
      <c r="AA759" s="9"/>
      <c r="AB759" s="9"/>
      <c r="AC759" s="9"/>
      <c r="AD759" s="9"/>
      <c r="AE759" s="9"/>
      <c r="AF759" s="9"/>
      <c r="AG759" s="9"/>
      <c r="AH759" s="9"/>
      <c r="AI759" s="9"/>
      <c r="AJ759" s="9"/>
      <c r="AK759" s="9"/>
      <c r="AL759" s="9"/>
      <c r="AM759" s="10"/>
      <c r="AN759" s="535"/>
      <c r="AO759" s="6">
        <f t="shared" si="33"/>
        <v>0</v>
      </c>
      <c r="AP759" s="6" t="str">
        <f>IF($D759="","",IF(COUNTIF(SPDB!$B$5:$B$50,$D759)=0,"適用無い？確認して",_xlfn.XLOOKUP($D759,SPDB!$B$5:$B$50,SPDB!$H$5:$H$50,"",,)))</f>
        <v/>
      </c>
      <c r="AQ759" s="112"/>
      <c r="AR759" s="6" t="str">
        <f t="shared" si="34"/>
        <v/>
      </c>
      <c r="AS759" s="6" t="str">
        <f>IF(D759="","",IF(AP759=0,"データ無!!",IF(COUNTIF(WeDB!$D$4:$D$183,$AP759)&gt;0,"WE適用",IF(AP759="適用無い？確認して","データ無!!",IF(AP759="（適用外）","適用無し","WE適用")))))</f>
        <v/>
      </c>
      <c r="AT759" s="6" t="str">
        <f>IF(AND(AS759="WE適用",COUNTIF(Planning!$AS$10:$AS$896,$AP759&amp;"_"&amp;$AR759)&gt;0),"計画ok",IF(AND(AS759="WE適用",COUNTIF(Planning!$AS$10:$AS$896,$AP759&amp;"_"&amp;$AR759)=0),"未反映NG",""))</f>
        <v/>
      </c>
      <c r="AU759" s="6" t="str">
        <f t="shared" si="35"/>
        <v>_</v>
      </c>
    </row>
    <row r="760" spans="1:47" hidden="1" x14ac:dyDescent="0.35">
      <c r="A760" s="8"/>
      <c r="B760" s="9"/>
      <c r="C760" s="9"/>
      <c r="D760" s="9"/>
      <c r="E760" s="9"/>
      <c r="F760" s="9"/>
      <c r="G760" s="9"/>
      <c r="H760" s="9"/>
      <c r="I760" s="9"/>
      <c r="J760" s="9"/>
      <c r="K760" s="9"/>
      <c r="L760" s="9"/>
      <c r="M760" s="9"/>
      <c r="N760" s="9"/>
      <c r="O760" s="9"/>
      <c r="P760" s="9"/>
      <c r="Q760" s="9"/>
      <c r="R760" s="9"/>
      <c r="S760" s="9"/>
      <c r="T760" s="9"/>
      <c r="U760" s="9"/>
      <c r="V760" s="9"/>
      <c r="W760" s="9"/>
      <c r="X760" s="9"/>
      <c r="Y760" s="9"/>
      <c r="Z760" s="9"/>
      <c r="AA760" s="9"/>
      <c r="AB760" s="9"/>
      <c r="AC760" s="9"/>
      <c r="AD760" s="9"/>
      <c r="AE760" s="9"/>
      <c r="AF760" s="9"/>
      <c r="AG760" s="9"/>
      <c r="AH760" s="9"/>
      <c r="AI760" s="9"/>
      <c r="AJ760" s="9"/>
      <c r="AK760" s="9"/>
      <c r="AL760" s="9"/>
      <c r="AM760" s="10"/>
      <c r="AN760" s="535"/>
      <c r="AO760" s="6">
        <f t="shared" si="33"/>
        <v>0</v>
      </c>
      <c r="AP760" s="6" t="str">
        <f>IF($D760="","",IF(COUNTIF(SPDB!$B$5:$B$50,$D760)=0,"適用無い？確認して",_xlfn.XLOOKUP($D760,SPDB!$B$5:$B$50,SPDB!$H$5:$H$50,"",,)))</f>
        <v/>
      </c>
      <c r="AQ760" s="112"/>
      <c r="AR760" s="6" t="str">
        <f t="shared" si="34"/>
        <v/>
      </c>
      <c r="AS760" s="6" t="str">
        <f>IF(D760="","",IF(AP760=0,"データ無!!",IF(COUNTIF(WeDB!$D$4:$D$183,$AP760)&gt;0,"WE適用",IF(AP760="適用無い？確認して","データ無!!",IF(AP760="（適用外）","適用無し","WE適用")))))</f>
        <v/>
      </c>
      <c r="AT760" s="6" t="str">
        <f>IF(AND(AS760="WE適用",COUNTIF(Planning!$AS$10:$AS$896,$AP760&amp;"_"&amp;$AR760)&gt;0),"計画ok",IF(AND(AS760="WE適用",COUNTIF(Planning!$AS$10:$AS$896,$AP760&amp;"_"&amp;$AR760)=0),"未反映NG",""))</f>
        <v/>
      </c>
      <c r="AU760" s="6" t="str">
        <f t="shared" si="35"/>
        <v>_</v>
      </c>
    </row>
    <row r="761" spans="1:47" hidden="1" x14ac:dyDescent="0.35">
      <c r="A761" s="8"/>
      <c r="B761" s="9"/>
      <c r="C761" s="9"/>
      <c r="D761" s="9"/>
      <c r="E761" s="9"/>
      <c r="F761" s="9"/>
      <c r="G761" s="9"/>
      <c r="H761" s="9"/>
      <c r="I761" s="9"/>
      <c r="J761" s="9"/>
      <c r="K761" s="9"/>
      <c r="L761" s="9"/>
      <c r="M761" s="9"/>
      <c r="N761" s="9"/>
      <c r="O761" s="9"/>
      <c r="P761" s="9"/>
      <c r="Q761" s="9"/>
      <c r="R761" s="9"/>
      <c r="S761" s="9"/>
      <c r="T761" s="9"/>
      <c r="U761" s="9"/>
      <c r="V761" s="9"/>
      <c r="W761" s="9"/>
      <c r="X761" s="9"/>
      <c r="Y761" s="9"/>
      <c r="Z761" s="9"/>
      <c r="AA761" s="9"/>
      <c r="AB761" s="9"/>
      <c r="AC761" s="9"/>
      <c r="AD761" s="9"/>
      <c r="AE761" s="9"/>
      <c r="AF761" s="9"/>
      <c r="AG761" s="9"/>
      <c r="AH761" s="9"/>
      <c r="AI761" s="9"/>
      <c r="AJ761" s="9"/>
      <c r="AK761" s="9"/>
      <c r="AL761" s="9"/>
      <c r="AM761" s="10"/>
      <c r="AN761" s="535"/>
      <c r="AO761" s="6">
        <f t="shared" si="33"/>
        <v>0</v>
      </c>
      <c r="AP761" s="6" t="str">
        <f>IF($D761="","",IF(COUNTIF(SPDB!$B$5:$B$50,$D761)=0,"適用無い？確認して",_xlfn.XLOOKUP($D761,SPDB!$B$5:$B$50,SPDB!$H$5:$H$50,"",,)))</f>
        <v/>
      </c>
      <c r="AQ761" s="112"/>
      <c r="AR761" s="6" t="str">
        <f t="shared" si="34"/>
        <v/>
      </c>
      <c r="AS761" s="6" t="str">
        <f>IF(D761="","",IF(AP761=0,"データ無!!",IF(COUNTIF(WeDB!$D$4:$D$183,$AP761)&gt;0,"WE適用",IF(AP761="適用無い？確認して","データ無!!",IF(AP761="（適用外）","適用無し","WE適用")))))</f>
        <v/>
      </c>
      <c r="AT761" s="6" t="str">
        <f>IF(AND(AS761="WE適用",COUNTIF(Planning!$AS$10:$AS$896,$AP761&amp;"_"&amp;$AR761)&gt;0),"計画ok",IF(AND(AS761="WE適用",COUNTIF(Planning!$AS$10:$AS$896,$AP761&amp;"_"&amp;$AR761)=0),"未反映NG",""))</f>
        <v/>
      </c>
      <c r="AU761" s="6" t="str">
        <f t="shared" si="35"/>
        <v>_</v>
      </c>
    </row>
    <row r="762" spans="1:47" hidden="1" x14ac:dyDescent="0.35">
      <c r="A762" s="8"/>
      <c r="B762" s="9"/>
      <c r="C762" s="9"/>
      <c r="D762" s="9"/>
      <c r="E762" s="9"/>
      <c r="F762" s="9"/>
      <c r="G762" s="9"/>
      <c r="H762" s="9"/>
      <c r="I762" s="9"/>
      <c r="J762" s="9"/>
      <c r="K762" s="9"/>
      <c r="L762" s="9"/>
      <c r="M762" s="9"/>
      <c r="N762" s="9"/>
      <c r="O762" s="9"/>
      <c r="P762" s="9"/>
      <c r="Q762" s="9"/>
      <c r="R762" s="9"/>
      <c r="S762" s="9"/>
      <c r="T762" s="9"/>
      <c r="U762" s="9"/>
      <c r="V762" s="9"/>
      <c r="W762" s="9"/>
      <c r="X762" s="9"/>
      <c r="Y762" s="9"/>
      <c r="Z762" s="9"/>
      <c r="AA762" s="9"/>
      <c r="AB762" s="9"/>
      <c r="AC762" s="9"/>
      <c r="AD762" s="9"/>
      <c r="AE762" s="9"/>
      <c r="AF762" s="9"/>
      <c r="AG762" s="9"/>
      <c r="AH762" s="9"/>
      <c r="AI762" s="9"/>
      <c r="AJ762" s="9"/>
      <c r="AK762" s="9"/>
      <c r="AL762" s="9"/>
      <c r="AM762" s="10"/>
      <c r="AN762" s="535"/>
      <c r="AO762" s="6">
        <f t="shared" si="33"/>
        <v>0</v>
      </c>
      <c r="AP762" s="6" t="str">
        <f>IF($D762="","",IF(COUNTIF(SPDB!$B$5:$B$50,$D762)=0,"適用無い？確認して",_xlfn.XLOOKUP($D762,SPDB!$B$5:$B$50,SPDB!$H$5:$H$50,"",,)))</f>
        <v/>
      </c>
      <c r="AQ762" s="112"/>
      <c r="AR762" s="6" t="str">
        <f t="shared" si="34"/>
        <v/>
      </c>
      <c r="AS762" s="6" t="str">
        <f>IF(D762="","",IF(AP762=0,"データ無!!",IF(COUNTIF(WeDB!$D$4:$D$183,$AP762)&gt;0,"WE適用",IF(AP762="適用無い？確認して","データ無!!",IF(AP762="（適用外）","適用無し","WE適用")))))</f>
        <v/>
      </c>
      <c r="AT762" s="6" t="str">
        <f>IF(AND(AS762="WE適用",COUNTIF(Planning!$AS$10:$AS$896,$AP762&amp;"_"&amp;$AR762)&gt;0),"計画ok",IF(AND(AS762="WE適用",COUNTIF(Planning!$AS$10:$AS$896,$AP762&amp;"_"&amp;$AR762)=0),"未反映NG",""))</f>
        <v/>
      </c>
      <c r="AU762" s="6" t="str">
        <f t="shared" si="35"/>
        <v>_</v>
      </c>
    </row>
    <row r="763" spans="1:47" hidden="1" x14ac:dyDescent="0.35">
      <c r="A763" s="8"/>
      <c r="B763" s="9"/>
      <c r="C763" s="9"/>
      <c r="D763" s="9"/>
      <c r="E763" s="9"/>
      <c r="F763" s="9"/>
      <c r="G763" s="9"/>
      <c r="H763" s="9"/>
      <c r="I763" s="9"/>
      <c r="J763" s="9"/>
      <c r="K763" s="9"/>
      <c r="L763" s="9"/>
      <c r="M763" s="9"/>
      <c r="N763" s="9"/>
      <c r="O763" s="9"/>
      <c r="P763" s="9"/>
      <c r="Q763" s="9"/>
      <c r="R763" s="9"/>
      <c r="S763" s="9"/>
      <c r="T763" s="9"/>
      <c r="U763" s="9"/>
      <c r="V763" s="9"/>
      <c r="W763" s="9"/>
      <c r="X763" s="9"/>
      <c r="Y763" s="9"/>
      <c r="Z763" s="9"/>
      <c r="AA763" s="9"/>
      <c r="AB763" s="9"/>
      <c r="AC763" s="9"/>
      <c r="AD763" s="9"/>
      <c r="AE763" s="9"/>
      <c r="AF763" s="9"/>
      <c r="AG763" s="9"/>
      <c r="AH763" s="9"/>
      <c r="AI763" s="9"/>
      <c r="AJ763" s="9"/>
      <c r="AK763" s="9"/>
      <c r="AL763" s="9"/>
      <c r="AM763" s="10"/>
      <c r="AN763" s="535"/>
      <c r="AO763" s="6">
        <f t="shared" si="33"/>
        <v>0</v>
      </c>
      <c r="AP763" s="6" t="str">
        <f>IF($D763="","",IF(COUNTIF(SPDB!$B$5:$B$50,$D763)=0,"適用無い？確認して",_xlfn.XLOOKUP($D763,SPDB!$B$5:$B$50,SPDB!$H$5:$H$50,"",,)))</f>
        <v/>
      </c>
      <c r="AQ763" s="112"/>
      <c r="AR763" s="6" t="str">
        <f t="shared" si="34"/>
        <v/>
      </c>
      <c r="AS763" s="6" t="str">
        <f>IF(D763="","",IF(AP763=0,"データ無!!",IF(COUNTIF(WeDB!$D$4:$D$183,$AP763)&gt;0,"WE適用",IF(AP763="適用無い？確認して","データ無!!",IF(AP763="（適用外）","適用無し","WE適用")))))</f>
        <v/>
      </c>
      <c r="AT763" s="6" t="str">
        <f>IF(AND(AS763="WE適用",COUNTIF(Planning!$AS$10:$AS$896,$AP763&amp;"_"&amp;$AR763)&gt;0),"計画ok",IF(AND(AS763="WE適用",COUNTIF(Planning!$AS$10:$AS$896,$AP763&amp;"_"&amp;$AR763)=0),"未反映NG",""))</f>
        <v/>
      </c>
      <c r="AU763" s="6" t="str">
        <f t="shared" si="35"/>
        <v>_</v>
      </c>
    </row>
    <row r="764" spans="1:47" hidden="1" x14ac:dyDescent="0.35">
      <c r="A764" s="8"/>
      <c r="B764" s="9"/>
      <c r="C764" s="9"/>
      <c r="D764" s="9"/>
      <c r="E764" s="9"/>
      <c r="F764" s="9"/>
      <c r="G764" s="9"/>
      <c r="H764" s="9"/>
      <c r="I764" s="9"/>
      <c r="J764" s="9"/>
      <c r="K764" s="9"/>
      <c r="L764" s="9"/>
      <c r="M764" s="9"/>
      <c r="N764" s="9"/>
      <c r="O764" s="9"/>
      <c r="P764" s="9"/>
      <c r="Q764" s="9"/>
      <c r="R764" s="9"/>
      <c r="S764" s="9"/>
      <c r="T764" s="9"/>
      <c r="U764" s="9"/>
      <c r="V764" s="9"/>
      <c r="W764" s="9"/>
      <c r="X764" s="9"/>
      <c r="Y764" s="9"/>
      <c r="Z764" s="9"/>
      <c r="AA764" s="9"/>
      <c r="AB764" s="9"/>
      <c r="AC764" s="9"/>
      <c r="AD764" s="9"/>
      <c r="AE764" s="9"/>
      <c r="AF764" s="9"/>
      <c r="AG764" s="9"/>
      <c r="AH764" s="9"/>
      <c r="AI764" s="9"/>
      <c r="AJ764" s="9"/>
      <c r="AK764" s="9"/>
      <c r="AL764" s="9"/>
      <c r="AM764" s="10"/>
      <c r="AN764" s="535"/>
      <c r="AO764" s="6">
        <f t="shared" si="33"/>
        <v>0</v>
      </c>
      <c r="AP764" s="6" t="str">
        <f>IF($D764="","",IF(COUNTIF(SPDB!$B$5:$B$50,$D764)=0,"適用無い？確認して",_xlfn.XLOOKUP($D764,SPDB!$B$5:$B$50,SPDB!$H$5:$H$50,"",,)))</f>
        <v/>
      </c>
      <c r="AQ764" s="112"/>
      <c r="AR764" s="6" t="str">
        <f t="shared" si="34"/>
        <v/>
      </c>
      <c r="AS764" s="6" t="str">
        <f>IF(D764="","",IF(AP764=0,"データ無!!",IF(COUNTIF(WeDB!$D$4:$D$183,$AP764)&gt;0,"WE適用",IF(AP764="適用無い？確認して","データ無!!",IF(AP764="（適用外）","適用無し","WE適用")))))</f>
        <v/>
      </c>
      <c r="AT764" s="6" t="str">
        <f>IF(AND(AS764="WE適用",COUNTIF(Planning!$AS$10:$AS$896,$AP764&amp;"_"&amp;$AR764)&gt;0),"計画ok",IF(AND(AS764="WE適用",COUNTIF(Planning!$AS$10:$AS$896,$AP764&amp;"_"&amp;$AR764)=0),"未反映NG",""))</f>
        <v/>
      </c>
      <c r="AU764" s="6" t="str">
        <f t="shared" si="35"/>
        <v>_</v>
      </c>
    </row>
    <row r="765" spans="1:47" hidden="1" x14ac:dyDescent="0.35">
      <c r="A765" s="8"/>
      <c r="B765" s="9"/>
      <c r="C765" s="9"/>
      <c r="D765" s="9"/>
      <c r="E765" s="9"/>
      <c r="F765" s="9"/>
      <c r="G765" s="9"/>
      <c r="H765" s="9"/>
      <c r="I765" s="9"/>
      <c r="J765" s="9"/>
      <c r="K765" s="9"/>
      <c r="L765" s="9"/>
      <c r="M765" s="9"/>
      <c r="N765" s="9"/>
      <c r="O765" s="9"/>
      <c r="P765" s="9"/>
      <c r="Q765" s="9"/>
      <c r="R765" s="9"/>
      <c r="S765" s="9"/>
      <c r="T765" s="9"/>
      <c r="U765" s="9"/>
      <c r="V765" s="9"/>
      <c r="W765" s="9"/>
      <c r="X765" s="9"/>
      <c r="Y765" s="9"/>
      <c r="Z765" s="9"/>
      <c r="AA765" s="9"/>
      <c r="AB765" s="9"/>
      <c r="AC765" s="9"/>
      <c r="AD765" s="9"/>
      <c r="AE765" s="9"/>
      <c r="AF765" s="9"/>
      <c r="AG765" s="9"/>
      <c r="AH765" s="9"/>
      <c r="AI765" s="9"/>
      <c r="AJ765" s="9"/>
      <c r="AK765" s="9"/>
      <c r="AL765" s="9"/>
      <c r="AM765" s="10"/>
      <c r="AN765" s="535"/>
      <c r="AO765" s="6">
        <f t="shared" si="33"/>
        <v>0</v>
      </c>
      <c r="AP765" s="6" t="str">
        <f>IF($D765="","",IF(COUNTIF(SPDB!$B$5:$B$50,$D765)=0,"適用無い？確認して",_xlfn.XLOOKUP($D765,SPDB!$B$5:$B$50,SPDB!$H$5:$H$50,"",,)))</f>
        <v/>
      </c>
      <c r="AQ765" s="112"/>
      <c r="AR765" s="6" t="str">
        <f t="shared" si="34"/>
        <v/>
      </c>
      <c r="AS765" s="6" t="str">
        <f>IF(D765="","",IF(AP765=0,"データ無!!",IF(COUNTIF(WeDB!$D$4:$D$183,$AP765)&gt;0,"WE適用",IF(AP765="適用無い？確認して","データ無!!",IF(AP765="（適用外）","適用無し","WE適用")))))</f>
        <v/>
      </c>
      <c r="AT765" s="6" t="str">
        <f>IF(AND(AS765="WE適用",COUNTIF(Planning!$AS$10:$AS$896,$AP765&amp;"_"&amp;$AR765)&gt;0),"計画ok",IF(AND(AS765="WE適用",COUNTIF(Planning!$AS$10:$AS$896,$AP765&amp;"_"&amp;$AR765)=0),"未反映NG",""))</f>
        <v/>
      </c>
      <c r="AU765" s="6" t="str">
        <f t="shared" si="35"/>
        <v>_</v>
      </c>
    </row>
    <row r="766" spans="1:47" hidden="1" x14ac:dyDescent="0.35">
      <c r="A766" s="8"/>
      <c r="B766" s="9"/>
      <c r="C766" s="9"/>
      <c r="D766" s="9"/>
      <c r="E766" s="9"/>
      <c r="F766" s="9"/>
      <c r="G766" s="9"/>
      <c r="H766" s="9"/>
      <c r="I766" s="9"/>
      <c r="J766" s="9"/>
      <c r="K766" s="9"/>
      <c r="L766" s="9"/>
      <c r="M766" s="9"/>
      <c r="N766" s="9"/>
      <c r="O766" s="9"/>
      <c r="P766" s="9"/>
      <c r="Q766" s="9"/>
      <c r="R766" s="9"/>
      <c r="S766" s="9"/>
      <c r="T766" s="9"/>
      <c r="U766" s="9"/>
      <c r="V766" s="9"/>
      <c r="W766" s="9"/>
      <c r="X766" s="9"/>
      <c r="Y766" s="9"/>
      <c r="Z766" s="9"/>
      <c r="AA766" s="9"/>
      <c r="AB766" s="9"/>
      <c r="AC766" s="9"/>
      <c r="AD766" s="9"/>
      <c r="AE766" s="9"/>
      <c r="AF766" s="9"/>
      <c r="AG766" s="9"/>
      <c r="AH766" s="9"/>
      <c r="AI766" s="9"/>
      <c r="AJ766" s="9"/>
      <c r="AK766" s="9"/>
      <c r="AL766" s="9"/>
      <c r="AM766" s="10"/>
      <c r="AN766" s="535"/>
      <c r="AO766" s="6">
        <f t="shared" si="33"/>
        <v>0</v>
      </c>
      <c r="AP766" s="6" t="str">
        <f>IF($D766="","",IF(COUNTIF(SPDB!$B$5:$B$50,$D766)=0,"適用無い？確認して",_xlfn.XLOOKUP($D766,SPDB!$B$5:$B$50,SPDB!$H$5:$H$50,"",,)))</f>
        <v/>
      </c>
      <c r="AQ766" s="112"/>
      <c r="AR766" s="6" t="str">
        <f t="shared" si="34"/>
        <v/>
      </c>
      <c r="AS766" s="6" t="str">
        <f>IF(D766="","",IF(AP766=0,"データ無!!",IF(COUNTIF(WeDB!$D$4:$D$183,$AP766)&gt;0,"WE適用",IF(AP766="適用無い？確認して","データ無!!",IF(AP766="（適用外）","適用無し","WE適用")))))</f>
        <v/>
      </c>
      <c r="AT766" s="6" t="str">
        <f>IF(AND(AS766="WE適用",COUNTIF(Planning!$AS$10:$AS$896,$AP766&amp;"_"&amp;$AR766)&gt;0),"計画ok",IF(AND(AS766="WE適用",COUNTIF(Planning!$AS$10:$AS$896,$AP766&amp;"_"&amp;$AR766)=0),"未反映NG",""))</f>
        <v/>
      </c>
      <c r="AU766" s="6" t="str">
        <f t="shared" si="35"/>
        <v>_</v>
      </c>
    </row>
    <row r="767" spans="1:47" hidden="1" x14ac:dyDescent="0.35">
      <c r="A767" s="8"/>
      <c r="B767" s="9"/>
      <c r="C767" s="9"/>
      <c r="D767" s="9"/>
      <c r="E767" s="9"/>
      <c r="F767" s="9"/>
      <c r="G767" s="9"/>
      <c r="H767" s="9"/>
      <c r="I767" s="9"/>
      <c r="J767" s="9"/>
      <c r="K767" s="9"/>
      <c r="L767" s="9"/>
      <c r="M767" s="9"/>
      <c r="N767" s="9"/>
      <c r="O767" s="9"/>
      <c r="P767" s="9"/>
      <c r="Q767" s="9"/>
      <c r="R767" s="9"/>
      <c r="S767" s="9"/>
      <c r="T767" s="9"/>
      <c r="U767" s="9"/>
      <c r="V767" s="9"/>
      <c r="W767" s="9"/>
      <c r="X767" s="9"/>
      <c r="Y767" s="9"/>
      <c r="Z767" s="9"/>
      <c r="AA767" s="9"/>
      <c r="AB767" s="9"/>
      <c r="AC767" s="9"/>
      <c r="AD767" s="9"/>
      <c r="AE767" s="9"/>
      <c r="AF767" s="9"/>
      <c r="AG767" s="9"/>
      <c r="AH767" s="9"/>
      <c r="AI767" s="9"/>
      <c r="AJ767" s="9"/>
      <c r="AK767" s="9"/>
      <c r="AL767" s="9"/>
      <c r="AM767" s="10"/>
      <c r="AN767" s="535"/>
      <c r="AO767" s="6">
        <f t="shared" si="33"/>
        <v>0</v>
      </c>
      <c r="AP767" s="6" t="str">
        <f>IF($D767="","",IF(COUNTIF(SPDB!$B$5:$B$50,$D767)=0,"適用無い？確認して",_xlfn.XLOOKUP($D767,SPDB!$B$5:$B$50,SPDB!$H$5:$H$50,"",,)))</f>
        <v/>
      </c>
      <c r="AQ767" s="112"/>
      <c r="AR767" s="6" t="str">
        <f t="shared" si="34"/>
        <v/>
      </c>
      <c r="AS767" s="6" t="str">
        <f>IF(D767="","",IF(AP767=0,"データ無!!",IF(COUNTIF(WeDB!$D$4:$D$183,$AP767)&gt;0,"WE適用",IF(AP767="適用無い？確認して","データ無!!",IF(AP767="（適用外）","適用無し","WE適用")))))</f>
        <v/>
      </c>
      <c r="AT767" s="6" t="str">
        <f>IF(AND(AS767="WE適用",COUNTIF(Planning!$AS$10:$AS$896,$AP767&amp;"_"&amp;$AR767)&gt;0),"計画ok",IF(AND(AS767="WE適用",COUNTIF(Planning!$AS$10:$AS$896,$AP767&amp;"_"&amp;$AR767)=0),"未反映NG",""))</f>
        <v/>
      </c>
      <c r="AU767" s="6" t="str">
        <f t="shared" si="35"/>
        <v>_</v>
      </c>
    </row>
    <row r="768" spans="1:47" hidden="1" x14ac:dyDescent="0.35">
      <c r="A768" s="8"/>
      <c r="B768" s="9"/>
      <c r="C768" s="9"/>
      <c r="D768" s="9"/>
      <c r="E768" s="9"/>
      <c r="F768" s="9"/>
      <c r="G768" s="9"/>
      <c r="H768" s="9"/>
      <c r="I768" s="9"/>
      <c r="J768" s="9"/>
      <c r="K768" s="9"/>
      <c r="L768" s="9"/>
      <c r="M768" s="9"/>
      <c r="N768" s="9"/>
      <c r="O768" s="9"/>
      <c r="P768" s="9"/>
      <c r="Q768" s="9"/>
      <c r="R768" s="9"/>
      <c r="S768" s="9"/>
      <c r="T768" s="9"/>
      <c r="U768" s="9"/>
      <c r="V768" s="9"/>
      <c r="W768" s="9"/>
      <c r="X768" s="9"/>
      <c r="Y768" s="9"/>
      <c r="Z768" s="9"/>
      <c r="AA768" s="9"/>
      <c r="AB768" s="9"/>
      <c r="AC768" s="9"/>
      <c r="AD768" s="9"/>
      <c r="AE768" s="9"/>
      <c r="AF768" s="9"/>
      <c r="AG768" s="9"/>
      <c r="AH768" s="9"/>
      <c r="AI768" s="9"/>
      <c r="AJ768" s="9"/>
      <c r="AK768" s="9"/>
      <c r="AL768" s="9"/>
      <c r="AM768" s="10"/>
      <c r="AN768" s="535"/>
      <c r="AO768" s="6">
        <f t="shared" si="33"/>
        <v>0</v>
      </c>
      <c r="AP768" s="6" t="str">
        <f>IF($D768="","",IF(COUNTIF(SPDB!$B$5:$B$50,$D768)=0,"適用無い？確認して",_xlfn.XLOOKUP($D768,SPDB!$B$5:$B$50,SPDB!$H$5:$H$50,"",,)))</f>
        <v/>
      </c>
      <c r="AQ768" s="112"/>
      <c r="AR768" s="6" t="str">
        <f t="shared" si="34"/>
        <v/>
      </c>
      <c r="AS768" s="6" t="str">
        <f>IF(D768="","",IF(AP768=0,"データ無!!",IF(COUNTIF(WeDB!$D$4:$D$183,$AP768)&gt;0,"WE適用",IF(AP768="適用無い？確認して","データ無!!",IF(AP768="（適用外）","適用無し","WE適用")))))</f>
        <v/>
      </c>
      <c r="AT768" s="6" t="str">
        <f>IF(AND(AS768="WE適用",COUNTIF(Planning!$AS$10:$AS$896,$AP768&amp;"_"&amp;$AR768)&gt;0),"計画ok",IF(AND(AS768="WE適用",COUNTIF(Planning!$AS$10:$AS$896,$AP768&amp;"_"&amp;$AR768)=0),"未反映NG",""))</f>
        <v/>
      </c>
      <c r="AU768" s="6" t="str">
        <f t="shared" si="35"/>
        <v>_</v>
      </c>
    </row>
    <row r="769" spans="1:47" hidden="1" x14ac:dyDescent="0.35">
      <c r="A769" s="8"/>
      <c r="B769" s="9"/>
      <c r="C769" s="9"/>
      <c r="D769" s="9"/>
      <c r="E769" s="9"/>
      <c r="F769" s="9"/>
      <c r="G769" s="9"/>
      <c r="H769" s="9"/>
      <c r="I769" s="9"/>
      <c r="J769" s="9"/>
      <c r="K769" s="9"/>
      <c r="L769" s="9"/>
      <c r="M769" s="9"/>
      <c r="N769" s="9"/>
      <c r="O769" s="9"/>
      <c r="P769" s="9"/>
      <c r="Q769" s="9"/>
      <c r="R769" s="9"/>
      <c r="S769" s="9"/>
      <c r="T769" s="9"/>
      <c r="U769" s="9"/>
      <c r="V769" s="9"/>
      <c r="W769" s="9"/>
      <c r="X769" s="9"/>
      <c r="Y769" s="9"/>
      <c r="Z769" s="9"/>
      <c r="AA769" s="9"/>
      <c r="AB769" s="9"/>
      <c r="AC769" s="9"/>
      <c r="AD769" s="9"/>
      <c r="AE769" s="9"/>
      <c r="AF769" s="9"/>
      <c r="AG769" s="9"/>
      <c r="AH769" s="9"/>
      <c r="AI769" s="9"/>
      <c r="AJ769" s="9"/>
      <c r="AK769" s="9"/>
      <c r="AL769" s="9"/>
      <c r="AM769" s="10"/>
      <c r="AN769" s="535"/>
      <c r="AO769" s="6">
        <f t="shared" si="33"/>
        <v>0</v>
      </c>
      <c r="AP769" s="6" t="str">
        <f>IF($D769="","",IF(COUNTIF(SPDB!$B$5:$B$50,$D769)=0,"適用無い？確認して",_xlfn.XLOOKUP($D769,SPDB!$B$5:$B$50,SPDB!$H$5:$H$50,"",,)))</f>
        <v/>
      </c>
      <c r="AQ769" s="112"/>
      <c r="AR769" s="6" t="str">
        <f t="shared" si="34"/>
        <v/>
      </c>
      <c r="AS769" s="6" t="str">
        <f>IF(D769="","",IF(AP769=0,"データ無!!",IF(COUNTIF(WeDB!$D$4:$D$183,$AP769)&gt;0,"WE適用",IF(AP769="適用無い？確認して","データ無!!",IF(AP769="（適用外）","適用無し","WE適用")))))</f>
        <v/>
      </c>
      <c r="AT769" s="6" t="str">
        <f>IF(AND(AS769="WE適用",COUNTIF(Planning!$AS$10:$AS$896,$AP769&amp;"_"&amp;$AR769)&gt;0),"計画ok",IF(AND(AS769="WE適用",COUNTIF(Planning!$AS$10:$AS$896,$AP769&amp;"_"&amp;$AR769)=0),"未反映NG",""))</f>
        <v/>
      </c>
      <c r="AU769" s="6" t="str">
        <f t="shared" si="35"/>
        <v>_</v>
      </c>
    </row>
    <row r="770" spans="1:47" hidden="1" x14ac:dyDescent="0.35">
      <c r="A770" s="8"/>
      <c r="B770" s="9"/>
      <c r="C770" s="9"/>
      <c r="D770" s="9"/>
      <c r="E770" s="9"/>
      <c r="F770" s="9"/>
      <c r="G770" s="9"/>
      <c r="H770" s="9"/>
      <c r="I770" s="9"/>
      <c r="J770" s="9"/>
      <c r="K770" s="9"/>
      <c r="L770" s="9"/>
      <c r="M770" s="9"/>
      <c r="N770" s="9"/>
      <c r="O770" s="9"/>
      <c r="P770" s="9"/>
      <c r="Q770" s="9"/>
      <c r="R770" s="9"/>
      <c r="S770" s="9"/>
      <c r="T770" s="9"/>
      <c r="U770" s="9"/>
      <c r="V770" s="9"/>
      <c r="W770" s="9"/>
      <c r="X770" s="9"/>
      <c r="Y770" s="9"/>
      <c r="Z770" s="9"/>
      <c r="AA770" s="9"/>
      <c r="AB770" s="9"/>
      <c r="AC770" s="9"/>
      <c r="AD770" s="9"/>
      <c r="AE770" s="9"/>
      <c r="AF770" s="9"/>
      <c r="AG770" s="9"/>
      <c r="AH770" s="9"/>
      <c r="AI770" s="9"/>
      <c r="AJ770" s="9"/>
      <c r="AK770" s="9"/>
      <c r="AL770" s="9"/>
      <c r="AM770" s="10"/>
      <c r="AN770" s="535"/>
      <c r="AO770" s="6">
        <f t="shared" si="33"/>
        <v>0</v>
      </c>
      <c r="AP770" s="6" t="str">
        <f>IF($D770="","",IF(COUNTIF(SPDB!$B$5:$B$50,$D770)=0,"適用無い？確認して",_xlfn.XLOOKUP($D770,SPDB!$B$5:$B$50,SPDB!$H$5:$H$50,"",,)))</f>
        <v/>
      </c>
      <c r="AQ770" s="112"/>
      <c r="AR770" s="6" t="str">
        <f t="shared" si="34"/>
        <v/>
      </c>
      <c r="AS770" s="6" t="str">
        <f>IF(D770="","",IF(AP770=0,"データ無!!",IF(COUNTIF(WeDB!$D$4:$D$183,$AP770)&gt;0,"WE適用",IF(AP770="適用無い？確認して","データ無!!",IF(AP770="（適用外）","適用無し","WE適用")))))</f>
        <v/>
      </c>
      <c r="AT770" s="6" t="str">
        <f>IF(AND(AS770="WE適用",COUNTIF(Planning!$AS$10:$AS$896,$AP770&amp;"_"&amp;$AR770)&gt;0),"計画ok",IF(AND(AS770="WE適用",COUNTIF(Planning!$AS$10:$AS$896,$AP770&amp;"_"&amp;$AR770)=0),"未反映NG",""))</f>
        <v/>
      </c>
      <c r="AU770" s="6" t="str">
        <f t="shared" si="35"/>
        <v>_</v>
      </c>
    </row>
    <row r="771" spans="1:47" hidden="1" x14ac:dyDescent="0.35">
      <c r="A771" s="8"/>
      <c r="B771" s="9"/>
      <c r="C771" s="9"/>
      <c r="D771" s="9"/>
      <c r="E771" s="9"/>
      <c r="F771" s="9"/>
      <c r="G771" s="9"/>
      <c r="H771" s="9"/>
      <c r="I771" s="9"/>
      <c r="J771" s="9"/>
      <c r="K771" s="9"/>
      <c r="L771" s="9"/>
      <c r="M771" s="9"/>
      <c r="N771" s="9"/>
      <c r="O771" s="9"/>
      <c r="P771" s="9"/>
      <c r="Q771" s="9"/>
      <c r="R771" s="9"/>
      <c r="S771" s="9"/>
      <c r="T771" s="9"/>
      <c r="U771" s="9"/>
      <c r="V771" s="9"/>
      <c r="W771" s="9"/>
      <c r="X771" s="9"/>
      <c r="Y771" s="9"/>
      <c r="Z771" s="9"/>
      <c r="AA771" s="9"/>
      <c r="AB771" s="9"/>
      <c r="AC771" s="9"/>
      <c r="AD771" s="9"/>
      <c r="AE771" s="9"/>
      <c r="AF771" s="9"/>
      <c r="AG771" s="9"/>
      <c r="AH771" s="9"/>
      <c r="AI771" s="9"/>
      <c r="AJ771" s="9"/>
      <c r="AK771" s="9"/>
      <c r="AL771" s="9"/>
      <c r="AM771" s="10"/>
      <c r="AN771" s="535"/>
      <c r="AO771" s="6">
        <f t="shared" si="33"/>
        <v>0</v>
      </c>
      <c r="AP771" s="6" t="str">
        <f>IF($D771="","",IF(COUNTIF(SPDB!$B$5:$B$50,$D771)=0,"適用無い？確認して",_xlfn.XLOOKUP($D771,SPDB!$B$5:$B$50,SPDB!$H$5:$H$50,"",,)))</f>
        <v/>
      </c>
      <c r="AQ771" s="112"/>
      <c r="AR771" s="6" t="str">
        <f t="shared" si="34"/>
        <v/>
      </c>
      <c r="AS771" s="6" t="str">
        <f>IF(D771="","",IF(AP771=0,"データ無!!",IF(COUNTIF(WeDB!$D$4:$D$183,$AP771)&gt;0,"WE適用",IF(AP771="適用無い？確認して","データ無!!",IF(AP771="（適用外）","適用無し","WE適用")))))</f>
        <v/>
      </c>
      <c r="AT771" s="6" t="str">
        <f>IF(AND(AS771="WE適用",COUNTIF(Planning!$AS$10:$AS$896,$AP771&amp;"_"&amp;$AR771)&gt;0),"計画ok",IF(AND(AS771="WE適用",COUNTIF(Planning!$AS$10:$AS$896,$AP771&amp;"_"&amp;$AR771)=0),"未反映NG",""))</f>
        <v/>
      </c>
      <c r="AU771" s="6" t="str">
        <f t="shared" si="35"/>
        <v>_</v>
      </c>
    </row>
    <row r="772" spans="1:47" hidden="1" x14ac:dyDescent="0.35">
      <c r="A772" s="8"/>
      <c r="B772" s="9"/>
      <c r="C772" s="9"/>
      <c r="D772" s="9"/>
      <c r="E772" s="9"/>
      <c r="F772" s="9"/>
      <c r="G772" s="9"/>
      <c r="H772" s="9"/>
      <c r="I772" s="9"/>
      <c r="J772" s="9"/>
      <c r="K772" s="9"/>
      <c r="L772" s="9"/>
      <c r="M772" s="9"/>
      <c r="N772" s="9"/>
      <c r="O772" s="9"/>
      <c r="P772" s="9"/>
      <c r="Q772" s="9"/>
      <c r="R772" s="9"/>
      <c r="S772" s="9"/>
      <c r="T772" s="9"/>
      <c r="U772" s="9"/>
      <c r="V772" s="9"/>
      <c r="W772" s="9"/>
      <c r="X772" s="9"/>
      <c r="Y772" s="9"/>
      <c r="Z772" s="9"/>
      <c r="AA772" s="9"/>
      <c r="AB772" s="9"/>
      <c r="AC772" s="9"/>
      <c r="AD772" s="9"/>
      <c r="AE772" s="9"/>
      <c r="AF772" s="9"/>
      <c r="AG772" s="9"/>
      <c r="AH772" s="9"/>
      <c r="AI772" s="9"/>
      <c r="AJ772" s="9"/>
      <c r="AK772" s="9"/>
      <c r="AL772" s="9"/>
      <c r="AM772" s="10"/>
      <c r="AN772" s="535"/>
      <c r="AO772" s="6">
        <f t="shared" si="33"/>
        <v>0</v>
      </c>
      <c r="AP772" s="6" t="str">
        <f>IF($D772="","",IF(COUNTIF(SPDB!$B$5:$B$50,$D772)=0,"適用無い？確認して",_xlfn.XLOOKUP($D772,SPDB!$B$5:$B$50,SPDB!$H$5:$H$50,"",,)))</f>
        <v/>
      </c>
      <c r="AQ772" s="112"/>
      <c r="AR772" s="6" t="str">
        <f t="shared" si="34"/>
        <v/>
      </c>
      <c r="AS772" s="6" t="str">
        <f>IF(D772="","",IF(AP772=0,"データ無!!",IF(COUNTIF(WeDB!$D$4:$D$183,$AP772)&gt;0,"WE適用",IF(AP772="適用無い？確認して","データ無!!",IF(AP772="（適用外）","適用無し","WE適用")))))</f>
        <v/>
      </c>
      <c r="AT772" s="6" t="str">
        <f>IF(AND(AS772="WE適用",COUNTIF(Planning!$AS$10:$AS$896,$AP772&amp;"_"&amp;$AR772)&gt;0),"計画ok",IF(AND(AS772="WE適用",COUNTIF(Planning!$AS$10:$AS$896,$AP772&amp;"_"&amp;$AR772)=0),"未反映NG",""))</f>
        <v/>
      </c>
      <c r="AU772" s="6" t="str">
        <f t="shared" si="35"/>
        <v>_</v>
      </c>
    </row>
    <row r="773" spans="1:47" hidden="1" x14ac:dyDescent="0.35">
      <c r="A773" s="8"/>
      <c r="B773" s="9"/>
      <c r="C773" s="9"/>
      <c r="D773" s="9"/>
      <c r="E773" s="9"/>
      <c r="F773" s="9"/>
      <c r="G773" s="9"/>
      <c r="H773" s="9"/>
      <c r="I773" s="9"/>
      <c r="J773" s="9"/>
      <c r="K773" s="9"/>
      <c r="L773" s="9"/>
      <c r="M773" s="9"/>
      <c r="N773" s="9"/>
      <c r="O773" s="9"/>
      <c r="P773" s="9"/>
      <c r="Q773" s="9"/>
      <c r="R773" s="9"/>
      <c r="S773" s="9"/>
      <c r="T773" s="9"/>
      <c r="U773" s="9"/>
      <c r="V773" s="9"/>
      <c r="W773" s="9"/>
      <c r="X773" s="9"/>
      <c r="Y773" s="9"/>
      <c r="Z773" s="9"/>
      <c r="AA773" s="9"/>
      <c r="AB773" s="9"/>
      <c r="AC773" s="9"/>
      <c r="AD773" s="9"/>
      <c r="AE773" s="9"/>
      <c r="AF773" s="9"/>
      <c r="AG773" s="9"/>
      <c r="AH773" s="9"/>
      <c r="AI773" s="9"/>
      <c r="AJ773" s="9"/>
      <c r="AK773" s="9"/>
      <c r="AL773" s="9"/>
      <c r="AM773" s="10"/>
      <c r="AN773" s="535"/>
      <c r="AO773" s="6">
        <f t="shared" si="33"/>
        <v>0</v>
      </c>
      <c r="AP773" s="6" t="str">
        <f>IF($D773="","",IF(COUNTIF(SPDB!$B$5:$B$50,$D773)=0,"適用無い？確認して",_xlfn.XLOOKUP($D773,SPDB!$B$5:$B$50,SPDB!$H$5:$H$50,"",,)))</f>
        <v/>
      </c>
      <c r="AQ773" s="112"/>
      <c r="AR773" s="6" t="str">
        <f t="shared" si="34"/>
        <v/>
      </c>
      <c r="AS773" s="6" t="str">
        <f>IF(D773="","",IF(AP773=0,"データ無!!",IF(COUNTIF(WeDB!$D$4:$D$183,$AP773)&gt;0,"WE適用",IF(AP773="適用無い？確認して","データ無!!",IF(AP773="（適用外）","適用無し","WE適用")))))</f>
        <v/>
      </c>
      <c r="AT773" s="6" t="str">
        <f>IF(AND(AS773="WE適用",COUNTIF(Planning!$AS$10:$AS$896,$AP773&amp;"_"&amp;$AR773)&gt;0),"計画ok",IF(AND(AS773="WE適用",COUNTIF(Planning!$AS$10:$AS$896,$AP773&amp;"_"&amp;$AR773)=0),"未反映NG",""))</f>
        <v/>
      </c>
      <c r="AU773" s="6" t="str">
        <f t="shared" si="35"/>
        <v>_</v>
      </c>
    </row>
    <row r="774" spans="1:47" hidden="1" x14ac:dyDescent="0.35">
      <c r="A774" s="8"/>
      <c r="B774" s="9"/>
      <c r="C774" s="9"/>
      <c r="D774" s="9"/>
      <c r="E774" s="9"/>
      <c r="F774" s="9"/>
      <c r="G774" s="9"/>
      <c r="H774" s="9"/>
      <c r="I774" s="9"/>
      <c r="J774" s="9"/>
      <c r="K774" s="9"/>
      <c r="L774" s="9"/>
      <c r="M774" s="9"/>
      <c r="N774" s="9"/>
      <c r="O774" s="9"/>
      <c r="P774" s="9"/>
      <c r="Q774" s="9"/>
      <c r="R774" s="9"/>
      <c r="S774" s="9"/>
      <c r="T774" s="9"/>
      <c r="U774" s="9"/>
      <c r="V774" s="9"/>
      <c r="W774" s="9"/>
      <c r="X774" s="9"/>
      <c r="Y774" s="9"/>
      <c r="Z774" s="9"/>
      <c r="AA774" s="9"/>
      <c r="AB774" s="9"/>
      <c r="AC774" s="9"/>
      <c r="AD774" s="9"/>
      <c r="AE774" s="9"/>
      <c r="AF774" s="9"/>
      <c r="AG774" s="9"/>
      <c r="AH774" s="9"/>
      <c r="AI774" s="9"/>
      <c r="AJ774" s="9"/>
      <c r="AK774" s="9"/>
      <c r="AL774" s="9"/>
      <c r="AM774" s="10"/>
      <c r="AN774" s="535"/>
      <c r="AO774" s="6">
        <f t="shared" ref="AO774:AO837" si="36">LEN(D774)</f>
        <v>0</v>
      </c>
      <c r="AP774" s="6" t="str">
        <f>IF($D774="","",IF(COUNTIF(SPDB!$B$5:$B$50,$D774)=0,"適用無い？確認して",_xlfn.XLOOKUP($D774,SPDB!$B$5:$B$50,SPDB!$H$5:$H$50,"",,)))</f>
        <v/>
      </c>
      <c r="AQ774" s="112"/>
      <c r="AR774" s="6" t="str">
        <f t="shared" ref="AR774:AR837" si="37">IF(D774="","","SP")</f>
        <v/>
      </c>
      <c r="AS774" s="6" t="str">
        <f>IF(D774="","",IF(AP774=0,"データ無!!",IF(COUNTIF(WeDB!$D$4:$D$183,$AP774)&gt;0,"WE適用",IF(AP774="適用無い？確認して","データ無!!",IF(AP774="（適用外）","適用無し","WE適用")))))</f>
        <v/>
      </c>
      <c r="AT774" s="6" t="str">
        <f>IF(AND(AS774="WE適用",COUNTIF(Planning!$AS$10:$AS$896,$AP774&amp;"_"&amp;$AR774)&gt;0),"計画ok",IF(AND(AS774="WE適用",COUNTIF(Planning!$AS$10:$AS$896,$AP774&amp;"_"&amp;$AR774)=0),"未反映NG",""))</f>
        <v/>
      </c>
      <c r="AU774" s="6" t="str">
        <f t="shared" ref="AU774:AU837" si="38">AP774&amp;"_"&amp;AR774</f>
        <v>_</v>
      </c>
    </row>
    <row r="775" spans="1:47" hidden="1" x14ac:dyDescent="0.35">
      <c r="A775" s="8"/>
      <c r="B775" s="9"/>
      <c r="C775" s="9"/>
      <c r="D775" s="9"/>
      <c r="E775" s="9"/>
      <c r="F775" s="9"/>
      <c r="G775" s="9"/>
      <c r="H775" s="9"/>
      <c r="I775" s="9"/>
      <c r="J775" s="9"/>
      <c r="K775" s="9"/>
      <c r="L775" s="9"/>
      <c r="M775" s="9"/>
      <c r="N775" s="9"/>
      <c r="O775" s="9"/>
      <c r="P775" s="9"/>
      <c r="Q775" s="9"/>
      <c r="R775" s="9"/>
      <c r="S775" s="9"/>
      <c r="T775" s="9"/>
      <c r="U775" s="9"/>
      <c r="V775" s="9"/>
      <c r="W775" s="9"/>
      <c r="X775" s="9"/>
      <c r="Y775" s="9"/>
      <c r="Z775" s="9"/>
      <c r="AA775" s="9"/>
      <c r="AB775" s="9"/>
      <c r="AC775" s="9"/>
      <c r="AD775" s="9"/>
      <c r="AE775" s="9"/>
      <c r="AF775" s="9"/>
      <c r="AG775" s="9"/>
      <c r="AH775" s="9"/>
      <c r="AI775" s="9"/>
      <c r="AJ775" s="9"/>
      <c r="AK775" s="9"/>
      <c r="AL775" s="9"/>
      <c r="AM775" s="10"/>
      <c r="AN775" s="535"/>
      <c r="AO775" s="6">
        <f t="shared" si="36"/>
        <v>0</v>
      </c>
      <c r="AP775" s="6" t="str">
        <f>IF($D775="","",IF(COUNTIF(SPDB!$B$5:$B$50,$D775)=0,"適用無い？確認して",_xlfn.XLOOKUP($D775,SPDB!$B$5:$B$50,SPDB!$H$5:$H$50,"",,)))</f>
        <v/>
      </c>
      <c r="AQ775" s="112"/>
      <c r="AR775" s="6" t="str">
        <f t="shared" si="37"/>
        <v/>
      </c>
      <c r="AS775" s="6" t="str">
        <f>IF(D775="","",IF(AP775=0,"データ無!!",IF(COUNTIF(WeDB!$D$4:$D$183,$AP775)&gt;0,"WE適用",IF(AP775="適用無い？確認して","データ無!!",IF(AP775="（適用外）","適用無し","WE適用")))))</f>
        <v/>
      </c>
      <c r="AT775" s="6" t="str">
        <f>IF(AND(AS775="WE適用",COUNTIF(Planning!$AS$10:$AS$896,$AP775&amp;"_"&amp;$AR775)&gt;0),"計画ok",IF(AND(AS775="WE適用",COUNTIF(Planning!$AS$10:$AS$896,$AP775&amp;"_"&amp;$AR775)=0),"未反映NG",""))</f>
        <v/>
      </c>
      <c r="AU775" s="6" t="str">
        <f t="shared" si="38"/>
        <v>_</v>
      </c>
    </row>
    <row r="776" spans="1:47" hidden="1" x14ac:dyDescent="0.35">
      <c r="A776" s="8"/>
      <c r="B776" s="9"/>
      <c r="C776" s="9"/>
      <c r="D776" s="9"/>
      <c r="E776" s="9"/>
      <c r="F776" s="9"/>
      <c r="G776" s="9"/>
      <c r="H776" s="9"/>
      <c r="I776" s="9"/>
      <c r="J776" s="9"/>
      <c r="K776" s="9"/>
      <c r="L776" s="9"/>
      <c r="M776" s="9"/>
      <c r="N776" s="9"/>
      <c r="O776" s="9"/>
      <c r="P776" s="9"/>
      <c r="Q776" s="9"/>
      <c r="R776" s="9"/>
      <c r="S776" s="9"/>
      <c r="T776" s="9"/>
      <c r="U776" s="9"/>
      <c r="V776" s="9"/>
      <c r="W776" s="9"/>
      <c r="X776" s="9"/>
      <c r="Y776" s="9"/>
      <c r="Z776" s="9"/>
      <c r="AA776" s="9"/>
      <c r="AB776" s="9"/>
      <c r="AC776" s="9"/>
      <c r="AD776" s="9"/>
      <c r="AE776" s="9"/>
      <c r="AF776" s="9"/>
      <c r="AG776" s="9"/>
      <c r="AH776" s="9"/>
      <c r="AI776" s="9"/>
      <c r="AJ776" s="9"/>
      <c r="AK776" s="9"/>
      <c r="AL776" s="9"/>
      <c r="AM776" s="10"/>
      <c r="AN776" s="535"/>
      <c r="AO776" s="6">
        <f t="shared" si="36"/>
        <v>0</v>
      </c>
      <c r="AP776" s="6" t="str">
        <f>IF($D776="","",IF(COUNTIF(SPDB!$B$5:$B$50,$D776)=0,"適用無い？確認して",_xlfn.XLOOKUP($D776,SPDB!$B$5:$B$50,SPDB!$H$5:$H$50,"",,)))</f>
        <v/>
      </c>
      <c r="AQ776" s="112"/>
      <c r="AR776" s="6" t="str">
        <f t="shared" si="37"/>
        <v/>
      </c>
      <c r="AS776" s="6" t="str">
        <f>IF(D776="","",IF(AP776=0,"データ無!!",IF(COUNTIF(WeDB!$D$4:$D$183,$AP776)&gt;0,"WE適用",IF(AP776="適用無い？確認して","データ無!!",IF(AP776="（適用外）","適用無し","WE適用")))))</f>
        <v/>
      </c>
      <c r="AT776" s="6" t="str">
        <f>IF(AND(AS776="WE適用",COUNTIF(Planning!$AS$10:$AS$896,$AP776&amp;"_"&amp;$AR776)&gt;0),"計画ok",IF(AND(AS776="WE適用",COUNTIF(Planning!$AS$10:$AS$896,$AP776&amp;"_"&amp;$AR776)=0),"未反映NG",""))</f>
        <v/>
      </c>
      <c r="AU776" s="6" t="str">
        <f t="shared" si="38"/>
        <v>_</v>
      </c>
    </row>
    <row r="777" spans="1:47" hidden="1" x14ac:dyDescent="0.35">
      <c r="A777" s="8"/>
      <c r="B777" s="9"/>
      <c r="C777" s="9"/>
      <c r="D777" s="9"/>
      <c r="E777" s="9"/>
      <c r="F777" s="9"/>
      <c r="G777" s="9"/>
      <c r="H777" s="9"/>
      <c r="I777" s="9"/>
      <c r="J777" s="9"/>
      <c r="K777" s="9"/>
      <c r="L777" s="9"/>
      <c r="M777" s="9"/>
      <c r="N777" s="9"/>
      <c r="O777" s="9"/>
      <c r="P777" s="9"/>
      <c r="Q777" s="9"/>
      <c r="R777" s="9"/>
      <c r="S777" s="9"/>
      <c r="T777" s="9"/>
      <c r="U777" s="9"/>
      <c r="V777" s="9"/>
      <c r="W777" s="9"/>
      <c r="X777" s="9"/>
      <c r="Y777" s="9"/>
      <c r="Z777" s="9"/>
      <c r="AA777" s="9"/>
      <c r="AB777" s="9"/>
      <c r="AC777" s="9"/>
      <c r="AD777" s="9"/>
      <c r="AE777" s="9"/>
      <c r="AF777" s="9"/>
      <c r="AG777" s="9"/>
      <c r="AH777" s="9"/>
      <c r="AI777" s="9"/>
      <c r="AJ777" s="9"/>
      <c r="AK777" s="9"/>
      <c r="AL777" s="9"/>
      <c r="AM777" s="10"/>
      <c r="AN777" s="535"/>
      <c r="AO777" s="6">
        <f t="shared" si="36"/>
        <v>0</v>
      </c>
      <c r="AP777" s="6" t="str">
        <f>IF($D777="","",IF(COUNTIF(SPDB!$B$5:$B$50,$D777)=0,"適用無い？確認して",_xlfn.XLOOKUP($D777,SPDB!$B$5:$B$50,SPDB!$H$5:$H$50,"",,)))</f>
        <v/>
      </c>
      <c r="AQ777" s="112"/>
      <c r="AR777" s="6" t="str">
        <f t="shared" si="37"/>
        <v/>
      </c>
      <c r="AS777" s="6" t="str">
        <f>IF(D777="","",IF(AP777=0,"データ無!!",IF(COUNTIF(WeDB!$D$4:$D$183,$AP777)&gt;0,"WE適用",IF(AP777="適用無い？確認して","データ無!!",IF(AP777="（適用外）","適用無し","WE適用")))))</f>
        <v/>
      </c>
      <c r="AT777" s="6" t="str">
        <f>IF(AND(AS777="WE適用",COUNTIF(Planning!$AS$10:$AS$896,$AP777&amp;"_"&amp;$AR777)&gt;0),"計画ok",IF(AND(AS777="WE適用",COUNTIF(Planning!$AS$10:$AS$896,$AP777&amp;"_"&amp;$AR777)=0),"未反映NG",""))</f>
        <v/>
      </c>
      <c r="AU777" s="6" t="str">
        <f t="shared" si="38"/>
        <v>_</v>
      </c>
    </row>
    <row r="778" spans="1:47" hidden="1" x14ac:dyDescent="0.35">
      <c r="A778" s="8"/>
      <c r="B778" s="9"/>
      <c r="C778" s="9"/>
      <c r="D778" s="9"/>
      <c r="E778" s="9"/>
      <c r="F778" s="9"/>
      <c r="G778" s="9"/>
      <c r="H778" s="9"/>
      <c r="I778" s="9"/>
      <c r="J778" s="9"/>
      <c r="K778" s="9"/>
      <c r="L778" s="9"/>
      <c r="M778" s="9"/>
      <c r="N778" s="9"/>
      <c r="O778" s="9"/>
      <c r="P778" s="9"/>
      <c r="Q778" s="9"/>
      <c r="R778" s="9"/>
      <c r="S778" s="9"/>
      <c r="T778" s="9"/>
      <c r="U778" s="9"/>
      <c r="V778" s="9"/>
      <c r="W778" s="9"/>
      <c r="X778" s="9"/>
      <c r="Y778" s="9"/>
      <c r="Z778" s="9"/>
      <c r="AA778" s="9"/>
      <c r="AB778" s="9"/>
      <c r="AC778" s="9"/>
      <c r="AD778" s="9"/>
      <c r="AE778" s="9"/>
      <c r="AF778" s="9"/>
      <c r="AG778" s="9"/>
      <c r="AH778" s="9"/>
      <c r="AI778" s="9"/>
      <c r="AJ778" s="9"/>
      <c r="AK778" s="9"/>
      <c r="AL778" s="9"/>
      <c r="AM778" s="10"/>
      <c r="AN778" s="535"/>
      <c r="AO778" s="6">
        <f t="shared" si="36"/>
        <v>0</v>
      </c>
      <c r="AP778" s="6" t="str">
        <f>IF($D778="","",IF(COUNTIF(SPDB!$B$5:$B$50,$D778)=0,"適用無い？確認して",_xlfn.XLOOKUP($D778,SPDB!$B$5:$B$50,SPDB!$H$5:$H$50,"",,)))</f>
        <v/>
      </c>
      <c r="AQ778" s="112"/>
      <c r="AR778" s="6" t="str">
        <f t="shared" si="37"/>
        <v/>
      </c>
      <c r="AS778" s="6" t="str">
        <f>IF(D778="","",IF(AP778=0,"データ無!!",IF(COUNTIF(WeDB!$D$4:$D$183,$AP778)&gt;0,"WE適用",IF(AP778="適用無い？確認して","データ無!!",IF(AP778="（適用外）","適用無し","WE適用")))))</f>
        <v/>
      </c>
      <c r="AT778" s="6" t="str">
        <f>IF(AND(AS778="WE適用",COUNTIF(Planning!$AS$10:$AS$896,$AP778&amp;"_"&amp;$AR778)&gt;0),"計画ok",IF(AND(AS778="WE適用",COUNTIF(Planning!$AS$10:$AS$896,$AP778&amp;"_"&amp;$AR778)=0),"未反映NG",""))</f>
        <v/>
      </c>
      <c r="AU778" s="6" t="str">
        <f t="shared" si="38"/>
        <v>_</v>
      </c>
    </row>
    <row r="779" spans="1:47" hidden="1" x14ac:dyDescent="0.35">
      <c r="A779" s="8"/>
      <c r="B779" s="9"/>
      <c r="C779" s="9"/>
      <c r="D779" s="9"/>
      <c r="E779" s="9"/>
      <c r="F779" s="9"/>
      <c r="G779" s="9"/>
      <c r="H779" s="9"/>
      <c r="I779" s="9"/>
      <c r="J779" s="9"/>
      <c r="K779" s="9"/>
      <c r="L779" s="9"/>
      <c r="M779" s="9"/>
      <c r="N779" s="9"/>
      <c r="O779" s="9"/>
      <c r="P779" s="9"/>
      <c r="Q779" s="9"/>
      <c r="R779" s="9"/>
      <c r="S779" s="9"/>
      <c r="T779" s="9"/>
      <c r="U779" s="9"/>
      <c r="V779" s="9"/>
      <c r="W779" s="9"/>
      <c r="X779" s="9"/>
      <c r="Y779" s="9"/>
      <c r="Z779" s="9"/>
      <c r="AA779" s="9"/>
      <c r="AB779" s="9"/>
      <c r="AC779" s="9"/>
      <c r="AD779" s="9"/>
      <c r="AE779" s="9"/>
      <c r="AF779" s="9"/>
      <c r="AG779" s="9"/>
      <c r="AH779" s="9"/>
      <c r="AI779" s="9"/>
      <c r="AJ779" s="9"/>
      <c r="AK779" s="9"/>
      <c r="AL779" s="9"/>
      <c r="AM779" s="10"/>
      <c r="AN779" s="535"/>
      <c r="AO779" s="6">
        <f t="shared" si="36"/>
        <v>0</v>
      </c>
      <c r="AP779" s="6" t="str">
        <f>IF($D779="","",IF(COUNTIF(SPDB!$B$5:$B$50,$D779)=0,"適用無い？確認して",_xlfn.XLOOKUP($D779,SPDB!$B$5:$B$50,SPDB!$H$5:$H$50,"",,)))</f>
        <v/>
      </c>
      <c r="AQ779" s="112"/>
      <c r="AR779" s="6" t="str">
        <f t="shared" si="37"/>
        <v/>
      </c>
      <c r="AS779" s="6" t="str">
        <f>IF(D779="","",IF(AP779=0,"データ無!!",IF(COUNTIF(WeDB!$D$4:$D$183,$AP779)&gt;0,"WE適用",IF(AP779="適用無い？確認して","データ無!!",IF(AP779="（適用外）","適用無し","WE適用")))))</f>
        <v/>
      </c>
      <c r="AT779" s="6" t="str">
        <f>IF(AND(AS779="WE適用",COUNTIF(Planning!$AS$10:$AS$896,$AP779&amp;"_"&amp;$AR779)&gt;0),"計画ok",IF(AND(AS779="WE適用",COUNTIF(Planning!$AS$10:$AS$896,$AP779&amp;"_"&amp;$AR779)=0),"未反映NG",""))</f>
        <v/>
      </c>
      <c r="AU779" s="6" t="str">
        <f t="shared" si="38"/>
        <v>_</v>
      </c>
    </row>
    <row r="780" spans="1:47" hidden="1" x14ac:dyDescent="0.35">
      <c r="A780" s="8"/>
      <c r="B780" s="9"/>
      <c r="C780" s="9"/>
      <c r="D780" s="9"/>
      <c r="E780" s="9"/>
      <c r="F780" s="9"/>
      <c r="G780" s="9"/>
      <c r="H780" s="9"/>
      <c r="I780" s="9"/>
      <c r="J780" s="9"/>
      <c r="K780" s="9"/>
      <c r="L780" s="9"/>
      <c r="M780" s="9"/>
      <c r="N780" s="9"/>
      <c r="O780" s="9"/>
      <c r="P780" s="9"/>
      <c r="Q780" s="9"/>
      <c r="R780" s="9"/>
      <c r="S780" s="9"/>
      <c r="T780" s="9"/>
      <c r="U780" s="9"/>
      <c r="V780" s="9"/>
      <c r="W780" s="9"/>
      <c r="X780" s="9"/>
      <c r="Y780" s="9"/>
      <c r="Z780" s="9"/>
      <c r="AA780" s="9"/>
      <c r="AB780" s="9"/>
      <c r="AC780" s="9"/>
      <c r="AD780" s="9"/>
      <c r="AE780" s="9"/>
      <c r="AF780" s="9"/>
      <c r="AG780" s="9"/>
      <c r="AH780" s="9"/>
      <c r="AI780" s="9"/>
      <c r="AJ780" s="9"/>
      <c r="AK780" s="9"/>
      <c r="AL780" s="9"/>
      <c r="AM780" s="10"/>
      <c r="AN780" s="535"/>
      <c r="AO780" s="6">
        <f t="shared" si="36"/>
        <v>0</v>
      </c>
      <c r="AP780" s="6" t="str">
        <f>IF($D780="","",IF(COUNTIF(SPDB!$B$5:$B$50,$D780)=0,"適用無い？確認して",_xlfn.XLOOKUP($D780,SPDB!$B$5:$B$50,SPDB!$H$5:$H$50,"",,)))</f>
        <v/>
      </c>
      <c r="AQ780" s="112"/>
      <c r="AR780" s="6" t="str">
        <f t="shared" si="37"/>
        <v/>
      </c>
      <c r="AS780" s="6" t="str">
        <f>IF(D780="","",IF(AP780=0,"データ無!!",IF(COUNTIF(WeDB!$D$4:$D$183,$AP780)&gt;0,"WE適用",IF(AP780="適用無い？確認して","データ無!!",IF(AP780="（適用外）","適用無し","WE適用")))))</f>
        <v/>
      </c>
      <c r="AT780" s="6" t="str">
        <f>IF(AND(AS780="WE適用",COUNTIF(Planning!$AS$10:$AS$896,$AP780&amp;"_"&amp;$AR780)&gt;0),"計画ok",IF(AND(AS780="WE適用",COUNTIF(Planning!$AS$10:$AS$896,$AP780&amp;"_"&amp;$AR780)=0),"未反映NG",""))</f>
        <v/>
      </c>
      <c r="AU780" s="6" t="str">
        <f t="shared" si="38"/>
        <v>_</v>
      </c>
    </row>
    <row r="781" spans="1:47" hidden="1" x14ac:dyDescent="0.35">
      <c r="A781" s="8"/>
      <c r="B781" s="9"/>
      <c r="C781" s="9"/>
      <c r="D781" s="9"/>
      <c r="E781" s="9"/>
      <c r="F781" s="9"/>
      <c r="G781" s="9"/>
      <c r="H781" s="9"/>
      <c r="I781" s="9"/>
      <c r="J781" s="9"/>
      <c r="K781" s="9"/>
      <c r="L781" s="9"/>
      <c r="M781" s="9"/>
      <c r="N781" s="9"/>
      <c r="O781" s="9"/>
      <c r="P781" s="9"/>
      <c r="Q781" s="9"/>
      <c r="R781" s="9"/>
      <c r="S781" s="9"/>
      <c r="T781" s="9"/>
      <c r="U781" s="9"/>
      <c r="V781" s="9"/>
      <c r="W781" s="9"/>
      <c r="X781" s="9"/>
      <c r="Y781" s="9"/>
      <c r="Z781" s="9"/>
      <c r="AA781" s="9"/>
      <c r="AB781" s="9"/>
      <c r="AC781" s="9"/>
      <c r="AD781" s="9"/>
      <c r="AE781" s="9"/>
      <c r="AF781" s="9"/>
      <c r="AG781" s="9"/>
      <c r="AH781" s="9"/>
      <c r="AI781" s="9"/>
      <c r="AJ781" s="9"/>
      <c r="AK781" s="9"/>
      <c r="AL781" s="9"/>
      <c r="AM781" s="10"/>
      <c r="AN781" s="535"/>
      <c r="AO781" s="6">
        <f t="shared" si="36"/>
        <v>0</v>
      </c>
      <c r="AP781" s="6" t="str">
        <f>IF($D781="","",IF(COUNTIF(SPDB!$B$5:$B$50,$D781)=0,"適用無い？確認して",_xlfn.XLOOKUP($D781,SPDB!$B$5:$B$50,SPDB!$H$5:$H$50,"",,)))</f>
        <v/>
      </c>
      <c r="AQ781" s="112"/>
      <c r="AR781" s="6" t="str">
        <f t="shared" si="37"/>
        <v/>
      </c>
      <c r="AS781" s="6" t="str">
        <f>IF(D781="","",IF(AP781=0,"データ無!!",IF(COUNTIF(WeDB!$D$4:$D$183,$AP781)&gt;0,"WE適用",IF(AP781="適用無い？確認して","データ無!!",IF(AP781="（適用外）","適用無し","WE適用")))))</f>
        <v/>
      </c>
      <c r="AT781" s="6" t="str">
        <f>IF(AND(AS781="WE適用",COUNTIF(Planning!$AS$10:$AS$896,$AP781&amp;"_"&amp;$AR781)&gt;0),"計画ok",IF(AND(AS781="WE適用",COUNTIF(Planning!$AS$10:$AS$896,$AP781&amp;"_"&amp;$AR781)=0),"未反映NG",""))</f>
        <v/>
      </c>
      <c r="AU781" s="6" t="str">
        <f t="shared" si="38"/>
        <v>_</v>
      </c>
    </row>
    <row r="782" spans="1:47" hidden="1" x14ac:dyDescent="0.35">
      <c r="A782" s="8"/>
      <c r="B782" s="9"/>
      <c r="C782" s="9"/>
      <c r="D782" s="9"/>
      <c r="E782" s="9"/>
      <c r="F782" s="9"/>
      <c r="G782" s="9"/>
      <c r="H782" s="9"/>
      <c r="I782" s="9"/>
      <c r="J782" s="9"/>
      <c r="K782" s="9"/>
      <c r="L782" s="9"/>
      <c r="M782" s="9"/>
      <c r="N782" s="9"/>
      <c r="O782" s="9"/>
      <c r="P782" s="9"/>
      <c r="Q782" s="9"/>
      <c r="R782" s="9"/>
      <c r="S782" s="9"/>
      <c r="T782" s="9"/>
      <c r="U782" s="9"/>
      <c r="V782" s="9"/>
      <c r="W782" s="9"/>
      <c r="X782" s="9"/>
      <c r="Y782" s="9"/>
      <c r="Z782" s="9"/>
      <c r="AA782" s="9"/>
      <c r="AB782" s="9"/>
      <c r="AC782" s="9"/>
      <c r="AD782" s="9"/>
      <c r="AE782" s="9"/>
      <c r="AF782" s="9"/>
      <c r="AG782" s="9"/>
      <c r="AH782" s="9"/>
      <c r="AI782" s="9"/>
      <c r="AJ782" s="9"/>
      <c r="AK782" s="9"/>
      <c r="AL782" s="9"/>
      <c r="AM782" s="10"/>
      <c r="AN782" s="535"/>
      <c r="AO782" s="6">
        <f t="shared" si="36"/>
        <v>0</v>
      </c>
      <c r="AP782" s="6" t="str">
        <f>IF($D782="","",IF(COUNTIF(SPDB!$B$5:$B$50,$D782)=0,"適用無い？確認して",_xlfn.XLOOKUP($D782,SPDB!$B$5:$B$50,SPDB!$H$5:$H$50,"",,)))</f>
        <v/>
      </c>
      <c r="AQ782" s="112"/>
      <c r="AR782" s="6" t="str">
        <f t="shared" si="37"/>
        <v/>
      </c>
      <c r="AS782" s="6" t="str">
        <f>IF(D782="","",IF(AP782=0,"データ無!!",IF(COUNTIF(WeDB!$D$4:$D$183,$AP782)&gt;0,"WE適用",IF(AP782="適用無い？確認して","データ無!!",IF(AP782="（適用外）","適用無し","WE適用")))))</f>
        <v/>
      </c>
      <c r="AT782" s="6" t="str">
        <f>IF(AND(AS782="WE適用",COUNTIF(Planning!$AS$10:$AS$896,$AP782&amp;"_"&amp;$AR782)&gt;0),"計画ok",IF(AND(AS782="WE適用",COUNTIF(Planning!$AS$10:$AS$896,$AP782&amp;"_"&amp;$AR782)=0),"未反映NG",""))</f>
        <v/>
      </c>
      <c r="AU782" s="6" t="str">
        <f t="shared" si="38"/>
        <v>_</v>
      </c>
    </row>
    <row r="783" spans="1:47" hidden="1" x14ac:dyDescent="0.35">
      <c r="A783" s="8"/>
      <c r="B783" s="9"/>
      <c r="C783" s="9"/>
      <c r="D783" s="9"/>
      <c r="E783" s="9"/>
      <c r="F783" s="9"/>
      <c r="G783" s="9"/>
      <c r="H783" s="9"/>
      <c r="I783" s="9"/>
      <c r="J783" s="9"/>
      <c r="K783" s="9"/>
      <c r="L783" s="9"/>
      <c r="M783" s="9"/>
      <c r="N783" s="9"/>
      <c r="O783" s="9"/>
      <c r="P783" s="9"/>
      <c r="Q783" s="9"/>
      <c r="R783" s="9"/>
      <c r="S783" s="9"/>
      <c r="T783" s="9"/>
      <c r="U783" s="9"/>
      <c r="V783" s="9"/>
      <c r="W783" s="9"/>
      <c r="X783" s="9"/>
      <c r="Y783" s="9"/>
      <c r="Z783" s="9"/>
      <c r="AA783" s="9"/>
      <c r="AB783" s="9"/>
      <c r="AC783" s="9"/>
      <c r="AD783" s="9"/>
      <c r="AE783" s="9"/>
      <c r="AF783" s="9"/>
      <c r="AG783" s="9"/>
      <c r="AH783" s="9"/>
      <c r="AI783" s="9"/>
      <c r="AJ783" s="9"/>
      <c r="AK783" s="9"/>
      <c r="AL783" s="9"/>
      <c r="AM783" s="10"/>
      <c r="AN783" s="535"/>
      <c r="AO783" s="6">
        <f t="shared" si="36"/>
        <v>0</v>
      </c>
      <c r="AP783" s="6" t="str">
        <f>IF($D783="","",IF(COUNTIF(SPDB!$B$5:$B$50,$D783)=0,"適用無い？確認して",_xlfn.XLOOKUP($D783,SPDB!$B$5:$B$50,SPDB!$H$5:$H$50,"",,)))</f>
        <v/>
      </c>
      <c r="AQ783" s="112"/>
      <c r="AR783" s="6" t="str">
        <f t="shared" si="37"/>
        <v/>
      </c>
      <c r="AS783" s="6" t="str">
        <f>IF(D783="","",IF(AP783=0,"データ無!!",IF(COUNTIF(WeDB!$D$4:$D$183,$AP783)&gt;0,"WE適用",IF(AP783="適用無い？確認して","データ無!!",IF(AP783="（適用外）","適用無し","WE適用")))))</f>
        <v/>
      </c>
      <c r="AT783" s="6" t="str">
        <f>IF(AND(AS783="WE適用",COUNTIF(Planning!$AS$10:$AS$896,$AP783&amp;"_"&amp;$AR783)&gt;0),"計画ok",IF(AND(AS783="WE適用",COUNTIF(Planning!$AS$10:$AS$896,$AP783&amp;"_"&amp;$AR783)=0),"未反映NG",""))</f>
        <v/>
      </c>
      <c r="AU783" s="6" t="str">
        <f t="shared" si="38"/>
        <v>_</v>
      </c>
    </row>
    <row r="784" spans="1:47" hidden="1" x14ac:dyDescent="0.35">
      <c r="A784" s="8"/>
      <c r="B784" s="9"/>
      <c r="C784" s="9"/>
      <c r="D784" s="9"/>
      <c r="E784" s="9"/>
      <c r="F784" s="9"/>
      <c r="G784" s="9"/>
      <c r="H784" s="9"/>
      <c r="I784" s="9"/>
      <c r="J784" s="9"/>
      <c r="K784" s="9"/>
      <c r="L784" s="9"/>
      <c r="M784" s="9"/>
      <c r="N784" s="9"/>
      <c r="O784" s="9"/>
      <c r="P784" s="9"/>
      <c r="Q784" s="9"/>
      <c r="R784" s="9"/>
      <c r="S784" s="9"/>
      <c r="T784" s="9"/>
      <c r="U784" s="9"/>
      <c r="V784" s="9"/>
      <c r="W784" s="9"/>
      <c r="X784" s="9"/>
      <c r="Y784" s="9"/>
      <c r="Z784" s="9"/>
      <c r="AA784" s="9"/>
      <c r="AB784" s="9"/>
      <c r="AC784" s="9"/>
      <c r="AD784" s="9"/>
      <c r="AE784" s="9"/>
      <c r="AF784" s="9"/>
      <c r="AG784" s="9"/>
      <c r="AH784" s="9"/>
      <c r="AI784" s="9"/>
      <c r="AJ784" s="9"/>
      <c r="AK784" s="9"/>
      <c r="AL784" s="9"/>
      <c r="AM784" s="10"/>
      <c r="AN784" s="535"/>
      <c r="AO784" s="6">
        <f t="shared" si="36"/>
        <v>0</v>
      </c>
      <c r="AP784" s="6" t="str">
        <f>IF($D784="","",IF(COUNTIF(SPDB!$B$5:$B$50,$D784)=0,"適用無い？確認して",_xlfn.XLOOKUP($D784,SPDB!$B$5:$B$50,SPDB!$H$5:$H$50,"",,)))</f>
        <v/>
      </c>
      <c r="AQ784" s="112"/>
      <c r="AR784" s="6" t="str">
        <f t="shared" si="37"/>
        <v/>
      </c>
      <c r="AS784" s="6" t="str">
        <f>IF(D784="","",IF(AP784=0,"データ無!!",IF(COUNTIF(WeDB!$D$4:$D$183,$AP784)&gt;0,"WE適用",IF(AP784="適用無い？確認して","データ無!!",IF(AP784="（適用外）","適用無し","WE適用")))))</f>
        <v/>
      </c>
      <c r="AT784" s="6" t="str">
        <f>IF(AND(AS784="WE適用",COUNTIF(Planning!$AS$10:$AS$896,$AP784&amp;"_"&amp;$AR784)&gt;0),"計画ok",IF(AND(AS784="WE適用",COUNTIF(Planning!$AS$10:$AS$896,$AP784&amp;"_"&amp;$AR784)=0),"未反映NG",""))</f>
        <v/>
      </c>
      <c r="AU784" s="6" t="str">
        <f t="shared" si="38"/>
        <v>_</v>
      </c>
    </row>
    <row r="785" spans="1:47" hidden="1" x14ac:dyDescent="0.35">
      <c r="A785" s="8"/>
      <c r="B785" s="9"/>
      <c r="C785" s="9"/>
      <c r="D785" s="9"/>
      <c r="E785" s="9"/>
      <c r="F785" s="9"/>
      <c r="G785" s="9"/>
      <c r="H785" s="9"/>
      <c r="I785" s="9"/>
      <c r="J785" s="9"/>
      <c r="K785" s="9"/>
      <c r="L785" s="9"/>
      <c r="M785" s="9"/>
      <c r="N785" s="9"/>
      <c r="O785" s="9"/>
      <c r="P785" s="9"/>
      <c r="Q785" s="9"/>
      <c r="R785" s="9"/>
      <c r="S785" s="9"/>
      <c r="T785" s="9"/>
      <c r="U785" s="9"/>
      <c r="V785" s="9"/>
      <c r="W785" s="9"/>
      <c r="X785" s="9"/>
      <c r="Y785" s="9"/>
      <c r="Z785" s="9"/>
      <c r="AA785" s="9"/>
      <c r="AB785" s="9"/>
      <c r="AC785" s="9"/>
      <c r="AD785" s="9"/>
      <c r="AE785" s="9"/>
      <c r="AF785" s="9"/>
      <c r="AG785" s="9"/>
      <c r="AH785" s="9"/>
      <c r="AI785" s="9"/>
      <c r="AJ785" s="9"/>
      <c r="AK785" s="9"/>
      <c r="AL785" s="9"/>
      <c r="AM785" s="10"/>
      <c r="AN785" s="535"/>
      <c r="AO785" s="6">
        <f t="shared" si="36"/>
        <v>0</v>
      </c>
      <c r="AP785" s="6" t="str">
        <f>IF($D785="","",IF(COUNTIF(SPDB!$B$5:$B$50,$D785)=0,"適用無い？確認して",_xlfn.XLOOKUP($D785,SPDB!$B$5:$B$50,SPDB!$H$5:$H$50,"",,)))</f>
        <v/>
      </c>
      <c r="AQ785" s="112"/>
      <c r="AR785" s="6" t="str">
        <f t="shared" si="37"/>
        <v/>
      </c>
      <c r="AS785" s="6" t="str">
        <f>IF(D785="","",IF(AP785=0,"データ無!!",IF(COUNTIF(WeDB!$D$4:$D$183,$AP785)&gt;0,"WE適用",IF(AP785="適用無い？確認して","データ無!!",IF(AP785="（適用外）","適用無し","WE適用")))))</f>
        <v/>
      </c>
      <c r="AT785" s="6" t="str">
        <f>IF(AND(AS785="WE適用",COUNTIF(Planning!$AS$10:$AS$896,$AP785&amp;"_"&amp;$AR785)&gt;0),"計画ok",IF(AND(AS785="WE適用",COUNTIF(Planning!$AS$10:$AS$896,$AP785&amp;"_"&amp;$AR785)=0),"未反映NG",""))</f>
        <v/>
      </c>
      <c r="AU785" s="6" t="str">
        <f t="shared" si="38"/>
        <v>_</v>
      </c>
    </row>
    <row r="786" spans="1:47" hidden="1" x14ac:dyDescent="0.35">
      <c r="A786" s="8"/>
      <c r="B786" s="9"/>
      <c r="C786" s="9"/>
      <c r="D786" s="9"/>
      <c r="E786" s="9"/>
      <c r="F786" s="9"/>
      <c r="G786" s="9"/>
      <c r="H786" s="9"/>
      <c r="I786" s="9"/>
      <c r="J786" s="9"/>
      <c r="K786" s="9"/>
      <c r="L786" s="9"/>
      <c r="M786" s="9"/>
      <c r="N786" s="9"/>
      <c r="O786" s="9"/>
      <c r="P786" s="9"/>
      <c r="Q786" s="9"/>
      <c r="R786" s="9"/>
      <c r="S786" s="9"/>
      <c r="T786" s="9"/>
      <c r="U786" s="9"/>
      <c r="V786" s="9"/>
      <c r="W786" s="9"/>
      <c r="X786" s="9"/>
      <c r="Y786" s="9"/>
      <c r="Z786" s="9"/>
      <c r="AA786" s="9"/>
      <c r="AB786" s="9"/>
      <c r="AC786" s="9"/>
      <c r="AD786" s="9"/>
      <c r="AE786" s="9"/>
      <c r="AF786" s="9"/>
      <c r="AG786" s="9"/>
      <c r="AH786" s="9"/>
      <c r="AI786" s="9"/>
      <c r="AJ786" s="9"/>
      <c r="AK786" s="9"/>
      <c r="AL786" s="9"/>
      <c r="AM786" s="10"/>
      <c r="AN786" s="535"/>
      <c r="AO786" s="6">
        <f t="shared" si="36"/>
        <v>0</v>
      </c>
      <c r="AP786" s="6" t="str">
        <f>IF($D786="","",IF(COUNTIF(SPDB!$B$5:$B$50,$D786)=0,"適用無い？確認して",_xlfn.XLOOKUP($D786,SPDB!$B$5:$B$50,SPDB!$H$5:$H$50,"",,)))</f>
        <v/>
      </c>
      <c r="AQ786" s="112"/>
      <c r="AR786" s="6" t="str">
        <f t="shared" si="37"/>
        <v/>
      </c>
      <c r="AS786" s="6" t="str">
        <f>IF(D786="","",IF(AP786=0,"データ無!!",IF(COUNTIF(WeDB!$D$4:$D$183,$AP786)&gt;0,"WE適用",IF(AP786="適用無い？確認して","データ無!!",IF(AP786="（適用外）","適用無し","WE適用")))))</f>
        <v/>
      </c>
      <c r="AT786" s="6" t="str">
        <f>IF(AND(AS786="WE適用",COUNTIF(Planning!$AS$10:$AS$896,$AP786&amp;"_"&amp;$AR786)&gt;0),"計画ok",IF(AND(AS786="WE適用",COUNTIF(Planning!$AS$10:$AS$896,$AP786&amp;"_"&amp;$AR786)=0),"未反映NG",""))</f>
        <v/>
      </c>
      <c r="AU786" s="6" t="str">
        <f t="shared" si="38"/>
        <v>_</v>
      </c>
    </row>
    <row r="787" spans="1:47" hidden="1" x14ac:dyDescent="0.35">
      <c r="A787" s="8"/>
      <c r="B787" s="9"/>
      <c r="C787" s="9"/>
      <c r="D787" s="9"/>
      <c r="E787" s="9"/>
      <c r="F787" s="9"/>
      <c r="G787" s="9"/>
      <c r="H787" s="9"/>
      <c r="I787" s="9"/>
      <c r="J787" s="9"/>
      <c r="K787" s="9"/>
      <c r="L787" s="9"/>
      <c r="M787" s="9"/>
      <c r="N787" s="9"/>
      <c r="O787" s="9"/>
      <c r="P787" s="9"/>
      <c r="Q787" s="9"/>
      <c r="R787" s="9"/>
      <c r="S787" s="9"/>
      <c r="T787" s="9"/>
      <c r="U787" s="9"/>
      <c r="V787" s="9"/>
      <c r="W787" s="9"/>
      <c r="X787" s="9"/>
      <c r="Y787" s="9"/>
      <c r="Z787" s="9"/>
      <c r="AA787" s="9"/>
      <c r="AB787" s="9"/>
      <c r="AC787" s="9"/>
      <c r="AD787" s="9"/>
      <c r="AE787" s="9"/>
      <c r="AF787" s="9"/>
      <c r="AG787" s="9"/>
      <c r="AH787" s="9"/>
      <c r="AI787" s="9"/>
      <c r="AJ787" s="9"/>
      <c r="AK787" s="9"/>
      <c r="AL787" s="9"/>
      <c r="AM787" s="10"/>
      <c r="AN787" s="535"/>
      <c r="AO787" s="6">
        <f t="shared" si="36"/>
        <v>0</v>
      </c>
      <c r="AP787" s="6" t="str">
        <f>IF($D787="","",IF(COUNTIF(SPDB!$B$5:$B$50,$D787)=0,"適用無い？確認して",_xlfn.XLOOKUP($D787,SPDB!$B$5:$B$50,SPDB!$H$5:$H$50,"",,)))</f>
        <v/>
      </c>
      <c r="AQ787" s="112"/>
      <c r="AR787" s="6" t="str">
        <f t="shared" si="37"/>
        <v/>
      </c>
      <c r="AS787" s="6" t="str">
        <f>IF(D787="","",IF(AP787=0,"データ無!!",IF(COUNTIF(WeDB!$D$4:$D$183,$AP787)&gt;0,"WE適用",IF(AP787="適用無い？確認して","データ無!!",IF(AP787="（適用外）","適用無し","WE適用")))))</f>
        <v/>
      </c>
      <c r="AT787" s="6" t="str">
        <f>IF(AND(AS787="WE適用",COUNTIF(Planning!$AS$10:$AS$896,$AP787&amp;"_"&amp;$AR787)&gt;0),"計画ok",IF(AND(AS787="WE適用",COUNTIF(Planning!$AS$10:$AS$896,$AP787&amp;"_"&amp;$AR787)=0),"未反映NG",""))</f>
        <v/>
      </c>
      <c r="AU787" s="6" t="str">
        <f t="shared" si="38"/>
        <v>_</v>
      </c>
    </row>
    <row r="788" spans="1:47" hidden="1" x14ac:dyDescent="0.35">
      <c r="A788" s="8"/>
      <c r="B788" s="9"/>
      <c r="C788" s="9"/>
      <c r="D788" s="9"/>
      <c r="E788" s="9"/>
      <c r="F788" s="9"/>
      <c r="G788" s="9"/>
      <c r="H788" s="9"/>
      <c r="I788" s="9"/>
      <c r="J788" s="9"/>
      <c r="K788" s="9"/>
      <c r="L788" s="9"/>
      <c r="M788" s="9"/>
      <c r="N788" s="9"/>
      <c r="O788" s="9"/>
      <c r="P788" s="9"/>
      <c r="Q788" s="9"/>
      <c r="R788" s="9"/>
      <c r="S788" s="9"/>
      <c r="T788" s="9"/>
      <c r="U788" s="9"/>
      <c r="V788" s="9"/>
      <c r="W788" s="9"/>
      <c r="X788" s="9"/>
      <c r="Y788" s="9"/>
      <c r="Z788" s="9"/>
      <c r="AA788" s="9"/>
      <c r="AB788" s="9"/>
      <c r="AC788" s="9"/>
      <c r="AD788" s="9"/>
      <c r="AE788" s="9"/>
      <c r="AF788" s="9"/>
      <c r="AG788" s="9"/>
      <c r="AH788" s="9"/>
      <c r="AI788" s="9"/>
      <c r="AJ788" s="9"/>
      <c r="AK788" s="9"/>
      <c r="AL788" s="9"/>
      <c r="AM788" s="10"/>
      <c r="AN788" s="535"/>
      <c r="AO788" s="6">
        <f t="shared" si="36"/>
        <v>0</v>
      </c>
      <c r="AP788" s="6" t="str">
        <f>IF($D788="","",IF(COUNTIF(SPDB!$B$5:$B$50,$D788)=0,"適用無い？確認して",_xlfn.XLOOKUP($D788,SPDB!$B$5:$B$50,SPDB!$H$5:$H$50,"",,)))</f>
        <v/>
      </c>
      <c r="AQ788" s="112"/>
      <c r="AR788" s="6" t="str">
        <f t="shared" si="37"/>
        <v/>
      </c>
      <c r="AS788" s="6" t="str">
        <f>IF(D788="","",IF(AP788=0,"データ無!!",IF(COUNTIF(WeDB!$D$4:$D$183,$AP788)&gt;0,"WE適用",IF(AP788="適用無い？確認して","データ無!!",IF(AP788="（適用外）","適用無し","WE適用")))))</f>
        <v/>
      </c>
      <c r="AT788" s="6" t="str">
        <f>IF(AND(AS788="WE適用",COUNTIF(Planning!$AS$10:$AS$896,$AP788&amp;"_"&amp;$AR788)&gt;0),"計画ok",IF(AND(AS788="WE適用",COUNTIF(Planning!$AS$10:$AS$896,$AP788&amp;"_"&amp;$AR788)=0),"未反映NG",""))</f>
        <v/>
      </c>
      <c r="AU788" s="6" t="str">
        <f t="shared" si="38"/>
        <v>_</v>
      </c>
    </row>
    <row r="789" spans="1:47" hidden="1" x14ac:dyDescent="0.35">
      <c r="A789" s="8"/>
      <c r="B789" s="9"/>
      <c r="C789" s="9"/>
      <c r="D789" s="9"/>
      <c r="E789" s="9"/>
      <c r="F789" s="9"/>
      <c r="G789" s="9"/>
      <c r="H789" s="9"/>
      <c r="I789" s="9"/>
      <c r="J789" s="9"/>
      <c r="K789" s="9"/>
      <c r="L789" s="9"/>
      <c r="M789" s="9"/>
      <c r="N789" s="9"/>
      <c r="O789" s="9"/>
      <c r="P789" s="9"/>
      <c r="Q789" s="9"/>
      <c r="R789" s="9"/>
      <c r="S789" s="9"/>
      <c r="T789" s="9"/>
      <c r="U789" s="9"/>
      <c r="V789" s="9"/>
      <c r="W789" s="9"/>
      <c r="X789" s="9"/>
      <c r="Y789" s="9"/>
      <c r="Z789" s="9"/>
      <c r="AA789" s="9"/>
      <c r="AB789" s="9"/>
      <c r="AC789" s="9"/>
      <c r="AD789" s="9"/>
      <c r="AE789" s="9"/>
      <c r="AF789" s="9"/>
      <c r="AG789" s="9"/>
      <c r="AH789" s="9"/>
      <c r="AI789" s="9"/>
      <c r="AJ789" s="9"/>
      <c r="AK789" s="9"/>
      <c r="AL789" s="9"/>
      <c r="AM789" s="10"/>
      <c r="AN789" s="535"/>
      <c r="AO789" s="6">
        <f t="shared" si="36"/>
        <v>0</v>
      </c>
      <c r="AP789" s="6" t="str">
        <f>IF($D789="","",IF(COUNTIF(SPDB!$B$5:$B$50,$D789)=0,"適用無い？確認して",_xlfn.XLOOKUP($D789,SPDB!$B$5:$B$50,SPDB!$H$5:$H$50,"",,)))</f>
        <v/>
      </c>
      <c r="AQ789" s="112"/>
      <c r="AR789" s="6" t="str">
        <f t="shared" si="37"/>
        <v/>
      </c>
      <c r="AS789" s="6" t="str">
        <f>IF(D789="","",IF(AP789=0,"データ無!!",IF(COUNTIF(WeDB!$D$4:$D$183,$AP789)&gt;0,"WE適用",IF(AP789="適用無い？確認して","データ無!!",IF(AP789="（適用外）","適用無し","WE適用")))))</f>
        <v/>
      </c>
      <c r="AT789" s="6" t="str">
        <f>IF(AND(AS789="WE適用",COUNTIF(Planning!$AS$10:$AS$896,$AP789&amp;"_"&amp;$AR789)&gt;0),"計画ok",IF(AND(AS789="WE適用",COUNTIF(Planning!$AS$10:$AS$896,$AP789&amp;"_"&amp;$AR789)=0),"未反映NG",""))</f>
        <v/>
      </c>
      <c r="AU789" s="6" t="str">
        <f t="shared" si="38"/>
        <v>_</v>
      </c>
    </row>
    <row r="790" spans="1:47" hidden="1" x14ac:dyDescent="0.35">
      <c r="A790" s="8"/>
      <c r="B790" s="9"/>
      <c r="C790" s="9"/>
      <c r="D790" s="9"/>
      <c r="E790" s="9"/>
      <c r="F790" s="9"/>
      <c r="G790" s="9"/>
      <c r="H790" s="9"/>
      <c r="I790" s="9"/>
      <c r="J790" s="9"/>
      <c r="K790" s="9"/>
      <c r="L790" s="9"/>
      <c r="M790" s="9"/>
      <c r="N790" s="9"/>
      <c r="O790" s="9"/>
      <c r="P790" s="9"/>
      <c r="Q790" s="9"/>
      <c r="R790" s="9"/>
      <c r="S790" s="9"/>
      <c r="T790" s="9"/>
      <c r="U790" s="9"/>
      <c r="V790" s="9"/>
      <c r="W790" s="9"/>
      <c r="X790" s="9"/>
      <c r="Y790" s="9"/>
      <c r="Z790" s="9"/>
      <c r="AA790" s="9"/>
      <c r="AB790" s="9"/>
      <c r="AC790" s="9"/>
      <c r="AD790" s="9"/>
      <c r="AE790" s="9"/>
      <c r="AF790" s="9"/>
      <c r="AG790" s="9"/>
      <c r="AH790" s="9"/>
      <c r="AI790" s="9"/>
      <c r="AJ790" s="9"/>
      <c r="AK790" s="9"/>
      <c r="AL790" s="9"/>
      <c r="AM790" s="10"/>
      <c r="AN790" s="535"/>
      <c r="AO790" s="6">
        <f t="shared" si="36"/>
        <v>0</v>
      </c>
      <c r="AP790" s="6" t="str">
        <f>IF($D790="","",IF(COUNTIF(SPDB!$B$5:$B$50,$D790)=0,"適用無い？確認して",_xlfn.XLOOKUP($D790,SPDB!$B$5:$B$50,SPDB!$H$5:$H$50,"",,)))</f>
        <v/>
      </c>
      <c r="AQ790" s="112"/>
      <c r="AR790" s="6" t="str">
        <f t="shared" si="37"/>
        <v/>
      </c>
      <c r="AS790" s="6" t="str">
        <f>IF(D790="","",IF(AP790=0,"データ無!!",IF(COUNTIF(WeDB!$D$4:$D$183,$AP790)&gt;0,"WE適用",IF(AP790="適用無い？確認して","データ無!!",IF(AP790="（適用外）","適用無し","WE適用")))))</f>
        <v/>
      </c>
      <c r="AT790" s="6" t="str">
        <f>IF(AND(AS790="WE適用",COUNTIF(Planning!$AS$10:$AS$896,$AP790&amp;"_"&amp;$AR790)&gt;0),"計画ok",IF(AND(AS790="WE適用",COUNTIF(Planning!$AS$10:$AS$896,$AP790&amp;"_"&amp;$AR790)=0),"未反映NG",""))</f>
        <v/>
      </c>
      <c r="AU790" s="6" t="str">
        <f t="shared" si="38"/>
        <v>_</v>
      </c>
    </row>
    <row r="791" spans="1:47" hidden="1" x14ac:dyDescent="0.35">
      <c r="A791" s="8"/>
      <c r="B791" s="9"/>
      <c r="C791" s="9"/>
      <c r="D791" s="9"/>
      <c r="E791" s="9"/>
      <c r="F791" s="9"/>
      <c r="G791" s="9"/>
      <c r="H791" s="9"/>
      <c r="I791" s="9"/>
      <c r="J791" s="9"/>
      <c r="K791" s="9"/>
      <c r="L791" s="9"/>
      <c r="M791" s="9"/>
      <c r="N791" s="9"/>
      <c r="O791" s="9"/>
      <c r="P791" s="9"/>
      <c r="Q791" s="9"/>
      <c r="R791" s="9"/>
      <c r="S791" s="9"/>
      <c r="T791" s="9"/>
      <c r="U791" s="9"/>
      <c r="V791" s="9"/>
      <c r="W791" s="9"/>
      <c r="X791" s="9"/>
      <c r="Y791" s="9"/>
      <c r="Z791" s="9"/>
      <c r="AA791" s="9"/>
      <c r="AB791" s="9"/>
      <c r="AC791" s="9"/>
      <c r="AD791" s="9"/>
      <c r="AE791" s="9"/>
      <c r="AF791" s="9"/>
      <c r="AG791" s="9"/>
      <c r="AH791" s="9"/>
      <c r="AI791" s="9"/>
      <c r="AJ791" s="9"/>
      <c r="AK791" s="9"/>
      <c r="AL791" s="9"/>
      <c r="AM791" s="10"/>
      <c r="AN791" s="535"/>
      <c r="AO791" s="6">
        <f t="shared" si="36"/>
        <v>0</v>
      </c>
      <c r="AP791" s="6" t="str">
        <f>IF($D791="","",IF(COUNTIF(SPDB!$B$5:$B$50,$D791)=0,"適用無い？確認して",_xlfn.XLOOKUP($D791,SPDB!$B$5:$B$50,SPDB!$H$5:$H$50,"",,)))</f>
        <v/>
      </c>
      <c r="AQ791" s="112"/>
      <c r="AR791" s="6" t="str">
        <f t="shared" si="37"/>
        <v/>
      </c>
      <c r="AS791" s="6" t="str">
        <f>IF(D791="","",IF(AP791=0,"データ無!!",IF(COUNTIF(WeDB!$D$4:$D$183,$AP791)&gt;0,"WE適用",IF(AP791="適用無い？確認して","データ無!!",IF(AP791="（適用外）","適用無し","WE適用")))))</f>
        <v/>
      </c>
      <c r="AT791" s="6" t="str">
        <f>IF(AND(AS791="WE適用",COUNTIF(Planning!$AS$10:$AS$896,$AP791&amp;"_"&amp;$AR791)&gt;0),"計画ok",IF(AND(AS791="WE適用",COUNTIF(Planning!$AS$10:$AS$896,$AP791&amp;"_"&amp;$AR791)=0),"未反映NG",""))</f>
        <v/>
      </c>
      <c r="AU791" s="6" t="str">
        <f t="shared" si="38"/>
        <v>_</v>
      </c>
    </row>
    <row r="792" spans="1:47" hidden="1" x14ac:dyDescent="0.35">
      <c r="A792" s="8"/>
      <c r="B792" s="9"/>
      <c r="C792" s="9"/>
      <c r="D792" s="9"/>
      <c r="E792" s="9"/>
      <c r="F792" s="9"/>
      <c r="G792" s="9"/>
      <c r="H792" s="9"/>
      <c r="I792" s="9"/>
      <c r="J792" s="9"/>
      <c r="K792" s="9"/>
      <c r="L792" s="9"/>
      <c r="M792" s="9"/>
      <c r="N792" s="9"/>
      <c r="O792" s="9"/>
      <c r="P792" s="9"/>
      <c r="Q792" s="9"/>
      <c r="R792" s="9"/>
      <c r="S792" s="9"/>
      <c r="T792" s="9"/>
      <c r="U792" s="9"/>
      <c r="V792" s="9"/>
      <c r="W792" s="9"/>
      <c r="X792" s="9"/>
      <c r="Y792" s="9"/>
      <c r="Z792" s="9"/>
      <c r="AA792" s="9"/>
      <c r="AB792" s="9"/>
      <c r="AC792" s="9"/>
      <c r="AD792" s="9"/>
      <c r="AE792" s="9"/>
      <c r="AF792" s="9"/>
      <c r="AG792" s="9"/>
      <c r="AH792" s="9"/>
      <c r="AI792" s="9"/>
      <c r="AJ792" s="9"/>
      <c r="AK792" s="9"/>
      <c r="AL792" s="9"/>
      <c r="AM792" s="10"/>
      <c r="AN792" s="535"/>
      <c r="AO792" s="6">
        <f t="shared" si="36"/>
        <v>0</v>
      </c>
      <c r="AP792" s="6" t="str">
        <f>IF($D792="","",IF(COUNTIF(SPDB!$B$5:$B$50,$D792)=0,"適用無い？確認して",_xlfn.XLOOKUP($D792,SPDB!$B$5:$B$50,SPDB!$H$5:$H$50,"",,)))</f>
        <v/>
      </c>
      <c r="AQ792" s="112"/>
      <c r="AR792" s="6" t="str">
        <f t="shared" si="37"/>
        <v/>
      </c>
      <c r="AS792" s="6" t="str">
        <f>IF(D792="","",IF(AP792=0,"データ無!!",IF(COUNTIF(WeDB!$D$4:$D$183,$AP792)&gt;0,"WE適用",IF(AP792="適用無い？確認して","データ無!!",IF(AP792="（適用外）","適用無し","WE適用")))))</f>
        <v/>
      </c>
      <c r="AT792" s="6" t="str">
        <f>IF(AND(AS792="WE適用",COUNTIF(Planning!$AS$10:$AS$896,$AP792&amp;"_"&amp;$AR792)&gt;0),"計画ok",IF(AND(AS792="WE適用",COUNTIF(Planning!$AS$10:$AS$896,$AP792&amp;"_"&amp;$AR792)=0),"未反映NG",""))</f>
        <v/>
      </c>
      <c r="AU792" s="6" t="str">
        <f t="shared" si="38"/>
        <v>_</v>
      </c>
    </row>
    <row r="793" spans="1:47" hidden="1" x14ac:dyDescent="0.35">
      <c r="A793" s="8"/>
      <c r="B793" s="9"/>
      <c r="C793" s="9"/>
      <c r="D793" s="9"/>
      <c r="E793" s="9"/>
      <c r="F793" s="9"/>
      <c r="G793" s="9"/>
      <c r="H793" s="9"/>
      <c r="I793" s="9"/>
      <c r="J793" s="9"/>
      <c r="K793" s="9"/>
      <c r="L793" s="9"/>
      <c r="M793" s="9"/>
      <c r="N793" s="9"/>
      <c r="O793" s="9"/>
      <c r="P793" s="9"/>
      <c r="Q793" s="9"/>
      <c r="R793" s="9"/>
      <c r="S793" s="9"/>
      <c r="T793" s="9"/>
      <c r="U793" s="9"/>
      <c r="V793" s="9"/>
      <c r="W793" s="9"/>
      <c r="X793" s="9"/>
      <c r="Y793" s="9"/>
      <c r="Z793" s="9"/>
      <c r="AA793" s="9"/>
      <c r="AB793" s="9"/>
      <c r="AC793" s="9"/>
      <c r="AD793" s="9"/>
      <c r="AE793" s="9"/>
      <c r="AF793" s="9"/>
      <c r="AG793" s="9"/>
      <c r="AH793" s="9"/>
      <c r="AI793" s="9"/>
      <c r="AJ793" s="9"/>
      <c r="AK793" s="9"/>
      <c r="AL793" s="9"/>
      <c r="AM793" s="10"/>
      <c r="AN793" s="535"/>
      <c r="AO793" s="6">
        <f t="shared" si="36"/>
        <v>0</v>
      </c>
      <c r="AP793" s="6" t="str">
        <f>IF($D793="","",IF(COUNTIF(SPDB!$B$5:$B$50,$D793)=0,"適用無い？確認して",_xlfn.XLOOKUP($D793,SPDB!$B$5:$B$50,SPDB!$H$5:$H$50,"",,)))</f>
        <v/>
      </c>
      <c r="AQ793" s="112"/>
      <c r="AR793" s="6" t="str">
        <f t="shared" si="37"/>
        <v/>
      </c>
      <c r="AS793" s="6" t="str">
        <f>IF(D793="","",IF(AP793=0,"データ無!!",IF(COUNTIF(WeDB!$D$4:$D$183,$AP793)&gt;0,"WE適用",IF(AP793="適用無い？確認して","データ無!!",IF(AP793="（適用外）","適用無し","WE適用")))))</f>
        <v/>
      </c>
      <c r="AT793" s="6" t="str">
        <f>IF(AND(AS793="WE適用",COUNTIF(Planning!$AS$10:$AS$896,$AP793&amp;"_"&amp;$AR793)&gt;0),"計画ok",IF(AND(AS793="WE適用",COUNTIF(Planning!$AS$10:$AS$896,$AP793&amp;"_"&amp;$AR793)=0),"未反映NG",""))</f>
        <v/>
      </c>
      <c r="AU793" s="6" t="str">
        <f t="shared" si="38"/>
        <v>_</v>
      </c>
    </row>
    <row r="794" spans="1:47" hidden="1" x14ac:dyDescent="0.35">
      <c r="A794" s="8"/>
      <c r="B794" s="9"/>
      <c r="C794" s="9"/>
      <c r="D794" s="9"/>
      <c r="E794" s="9"/>
      <c r="F794" s="9"/>
      <c r="G794" s="9"/>
      <c r="H794" s="9"/>
      <c r="I794" s="9"/>
      <c r="J794" s="9"/>
      <c r="K794" s="9"/>
      <c r="L794" s="9"/>
      <c r="M794" s="9"/>
      <c r="N794" s="9"/>
      <c r="O794" s="9"/>
      <c r="P794" s="9"/>
      <c r="Q794" s="9"/>
      <c r="R794" s="9"/>
      <c r="S794" s="9"/>
      <c r="T794" s="9"/>
      <c r="U794" s="9"/>
      <c r="V794" s="9"/>
      <c r="W794" s="9"/>
      <c r="X794" s="9"/>
      <c r="Y794" s="9"/>
      <c r="Z794" s="9"/>
      <c r="AA794" s="9"/>
      <c r="AB794" s="9"/>
      <c r="AC794" s="9"/>
      <c r="AD794" s="9"/>
      <c r="AE794" s="9"/>
      <c r="AF794" s="9"/>
      <c r="AG794" s="9"/>
      <c r="AH794" s="9"/>
      <c r="AI794" s="9"/>
      <c r="AJ794" s="9"/>
      <c r="AK794" s="9"/>
      <c r="AL794" s="9"/>
      <c r="AM794" s="10"/>
      <c r="AN794" s="535"/>
      <c r="AO794" s="6">
        <f t="shared" si="36"/>
        <v>0</v>
      </c>
      <c r="AP794" s="6" t="str">
        <f>IF($D794="","",IF(COUNTIF(SPDB!$B$5:$B$50,$D794)=0,"適用無い？確認して",_xlfn.XLOOKUP($D794,SPDB!$B$5:$B$50,SPDB!$H$5:$H$50,"",,)))</f>
        <v/>
      </c>
      <c r="AQ794" s="112"/>
      <c r="AR794" s="6" t="str">
        <f t="shared" si="37"/>
        <v/>
      </c>
      <c r="AS794" s="6" t="str">
        <f>IF(D794="","",IF(AP794=0,"データ無!!",IF(COUNTIF(WeDB!$D$4:$D$183,$AP794)&gt;0,"WE適用",IF(AP794="適用無い？確認して","データ無!!",IF(AP794="（適用外）","適用無し","WE適用")))))</f>
        <v/>
      </c>
      <c r="AT794" s="6" t="str">
        <f>IF(AND(AS794="WE適用",COUNTIF(Planning!$AS$10:$AS$896,$AP794&amp;"_"&amp;$AR794)&gt;0),"計画ok",IF(AND(AS794="WE適用",COUNTIF(Planning!$AS$10:$AS$896,$AP794&amp;"_"&amp;$AR794)=0),"未反映NG",""))</f>
        <v/>
      </c>
      <c r="AU794" s="6" t="str">
        <f t="shared" si="38"/>
        <v>_</v>
      </c>
    </row>
    <row r="795" spans="1:47" hidden="1" x14ac:dyDescent="0.35">
      <c r="A795" s="8"/>
      <c r="B795" s="9"/>
      <c r="C795" s="9"/>
      <c r="D795" s="9"/>
      <c r="E795" s="9"/>
      <c r="F795" s="9"/>
      <c r="G795" s="9"/>
      <c r="H795" s="9"/>
      <c r="I795" s="9"/>
      <c r="J795" s="9"/>
      <c r="K795" s="9"/>
      <c r="L795" s="9"/>
      <c r="M795" s="9"/>
      <c r="N795" s="9"/>
      <c r="O795" s="9"/>
      <c r="P795" s="9"/>
      <c r="Q795" s="9"/>
      <c r="R795" s="9"/>
      <c r="S795" s="9"/>
      <c r="T795" s="9"/>
      <c r="U795" s="9"/>
      <c r="V795" s="9"/>
      <c r="W795" s="9"/>
      <c r="X795" s="9"/>
      <c r="Y795" s="9"/>
      <c r="Z795" s="9"/>
      <c r="AA795" s="9"/>
      <c r="AB795" s="9"/>
      <c r="AC795" s="9"/>
      <c r="AD795" s="9"/>
      <c r="AE795" s="9"/>
      <c r="AF795" s="9"/>
      <c r="AG795" s="9"/>
      <c r="AH795" s="9"/>
      <c r="AI795" s="9"/>
      <c r="AJ795" s="9"/>
      <c r="AK795" s="9"/>
      <c r="AL795" s="9"/>
      <c r="AM795" s="10"/>
      <c r="AN795" s="535"/>
      <c r="AO795" s="6">
        <f t="shared" si="36"/>
        <v>0</v>
      </c>
      <c r="AP795" s="6" t="str">
        <f>IF($D795="","",IF(COUNTIF(SPDB!$B$5:$B$50,$D795)=0,"適用無い？確認して",_xlfn.XLOOKUP($D795,SPDB!$B$5:$B$50,SPDB!$H$5:$H$50,"",,)))</f>
        <v/>
      </c>
      <c r="AQ795" s="112"/>
      <c r="AR795" s="6" t="str">
        <f t="shared" si="37"/>
        <v/>
      </c>
      <c r="AS795" s="6" t="str">
        <f>IF(D795="","",IF(AP795=0,"データ無!!",IF(COUNTIF(WeDB!$D$4:$D$183,$AP795)&gt;0,"WE適用",IF(AP795="適用無い？確認して","データ無!!",IF(AP795="（適用外）","適用無し","WE適用")))))</f>
        <v/>
      </c>
      <c r="AT795" s="6" t="str">
        <f>IF(AND(AS795="WE適用",COUNTIF(Planning!$AS$10:$AS$896,$AP795&amp;"_"&amp;$AR795)&gt;0),"計画ok",IF(AND(AS795="WE適用",COUNTIF(Planning!$AS$10:$AS$896,$AP795&amp;"_"&amp;$AR795)=0),"未反映NG",""))</f>
        <v/>
      </c>
      <c r="AU795" s="6" t="str">
        <f t="shared" si="38"/>
        <v>_</v>
      </c>
    </row>
    <row r="796" spans="1:47" hidden="1" x14ac:dyDescent="0.35">
      <c r="A796" s="8"/>
      <c r="B796" s="9"/>
      <c r="C796" s="9"/>
      <c r="D796" s="9"/>
      <c r="E796" s="9"/>
      <c r="F796" s="9"/>
      <c r="G796" s="9"/>
      <c r="H796" s="9"/>
      <c r="I796" s="9"/>
      <c r="J796" s="9"/>
      <c r="K796" s="9"/>
      <c r="L796" s="9"/>
      <c r="M796" s="9"/>
      <c r="N796" s="9"/>
      <c r="O796" s="9"/>
      <c r="P796" s="9"/>
      <c r="Q796" s="9"/>
      <c r="R796" s="9"/>
      <c r="S796" s="9"/>
      <c r="T796" s="9"/>
      <c r="U796" s="9"/>
      <c r="V796" s="9"/>
      <c r="W796" s="9"/>
      <c r="X796" s="9"/>
      <c r="Y796" s="9"/>
      <c r="Z796" s="9"/>
      <c r="AA796" s="9"/>
      <c r="AB796" s="9"/>
      <c r="AC796" s="9"/>
      <c r="AD796" s="9"/>
      <c r="AE796" s="9"/>
      <c r="AF796" s="9"/>
      <c r="AG796" s="9"/>
      <c r="AH796" s="9"/>
      <c r="AI796" s="9"/>
      <c r="AJ796" s="9"/>
      <c r="AK796" s="9"/>
      <c r="AL796" s="9"/>
      <c r="AM796" s="10"/>
      <c r="AN796" s="535"/>
      <c r="AO796" s="6">
        <f t="shared" si="36"/>
        <v>0</v>
      </c>
      <c r="AP796" s="6" t="str">
        <f>IF($D796="","",IF(COUNTIF(SPDB!$B$5:$B$50,$D796)=0,"適用無い？確認して",_xlfn.XLOOKUP($D796,SPDB!$B$5:$B$50,SPDB!$H$5:$H$50,"",,)))</f>
        <v/>
      </c>
      <c r="AQ796" s="112"/>
      <c r="AR796" s="6" t="str">
        <f t="shared" si="37"/>
        <v/>
      </c>
      <c r="AS796" s="6" t="str">
        <f>IF(D796="","",IF(AP796=0,"データ無!!",IF(COUNTIF(WeDB!$D$4:$D$183,$AP796)&gt;0,"WE適用",IF(AP796="適用無い？確認して","データ無!!",IF(AP796="（適用外）","適用無し","WE適用")))))</f>
        <v/>
      </c>
      <c r="AT796" s="6" t="str">
        <f>IF(AND(AS796="WE適用",COUNTIF(Planning!$AS$10:$AS$896,$AP796&amp;"_"&amp;$AR796)&gt;0),"計画ok",IF(AND(AS796="WE適用",COUNTIF(Planning!$AS$10:$AS$896,$AP796&amp;"_"&amp;$AR796)=0),"未反映NG",""))</f>
        <v/>
      </c>
      <c r="AU796" s="6" t="str">
        <f t="shared" si="38"/>
        <v>_</v>
      </c>
    </row>
    <row r="797" spans="1:47" hidden="1" x14ac:dyDescent="0.35">
      <c r="A797" s="8"/>
      <c r="B797" s="9"/>
      <c r="C797" s="9"/>
      <c r="D797" s="9"/>
      <c r="E797" s="9"/>
      <c r="F797" s="9"/>
      <c r="G797" s="9"/>
      <c r="H797" s="9"/>
      <c r="I797" s="9"/>
      <c r="J797" s="9"/>
      <c r="K797" s="9"/>
      <c r="L797" s="9"/>
      <c r="M797" s="9"/>
      <c r="N797" s="9"/>
      <c r="O797" s="9"/>
      <c r="P797" s="9"/>
      <c r="Q797" s="9"/>
      <c r="R797" s="9"/>
      <c r="S797" s="9"/>
      <c r="T797" s="9"/>
      <c r="U797" s="9"/>
      <c r="V797" s="9"/>
      <c r="W797" s="9"/>
      <c r="X797" s="9"/>
      <c r="Y797" s="9"/>
      <c r="Z797" s="9"/>
      <c r="AA797" s="9"/>
      <c r="AB797" s="9"/>
      <c r="AC797" s="9"/>
      <c r="AD797" s="9"/>
      <c r="AE797" s="9"/>
      <c r="AF797" s="9"/>
      <c r="AG797" s="9"/>
      <c r="AH797" s="9"/>
      <c r="AI797" s="9"/>
      <c r="AJ797" s="9"/>
      <c r="AK797" s="9"/>
      <c r="AL797" s="9"/>
      <c r="AM797" s="10"/>
      <c r="AN797" s="535"/>
      <c r="AO797" s="6">
        <f t="shared" si="36"/>
        <v>0</v>
      </c>
      <c r="AP797" s="6" t="str">
        <f>IF($D797="","",IF(COUNTIF(SPDB!$B$5:$B$50,$D797)=0,"適用無い？確認して",_xlfn.XLOOKUP($D797,SPDB!$B$5:$B$50,SPDB!$H$5:$H$50,"",,)))</f>
        <v/>
      </c>
      <c r="AQ797" s="112"/>
      <c r="AR797" s="6" t="str">
        <f t="shared" si="37"/>
        <v/>
      </c>
      <c r="AS797" s="6" t="str">
        <f>IF(D797="","",IF(AP797=0,"データ無!!",IF(COUNTIF(WeDB!$D$4:$D$183,$AP797)&gt;0,"WE適用",IF(AP797="適用無い？確認して","データ無!!",IF(AP797="（適用外）","適用無し","WE適用")))))</f>
        <v/>
      </c>
      <c r="AT797" s="6" t="str">
        <f>IF(AND(AS797="WE適用",COUNTIF(Planning!$AS$10:$AS$896,$AP797&amp;"_"&amp;$AR797)&gt;0),"計画ok",IF(AND(AS797="WE適用",COUNTIF(Planning!$AS$10:$AS$896,$AP797&amp;"_"&amp;$AR797)=0),"未反映NG",""))</f>
        <v/>
      </c>
      <c r="AU797" s="6" t="str">
        <f t="shared" si="38"/>
        <v>_</v>
      </c>
    </row>
    <row r="798" spans="1:47" hidden="1" x14ac:dyDescent="0.35">
      <c r="A798" s="8"/>
      <c r="B798" s="9"/>
      <c r="C798" s="9"/>
      <c r="D798" s="9"/>
      <c r="E798" s="9"/>
      <c r="F798" s="9"/>
      <c r="G798" s="9"/>
      <c r="H798" s="9"/>
      <c r="I798" s="9"/>
      <c r="J798" s="9"/>
      <c r="K798" s="9"/>
      <c r="L798" s="9"/>
      <c r="M798" s="9"/>
      <c r="N798" s="9"/>
      <c r="O798" s="9"/>
      <c r="P798" s="9"/>
      <c r="Q798" s="9"/>
      <c r="R798" s="9"/>
      <c r="S798" s="9"/>
      <c r="T798" s="9"/>
      <c r="U798" s="9"/>
      <c r="V798" s="9"/>
      <c r="W798" s="9"/>
      <c r="X798" s="9"/>
      <c r="Y798" s="9"/>
      <c r="Z798" s="9"/>
      <c r="AA798" s="9"/>
      <c r="AB798" s="9"/>
      <c r="AC798" s="9"/>
      <c r="AD798" s="9"/>
      <c r="AE798" s="9"/>
      <c r="AF798" s="9"/>
      <c r="AG798" s="9"/>
      <c r="AH798" s="9"/>
      <c r="AI798" s="9"/>
      <c r="AJ798" s="9"/>
      <c r="AK798" s="9"/>
      <c r="AL798" s="9"/>
      <c r="AM798" s="10"/>
      <c r="AN798" s="535"/>
      <c r="AO798" s="6">
        <f t="shared" si="36"/>
        <v>0</v>
      </c>
      <c r="AP798" s="6" t="str">
        <f>IF($D798="","",IF(COUNTIF(SPDB!$B$5:$B$50,$D798)=0,"適用無い？確認して",_xlfn.XLOOKUP($D798,SPDB!$B$5:$B$50,SPDB!$H$5:$H$50,"",,)))</f>
        <v/>
      </c>
      <c r="AQ798" s="112"/>
      <c r="AR798" s="6" t="str">
        <f t="shared" si="37"/>
        <v/>
      </c>
      <c r="AS798" s="6" t="str">
        <f>IF(D798="","",IF(AP798=0,"データ無!!",IF(COUNTIF(WeDB!$D$4:$D$183,$AP798)&gt;0,"WE適用",IF(AP798="適用無い？確認して","データ無!!",IF(AP798="（適用外）","適用無し","WE適用")))))</f>
        <v/>
      </c>
      <c r="AT798" s="6" t="str">
        <f>IF(AND(AS798="WE適用",COUNTIF(Planning!$AS$10:$AS$896,$AP798&amp;"_"&amp;$AR798)&gt;0),"計画ok",IF(AND(AS798="WE適用",COUNTIF(Planning!$AS$10:$AS$896,$AP798&amp;"_"&amp;$AR798)=0),"未反映NG",""))</f>
        <v/>
      </c>
      <c r="AU798" s="6" t="str">
        <f t="shared" si="38"/>
        <v>_</v>
      </c>
    </row>
    <row r="799" spans="1:47" hidden="1" x14ac:dyDescent="0.35">
      <c r="A799" s="8"/>
      <c r="B799" s="9"/>
      <c r="C799" s="9"/>
      <c r="D799" s="9"/>
      <c r="E799" s="9"/>
      <c r="F799" s="9"/>
      <c r="G799" s="9"/>
      <c r="H799" s="9"/>
      <c r="I799" s="9"/>
      <c r="J799" s="9"/>
      <c r="K799" s="9"/>
      <c r="L799" s="9"/>
      <c r="M799" s="9"/>
      <c r="N799" s="9"/>
      <c r="O799" s="9"/>
      <c r="P799" s="9"/>
      <c r="Q799" s="9"/>
      <c r="R799" s="9"/>
      <c r="S799" s="9"/>
      <c r="T799" s="9"/>
      <c r="U799" s="9"/>
      <c r="V799" s="9"/>
      <c r="W799" s="9"/>
      <c r="X799" s="9"/>
      <c r="Y799" s="9"/>
      <c r="Z799" s="9"/>
      <c r="AA799" s="9"/>
      <c r="AB799" s="9"/>
      <c r="AC799" s="9"/>
      <c r="AD799" s="9"/>
      <c r="AE799" s="9"/>
      <c r="AF799" s="9"/>
      <c r="AG799" s="9"/>
      <c r="AH799" s="9"/>
      <c r="AI799" s="9"/>
      <c r="AJ799" s="9"/>
      <c r="AK799" s="9"/>
      <c r="AL799" s="9"/>
      <c r="AM799" s="10"/>
      <c r="AN799" s="535"/>
      <c r="AO799" s="6">
        <f t="shared" si="36"/>
        <v>0</v>
      </c>
      <c r="AP799" s="6" t="str">
        <f>IF($D799="","",IF(COUNTIF(SPDB!$B$5:$B$50,$D799)=0,"適用無い？確認して",_xlfn.XLOOKUP($D799,SPDB!$B$5:$B$50,SPDB!$H$5:$H$50,"",,)))</f>
        <v/>
      </c>
      <c r="AQ799" s="112"/>
      <c r="AR799" s="6" t="str">
        <f t="shared" si="37"/>
        <v/>
      </c>
      <c r="AS799" s="6" t="str">
        <f>IF(D799="","",IF(AP799=0,"データ無!!",IF(COUNTIF(WeDB!$D$4:$D$183,$AP799)&gt;0,"WE適用",IF(AP799="適用無い？確認して","データ無!!",IF(AP799="（適用外）","適用無し","WE適用")))))</f>
        <v/>
      </c>
      <c r="AT799" s="6" t="str">
        <f>IF(AND(AS799="WE適用",COUNTIF(Planning!$AS$10:$AS$896,$AP799&amp;"_"&amp;$AR799)&gt;0),"計画ok",IF(AND(AS799="WE適用",COUNTIF(Planning!$AS$10:$AS$896,$AP799&amp;"_"&amp;$AR799)=0),"未反映NG",""))</f>
        <v/>
      </c>
      <c r="AU799" s="6" t="str">
        <f t="shared" si="38"/>
        <v>_</v>
      </c>
    </row>
    <row r="800" spans="1:47" hidden="1" x14ac:dyDescent="0.35">
      <c r="A800" s="8"/>
      <c r="B800" s="9"/>
      <c r="C800" s="9"/>
      <c r="D800" s="9"/>
      <c r="E800" s="9"/>
      <c r="F800" s="9"/>
      <c r="G800" s="9"/>
      <c r="H800" s="9"/>
      <c r="I800" s="9"/>
      <c r="J800" s="9"/>
      <c r="K800" s="9"/>
      <c r="L800" s="9"/>
      <c r="M800" s="9"/>
      <c r="N800" s="9"/>
      <c r="O800" s="9"/>
      <c r="P800" s="9"/>
      <c r="Q800" s="9"/>
      <c r="R800" s="9"/>
      <c r="S800" s="9"/>
      <c r="T800" s="9"/>
      <c r="U800" s="9"/>
      <c r="V800" s="9"/>
      <c r="W800" s="9"/>
      <c r="X800" s="9"/>
      <c r="Y800" s="9"/>
      <c r="Z800" s="9"/>
      <c r="AA800" s="9"/>
      <c r="AB800" s="9"/>
      <c r="AC800" s="9"/>
      <c r="AD800" s="9"/>
      <c r="AE800" s="9"/>
      <c r="AF800" s="9"/>
      <c r="AG800" s="9"/>
      <c r="AH800" s="9"/>
      <c r="AI800" s="9"/>
      <c r="AJ800" s="9"/>
      <c r="AK800" s="9"/>
      <c r="AL800" s="9"/>
      <c r="AM800" s="10"/>
      <c r="AN800" s="535"/>
      <c r="AO800" s="6">
        <f t="shared" si="36"/>
        <v>0</v>
      </c>
      <c r="AP800" s="6" t="str">
        <f>IF($D800="","",IF(COUNTIF(SPDB!$B$5:$B$50,$D800)=0,"適用無い？確認して",_xlfn.XLOOKUP($D800,SPDB!$B$5:$B$50,SPDB!$H$5:$H$50,"",,)))</f>
        <v/>
      </c>
      <c r="AQ800" s="112"/>
      <c r="AR800" s="6" t="str">
        <f t="shared" si="37"/>
        <v/>
      </c>
      <c r="AS800" s="6" t="str">
        <f>IF(D800="","",IF(AP800=0,"データ無!!",IF(COUNTIF(WeDB!$D$4:$D$183,$AP800)&gt;0,"WE適用",IF(AP800="適用無い？確認して","データ無!!",IF(AP800="（適用外）","適用無し","WE適用")))))</f>
        <v/>
      </c>
      <c r="AT800" s="6" t="str">
        <f>IF(AND(AS800="WE適用",COUNTIF(Planning!$AS$10:$AS$896,$AP800&amp;"_"&amp;$AR800)&gt;0),"計画ok",IF(AND(AS800="WE適用",COUNTIF(Planning!$AS$10:$AS$896,$AP800&amp;"_"&amp;$AR800)=0),"未反映NG",""))</f>
        <v/>
      </c>
      <c r="AU800" s="6" t="str">
        <f t="shared" si="38"/>
        <v>_</v>
      </c>
    </row>
    <row r="801" spans="1:47" hidden="1" x14ac:dyDescent="0.35">
      <c r="A801" s="8"/>
      <c r="B801" s="9"/>
      <c r="C801" s="9"/>
      <c r="D801" s="9"/>
      <c r="E801" s="9"/>
      <c r="F801" s="9"/>
      <c r="G801" s="9"/>
      <c r="H801" s="9"/>
      <c r="I801" s="9"/>
      <c r="J801" s="9"/>
      <c r="K801" s="9"/>
      <c r="L801" s="9"/>
      <c r="M801" s="9"/>
      <c r="N801" s="9"/>
      <c r="O801" s="9"/>
      <c r="P801" s="9"/>
      <c r="Q801" s="9"/>
      <c r="R801" s="9"/>
      <c r="S801" s="9"/>
      <c r="T801" s="9"/>
      <c r="U801" s="9"/>
      <c r="V801" s="9"/>
      <c r="W801" s="9"/>
      <c r="X801" s="9"/>
      <c r="Y801" s="9"/>
      <c r="Z801" s="9"/>
      <c r="AA801" s="9"/>
      <c r="AB801" s="9"/>
      <c r="AC801" s="9"/>
      <c r="AD801" s="9"/>
      <c r="AE801" s="9"/>
      <c r="AF801" s="9"/>
      <c r="AG801" s="9"/>
      <c r="AH801" s="9"/>
      <c r="AI801" s="9"/>
      <c r="AJ801" s="9"/>
      <c r="AK801" s="9"/>
      <c r="AL801" s="9"/>
      <c r="AM801" s="10"/>
      <c r="AN801" s="535"/>
      <c r="AO801" s="6">
        <f t="shared" si="36"/>
        <v>0</v>
      </c>
      <c r="AP801" s="6" t="str">
        <f>IF($D801="","",IF(COUNTIF(SPDB!$B$5:$B$50,$D801)=0,"適用無い？確認して",_xlfn.XLOOKUP($D801,SPDB!$B$5:$B$50,SPDB!$H$5:$H$50,"",,)))</f>
        <v/>
      </c>
      <c r="AQ801" s="112"/>
      <c r="AR801" s="6" t="str">
        <f t="shared" si="37"/>
        <v/>
      </c>
      <c r="AS801" s="6" t="str">
        <f>IF(D801="","",IF(AP801=0,"データ無!!",IF(COUNTIF(WeDB!$D$4:$D$183,$AP801)&gt;0,"WE適用",IF(AP801="適用無い？確認して","データ無!!",IF(AP801="（適用外）","適用無し","WE適用")))))</f>
        <v/>
      </c>
      <c r="AT801" s="6" t="str">
        <f>IF(AND(AS801="WE適用",COUNTIF(Planning!$AS$10:$AS$896,$AP801&amp;"_"&amp;$AR801)&gt;0),"計画ok",IF(AND(AS801="WE適用",COUNTIF(Planning!$AS$10:$AS$896,$AP801&amp;"_"&amp;$AR801)=0),"未反映NG",""))</f>
        <v/>
      </c>
      <c r="AU801" s="6" t="str">
        <f t="shared" si="38"/>
        <v>_</v>
      </c>
    </row>
    <row r="802" spans="1:47" hidden="1" x14ac:dyDescent="0.35">
      <c r="A802" s="8"/>
      <c r="B802" s="9"/>
      <c r="C802" s="9"/>
      <c r="D802" s="9"/>
      <c r="E802" s="9"/>
      <c r="F802" s="9"/>
      <c r="G802" s="9"/>
      <c r="H802" s="9"/>
      <c r="I802" s="9"/>
      <c r="J802" s="9"/>
      <c r="K802" s="9"/>
      <c r="L802" s="9"/>
      <c r="M802" s="9"/>
      <c r="N802" s="9"/>
      <c r="O802" s="9"/>
      <c r="P802" s="9"/>
      <c r="Q802" s="9"/>
      <c r="R802" s="9"/>
      <c r="S802" s="9"/>
      <c r="T802" s="9"/>
      <c r="U802" s="9"/>
      <c r="V802" s="9"/>
      <c r="W802" s="9"/>
      <c r="X802" s="9"/>
      <c r="Y802" s="9"/>
      <c r="Z802" s="9"/>
      <c r="AA802" s="9"/>
      <c r="AB802" s="9"/>
      <c r="AC802" s="9"/>
      <c r="AD802" s="9"/>
      <c r="AE802" s="9"/>
      <c r="AF802" s="9"/>
      <c r="AG802" s="9"/>
      <c r="AH802" s="9"/>
      <c r="AI802" s="9"/>
      <c r="AJ802" s="9"/>
      <c r="AK802" s="9"/>
      <c r="AL802" s="9"/>
      <c r="AM802" s="10"/>
      <c r="AN802" s="535"/>
      <c r="AO802" s="6">
        <f t="shared" si="36"/>
        <v>0</v>
      </c>
      <c r="AP802" s="6" t="str">
        <f>IF($D802="","",IF(COUNTIF(SPDB!$B$5:$B$50,$D802)=0,"適用無い？確認して",_xlfn.XLOOKUP($D802,SPDB!$B$5:$B$50,SPDB!$H$5:$H$50,"",,)))</f>
        <v/>
      </c>
      <c r="AQ802" s="112"/>
      <c r="AR802" s="6" t="str">
        <f t="shared" si="37"/>
        <v/>
      </c>
      <c r="AS802" s="6" t="str">
        <f>IF(D802="","",IF(AP802=0,"データ無!!",IF(COUNTIF(WeDB!$D$4:$D$183,$AP802)&gt;0,"WE適用",IF(AP802="適用無い？確認して","データ無!!",IF(AP802="（適用外）","適用無し","WE適用")))))</f>
        <v/>
      </c>
      <c r="AT802" s="6" t="str">
        <f>IF(AND(AS802="WE適用",COUNTIF(Planning!$AS$10:$AS$896,$AP802&amp;"_"&amp;$AR802)&gt;0),"計画ok",IF(AND(AS802="WE適用",COUNTIF(Planning!$AS$10:$AS$896,$AP802&amp;"_"&amp;$AR802)=0),"未反映NG",""))</f>
        <v/>
      </c>
      <c r="AU802" s="6" t="str">
        <f t="shared" si="38"/>
        <v>_</v>
      </c>
    </row>
    <row r="803" spans="1:47" hidden="1" x14ac:dyDescent="0.35">
      <c r="A803" s="8"/>
      <c r="B803" s="9"/>
      <c r="C803" s="9"/>
      <c r="D803" s="9"/>
      <c r="E803" s="9"/>
      <c r="F803" s="9"/>
      <c r="G803" s="9"/>
      <c r="H803" s="9"/>
      <c r="I803" s="9"/>
      <c r="J803" s="9"/>
      <c r="K803" s="9"/>
      <c r="L803" s="9"/>
      <c r="M803" s="9"/>
      <c r="N803" s="9"/>
      <c r="O803" s="9"/>
      <c r="P803" s="9"/>
      <c r="Q803" s="9"/>
      <c r="R803" s="9"/>
      <c r="S803" s="9"/>
      <c r="T803" s="9"/>
      <c r="U803" s="9"/>
      <c r="V803" s="9"/>
      <c r="W803" s="9"/>
      <c r="X803" s="9"/>
      <c r="Y803" s="9"/>
      <c r="Z803" s="9"/>
      <c r="AA803" s="9"/>
      <c r="AB803" s="9"/>
      <c r="AC803" s="9"/>
      <c r="AD803" s="9"/>
      <c r="AE803" s="9"/>
      <c r="AF803" s="9"/>
      <c r="AG803" s="9"/>
      <c r="AH803" s="9"/>
      <c r="AI803" s="9"/>
      <c r="AJ803" s="9"/>
      <c r="AK803" s="9"/>
      <c r="AL803" s="9"/>
      <c r="AM803" s="10"/>
      <c r="AN803" s="535"/>
      <c r="AO803" s="6">
        <f t="shared" si="36"/>
        <v>0</v>
      </c>
      <c r="AP803" s="6" t="str">
        <f>IF($D803="","",IF(COUNTIF(SPDB!$B$5:$B$50,$D803)=0,"適用無い？確認して",_xlfn.XLOOKUP($D803,SPDB!$B$5:$B$50,SPDB!$H$5:$H$50,"",,)))</f>
        <v/>
      </c>
      <c r="AQ803" s="112"/>
      <c r="AR803" s="6" t="str">
        <f t="shared" si="37"/>
        <v/>
      </c>
      <c r="AS803" s="6" t="str">
        <f>IF(D803="","",IF(AP803=0,"データ無!!",IF(COUNTIF(WeDB!$D$4:$D$183,$AP803)&gt;0,"WE適用",IF(AP803="適用無い？確認して","データ無!!",IF(AP803="（適用外）","適用無し","WE適用")))))</f>
        <v/>
      </c>
      <c r="AT803" s="6" t="str">
        <f>IF(AND(AS803="WE適用",COUNTIF(Planning!$AS$10:$AS$896,$AP803&amp;"_"&amp;$AR803)&gt;0),"計画ok",IF(AND(AS803="WE適用",COUNTIF(Planning!$AS$10:$AS$896,$AP803&amp;"_"&amp;$AR803)=0),"未反映NG",""))</f>
        <v/>
      </c>
      <c r="AU803" s="6" t="str">
        <f t="shared" si="38"/>
        <v>_</v>
      </c>
    </row>
    <row r="804" spans="1:47" hidden="1" x14ac:dyDescent="0.35">
      <c r="A804" s="8"/>
      <c r="B804" s="9"/>
      <c r="C804" s="9"/>
      <c r="D804" s="9"/>
      <c r="E804" s="9"/>
      <c r="F804" s="9"/>
      <c r="G804" s="9"/>
      <c r="H804" s="9"/>
      <c r="I804" s="9"/>
      <c r="J804" s="9"/>
      <c r="K804" s="9"/>
      <c r="L804" s="9"/>
      <c r="M804" s="9"/>
      <c r="N804" s="9"/>
      <c r="O804" s="9"/>
      <c r="P804" s="9"/>
      <c r="Q804" s="9"/>
      <c r="R804" s="9"/>
      <c r="S804" s="9"/>
      <c r="T804" s="9"/>
      <c r="U804" s="9"/>
      <c r="V804" s="9"/>
      <c r="W804" s="9"/>
      <c r="X804" s="9"/>
      <c r="Y804" s="9"/>
      <c r="Z804" s="9"/>
      <c r="AA804" s="9"/>
      <c r="AB804" s="9"/>
      <c r="AC804" s="9"/>
      <c r="AD804" s="9"/>
      <c r="AE804" s="9"/>
      <c r="AF804" s="9"/>
      <c r="AG804" s="9"/>
      <c r="AH804" s="9"/>
      <c r="AI804" s="9"/>
      <c r="AJ804" s="9"/>
      <c r="AK804" s="9"/>
      <c r="AL804" s="9"/>
      <c r="AM804" s="10"/>
      <c r="AN804" s="535"/>
      <c r="AO804" s="6">
        <f t="shared" si="36"/>
        <v>0</v>
      </c>
      <c r="AP804" s="6" t="str">
        <f>IF($D804="","",IF(COUNTIF(SPDB!$B$5:$B$50,$D804)=0,"適用無い？確認して",_xlfn.XLOOKUP($D804,SPDB!$B$5:$B$50,SPDB!$H$5:$H$50,"",,)))</f>
        <v/>
      </c>
      <c r="AQ804" s="112"/>
      <c r="AR804" s="6" t="str">
        <f t="shared" si="37"/>
        <v/>
      </c>
      <c r="AS804" s="6" t="str">
        <f>IF(D804="","",IF(AP804=0,"データ無!!",IF(COUNTIF(WeDB!$D$4:$D$183,$AP804)&gt;0,"WE適用",IF(AP804="適用無い？確認して","データ無!!",IF(AP804="（適用外）","適用無し","WE適用")))))</f>
        <v/>
      </c>
      <c r="AT804" s="6" t="str">
        <f>IF(AND(AS804="WE適用",COUNTIF(Planning!$AS$10:$AS$896,$AP804&amp;"_"&amp;$AR804)&gt;0),"計画ok",IF(AND(AS804="WE適用",COUNTIF(Planning!$AS$10:$AS$896,$AP804&amp;"_"&amp;$AR804)=0),"未反映NG",""))</f>
        <v/>
      </c>
      <c r="AU804" s="6" t="str">
        <f t="shared" si="38"/>
        <v>_</v>
      </c>
    </row>
    <row r="805" spans="1:47" hidden="1" x14ac:dyDescent="0.35">
      <c r="A805" s="8"/>
      <c r="B805" s="9"/>
      <c r="C805" s="9"/>
      <c r="D805" s="9"/>
      <c r="E805" s="9"/>
      <c r="F805" s="9"/>
      <c r="G805" s="9"/>
      <c r="H805" s="9"/>
      <c r="I805" s="9"/>
      <c r="J805" s="9"/>
      <c r="K805" s="9"/>
      <c r="L805" s="9"/>
      <c r="M805" s="9"/>
      <c r="N805" s="9"/>
      <c r="O805" s="9"/>
      <c r="P805" s="9"/>
      <c r="Q805" s="9"/>
      <c r="R805" s="9"/>
      <c r="S805" s="9"/>
      <c r="T805" s="9"/>
      <c r="U805" s="9"/>
      <c r="V805" s="9"/>
      <c r="W805" s="9"/>
      <c r="X805" s="9"/>
      <c r="Y805" s="9"/>
      <c r="Z805" s="9"/>
      <c r="AA805" s="9"/>
      <c r="AB805" s="9"/>
      <c r="AC805" s="9"/>
      <c r="AD805" s="9"/>
      <c r="AE805" s="9"/>
      <c r="AF805" s="9"/>
      <c r="AG805" s="9"/>
      <c r="AH805" s="9"/>
      <c r="AI805" s="9"/>
      <c r="AJ805" s="9"/>
      <c r="AK805" s="9"/>
      <c r="AL805" s="9"/>
      <c r="AM805" s="10"/>
      <c r="AN805" s="535"/>
      <c r="AO805" s="6">
        <f t="shared" si="36"/>
        <v>0</v>
      </c>
      <c r="AP805" s="6" t="str">
        <f>IF($D805="","",IF(COUNTIF(SPDB!$B$5:$B$50,$D805)=0,"適用無い？確認して",_xlfn.XLOOKUP($D805,SPDB!$B$5:$B$50,SPDB!$H$5:$H$50,"",,)))</f>
        <v/>
      </c>
      <c r="AQ805" s="112"/>
      <c r="AR805" s="6" t="str">
        <f t="shared" si="37"/>
        <v/>
      </c>
      <c r="AS805" s="6" t="str">
        <f>IF(D805="","",IF(AP805=0,"データ無!!",IF(COUNTIF(WeDB!$D$4:$D$183,$AP805)&gt;0,"WE適用",IF(AP805="適用無い？確認して","データ無!!",IF(AP805="（適用外）","適用無し","WE適用")))))</f>
        <v/>
      </c>
      <c r="AT805" s="6" t="str">
        <f>IF(AND(AS805="WE適用",COUNTIF(Planning!$AS$10:$AS$896,$AP805&amp;"_"&amp;$AR805)&gt;0),"計画ok",IF(AND(AS805="WE適用",COUNTIF(Planning!$AS$10:$AS$896,$AP805&amp;"_"&amp;$AR805)=0),"未反映NG",""))</f>
        <v/>
      </c>
      <c r="AU805" s="6" t="str">
        <f t="shared" si="38"/>
        <v>_</v>
      </c>
    </row>
    <row r="806" spans="1:47" hidden="1" x14ac:dyDescent="0.35">
      <c r="A806" s="8"/>
      <c r="B806" s="9"/>
      <c r="C806" s="9"/>
      <c r="D806" s="9"/>
      <c r="E806" s="9"/>
      <c r="F806" s="9"/>
      <c r="G806" s="9"/>
      <c r="H806" s="9"/>
      <c r="I806" s="9"/>
      <c r="J806" s="9"/>
      <c r="K806" s="9"/>
      <c r="L806" s="9"/>
      <c r="M806" s="9"/>
      <c r="N806" s="9"/>
      <c r="O806" s="9"/>
      <c r="P806" s="9"/>
      <c r="Q806" s="9"/>
      <c r="R806" s="9"/>
      <c r="S806" s="9"/>
      <c r="T806" s="9"/>
      <c r="U806" s="9"/>
      <c r="V806" s="9"/>
      <c r="W806" s="9"/>
      <c r="X806" s="9"/>
      <c r="Y806" s="9"/>
      <c r="Z806" s="9"/>
      <c r="AA806" s="9"/>
      <c r="AB806" s="9"/>
      <c r="AC806" s="9"/>
      <c r="AD806" s="9"/>
      <c r="AE806" s="9"/>
      <c r="AF806" s="9"/>
      <c r="AG806" s="9"/>
      <c r="AH806" s="9"/>
      <c r="AI806" s="9"/>
      <c r="AJ806" s="9"/>
      <c r="AK806" s="9"/>
      <c r="AL806" s="9"/>
      <c r="AM806" s="10"/>
      <c r="AN806" s="535"/>
      <c r="AO806" s="6">
        <f t="shared" si="36"/>
        <v>0</v>
      </c>
      <c r="AP806" s="6" t="str">
        <f>IF($D806="","",IF(COUNTIF(SPDB!$B$5:$B$50,$D806)=0,"適用無い？確認して",_xlfn.XLOOKUP($D806,SPDB!$B$5:$B$50,SPDB!$H$5:$H$50,"",,)))</f>
        <v/>
      </c>
      <c r="AQ806" s="112"/>
      <c r="AR806" s="6" t="str">
        <f t="shared" si="37"/>
        <v/>
      </c>
      <c r="AS806" s="6" t="str">
        <f>IF(D806="","",IF(AP806=0,"データ無!!",IF(COUNTIF(WeDB!$D$4:$D$183,$AP806)&gt;0,"WE適用",IF(AP806="適用無い？確認して","データ無!!",IF(AP806="（適用外）","適用無し","WE適用")))))</f>
        <v/>
      </c>
      <c r="AT806" s="6" t="str">
        <f>IF(AND(AS806="WE適用",COUNTIF(Planning!$AS$10:$AS$896,$AP806&amp;"_"&amp;$AR806)&gt;0),"計画ok",IF(AND(AS806="WE適用",COUNTIF(Planning!$AS$10:$AS$896,$AP806&amp;"_"&amp;$AR806)=0),"未反映NG",""))</f>
        <v/>
      </c>
      <c r="AU806" s="6" t="str">
        <f t="shared" si="38"/>
        <v>_</v>
      </c>
    </row>
    <row r="807" spans="1:47" hidden="1" x14ac:dyDescent="0.35">
      <c r="A807" s="8"/>
      <c r="B807" s="9"/>
      <c r="C807" s="9"/>
      <c r="D807" s="9"/>
      <c r="E807" s="9"/>
      <c r="F807" s="9"/>
      <c r="G807" s="9"/>
      <c r="H807" s="9"/>
      <c r="I807" s="9"/>
      <c r="J807" s="9"/>
      <c r="K807" s="9"/>
      <c r="L807" s="9"/>
      <c r="M807" s="9"/>
      <c r="N807" s="9"/>
      <c r="O807" s="9"/>
      <c r="P807" s="9"/>
      <c r="Q807" s="9"/>
      <c r="R807" s="9"/>
      <c r="S807" s="9"/>
      <c r="T807" s="9"/>
      <c r="U807" s="9"/>
      <c r="V807" s="9"/>
      <c r="W807" s="9"/>
      <c r="X807" s="9"/>
      <c r="Y807" s="9"/>
      <c r="Z807" s="9"/>
      <c r="AA807" s="9"/>
      <c r="AB807" s="9"/>
      <c r="AC807" s="9"/>
      <c r="AD807" s="9"/>
      <c r="AE807" s="9"/>
      <c r="AF807" s="9"/>
      <c r="AG807" s="9"/>
      <c r="AH807" s="9"/>
      <c r="AI807" s="9"/>
      <c r="AJ807" s="9"/>
      <c r="AK807" s="9"/>
      <c r="AL807" s="9"/>
      <c r="AM807" s="10"/>
      <c r="AN807" s="535"/>
      <c r="AO807" s="6">
        <f t="shared" si="36"/>
        <v>0</v>
      </c>
      <c r="AP807" s="6" t="str">
        <f>IF($D807="","",IF(COUNTIF(SPDB!$B$5:$B$50,$D807)=0,"適用無い？確認して",_xlfn.XLOOKUP($D807,SPDB!$B$5:$B$50,SPDB!$H$5:$H$50,"",,)))</f>
        <v/>
      </c>
      <c r="AQ807" s="112"/>
      <c r="AR807" s="6" t="str">
        <f t="shared" si="37"/>
        <v/>
      </c>
      <c r="AS807" s="6" t="str">
        <f>IF(D807="","",IF(AP807=0,"データ無!!",IF(COUNTIF(WeDB!$D$4:$D$183,$AP807)&gt;0,"WE適用",IF(AP807="適用無い？確認して","データ無!!",IF(AP807="（適用外）","適用無し","WE適用")))))</f>
        <v/>
      </c>
      <c r="AT807" s="6" t="str">
        <f>IF(AND(AS807="WE適用",COUNTIF(Planning!$AS$10:$AS$896,$AP807&amp;"_"&amp;$AR807)&gt;0),"計画ok",IF(AND(AS807="WE適用",COUNTIF(Planning!$AS$10:$AS$896,$AP807&amp;"_"&amp;$AR807)=0),"未反映NG",""))</f>
        <v/>
      </c>
      <c r="AU807" s="6" t="str">
        <f t="shared" si="38"/>
        <v>_</v>
      </c>
    </row>
    <row r="808" spans="1:47" hidden="1" x14ac:dyDescent="0.35">
      <c r="A808" s="8"/>
      <c r="B808" s="9"/>
      <c r="C808" s="9"/>
      <c r="D808" s="9"/>
      <c r="E808" s="9"/>
      <c r="F808" s="9"/>
      <c r="G808" s="9"/>
      <c r="H808" s="9"/>
      <c r="I808" s="9"/>
      <c r="J808" s="9"/>
      <c r="K808" s="9"/>
      <c r="L808" s="9"/>
      <c r="M808" s="9"/>
      <c r="N808" s="9"/>
      <c r="O808" s="9"/>
      <c r="P808" s="9"/>
      <c r="Q808" s="9"/>
      <c r="R808" s="9"/>
      <c r="S808" s="9"/>
      <c r="T808" s="9"/>
      <c r="U808" s="9"/>
      <c r="V808" s="9"/>
      <c r="W808" s="9"/>
      <c r="X808" s="9"/>
      <c r="Y808" s="9"/>
      <c r="Z808" s="9"/>
      <c r="AA808" s="9"/>
      <c r="AB808" s="9"/>
      <c r="AC808" s="9"/>
      <c r="AD808" s="9"/>
      <c r="AE808" s="9"/>
      <c r="AF808" s="9"/>
      <c r="AG808" s="9"/>
      <c r="AH808" s="9"/>
      <c r="AI808" s="9"/>
      <c r="AJ808" s="9"/>
      <c r="AK808" s="9"/>
      <c r="AL808" s="9"/>
      <c r="AM808" s="10"/>
      <c r="AN808" s="535"/>
      <c r="AO808" s="6">
        <f t="shared" si="36"/>
        <v>0</v>
      </c>
      <c r="AP808" s="6" t="str">
        <f>IF($D808="","",IF(COUNTIF(SPDB!$B$5:$B$50,$D808)=0,"適用無い？確認して",_xlfn.XLOOKUP($D808,SPDB!$B$5:$B$50,SPDB!$H$5:$H$50,"",,)))</f>
        <v/>
      </c>
      <c r="AQ808" s="112"/>
      <c r="AR808" s="6" t="str">
        <f t="shared" si="37"/>
        <v/>
      </c>
      <c r="AS808" s="6" t="str">
        <f>IF(D808="","",IF(AP808=0,"データ無!!",IF(COUNTIF(WeDB!$D$4:$D$183,$AP808)&gt;0,"WE適用",IF(AP808="適用無い？確認して","データ無!!",IF(AP808="（適用外）","適用無し","WE適用")))))</f>
        <v/>
      </c>
      <c r="AT808" s="6" t="str">
        <f>IF(AND(AS808="WE適用",COUNTIF(Planning!$AS$10:$AS$896,$AP808&amp;"_"&amp;$AR808)&gt;0),"計画ok",IF(AND(AS808="WE適用",COUNTIF(Planning!$AS$10:$AS$896,$AP808&amp;"_"&amp;$AR808)=0),"未反映NG",""))</f>
        <v/>
      </c>
      <c r="AU808" s="6" t="str">
        <f t="shared" si="38"/>
        <v>_</v>
      </c>
    </row>
    <row r="809" spans="1:47" hidden="1" x14ac:dyDescent="0.35">
      <c r="A809" s="8"/>
      <c r="B809" s="9"/>
      <c r="C809" s="9"/>
      <c r="D809" s="9"/>
      <c r="E809" s="9"/>
      <c r="F809" s="9"/>
      <c r="G809" s="9"/>
      <c r="H809" s="9"/>
      <c r="I809" s="9"/>
      <c r="J809" s="9"/>
      <c r="K809" s="9"/>
      <c r="L809" s="9"/>
      <c r="M809" s="9"/>
      <c r="N809" s="9"/>
      <c r="O809" s="9"/>
      <c r="P809" s="9"/>
      <c r="Q809" s="9"/>
      <c r="R809" s="9"/>
      <c r="S809" s="9"/>
      <c r="T809" s="9"/>
      <c r="U809" s="9"/>
      <c r="V809" s="9"/>
      <c r="W809" s="9"/>
      <c r="X809" s="9"/>
      <c r="Y809" s="9"/>
      <c r="Z809" s="9"/>
      <c r="AA809" s="9"/>
      <c r="AB809" s="9"/>
      <c r="AC809" s="9"/>
      <c r="AD809" s="9"/>
      <c r="AE809" s="9"/>
      <c r="AF809" s="9"/>
      <c r="AG809" s="9"/>
      <c r="AH809" s="9"/>
      <c r="AI809" s="9"/>
      <c r="AJ809" s="9"/>
      <c r="AK809" s="9"/>
      <c r="AL809" s="9"/>
      <c r="AM809" s="10"/>
      <c r="AN809" s="535"/>
      <c r="AO809" s="6">
        <f t="shared" si="36"/>
        <v>0</v>
      </c>
      <c r="AP809" s="6" t="str">
        <f>IF($D809="","",IF(COUNTIF(SPDB!$B$5:$B$50,$D809)=0,"適用無い？確認して",_xlfn.XLOOKUP($D809,SPDB!$B$5:$B$50,SPDB!$H$5:$H$50,"",,)))</f>
        <v/>
      </c>
      <c r="AQ809" s="112"/>
      <c r="AR809" s="6" t="str">
        <f t="shared" si="37"/>
        <v/>
      </c>
      <c r="AS809" s="6" t="str">
        <f>IF(D809="","",IF(AP809=0,"データ無!!",IF(COUNTIF(WeDB!$D$4:$D$183,$AP809)&gt;0,"WE適用",IF(AP809="適用無い？確認して","データ無!!",IF(AP809="（適用外）","適用無し","WE適用")))))</f>
        <v/>
      </c>
      <c r="AT809" s="6" t="str">
        <f>IF(AND(AS809="WE適用",COUNTIF(Planning!$AS$10:$AS$896,$AP809&amp;"_"&amp;$AR809)&gt;0),"計画ok",IF(AND(AS809="WE適用",COUNTIF(Planning!$AS$10:$AS$896,$AP809&amp;"_"&amp;$AR809)=0),"未反映NG",""))</f>
        <v/>
      </c>
      <c r="AU809" s="6" t="str">
        <f t="shared" si="38"/>
        <v>_</v>
      </c>
    </row>
    <row r="810" spans="1:47" hidden="1" x14ac:dyDescent="0.35">
      <c r="A810" s="8"/>
      <c r="B810" s="9"/>
      <c r="C810" s="9"/>
      <c r="D810" s="9"/>
      <c r="E810" s="9"/>
      <c r="F810" s="9"/>
      <c r="G810" s="9"/>
      <c r="H810" s="9"/>
      <c r="I810" s="9"/>
      <c r="J810" s="9"/>
      <c r="K810" s="9"/>
      <c r="L810" s="9"/>
      <c r="M810" s="9"/>
      <c r="N810" s="9"/>
      <c r="O810" s="9"/>
      <c r="P810" s="9"/>
      <c r="Q810" s="9"/>
      <c r="R810" s="9"/>
      <c r="S810" s="9"/>
      <c r="T810" s="9"/>
      <c r="U810" s="9"/>
      <c r="V810" s="9"/>
      <c r="W810" s="9"/>
      <c r="X810" s="9"/>
      <c r="Y810" s="9"/>
      <c r="Z810" s="9"/>
      <c r="AA810" s="9"/>
      <c r="AB810" s="9"/>
      <c r="AC810" s="9"/>
      <c r="AD810" s="9"/>
      <c r="AE810" s="9"/>
      <c r="AF810" s="9"/>
      <c r="AG810" s="9"/>
      <c r="AH810" s="9"/>
      <c r="AI810" s="9"/>
      <c r="AJ810" s="9"/>
      <c r="AK810" s="9"/>
      <c r="AL810" s="9"/>
      <c r="AM810" s="10"/>
      <c r="AN810" s="535"/>
      <c r="AO810" s="6">
        <f t="shared" si="36"/>
        <v>0</v>
      </c>
      <c r="AP810" s="6" t="str">
        <f>IF($D810="","",IF(COUNTIF(SPDB!$B$5:$B$50,$D810)=0,"適用無い？確認して",_xlfn.XLOOKUP($D810,SPDB!$B$5:$B$50,SPDB!$H$5:$H$50,"",,)))</f>
        <v/>
      </c>
      <c r="AQ810" s="112"/>
      <c r="AR810" s="6" t="str">
        <f t="shared" si="37"/>
        <v/>
      </c>
      <c r="AS810" s="6" t="str">
        <f>IF(D810="","",IF(AP810=0,"データ無!!",IF(COUNTIF(WeDB!$D$4:$D$183,$AP810)&gt;0,"WE適用",IF(AP810="適用無い？確認して","データ無!!",IF(AP810="（適用外）","適用無し","WE適用")))))</f>
        <v/>
      </c>
      <c r="AT810" s="6" t="str">
        <f>IF(AND(AS810="WE適用",COUNTIF(Planning!$AS$10:$AS$896,$AP810&amp;"_"&amp;$AR810)&gt;0),"計画ok",IF(AND(AS810="WE適用",COUNTIF(Planning!$AS$10:$AS$896,$AP810&amp;"_"&amp;$AR810)=0),"未反映NG",""))</f>
        <v/>
      </c>
      <c r="AU810" s="6" t="str">
        <f t="shared" si="38"/>
        <v>_</v>
      </c>
    </row>
    <row r="811" spans="1:47" hidden="1" x14ac:dyDescent="0.35">
      <c r="A811" s="8"/>
      <c r="B811" s="9"/>
      <c r="C811" s="9"/>
      <c r="D811" s="9"/>
      <c r="E811" s="9"/>
      <c r="F811" s="9"/>
      <c r="G811" s="9"/>
      <c r="H811" s="9"/>
      <c r="I811" s="9"/>
      <c r="J811" s="9"/>
      <c r="K811" s="9"/>
      <c r="L811" s="9"/>
      <c r="M811" s="9"/>
      <c r="N811" s="9"/>
      <c r="O811" s="9"/>
      <c r="P811" s="9"/>
      <c r="Q811" s="9"/>
      <c r="R811" s="9"/>
      <c r="S811" s="9"/>
      <c r="T811" s="9"/>
      <c r="U811" s="9"/>
      <c r="V811" s="9"/>
      <c r="W811" s="9"/>
      <c r="X811" s="9"/>
      <c r="Y811" s="9"/>
      <c r="Z811" s="9"/>
      <c r="AA811" s="9"/>
      <c r="AB811" s="9"/>
      <c r="AC811" s="9"/>
      <c r="AD811" s="9"/>
      <c r="AE811" s="9"/>
      <c r="AF811" s="9"/>
      <c r="AG811" s="9"/>
      <c r="AH811" s="9"/>
      <c r="AI811" s="9"/>
      <c r="AJ811" s="9"/>
      <c r="AK811" s="9"/>
      <c r="AL811" s="9"/>
      <c r="AM811" s="10"/>
      <c r="AN811" s="535"/>
      <c r="AO811" s="6">
        <f t="shared" si="36"/>
        <v>0</v>
      </c>
      <c r="AP811" s="6" t="str">
        <f>IF($D811="","",IF(COUNTIF(SPDB!$B$5:$B$50,$D811)=0,"適用無い？確認して",_xlfn.XLOOKUP($D811,SPDB!$B$5:$B$50,SPDB!$H$5:$H$50,"",,)))</f>
        <v/>
      </c>
      <c r="AQ811" s="112"/>
      <c r="AR811" s="6" t="str">
        <f t="shared" si="37"/>
        <v/>
      </c>
      <c r="AS811" s="6" t="str">
        <f>IF(D811="","",IF(AP811=0,"データ無!!",IF(COUNTIF(WeDB!$D$4:$D$183,$AP811)&gt;0,"WE適用",IF(AP811="適用無い？確認して","データ無!!",IF(AP811="（適用外）","適用無し","WE適用")))))</f>
        <v/>
      </c>
      <c r="AT811" s="6" t="str">
        <f>IF(AND(AS811="WE適用",COUNTIF(Planning!$AS$10:$AS$896,$AP811&amp;"_"&amp;$AR811)&gt;0),"計画ok",IF(AND(AS811="WE適用",COUNTIF(Planning!$AS$10:$AS$896,$AP811&amp;"_"&amp;$AR811)=0),"未反映NG",""))</f>
        <v/>
      </c>
      <c r="AU811" s="6" t="str">
        <f t="shared" si="38"/>
        <v>_</v>
      </c>
    </row>
    <row r="812" spans="1:47" hidden="1" x14ac:dyDescent="0.35">
      <c r="A812" s="8"/>
      <c r="B812" s="9"/>
      <c r="C812" s="9"/>
      <c r="D812" s="9"/>
      <c r="E812" s="9"/>
      <c r="F812" s="9"/>
      <c r="G812" s="9"/>
      <c r="H812" s="9"/>
      <c r="I812" s="9"/>
      <c r="J812" s="9"/>
      <c r="K812" s="9"/>
      <c r="L812" s="9"/>
      <c r="M812" s="9"/>
      <c r="N812" s="9"/>
      <c r="O812" s="9"/>
      <c r="P812" s="9"/>
      <c r="Q812" s="9"/>
      <c r="R812" s="9"/>
      <c r="S812" s="9"/>
      <c r="T812" s="9"/>
      <c r="U812" s="9"/>
      <c r="V812" s="9"/>
      <c r="W812" s="9"/>
      <c r="X812" s="9"/>
      <c r="Y812" s="9"/>
      <c r="Z812" s="9"/>
      <c r="AA812" s="9"/>
      <c r="AB812" s="9"/>
      <c r="AC812" s="9"/>
      <c r="AD812" s="9"/>
      <c r="AE812" s="9"/>
      <c r="AF812" s="9"/>
      <c r="AG812" s="9"/>
      <c r="AH812" s="9"/>
      <c r="AI812" s="9"/>
      <c r="AJ812" s="9"/>
      <c r="AK812" s="9"/>
      <c r="AL812" s="9"/>
      <c r="AM812" s="10"/>
      <c r="AN812" s="535"/>
      <c r="AO812" s="6">
        <f t="shared" si="36"/>
        <v>0</v>
      </c>
      <c r="AP812" s="6" t="str">
        <f>IF($D812="","",IF(COUNTIF(SPDB!$B$5:$B$50,$D812)=0,"適用無い？確認して",_xlfn.XLOOKUP($D812,SPDB!$B$5:$B$50,SPDB!$H$5:$H$50,"",,)))</f>
        <v/>
      </c>
      <c r="AQ812" s="112"/>
      <c r="AR812" s="6" t="str">
        <f t="shared" si="37"/>
        <v/>
      </c>
      <c r="AS812" s="6" t="str">
        <f>IF(D812="","",IF(AP812=0,"データ無!!",IF(COUNTIF(WeDB!$D$4:$D$183,$AP812)&gt;0,"WE適用",IF(AP812="適用無い？確認して","データ無!!",IF(AP812="（適用外）","適用無し","WE適用")))))</f>
        <v/>
      </c>
      <c r="AT812" s="6" t="str">
        <f>IF(AND(AS812="WE適用",COUNTIF(Planning!$AS$10:$AS$896,$AP812&amp;"_"&amp;$AR812)&gt;0),"計画ok",IF(AND(AS812="WE適用",COUNTIF(Planning!$AS$10:$AS$896,$AP812&amp;"_"&amp;$AR812)=0),"未反映NG",""))</f>
        <v/>
      </c>
      <c r="AU812" s="6" t="str">
        <f t="shared" si="38"/>
        <v>_</v>
      </c>
    </row>
    <row r="813" spans="1:47" hidden="1" x14ac:dyDescent="0.35">
      <c r="A813" s="8"/>
      <c r="B813" s="9"/>
      <c r="C813" s="9"/>
      <c r="D813" s="9"/>
      <c r="E813" s="9"/>
      <c r="F813" s="9"/>
      <c r="G813" s="9"/>
      <c r="H813" s="9"/>
      <c r="I813" s="9"/>
      <c r="J813" s="9"/>
      <c r="K813" s="9"/>
      <c r="L813" s="9"/>
      <c r="M813" s="9"/>
      <c r="N813" s="9"/>
      <c r="O813" s="9"/>
      <c r="P813" s="9"/>
      <c r="Q813" s="9"/>
      <c r="R813" s="9"/>
      <c r="S813" s="9"/>
      <c r="T813" s="9"/>
      <c r="U813" s="9"/>
      <c r="V813" s="9"/>
      <c r="W813" s="9"/>
      <c r="X813" s="9"/>
      <c r="Y813" s="9"/>
      <c r="Z813" s="9"/>
      <c r="AA813" s="9"/>
      <c r="AB813" s="9"/>
      <c r="AC813" s="9"/>
      <c r="AD813" s="9"/>
      <c r="AE813" s="9"/>
      <c r="AF813" s="9"/>
      <c r="AG813" s="9"/>
      <c r="AH813" s="9"/>
      <c r="AI813" s="9"/>
      <c r="AJ813" s="9"/>
      <c r="AK813" s="9"/>
      <c r="AL813" s="9"/>
      <c r="AM813" s="10"/>
      <c r="AN813" s="535"/>
      <c r="AO813" s="6">
        <f t="shared" si="36"/>
        <v>0</v>
      </c>
      <c r="AP813" s="6" t="str">
        <f>IF($D813="","",IF(COUNTIF(SPDB!$B$5:$B$50,$D813)=0,"適用無い？確認して",_xlfn.XLOOKUP($D813,SPDB!$B$5:$B$50,SPDB!$H$5:$H$50,"",,)))</f>
        <v/>
      </c>
      <c r="AQ813" s="112"/>
      <c r="AR813" s="6" t="str">
        <f t="shared" si="37"/>
        <v/>
      </c>
      <c r="AS813" s="6" t="str">
        <f>IF(D813="","",IF(AP813=0,"データ無!!",IF(COUNTIF(WeDB!$D$4:$D$183,$AP813)&gt;0,"WE適用",IF(AP813="適用無い？確認して","データ無!!",IF(AP813="（適用外）","適用無し","WE適用")))))</f>
        <v/>
      </c>
      <c r="AT813" s="6" t="str">
        <f>IF(AND(AS813="WE適用",COUNTIF(Planning!$AS$10:$AS$896,$AP813&amp;"_"&amp;$AR813)&gt;0),"計画ok",IF(AND(AS813="WE適用",COUNTIF(Planning!$AS$10:$AS$896,$AP813&amp;"_"&amp;$AR813)=0),"未反映NG",""))</f>
        <v/>
      </c>
      <c r="AU813" s="6" t="str">
        <f t="shared" si="38"/>
        <v>_</v>
      </c>
    </row>
    <row r="814" spans="1:47" hidden="1" x14ac:dyDescent="0.35">
      <c r="A814" s="8"/>
      <c r="B814" s="9"/>
      <c r="C814" s="9"/>
      <c r="D814" s="9"/>
      <c r="E814" s="9"/>
      <c r="F814" s="9"/>
      <c r="G814" s="9"/>
      <c r="H814" s="9"/>
      <c r="I814" s="9"/>
      <c r="J814" s="9"/>
      <c r="K814" s="9"/>
      <c r="L814" s="9"/>
      <c r="M814" s="9"/>
      <c r="N814" s="9"/>
      <c r="O814" s="9"/>
      <c r="P814" s="9"/>
      <c r="Q814" s="9"/>
      <c r="R814" s="9"/>
      <c r="S814" s="9"/>
      <c r="T814" s="9"/>
      <c r="U814" s="9"/>
      <c r="V814" s="9"/>
      <c r="W814" s="9"/>
      <c r="X814" s="9"/>
      <c r="Y814" s="9"/>
      <c r="Z814" s="9"/>
      <c r="AA814" s="9"/>
      <c r="AB814" s="9"/>
      <c r="AC814" s="9"/>
      <c r="AD814" s="9"/>
      <c r="AE814" s="9"/>
      <c r="AF814" s="9"/>
      <c r="AG814" s="9"/>
      <c r="AH814" s="9"/>
      <c r="AI814" s="9"/>
      <c r="AJ814" s="9"/>
      <c r="AK814" s="9"/>
      <c r="AL814" s="9"/>
      <c r="AM814" s="10"/>
      <c r="AN814" s="535"/>
      <c r="AO814" s="6">
        <f t="shared" si="36"/>
        <v>0</v>
      </c>
      <c r="AP814" s="6" t="str">
        <f>IF($D814="","",IF(COUNTIF(SPDB!$B$5:$B$50,$D814)=0,"適用無い？確認して",_xlfn.XLOOKUP($D814,SPDB!$B$5:$B$50,SPDB!$H$5:$H$50,"",,)))</f>
        <v/>
      </c>
      <c r="AQ814" s="112"/>
      <c r="AR814" s="6" t="str">
        <f t="shared" si="37"/>
        <v/>
      </c>
      <c r="AS814" s="6" t="str">
        <f>IF(D814="","",IF(AP814=0,"データ無!!",IF(COUNTIF(WeDB!$D$4:$D$183,$AP814)&gt;0,"WE適用",IF(AP814="適用無い？確認して","データ無!!",IF(AP814="（適用外）","適用無し","WE適用")))))</f>
        <v/>
      </c>
      <c r="AT814" s="6" t="str">
        <f>IF(AND(AS814="WE適用",COUNTIF(Planning!$AS$10:$AS$896,$AP814&amp;"_"&amp;$AR814)&gt;0),"計画ok",IF(AND(AS814="WE適用",COUNTIF(Planning!$AS$10:$AS$896,$AP814&amp;"_"&amp;$AR814)=0),"未反映NG",""))</f>
        <v/>
      </c>
      <c r="AU814" s="6" t="str">
        <f t="shared" si="38"/>
        <v>_</v>
      </c>
    </row>
    <row r="815" spans="1:47" hidden="1" x14ac:dyDescent="0.35">
      <c r="A815" s="8"/>
      <c r="B815" s="9"/>
      <c r="C815" s="9"/>
      <c r="D815" s="9"/>
      <c r="E815" s="9"/>
      <c r="F815" s="9"/>
      <c r="G815" s="9"/>
      <c r="H815" s="9"/>
      <c r="I815" s="9"/>
      <c r="J815" s="9"/>
      <c r="K815" s="9"/>
      <c r="L815" s="9"/>
      <c r="M815" s="9"/>
      <c r="N815" s="9"/>
      <c r="O815" s="9"/>
      <c r="P815" s="9"/>
      <c r="Q815" s="9"/>
      <c r="R815" s="9"/>
      <c r="S815" s="9"/>
      <c r="T815" s="9"/>
      <c r="U815" s="9"/>
      <c r="V815" s="9"/>
      <c r="W815" s="9"/>
      <c r="X815" s="9"/>
      <c r="Y815" s="9"/>
      <c r="Z815" s="9"/>
      <c r="AA815" s="9"/>
      <c r="AB815" s="9"/>
      <c r="AC815" s="9"/>
      <c r="AD815" s="9"/>
      <c r="AE815" s="9"/>
      <c r="AF815" s="9"/>
      <c r="AG815" s="9"/>
      <c r="AH815" s="9"/>
      <c r="AI815" s="9"/>
      <c r="AJ815" s="9"/>
      <c r="AK815" s="9"/>
      <c r="AL815" s="9"/>
      <c r="AM815" s="10"/>
      <c r="AN815" s="535"/>
      <c r="AO815" s="6">
        <f t="shared" si="36"/>
        <v>0</v>
      </c>
      <c r="AP815" s="6" t="str">
        <f>IF($D815="","",IF(COUNTIF(SPDB!$B$5:$B$50,$D815)=0,"適用無い？確認して",_xlfn.XLOOKUP($D815,SPDB!$B$5:$B$50,SPDB!$H$5:$H$50,"",,)))</f>
        <v/>
      </c>
      <c r="AQ815" s="112"/>
      <c r="AR815" s="6" t="str">
        <f t="shared" si="37"/>
        <v/>
      </c>
      <c r="AS815" s="6" t="str">
        <f>IF(D815="","",IF(AP815=0,"データ無!!",IF(COUNTIF(WeDB!$D$4:$D$183,$AP815)&gt;0,"WE適用",IF(AP815="適用無い？確認して","データ無!!",IF(AP815="（適用外）","適用無し","WE適用")))))</f>
        <v/>
      </c>
      <c r="AT815" s="6" t="str">
        <f>IF(AND(AS815="WE適用",COUNTIF(Planning!$AS$10:$AS$896,$AP815&amp;"_"&amp;$AR815)&gt;0),"計画ok",IF(AND(AS815="WE適用",COUNTIF(Planning!$AS$10:$AS$896,$AP815&amp;"_"&amp;$AR815)=0),"未反映NG",""))</f>
        <v/>
      </c>
      <c r="AU815" s="6" t="str">
        <f t="shared" si="38"/>
        <v>_</v>
      </c>
    </row>
    <row r="816" spans="1:47" hidden="1" x14ac:dyDescent="0.35">
      <c r="A816" s="8"/>
      <c r="B816" s="9"/>
      <c r="C816" s="9"/>
      <c r="D816" s="9"/>
      <c r="E816" s="9"/>
      <c r="F816" s="9"/>
      <c r="G816" s="9"/>
      <c r="H816" s="9"/>
      <c r="I816" s="9"/>
      <c r="J816" s="9"/>
      <c r="K816" s="9"/>
      <c r="L816" s="9"/>
      <c r="M816" s="9"/>
      <c r="N816" s="9"/>
      <c r="O816" s="9"/>
      <c r="P816" s="9"/>
      <c r="Q816" s="9"/>
      <c r="R816" s="9"/>
      <c r="S816" s="9"/>
      <c r="T816" s="9"/>
      <c r="U816" s="9"/>
      <c r="V816" s="9"/>
      <c r="W816" s="9"/>
      <c r="X816" s="9"/>
      <c r="Y816" s="9"/>
      <c r="Z816" s="9"/>
      <c r="AA816" s="9"/>
      <c r="AB816" s="9"/>
      <c r="AC816" s="9"/>
      <c r="AD816" s="9"/>
      <c r="AE816" s="9"/>
      <c r="AF816" s="9"/>
      <c r="AG816" s="9"/>
      <c r="AH816" s="9"/>
      <c r="AI816" s="9"/>
      <c r="AJ816" s="9"/>
      <c r="AK816" s="9"/>
      <c r="AL816" s="9"/>
      <c r="AM816" s="10"/>
      <c r="AN816" s="535"/>
      <c r="AO816" s="6">
        <f t="shared" si="36"/>
        <v>0</v>
      </c>
      <c r="AP816" s="6" t="str">
        <f>IF($D816="","",IF(COUNTIF(SPDB!$B$5:$B$50,$D816)=0,"適用無い？確認して",_xlfn.XLOOKUP($D816,SPDB!$B$5:$B$50,SPDB!$H$5:$H$50,"",,)))</f>
        <v/>
      </c>
      <c r="AQ816" s="112"/>
      <c r="AR816" s="6" t="str">
        <f t="shared" si="37"/>
        <v/>
      </c>
      <c r="AS816" s="6" t="str">
        <f>IF(D816="","",IF(AP816=0,"データ無!!",IF(COUNTIF(WeDB!$D$4:$D$183,$AP816)&gt;0,"WE適用",IF(AP816="適用無い？確認して","データ無!!",IF(AP816="（適用外）","適用無し","WE適用")))))</f>
        <v/>
      </c>
      <c r="AT816" s="6" t="str">
        <f>IF(AND(AS816="WE適用",COUNTIF(Planning!$AS$10:$AS$896,$AP816&amp;"_"&amp;$AR816)&gt;0),"計画ok",IF(AND(AS816="WE適用",COUNTIF(Planning!$AS$10:$AS$896,$AP816&amp;"_"&amp;$AR816)=0),"未反映NG",""))</f>
        <v/>
      </c>
      <c r="AU816" s="6" t="str">
        <f t="shared" si="38"/>
        <v>_</v>
      </c>
    </row>
    <row r="817" spans="1:47" hidden="1" x14ac:dyDescent="0.35">
      <c r="A817" s="8"/>
      <c r="B817" s="9"/>
      <c r="C817" s="9"/>
      <c r="D817" s="9"/>
      <c r="E817" s="9"/>
      <c r="F817" s="9"/>
      <c r="G817" s="9"/>
      <c r="H817" s="9"/>
      <c r="I817" s="9"/>
      <c r="J817" s="9"/>
      <c r="K817" s="9"/>
      <c r="L817" s="9"/>
      <c r="M817" s="9"/>
      <c r="N817" s="9"/>
      <c r="O817" s="9"/>
      <c r="P817" s="9"/>
      <c r="Q817" s="9"/>
      <c r="R817" s="9"/>
      <c r="S817" s="9"/>
      <c r="T817" s="9"/>
      <c r="U817" s="9"/>
      <c r="V817" s="9"/>
      <c r="W817" s="9"/>
      <c r="X817" s="9"/>
      <c r="Y817" s="9"/>
      <c r="Z817" s="9"/>
      <c r="AA817" s="9"/>
      <c r="AB817" s="9"/>
      <c r="AC817" s="9"/>
      <c r="AD817" s="9"/>
      <c r="AE817" s="9"/>
      <c r="AF817" s="9"/>
      <c r="AG817" s="9"/>
      <c r="AH817" s="9"/>
      <c r="AI817" s="9"/>
      <c r="AJ817" s="9"/>
      <c r="AK817" s="9"/>
      <c r="AL817" s="9"/>
      <c r="AM817" s="10"/>
      <c r="AN817" s="535"/>
      <c r="AO817" s="6">
        <f t="shared" si="36"/>
        <v>0</v>
      </c>
      <c r="AP817" s="6" t="str">
        <f>IF($D817="","",IF(COUNTIF(SPDB!$B$5:$B$50,$D817)=0,"適用無い？確認して",_xlfn.XLOOKUP($D817,SPDB!$B$5:$B$50,SPDB!$H$5:$H$50,"",,)))</f>
        <v/>
      </c>
      <c r="AQ817" s="112"/>
      <c r="AR817" s="6" t="str">
        <f t="shared" si="37"/>
        <v/>
      </c>
      <c r="AS817" s="6" t="str">
        <f>IF(D817="","",IF(AP817=0,"データ無!!",IF(COUNTIF(WeDB!$D$4:$D$183,$AP817)&gt;0,"WE適用",IF(AP817="適用無い？確認して","データ無!!",IF(AP817="（適用外）","適用無し","WE適用")))))</f>
        <v/>
      </c>
      <c r="AT817" s="6" t="str">
        <f>IF(AND(AS817="WE適用",COUNTIF(Planning!$AS$10:$AS$896,$AP817&amp;"_"&amp;$AR817)&gt;0),"計画ok",IF(AND(AS817="WE適用",COUNTIF(Planning!$AS$10:$AS$896,$AP817&amp;"_"&amp;$AR817)=0),"未反映NG",""))</f>
        <v/>
      </c>
      <c r="AU817" s="6" t="str">
        <f t="shared" si="38"/>
        <v>_</v>
      </c>
    </row>
    <row r="818" spans="1:47" hidden="1" x14ac:dyDescent="0.35">
      <c r="A818" s="8"/>
      <c r="B818" s="9"/>
      <c r="C818" s="9"/>
      <c r="D818" s="9"/>
      <c r="E818" s="9"/>
      <c r="F818" s="9"/>
      <c r="G818" s="9"/>
      <c r="H818" s="9"/>
      <c r="I818" s="9"/>
      <c r="J818" s="9"/>
      <c r="K818" s="9"/>
      <c r="L818" s="9"/>
      <c r="M818" s="9"/>
      <c r="N818" s="9"/>
      <c r="O818" s="9"/>
      <c r="P818" s="9"/>
      <c r="Q818" s="9"/>
      <c r="R818" s="9"/>
      <c r="S818" s="9"/>
      <c r="T818" s="9"/>
      <c r="U818" s="9"/>
      <c r="V818" s="9"/>
      <c r="W818" s="9"/>
      <c r="X818" s="9"/>
      <c r="Y818" s="9"/>
      <c r="Z818" s="9"/>
      <c r="AA818" s="9"/>
      <c r="AB818" s="9"/>
      <c r="AC818" s="9"/>
      <c r="AD818" s="9"/>
      <c r="AE818" s="9"/>
      <c r="AF818" s="9"/>
      <c r="AG818" s="9"/>
      <c r="AH818" s="9"/>
      <c r="AI818" s="9"/>
      <c r="AJ818" s="9"/>
      <c r="AK818" s="9"/>
      <c r="AL818" s="9"/>
      <c r="AM818" s="10"/>
      <c r="AN818" s="535"/>
      <c r="AO818" s="6">
        <f t="shared" si="36"/>
        <v>0</v>
      </c>
      <c r="AP818" s="6" t="str">
        <f>IF($D818="","",IF(COUNTIF(SPDB!$B$5:$B$50,$D818)=0,"適用無い？確認して",_xlfn.XLOOKUP($D818,SPDB!$B$5:$B$50,SPDB!$H$5:$H$50,"",,)))</f>
        <v/>
      </c>
      <c r="AQ818" s="112"/>
      <c r="AR818" s="6" t="str">
        <f t="shared" si="37"/>
        <v/>
      </c>
      <c r="AS818" s="6" t="str">
        <f>IF(D818="","",IF(AP818=0,"データ無!!",IF(COUNTIF(WeDB!$D$4:$D$183,$AP818)&gt;0,"WE適用",IF(AP818="適用無い？確認して","データ無!!",IF(AP818="（適用外）","適用無し","WE適用")))))</f>
        <v/>
      </c>
      <c r="AT818" s="6" t="str">
        <f>IF(AND(AS818="WE適用",COUNTIF(Planning!$AS$10:$AS$896,$AP818&amp;"_"&amp;$AR818)&gt;0),"計画ok",IF(AND(AS818="WE適用",COUNTIF(Planning!$AS$10:$AS$896,$AP818&amp;"_"&amp;$AR818)=0),"未反映NG",""))</f>
        <v/>
      </c>
      <c r="AU818" s="6" t="str">
        <f t="shared" si="38"/>
        <v>_</v>
      </c>
    </row>
    <row r="819" spans="1:47" hidden="1" x14ac:dyDescent="0.35">
      <c r="A819" s="8"/>
      <c r="B819" s="9"/>
      <c r="C819" s="9"/>
      <c r="D819" s="9"/>
      <c r="E819" s="9"/>
      <c r="F819" s="9"/>
      <c r="G819" s="9"/>
      <c r="H819" s="9"/>
      <c r="I819" s="9"/>
      <c r="J819" s="9"/>
      <c r="K819" s="9"/>
      <c r="L819" s="9"/>
      <c r="M819" s="9"/>
      <c r="N819" s="9"/>
      <c r="O819" s="9"/>
      <c r="P819" s="9"/>
      <c r="Q819" s="9"/>
      <c r="R819" s="9"/>
      <c r="S819" s="9"/>
      <c r="T819" s="9"/>
      <c r="U819" s="9"/>
      <c r="V819" s="9"/>
      <c r="W819" s="9"/>
      <c r="X819" s="9"/>
      <c r="Y819" s="9"/>
      <c r="Z819" s="9"/>
      <c r="AA819" s="9"/>
      <c r="AB819" s="9"/>
      <c r="AC819" s="9"/>
      <c r="AD819" s="9"/>
      <c r="AE819" s="9"/>
      <c r="AF819" s="9"/>
      <c r="AG819" s="9"/>
      <c r="AH819" s="9"/>
      <c r="AI819" s="9"/>
      <c r="AJ819" s="9"/>
      <c r="AK819" s="9"/>
      <c r="AL819" s="9"/>
      <c r="AM819" s="10"/>
      <c r="AN819" s="535"/>
      <c r="AO819" s="6">
        <f t="shared" si="36"/>
        <v>0</v>
      </c>
      <c r="AP819" s="6" t="str">
        <f>IF($D819="","",IF(COUNTIF(SPDB!$B$5:$B$50,$D819)=0,"適用無い？確認して",_xlfn.XLOOKUP($D819,SPDB!$B$5:$B$50,SPDB!$H$5:$H$50,"",,)))</f>
        <v/>
      </c>
      <c r="AQ819" s="112"/>
      <c r="AR819" s="6" t="str">
        <f t="shared" si="37"/>
        <v/>
      </c>
      <c r="AS819" s="6" t="str">
        <f>IF(D819="","",IF(AP819=0,"データ無!!",IF(COUNTIF(WeDB!$D$4:$D$183,$AP819)&gt;0,"WE適用",IF(AP819="適用無い？確認して","データ無!!",IF(AP819="（適用外）","適用無し","WE適用")))))</f>
        <v/>
      </c>
      <c r="AT819" s="6" t="str">
        <f>IF(AND(AS819="WE適用",COUNTIF(Planning!$AS$10:$AS$896,$AP819&amp;"_"&amp;$AR819)&gt;0),"計画ok",IF(AND(AS819="WE適用",COUNTIF(Planning!$AS$10:$AS$896,$AP819&amp;"_"&amp;$AR819)=0),"未反映NG",""))</f>
        <v/>
      </c>
      <c r="AU819" s="6" t="str">
        <f t="shared" si="38"/>
        <v>_</v>
      </c>
    </row>
    <row r="820" spans="1:47" hidden="1" x14ac:dyDescent="0.35">
      <c r="A820" s="8"/>
      <c r="B820" s="9"/>
      <c r="C820" s="9"/>
      <c r="D820" s="9"/>
      <c r="E820" s="9"/>
      <c r="F820" s="9"/>
      <c r="G820" s="9"/>
      <c r="H820" s="9"/>
      <c r="I820" s="9"/>
      <c r="J820" s="9"/>
      <c r="K820" s="9"/>
      <c r="L820" s="9"/>
      <c r="M820" s="9"/>
      <c r="N820" s="9"/>
      <c r="O820" s="9"/>
      <c r="P820" s="9"/>
      <c r="Q820" s="9"/>
      <c r="R820" s="9"/>
      <c r="S820" s="9"/>
      <c r="T820" s="9"/>
      <c r="U820" s="9"/>
      <c r="V820" s="9"/>
      <c r="W820" s="9"/>
      <c r="X820" s="9"/>
      <c r="Y820" s="9"/>
      <c r="Z820" s="9"/>
      <c r="AA820" s="9"/>
      <c r="AB820" s="9"/>
      <c r="AC820" s="9"/>
      <c r="AD820" s="9"/>
      <c r="AE820" s="9"/>
      <c r="AF820" s="9"/>
      <c r="AG820" s="9"/>
      <c r="AH820" s="9"/>
      <c r="AI820" s="9"/>
      <c r="AJ820" s="9"/>
      <c r="AK820" s="9"/>
      <c r="AL820" s="9"/>
      <c r="AM820" s="10"/>
      <c r="AN820" s="535"/>
      <c r="AO820" s="6">
        <f t="shared" si="36"/>
        <v>0</v>
      </c>
      <c r="AP820" s="6" t="str">
        <f>IF($D820="","",IF(COUNTIF(SPDB!$B$5:$B$50,$D820)=0,"適用無い？確認して",_xlfn.XLOOKUP($D820,SPDB!$B$5:$B$50,SPDB!$H$5:$H$50,"",,)))</f>
        <v/>
      </c>
      <c r="AQ820" s="112"/>
      <c r="AR820" s="6" t="str">
        <f t="shared" si="37"/>
        <v/>
      </c>
      <c r="AS820" s="6" t="str">
        <f>IF(D820="","",IF(AP820=0,"データ無!!",IF(COUNTIF(WeDB!$D$4:$D$183,$AP820)&gt;0,"WE適用",IF(AP820="適用無い？確認して","データ無!!",IF(AP820="（適用外）","適用無し","WE適用")))))</f>
        <v/>
      </c>
      <c r="AT820" s="6" t="str">
        <f>IF(AND(AS820="WE適用",COUNTIF(Planning!$AS$10:$AS$896,$AP820&amp;"_"&amp;$AR820)&gt;0),"計画ok",IF(AND(AS820="WE適用",COUNTIF(Planning!$AS$10:$AS$896,$AP820&amp;"_"&amp;$AR820)=0),"未反映NG",""))</f>
        <v/>
      </c>
      <c r="AU820" s="6" t="str">
        <f t="shared" si="38"/>
        <v>_</v>
      </c>
    </row>
    <row r="821" spans="1:47" hidden="1" x14ac:dyDescent="0.35">
      <c r="A821" s="8"/>
      <c r="B821" s="9"/>
      <c r="C821" s="9"/>
      <c r="D821" s="9"/>
      <c r="E821" s="9"/>
      <c r="F821" s="9"/>
      <c r="G821" s="9"/>
      <c r="H821" s="9"/>
      <c r="I821" s="9"/>
      <c r="J821" s="9"/>
      <c r="K821" s="9"/>
      <c r="L821" s="9"/>
      <c r="M821" s="9"/>
      <c r="N821" s="9"/>
      <c r="O821" s="9"/>
      <c r="P821" s="9"/>
      <c r="Q821" s="9"/>
      <c r="R821" s="9"/>
      <c r="S821" s="9"/>
      <c r="T821" s="9"/>
      <c r="U821" s="9"/>
      <c r="V821" s="9"/>
      <c r="W821" s="9"/>
      <c r="X821" s="9"/>
      <c r="Y821" s="9"/>
      <c r="Z821" s="9"/>
      <c r="AA821" s="9"/>
      <c r="AB821" s="9"/>
      <c r="AC821" s="9"/>
      <c r="AD821" s="9"/>
      <c r="AE821" s="9"/>
      <c r="AF821" s="9"/>
      <c r="AG821" s="9"/>
      <c r="AH821" s="9"/>
      <c r="AI821" s="9"/>
      <c r="AJ821" s="9"/>
      <c r="AK821" s="9"/>
      <c r="AL821" s="9"/>
      <c r="AM821" s="10"/>
      <c r="AN821" s="535"/>
      <c r="AO821" s="6">
        <f t="shared" si="36"/>
        <v>0</v>
      </c>
      <c r="AP821" s="6" t="str">
        <f>IF($D821="","",IF(COUNTIF(SPDB!$B$5:$B$50,$D821)=0,"適用無い？確認して",_xlfn.XLOOKUP($D821,SPDB!$B$5:$B$50,SPDB!$H$5:$H$50,"",,)))</f>
        <v/>
      </c>
      <c r="AQ821" s="112"/>
      <c r="AR821" s="6" t="str">
        <f t="shared" si="37"/>
        <v/>
      </c>
      <c r="AS821" s="6" t="str">
        <f>IF(D821="","",IF(AP821=0,"データ無!!",IF(COUNTIF(WeDB!$D$4:$D$183,$AP821)&gt;0,"WE適用",IF(AP821="適用無い？確認して","データ無!!",IF(AP821="（適用外）","適用無し","WE適用")))))</f>
        <v/>
      </c>
      <c r="AT821" s="6" t="str">
        <f>IF(AND(AS821="WE適用",COUNTIF(Planning!$AS$10:$AS$896,$AP821&amp;"_"&amp;$AR821)&gt;0),"計画ok",IF(AND(AS821="WE適用",COUNTIF(Planning!$AS$10:$AS$896,$AP821&amp;"_"&amp;$AR821)=0),"未反映NG",""))</f>
        <v/>
      </c>
      <c r="AU821" s="6" t="str">
        <f t="shared" si="38"/>
        <v>_</v>
      </c>
    </row>
    <row r="822" spans="1:47" hidden="1" x14ac:dyDescent="0.35">
      <c r="A822" s="8"/>
      <c r="B822" s="9"/>
      <c r="C822" s="9"/>
      <c r="D822" s="9"/>
      <c r="E822" s="9"/>
      <c r="F822" s="9"/>
      <c r="G822" s="9"/>
      <c r="H822" s="9"/>
      <c r="I822" s="9"/>
      <c r="J822" s="9"/>
      <c r="K822" s="9"/>
      <c r="L822" s="9"/>
      <c r="M822" s="9"/>
      <c r="N822" s="9"/>
      <c r="O822" s="9"/>
      <c r="P822" s="9"/>
      <c r="Q822" s="9"/>
      <c r="R822" s="9"/>
      <c r="S822" s="9"/>
      <c r="T822" s="9"/>
      <c r="U822" s="9"/>
      <c r="V822" s="9"/>
      <c r="W822" s="9"/>
      <c r="X822" s="9"/>
      <c r="Y822" s="9"/>
      <c r="Z822" s="9"/>
      <c r="AA822" s="9"/>
      <c r="AB822" s="9"/>
      <c r="AC822" s="9"/>
      <c r="AD822" s="9"/>
      <c r="AE822" s="9"/>
      <c r="AF822" s="9"/>
      <c r="AG822" s="9"/>
      <c r="AH822" s="9"/>
      <c r="AI822" s="9"/>
      <c r="AJ822" s="9"/>
      <c r="AK822" s="9"/>
      <c r="AL822" s="9"/>
      <c r="AM822" s="10"/>
      <c r="AN822" s="535"/>
      <c r="AO822" s="6">
        <f t="shared" si="36"/>
        <v>0</v>
      </c>
      <c r="AP822" s="6" t="str">
        <f>IF($D822="","",IF(COUNTIF(SPDB!$B$5:$B$50,$D822)=0,"適用無い？確認して",_xlfn.XLOOKUP($D822,SPDB!$B$5:$B$50,SPDB!$H$5:$H$50,"",,)))</f>
        <v/>
      </c>
      <c r="AQ822" s="112"/>
      <c r="AR822" s="6" t="str">
        <f t="shared" si="37"/>
        <v/>
      </c>
      <c r="AS822" s="6" t="str">
        <f>IF(D822="","",IF(AP822=0,"データ無!!",IF(COUNTIF(WeDB!$D$4:$D$183,$AP822)&gt;0,"WE適用",IF(AP822="適用無い？確認して","データ無!!",IF(AP822="（適用外）","適用無し","WE適用")))))</f>
        <v/>
      </c>
      <c r="AT822" s="6" t="str">
        <f>IF(AND(AS822="WE適用",COUNTIF(Planning!$AS$10:$AS$896,$AP822&amp;"_"&amp;$AR822)&gt;0),"計画ok",IF(AND(AS822="WE適用",COUNTIF(Planning!$AS$10:$AS$896,$AP822&amp;"_"&amp;$AR822)=0),"未反映NG",""))</f>
        <v/>
      </c>
      <c r="AU822" s="6" t="str">
        <f t="shared" si="38"/>
        <v>_</v>
      </c>
    </row>
    <row r="823" spans="1:47" hidden="1" x14ac:dyDescent="0.35">
      <c r="A823" s="8"/>
      <c r="B823" s="9"/>
      <c r="C823" s="9"/>
      <c r="D823" s="9"/>
      <c r="E823" s="9"/>
      <c r="F823" s="9"/>
      <c r="G823" s="9"/>
      <c r="H823" s="9"/>
      <c r="I823" s="9"/>
      <c r="J823" s="9"/>
      <c r="K823" s="9"/>
      <c r="L823" s="9"/>
      <c r="M823" s="9"/>
      <c r="N823" s="9"/>
      <c r="O823" s="9"/>
      <c r="P823" s="9"/>
      <c r="Q823" s="9"/>
      <c r="R823" s="9"/>
      <c r="S823" s="9"/>
      <c r="T823" s="9"/>
      <c r="U823" s="9"/>
      <c r="V823" s="9"/>
      <c r="W823" s="9"/>
      <c r="X823" s="9"/>
      <c r="Y823" s="9"/>
      <c r="Z823" s="9"/>
      <c r="AA823" s="9"/>
      <c r="AB823" s="9"/>
      <c r="AC823" s="9"/>
      <c r="AD823" s="9"/>
      <c r="AE823" s="9"/>
      <c r="AF823" s="9"/>
      <c r="AG823" s="9"/>
      <c r="AH823" s="9"/>
      <c r="AI823" s="9"/>
      <c r="AJ823" s="9"/>
      <c r="AK823" s="9"/>
      <c r="AL823" s="9"/>
      <c r="AM823" s="10"/>
      <c r="AN823" s="535"/>
      <c r="AO823" s="6">
        <f t="shared" si="36"/>
        <v>0</v>
      </c>
      <c r="AP823" s="6" t="str">
        <f>IF($D823="","",IF(COUNTIF(SPDB!$B$5:$B$50,$D823)=0,"適用無い？確認して",_xlfn.XLOOKUP($D823,SPDB!$B$5:$B$50,SPDB!$H$5:$H$50,"",,)))</f>
        <v/>
      </c>
      <c r="AQ823" s="112"/>
      <c r="AR823" s="6" t="str">
        <f t="shared" si="37"/>
        <v/>
      </c>
      <c r="AS823" s="6" t="str">
        <f>IF(D823="","",IF(AP823=0,"データ無!!",IF(COUNTIF(WeDB!$D$4:$D$183,$AP823)&gt;0,"WE適用",IF(AP823="適用無い？確認して","データ無!!",IF(AP823="（適用外）","適用無し","WE適用")))))</f>
        <v/>
      </c>
      <c r="AT823" s="6" t="str">
        <f>IF(AND(AS823="WE適用",COUNTIF(Planning!$AS$10:$AS$896,$AP823&amp;"_"&amp;$AR823)&gt;0),"計画ok",IF(AND(AS823="WE適用",COUNTIF(Planning!$AS$10:$AS$896,$AP823&amp;"_"&amp;$AR823)=0),"未反映NG",""))</f>
        <v/>
      </c>
      <c r="AU823" s="6" t="str">
        <f t="shared" si="38"/>
        <v>_</v>
      </c>
    </row>
    <row r="824" spans="1:47" hidden="1" x14ac:dyDescent="0.35">
      <c r="A824" s="8"/>
      <c r="B824" s="9"/>
      <c r="C824" s="9"/>
      <c r="D824" s="9"/>
      <c r="E824" s="9"/>
      <c r="F824" s="9"/>
      <c r="G824" s="9"/>
      <c r="H824" s="9"/>
      <c r="I824" s="9"/>
      <c r="J824" s="9"/>
      <c r="K824" s="9"/>
      <c r="L824" s="9"/>
      <c r="M824" s="9"/>
      <c r="N824" s="9"/>
      <c r="O824" s="9"/>
      <c r="P824" s="9"/>
      <c r="Q824" s="9"/>
      <c r="R824" s="9"/>
      <c r="S824" s="9"/>
      <c r="T824" s="9"/>
      <c r="U824" s="9"/>
      <c r="V824" s="9"/>
      <c r="W824" s="9"/>
      <c r="X824" s="9"/>
      <c r="Y824" s="9"/>
      <c r="Z824" s="9"/>
      <c r="AA824" s="9"/>
      <c r="AB824" s="9"/>
      <c r="AC824" s="9"/>
      <c r="AD824" s="9"/>
      <c r="AE824" s="9"/>
      <c r="AF824" s="9"/>
      <c r="AG824" s="9"/>
      <c r="AH824" s="9"/>
      <c r="AI824" s="9"/>
      <c r="AJ824" s="9"/>
      <c r="AK824" s="9"/>
      <c r="AL824" s="9"/>
      <c r="AM824" s="10"/>
      <c r="AN824" s="535"/>
      <c r="AO824" s="6">
        <f t="shared" si="36"/>
        <v>0</v>
      </c>
      <c r="AP824" s="6" t="str">
        <f>IF($D824="","",IF(COUNTIF(SPDB!$B$5:$B$50,$D824)=0,"適用無い？確認して",_xlfn.XLOOKUP($D824,SPDB!$B$5:$B$50,SPDB!$H$5:$H$50,"",,)))</f>
        <v/>
      </c>
      <c r="AQ824" s="112"/>
      <c r="AR824" s="6" t="str">
        <f t="shared" si="37"/>
        <v/>
      </c>
      <c r="AS824" s="6" t="str">
        <f>IF(D824="","",IF(AP824=0,"データ無!!",IF(COUNTIF(WeDB!$D$4:$D$183,$AP824)&gt;0,"WE適用",IF(AP824="適用無い？確認して","データ無!!",IF(AP824="（適用外）","適用無し","WE適用")))))</f>
        <v/>
      </c>
      <c r="AT824" s="6" t="str">
        <f>IF(AND(AS824="WE適用",COUNTIF(Planning!$AS$10:$AS$896,$AP824&amp;"_"&amp;$AR824)&gt;0),"計画ok",IF(AND(AS824="WE適用",COUNTIF(Planning!$AS$10:$AS$896,$AP824&amp;"_"&amp;$AR824)=0),"未反映NG",""))</f>
        <v/>
      </c>
      <c r="AU824" s="6" t="str">
        <f t="shared" si="38"/>
        <v>_</v>
      </c>
    </row>
    <row r="825" spans="1:47" hidden="1" x14ac:dyDescent="0.35">
      <c r="A825" s="8"/>
      <c r="B825" s="9"/>
      <c r="C825" s="9"/>
      <c r="D825" s="9"/>
      <c r="E825" s="9"/>
      <c r="F825" s="9"/>
      <c r="G825" s="9"/>
      <c r="H825" s="9"/>
      <c r="I825" s="9"/>
      <c r="J825" s="9"/>
      <c r="K825" s="9"/>
      <c r="L825" s="9"/>
      <c r="M825" s="9"/>
      <c r="N825" s="9"/>
      <c r="O825" s="9"/>
      <c r="P825" s="9"/>
      <c r="Q825" s="9"/>
      <c r="R825" s="9"/>
      <c r="S825" s="9"/>
      <c r="T825" s="9"/>
      <c r="U825" s="9"/>
      <c r="V825" s="9"/>
      <c r="W825" s="9"/>
      <c r="X825" s="9"/>
      <c r="Y825" s="9"/>
      <c r="Z825" s="9"/>
      <c r="AA825" s="9"/>
      <c r="AB825" s="9"/>
      <c r="AC825" s="9"/>
      <c r="AD825" s="9"/>
      <c r="AE825" s="9"/>
      <c r="AF825" s="9"/>
      <c r="AG825" s="9"/>
      <c r="AH825" s="9"/>
      <c r="AI825" s="9"/>
      <c r="AJ825" s="9"/>
      <c r="AK825" s="9"/>
      <c r="AL825" s="9"/>
      <c r="AM825" s="10"/>
      <c r="AN825" s="535"/>
      <c r="AO825" s="6">
        <f t="shared" si="36"/>
        <v>0</v>
      </c>
      <c r="AP825" s="6" t="str">
        <f>IF($D825="","",IF(COUNTIF(SPDB!$B$5:$B$50,$D825)=0,"適用無い？確認して",_xlfn.XLOOKUP($D825,SPDB!$B$5:$B$50,SPDB!$H$5:$H$50,"",,)))</f>
        <v/>
      </c>
      <c r="AQ825" s="112"/>
      <c r="AR825" s="6" t="str">
        <f t="shared" si="37"/>
        <v/>
      </c>
      <c r="AS825" s="6" t="str">
        <f>IF(D825="","",IF(AP825=0,"データ無!!",IF(COUNTIF(WeDB!$D$4:$D$183,$AP825)&gt;0,"WE適用",IF(AP825="適用無い？確認して","データ無!!",IF(AP825="（適用外）","適用無し","WE適用")))))</f>
        <v/>
      </c>
      <c r="AT825" s="6" t="str">
        <f>IF(AND(AS825="WE適用",COUNTIF(Planning!$AS$10:$AS$896,$AP825&amp;"_"&amp;$AR825)&gt;0),"計画ok",IF(AND(AS825="WE適用",COUNTIF(Planning!$AS$10:$AS$896,$AP825&amp;"_"&amp;$AR825)=0),"未反映NG",""))</f>
        <v/>
      </c>
      <c r="AU825" s="6" t="str">
        <f t="shared" si="38"/>
        <v>_</v>
      </c>
    </row>
    <row r="826" spans="1:47" hidden="1" x14ac:dyDescent="0.35">
      <c r="A826" s="8"/>
      <c r="B826" s="9"/>
      <c r="C826" s="9"/>
      <c r="D826" s="9"/>
      <c r="E826" s="9"/>
      <c r="F826" s="9"/>
      <c r="G826" s="9"/>
      <c r="H826" s="9"/>
      <c r="I826" s="9"/>
      <c r="J826" s="9"/>
      <c r="K826" s="9"/>
      <c r="L826" s="9"/>
      <c r="M826" s="9"/>
      <c r="N826" s="9"/>
      <c r="O826" s="9"/>
      <c r="P826" s="9"/>
      <c r="Q826" s="9"/>
      <c r="R826" s="9"/>
      <c r="S826" s="9"/>
      <c r="T826" s="9"/>
      <c r="U826" s="9"/>
      <c r="V826" s="9"/>
      <c r="W826" s="9"/>
      <c r="X826" s="9"/>
      <c r="Y826" s="9"/>
      <c r="Z826" s="9"/>
      <c r="AA826" s="9"/>
      <c r="AB826" s="9"/>
      <c r="AC826" s="9"/>
      <c r="AD826" s="9"/>
      <c r="AE826" s="9"/>
      <c r="AF826" s="9"/>
      <c r="AG826" s="9"/>
      <c r="AH826" s="9"/>
      <c r="AI826" s="9"/>
      <c r="AJ826" s="9"/>
      <c r="AK826" s="9"/>
      <c r="AL826" s="9"/>
      <c r="AM826" s="10"/>
      <c r="AN826" s="535"/>
      <c r="AO826" s="6">
        <f t="shared" si="36"/>
        <v>0</v>
      </c>
      <c r="AP826" s="6" t="str">
        <f>IF($D826="","",IF(COUNTIF(SPDB!$B$5:$B$50,$D826)=0,"適用無い？確認して",_xlfn.XLOOKUP($D826,SPDB!$B$5:$B$50,SPDB!$H$5:$H$50,"",,)))</f>
        <v/>
      </c>
      <c r="AQ826" s="112"/>
      <c r="AR826" s="6" t="str">
        <f t="shared" si="37"/>
        <v/>
      </c>
      <c r="AS826" s="6" t="str">
        <f>IF(D826="","",IF(AP826=0,"データ無!!",IF(COUNTIF(WeDB!$D$4:$D$183,$AP826)&gt;0,"WE適用",IF(AP826="適用無い？確認して","データ無!!",IF(AP826="（適用外）","適用無し","WE適用")))))</f>
        <v/>
      </c>
      <c r="AT826" s="6" t="str">
        <f>IF(AND(AS826="WE適用",COUNTIF(Planning!$AS$10:$AS$896,$AP826&amp;"_"&amp;$AR826)&gt;0),"計画ok",IF(AND(AS826="WE適用",COUNTIF(Planning!$AS$10:$AS$896,$AP826&amp;"_"&amp;$AR826)=0),"未反映NG",""))</f>
        <v/>
      </c>
      <c r="AU826" s="6" t="str">
        <f t="shared" si="38"/>
        <v>_</v>
      </c>
    </row>
    <row r="827" spans="1:47" hidden="1" x14ac:dyDescent="0.35">
      <c r="A827" s="8"/>
      <c r="B827" s="9"/>
      <c r="C827" s="9"/>
      <c r="D827" s="9"/>
      <c r="E827" s="9"/>
      <c r="F827" s="9"/>
      <c r="G827" s="9"/>
      <c r="H827" s="9"/>
      <c r="I827" s="9"/>
      <c r="J827" s="9"/>
      <c r="K827" s="9"/>
      <c r="L827" s="9"/>
      <c r="M827" s="9"/>
      <c r="N827" s="9"/>
      <c r="O827" s="9"/>
      <c r="P827" s="9"/>
      <c r="Q827" s="9"/>
      <c r="R827" s="9"/>
      <c r="S827" s="9"/>
      <c r="T827" s="9"/>
      <c r="U827" s="9"/>
      <c r="V827" s="9"/>
      <c r="W827" s="9"/>
      <c r="X827" s="9"/>
      <c r="Y827" s="9"/>
      <c r="Z827" s="9"/>
      <c r="AA827" s="9"/>
      <c r="AB827" s="9"/>
      <c r="AC827" s="9"/>
      <c r="AD827" s="9"/>
      <c r="AE827" s="9"/>
      <c r="AF827" s="9"/>
      <c r="AG827" s="9"/>
      <c r="AH827" s="9"/>
      <c r="AI827" s="9"/>
      <c r="AJ827" s="9"/>
      <c r="AK827" s="9"/>
      <c r="AL827" s="9"/>
      <c r="AM827" s="10"/>
      <c r="AN827" s="535"/>
      <c r="AO827" s="6">
        <f t="shared" si="36"/>
        <v>0</v>
      </c>
      <c r="AP827" s="6" t="str">
        <f>IF($D827="","",IF(COUNTIF(SPDB!$B$5:$B$50,$D827)=0,"適用無い？確認して",_xlfn.XLOOKUP($D827,SPDB!$B$5:$B$50,SPDB!$H$5:$H$50,"",,)))</f>
        <v/>
      </c>
      <c r="AQ827" s="112"/>
      <c r="AR827" s="6" t="str">
        <f t="shared" si="37"/>
        <v/>
      </c>
      <c r="AS827" s="6" t="str">
        <f>IF(D827="","",IF(AP827=0,"データ無!!",IF(COUNTIF(WeDB!$D$4:$D$183,$AP827)&gt;0,"WE適用",IF(AP827="適用無い？確認して","データ無!!",IF(AP827="（適用外）","適用無し","WE適用")))))</f>
        <v/>
      </c>
      <c r="AT827" s="6" t="str">
        <f>IF(AND(AS827="WE適用",COUNTIF(Planning!$AS$10:$AS$896,$AP827&amp;"_"&amp;$AR827)&gt;0),"計画ok",IF(AND(AS827="WE適用",COUNTIF(Planning!$AS$10:$AS$896,$AP827&amp;"_"&amp;$AR827)=0),"未反映NG",""))</f>
        <v/>
      </c>
      <c r="AU827" s="6" t="str">
        <f t="shared" si="38"/>
        <v>_</v>
      </c>
    </row>
    <row r="828" spans="1:47" hidden="1" x14ac:dyDescent="0.35">
      <c r="A828" s="8"/>
      <c r="B828" s="9"/>
      <c r="C828" s="9"/>
      <c r="D828" s="9"/>
      <c r="E828" s="9"/>
      <c r="F828" s="9"/>
      <c r="G828" s="9"/>
      <c r="H828" s="9"/>
      <c r="I828" s="9"/>
      <c r="J828" s="9"/>
      <c r="K828" s="9"/>
      <c r="L828" s="9"/>
      <c r="M828" s="9"/>
      <c r="N828" s="9"/>
      <c r="O828" s="9"/>
      <c r="P828" s="9"/>
      <c r="Q828" s="9"/>
      <c r="R828" s="9"/>
      <c r="S828" s="9"/>
      <c r="T828" s="9"/>
      <c r="U828" s="9"/>
      <c r="V828" s="9"/>
      <c r="W828" s="9"/>
      <c r="X828" s="9"/>
      <c r="Y828" s="9"/>
      <c r="Z828" s="9"/>
      <c r="AA828" s="9"/>
      <c r="AB828" s="9"/>
      <c r="AC828" s="9"/>
      <c r="AD828" s="9"/>
      <c r="AE828" s="9"/>
      <c r="AF828" s="9"/>
      <c r="AG828" s="9"/>
      <c r="AH828" s="9"/>
      <c r="AI828" s="9"/>
      <c r="AJ828" s="9"/>
      <c r="AK828" s="9"/>
      <c r="AL828" s="9"/>
      <c r="AM828" s="10"/>
      <c r="AN828" s="535"/>
      <c r="AO828" s="6">
        <f t="shared" si="36"/>
        <v>0</v>
      </c>
      <c r="AP828" s="6" t="str">
        <f>IF($D828="","",IF(COUNTIF(SPDB!$B$5:$B$50,$D828)=0,"適用無い？確認して",_xlfn.XLOOKUP($D828,SPDB!$B$5:$B$50,SPDB!$H$5:$H$50,"",,)))</f>
        <v/>
      </c>
      <c r="AQ828" s="112"/>
      <c r="AR828" s="6" t="str">
        <f t="shared" si="37"/>
        <v/>
      </c>
      <c r="AS828" s="6" t="str">
        <f>IF(D828="","",IF(AP828=0,"データ無!!",IF(COUNTIF(WeDB!$D$4:$D$183,$AP828)&gt;0,"WE適用",IF(AP828="適用無い？確認して","データ無!!",IF(AP828="（適用外）","適用無し","WE適用")))))</f>
        <v/>
      </c>
      <c r="AT828" s="6" t="str">
        <f>IF(AND(AS828="WE適用",COUNTIF(Planning!$AS$10:$AS$896,$AP828&amp;"_"&amp;$AR828)&gt;0),"計画ok",IF(AND(AS828="WE適用",COUNTIF(Planning!$AS$10:$AS$896,$AP828&amp;"_"&amp;$AR828)=0),"未反映NG",""))</f>
        <v/>
      </c>
      <c r="AU828" s="6" t="str">
        <f t="shared" si="38"/>
        <v>_</v>
      </c>
    </row>
    <row r="829" spans="1:47" hidden="1" x14ac:dyDescent="0.35">
      <c r="A829" s="8"/>
      <c r="B829" s="9"/>
      <c r="C829" s="9"/>
      <c r="D829" s="9"/>
      <c r="E829" s="9"/>
      <c r="F829" s="9"/>
      <c r="G829" s="9"/>
      <c r="H829" s="9"/>
      <c r="I829" s="9"/>
      <c r="J829" s="9"/>
      <c r="K829" s="9"/>
      <c r="L829" s="9"/>
      <c r="M829" s="9"/>
      <c r="N829" s="9"/>
      <c r="O829" s="9"/>
      <c r="P829" s="9"/>
      <c r="Q829" s="9"/>
      <c r="R829" s="9"/>
      <c r="S829" s="9"/>
      <c r="T829" s="9"/>
      <c r="U829" s="9"/>
      <c r="V829" s="9"/>
      <c r="W829" s="9"/>
      <c r="X829" s="9"/>
      <c r="Y829" s="9"/>
      <c r="Z829" s="9"/>
      <c r="AA829" s="9"/>
      <c r="AB829" s="9"/>
      <c r="AC829" s="9"/>
      <c r="AD829" s="9"/>
      <c r="AE829" s="9"/>
      <c r="AF829" s="9"/>
      <c r="AG829" s="9"/>
      <c r="AH829" s="9"/>
      <c r="AI829" s="9"/>
      <c r="AJ829" s="9"/>
      <c r="AK829" s="9"/>
      <c r="AL829" s="9"/>
      <c r="AM829" s="10"/>
      <c r="AN829" s="535"/>
      <c r="AO829" s="6">
        <f t="shared" si="36"/>
        <v>0</v>
      </c>
      <c r="AP829" s="6" t="str">
        <f>IF($D829="","",IF(COUNTIF(SPDB!$B$5:$B$50,$D829)=0,"適用無い？確認して",_xlfn.XLOOKUP($D829,SPDB!$B$5:$B$50,SPDB!$H$5:$H$50,"",,)))</f>
        <v/>
      </c>
      <c r="AQ829" s="112"/>
      <c r="AR829" s="6" t="str">
        <f t="shared" si="37"/>
        <v/>
      </c>
      <c r="AS829" s="6" t="str">
        <f>IF(D829="","",IF(AP829=0,"データ無!!",IF(COUNTIF(WeDB!$D$4:$D$183,$AP829)&gt;0,"WE適用",IF(AP829="適用無い？確認して","データ無!!",IF(AP829="（適用外）","適用無し","WE適用")))))</f>
        <v/>
      </c>
      <c r="AT829" s="6" t="str">
        <f>IF(AND(AS829="WE適用",COUNTIF(Planning!$AS$10:$AS$896,$AP829&amp;"_"&amp;$AR829)&gt;0),"計画ok",IF(AND(AS829="WE適用",COUNTIF(Planning!$AS$10:$AS$896,$AP829&amp;"_"&amp;$AR829)=0),"未反映NG",""))</f>
        <v/>
      </c>
      <c r="AU829" s="6" t="str">
        <f t="shared" si="38"/>
        <v>_</v>
      </c>
    </row>
    <row r="830" spans="1:47" hidden="1" x14ac:dyDescent="0.35">
      <c r="A830" s="8"/>
      <c r="B830" s="9"/>
      <c r="C830" s="9"/>
      <c r="D830" s="9"/>
      <c r="E830" s="9"/>
      <c r="F830" s="9"/>
      <c r="G830" s="9"/>
      <c r="H830" s="9"/>
      <c r="I830" s="9"/>
      <c r="J830" s="9"/>
      <c r="K830" s="9"/>
      <c r="L830" s="9"/>
      <c r="M830" s="9"/>
      <c r="N830" s="9"/>
      <c r="O830" s="9"/>
      <c r="P830" s="9"/>
      <c r="Q830" s="9"/>
      <c r="R830" s="9"/>
      <c r="S830" s="9"/>
      <c r="T830" s="9"/>
      <c r="U830" s="9"/>
      <c r="V830" s="9"/>
      <c r="W830" s="9"/>
      <c r="X830" s="9"/>
      <c r="Y830" s="9"/>
      <c r="Z830" s="9"/>
      <c r="AA830" s="9"/>
      <c r="AB830" s="9"/>
      <c r="AC830" s="9"/>
      <c r="AD830" s="9"/>
      <c r="AE830" s="9"/>
      <c r="AF830" s="9"/>
      <c r="AG830" s="9"/>
      <c r="AH830" s="9"/>
      <c r="AI830" s="9"/>
      <c r="AJ830" s="9"/>
      <c r="AK830" s="9"/>
      <c r="AL830" s="9"/>
      <c r="AM830" s="10"/>
      <c r="AN830" s="535"/>
      <c r="AO830" s="6">
        <f t="shared" si="36"/>
        <v>0</v>
      </c>
      <c r="AP830" s="6" t="str">
        <f>IF($D830="","",IF(COUNTIF(SPDB!$B$5:$B$50,$D830)=0,"適用無い？確認して",_xlfn.XLOOKUP($D830,SPDB!$B$5:$B$50,SPDB!$H$5:$H$50,"",,)))</f>
        <v/>
      </c>
      <c r="AQ830" s="112"/>
      <c r="AR830" s="6" t="str">
        <f t="shared" si="37"/>
        <v/>
      </c>
      <c r="AS830" s="6" t="str">
        <f>IF(D830="","",IF(AP830=0,"データ無!!",IF(COUNTIF(WeDB!$D$4:$D$183,$AP830)&gt;0,"WE適用",IF(AP830="適用無い？確認して","データ無!!",IF(AP830="（適用外）","適用無し","WE適用")))))</f>
        <v/>
      </c>
      <c r="AT830" s="6" t="str">
        <f>IF(AND(AS830="WE適用",COUNTIF(Planning!$AS$10:$AS$896,$AP830&amp;"_"&amp;$AR830)&gt;0),"計画ok",IF(AND(AS830="WE適用",COUNTIF(Planning!$AS$10:$AS$896,$AP830&amp;"_"&amp;$AR830)=0),"未反映NG",""))</f>
        <v/>
      </c>
      <c r="AU830" s="6" t="str">
        <f t="shared" si="38"/>
        <v>_</v>
      </c>
    </row>
    <row r="831" spans="1:47" hidden="1" x14ac:dyDescent="0.35">
      <c r="A831" s="8"/>
      <c r="B831" s="9"/>
      <c r="C831" s="9"/>
      <c r="D831" s="9"/>
      <c r="E831" s="9"/>
      <c r="F831" s="9"/>
      <c r="G831" s="9"/>
      <c r="H831" s="9"/>
      <c r="I831" s="9"/>
      <c r="J831" s="9"/>
      <c r="K831" s="9"/>
      <c r="L831" s="9"/>
      <c r="M831" s="9"/>
      <c r="N831" s="9"/>
      <c r="O831" s="9"/>
      <c r="P831" s="9"/>
      <c r="Q831" s="9"/>
      <c r="R831" s="9"/>
      <c r="S831" s="9"/>
      <c r="T831" s="9"/>
      <c r="U831" s="9"/>
      <c r="V831" s="9"/>
      <c r="W831" s="9"/>
      <c r="X831" s="9"/>
      <c r="Y831" s="9"/>
      <c r="Z831" s="9"/>
      <c r="AA831" s="9"/>
      <c r="AB831" s="9"/>
      <c r="AC831" s="9"/>
      <c r="AD831" s="9"/>
      <c r="AE831" s="9"/>
      <c r="AF831" s="9"/>
      <c r="AG831" s="9"/>
      <c r="AH831" s="9"/>
      <c r="AI831" s="9"/>
      <c r="AJ831" s="9"/>
      <c r="AK831" s="9"/>
      <c r="AL831" s="9"/>
      <c r="AM831" s="10"/>
      <c r="AN831" s="535"/>
      <c r="AO831" s="6">
        <f t="shared" si="36"/>
        <v>0</v>
      </c>
      <c r="AP831" s="6" t="str">
        <f>IF($D831="","",IF(COUNTIF(SPDB!$B$5:$B$50,$D831)=0,"適用無い？確認して",_xlfn.XLOOKUP($D831,SPDB!$B$5:$B$50,SPDB!$H$5:$H$50,"",,)))</f>
        <v/>
      </c>
      <c r="AQ831" s="112"/>
      <c r="AR831" s="6" t="str">
        <f t="shared" si="37"/>
        <v/>
      </c>
      <c r="AS831" s="6" t="str">
        <f>IF(D831="","",IF(AP831=0,"データ無!!",IF(COUNTIF(WeDB!$D$4:$D$183,$AP831)&gt;0,"WE適用",IF(AP831="適用無い？確認して","データ無!!",IF(AP831="（適用外）","適用無し","WE適用")))))</f>
        <v/>
      </c>
      <c r="AT831" s="6" t="str">
        <f>IF(AND(AS831="WE適用",COUNTIF(Planning!$AS$10:$AS$896,$AP831&amp;"_"&amp;$AR831)&gt;0),"計画ok",IF(AND(AS831="WE適用",COUNTIF(Planning!$AS$10:$AS$896,$AP831&amp;"_"&amp;$AR831)=0),"未反映NG",""))</f>
        <v/>
      </c>
      <c r="AU831" s="6" t="str">
        <f t="shared" si="38"/>
        <v>_</v>
      </c>
    </row>
    <row r="832" spans="1:47" hidden="1" x14ac:dyDescent="0.35">
      <c r="A832" s="8"/>
      <c r="B832" s="9"/>
      <c r="C832" s="9"/>
      <c r="D832" s="9"/>
      <c r="E832" s="9"/>
      <c r="F832" s="9"/>
      <c r="G832" s="9"/>
      <c r="H832" s="9"/>
      <c r="I832" s="9"/>
      <c r="J832" s="9"/>
      <c r="K832" s="9"/>
      <c r="L832" s="9"/>
      <c r="M832" s="9"/>
      <c r="N832" s="9"/>
      <c r="O832" s="9"/>
      <c r="P832" s="9"/>
      <c r="Q832" s="9"/>
      <c r="R832" s="9"/>
      <c r="S832" s="9"/>
      <c r="T832" s="9"/>
      <c r="U832" s="9"/>
      <c r="V832" s="9"/>
      <c r="W832" s="9"/>
      <c r="X832" s="9"/>
      <c r="Y832" s="9"/>
      <c r="Z832" s="9"/>
      <c r="AA832" s="9"/>
      <c r="AB832" s="9"/>
      <c r="AC832" s="9"/>
      <c r="AD832" s="9"/>
      <c r="AE832" s="9"/>
      <c r="AF832" s="9"/>
      <c r="AG832" s="9"/>
      <c r="AH832" s="9"/>
      <c r="AI832" s="9"/>
      <c r="AJ832" s="9"/>
      <c r="AK832" s="9"/>
      <c r="AL832" s="9"/>
      <c r="AM832" s="10"/>
      <c r="AN832" s="535"/>
      <c r="AO832" s="6">
        <f t="shared" si="36"/>
        <v>0</v>
      </c>
      <c r="AP832" s="6" t="str">
        <f>IF($D832="","",IF(COUNTIF(SPDB!$B$5:$B$50,$D832)=0,"適用無い？確認して",_xlfn.XLOOKUP($D832,SPDB!$B$5:$B$50,SPDB!$H$5:$H$50,"",,)))</f>
        <v/>
      </c>
      <c r="AQ832" s="112"/>
      <c r="AR832" s="6" t="str">
        <f t="shared" si="37"/>
        <v/>
      </c>
      <c r="AS832" s="6" t="str">
        <f>IF(D832="","",IF(AP832=0,"データ無!!",IF(COUNTIF(WeDB!$D$4:$D$183,$AP832)&gt;0,"WE適用",IF(AP832="適用無い？確認して","データ無!!",IF(AP832="（適用外）","適用無し","WE適用")))))</f>
        <v/>
      </c>
      <c r="AT832" s="6" t="str">
        <f>IF(AND(AS832="WE適用",COUNTIF(Planning!$AS$10:$AS$896,$AP832&amp;"_"&amp;$AR832)&gt;0),"計画ok",IF(AND(AS832="WE適用",COUNTIF(Planning!$AS$10:$AS$896,$AP832&amp;"_"&amp;$AR832)=0),"未反映NG",""))</f>
        <v/>
      </c>
      <c r="AU832" s="6" t="str">
        <f t="shared" si="38"/>
        <v>_</v>
      </c>
    </row>
    <row r="833" spans="1:47" hidden="1" x14ac:dyDescent="0.35">
      <c r="A833" s="8"/>
      <c r="B833" s="9"/>
      <c r="C833" s="9"/>
      <c r="D833" s="9"/>
      <c r="E833" s="9"/>
      <c r="F833" s="9"/>
      <c r="G833" s="9"/>
      <c r="H833" s="9"/>
      <c r="I833" s="9"/>
      <c r="J833" s="9"/>
      <c r="K833" s="9"/>
      <c r="L833" s="9"/>
      <c r="M833" s="9"/>
      <c r="N833" s="9"/>
      <c r="O833" s="9"/>
      <c r="P833" s="9"/>
      <c r="Q833" s="9"/>
      <c r="R833" s="9"/>
      <c r="S833" s="9"/>
      <c r="T833" s="9"/>
      <c r="U833" s="9"/>
      <c r="V833" s="9"/>
      <c r="W833" s="9"/>
      <c r="X833" s="9"/>
      <c r="Y833" s="9"/>
      <c r="Z833" s="9"/>
      <c r="AA833" s="9"/>
      <c r="AB833" s="9"/>
      <c r="AC833" s="9"/>
      <c r="AD833" s="9"/>
      <c r="AE833" s="9"/>
      <c r="AF833" s="9"/>
      <c r="AG833" s="9"/>
      <c r="AH833" s="9"/>
      <c r="AI833" s="9"/>
      <c r="AJ833" s="9"/>
      <c r="AK833" s="9"/>
      <c r="AL833" s="9"/>
      <c r="AM833" s="10"/>
      <c r="AN833" s="535"/>
      <c r="AO833" s="6">
        <f t="shared" si="36"/>
        <v>0</v>
      </c>
      <c r="AP833" s="6" t="str">
        <f>IF($D833="","",IF(COUNTIF(SPDB!$B$5:$B$50,$D833)=0,"適用無い？確認して",_xlfn.XLOOKUP($D833,SPDB!$B$5:$B$50,SPDB!$H$5:$H$50,"",,)))</f>
        <v/>
      </c>
      <c r="AQ833" s="112"/>
      <c r="AR833" s="6" t="str">
        <f t="shared" si="37"/>
        <v/>
      </c>
      <c r="AS833" s="6" t="str">
        <f>IF(D833="","",IF(AP833=0,"データ無!!",IF(COUNTIF(WeDB!$D$4:$D$183,$AP833)&gt;0,"WE適用",IF(AP833="適用無い？確認して","データ無!!",IF(AP833="（適用外）","適用無し","WE適用")))))</f>
        <v/>
      </c>
      <c r="AT833" s="6" t="str">
        <f>IF(AND(AS833="WE適用",COUNTIF(Planning!$AS$10:$AS$896,$AP833&amp;"_"&amp;$AR833)&gt;0),"計画ok",IF(AND(AS833="WE適用",COUNTIF(Planning!$AS$10:$AS$896,$AP833&amp;"_"&amp;$AR833)=0),"未反映NG",""))</f>
        <v/>
      </c>
      <c r="AU833" s="6" t="str">
        <f t="shared" si="38"/>
        <v>_</v>
      </c>
    </row>
    <row r="834" spans="1:47" hidden="1" x14ac:dyDescent="0.35">
      <c r="A834" s="8"/>
      <c r="B834" s="9"/>
      <c r="C834" s="9"/>
      <c r="D834" s="9"/>
      <c r="E834" s="9"/>
      <c r="F834" s="9"/>
      <c r="G834" s="9"/>
      <c r="H834" s="9"/>
      <c r="I834" s="9"/>
      <c r="J834" s="9"/>
      <c r="K834" s="9"/>
      <c r="L834" s="9"/>
      <c r="M834" s="9"/>
      <c r="N834" s="9"/>
      <c r="O834" s="9"/>
      <c r="P834" s="9"/>
      <c r="Q834" s="9"/>
      <c r="R834" s="9"/>
      <c r="S834" s="9"/>
      <c r="T834" s="9"/>
      <c r="U834" s="9"/>
      <c r="V834" s="9"/>
      <c r="W834" s="9"/>
      <c r="X834" s="9"/>
      <c r="Y834" s="9"/>
      <c r="Z834" s="9"/>
      <c r="AA834" s="9"/>
      <c r="AB834" s="9"/>
      <c r="AC834" s="9"/>
      <c r="AD834" s="9"/>
      <c r="AE834" s="9"/>
      <c r="AF834" s="9"/>
      <c r="AG834" s="9"/>
      <c r="AH834" s="9"/>
      <c r="AI834" s="9"/>
      <c r="AJ834" s="9"/>
      <c r="AK834" s="9"/>
      <c r="AL834" s="9"/>
      <c r="AM834" s="10"/>
      <c r="AN834" s="535"/>
      <c r="AO834" s="6">
        <f t="shared" si="36"/>
        <v>0</v>
      </c>
      <c r="AP834" s="6" t="str">
        <f>IF($D834="","",IF(COUNTIF(SPDB!$B$5:$B$50,$D834)=0,"適用無い？確認して",_xlfn.XLOOKUP($D834,SPDB!$B$5:$B$50,SPDB!$H$5:$H$50,"",,)))</f>
        <v/>
      </c>
      <c r="AQ834" s="112"/>
      <c r="AR834" s="6" t="str">
        <f t="shared" si="37"/>
        <v/>
      </c>
      <c r="AS834" s="6" t="str">
        <f>IF(D834="","",IF(AP834=0,"データ無!!",IF(COUNTIF(WeDB!$D$4:$D$183,$AP834)&gt;0,"WE適用",IF(AP834="適用無い？確認して","データ無!!",IF(AP834="（適用外）","適用無し","WE適用")))))</f>
        <v/>
      </c>
      <c r="AT834" s="6" t="str">
        <f>IF(AND(AS834="WE適用",COUNTIF(Planning!$AS$10:$AS$896,$AP834&amp;"_"&amp;$AR834)&gt;0),"計画ok",IF(AND(AS834="WE適用",COUNTIF(Planning!$AS$10:$AS$896,$AP834&amp;"_"&amp;$AR834)=0),"未反映NG",""))</f>
        <v/>
      </c>
      <c r="AU834" s="6" t="str">
        <f t="shared" si="38"/>
        <v>_</v>
      </c>
    </row>
    <row r="835" spans="1:47" hidden="1" x14ac:dyDescent="0.35">
      <c r="A835" s="8"/>
      <c r="B835" s="9"/>
      <c r="C835" s="9"/>
      <c r="D835" s="9"/>
      <c r="E835" s="9"/>
      <c r="F835" s="9"/>
      <c r="G835" s="9"/>
      <c r="H835" s="9"/>
      <c r="I835" s="9"/>
      <c r="J835" s="9"/>
      <c r="K835" s="9"/>
      <c r="L835" s="9"/>
      <c r="M835" s="9"/>
      <c r="N835" s="9"/>
      <c r="O835" s="9"/>
      <c r="P835" s="9"/>
      <c r="Q835" s="9"/>
      <c r="R835" s="9"/>
      <c r="S835" s="9"/>
      <c r="T835" s="9"/>
      <c r="U835" s="9"/>
      <c r="V835" s="9"/>
      <c r="W835" s="9"/>
      <c r="X835" s="9"/>
      <c r="Y835" s="9"/>
      <c r="Z835" s="9"/>
      <c r="AA835" s="9"/>
      <c r="AB835" s="9"/>
      <c r="AC835" s="9"/>
      <c r="AD835" s="9"/>
      <c r="AE835" s="9"/>
      <c r="AF835" s="9"/>
      <c r="AG835" s="9"/>
      <c r="AH835" s="9"/>
      <c r="AI835" s="9"/>
      <c r="AJ835" s="9"/>
      <c r="AK835" s="9"/>
      <c r="AL835" s="9"/>
      <c r="AM835" s="10"/>
      <c r="AN835" s="535"/>
      <c r="AO835" s="6">
        <f t="shared" si="36"/>
        <v>0</v>
      </c>
      <c r="AP835" s="6" t="str">
        <f>IF($D835="","",IF(COUNTIF(SPDB!$B$5:$B$50,$D835)=0,"適用無い？確認して",_xlfn.XLOOKUP($D835,SPDB!$B$5:$B$50,SPDB!$H$5:$H$50,"",,)))</f>
        <v/>
      </c>
      <c r="AQ835" s="112"/>
      <c r="AR835" s="6" t="str">
        <f t="shared" si="37"/>
        <v/>
      </c>
      <c r="AS835" s="6" t="str">
        <f>IF(D835="","",IF(AP835=0,"データ無!!",IF(COUNTIF(WeDB!$D$4:$D$183,$AP835)&gt;0,"WE適用",IF(AP835="適用無い？確認して","データ無!!",IF(AP835="（適用外）","適用無し","WE適用")))))</f>
        <v/>
      </c>
      <c r="AT835" s="6" t="str">
        <f>IF(AND(AS835="WE適用",COUNTIF(Planning!$AS$10:$AS$896,$AP835&amp;"_"&amp;$AR835)&gt;0),"計画ok",IF(AND(AS835="WE適用",COUNTIF(Planning!$AS$10:$AS$896,$AP835&amp;"_"&amp;$AR835)=0),"未反映NG",""))</f>
        <v/>
      </c>
      <c r="AU835" s="6" t="str">
        <f t="shared" si="38"/>
        <v>_</v>
      </c>
    </row>
    <row r="836" spans="1:47" hidden="1" x14ac:dyDescent="0.35">
      <c r="A836" s="8"/>
      <c r="B836" s="9"/>
      <c r="C836" s="9"/>
      <c r="D836" s="9"/>
      <c r="E836" s="9"/>
      <c r="F836" s="9"/>
      <c r="G836" s="9"/>
      <c r="H836" s="9"/>
      <c r="I836" s="9"/>
      <c r="J836" s="9"/>
      <c r="K836" s="9"/>
      <c r="L836" s="9"/>
      <c r="M836" s="9"/>
      <c r="N836" s="9"/>
      <c r="O836" s="9"/>
      <c r="P836" s="9"/>
      <c r="Q836" s="9"/>
      <c r="R836" s="9"/>
      <c r="S836" s="9"/>
      <c r="T836" s="9"/>
      <c r="U836" s="9"/>
      <c r="V836" s="9"/>
      <c r="W836" s="9"/>
      <c r="X836" s="9"/>
      <c r="Y836" s="9"/>
      <c r="Z836" s="9"/>
      <c r="AA836" s="9"/>
      <c r="AB836" s="9"/>
      <c r="AC836" s="9"/>
      <c r="AD836" s="9"/>
      <c r="AE836" s="9"/>
      <c r="AF836" s="9"/>
      <c r="AG836" s="9"/>
      <c r="AH836" s="9"/>
      <c r="AI836" s="9"/>
      <c r="AJ836" s="9"/>
      <c r="AK836" s="9"/>
      <c r="AL836" s="9"/>
      <c r="AM836" s="10"/>
      <c r="AN836" s="535"/>
      <c r="AO836" s="6">
        <f t="shared" si="36"/>
        <v>0</v>
      </c>
      <c r="AP836" s="6" t="str">
        <f>IF($D836="","",IF(COUNTIF(SPDB!$B$5:$B$50,$D836)=0,"適用無い？確認して",_xlfn.XLOOKUP($D836,SPDB!$B$5:$B$50,SPDB!$H$5:$H$50,"",,)))</f>
        <v/>
      </c>
      <c r="AQ836" s="112"/>
      <c r="AR836" s="6" t="str">
        <f t="shared" si="37"/>
        <v/>
      </c>
      <c r="AS836" s="6" t="str">
        <f>IF(D836="","",IF(AP836=0,"データ無!!",IF(COUNTIF(WeDB!$D$4:$D$183,$AP836)&gt;0,"WE適用",IF(AP836="適用無い？確認して","データ無!!",IF(AP836="（適用外）","適用無し","WE適用")))))</f>
        <v/>
      </c>
      <c r="AT836" s="6" t="str">
        <f>IF(AND(AS836="WE適用",COUNTIF(Planning!$AS$10:$AS$896,$AP836&amp;"_"&amp;$AR836)&gt;0),"計画ok",IF(AND(AS836="WE適用",COUNTIF(Planning!$AS$10:$AS$896,$AP836&amp;"_"&amp;$AR836)=0),"未反映NG",""))</f>
        <v/>
      </c>
      <c r="AU836" s="6" t="str">
        <f t="shared" si="38"/>
        <v>_</v>
      </c>
    </row>
    <row r="837" spans="1:47" hidden="1" x14ac:dyDescent="0.35">
      <c r="A837" s="8"/>
      <c r="B837" s="9"/>
      <c r="C837" s="9"/>
      <c r="D837" s="9"/>
      <c r="E837" s="9"/>
      <c r="F837" s="9"/>
      <c r="G837" s="9"/>
      <c r="H837" s="9"/>
      <c r="I837" s="9"/>
      <c r="J837" s="9"/>
      <c r="K837" s="9"/>
      <c r="L837" s="9"/>
      <c r="M837" s="9"/>
      <c r="N837" s="9"/>
      <c r="O837" s="9"/>
      <c r="P837" s="9"/>
      <c r="Q837" s="9"/>
      <c r="R837" s="9"/>
      <c r="S837" s="9"/>
      <c r="T837" s="9"/>
      <c r="U837" s="9"/>
      <c r="V837" s="9"/>
      <c r="W837" s="9"/>
      <c r="X837" s="9"/>
      <c r="Y837" s="9"/>
      <c r="Z837" s="9"/>
      <c r="AA837" s="9"/>
      <c r="AB837" s="9"/>
      <c r="AC837" s="9"/>
      <c r="AD837" s="9"/>
      <c r="AE837" s="9"/>
      <c r="AF837" s="9"/>
      <c r="AG837" s="9"/>
      <c r="AH837" s="9"/>
      <c r="AI837" s="9"/>
      <c r="AJ837" s="9"/>
      <c r="AK837" s="9"/>
      <c r="AL837" s="9"/>
      <c r="AM837" s="10"/>
      <c r="AN837" s="535"/>
      <c r="AO837" s="6">
        <f t="shared" si="36"/>
        <v>0</v>
      </c>
      <c r="AP837" s="6" t="str">
        <f>IF($D837="","",IF(COUNTIF(SPDB!$B$5:$B$50,$D837)=0,"適用無い？確認して",_xlfn.XLOOKUP($D837,SPDB!$B$5:$B$50,SPDB!$H$5:$H$50,"",,)))</f>
        <v/>
      </c>
      <c r="AQ837" s="112"/>
      <c r="AR837" s="6" t="str">
        <f t="shared" si="37"/>
        <v/>
      </c>
      <c r="AS837" s="6" t="str">
        <f>IF(D837="","",IF(AP837=0,"データ無!!",IF(COUNTIF(WeDB!$D$4:$D$183,$AP837)&gt;0,"WE適用",IF(AP837="適用無い？確認して","データ無!!",IF(AP837="（適用外）","適用無し","WE適用")))))</f>
        <v/>
      </c>
      <c r="AT837" s="6" t="str">
        <f>IF(AND(AS837="WE適用",COUNTIF(Planning!$AS$10:$AS$896,$AP837&amp;"_"&amp;$AR837)&gt;0),"計画ok",IF(AND(AS837="WE適用",COUNTIF(Planning!$AS$10:$AS$896,$AP837&amp;"_"&amp;$AR837)=0),"未反映NG",""))</f>
        <v/>
      </c>
      <c r="AU837" s="6" t="str">
        <f t="shared" si="38"/>
        <v>_</v>
      </c>
    </row>
    <row r="838" spans="1:47" hidden="1" x14ac:dyDescent="0.35">
      <c r="A838" s="8"/>
      <c r="B838" s="9"/>
      <c r="C838" s="9"/>
      <c r="D838" s="9"/>
      <c r="E838" s="9"/>
      <c r="F838" s="9"/>
      <c r="G838" s="9"/>
      <c r="H838" s="9"/>
      <c r="I838" s="9"/>
      <c r="J838" s="9"/>
      <c r="K838" s="9"/>
      <c r="L838" s="9"/>
      <c r="M838" s="9"/>
      <c r="N838" s="9"/>
      <c r="O838" s="9"/>
      <c r="P838" s="9"/>
      <c r="Q838" s="9"/>
      <c r="R838" s="9"/>
      <c r="S838" s="9"/>
      <c r="T838" s="9"/>
      <c r="U838" s="9"/>
      <c r="V838" s="9"/>
      <c r="W838" s="9"/>
      <c r="X838" s="9"/>
      <c r="Y838" s="9"/>
      <c r="Z838" s="9"/>
      <c r="AA838" s="9"/>
      <c r="AB838" s="9"/>
      <c r="AC838" s="9"/>
      <c r="AD838" s="9"/>
      <c r="AE838" s="9"/>
      <c r="AF838" s="9"/>
      <c r="AG838" s="9"/>
      <c r="AH838" s="9"/>
      <c r="AI838" s="9"/>
      <c r="AJ838" s="9"/>
      <c r="AK838" s="9"/>
      <c r="AL838" s="9"/>
      <c r="AM838" s="10"/>
      <c r="AN838" s="535"/>
      <c r="AO838" s="6">
        <f t="shared" ref="AO838:AO901" si="39">LEN(D838)</f>
        <v>0</v>
      </c>
      <c r="AP838" s="6" t="str">
        <f>IF($D838="","",IF(COUNTIF(SPDB!$B$5:$B$50,$D838)=0,"適用無い？確認して",_xlfn.XLOOKUP($D838,SPDB!$B$5:$B$50,SPDB!$H$5:$H$50,"",,)))</f>
        <v/>
      </c>
      <c r="AQ838" s="112"/>
      <c r="AR838" s="6" t="str">
        <f t="shared" ref="AR838:AR901" si="40">IF(D838="","","SP")</f>
        <v/>
      </c>
      <c r="AS838" s="6" t="str">
        <f>IF(D838="","",IF(AP838=0,"データ無!!",IF(COUNTIF(WeDB!$D$4:$D$183,$AP838)&gt;0,"WE適用",IF(AP838="適用無い？確認して","データ無!!",IF(AP838="（適用外）","適用無し","WE適用")))))</f>
        <v/>
      </c>
      <c r="AT838" s="6" t="str">
        <f>IF(AND(AS838="WE適用",COUNTIF(Planning!$AS$10:$AS$896,$AP838&amp;"_"&amp;$AR838)&gt;0),"計画ok",IF(AND(AS838="WE適用",COUNTIF(Planning!$AS$10:$AS$896,$AP838&amp;"_"&amp;$AR838)=0),"未反映NG",""))</f>
        <v/>
      </c>
      <c r="AU838" s="6" t="str">
        <f t="shared" ref="AU838:AU901" si="41">AP838&amp;"_"&amp;AR838</f>
        <v>_</v>
      </c>
    </row>
    <row r="839" spans="1:47" hidden="1" x14ac:dyDescent="0.35">
      <c r="A839" s="8"/>
      <c r="B839" s="9"/>
      <c r="C839" s="9"/>
      <c r="D839" s="9"/>
      <c r="E839" s="9"/>
      <c r="F839" s="9"/>
      <c r="G839" s="9"/>
      <c r="H839" s="9"/>
      <c r="I839" s="9"/>
      <c r="J839" s="9"/>
      <c r="K839" s="9"/>
      <c r="L839" s="9"/>
      <c r="M839" s="9"/>
      <c r="N839" s="9"/>
      <c r="O839" s="9"/>
      <c r="P839" s="9"/>
      <c r="Q839" s="9"/>
      <c r="R839" s="9"/>
      <c r="S839" s="9"/>
      <c r="T839" s="9"/>
      <c r="U839" s="9"/>
      <c r="V839" s="9"/>
      <c r="W839" s="9"/>
      <c r="X839" s="9"/>
      <c r="Y839" s="9"/>
      <c r="Z839" s="9"/>
      <c r="AA839" s="9"/>
      <c r="AB839" s="9"/>
      <c r="AC839" s="9"/>
      <c r="AD839" s="9"/>
      <c r="AE839" s="9"/>
      <c r="AF839" s="9"/>
      <c r="AG839" s="9"/>
      <c r="AH839" s="9"/>
      <c r="AI839" s="9"/>
      <c r="AJ839" s="9"/>
      <c r="AK839" s="9"/>
      <c r="AL839" s="9"/>
      <c r="AM839" s="10"/>
      <c r="AN839" s="535"/>
      <c r="AO839" s="6">
        <f t="shared" si="39"/>
        <v>0</v>
      </c>
      <c r="AP839" s="6" t="str">
        <f>IF($D839="","",IF(COUNTIF(SPDB!$B$5:$B$50,$D839)=0,"適用無い？確認して",_xlfn.XLOOKUP($D839,SPDB!$B$5:$B$50,SPDB!$H$5:$H$50,"",,)))</f>
        <v/>
      </c>
      <c r="AQ839" s="112"/>
      <c r="AR839" s="6" t="str">
        <f t="shared" si="40"/>
        <v/>
      </c>
      <c r="AS839" s="6" t="str">
        <f>IF(D839="","",IF(AP839=0,"データ無!!",IF(COUNTIF(WeDB!$D$4:$D$183,$AP839)&gt;0,"WE適用",IF(AP839="適用無い？確認して","データ無!!",IF(AP839="（適用外）","適用無し","WE適用")))))</f>
        <v/>
      </c>
      <c r="AT839" s="6" t="str">
        <f>IF(AND(AS839="WE適用",COUNTIF(Planning!$AS$10:$AS$896,$AP839&amp;"_"&amp;$AR839)&gt;0),"計画ok",IF(AND(AS839="WE適用",COUNTIF(Planning!$AS$10:$AS$896,$AP839&amp;"_"&amp;$AR839)=0),"未反映NG",""))</f>
        <v/>
      </c>
      <c r="AU839" s="6" t="str">
        <f t="shared" si="41"/>
        <v>_</v>
      </c>
    </row>
    <row r="840" spans="1:47" hidden="1" x14ac:dyDescent="0.35">
      <c r="A840" s="8"/>
      <c r="B840" s="9"/>
      <c r="C840" s="9"/>
      <c r="D840" s="9"/>
      <c r="E840" s="9"/>
      <c r="F840" s="9"/>
      <c r="G840" s="9"/>
      <c r="H840" s="9"/>
      <c r="I840" s="9"/>
      <c r="J840" s="9"/>
      <c r="K840" s="9"/>
      <c r="L840" s="9"/>
      <c r="M840" s="9"/>
      <c r="N840" s="9"/>
      <c r="O840" s="9"/>
      <c r="P840" s="9"/>
      <c r="Q840" s="9"/>
      <c r="R840" s="9"/>
      <c r="S840" s="9"/>
      <c r="T840" s="9"/>
      <c r="U840" s="9"/>
      <c r="V840" s="9"/>
      <c r="W840" s="9"/>
      <c r="X840" s="9"/>
      <c r="Y840" s="9"/>
      <c r="Z840" s="9"/>
      <c r="AA840" s="9"/>
      <c r="AB840" s="9"/>
      <c r="AC840" s="9"/>
      <c r="AD840" s="9"/>
      <c r="AE840" s="9"/>
      <c r="AF840" s="9"/>
      <c r="AG840" s="9"/>
      <c r="AH840" s="9"/>
      <c r="AI840" s="9"/>
      <c r="AJ840" s="9"/>
      <c r="AK840" s="9"/>
      <c r="AL840" s="9"/>
      <c r="AM840" s="10"/>
      <c r="AN840" s="535"/>
      <c r="AO840" s="6">
        <f t="shared" si="39"/>
        <v>0</v>
      </c>
      <c r="AP840" s="6" t="str">
        <f>IF($D840="","",IF(COUNTIF(SPDB!$B$5:$B$50,$D840)=0,"適用無い？確認して",_xlfn.XLOOKUP($D840,SPDB!$B$5:$B$50,SPDB!$H$5:$H$50,"",,)))</f>
        <v/>
      </c>
      <c r="AQ840" s="112"/>
      <c r="AR840" s="6" t="str">
        <f t="shared" si="40"/>
        <v/>
      </c>
      <c r="AS840" s="6" t="str">
        <f>IF(D840="","",IF(AP840=0,"データ無!!",IF(COUNTIF(WeDB!$D$4:$D$183,$AP840)&gt;0,"WE適用",IF(AP840="適用無い？確認して","データ無!!",IF(AP840="（適用外）","適用無し","WE適用")))))</f>
        <v/>
      </c>
      <c r="AT840" s="6" t="str">
        <f>IF(AND(AS840="WE適用",COUNTIF(Planning!$AS$10:$AS$896,$AP840&amp;"_"&amp;$AR840)&gt;0),"計画ok",IF(AND(AS840="WE適用",COUNTIF(Planning!$AS$10:$AS$896,$AP840&amp;"_"&amp;$AR840)=0),"未反映NG",""))</f>
        <v/>
      </c>
      <c r="AU840" s="6" t="str">
        <f t="shared" si="41"/>
        <v>_</v>
      </c>
    </row>
    <row r="841" spans="1:47" hidden="1" x14ac:dyDescent="0.35">
      <c r="A841" s="8"/>
      <c r="B841" s="9"/>
      <c r="C841" s="9"/>
      <c r="D841" s="9"/>
      <c r="E841" s="9"/>
      <c r="F841" s="9"/>
      <c r="G841" s="9"/>
      <c r="H841" s="9"/>
      <c r="I841" s="9"/>
      <c r="J841" s="9"/>
      <c r="K841" s="9"/>
      <c r="L841" s="9"/>
      <c r="M841" s="9"/>
      <c r="N841" s="9"/>
      <c r="O841" s="9"/>
      <c r="P841" s="9"/>
      <c r="Q841" s="9"/>
      <c r="R841" s="9"/>
      <c r="S841" s="9"/>
      <c r="T841" s="9"/>
      <c r="U841" s="9"/>
      <c r="V841" s="9"/>
      <c r="W841" s="9"/>
      <c r="X841" s="9"/>
      <c r="Y841" s="9"/>
      <c r="Z841" s="9"/>
      <c r="AA841" s="9"/>
      <c r="AB841" s="9"/>
      <c r="AC841" s="9"/>
      <c r="AD841" s="9"/>
      <c r="AE841" s="9"/>
      <c r="AF841" s="9"/>
      <c r="AG841" s="9"/>
      <c r="AH841" s="9"/>
      <c r="AI841" s="9"/>
      <c r="AJ841" s="9"/>
      <c r="AK841" s="9"/>
      <c r="AL841" s="9"/>
      <c r="AM841" s="10"/>
      <c r="AN841" s="535"/>
      <c r="AO841" s="6">
        <f t="shared" si="39"/>
        <v>0</v>
      </c>
      <c r="AP841" s="6" t="str">
        <f>IF($D841="","",IF(COUNTIF(SPDB!$B$5:$B$50,$D841)=0,"適用無い？確認して",_xlfn.XLOOKUP($D841,SPDB!$B$5:$B$50,SPDB!$H$5:$H$50,"",,)))</f>
        <v/>
      </c>
      <c r="AQ841" s="112"/>
      <c r="AR841" s="6" t="str">
        <f t="shared" si="40"/>
        <v/>
      </c>
      <c r="AS841" s="6" t="str">
        <f>IF(D841="","",IF(AP841=0,"データ無!!",IF(COUNTIF(WeDB!$D$4:$D$183,$AP841)&gt;0,"WE適用",IF(AP841="適用無い？確認して","データ無!!",IF(AP841="（適用外）","適用無し","WE適用")))))</f>
        <v/>
      </c>
      <c r="AT841" s="6" t="str">
        <f>IF(AND(AS841="WE適用",COUNTIF(Planning!$AS$10:$AS$896,$AP841&amp;"_"&amp;$AR841)&gt;0),"計画ok",IF(AND(AS841="WE適用",COUNTIF(Planning!$AS$10:$AS$896,$AP841&amp;"_"&amp;$AR841)=0),"未反映NG",""))</f>
        <v/>
      </c>
      <c r="AU841" s="6" t="str">
        <f t="shared" si="41"/>
        <v>_</v>
      </c>
    </row>
    <row r="842" spans="1:47" hidden="1" x14ac:dyDescent="0.35">
      <c r="A842" s="8"/>
      <c r="B842" s="9"/>
      <c r="C842" s="9"/>
      <c r="D842" s="9"/>
      <c r="E842" s="9"/>
      <c r="F842" s="9"/>
      <c r="G842" s="9"/>
      <c r="H842" s="9"/>
      <c r="I842" s="9"/>
      <c r="J842" s="9"/>
      <c r="K842" s="9"/>
      <c r="L842" s="9"/>
      <c r="M842" s="9"/>
      <c r="N842" s="9"/>
      <c r="O842" s="9"/>
      <c r="P842" s="9"/>
      <c r="Q842" s="9"/>
      <c r="R842" s="9"/>
      <c r="S842" s="9"/>
      <c r="T842" s="9"/>
      <c r="U842" s="9"/>
      <c r="V842" s="9"/>
      <c r="W842" s="9"/>
      <c r="X842" s="9"/>
      <c r="Y842" s="9"/>
      <c r="Z842" s="9"/>
      <c r="AA842" s="9"/>
      <c r="AB842" s="9"/>
      <c r="AC842" s="9"/>
      <c r="AD842" s="9"/>
      <c r="AE842" s="9"/>
      <c r="AF842" s="9"/>
      <c r="AG842" s="9"/>
      <c r="AH842" s="9"/>
      <c r="AI842" s="9"/>
      <c r="AJ842" s="9"/>
      <c r="AK842" s="9"/>
      <c r="AL842" s="9"/>
      <c r="AM842" s="10"/>
      <c r="AN842" s="535"/>
      <c r="AO842" s="6">
        <f t="shared" si="39"/>
        <v>0</v>
      </c>
      <c r="AP842" s="6" t="str">
        <f>IF($D842="","",IF(COUNTIF(SPDB!$B$5:$B$50,$D842)=0,"適用無い？確認して",_xlfn.XLOOKUP($D842,SPDB!$B$5:$B$50,SPDB!$H$5:$H$50,"",,)))</f>
        <v/>
      </c>
      <c r="AQ842" s="112"/>
      <c r="AR842" s="6" t="str">
        <f t="shared" si="40"/>
        <v/>
      </c>
      <c r="AS842" s="6" t="str">
        <f>IF(D842="","",IF(AP842=0,"データ無!!",IF(COUNTIF(WeDB!$D$4:$D$183,$AP842)&gt;0,"WE適用",IF(AP842="適用無い？確認して","データ無!!",IF(AP842="（適用外）","適用無し","WE適用")))))</f>
        <v/>
      </c>
      <c r="AT842" s="6" t="str">
        <f>IF(AND(AS842="WE適用",COUNTIF(Planning!$AS$10:$AS$896,$AP842&amp;"_"&amp;$AR842)&gt;0),"計画ok",IF(AND(AS842="WE適用",COUNTIF(Planning!$AS$10:$AS$896,$AP842&amp;"_"&amp;$AR842)=0),"未反映NG",""))</f>
        <v/>
      </c>
      <c r="AU842" s="6" t="str">
        <f t="shared" si="41"/>
        <v>_</v>
      </c>
    </row>
    <row r="843" spans="1:47" hidden="1" x14ac:dyDescent="0.35">
      <c r="A843" s="8"/>
      <c r="B843" s="9"/>
      <c r="C843" s="9"/>
      <c r="D843" s="9"/>
      <c r="E843" s="9"/>
      <c r="F843" s="9"/>
      <c r="G843" s="9"/>
      <c r="H843" s="9"/>
      <c r="I843" s="9"/>
      <c r="J843" s="9"/>
      <c r="K843" s="9"/>
      <c r="L843" s="9"/>
      <c r="M843" s="9"/>
      <c r="N843" s="9"/>
      <c r="O843" s="9"/>
      <c r="P843" s="9"/>
      <c r="Q843" s="9"/>
      <c r="R843" s="9"/>
      <c r="S843" s="9"/>
      <c r="T843" s="9"/>
      <c r="U843" s="9"/>
      <c r="V843" s="9"/>
      <c r="W843" s="9"/>
      <c r="X843" s="9"/>
      <c r="Y843" s="9"/>
      <c r="Z843" s="9"/>
      <c r="AA843" s="9"/>
      <c r="AB843" s="9"/>
      <c r="AC843" s="9"/>
      <c r="AD843" s="9"/>
      <c r="AE843" s="9"/>
      <c r="AF843" s="9"/>
      <c r="AG843" s="9"/>
      <c r="AH843" s="9"/>
      <c r="AI843" s="9"/>
      <c r="AJ843" s="9"/>
      <c r="AK843" s="9"/>
      <c r="AL843" s="9"/>
      <c r="AM843" s="10"/>
      <c r="AN843" s="535"/>
      <c r="AO843" s="6">
        <f t="shared" si="39"/>
        <v>0</v>
      </c>
      <c r="AP843" s="6" t="str">
        <f>IF($D843="","",IF(COUNTIF(SPDB!$B$5:$B$50,$D843)=0,"適用無い？確認して",_xlfn.XLOOKUP($D843,SPDB!$B$5:$B$50,SPDB!$H$5:$H$50,"",,)))</f>
        <v/>
      </c>
      <c r="AQ843" s="112"/>
      <c r="AR843" s="6" t="str">
        <f t="shared" si="40"/>
        <v/>
      </c>
      <c r="AS843" s="6" t="str">
        <f>IF(D843="","",IF(AP843=0,"データ無!!",IF(COUNTIF(WeDB!$D$4:$D$183,$AP843)&gt;0,"WE適用",IF(AP843="適用無い？確認して","データ無!!",IF(AP843="（適用外）","適用無し","WE適用")))))</f>
        <v/>
      </c>
      <c r="AT843" s="6" t="str">
        <f>IF(AND(AS843="WE適用",COUNTIF(Planning!$AS$10:$AS$896,$AP843&amp;"_"&amp;$AR843)&gt;0),"計画ok",IF(AND(AS843="WE適用",COUNTIF(Planning!$AS$10:$AS$896,$AP843&amp;"_"&amp;$AR843)=0),"未反映NG",""))</f>
        <v/>
      </c>
      <c r="AU843" s="6" t="str">
        <f t="shared" si="41"/>
        <v>_</v>
      </c>
    </row>
    <row r="844" spans="1:47" hidden="1" x14ac:dyDescent="0.35">
      <c r="A844" s="8"/>
      <c r="B844" s="9"/>
      <c r="C844" s="9"/>
      <c r="D844" s="9"/>
      <c r="E844" s="9"/>
      <c r="F844" s="9"/>
      <c r="G844" s="9"/>
      <c r="H844" s="9"/>
      <c r="I844" s="9"/>
      <c r="J844" s="9"/>
      <c r="K844" s="9"/>
      <c r="L844" s="9"/>
      <c r="M844" s="9"/>
      <c r="N844" s="9"/>
      <c r="O844" s="9"/>
      <c r="P844" s="9"/>
      <c r="Q844" s="9"/>
      <c r="R844" s="9"/>
      <c r="S844" s="9"/>
      <c r="T844" s="9"/>
      <c r="U844" s="9"/>
      <c r="V844" s="9"/>
      <c r="W844" s="9"/>
      <c r="X844" s="9"/>
      <c r="Y844" s="9"/>
      <c r="Z844" s="9"/>
      <c r="AA844" s="9"/>
      <c r="AB844" s="9"/>
      <c r="AC844" s="9"/>
      <c r="AD844" s="9"/>
      <c r="AE844" s="9"/>
      <c r="AF844" s="9"/>
      <c r="AG844" s="9"/>
      <c r="AH844" s="9"/>
      <c r="AI844" s="9"/>
      <c r="AJ844" s="9"/>
      <c r="AK844" s="9"/>
      <c r="AL844" s="9"/>
      <c r="AM844" s="10"/>
      <c r="AN844" s="535"/>
      <c r="AO844" s="6">
        <f t="shared" si="39"/>
        <v>0</v>
      </c>
      <c r="AP844" s="6" t="str">
        <f>IF($D844="","",IF(COUNTIF(SPDB!$B$5:$B$50,$D844)=0,"適用無い？確認して",_xlfn.XLOOKUP($D844,SPDB!$B$5:$B$50,SPDB!$H$5:$H$50,"",,)))</f>
        <v/>
      </c>
      <c r="AQ844" s="112"/>
      <c r="AR844" s="6" t="str">
        <f t="shared" si="40"/>
        <v/>
      </c>
      <c r="AS844" s="6" t="str">
        <f>IF(D844="","",IF(AP844=0,"データ無!!",IF(COUNTIF(WeDB!$D$4:$D$183,$AP844)&gt;0,"WE適用",IF(AP844="適用無い？確認して","データ無!!",IF(AP844="（適用外）","適用無し","WE適用")))))</f>
        <v/>
      </c>
      <c r="AT844" s="6" t="str">
        <f>IF(AND(AS844="WE適用",COUNTIF(Planning!$AS$10:$AS$896,$AP844&amp;"_"&amp;$AR844)&gt;0),"計画ok",IF(AND(AS844="WE適用",COUNTIF(Planning!$AS$10:$AS$896,$AP844&amp;"_"&amp;$AR844)=0),"未反映NG",""))</f>
        <v/>
      </c>
      <c r="AU844" s="6" t="str">
        <f t="shared" si="41"/>
        <v>_</v>
      </c>
    </row>
    <row r="845" spans="1:47" hidden="1" x14ac:dyDescent="0.35">
      <c r="A845" s="8"/>
      <c r="B845" s="9"/>
      <c r="C845" s="9"/>
      <c r="D845" s="9"/>
      <c r="E845" s="9"/>
      <c r="F845" s="9"/>
      <c r="G845" s="9"/>
      <c r="H845" s="9"/>
      <c r="I845" s="9"/>
      <c r="J845" s="9"/>
      <c r="K845" s="9"/>
      <c r="L845" s="9"/>
      <c r="M845" s="9"/>
      <c r="N845" s="9"/>
      <c r="O845" s="9"/>
      <c r="P845" s="9"/>
      <c r="Q845" s="9"/>
      <c r="R845" s="9"/>
      <c r="S845" s="9"/>
      <c r="T845" s="9"/>
      <c r="U845" s="9"/>
      <c r="V845" s="9"/>
      <c r="W845" s="9"/>
      <c r="X845" s="9"/>
      <c r="Y845" s="9"/>
      <c r="Z845" s="9"/>
      <c r="AA845" s="9"/>
      <c r="AB845" s="9"/>
      <c r="AC845" s="9"/>
      <c r="AD845" s="9"/>
      <c r="AE845" s="9"/>
      <c r="AF845" s="9"/>
      <c r="AG845" s="9"/>
      <c r="AH845" s="9"/>
      <c r="AI845" s="9"/>
      <c r="AJ845" s="9"/>
      <c r="AK845" s="9"/>
      <c r="AL845" s="9"/>
      <c r="AM845" s="10"/>
      <c r="AN845" s="535"/>
      <c r="AO845" s="6">
        <f t="shared" si="39"/>
        <v>0</v>
      </c>
      <c r="AP845" s="6" t="str">
        <f>IF($D845="","",IF(COUNTIF(SPDB!$B$5:$B$50,$D845)=0,"適用無い？確認して",_xlfn.XLOOKUP($D845,SPDB!$B$5:$B$50,SPDB!$H$5:$H$50,"",,)))</f>
        <v/>
      </c>
      <c r="AQ845" s="112"/>
      <c r="AR845" s="6" t="str">
        <f t="shared" si="40"/>
        <v/>
      </c>
      <c r="AS845" s="6" t="str">
        <f>IF(D845="","",IF(AP845=0,"データ無!!",IF(COUNTIF(WeDB!$D$4:$D$183,$AP845)&gt;0,"WE適用",IF(AP845="適用無い？確認して","データ無!!",IF(AP845="（適用外）","適用無し","WE適用")))))</f>
        <v/>
      </c>
      <c r="AT845" s="6" t="str">
        <f>IF(AND(AS845="WE適用",COUNTIF(Planning!$AS$10:$AS$896,$AP845&amp;"_"&amp;$AR845)&gt;0),"計画ok",IF(AND(AS845="WE適用",COUNTIF(Planning!$AS$10:$AS$896,$AP845&amp;"_"&amp;$AR845)=0),"未反映NG",""))</f>
        <v/>
      </c>
      <c r="AU845" s="6" t="str">
        <f t="shared" si="41"/>
        <v>_</v>
      </c>
    </row>
    <row r="846" spans="1:47" hidden="1" x14ac:dyDescent="0.35">
      <c r="A846" s="8"/>
      <c r="B846" s="9"/>
      <c r="C846" s="9"/>
      <c r="D846" s="9"/>
      <c r="E846" s="9"/>
      <c r="F846" s="9"/>
      <c r="G846" s="9"/>
      <c r="H846" s="9"/>
      <c r="I846" s="9"/>
      <c r="J846" s="9"/>
      <c r="K846" s="9"/>
      <c r="L846" s="9"/>
      <c r="M846" s="9"/>
      <c r="N846" s="9"/>
      <c r="O846" s="9"/>
      <c r="P846" s="9"/>
      <c r="Q846" s="9"/>
      <c r="R846" s="9"/>
      <c r="S846" s="9"/>
      <c r="T846" s="9"/>
      <c r="U846" s="9"/>
      <c r="V846" s="9"/>
      <c r="W846" s="9"/>
      <c r="X846" s="9"/>
      <c r="Y846" s="9"/>
      <c r="Z846" s="9"/>
      <c r="AA846" s="9"/>
      <c r="AB846" s="9"/>
      <c r="AC846" s="9"/>
      <c r="AD846" s="9"/>
      <c r="AE846" s="9"/>
      <c r="AF846" s="9"/>
      <c r="AG846" s="9"/>
      <c r="AH846" s="9"/>
      <c r="AI846" s="9"/>
      <c r="AJ846" s="9"/>
      <c r="AK846" s="9"/>
      <c r="AL846" s="9"/>
      <c r="AM846" s="10"/>
      <c r="AN846" s="535"/>
      <c r="AO846" s="6">
        <f t="shared" si="39"/>
        <v>0</v>
      </c>
      <c r="AP846" s="6" t="str">
        <f>IF($D846="","",IF(COUNTIF(SPDB!$B$5:$B$50,$D846)=0,"適用無い？確認して",_xlfn.XLOOKUP($D846,SPDB!$B$5:$B$50,SPDB!$H$5:$H$50,"",,)))</f>
        <v/>
      </c>
      <c r="AQ846" s="112"/>
      <c r="AR846" s="6" t="str">
        <f t="shared" si="40"/>
        <v/>
      </c>
      <c r="AS846" s="6" t="str">
        <f>IF(D846="","",IF(AP846=0,"データ無!!",IF(COUNTIF(WeDB!$D$4:$D$183,$AP846)&gt;0,"WE適用",IF(AP846="適用無い？確認して","データ無!!",IF(AP846="（適用外）","適用無し","WE適用")))))</f>
        <v/>
      </c>
      <c r="AT846" s="6" t="str">
        <f>IF(AND(AS846="WE適用",COUNTIF(Planning!$AS$10:$AS$896,$AP846&amp;"_"&amp;$AR846)&gt;0),"計画ok",IF(AND(AS846="WE適用",COUNTIF(Planning!$AS$10:$AS$896,$AP846&amp;"_"&amp;$AR846)=0),"未反映NG",""))</f>
        <v/>
      </c>
      <c r="AU846" s="6" t="str">
        <f t="shared" si="41"/>
        <v>_</v>
      </c>
    </row>
    <row r="847" spans="1:47" hidden="1" x14ac:dyDescent="0.35">
      <c r="A847" s="8"/>
      <c r="B847" s="9"/>
      <c r="C847" s="9"/>
      <c r="D847" s="9"/>
      <c r="E847" s="9"/>
      <c r="F847" s="9"/>
      <c r="G847" s="9"/>
      <c r="H847" s="9"/>
      <c r="I847" s="9"/>
      <c r="J847" s="9"/>
      <c r="K847" s="9"/>
      <c r="L847" s="9"/>
      <c r="M847" s="9"/>
      <c r="N847" s="9"/>
      <c r="O847" s="9"/>
      <c r="P847" s="9"/>
      <c r="Q847" s="9"/>
      <c r="R847" s="9"/>
      <c r="S847" s="9"/>
      <c r="T847" s="9"/>
      <c r="U847" s="9"/>
      <c r="V847" s="9"/>
      <c r="W847" s="9"/>
      <c r="X847" s="9"/>
      <c r="Y847" s="9"/>
      <c r="Z847" s="9"/>
      <c r="AA847" s="9"/>
      <c r="AB847" s="9"/>
      <c r="AC847" s="9"/>
      <c r="AD847" s="9"/>
      <c r="AE847" s="9"/>
      <c r="AF847" s="9"/>
      <c r="AG847" s="9"/>
      <c r="AH847" s="9"/>
      <c r="AI847" s="9"/>
      <c r="AJ847" s="9"/>
      <c r="AK847" s="9"/>
      <c r="AL847" s="9"/>
      <c r="AM847" s="10"/>
      <c r="AN847" s="535"/>
      <c r="AO847" s="6">
        <f t="shared" si="39"/>
        <v>0</v>
      </c>
      <c r="AP847" s="6" t="str">
        <f>IF($D847="","",IF(COUNTIF(SPDB!$B$5:$B$50,$D847)=0,"適用無い？確認して",_xlfn.XLOOKUP($D847,SPDB!$B$5:$B$50,SPDB!$H$5:$H$50,"",,)))</f>
        <v/>
      </c>
      <c r="AQ847" s="112"/>
      <c r="AR847" s="6" t="str">
        <f t="shared" si="40"/>
        <v/>
      </c>
      <c r="AS847" s="6" t="str">
        <f>IF(D847="","",IF(AP847=0,"データ無!!",IF(COUNTIF(WeDB!$D$4:$D$183,$AP847)&gt;0,"WE適用",IF(AP847="適用無い？確認して","データ無!!",IF(AP847="（適用外）","適用無し","WE適用")))))</f>
        <v/>
      </c>
      <c r="AT847" s="6" t="str">
        <f>IF(AND(AS847="WE適用",COUNTIF(Planning!$AS$10:$AS$896,$AP847&amp;"_"&amp;$AR847)&gt;0),"計画ok",IF(AND(AS847="WE適用",COUNTIF(Planning!$AS$10:$AS$896,$AP847&amp;"_"&amp;$AR847)=0),"未反映NG",""))</f>
        <v/>
      </c>
      <c r="AU847" s="6" t="str">
        <f t="shared" si="41"/>
        <v>_</v>
      </c>
    </row>
    <row r="848" spans="1:47" hidden="1" x14ac:dyDescent="0.35">
      <c r="A848" s="8"/>
      <c r="B848" s="9"/>
      <c r="C848" s="9"/>
      <c r="D848" s="9"/>
      <c r="E848" s="9"/>
      <c r="F848" s="9"/>
      <c r="G848" s="9"/>
      <c r="H848" s="9"/>
      <c r="I848" s="9"/>
      <c r="J848" s="9"/>
      <c r="K848" s="9"/>
      <c r="L848" s="9"/>
      <c r="M848" s="9"/>
      <c r="N848" s="9"/>
      <c r="O848" s="9"/>
      <c r="P848" s="9"/>
      <c r="Q848" s="9"/>
      <c r="R848" s="9"/>
      <c r="S848" s="9"/>
      <c r="T848" s="9"/>
      <c r="U848" s="9"/>
      <c r="V848" s="9"/>
      <c r="W848" s="9"/>
      <c r="X848" s="9"/>
      <c r="Y848" s="9"/>
      <c r="Z848" s="9"/>
      <c r="AA848" s="9"/>
      <c r="AB848" s="9"/>
      <c r="AC848" s="9"/>
      <c r="AD848" s="9"/>
      <c r="AE848" s="9"/>
      <c r="AF848" s="9"/>
      <c r="AG848" s="9"/>
      <c r="AH848" s="9"/>
      <c r="AI848" s="9"/>
      <c r="AJ848" s="9"/>
      <c r="AK848" s="9"/>
      <c r="AL848" s="9"/>
      <c r="AM848" s="10"/>
      <c r="AN848" s="535"/>
      <c r="AO848" s="6">
        <f t="shared" si="39"/>
        <v>0</v>
      </c>
      <c r="AP848" s="6" t="str">
        <f>IF($D848="","",IF(COUNTIF(SPDB!$B$5:$B$50,$D848)=0,"適用無い？確認して",_xlfn.XLOOKUP($D848,SPDB!$B$5:$B$50,SPDB!$H$5:$H$50,"",,)))</f>
        <v/>
      </c>
      <c r="AQ848" s="112"/>
      <c r="AR848" s="6" t="str">
        <f t="shared" si="40"/>
        <v/>
      </c>
      <c r="AS848" s="6" t="str">
        <f>IF(D848="","",IF(AP848=0,"データ無!!",IF(COUNTIF(WeDB!$D$4:$D$183,$AP848)&gt;0,"WE適用",IF(AP848="適用無い？確認して","データ無!!",IF(AP848="（適用外）","適用無し","WE適用")))))</f>
        <v/>
      </c>
      <c r="AT848" s="6" t="str">
        <f>IF(AND(AS848="WE適用",COUNTIF(Planning!$AS$10:$AS$896,$AP848&amp;"_"&amp;$AR848)&gt;0),"計画ok",IF(AND(AS848="WE適用",COUNTIF(Planning!$AS$10:$AS$896,$AP848&amp;"_"&amp;$AR848)=0),"未反映NG",""))</f>
        <v/>
      </c>
      <c r="AU848" s="6" t="str">
        <f t="shared" si="41"/>
        <v>_</v>
      </c>
    </row>
    <row r="849" spans="1:47" hidden="1" x14ac:dyDescent="0.35">
      <c r="A849" s="8"/>
      <c r="B849" s="9"/>
      <c r="C849" s="9"/>
      <c r="D849" s="9"/>
      <c r="E849" s="9"/>
      <c r="F849" s="9"/>
      <c r="G849" s="9"/>
      <c r="H849" s="9"/>
      <c r="I849" s="9"/>
      <c r="J849" s="9"/>
      <c r="K849" s="9"/>
      <c r="L849" s="9"/>
      <c r="M849" s="9"/>
      <c r="N849" s="9"/>
      <c r="O849" s="9"/>
      <c r="P849" s="9"/>
      <c r="Q849" s="9"/>
      <c r="R849" s="9"/>
      <c r="S849" s="9"/>
      <c r="T849" s="9"/>
      <c r="U849" s="9"/>
      <c r="V849" s="9"/>
      <c r="W849" s="9"/>
      <c r="X849" s="9"/>
      <c r="Y849" s="9"/>
      <c r="Z849" s="9"/>
      <c r="AA849" s="9"/>
      <c r="AB849" s="9"/>
      <c r="AC849" s="9"/>
      <c r="AD849" s="9"/>
      <c r="AE849" s="9"/>
      <c r="AF849" s="9"/>
      <c r="AG849" s="9"/>
      <c r="AH849" s="9"/>
      <c r="AI849" s="9"/>
      <c r="AJ849" s="9"/>
      <c r="AK849" s="9"/>
      <c r="AL849" s="9"/>
      <c r="AM849" s="10"/>
      <c r="AN849" s="535"/>
      <c r="AO849" s="6">
        <f t="shared" si="39"/>
        <v>0</v>
      </c>
      <c r="AP849" s="6" t="str">
        <f>IF($D849="","",IF(COUNTIF(SPDB!$B$5:$B$50,$D849)=0,"適用無い？確認して",_xlfn.XLOOKUP($D849,SPDB!$B$5:$B$50,SPDB!$H$5:$H$50,"",,)))</f>
        <v/>
      </c>
      <c r="AQ849" s="112"/>
      <c r="AR849" s="6" t="str">
        <f t="shared" si="40"/>
        <v/>
      </c>
      <c r="AS849" s="6" t="str">
        <f>IF(D849="","",IF(AP849=0,"データ無!!",IF(COUNTIF(WeDB!$D$4:$D$183,$AP849)&gt;0,"WE適用",IF(AP849="適用無い？確認して","データ無!!",IF(AP849="（適用外）","適用無し","WE適用")))))</f>
        <v/>
      </c>
      <c r="AT849" s="6" t="str">
        <f>IF(AND(AS849="WE適用",COUNTIF(Planning!$AS$10:$AS$896,$AP849&amp;"_"&amp;$AR849)&gt;0),"計画ok",IF(AND(AS849="WE適用",COUNTIF(Planning!$AS$10:$AS$896,$AP849&amp;"_"&amp;$AR849)=0),"未反映NG",""))</f>
        <v/>
      </c>
      <c r="AU849" s="6" t="str">
        <f t="shared" si="41"/>
        <v>_</v>
      </c>
    </row>
    <row r="850" spans="1:47" hidden="1" x14ac:dyDescent="0.35">
      <c r="A850" s="8"/>
      <c r="B850" s="9"/>
      <c r="C850" s="9"/>
      <c r="D850" s="9"/>
      <c r="E850" s="9"/>
      <c r="F850" s="9"/>
      <c r="G850" s="9"/>
      <c r="H850" s="9"/>
      <c r="I850" s="9"/>
      <c r="J850" s="9"/>
      <c r="K850" s="9"/>
      <c r="L850" s="9"/>
      <c r="M850" s="9"/>
      <c r="N850" s="9"/>
      <c r="O850" s="9"/>
      <c r="P850" s="9"/>
      <c r="Q850" s="9"/>
      <c r="R850" s="9"/>
      <c r="S850" s="9"/>
      <c r="T850" s="9"/>
      <c r="U850" s="9"/>
      <c r="V850" s="9"/>
      <c r="W850" s="9"/>
      <c r="X850" s="9"/>
      <c r="Y850" s="9"/>
      <c r="Z850" s="9"/>
      <c r="AA850" s="9"/>
      <c r="AB850" s="9"/>
      <c r="AC850" s="9"/>
      <c r="AD850" s="9"/>
      <c r="AE850" s="9"/>
      <c r="AF850" s="9"/>
      <c r="AG850" s="9"/>
      <c r="AH850" s="9"/>
      <c r="AI850" s="9"/>
      <c r="AJ850" s="9"/>
      <c r="AK850" s="9"/>
      <c r="AL850" s="9"/>
      <c r="AM850" s="10"/>
      <c r="AN850" s="535"/>
      <c r="AO850" s="6">
        <f t="shared" si="39"/>
        <v>0</v>
      </c>
      <c r="AP850" s="6" t="str">
        <f>IF($D850="","",IF(COUNTIF(SPDB!$B$5:$B$50,$D850)=0,"適用無い？確認して",_xlfn.XLOOKUP($D850,SPDB!$B$5:$B$50,SPDB!$H$5:$H$50,"",,)))</f>
        <v/>
      </c>
      <c r="AQ850" s="112"/>
      <c r="AR850" s="6" t="str">
        <f t="shared" si="40"/>
        <v/>
      </c>
      <c r="AS850" s="6" t="str">
        <f>IF(D850="","",IF(AP850=0,"データ無!!",IF(COUNTIF(WeDB!$D$4:$D$183,$AP850)&gt;0,"WE適用",IF(AP850="適用無い？確認して","データ無!!",IF(AP850="（適用外）","適用無し","WE適用")))))</f>
        <v/>
      </c>
      <c r="AT850" s="6" t="str">
        <f>IF(AND(AS850="WE適用",COUNTIF(Planning!$AS$10:$AS$896,$AP850&amp;"_"&amp;$AR850)&gt;0),"計画ok",IF(AND(AS850="WE適用",COUNTIF(Planning!$AS$10:$AS$896,$AP850&amp;"_"&amp;$AR850)=0),"未反映NG",""))</f>
        <v/>
      </c>
      <c r="AU850" s="6" t="str">
        <f t="shared" si="41"/>
        <v>_</v>
      </c>
    </row>
    <row r="851" spans="1:47" hidden="1" x14ac:dyDescent="0.35">
      <c r="A851" s="8"/>
      <c r="B851" s="9"/>
      <c r="C851" s="9"/>
      <c r="D851" s="9"/>
      <c r="E851" s="9"/>
      <c r="F851" s="9"/>
      <c r="G851" s="9"/>
      <c r="H851" s="9"/>
      <c r="I851" s="9"/>
      <c r="J851" s="9"/>
      <c r="K851" s="9"/>
      <c r="L851" s="9"/>
      <c r="M851" s="9"/>
      <c r="N851" s="9"/>
      <c r="O851" s="9"/>
      <c r="P851" s="9"/>
      <c r="Q851" s="9"/>
      <c r="R851" s="9"/>
      <c r="S851" s="9"/>
      <c r="T851" s="9"/>
      <c r="U851" s="9"/>
      <c r="V851" s="9"/>
      <c r="W851" s="9"/>
      <c r="X851" s="9"/>
      <c r="Y851" s="9"/>
      <c r="Z851" s="9"/>
      <c r="AA851" s="9"/>
      <c r="AB851" s="9"/>
      <c r="AC851" s="9"/>
      <c r="AD851" s="9"/>
      <c r="AE851" s="9"/>
      <c r="AF851" s="9"/>
      <c r="AG851" s="9"/>
      <c r="AH851" s="9"/>
      <c r="AI851" s="9"/>
      <c r="AJ851" s="9"/>
      <c r="AK851" s="9"/>
      <c r="AL851" s="9"/>
      <c r="AM851" s="10"/>
      <c r="AN851" s="535"/>
      <c r="AO851" s="6">
        <f t="shared" si="39"/>
        <v>0</v>
      </c>
      <c r="AP851" s="6" t="str">
        <f>IF($D851="","",IF(COUNTIF(SPDB!$B$5:$B$50,$D851)=0,"適用無い？確認して",_xlfn.XLOOKUP($D851,SPDB!$B$5:$B$50,SPDB!$H$5:$H$50,"",,)))</f>
        <v/>
      </c>
      <c r="AQ851" s="112"/>
      <c r="AR851" s="6" t="str">
        <f t="shared" si="40"/>
        <v/>
      </c>
      <c r="AS851" s="6" t="str">
        <f>IF(D851="","",IF(AP851=0,"データ無!!",IF(COUNTIF(WeDB!$D$4:$D$183,$AP851)&gt;0,"WE適用",IF(AP851="適用無い？確認して","データ無!!",IF(AP851="（適用外）","適用無し","WE適用")))))</f>
        <v/>
      </c>
      <c r="AT851" s="6" t="str">
        <f>IF(AND(AS851="WE適用",COUNTIF(Planning!$AS$10:$AS$896,$AP851&amp;"_"&amp;$AR851)&gt;0),"計画ok",IF(AND(AS851="WE適用",COUNTIF(Planning!$AS$10:$AS$896,$AP851&amp;"_"&amp;$AR851)=0),"未反映NG",""))</f>
        <v/>
      </c>
      <c r="AU851" s="6" t="str">
        <f t="shared" si="41"/>
        <v>_</v>
      </c>
    </row>
    <row r="852" spans="1:47" hidden="1" x14ac:dyDescent="0.35">
      <c r="A852" s="8"/>
      <c r="B852" s="9"/>
      <c r="C852" s="9"/>
      <c r="D852" s="9"/>
      <c r="E852" s="9"/>
      <c r="F852" s="9"/>
      <c r="G852" s="9"/>
      <c r="H852" s="9"/>
      <c r="I852" s="9"/>
      <c r="J852" s="9"/>
      <c r="K852" s="9"/>
      <c r="L852" s="9"/>
      <c r="M852" s="9"/>
      <c r="N852" s="9"/>
      <c r="O852" s="9"/>
      <c r="P852" s="9"/>
      <c r="Q852" s="9"/>
      <c r="R852" s="9"/>
      <c r="S852" s="9"/>
      <c r="T852" s="9"/>
      <c r="U852" s="9"/>
      <c r="V852" s="9"/>
      <c r="W852" s="9"/>
      <c r="X852" s="9"/>
      <c r="Y852" s="9"/>
      <c r="Z852" s="9"/>
      <c r="AA852" s="9"/>
      <c r="AB852" s="9"/>
      <c r="AC852" s="9"/>
      <c r="AD852" s="9"/>
      <c r="AE852" s="9"/>
      <c r="AF852" s="9"/>
      <c r="AG852" s="9"/>
      <c r="AH852" s="9"/>
      <c r="AI852" s="9"/>
      <c r="AJ852" s="9"/>
      <c r="AK852" s="9"/>
      <c r="AL852" s="9"/>
      <c r="AM852" s="10"/>
      <c r="AN852" s="535"/>
      <c r="AO852" s="6">
        <f t="shared" si="39"/>
        <v>0</v>
      </c>
      <c r="AP852" s="6" t="str">
        <f>IF($D852="","",IF(COUNTIF(SPDB!$B$5:$B$50,$D852)=0,"適用無い？確認して",_xlfn.XLOOKUP($D852,SPDB!$B$5:$B$50,SPDB!$H$5:$H$50,"",,)))</f>
        <v/>
      </c>
      <c r="AQ852" s="112"/>
      <c r="AR852" s="6" t="str">
        <f t="shared" si="40"/>
        <v/>
      </c>
      <c r="AS852" s="6" t="str">
        <f>IF(D852="","",IF(AP852=0,"データ無!!",IF(COUNTIF(WeDB!$D$4:$D$183,$AP852)&gt;0,"WE適用",IF(AP852="適用無い？確認して","データ無!!",IF(AP852="（適用外）","適用無し","WE適用")))))</f>
        <v/>
      </c>
      <c r="AT852" s="6" t="str">
        <f>IF(AND(AS852="WE適用",COUNTIF(Planning!$AS$10:$AS$896,$AP852&amp;"_"&amp;$AR852)&gt;0),"計画ok",IF(AND(AS852="WE適用",COUNTIF(Planning!$AS$10:$AS$896,$AP852&amp;"_"&amp;$AR852)=0),"未反映NG",""))</f>
        <v/>
      </c>
      <c r="AU852" s="6" t="str">
        <f t="shared" si="41"/>
        <v>_</v>
      </c>
    </row>
    <row r="853" spans="1:47" hidden="1" x14ac:dyDescent="0.35">
      <c r="A853" s="8"/>
      <c r="B853" s="9"/>
      <c r="C853" s="9"/>
      <c r="D853" s="9"/>
      <c r="E853" s="9"/>
      <c r="F853" s="9"/>
      <c r="G853" s="9"/>
      <c r="H853" s="9"/>
      <c r="I853" s="9"/>
      <c r="J853" s="9"/>
      <c r="K853" s="9"/>
      <c r="L853" s="9"/>
      <c r="M853" s="9"/>
      <c r="N853" s="9"/>
      <c r="O853" s="9"/>
      <c r="P853" s="9"/>
      <c r="Q853" s="9"/>
      <c r="R853" s="9"/>
      <c r="S853" s="9"/>
      <c r="T853" s="9"/>
      <c r="U853" s="9"/>
      <c r="V853" s="9"/>
      <c r="W853" s="9"/>
      <c r="X853" s="9"/>
      <c r="Y853" s="9"/>
      <c r="Z853" s="9"/>
      <c r="AA853" s="9"/>
      <c r="AB853" s="9"/>
      <c r="AC853" s="9"/>
      <c r="AD853" s="9"/>
      <c r="AE853" s="9"/>
      <c r="AF853" s="9"/>
      <c r="AG853" s="9"/>
      <c r="AH853" s="9"/>
      <c r="AI853" s="9"/>
      <c r="AJ853" s="9"/>
      <c r="AK853" s="9"/>
      <c r="AL853" s="9"/>
      <c r="AM853" s="10"/>
      <c r="AN853" s="535"/>
      <c r="AO853" s="6">
        <f t="shared" si="39"/>
        <v>0</v>
      </c>
      <c r="AP853" s="6" t="str">
        <f>IF($D853="","",IF(COUNTIF(SPDB!$B$5:$B$50,$D853)=0,"適用無い？確認して",_xlfn.XLOOKUP($D853,SPDB!$B$5:$B$50,SPDB!$H$5:$H$50,"",,)))</f>
        <v/>
      </c>
      <c r="AQ853" s="112"/>
      <c r="AR853" s="6" t="str">
        <f t="shared" si="40"/>
        <v/>
      </c>
      <c r="AS853" s="6" t="str">
        <f>IF(D853="","",IF(AP853=0,"データ無!!",IF(COUNTIF(WeDB!$D$4:$D$183,$AP853)&gt;0,"WE適用",IF(AP853="適用無い？確認して","データ無!!",IF(AP853="（適用外）","適用無し","WE適用")))))</f>
        <v/>
      </c>
      <c r="AT853" s="6" t="str">
        <f>IF(AND(AS853="WE適用",COUNTIF(Planning!$AS$10:$AS$896,$AP853&amp;"_"&amp;$AR853)&gt;0),"計画ok",IF(AND(AS853="WE適用",COUNTIF(Planning!$AS$10:$AS$896,$AP853&amp;"_"&amp;$AR853)=0),"未反映NG",""))</f>
        <v/>
      </c>
      <c r="AU853" s="6" t="str">
        <f t="shared" si="41"/>
        <v>_</v>
      </c>
    </row>
    <row r="854" spans="1:47" hidden="1" x14ac:dyDescent="0.35">
      <c r="A854" s="8"/>
      <c r="B854" s="9"/>
      <c r="C854" s="9"/>
      <c r="D854" s="9"/>
      <c r="E854" s="9"/>
      <c r="F854" s="9"/>
      <c r="G854" s="9"/>
      <c r="H854" s="9"/>
      <c r="I854" s="9"/>
      <c r="J854" s="9"/>
      <c r="K854" s="9"/>
      <c r="L854" s="9"/>
      <c r="M854" s="9"/>
      <c r="N854" s="9"/>
      <c r="O854" s="9"/>
      <c r="P854" s="9"/>
      <c r="Q854" s="9"/>
      <c r="R854" s="9"/>
      <c r="S854" s="9"/>
      <c r="T854" s="9"/>
      <c r="U854" s="9"/>
      <c r="V854" s="9"/>
      <c r="W854" s="9"/>
      <c r="X854" s="9"/>
      <c r="Y854" s="9"/>
      <c r="Z854" s="9"/>
      <c r="AA854" s="9"/>
      <c r="AB854" s="9"/>
      <c r="AC854" s="9"/>
      <c r="AD854" s="9"/>
      <c r="AE854" s="9"/>
      <c r="AF854" s="9"/>
      <c r="AG854" s="9"/>
      <c r="AH854" s="9"/>
      <c r="AI854" s="9"/>
      <c r="AJ854" s="9"/>
      <c r="AK854" s="9"/>
      <c r="AL854" s="9"/>
      <c r="AM854" s="10"/>
      <c r="AN854" s="535"/>
      <c r="AO854" s="6">
        <f t="shared" si="39"/>
        <v>0</v>
      </c>
      <c r="AP854" s="6" t="str">
        <f>IF($D854="","",IF(COUNTIF(SPDB!$B$5:$B$50,$D854)=0,"適用無い？確認して",_xlfn.XLOOKUP($D854,SPDB!$B$5:$B$50,SPDB!$H$5:$H$50,"",,)))</f>
        <v/>
      </c>
      <c r="AQ854" s="112"/>
      <c r="AR854" s="6" t="str">
        <f t="shared" si="40"/>
        <v/>
      </c>
      <c r="AS854" s="6" t="str">
        <f>IF(D854="","",IF(AP854=0,"データ無!!",IF(COUNTIF(WeDB!$D$4:$D$183,$AP854)&gt;0,"WE適用",IF(AP854="適用無い？確認して","データ無!!",IF(AP854="（適用外）","適用無し","WE適用")))))</f>
        <v/>
      </c>
      <c r="AT854" s="6" t="str">
        <f>IF(AND(AS854="WE適用",COUNTIF(Planning!$AS$10:$AS$896,$AP854&amp;"_"&amp;$AR854)&gt;0),"計画ok",IF(AND(AS854="WE適用",COUNTIF(Planning!$AS$10:$AS$896,$AP854&amp;"_"&amp;$AR854)=0),"未反映NG",""))</f>
        <v/>
      </c>
      <c r="AU854" s="6" t="str">
        <f t="shared" si="41"/>
        <v>_</v>
      </c>
    </row>
    <row r="855" spans="1:47" hidden="1" x14ac:dyDescent="0.35">
      <c r="A855" s="8"/>
      <c r="B855" s="9"/>
      <c r="C855" s="9"/>
      <c r="D855" s="9"/>
      <c r="E855" s="9"/>
      <c r="F855" s="9"/>
      <c r="G855" s="9"/>
      <c r="H855" s="9"/>
      <c r="I855" s="9"/>
      <c r="J855" s="9"/>
      <c r="K855" s="9"/>
      <c r="L855" s="9"/>
      <c r="M855" s="9"/>
      <c r="N855" s="9"/>
      <c r="O855" s="9"/>
      <c r="P855" s="9"/>
      <c r="Q855" s="9"/>
      <c r="R855" s="9"/>
      <c r="S855" s="9"/>
      <c r="T855" s="9"/>
      <c r="U855" s="9"/>
      <c r="V855" s="9"/>
      <c r="W855" s="9"/>
      <c r="X855" s="9"/>
      <c r="Y855" s="9"/>
      <c r="Z855" s="9"/>
      <c r="AA855" s="9"/>
      <c r="AB855" s="9"/>
      <c r="AC855" s="9"/>
      <c r="AD855" s="9"/>
      <c r="AE855" s="9"/>
      <c r="AF855" s="9"/>
      <c r="AG855" s="9"/>
      <c r="AH855" s="9"/>
      <c r="AI855" s="9"/>
      <c r="AJ855" s="9"/>
      <c r="AK855" s="9"/>
      <c r="AL855" s="9"/>
      <c r="AM855" s="10"/>
      <c r="AN855" s="535"/>
      <c r="AO855" s="6">
        <f t="shared" si="39"/>
        <v>0</v>
      </c>
      <c r="AP855" s="6" t="str">
        <f>IF($D855="","",IF(COUNTIF(SPDB!$B$5:$B$50,$D855)=0,"適用無い？確認して",_xlfn.XLOOKUP($D855,SPDB!$B$5:$B$50,SPDB!$H$5:$H$50,"",,)))</f>
        <v/>
      </c>
      <c r="AQ855" s="112"/>
      <c r="AR855" s="6" t="str">
        <f t="shared" si="40"/>
        <v/>
      </c>
      <c r="AS855" s="6" t="str">
        <f>IF(D855="","",IF(AP855=0,"データ無!!",IF(COUNTIF(WeDB!$D$4:$D$183,$AP855)&gt;0,"WE適用",IF(AP855="適用無い？確認して","データ無!!",IF(AP855="（適用外）","適用無し","WE適用")))))</f>
        <v/>
      </c>
      <c r="AT855" s="6" t="str">
        <f>IF(AND(AS855="WE適用",COUNTIF(Planning!$AS$10:$AS$896,$AP855&amp;"_"&amp;$AR855)&gt;0),"計画ok",IF(AND(AS855="WE適用",COUNTIF(Planning!$AS$10:$AS$896,$AP855&amp;"_"&amp;$AR855)=0),"未反映NG",""))</f>
        <v/>
      </c>
      <c r="AU855" s="6" t="str">
        <f t="shared" si="41"/>
        <v>_</v>
      </c>
    </row>
    <row r="856" spans="1:47" hidden="1" x14ac:dyDescent="0.35">
      <c r="A856" s="8"/>
      <c r="B856" s="9"/>
      <c r="C856" s="9"/>
      <c r="D856" s="9"/>
      <c r="E856" s="9"/>
      <c r="F856" s="9"/>
      <c r="G856" s="9"/>
      <c r="H856" s="9"/>
      <c r="I856" s="9"/>
      <c r="J856" s="9"/>
      <c r="K856" s="9"/>
      <c r="L856" s="9"/>
      <c r="M856" s="9"/>
      <c r="N856" s="9"/>
      <c r="O856" s="9"/>
      <c r="P856" s="9"/>
      <c r="Q856" s="9"/>
      <c r="R856" s="9"/>
      <c r="S856" s="9"/>
      <c r="T856" s="9"/>
      <c r="U856" s="9"/>
      <c r="V856" s="9"/>
      <c r="W856" s="9"/>
      <c r="X856" s="9"/>
      <c r="Y856" s="9"/>
      <c r="Z856" s="9"/>
      <c r="AA856" s="9"/>
      <c r="AB856" s="9"/>
      <c r="AC856" s="9"/>
      <c r="AD856" s="9"/>
      <c r="AE856" s="9"/>
      <c r="AF856" s="9"/>
      <c r="AG856" s="9"/>
      <c r="AH856" s="9"/>
      <c r="AI856" s="9"/>
      <c r="AJ856" s="9"/>
      <c r="AK856" s="9"/>
      <c r="AL856" s="9"/>
      <c r="AM856" s="10"/>
      <c r="AN856" s="535"/>
      <c r="AO856" s="6">
        <f t="shared" si="39"/>
        <v>0</v>
      </c>
      <c r="AP856" s="6" t="str">
        <f>IF($D856="","",IF(COUNTIF(SPDB!$B$5:$B$50,$D856)=0,"適用無い？確認して",_xlfn.XLOOKUP($D856,SPDB!$B$5:$B$50,SPDB!$H$5:$H$50,"",,)))</f>
        <v/>
      </c>
      <c r="AQ856" s="112"/>
      <c r="AR856" s="6" t="str">
        <f t="shared" si="40"/>
        <v/>
      </c>
      <c r="AS856" s="6" t="str">
        <f>IF(D856="","",IF(AP856=0,"データ無!!",IF(COUNTIF(WeDB!$D$4:$D$183,$AP856)&gt;0,"WE適用",IF(AP856="適用無い？確認して","データ無!!",IF(AP856="（適用外）","適用無し","WE適用")))))</f>
        <v/>
      </c>
      <c r="AT856" s="6" t="str">
        <f>IF(AND(AS856="WE適用",COUNTIF(Planning!$AS$10:$AS$896,$AP856&amp;"_"&amp;$AR856)&gt;0),"計画ok",IF(AND(AS856="WE適用",COUNTIF(Planning!$AS$10:$AS$896,$AP856&amp;"_"&amp;$AR856)=0),"未反映NG",""))</f>
        <v/>
      </c>
      <c r="AU856" s="6" t="str">
        <f t="shared" si="41"/>
        <v>_</v>
      </c>
    </row>
    <row r="857" spans="1:47" hidden="1" x14ac:dyDescent="0.35">
      <c r="A857" s="8"/>
      <c r="B857" s="9"/>
      <c r="C857" s="9"/>
      <c r="D857" s="9"/>
      <c r="E857" s="9"/>
      <c r="F857" s="9"/>
      <c r="G857" s="9"/>
      <c r="H857" s="9"/>
      <c r="I857" s="9"/>
      <c r="J857" s="9"/>
      <c r="K857" s="9"/>
      <c r="L857" s="9"/>
      <c r="M857" s="9"/>
      <c r="N857" s="9"/>
      <c r="O857" s="9"/>
      <c r="P857" s="9"/>
      <c r="Q857" s="9"/>
      <c r="R857" s="9"/>
      <c r="S857" s="9"/>
      <c r="T857" s="9"/>
      <c r="U857" s="9"/>
      <c r="V857" s="9"/>
      <c r="W857" s="9"/>
      <c r="X857" s="9"/>
      <c r="Y857" s="9"/>
      <c r="Z857" s="9"/>
      <c r="AA857" s="9"/>
      <c r="AB857" s="9"/>
      <c r="AC857" s="9"/>
      <c r="AD857" s="9"/>
      <c r="AE857" s="9"/>
      <c r="AF857" s="9"/>
      <c r="AG857" s="9"/>
      <c r="AH857" s="9"/>
      <c r="AI857" s="9"/>
      <c r="AJ857" s="9"/>
      <c r="AK857" s="9"/>
      <c r="AL857" s="9"/>
      <c r="AM857" s="10"/>
      <c r="AN857" s="535"/>
      <c r="AO857" s="6">
        <f t="shared" si="39"/>
        <v>0</v>
      </c>
      <c r="AP857" s="6" t="str">
        <f>IF($D857="","",IF(COUNTIF(SPDB!$B$5:$B$50,$D857)=0,"適用無い？確認して",_xlfn.XLOOKUP($D857,SPDB!$B$5:$B$50,SPDB!$H$5:$H$50,"",,)))</f>
        <v/>
      </c>
      <c r="AQ857" s="112"/>
      <c r="AR857" s="6" t="str">
        <f t="shared" si="40"/>
        <v/>
      </c>
      <c r="AS857" s="6" t="str">
        <f>IF(D857="","",IF(AP857=0,"データ無!!",IF(COUNTIF(WeDB!$D$4:$D$183,$AP857)&gt;0,"WE適用",IF(AP857="適用無い？確認して","データ無!!",IF(AP857="（適用外）","適用無し","WE適用")))))</f>
        <v/>
      </c>
      <c r="AT857" s="6" t="str">
        <f>IF(AND(AS857="WE適用",COUNTIF(Planning!$AS$10:$AS$896,$AP857&amp;"_"&amp;$AR857)&gt;0),"計画ok",IF(AND(AS857="WE適用",COUNTIF(Planning!$AS$10:$AS$896,$AP857&amp;"_"&amp;$AR857)=0),"未反映NG",""))</f>
        <v/>
      </c>
      <c r="AU857" s="6" t="str">
        <f t="shared" si="41"/>
        <v>_</v>
      </c>
    </row>
    <row r="858" spans="1:47" hidden="1" x14ac:dyDescent="0.35">
      <c r="A858" s="8"/>
      <c r="B858" s="9"/>
      <c r="C858" s="9"/>
      <c r="D858" s="9"/>
      <c r="E858" s="9"/>
      <c r="F858" s="9"/>
      <c r="G858" s="9"/>
      <c r="H858" s="9"/>
      <c r="I858" s="9"/>
      <c r="J858" s="9"/>
      <c r="K858" s="9"/>
      <c r="L858" s="9"/>
      <c r="M858" s="9"/>
      <c r="N858" s="9"/>
      <c r="O858" s="9"/>
      <c r="P858" s="9"/>
      <c r="Q858" s="9"/>
      <c r="R858" s="9"/>
      <c r="S858" s="9"/>
      <c r="T858" s="9"/>
      <c r="U858" s="9"/>
      <c r="V858" s="9"/>
      <c r="W858" s="9"/>
      <c r="X858" s="9"/>
      <c r="Y858" s="9"/>
      <c r="Z858" s="9"/>
      <c r="AA858" s="9"/>
      <c r="AB858" s="9"/>
      <c r="AC858" s="9"/>
      <c r="AD858" s="9"/>
      <c r="AE858" s="9"/>
      <c r="AF858" s="9"/>
      <c r="AG858" s="9"/>
      <c r="AH858" s="9"/>
      <c r="AI858" s="9"/>
      <c r="AJ858" s="9"/>
      <c r="AK858" s="9"/>
      <c r="AL858" s="9"/>
      <c r="AM858" s="10"/>
      <c r="AN858" s="535"/>
      <c r="AO858" s="6">
        <f t="shared" si="39"/>
        <v>0</v>
      </c>
      <c r="AP858" s="6" t="str">
        <f>IF($D858="","",IF(COUNTIF(SPDB!$B$5:$B$50,$D858)=0,"適用無い？確認して",_xlfn.XLOOKUP($D858,SPDB!$B$5:$B$50,SPDB!$H$5:$H$50,"",,)))</f>
        <v/>
      </c>
      <c r="AQ858" s="112"/>
      <c r="AR858" s="6" t="str">
        <f t="shared" si="40"/>
        <v/>
      </c>
      <c r="AS858" s="6" t="str">
        <f>IF(D858="","",IF(AP858=0,"データ無!!",IF(COUNTIF(WeDB!$D$4:$D$183,$AP858)&gt;0,"WE適用",IF(AP858="適用無い？確認して","データ無!!",IF(AP858="（適用外）","適用無し","WE適用")))))</f>
        <v/>
      </c>
      <c r="AT858" s="6" t="str">
        <f>IF(AND(AS858="WE適用",COUNTIF(Planning!$AS$10:$AS$896,$AP858&amp;"_"&amp;$AR858)&gt;0),"計画ok",IF(AND(AS858="WE適用",COUNTIF(Planning!$AS$10:$AS$896,$AP858&amp;"_"&amp;$AR858)=0),"未反映NG",""))</f>
        <v/>
      </c>
      <c r="AU858" s="6" t="str">
        <f t="shared" si="41"/>
        <v>_</v>
      </c>
    </row>
    <row r="859" spans="1:47" hidden="1" x14ac:dyDescent="0.35">
      <c r="A859" s="8"/>
      <c r="B859" s="9"/>
      <c r="C859" s="9"/>
      <c r="D859" s="9"/>
      <c r="E859" s="9"/>
      <c r="F859" s="9"/>
      <c r="G859" s="9"/>
      <c r="H859" s="9"/>
      <c r="I859" s="9"/>
      <c r="J859" s="9"/>
      <c r="K859" s="9"/>
      <c r="L859" s="9"/>
      <c r="M859" s="9"/>
      <c r="N859" s="9"/>
      <c r="O859" s="9"/>
      <c r="P859" s="9"/>
      <c r="Q859" s="9"/>
      <c r="R859" s="9"/>
      <c r="S859" s="9"/>
      <c r="T859" s="9"/>
      <c r="U859" s="9"/>
      <c r="V859" s="9"/>
      <c r="W859" s="9"/>
      <c r="X859" s="9"/>
      <c r="Y859" s="9"/>
      <c r="Z859" s="9"/>
      <c r="AA859" s="9"/>
      <c r="AB859" s="9"/>
      <c r="AC859" s="9"/>
      <c r="AD859" s="9"/>
      <c r="AE859" s="9"/>
      <c r="AF859" s="9"/>
      <c r="AG859" s="9"/>
      <c r="AH859" s="9"/>
      <c r="AI859" s="9"/>
      <c r="AJ859" s="9"/>
      <c r="AK859" s="9"/>
      <c r="AL859" s="9"/>
      <c r="AM859" s="10"/>
      <c r="AN859" s="535"/>
      <c r="AO859" s="6">
        <f t="shared" si="39"/>
        <v>0</v>
      </c>
      <c r="AP859" s="6" t="str">
        <f>IF($D859="","",IF(COUNTIF(SPDB!$B$5:$B$50,$D859)=0,"適用無い？確認して",_xlfn.XLOOKUP($D859,SPDB!$B$5:$B$50,SPDB!$H$5:$H$50,"",,)))</f>
        <v/>
      </c>
      <c r="AQ859" s="112"/>
      <c r="AR859" s="6" t="str">
        <f t="shared" si="40"/>
        <v/>
      </c>
      <c r="AS859" s="6" t="str">
        <f>IF(D859="","",IF(AP859=0,"データ無!!",IF(COUNTIF(WeDB!$D$4:$D$183,$AP859)&gt;0,"WE適用",IF(AP859="適用無い？確認して","データ無!!",IF(AP859="（適用外）","適用無し","WE適用")))))</f>
        <v/>
      </c>
      <c r="AT859" s="6" t="str">
        <f>IF(AND(AS859="WE適用",COUNTIF(Planning!$AS$10:$AS$896,$AP859&amp;"_"&amp;$AR859)&gt;0),"計画ok",IF(AND(AS859="WE適用",COUNTIF(Planning!$AS$10:$AS$896,$AP859&amp;"_"&amp;$AR859)=0),"未反映NG",""))</f>
        <v/>
      </c>
      <c r="AU859" s="6" t="str">
        <f t="shared" si="41"/>
        <v>_</v>
      </c>
    </row>
    <row r="860" spans="1:47" hidden="1" x14ac:dyDescent="0.35">
      <c r="A860" s="8"/>
      <c r="B860" s="9"/>
      <c r="C860" s="9"/>
      <c r="D860" s="9"/>
      <c r="E860" s="9"/>
      <c r="F860" s="9"/>
      <c r="G860" s="9"/>
      <c r="H860" s="9"/>
      <c r="I860" s="9"/>
      <c r="J860" s="9"/>
      <c r="K860" s="9"/>
      <c r="L860" s="9"/>
      <c r="M860" s="9"/>
      <c r="N860" s="9"/>
      <c r="O860" s="9"/>
      <c r="P860" s="9"/>
      <c r="Q860" s="9"/>
      <c r="R860" s="9"/>
      <c r="S860" s="9"/>
      <c r="T860" s="9"/>
      <c r="U860" s="9"/>
      <c r="V860" s="9"/>
      <c r="W860" s="9"/>
      <c r="X860" s="9"/>
      <c r="Y860" s="9"/>
      <c r="Z860" s="9"/>
      <c r="AA860" s="9"/>
      <c r="AB860" s="9"/>
      <c r="AC860" s="9"/>
      <c r="AD860" s="9"/>
      <c r="AE860" s="9"/>
      <c r="AF860" s="9"/>
      <c r="AG860" s="9"/>
      <c r="AH860" s="9"/>
      <c r="AI860" s="9"/>
      <c r="AJ860" s="9"/>
      <c r="AK860" s="9"/>
      <c r="AL860" s="9"/>
      <c r="AM860" s="10"/>
      <c r="AN860" s="535"/>
      <c r="AO860" s="6">
        <f t="shared" si="39"/>
        <v>0</v>
      </c>
      <c r="AP860" s="6" t="str">
        <f>IF($D860="","",IF(COUNTIF(SPDB!$B$5:$B$50,$D860)=0,"適用無い？確認して",_xlfn.XLOOKUP($D860,SPDB!$B$5:$B$50,SPDB!$H$5:$H$50,"",,)))</f>
        <v/>
      </c>
      <c r="AQ860" s="112"/>
      <c r="AR860" s="6" t="str">
        <f t="shared" si="40"/>
        <v/>
      </c>
      <c r="AS860" s="6" t="str">
        <f>IF(D860="","",IF(AP860=0,"データ無!!",IF(COUNTIF(WeDB!$D$4:$D$183,$AP860)&gt;0,"WE適用",IF(AP860="適用無い？確認して","データ無!!",IF(AP860="（適用外）","適用無し","WE適用")))))</f>
        <v/>
      </c>
      <c r="AT860" s="6" t="str">
        <f>IF(AND(AS860="WE適用",COUNTIF(Planning!$AS$10:$AS$896,$AP860&amp;"_"&amp;$AR860)&gt;0),"計画ok",IF(AND(AS860="WE適用",COUNTIF(Planning!$AS$10:$AS$896,$AP860&amp;"_"&amp;$AR860)=0),"未反映NG",""))</f>
        <v/>
      </c>
      <c r="AU860" s="6" t="str">
        <f t="shared" si="41"/>
        <v>_</v>
      </c>
    </row>
    <row r="861" spans="1:47" hidden="1" x14ac:dyDescent="0.35">
      <c r="A861" s="8"/>
      <c r="B861" s="9"/>
      <c r="C861" s="9"/>
      <c r="D861" s="9"/>
      <c r="E861" s="9"/>
      <c r="F861" s="9"/>
      <c r="G861" s="9"/>
      <c r="H861" s="9"/>
      <c r="I861" s="9"/>
      <c r="J861" s="9"/>
      <c r="K861" s="9"/>
      <c r="L861" s="9"/>
      <c r="M861" s="9"/>
      <c r="N861" s="9"/>
      <c r="O861" s="9"/>
      <c r="P861" s="9"/>
      <c r="Q861" s="9"/>
      <c r="R861" s="9"/>
      <c r="S861" s="9"/>
      <c r="T861" s="9"/>
      <c r="U861" s="9"/>
      <c r="V861" s="9"/>
      <c r="W861" s="9"/>
      <c r="X861" s="9"/>
      <c r="Y861" s="9"/>
      <c r="Z861" s="9"/>
      <c r="AA861" s="9"/>
      <c r="AB861" s="9"/>
      <c r="AC861" s="9"/>
      <c r="AD861" s="9"/>
      <c r="AE861" s="9"/>
      <c r="AF861" s="9"/>
      <c r="AG861" s="9"/>
      <c r="AH861" s="9"/>
      <c r="AI861" s="9"/>
      <c r="AJ861" s="9"/>
      <c r="AK861" s="9"/>
      <c r="AL861" s="9"/>
      <c r="AM861" s="10"/>
      <c r="AN861" s="535"/>
      <c r="AO861" s="6">
        <f t="shared" si="39"/>
        <v>0</v>
      </c>
      <c r="AP861" s="6" t="str">
        <f>IF($D861="","",IF(COUNTIF(SPDB!$B$5:$B$50,$D861)=0,"適用無い？確認して",_xlfn.XLOOKUP($D861,SPDB!$B$5:$B$50,SPDB!$H$5:$H$50,"",,)))</f>
        <v/>
      </c>
      <c r="AQ861" s="112"/>
      <c r="AR861" s="6" t="str">
        <f t="shared" si="40"/>
        <v/>
      </c>
      <c r="AS861" s="6" t="str">
        <f>IF(D861="","",IF(AP861=0,"データ無!!",IF(COUNTIF(WeDB!$D$4:$D$183,$AP861)&gt;0,"WE適用",IF(AP861="適用無い？確認して","データ無!!",IF(AP861="（適用外）","適用無し","WE適用")))))</f>
        <v/>
      </c>
      <c r="AT861" s="6" t="str">
        <f>IF(AND(AS861="WE適用",COUNTIF(Planning!$AS$10:$AS$896,$AP861&amp;"_"&amp;$AR861)&gt;0),"計画ok",IF(AND(AS861="WE適用",COUNTIF(Planning!$AS$10:$AS$896,$AP861&amp;"_"&amp;$AR861)=0),"未反映NG",""))</f>
        <v/>
      </c>
      <c r="AU861" s="6" t="str">
        <f t="shared" si="41"/>
        <v>_</v>
      </c>
    </row>
    <row r="862" spans="1:47" hidden="1" x14ac:dyDescent="0.35">
      <c r="A862" s="8"/>
      <c r="B862" s="9"/>
      <c r="C862" s="9"/>
      <c r="D862" s="9"/>
      <c r="E862" s="9"/>
      <c r="F862" s="9"/>
      <c r="G862" s="9"/>
      <c r="H862" s="9"/>
      <c r="I862" s="9"/>
      <c r="J862" s="9"/>
      <c r="K862" s="9"/>
      <c r="L862" s="9"/>
      <c r="M862" s="9"/>
      <c r="N862" s="9"/>
      <c r="O862" s="9"/>
      <c r="P862" s="9"/>
      <c r="Q862" s="9"/>
      <c r="R862" s="9"/>
      <c r="S862" s="9"/>
      <c r="T862" s="9"/>
      <c r="U862" s="9"/>
      <c r="V862" s="9"/>
      <c r="W862" s="9"/>
      <c r="X862" s="9"/>
      <c r="Y862" s="9"/>
      <c r="Z862" s="9"/>
      <c r="AA862" s="9"/>
      <c r="AB862" s="9"/>
      <c r="AC862" s="9"/>
      <c r="AD862" s="9"/>
      <c r="AE862" s="9"/>
      <c r="AF862" s="9"/>
      <c r="AG862" s="9"/>
      <c r="AH862" s="9"/>
      <c r="AI862" s="9"/>
      <c r="AJ862" s="9"/>
      <c r="AK862" s="9"/>
      <c r="AL862" s="9"/>
      <c r="AM862" s="10"/>
      <c r="AN862" s="535"/>
      <c r="AO862" s="6">
        <f t="shared" si="39"/>
        <v>0</v>
      </c>
      <c r="AP862" s="6" t="str">
        <f>IF($D862="","",IF(COUNTIF(SPDB!$B$5:$B$50,$D862)=0,"適用無い？確認して",_xlfn.XLOOKUP($D862,SPDB!$B$5:$B$50,SPDB!$H$5:$H$50,"",,)))</f>
        <v/>
      </c>
      <c r="AQ862" s="112"/>
      <c r="AR862" s="6" t="str">
        <f t="shared" si="40"/>
        <v/>
      </c>
      <c r="AS862" s="6" t="str">
        <f>IF(D862="","",IF(AP862=0,"データ無!!",IF(COUNTIF(WeDB!$D$4:$D$183,$AP862)&gt;0,"WE適用",IF(AP862="適用無い？確認して","データ無!!",IF(AP862="（適用外）","適用無し","WE適用")))))</f>
        <v/>
      </c>
      <c r="AT862" s="6" t="str">
        <f>IF(AND(AS862="WE適用",COUNTIF(Planning!$AS$10:$AS$896,$AP862&amp;"_"&amp;$AR862)&gt;0),"計画ok",IF(AND(AS862="WE適用",COUNTIF(Planning!$AS$10:$AS$896,$AP862&amp;"_"&amp;$AR862)=0),"未反映NG",""))</f>
        <v/>
      </c>
      <c r="AU862" s="6" t="str">
        <f t="shared" si="41"/>
        <v>_</v>
      </c>
    </row>
    <row r="863" spans="1:47" hidden="1" x14ac:dyDescent="0.35">
      <c r="A863" s="8"/>
      <c r="B863" s="9"/>
      <c r="C863" s="9"/>
      <c r="D863" s="9"/>
      <c r="E863" s="9"/>
      <c r="F863" s="9"/>
      <c r="G863" s="9"/>
      <c r="H863" s="9"/>
      <c r="I863" s="9"/>
      <c r="J863" s="9"/>
      <c r="K863" s="9"/>
      <c r="L863" s="9"/>
      <c r="M863" s="9"/>
      <c r="N863" s="9"/>
      <c r="O863" s="9"/>
      <c r="P863" s="9"/>
      <c r="Q863" s="9"/>
      <c r="R863" s="9"/>
      <c r="S863" s="9"/>
      <c r="T863" s="9"/>
      <c r="U863" s="9"/>
      <c r="V863" s="9"/>
      <c r="W863" s="9"/>
      <c r="X863" s="9"/>
      <c r="Y863" s="9"/>
      <c r="Z863" s="9"/>
      <c r="AA863" s="9"/>
      <c r="AB863" s="9"/>
      <c r="AC863" s="9"/>
      <c r="AD863" s="9"/>
      <c r="AE863" s="9"/>
      <c r="AF863" s="9"/>
      <c r="AG863" s="9"/>
      <c r="AH863" s="9"/>
      <c r="AI863" s="9"/>
      <c r="AJ863" s="9"/>
      <c r="AK863" s="9"/>
      <c r="AL863" s="9"/>
      <c r="AM863" s="10"/>
      <c r="AN863" s="535"/>
      <c r="AO863" s="6">
        <f t="shared" si="39"/>
        <v>0</v>
      </c>
      <c r="AP863" s="6" t="str">
        <f>IF($D863="","",IF(COUNTIF(SPDB!$B$5:$B$50,$D863)=0,"適用無い？確認して",_xlfn.XLOOKUP($D863,SPDB!$B$5:$B$50,SPDB!$H$5:$H$50,"",,)))</f>
        <v/>
      </c>
      <c r="AQ863" s="112"/>
      <c r="AR863" s="6" t="str">
        <f t="shared" si="40"/>
        <v/>
      </c>
      <c r="AS863" s="6" t="str">
        <f>IF(D863="","",IF(AP863=0,"データ無!!",IF(COUNTIF(WeDB!$D$4:$D$183,$AP863)&gt;0,"WE適用",IF(AP863="適用無い？確認して","データ無!!",IF(AP863="（適用外）","適用無し","WE適用")))))</f>
        <v/>
      </c>
      <c r="AT863" s="6" t="str">
        <f>IF(AND(AS863="WE適用",COUNTIF(Planning!$AS$10:$AS$896,$AP863&amp;"_"&amp;$AR863)&gt;0),"計画ok",IF(AND(AS863="WE適用",COUNTIF(Planning!$AS$10:$AS$896,$AP863&amp;"_"&amp;$AR863)=0),"未反映NG",""))</f>
        <v/>
      </c>
      <c r="AU863" s="6" t="str">
        <f t="shared" si="41"/>
        <v>_</v>
      </c>
    </row>
    <row r="864" spans="1:47" hidden="1" x14ac:dyDescent="0.35">
      <c r="A864" s="8"/>
      <c r="B864" s="9"/>
      <c r="C864" s="9"/>
      <c r="D864" s="9"/>
      <c r="E864" s="9"/>
      <c r="F864" s="9"/>
      <c r="G864" s="9"/>
      <c r="H864" s="9"/>
      <c r="I864" s="9"/>
      <c r="J864" s="9"/>
      <c r="K864" s="9"/>
      <c r="L864" s="9"/>
      <c r="M864" s="9"/>
      <c r="N864" s="9"/>
      <c r="O864" s="9"/>
      <c r="P864" s="9"/>
      <c r="Q864" s="9"/>
      <c r="R864" s="9"/>
      <c r="S864" s="9"/>
      <c r="T864" s="9"/>
      <c r="U864" s="9"/>
      <c r="V864" s="9"/>
      <c r="W864" s="9"/>
      <c r="X864" s="9"/>
      <c r="Y864" s="9"/>
      <c r="Z864" s="9"/>
      <c r="AA864" s="9"/>
      <c r="AB864" s="9"/>
      <c r="AC864" s="9"/>
      <c r="AD864" s="9"/>
      <c r="AE864" s="9"/>
      <c r="AF864" s="9"/>
      <c r="AG864" s="9"/>
      <c r="AH864" s="9"/>
      <c r="AI864" s="9"/>
      <c r="AJ864" s="9"/>
      <c r="AK864" s="9"/>
      <c r="AL864" s="9"/>
      <c r="AM864" s="10"/>
      <c r="AN864" s="535"/>
      <c r="AO864" s="6">
        <f t="shared" si="39"/>
        <v>0</v>
      </c>
      <c r="AP864" s="6" t="str">
        <f>IF($D864="","",IF(COUNTIF(SPDB!$B$5:$B$50,$D864)=0,"適用無い？確認して",_xlfn.XLOOKUP($D864,SPDB!$B$5:$B$50,SPDB!$H$5:$H$50,"",,)))</f>
        <v/>
      </c>
      <c r="AQ864" s="112"/>
      <c r="AR864" s="6" t="str">
        <f t="shared" si="40"/>
        <v/>
      </c>
      <c r="AS864" s="6" t="str">
        <f>IF(D864="","",IF(AP864=0,"データ無!!",IF(COUNTIF(WeDB!$D$4:$D$183,$AP864)&gt;0,"WE適用",IF(AP864="適用無い？確認して","データ無!!",IF(AP864="（適用外）","適用無し","WE適用")))))</f>
        <v/>
      </c>
      <c r="AT864" s="6" t="str">
        <f>IF(AND(AS864="WE適用",COUNTIF(Planning!$AS$10:$AS$896,$AP864&amp;"_"&amp;$AR864)&gt;0),"計画ok",IF(AND(AS864="WE適用",COUNTIF(Planning!$AS$10:$AS$896,$AP864&amp;"_"&amp;$AR864)=0),"未反映NG",""))</f>
        <v/>
      </c>
      <c r="AU864" s="6" t="str">
        <f t="shared" si="41"/>
        <v>_</v>
      </c>
    </row>
    <row r="865" spans="1:47" hidden="1" x14ac:dyDescent="0.35">
      <c r="A865" s="8"/>
      <c r="B865" s="9"/>
      <c r="C865" s="9"/>
      <c r="D865" s="9"/>
      <c r="E865" s="9"/>
      <c r="F865" s="9"/>
      <c r="G865" s="9"/>
      <c r="H865" s="9"/>
      <c r="I865" s="9"/>
      <c r="J865" s="9"/>
      <c r="K865" s="9"/>
      <c r="L865" s="9"/>
      <c r="M865" s="9"/>
      <c r="N865" s="9"/>
      <c r="O865" s="9"/>
      <c r="P865" s="9"/>
      <c r="Q865" s="9"/>
      <c r="R865" s="9"/>
      <c r="S865" s="9"/>
      <c r="T865" s="9"/>
      <c r="U865" s="9"/>
      <c r="V865" s="9"/>
      <c r="W865" s="9"/>
      <c r="X865" s="9"/>
      <c r="Y865" s="9"/>
      <c r="Z865" s="9"/>
      <c r="AA865" s="9"/>
      <c r="AB865" s="9"/>
      <c r="AC865" s="9"/>
      <c r="AD865" s="9"/>
      <c r="AE865" s="9"/>
      <c r="AF865" s="9"/>
      <c r="AG865" s="9"/>
      <c r="AH865" s="9"/>
      <c r="AI865" s="9"/>
      <c r="AJ865" s="9"/>
      <c r="AK865" s="9"/>
      <c r="AL865" s="9"/>
      <c r="AM865" s="10"/>
      <c r="AN865" s="535"/>
      <c r="AO865" s="6">
        <f t="shared" si="39"/>
        <v>0</v>
      </c>
      <c r="AP865" s="6" t="str">
        <f>IF($D865="","",IF(COUNTIF(SPDB!$B$5:$B$50,$D865)=0,"適用無い？確認して",_xlfn.XLOOKUP($D865,SPDB!$B$5:$B$50,SPDB!$H$5:$H$50,"",,)))</f>
        <v/>
      </c>
      <c r="AQ865" s="112"/>
      <c r="AR865" s="6" t="str">
        <f t="shared" si="40"/>
        <v/>
      </c>
      <c r="AS865" s="6" t="str">
        <f>IF(D865="","",IF(AP865=0,"データ無!!",IF(COUNTIF(WeDB!$D$4:$D$183,$AP865)&gt;0,"WE適用",IF(AP865="適用無い？確認して","データ無!!",IF(AP865="（適用外）","適用無し","WE適用")))))</f>
        <v/>
      </c>
      <c r="AT865" s="6" t="str">
        <f>IF(AND(AS865="WE適用",COUNTIF(Planning!$AS$10:$AS$896,$AP865&amp;"_"&amp;$AR865)&gt;0),"計画ok",IF(AND(AS865="WE適用",COUNTIF(Planning!$AS$10:$AS$896,$AP865&amp;"_"&amp;$AR865)=0),"未反映NG",""))</f>
        <v/>
      </c>
      <c r="AU865" s="6" t="str">
        <f t="shared" si="41"/>
        <v>_</v>
      </c>
    </row>
    <row r="866" spans="1:47" hidden="1" x14ac:dyDescent="0.35">
      <c r="A866" s="8"/>
      <c r="B866" s="9"/>
      <c r="C866" s="9"/>
      <c r="D866" s="9"/>
      <c r="E866" s="9"/>
      <c r="F866" s="9"/>
      <c r="G866" s="9"/>
      <c r="H866" s="9"/>
      <c r="I866" s="9"/>
      <c r="J866" s="9"/>
      <c r="K866" s="9"/>
      <c r="L866" s="9"/>
      <c r="M866" s="9"/>
      <c r="N866" s="9"/>
      <c r="O866" s="9"/>
      <c r="P866" s="9"/>
      <c r="Q866" s="9"/>
      <c r="R866" s="9"/>
      <c r="S866" s="9"/>
      <c r="T866" s="9"/>
      <c r="U866" s="9"/>
      <c r="V866" s="9"/>
      <c r="W866" s="9"/>
      <c r="X866" s="9"/>
      <c r="Y866" s="9"/>
      <c r="Z866" s="9"/>
      <c r="AA866" s="9"/>
      <c r="AB866" s="9"/>
      <c r="AC866" s="9"/>
      <c r="AD866" s="9"/>
      <c r="AE866" s="9"/>
      <c r="AF866" s="9"/>
      <c r="AG866" s="9"/>
      <c r="AH866" s="9"/>
      <c r="AI866" s="9"/>
      <c r="AJ866" s="9"/>
      <c r="AK866" s="9"/>
      <c r="AL866" s="9"/>
      <c r="AM866" s="10"/>
      <c r="AN866" s="535"/>
      <c r="AO866" s="6">
        <f t="shared" si="39"/>
        <v>0</v>
      </c>
      <c r="AP866" s="6" t="str">
        <f>IF($D866="","",IF(COUNTIF(SPDB!$B$5:$B$50,$D866)=0,"適用無い？確認して",_xlfn.XLOOKUP($D866,SPDB!$B$5:$B$50,SPDB!$H$5:$H$50,"",,)))</f>
        <v/>
      </c>
      <c r="AQ866" s="112"/>
      <c r="AR866" s="6" t="str">
        <f t="shared" si="40"/>
        <v/>
      </c>
      <c r="AS866" s="6" t="str">
        <f>IF(D866="","",IF(AP866=0,"データ無!!",IF(COUNTIF(WeDB!$D$4:$D$183,$AP866)&gt;0,"WE適用",IF(AP866="適用無い？確認して","データ無!!",IF(AP866="（適用外）","適用無し","WE適用")))))</f>
        <v/>
      </c>
      <c r="AT866" s="6" t="str">
        <f>IF(AND(AS866="WE適用",COUNTIF(Planning!$AS$10:$AS$896,$AP866&amp;"_"&amp;$AR866)&gt;0),"計画ok",IF(AND(AS866="WE適用",COUNTIF(Planning!$AS$10:$AS$896,$AP866&amp;"_"&amp;$AR866)=0),"未反映NG",""))</f>
        <v/>
      </c>
      <c r="AU866" s="6" t="str">
        <f t="shared" si="41"/>
        <v>_</v>
      </c>
    </row>
    <row r="867" spans="1:47" hidden="1" x14ac:dyDescent="0.35">
      <c r="A867" s="8"/>
      <c r="B867" s="9"/>
      <c r="C867" s="9"/>
      <c r="D867" s="9"/>
      <c r="E867" s="9"/>
      <c r="F867" s="9"/>
      <c r="G867" s="9"/>
      <c r="H867" s="9"/>
      <c r="I867" s="9"/>
      <c r="J867" s="9"/>
      <c r="K867" s="9"/>
      <c r="L867" s="9"/>
      <c r="M867" s="9"/>
      <c r="N867" s="9"/>
      <c r="O867" s="9"/>
      <c r="P867" s="9"/>
      <c r="Q867" s="9"/>
      <c r="R867" s="9"/>
      <c r="S867" s="9"/>
      <c r="T867" s="9"/>
      <c r="U867" s="9"/>
      <c r="V867" s="9"/>
      <c r="W867" s="9"/>
      <c r="X867" s="9"/>
      <c r="Y867" s="9"/>
      <c r="Z867" s="9"/>
      <c r="AA867" s="9"/>
      <c r="AB867" s="9"/>
      <c r="AC867" s="9"/>
      <c r="AD867" s="9"/>
      <c r="AE867" s="9"/>
      <c r="AF867" s="9"/>
      <c r="AG867" s="9"/>
      <c r="AH867" s="9"/>
      <c r="AI867" s="9"/>
      <c r="AJ867" s="9"/>
      <c r="AK867" s="9"/>
      <c r="AL867" s="9"/>
      <c r="AM867" s="10"/>
      <c r="AN867" s="535"/>
      <c r="AO867" s="6">
        <f t="shared" si="39"/>
        <v>0</v>
      </c>
      <c r="AP867" s="6" t="str">
        <f>IF($D867="","",IF(COUNTIF(SPDB!$B$5:$B$50,$D867)=0,"適用無い？確認して",_xlfn.XLOOKUP($D867,SPDB!$B$5:$B$50,SPDB!$H$5:$H$50,"",,)))</f>
        <v/>
      </c>
      <c r="AQ867" s="112"/>
      <c r="AR867" s="6" t="str">
        <f t="shared" si="40"/>
        <v/>
      </c>
      <c r="AS867" s="6" t="str">
        <f>IF(D867="","",IF(AP867=0,"データ無!!",IF(COUNTIF(WeDB!$D$4:$D$183,$AP867)&gt;0,"WE適用",IF(AP867="適用無い？確認して","データ無!!",IF(AP867="（適用外）","適用無し","WE適用")))))</f>
        <v/>
      </c>
      <c r="AT867" s="6" t="str">
        <f>IF(AND(AS867="WE適用",COUNTIF(Planning!$AS$10:$AS$896,$AP867&amp;"_"&amp;$AR867)&gt;0),"計画ok",IF(AND(AS867="WE適用",COUNTIF(Planning!$AS$10:$AS$896,$AP867&amp;"_"&amp;$AR867)=0),"未反映NG",""))</f>
        <v/>
      </c>
      <c r="AU867" s="6" t="str">
        <f t="shared" si="41"/>
        <v>_</v>
      </c>
    </row>
    <row r="868" spans="1:47" hidden="1" x14ac:dyDescent="0.35">
      <c r="A868" s="8"/>
      <c r="B868" s="9"/>
      <c r="C868" s="9"/>
      <c r="D868" s="9"/>
      <c r="E868" s="9"/>
      <c r="F868" s="9"/>
      <c r="G868" s="9"/>
      <c r="H868" s="9"/>
      <c r="I868" s="9"/>
      <c r="J868" s="9"/>
      <c r="K868" s="9"/>
      <c r="L868" s="9"/>
      <c r="M868" s="9"/>
      <c r="N868" s="9"/>
      <c r="O868" s="9"/>
      <c r="P868" s="9"/>
      <c r="Q868" s="9"/>
      <c r="R868" s="9"/>
      <c r="S868" s="9"/>
      <c r="T868" s="9"/>
      <c r="U868" s="9"/>
      <c r="V868" s="9"/>
      <c r="W868" s="9"/>
      <c r="X868" s="9"/>
      <c r="Y868" s="9"/>
      <c r="Z868" s="9"/>
      <c r="AA868" s="9"/>
      <c r="AB868" s="9"/>
      <c r="AC868" s="9"/>
      <c r="AD868" s="9"/>
      <c r="AE868" s="9"/>
      <c r="AF868" s="9"/>
      <c r="AG868" s="9"/>
      <c r="AH868" s="9"/>
      <c r="AI868" s="9"/>
      <c r="AJ868" s="9"/>
      <c r="AK868" s="9"/>
      <c r="AL868" s="9"/>
      <c r="AM868" s="10"/>
      <c r="AN868" s="535"/>
      <c r="AO868" s="6">
        <f t="shared" si="39"/>
        <v>0</v>
      </c>
      <c r="AP868" s="6" t="str">
        <f>IF($D868="","",IF(COUNTIF(SPDB!$B$5:$B$50,$D868)=0,"適用無い？確認して",_xlfn.XLOOKUP($D868,SPDB!$B$5:$B$50,SPDB!$H$5:$H$50,"",,)))</f>
        <v/>
      </c>
      <c r="AQ868" s="112"/>
      <c r="AR868" s="6" t="str">
        <f t="shared" si="40"/>
        <v/>
      </c>
      <c r="AS868" s="6" t="str">
        <f>IF(D868="","",IF(AP868=0,"データ無!!",IF(COUNTIF(WeDB!$D$4:$D$183,$AP868)&gt;0,"WE適用",IF(AP868="適用無い？確認して","データ無!!",IF(AP868="（適用外）","適用無し","WE適用")))))</f>
        <v/>
      </c>
      <c r="AT868" s="6" t="str">
        <f>IF(AND(AS868="WE適用",COUNTIF(Planning!$AS$10:$AS$896,$AP868&amp;"_"&amp;$AR868)&gt;0),"計画ok",IF(AND(AS868="WE適用",COUNTIF(Planning!$AS$10:$AS$896,$AP868&amp;"_"&amp;$AR868)=0),"未反映NG",""))</f>
        <v/>
      </c>
      <c r="AU868" s="6" t="str">
        <f t="shared" si="41"/>
        <v>_</v>
      </c>
    </row>
    <row r="869" spans="1:47" hidden="1" x14ac:dyDescent="0.35">
      <c r="A869" s="8"/>
      <c r="B869" s="9"/>
      <c r="C869" s="9"/>
      <c r="D869" s="9"/>
      <c r="E869" s="9"/>
      <c r="F869" s="9"/>
      <c r="G869" s="9"/>
      <c r="H869" s="9"/>
      <c r="I869" s="9"/>
      <c r="J869" s="9"/>
      <c r="K869" s="9"/>
      <c r="L869" s="9"/>
      <c r="M869" s="9"/>
      <c r="N869" s="9"/>
      <c r="O869" s="9"/>
      <c r="P869" s="9"/>
      <c r="Q869" s="9"/>
      <c r="R869" s="9"/>
      <c r="S869" s="9"/>
      <c r="T869" s="9"/>
      <c r="U869" s="9"/>
      <c r="V869" s="9"/>
      <c r="W869" s="9"/>
      <c r="X869" s="9"/>
      <c r="Y869" s="9"/>
      <c r="Z869" s="9"/>
      <c r="AA869" s="9"/>
      <c r="AB869" s="9"/>
      <c r="AC869" s="9"/>
      <c r="AD869" s="9"/>
      <c r="AE869" s="9"/>
      <c r="AF869" s="9"/>
      <c r="AG869" s="9"/>
      <c r="AH869" s="9"/>
      <c r="AI869" s="9"/>
      <c r="AJ869" s="9"/>
      <c r="AK869" s="9"/>
      <c r="AL869" s="9"/>
      <c r="AM869" s="10"/>
      <c r="AN869" s="535"/>
      <c r="AO869" s="6">
        <f t="shared" si="39"/>
        <v>0</v>
      </c>
      <c r="AP869" s="6" t="str">
        <f>IF($D869="","",IF(COUNTIF(SPDB!$B$5:$B$50,$D869)=0,"適用無い？確認して",_xlfn.XLOOKUP($D869,SPDB!$B$5:$B$50,SPDB!$H$5:$H$50,"",,)))</f>
        <v/>
      </c>
      <c r="AQ869" s="112"/>
      <c r="AR869" s="6" t="str">
        <f t="shared" si="40"/>
        <v/>
      </c>
      <c r="AS869" s="6" t="str">
        <f>IF(D869="","",IF(AP869=0,"データ無!!",IF(COUNTIF(WeDB!$D$4:$D$183,$AP869)&gt;0,"WE適用",IF(AP869="適用無い？確認して","データ無!!",IF(AP869="（適用外）","適用無し","WE適用")))))</f>
        <v/>
      </c>
      <c r="AT869" s="6" t="str">
        <f>IF(AND(AS869="WE適用",COUNTIF(Planning!$AS$10:$AS$896,$AP869&amp;"_"&amp;$AR869)&gt;0),"計画ok",IF(AND(AS869="WE適用",COUNTIF(Planning!$AS$10:$AS$896,$AP869&amp;"_"&amp;$AR869)=0),"未反映NG",""))</f>
        <v/>
      </c>
      <c r="AU869" s="6" t="str">
        <f t="shared" si="41"/>
        <v>_</v>
      </c>
    </row>
    <row r="870" spans="1:47" hidden="1" x14ac:dyDescent="0.35">
      <c r="A870" s="8"/>
      <c r="B870" s="9"/>
      <c r="C870" s="9"/>
      <c r="D870" s="9"/>
      <c r="E870" s="9"/>
      <c r="F870" s="9"/>
      <c r="G870" s="9"/>
      <c r="H870" s="9"/>
      <c r="I870" s="9"/>
      <c r="J870" s="9"/>
      <c r="K870" s="9"/>
      <c r="L870" s="9"/>
      <c r="M870" s="9"/>
      <c r="N870" s="9"/>
      <c r="O870" s="9"/>
      <c r="P870" s="9"/>
      <c r="Q870" s="9"/>
      <c r="R870" s="9"/>
      <c r="S870" s="9"/>
      <c r="T870" s="9"/>
      <c r="U870" s="9"/>
      <c r="V870" s="9"/>
      <c r="W870" s="9"/>
      <c r="X870" s="9"/>
      <c r="Y870" s="9"/>
      <c r="Z870" s="9"/>
      <c r="AA870" s="9"/>
      <c r="AB870" s="9"/>
      <c r="AC870" s="9"/>
      <c r="AD870" s="9"/>
      <c r="AE870" s="9"/>
      <c r="AF870" s="9"/>
      <c r="AG870" s="9"/>
      <c r="AH870" s="9"/>
      <c r="AI870" s="9"/>
      <c r="AJ870" s="9"/>
      <c r="AK870" s="9"/>
      <c r="AL870" s="9"/>
      <c r="AM870" s="10"/>
      <c r="AN870" s="535"/>
      <c r="AO870" s="6">
        <f t="shared" si="39"/>
        <v>0</v>
      </c>
      <c r="AP870" s="6" t="str">
        <f>IF($D870="","",IF(COUNTIF(SPDB!$B$5:$B$50,$D870)=0,"適用無い？確認して",_xlfn.XLOOKUP($D870,SPDB!$B$5:$B$50,SPDB!$H$5:$H$50,"",,)))</f>
        <v/>
      </c>
      <c r="AQ870" s="112"/>
      <c r="AR870" s="6" t="str">
        <f t="shared" si="40"/>
        <v/>
      </c>
      <c r="AS870" s="6" t="str">
        <f>IF(D870="","",IF(AP870=0,"データ無!!",IF(COUNTIF(WeDB!$D$4:$D$183,$AP870)&gt;0,"WE適用",IF(AP870="適用無い？確認して","データ無!!",IF(AP870="（適用外）","適用無し","WE適用")))))</f>
        <v/>
      </c>
      <c r="AT870" s="6" t="str">
        <f>IF(AND(AS870="WE適用",COUNTIF(Planning!$AS$10:$AS$896,$AP870&amp;"_"&amp;$AR870)&gt;0),"計画ok",IF(AND(AS870="WE適用",COUNTIF(Planning!$AS$10:$AS$896,$AP870&amp;"_"&amp;$AR870)=0),"未反映NG",""))</f>
        <v/>
      </c>
      <c r="AU870" s="6" t="str">
        <f t="shared" si="41"/>
        <v>_</v>
      </c>
    </row>
    <row r="871" spans="1:47" hidden="1" x14ac:dyDescent="0.35">
      <c r="A871" s="8"/>
      <c r="B871" s="9"/>
      <c r="C871" s="9"/>
      <c r="D871" s="9"/>
      <c r="E871" s="9"/>
      <c r="F871" s="9"/>
      <c r="G871" s="9"/>
      <c r="H871" s="9"/>
      <c r="I871" s="9"/>
      <c r="J871" s="9"/>
      <c r="K871" s="9"/>
      <c r="L871" s="9"/>
      <c r="M871" s="9"/>
      <c r="N871" s="9"/>
      <c r="O871" s="9"/>
      <c r="P871" s="9"/>
      <c r="Q871" s="9"/>
      <c r="R871" s="9"/>
      <c r="S871" s="9"/>
      <c r="T871" s="9"/>
      <c r="U871" s="9"/>
      <c r="V871" s="9"/>
      <c r="W871" s="9"/>
      <c r="X871" s="9"/>
      <c r="Y871" s="9"/>
      <c r="Z871" s="9"/>
      <c r="AA871" s="9"/>
      <c r="AB871" s="9"/>
      <c r="AC871" s="9"/>
      <c r="AD871" s="9"/>
      <c r="AE871" s="9"/>
      <c r="AF871" s="9"/>
      <c r="AG871" s="9"/>
      <c r="AH871" s="9"/>
      <c r="AI871" s="9"/>
      <c r="AJ871" s="9"/>
      <c r="AK871" s="9"/>
      <c r="AL871" s="9"/>
      <c r="AM871" s="10"/>
      <c r="AN871" s="535"/>
      <c r="AO871" s="6">
        <f t="shared" si="39"/>
        <v>0</v>
      </c>
      <c r="AP871" s="6" t="str">
        <f>IF($D871="","",IF(COUNTIF(SPDB!$B$5:$B$50,$D871)=0,"適用無い？確認して",_xlfn.XLOOKUP($D871,SPDB!$B$5:$B$50,SPDB!$H$5:$H$50,"",,)))</f>
        <v/>
      </c>
      <c r="AQ871" s="112"/>
      <c r="AR871" s="6" t="str">
        <f t="shared" si="40"/>
        <v/>
      </c>
      <c r="AS871" s="6" t="str">
        <f>IF(D871="","",IF(AP871=0,"データ無!!",IF(COUNTIF(WeDB!$D$4:$D$183,$AP871)&gt;0,"WE適用",IF(AP871="適用無い？確認して","データ無!!",IF(AP871="（適用外）","適用無し","WE適用")))))</f>
        <v/>
      </c>
      <c r="AT871" s="6" t="str">
        <f>IF(AND(AS871="WE適用",COUNTIF(Planning!$AS$10:$AS$896,$AP871&amp;"_"&amp;$AR871)&gt;0),"計画ok",IF(AND(AS871="WE適用",COUNTIF(Planning!$AS$10:$AS$896,$AP871&amp;"_"&amp;$AR871)=0),"未反映NG",""))</f>
        <v/>
      </c>
      <c r="AU871" s="6" t="str">
        <f t="shared" si="41"/>
        <v>_</v>
      </c>
    </row>
    <row r="872" spans="1:47" hidden="1" x14ac:dyDescent="0.35">
      <c r="A872" s="8"/>
      <c r="B872" s="9"/>
      <c r="C872" s="9"/>
      <c r="D872" s="9"/>
      <c r="E872" s="9"/>
      <c r="F872" s="9"/>
      <c r="G872" s="9"/>
      <c r="H872" s="9"/>
      <c r="I872" s="9"/>
      <c r="J872" s="9"/>
      <c r="K872" s="9"/>
      <c r="L872" s="9"/>
      <c r="M872" s="9"/>
      <c r="N872" s="9"/>
      <c r="O872" s="9"/>
      <c r="P872" s="9"/>
      <c r="Q872" s="9"/>
      <c r="R872" s="9"/>
      <c r="S872" s="9"/>
      <c r="T872" s="9"/>
      <c r="U872" s="9"/>
      <c r="V872" s="9"/>
      <c r="W872" s="9"/>
      <c r="X872" s="9"/>
      <c r="Y872" s="9"/>
      <c r="Z872" s="9"/>
      <c r="AA872" s="9"/>
      <c r="AB872" s="9"/>
      <c r="AC872" s="9"/>
      <c r="AD872" s="9"/>
      <c r="AE872" s="9"/>
      <c r="AF872" s="9"/>
      <c r="AG872" s="9"/>
      <c r="AH872" s="9"/>
      <c r="AI872" s="9"/>
      <c r="AJ872" s="9"/>
      <c r="AK872" s="9"/>
      <c r="AL872" s="9"/>
      <c r="AM872" s="10"/>
      <c r="AN872" s="535"/>
      <c r="AO872" s="6">
        <f t="shared" si="39"/>
        <v>0</v>
      </c>
      <c r="AP872" s="6" t="str">
        <f>IF($D872="","",IF(COUNTIF(SPDB!$B$5:$B$50,$D872)=0,"適用無い？確認して",_xlfn.XLOOKUP($D872,SPDB!$B$5:$B$50,SPDB!$H$5:$H$50,"",,)))</f>
        <v/>
      </c>
      <c r="AQ872" s="112"/>
      <c r="AR872" s="6" t="str">
        <f t="shared" si="40"/>
        <v/>
      </c>
      <c r="AS872" s="6" t="str">
        <f>IF(D872="","",IF(AP872=0,"データ無!!",IF(COUNTIF(WeDB!$D$4:$D$183,$AP872)&gt;0,"WE適用",IF(AP872="適用無い？確認して","データ無!!",IF(AP872="（適用外）","適用無し","WE適用")))))</f>
        <v/>
      </c>
      <c r="AT872" s="6" t="str">
        <f>IF(AND(AS872="WE適用",COUNTIF(Planning!$AS$10:$AS$896,$AP872&amp;"_"&amp;$AR872)&gt;0),"計画ok",IF(AND(AS872="WE適用",COUNTIF(Planning!$AS$10:$AS$896,$AP872&amp;"_"&amp;$AR872)=0),"未反映NG",""))</f>
        <v/>
      </c>
      <c r="AU872" s="6" t="str">
        <f t="shared" si="41"/>
        <v>_</v>
      </c>
    </row>
    <row r="873" spans="1:47" hidden="1" x14ac:dyDescent="0.35">
      <c r="A873" s="8"/>
      <c r="B873" s="9"/>
      <c r="C873" s="9"/>
      <c r="D873" s="9"/>
      <c r="E873" s="9"/>
      <c r="F873" s="9"/>
      <c r="G873" s="9"/>
      <c r="H873" s="9"/>
      <c r="I873" s="9"/>
      <c r="J873" s="9"/>
      <c r="K873" s="9"/>
      <c r="L873" s="9"/>
      <c r="M873" s="9"/>
      <c r="N873" s="9"/>
      <c r="O873" s="9"/>
      <c r="P873" s="9"/>
      <c r="Q873" s="9"/>
      <c r="R873" s="9"/>
      <c r="S873" s="9"/>
      <c r="T873" s="9"/>
      <c r="U873" s="9"/>
      <c r="V873" s="9"/>
      <c r="W873" s="9"/>
      <c r="X873" s="9"/>
      <c r="Y873" s="9"/>
      <c r="Z873" s="9"/>
      <c r="AA873" s="9"/>
      <c r="AB873" s="9"/>
      <c r="AC873" s="9"/>
      <c r="AD873" s="9"/>
      <c r="AE873" s="9"/>
      <c r="AF873" s="9"/>
      <c r="AG873" s="9"/>
      <c r="AH873" s="9"/>
      <c r="AI873" s="9"/>
      <c r="AJ873" s="9"/>
      <c r="AK873" s="9"/>
      <c r="AL873" s="9"/>
      <c r="AM873" s="10"/>
      <c r="AN873" s="535"/>
      <c r="AO873" s="6">
        <f t="shared" si="39"/>
        <v>0</v>
      </c>
      <c r="AP873" s="6" t="str">
        <f>IF($D873="","",IF(COUNTIF(SPDB!$B$5:$B$50,$D873)=0,"適用無い？確認して",_xlfn.XLOOKUP($D873,SPDB!$B$5:$B$50,SPDB!$H$5:$H$50,"",,)))</f>
        <v/>
      </c>
      <c r="AQ873" s="112"/>
      <c r="AR873" s="6" t="str">
        <f t="shared" si="40"/>
        <v/>
      </c>
      <c r="AS873" s="6" t="str">
        <f>IF(D873="","",IF(AP873=0,"データ無!!",IF(COUNTIF(WeDB!$D$4:$D$183,$AP873)&gt;0,"WE適用",IF(AP873="適用無い？確認して","データ無!!",IF(AP873="（適用外）","適用無し","WE適用")))))</f>
        <v/>
      </c>
      <c r="AT873" s="6" t="str">
        <f>IF(AND(AS873="WE適用",COUNTIF(Planning!$AS$10:$AS$896,$AP873&amp;"_"&amp;$AR873)&gt;0),"計画ok",IF(AND(AS873="WE適用",COUNTIF(Planning!$AS$10:$AS$896,$AP873&amp;"_"&amp;$AR873)=0),"未反映NG",""))</f>
        <v/>
      </c>
      <c r="AU873" s="6" t="str">
        <f t="shared" si="41"/>
        <v>_</v>
      </c>
    </row>
    <row r="874" spans="1:47" hidden="1" x14ac:dyDescent="0.35">
      <c r="A874" s="8"/>
      <c r="B874" s="9"/>
      <c r="C874" s="9"/>
      <c r="D874" s="9"/>
      <c r="E874" s="9"/>
      <c r="F874" s="9"/>
      <c r="G874" s="9"/>
      <c r="H874" s="9"/>
      <c r="I874" s="9"/>
      <c r="J874" s="9"/>
      <c r="K874" s="9"/>
      <c r="L874" s="9"/>
      <c r="M874" s="9"/>
      <c r="N874" s="9"/>
      <c r="O874" s="9"/>
      <c r="P874" s="9"/>
      <c r="Q874" s="9"/>
      <c r="R874" s="9"/>
      <c r="S874" s="9"/>
      <c r="T874" s="9"/>
      <c r="U874" s="9"/>
      <c r="V874" s="9"/>
      <c r="W874" s="9"/>
      <c r="X874" s="9"/>
      <c r="Y874" s="9"/>
      <c r="Z874" s="9"/>
      <c r="AA874" s="9"/>
      <c r="AB874" s="9"/>
      <c r="AC874" s="9"/>
      <c r="AD874" s="9"/>
      <c r="AE874" s="9"/>
      <c r="AF874" s="9"/>
      <c r="AG874" s="9"/>
      <c r="AH874" s="9"/>
      <c r="AI874" s="9"/>
      <c r="AJ874" s="9"/>
      <c r="AK874" s="9"/>
      <c r="AL874" s="9"/>
      <c r="AM874" s="10"/>
      <c r="AN874" s="535"/>
      <c r="AO874" s="6">
        <f t="shared" si="39"/>
        <v>0</v>
      </c>
      <c r="AP874" s="6" t="str">
        <f>IF($D874="","",IF(COUNTIF(SPDB!$B$5:$B$50,$D874)=0,"適用無い？確認して",_xlfn.XLOOKUP($D874,SPDB!$B$5:$B$50,SPDB!$H$5:$H$50,"",,)))</f>
        <v/>
      </c>
      <c r="AQ874" s="112"/>
      <c r="AR874" s="6" t="str">
        <f t="shared" si="40"/>
        <v/>
      </c>
      <c r="AS874" s="6" t="str">
        <f>IF(D874="","",IF(AP874=0,"データ無!!",IF(COUNTIF(WeDB!$D$4:$D$183,$AP874)&gt;0,"WE適用",IF(AP874="適用無い？確認して","データ無!!",IF(AP874="（適用外）","適用無し","WE適用")))))</f>
        <v/>
      </c>
      <c r="AT874" s="6" t="str">
        <f>IF(AND(AS874="WE適用",COUNTIF(Planning!$AS$10:$AS$896,$AP874&amp;"_"&amp;$AR874)&gt;0),"計画ok",IF(AND(AS874="WE適用",COUNTIF(Planning!$AS$10:$AS$896,$AP874&amp;"_"&amp;$AR874)=0),"未反映NG",""))</f>
        <v/>
      </c>
      <c r="AU874" s="6" t="str">
        <f t="shared" si="41"/>
        <v>_</v>
      </c>
    </row>
    <row r="875" spans="1:47" hidden="1" x14ac:dyDescent="0.35">
      <c r="A875" s="8"/>
      <c r="B875" s="9"/>
      <c r="C875" s="9"/>
      <c r="D875" s="9"/>
      <c r="E875" s="9"/>
      <c r="F875" s="9"/>
      <c r="G875" s="9"/>
      <c r="H875" s="9"/>
      <c r="I875" s="9"/>
      <c r="J875" s="9"/>
      <c r="K875" s="9"/>
      <c r="L875" s="9"/>
      <c r="M875" s="9"/>
      <c r="N875" s="9"/>
      <c r="O875" s="9"/>
      <c r="P875" s="9"/>
      <c r="Q875" s="9"/>
      <c r="R875" s="9"/>
      <c r="S875" s="9"/>
      <c r="T875" s="9"/>
      <c r="U875" s="9"/>
      <c r="V875" s="9"/>
      <c r="W875" s="9"/>
      <c r="X875" s="9"/>
      <c r="Y875" s="9"/>
      <c r="Z875" s="9"/>
      <c r="AA875" s="9"/>
      <c r="AB875" s="9"/>
      <c r="AC875" s="9"/>
      <c r="AD875" s="9"/>
      <c r="AE875" s="9"/>
      <c r="AF875" s="9"/>
      <c r="AG875" s="9"/>
      <c r="AH875" s="9"/>
      <c r="AI875" s="9"/>
      <c r="AJ875" s="9"/>
      <c r="AK875" s="9"/>
      <c r="AL875" s="9"/>
      <c r="AM875" s="10"/>
      <c r="AN875" s="535"/>
      <c r="AO875" s="6">
        <f t="shared" si="39"/>
        <v>0</v>
      </c>
      <c r="AP875" s="6" t="str">
        <f>IF($D875="","",IF(COUNTIF(SPDB!$B$5:$B$50,$D875)=0,"適用無い？確認して",_xlfn.XLOOKUP($D875,SPDB!$B$5:$B$50,SPDB!$H$5:$H$50,"",,)))</f>
        <v/>
      </c>
      <c r="AQ875" s="112"/>
      <c r="AR875" s="6" t="str">
        <f t="shared" si="40"/>
        <v/>
      </c>
      <c r="AS875" s="6" t="str">
        <f>IF(D875="","",IF(AP875=0,"データ無!!",IF(COUNTIF(WeDB!$D$4:$D$183,$AP875)&gt;0,"WE適用",IF(AP875="適用無い？確認して","データ無!!",IF(AP875="（適用外）","適用無し","WE適用")))))</f>
        <v/>
      </c>
      <c r="AT875" s="6" t="str">
        <f>IF(AND(AS875="WE適用",COUNTIF(Planning!$AS$10:$AS$896,$AP875&amp;"_"&amp;$AR875)&gt;0),"計画ok",IF(AND(AS875="WE適用",COUNTIF(Planning!$AS$10:$AS$896,$AP875&amp;"_"&amp;$AR875)=0),"未反映NG",""))</f>
        <v/>
      </c>
      <c r="AU875" s="6" t="str">
        <f t="shared" si="41"/>
        <v>_</v>
      </c>
    </row>
    <row r="876" spans="1:47" hidden="1" x14ac:dyDescent="0.35">
      <c r="A876" s="8"/>
      <c r="B876" s="9"/>
      <c r="C876" s="9"/>
      <c r="D876" s="9"/>
      <c r="E876" s="9"/>
      <c r="F876" s="9"/>
      <c r="G876" s="9"/>
      <c r="H876" s="9"/>
      <c r="I876" s="9"/>
      <c r="J876" s="9"/>
      <c r="K876" s="9"/>
      <c r="L876" s="9"/>
      <c r="M876" s="9"/>
      <c r="N876" s="9"/>
      <c r="O876" s="9"/>
      <c r="P876" s="9"/>
      <c r="Q876" s="9"/>
      <c r="R876" s="9"/>
      <c r="S876" s="9"/>
      <c r="T876" s="9"/>
      <c r="U876" s="9"/>
      <c r="V876" s="9"/>
      <c r="W876" s="9"/>
      <c r="X876" s="9"/>
      <c r="Y876" s="9"/>
      <c r="Z876" s="9"/>
      <c r="AA876" s="9"/>
      <c r="AB876" s="9"/>
      <c r="AC876" s="9"/>
      <c r="AD876" s="9"/>
      <c r="AE876" s="9"/>
      <c r="AF876" s="9"/>
      <c r="AG876" s="9"/>
      <c r="AH876" s="9"/>
      <c r="AI876" s="9"/>
      <c r="AJ876" s="9"/>
      <c r="AK876" s="9"/>
      <c r="AL876" s="9"/>
      <c r="AM876" s="10"/>
      <c r="AN876" s="535"/>
      <c r="AO876" s="6">
        <f t="shared" si="39"/>
        <v>0</v>
      </c>
      <c r="AP876" s="6" t="str">
        <f>IF($D876="","",IF(COUNTIF(SPDB!$B$5:$B$50,$D876)=0,"適用無い？確認して",_xlfn.XLOOKUP($D876,SPDB!$B$5:$B$50,SPDB!$H$5:$H$50,"",,)))</f>
        <v/>
      </c>
      <c r="AQ876" s="112"/>
      <c r="AR876" s="6" t="str">
        <f t="shared" si="40"/>
        <v/>
      </c>
      <c r="AS876" s="6" t="str">
        <f>IF(D876="","",IF(AP876=0,"データ無!!",IF(COUNTIF(WeDB!$D$4:$D$183,$AP876)&gt;0,"WE適用",IF(AP876="適用無い？確認して","データ無!!",IF(AP876="（適用外）","適用無し","WE適用")))))</f>
        <v/>
      </c>
      <c r="AT876" s="6" t="str">
        <f>IF(AND(AS876="WE適用",COUNTIF(Planning!$AS$10:$AS$896,$AP876&amp;"_"&amp;$AR876)&gt;0),"計画ok",IF(AND(AS876="WE適用",COUNTIF(Planning!$AS$10:$AS$896,$AP876&amp;"_"&amp;$AR876)=0),"未反映NG",""))</f>
        <v/>
      </c>
      <c r="AU876" s="6" t="str">
        <f t="shared" si="41"/>
        <v>_</v>
      </c>
    </row>
    <row r="877" spans="1:47" hidden="1" x14ac:dyDescent="0.35">
      <c r="A877" s="8"/>
      <c r="B877" s="9"/>
      <c r="C877" s="9"/>
      <c r="D877" s="9"/>
      <c r="E877" s="9"/>
      <c r="F877" s="9"/>
      <c r="G877" s="9"/>
      <c r="H877" s="9"/>
      <c r="I877" s="9"/>
      <c r="J877" s="9"/>
      <c r="K877" s="9"/>
      <c r="L877" s="9"/>
      <c r="M877" s="9"/>
      <c r="N877" s="9"/>
      <c r="O877" s="9"/>
      <c r="P877" s="9"/>
      <c r="Q877" s="9"/>
      <c r="R877" s="9"/>
      <c r="S877" s="9"/>
      <c r="T877" s="9"/>
      <c r="U877" s="9"/>
      <c r="V877" s="9"/>
      <c r="W877" s="9"/>
      <c r="X877" s="9"/>
      <c r="Y877" s="9"/>
      <c r="Z877" s="9"/>
      <c r="AA877" s="9"/>
      <c r="AB877" s="9"/>
      <c r="AC877" s="9"/>
      <c r="AD877" s="9"/>
      <c r="AE877" s="9"/>
      <c r="AF877" s="9"/>
      <c r="AG877" s="9"/>
      <c r="AH877" s="9"/>
      <c r="AI877" s="9"/>
      <c r="AJ877" s="9"/>
      <c r="AK877" s="9"/>
      <c r="AL877" s="9"/>
      <c r="AM877" s="10"/>
      <c r="AN877" s="535"/>
      <c r="AO877" s="6">
        <f t="shared" si="39"/>
        <v>0</v>
      </c>
      <c r="AP877" s="6" t="str">
        <f>IF($D877="","",IF(COUNTIF(SPDB!$B$5:$B$50,$D877)=0,"適用無い？確認して",_xlfn.XLOOKUP($D877,SPDB!$B$5:$B$50,SPDB!$H$5:$H$50,"",,)))</f>
        <v/>
      </c>
      <c r="AQ877" s="112"/>
      <c r="AR877" s="6" t="str">
        <f t="shared" si="40"/>
        <v/>
      </c>
      <c r="AS877" s="6" t="str">
        <f>IF(D877="","",IF(AP877=0,"データ無!!",IF(COUNTIF(WeDB!$D$4:$D$183,$AP877)&gt;0,"WE適用",IF(AP877="適用無い？確認して","データ無!!",IF(AP877="（適用外）","適用無し","WE適用")))))</f>
        <v/>
      </c>
      <c r="AT877" s="6" t="str">
        <f>IF(AND(AS877="WE適用",COUNTIF(Planning!$AS$10:$AS$896,$AP877&amp;"_"&amp;$AR877)&gt;0),"計画ok",IF(AND(AS877="WE適用",COUNTIF(Planning!$AS$10:$AS$896,$AP877&amp;"_"&amp;$AR877)=0),"未反映NG",""))</f>
        <v/>
      </c>
      <c r="AU877" s="6" t="str">
        <f t="shared" si="41"/>
        <v>_</v>
      </c>
    </row>
    <row r="878" spans="1:47" hidden="1" x14ac:dyDescent="0.35">
      <c r="A878" s="8"/>
      <c r="B878" s="9"/>
      <c r="C878" s="9"/>
      <c r="D878" s="9"/>
      <c r="E878" s="9"/>
      <c r="F878" s="9"/>
      <c r="G878" s="9"/>
      <c r="H878" s="9"/>
      <c r="I878" s="9"/>
      <c r="J878" s="9"/>
      <c r="K878" s="9"/>
      <c r="L878" s="9"/>
      <c r="M878" s="9"/>
      <c r="N878" s="9"/>
      <c r="O878" s="9"/>
      <c r="P878" s="9"/>
      <c r="Q878" s="9"/>
      <c r="R878" s="9"/>
      <c r="S878" s="9"/>
      <c r="T878" s="9"/>
      <c r="U878" s="9"/>
      <c r="V878" s="9"/>
      <c r="W878" s="9"/>
      <c r="X878" s="9"/>
      <c r="Y878" s="9"/>
      <c r="Z878" s="9"/>
      <c r="AA878" s="9"/>
      <c r="AB878" s="9"/>
      <c r="AC878" s="9"/>
      <c r="AD878" s="9"/>
      <c r="AE878" s="9"/>
      <c r="AF878" s="9"/>
      <c r="AG878" s="9"/>
      <c r="AH878" s="9"/>
      <c r="AI878" s="9"/>
      <c r="AJ878" s="9"/>
      <c r="AK878" s="9"/>
      <c r="AL878" s="9"/>
      <c r="AM878" s="10"/>
      <c r="AN878" s="535"/>
      <c r="AO878" s="6">
        <f t="shared" si="39"/>
        <v>0</v>
      </c>
      <c r="AP878" s="6" t="str">
        <f>IF($D878="","",IF(COUNTIF(SPDB!$B$5:$B$50,$D878)=0,"適用無い？確認して",_xlfn.XLOOKUP($D878,SPDB!$B$5:$B$50,SPDB!$H$5:$H$50,"",,)))</f>
        <v/>
      </c>
      <c r="AQ878" s="112"/>
      <c r="AR878" s="6" t="str">
        <f t="shared" si="40"/>
        <v/>
      </c>
      <c r="AS878" s="6" t="str">
        <f>IF(D878="","",IF(AP878=0,"データ無!!",IF(COUNTIF(WeDB!$D$4:$D$183,$AP878)&gt;0,"WE適用",IF(AP878="適用無い？確認して","データ無!!",IF(AP878="（適用外）","適用無し","WE適用")))))</f>
        <v/>
      </c>
      <c r="AT878" s="6" t="str">
        <f>IF(AND(AS878="WE適用",COUNTIF(Planning!$AS$10:$AS$896,$AP878&amp;"_"&amp;$AR878)&gt;0),"計画ok",IF(AND(AS878="WE適用",COUNTIF(Planning!$AS$10:$AS$896,$AP878&amp;"_"&amp;$AR878)=0),"未反映NG",""))</f>
        <v/>
      </c>
      <c r="AU878" s="6" t="str">
        <f t="shared" si="41"/>
        <v>_</v>
      </c>
    </row>
    <row r="879" spans="1:47" hidden="1" x14ac:dyDescent="0.35">
      <c r="A879" s="8"/>
      <c r="B879" s="9"/>
      <c r="C879" s="9"/>
      <c r="D879" s="9"/>
      <c r="E879" s="9"/>
      <c r="F879" s="9"/>
      <c r="G879" s="9"/>
      <c r="H879" s="9"/>
      <c r="I879" s="9"/>
      <c r="J879" s="9"/>
      <c r="K879" s="9"/>
      <c r="L879" s="9"/>
      <c r="M879" s="9"/>
      <c r="N879" s="9"/>
      <c r="O879" s="9"/>
      <c r="P879" s="9"/>
      <c r="Q879" s="9"/>
      <c r="R879" s="9"/>
      <c r="S879" s="9"/>
      <c r="T879" s="9"/>
      <c r="U879" s="9"/>
      <c r="V879" s="9"/>
      <c r="W879" s="9"/>
      <c r="X879" s="9"/>
      <c r="Y879" s="9"/>
      <c r="Z879" s="9"/>
      <c r="AA879" s="9"/>
      <c r="AB879" s="9"/>
      <c r="AC879" s="9"/>
      <c r="AD879" s="9"/>
      <c r="AE879" s="9"/>
      <c r="AF879" s="9"/>
      <c r="AG879" s="9"/>
      <c r="AH879" s="9"/>
      <c r="AI879" s="9"/>
      <c r="AJ879" s="9"/>
      <c r="AK879" s="9"/>
      <c r="AL879" s="9"/>
      <c r="AM879" s="10"/>
      <c r="AN879" s="535"/>
      <c r="AO879" s="6">
        <f t="shared" si="39"/>
        <v>0</v>
      </c>
      <c r="AP879" s="6" t="str">
        <f>IF($D879="","",IF(COUNTIF(SPDB!$B$5:$B$50,$D879)=0,"適用無い？確認して",_xlfn.XLOOKUP($D879,SPDB!$B$5:$B$50,SPDB!$H$5:$H$50,"",,)))</f>
        <v/>
      </c>
      <c r="AQ879" s="112"/>
      <c r="AR879" s="6" t="str">
        <f t="shared" si="40"/>
        <v/>
      </c>
      <c r="AS879" s="6" t="str">
        <f>IF(D879="","",IF(AP879=0,"データ無!!",IF(COUNTIF(WeDB!$D$4:$D$183,$AP879)&gt;0,"WE適用",IF(AP879="適用無い？確認して","データ無!!",IF(AP879="（適用外）","適用無し","WE適用")))))</f>
        <v/>
      </c>
      <c r="AT879" s="6" t="str">
        <f>IF(AND(AS879="WE適用",COUNTIF(Planning!$AS$10:$AS$896,$AP879&amp;"_"&amp;$AR879)&gt;0),"計画ok",IF(AND(AS879="WE適用",COUNTIF(Planning!$AS$10:$AS$896,$AP879&amp;"_"&amp;$AR879)=0),"未反映NG",""))</f>
        <v/>
      </c>
      <c r="AU879" s="6" t="str">
        <f t="shared" si="41"/>
        <v>_</v>
      </c>
    </row>
    <row r="880" spans="1:47" hidden="1" x14ac:dyDescent="0.35">
      <c r="A880" s="8"/>
      <c r="B880" s="9"/>
      <c r="C880" s="9"/>
      <c r="D880" s="9"/>
      <c r="E880" s="9"/>
      <c r="F880" s="9"/>
      <c r="G880" s="9"/>
      <c r="H880" s="9"/>
      <c r="I880" s="9"/>
      <c r="J880" s="9"/>
      <c r="K880" s="9"/>
      <c r="L880" s="9"/>
      <c r="M880" s="9"/>
      <c r="N880" s="9"/>
      <c r="O880" s="9"/>
      <c r="P880" s="9"/>
      <c r="Q880" s="9"/>
      <c r="R880" s="9"/>
      <c r="S880" s="9"/>
      <c r="T880" s="9"/>
      <c r="U880" s="9"/>
      <c r="V880" s="9"/>
      <c r="W880" s="9"/>
      <c r="X880" s="9"/>
      <c r="Y880" s="9"/>
      <c r="Z880" s="9"/>
      <c r="AA880" s="9"/>
      <c r="AB880" s="9"/>
      <c r="AC880" s="9"/>
      <c r="AD880" s="9"/>
      <c r="AE880" s="9"/>
      <c r="AF880" s="9"/>
      <c r="AG880" s="9"/>
      <c r="AH880" s="9"/>
      <c r="AI880" s="9"/>
      <c r="AJ880" s="9"/>
      <c r="AK880" s="9"/>
      <c r="AL880" s="9"/>
      <c r="AM880" s="10"/>
      <c r="AN880" s="535"/>
      <c r="AO880" s="6">
        <f t="shared" si="39"/>
        <v>0</v>
      </c>
      <c r="AP880" s="6" t="str">
        <f>IF($D880="","",IF(COUNTIF(SPDB!$B$5:$B$50,$D880)=0,"適用無い？確認して",_xlfn.XLOOKUP($D880,SPDB!$B$5:$B$50,SPDB!$H$5:$H$50,"",,)))</f>
        <v/>
      </c>
      <c r="AQ880" s="112"/>
      <c r="AR880" s="6" t="str">
        <f t="shared" si="40"/>
        <v/>
      </c>
      <c r="AS880" s="6" t="str">
        <f>IF(D880="","",IF(AP880=0,"データ無!!",IF(COUNTIF(WeDB!$D$4:$D$183,$AP880)&gt;0,"WE適用",IF(AP880="適用無い？確認して","データ無!!",IF(AP880="（適用外）","適用無し","WE適用")))))</f>
        <v/>
      </c>
      <c r="AT880" s="6" t="str">
        <f>IF(AND(AS880="WE適用",COUNTIF(Planning!$AS$10:$AS$896,$AP880&amp;"_"&amp;$AR880)&gt;0),"計画ok",IF(AND(AS880="WE適用",COUNTIF(Planning!$AS$10:$AS$896,$AP880&amp;"_"&amp;$AR880)=0),"未反映NG",""))</f>
        <v/>
      </c>
      <c r="AU880" s="6" t="str">
        <f t="shared" si="41"/>
        <v>_</v>
      </c>
    </row>
    <row r="881" spans="1:47" hidden="1" x14ac:dyDescent="0.35">
      <c r="A881" s="8"/>
      <c r="B881" s="9"/>
      <c r="C881" s="9"/>
      <c r="D881" s="9"/>
      <c r="E881" s="9"/>
      <c r="F881" s="9"/>
      <c r="G881" s="9"/>
      <c r="H881" s="9"/>
      <c r="I881" s="9"/>
      <c r="J881" s="9"/>
      <c r="K881" s="9"/>
      <c r="L881" s="9"/>
      <c r="M881" s="9"/>
      <c r="N881" s="9"/>
      <c r="O881" s="9"/>
      <c r="P881" s="9"/>
      <c r="Q881" s="9"/>
      <c r="R881" s="9"/>
      <c r="S881" s="9"/>
      <c r="T881" s="9"/>
      <c r="U881" s="9"/>
      <c r="V881" s="9"/>
      <c r="W881" s="9"/>
      <c r="X881" s="9"/>
      <c r="Y881" s="9"/>
      <c r="Z881" s="9"/>
      <c r="AA881" s="9"/>
      <c r="AB881" s="9"/>
      <c r="AC881" s="9"/>
      <c r="AD881" s="9"/>
      <c r="AE881" s="9"/>
      <c r="AF881" s="9"/>
      <c r="AG881" s="9"/>
      <c r="AH881" s="9"/>
      <c r="AI881" s="9"/>
      <c r="AJ881" s="9"/>
      <c r="AK881" s="9"/>
      <c r="AL881" s="9"/>
      <c r="AM881" s="10"/>
      <c r="AN881" s="535"/>
      <c r="AO881" s="6">
        <f t="shared" si="39"/>
        <v>0</v>
      </c>
      <c r="AP881" s="6" t="str">
        <f>IF($D881="","",IF(COUNTIF(SPDB!$B$5:$B$50,$D881)=0,"適用無い？確認して",_xlfn.XLOOKUP($D881,SPDB!$B$5:$B$50,SPDB!$H$5:$H$50,"",,)))</f>
        <v/>
      </c>
      <c r="AQ881" s="112"/>
      <c r="AR881" s="6" t="str">
        <f t="shared" si="40"/>
        <v/>
      </c>
      <c r="AS881" s="6" t="str">
        <f>IF(D881="","",IF(AP881=0,"データ無!!",IF(COUNTIF(WeDB!$D$4:$D$183,$AP881)&gt;0,"WE適用",IF(AP881="適用無い？確認して","データ無!!",IF(AP881="（適用外）","適用無し","WE適用")))))</f>
        <v/>
      </c>
      <c r="AT881" s="6" t="str">
        <f>IF(AND(AS881="WE適用",COUNTIF(Planning!$AS$10:$AS$896,$AP881&amp;"_"&amp;$AR881)&gt;0),"計画ok",IF(AND(AS881="WE適用",COUNTIF(Planning!$AS$10:$AS$896,$AP881&amp;"_"&amp;$AR881)=0),"未反映NG",""))</f>
        <v/>
      </c>
      <c r="AU881" s="6" t="str">
        <f t="shared" si="41"/>
        <v>_</v>
      </c>
    </row>
    <row r="882" spans="1:47" hidden="1" x14ac:dyDescent="0.35">
      <c r="A882" s="8"/>
      <c r="B882" s="9"/>
      <c r="C882" s="9"/>
      <c r="D882" s="9"/>
      <c r="E882" s="9"/>
      <c r="F882" s="9"/>
      <c r="G882" s="9"/>
      <c r="H882" s="9"/>
      <c r="I882" s="9"/>
      <c r="J882" s="9"/>
      <c r="K882" s="9"/>
      <c r="L882" s="9"/>
      <c r="M882" s="9"/>
      <c r="N882" s="9"/>
      <c r="O882" s="9"/>
      <c r="P882" s="9"/>
      <c r="Q882" s="9"/>
      <c r="R882" s="9"/>
      <c r="S882" s="9"/>
      <c r="T882" s="9"/>
      <c r="U882" s="9"/>
      <c r="V882" s="9"/>
      <c r="W882" s="9"/>
      <c r="X882" s="9"/>
      <c r="Y882" s="9"/>
      <c r="Z882" s="9"/>
      <c r="AA882" s="9"/>
      <c r="AB882" s="9"/>
      <c r="AC882" s="9"/>
      <c r="AD882" s="9"/>
      <c r="AE882" s="9"/>
      <c r="AF882" s="9"/>
      <c r="AG882" s="9"/>
      <c r="AH882" s="9"/>
      <c r="AI882" s="9"/>
      <c r="AJ882" s="9"/>
      <c r="AK882" s="9"/>
      <c r="AL882" s="9"/>
      <c r="AM882" s="10"/>
      <c r="AN882" s="535"/>
      <c r="AO882" s="6">
        <f t="shared" si="39"/>
        <v>0</v>
      </c>
      <c r="AP882" s="6" t="str">
        <f>IF($D882="","",IF(COUNTIF(SPDB!$B$5:$B$50,$D882)=0,"適用無い？確認して",_xlfn.XLOOKUP($D882,SPDB!$B$5:$B$50,SPDB!$H$5:$H$50,"",,)))</f>
        <v/>
      </c>
      <c r="AQ882" s="112"/>
      <c r="AR882" s="6" t="str">
        <f t="shared" si="40"/>
        <v/>
      </c>
      <c r="AS882" s="6" t="str">
        <f>IF(D882="","",IF(AP882=0,"データ無!!",IF(COUNTIF(WeDB!$D$4:$D$183,$AP882)&gt;0,"WE適用",IF(AP882="適用無い？確認して","データ無!!",IF(AP882="（適用外）","適用無し","WE適用")))))</f>
        <v/>
      </c>
      <c r="AT882" s="6" t="str">
        <f>IF(AND(AS882="WE適用",COUNTIF(Planning!$AS$10:$AS$896,$AP882&amp;"_"&amp;$AR882)&gt;0),"計画ok",IF(AND(AS882="WE適用",COUNTIF(Planning!$AS$10:$AS$896,$AP882&amp;"_"&amp;$AR882)=0),"未反映NG",""))</f>
        <v/>
      </c>
      <c r="AU882" s="6" t="str">
        <f t="shared" si="41"/>
        <v>_</v>
      </c>
    </row>
    <row r="883" spans="1:47" hidden="1" x14ac:dyDescent="0.35">
      <c r="A883" s="8"/>
      <c r="B883" s="9"/>
      <c r="C883" s="9"/>
      <c r="D883" s="9"/>
      <c r="E883" s="9"/>
      <c r="F883" s="9"/>
      <c r="G883" s="9"/>
      <c r="H883" s="9"/>
      <c r="I883" s="9"/>
      <c r="J883" s="9"/>
      <c r="K883" s="9"/>
      <c r="L883" s="9"/>
      <c r="M883" s="9"/>
      <c r="N883" s="9"/>
      <c r="O883" s="9"/>
      <c r="P883" s="9"/>
      <c r="Q883" s="9"/>
      <c r="R883" s="9"/>
      <c r="S883" s="9"/>
      <c r="T883" s="9"/>
      <c r="U883" s="9"/>
      <c r="V883" s="9"/>
      <c r="W883" s="9"/>
      <c r="X883" s="9"/>
      <c r="Y883" s="9"/>
      <c r="Z883" s="9"/>
      <c r="AA883" s="9"/>
      <c r="AB883" s="9"/>
      <c r="AC883" s="9"/>
      <c r="AD883" s="9"/>
      <c r="AE883" s="9"/>
      <c r="AF883" s="9"/>
      <c r="AG883" s="9"/>
      <c r="AH883" s="9"/>
      <c r="AI883" s="9"/>
      <c r="AJ883" s="9"/>
      <c r="AK883" s="9"/>
      <c r="AL883" s="9"/>
      <c r="AM883" s="10"/>
      <c r="AN883" s="535"/>
      <c r="AO883" s="6">
        <f t="shared" si="39"/>
        <v>0</v>
      </c>
      <c r="AP883" s="6" t="str">
        <f>IF($D883="","",IF(COUNTIF(SPDB!$B$5:$B$50,$D883)=0,"適用無い？確認して",_xlfn.XLOOKUP($D883,SPDB!$B$5:$B$50,SPDB!$H$5:$H$50,"",,)))</f>
        <v/>
      </c>
      <c r="AQ883" s="112"/>
      <c r="AR883" s="6" t="str">
        <f t="shared" si="40"/>
        <v/>
      </c>
      <c r="AS883" s="6" t="str">
        <f>IF(D883="","",IF(AP883=0,"データ無!!",IF(COUNTIF(WeDB!$D$4:$D$183,$AP883)&gt;0,"WE適用",IF(AP883="適用無い？確認して","データ無!!",IF(AP883="（適用外）","適用無し","WE適用")))))</f>
        <v/>
      </c>
      <c r="AT883" s="6" t="str">
        <f>IF(AND(AS883="WE適用",COUNTIF(Planning!$AS$10:$AS$896,$AP883&amp;"_"&amp;$AR883)&gt;0),"計画ok",IF(AND(AS883="WE適用",COUNTIF(Planning!$AS$10:$AS$896,$AP883&amp;"_"&amp;$AR883)=0),"未反映NG",""))</f>
        <v/>
      </c>
      <c r="AU883" s="6" t="str">
        <f t="shared" si="41"/>
        <v>_</v>
      </c>
    </row>
    <row r="884" spans="1:47" hidden="1" x14ac:dyDescent="0.35">
      <c r="A884" s="8"/>
      <c r="B884" s="9"/>
      <c r="C884" s="9"/>
      <c r="D884" s="9"/>
      <c r="E884" s="9"/>
      <c r="F884" s="9"/>
      <c r="G884" s="9"/>
      <c r="H884" s="9"/>
      <c r="I884" s="9"/>
      <c r="J884" s="9"/>
      <c r="K884" s="9"/>
      <c r="L884" s="9"/>
      <c r="M884" s="9"/>
      <c r="N884" s="9"/>
      <c r="O884" s="9"/>
      <c r="P884" s="9"/>
      <c r="Q884" s="9"/>
      <c r="R884" s="9"/>
      <c r="S884" s="9"/>
      <c r="T884" s="9"/>
      <c r="U884" s="9"/>
      <c r="V884" s="9"/>
      <c r="W884" s="9"/>
      <c r="X884" s="9"/>
      <c r="Y884" s="9"/>
      <c r="Z884" s="9"/>
      <c r="AA884" s="9"/>
      <c r="AB884" s="9"/>
      <c r="AC884" s="9"/>
      <c r="AD884" s="9"/>
      <c r="AE884" s="9"/>
      <c r="AF884" s="9"/>
      <c r="AG884" s="9"/>
      <c r="AH884" s="9"/>
      <c r="AI884" s="9"/>
      <c r="AJ884" s="9"/>
      <c r="AK884" s="9"/>
      <c r="AL884" s="9"/>
      <c r="AM884" s="10"/>
      <c r="AN884" s="535"/>
      <c r="AO884" s="6">
        <f t="shared" si="39"/>
        <v>0</v>
      </c>
      <c r="AP884" s="6" t="str">
        <f>IF($D884="","",IF(COUNTIF(SPDB!$B$5:$B$50,$D884)=0,"適用無い？確認して",_xlfn.XLOOKUP($D884,SPDB!$B$5:$B$50,SPDB!$H$5:$H$50,"",,)))</f>
        <v/>
      </c>
      <c r="AQ884" s="112"/>
      <c r="AR884" s="6" t="str">
        <f t="shared" si="40"/>
        <v/>
      </c>
      <c r="AS884" s="6" t="str">
        <f>IF(D884="","",IF(AP884=0,"データ無!!",IF(COUNTIF(WeDB!$D$4:$D$183,$AP884)&gt;0,"WE適用",IF(AP884="適用無い？確認して","データ無!!",IF(AP884="（適用外）","適用無し","WE適用")))))</f>
        <v/>
      </c>
      <c r="AT884" s="6" t="str">
        <f>IF(AND(AS884="WE適用",COUNTIF(Planning!$AS$10:$AS$896,$AP884&amp;"_"&amp;$AR884)&gt;0),"計画ok",IF(AND(AS884="WE適用",COUNTIF(Planning!$AS$10:$AS$896,$AP884&amp;"_"&amp;$AR884)=0),"未反映NG",""))</f>
        <v/>
      </c>
      <c r="AU884" s="6" t="str">
        <f t="shared" si="41"/>
        <v>_</v>
      </c>
    </row>
    <row r="885" spans="1:47" hidden="1" x14ac:dyDescent="0.35">
      <c r="A885" s="8"/>
      <c r="B885" s="9"/>
      <c r="C885" s="9"/>
      <c r="D885" s="9"/>
      <c r="E885" s="9"/>
      <c r="F885" s="9"/>
      <c r="G885" s="9"/>
      <c r="H885" s="9"/>
      <c r="I885" s="9"/>
      <c r="J885" s="9"/>
      <c r="K885" s="9"/>
      <c r="L885" s="9"/>
      <c r="M885" s="9"/>
      <c r="N885" s="9"/>
      <c r="O885" s="9"/>
      <c r="P885" s="9"/>
      <c r="Q885" s="9"/>
      <c r="R885" s="9"/>
      <c r="S885" s="9"/>
      <c r="T885" s="9"/>
      <c r="U885" s="9"/>
      <c r="V885" s="9"/>
      <c r="W885" s="9"/>
      <c r="X885" s="9"/>
      <c r="Y885" s="9"/>
      <c r="Z885" s="9"/>
      <c r="AA885" s="9"/>
      <c r="AB885" s="9"/>
      <c r="AC885" s="9"/>
      <c r="AD885" s="9"/>
      <c r="AE885" s="9"/>
      <c r="AF885" s="9"/>
      <c r="AG885" s="9"/>
      <c r="AH885" s="9"/>
      <c r="AI885" s="9"/>
      <c r="AJ885" s="9"/>
      <c r="AK885" s="9"/>
      <c r="AL885" s="9"/>
      <c r="AM885" s="10"/>
      <c r="AN885" s="535"/>
      <c r="AO885" s="6">
        <f t="shared" si="39"/>
        <v>0</v>
      </c>
      <c r="AP885" s="6" t="str">
        <f>IF($D885="","",IF(COUNTIF(SPDB!$B$5:$B$50,$D885)=0,"適用無い？確認して",_xlfn.XLOOKUP($D885,SPDB!$B$5:$B$50,SPDB!$H$5:$H$50,"",,)))</f>
        <v/>
      </c>
      <c r="AQ885" s="112"/>
      <c r="AR885" s="6" t="str">
        <f t="shared" si="40"/>
        <v/>
      </c>
      <c r="AS885" s="6" t="str">
        <f>IF(D885="","",IF(AP885=0,"データ無!!",IF(COUNTIF(WeDB!$D$4:$D$183,$AP885)&gt;0,"WE適用",IF(AP885="適用無い？確認して","データ無!!",IF(AP885="（適用外）","適用無し","WE適用")))))</f>
        <v/>
      </c>
      <c r="AT885" s="6" t="str">
        <f>IF(AND(AS885="WE適用",COUNTIF(Planning!$AS$10:$AS$896,$AP885&amp;"_"&amp;$AR885)&gt;0),"計画ok",IF(AND(AS885="WE適用",COUNTIF(Planning!$AS$10:$AS$896,$AP885&amp;"_"&amp;$AR885)=0),"未反映NG",""))</f>
        <v/>
      </c>
      <c r="AU885" s="6" t="str">
        <f t="shared" si="41"/>
        <v>_</v>
      </c>
    </row>
    <row r="886" spans="1:47" hidden="1" x14ac:dyDescent="0.35">
      <c r="A886" s="8"/>
      <c r="B886" s="9"/>
      <c r="C886" s="9"/>
      <c r="D886" s="9"/>
      <c r="E886" s="9"/>
      <c r="F886" s="9"/>
      <c r="G886" s="9"/>
      <c r="H886" s="9"/>
      <c r="I886" s="9"/>
      <c r="J886" s="9"/>
      <c r="K886" s="9"/>
      <c r="L886" s="9"/>
      <c r="M886" s="9"/>
      <c r="N886" s="9"/>
      <c r="O886" s="9"/>
      <c r="P886" s="9"/>
      <c r="Q886" s="9"/>
      <c r="R886" s="9"/>
      <c r="S886" s="9"/>
      <c r="T886" s="9"/>
      <c r="U886" s="9"/>
      <c r="V886" s="9"/>
      <c r="W886" s="9"/>
      <c r="X886" s="9"/>
      <c r="Y886" s="9"/>
      <c r="Z886" s="9"/>
      <c r="AA886" s="9"/>
      <c r="AB886" s="9"/>
      <c r="AC886" s="9"/>
      <c r="AD886" s="9"/>
      <c r="AE886" s="9"/>
      <c r="AF886" s="9"/>
      <c r="AG886" s="9"/>
      <c r="AH886" s="9"/>
      <c r="AI886" s="9"/>
      <c r="AJ886" s="9"/>
      <c r="AK886" s="9"/>
      <c r="AL886" s="9"/>
      <c r="AM886" s="10"/>
      <c r="AN886" s="535"/>
      <c r="AO886" s="6">
        <f t="shared" si="39"/>
        <v>0</v>
      </c>
      <c r="AP886" s="6" t="str">
        <f>IF($D886="","",IF(COUNTIF(SPDB!$B$5:$B$50,$D886)=0,"適用無い？確認して",_xlfn.XLOOKUP($D886,SPDB!$B$5:$B$50,SPDB!$H$5:$H$50,"",,)))</f>
        <v/>
      </c>
      <c r="AQ886" s="112"/>
      <c r="AR886" s="6" t="str">
        <f t="shared" si="40"/>
        <v/>
      </c>
      <c r="AS886" s="6" t="str">
        <f>IF(D886="","",IF(AP886=0,"データ無!!",IF(COUNTIF(WeDB!$D$4:$D$183,$AP886)&gt;0,"WE適用",IF(AP886="適用無い？確認して","データ無!!",IF(AP886="（適用外）","適用無し","WE適用")))))</f>
        <v/>
      </c>
      <c r="AT886" s="6" t="str">
        <f>IF(AND(AS886="WE適用",COUNTIF(Planning!$AS$10:$AS$896,$AP886&amp;"_"&amp;$AR886)&gt;0),"計画ok",IF(AND(AS886="WE適用",COUNTIF(Planning!$AS$10:$AS$896,$AP886&amp;"_"&amp;$AR886)=0),"未反映NG",""))</f>
        <v/>
      </c>
      <c r="AU886" s="6" t="str">
        <f t="shared" si="41"/>
        <v>_</v>
      </c>
    </row>
    <row r="887" spans="1:47" hidden="1" x14ac:dyDescent="0.35">
      <c r="A887" s="8"/>
      <c r="B887" s="9"/>
      <c r="C887" s="9"/>
      <c r="D887" s="9"/>
      <c r="E887" s="9"/>
      <c r="F887" s="9"/>
      <c r="G887" s="9"/>
      <c r="H887" s="9"/>
      <c r="I887" s="9"/>
      <c r="J887" s="9"/>
      <c r="K887" s="9"/>
      <c r="L887" s="9"/>
      <c r="M887" s="9"/>
      <c r="N887" s="9"/>
      <c r="O887" s="9"/>
      <c r="P887" s="9"/>
      <c r="Q887" s="9"/>
      <c r="R887" s="9"/>
      <c r="S887" s="9"/>
      <c r="T887" s="9"/>
      <c r="U887" s="9"/>
      <c r="V887" s="9"/>
      <c r="W887" s="9"/>
      <c r="X887" s="9"/>
      <c r="Y887" s="9"/>
      <c r="Z887" s="9"/>
      <c r="AA887" s="9"/>
      <c r="AB887" s="9"/>
      <c r="AC887" s="9"/>
      <c r="AD887" s="9"/>
      <c r="AE887" s="9"/>
      <c r="AF887" s="9"/>
      <c r="AG887" s="9"/>
      <c r="AH887" s="9"/>
      <c r="AI887" s="9"/>
      <c r="AJ887" s="9"/>
      <c r="AK887" s="9"/>
      <c r="AL887" s="9"/>
      <c r="AM887" s="10"/>
      <c r="AN887" s="535"/>
      <c r="AO887" s="6">
        <f t="shared" si="39"/>
        <v>0</v>
      </c>
      <c r="AP887" s="6" t="str">
        <f>IF($D887="","",IF(COUNTIF(SPDB!$B$5:$B$50,$D887)=0,"適用無い？確認して",_xlfn.XLOOKUP($D887,SPDB!$B$5:$B$50,SPDB!$H$5:$H$50,"",,)))</f>
        <v/>
      </c>
      <c r="AQ887" s="112"/>
      <c r="AR887" s="6" t="str">
        <f t="shared" si="40"/>
        <v/>
      </c>
      <c r="AS887" s="6" t="str">
        <f>IF(D887="","",IF(AP887=0,"データ無!!",IF(COUNTIF(WeDB!$D$4:$D$183,$AP887)&gt;0,"WE適用",IF(AP887="適用無い？確認して","データ無!!",IF(AP887="（適用外）","適用無し","WE適用")))))</f>
        <v/>
      </c>
      <c r="AT887" s="6" t="str">
        <f>IF(AND(AS887="WE適用",COUNTIF(Planning!$AS$10:$AS$896,$AP887&amp;"_"&amp;$AR887)&gt;0),"計画ok",IF(AND(AS887="WE適用",COUNTIF(Planning!$AS$10:$AS$896,$AP887&amp;"_"&amp;$AR887)=0),"未反映NG",""))</f>
        <v/>
      </c>
      <c r="AU887" s="6" t="str">
        <f t="shared" si="41"/>
        <v>_</v>
      </c>
    </row>
    <row r="888" spans="1:47" hidden="1" x14ac:dyDescent="0.35">
      <c r="A888" s="8"/>
      <c r="B888" s="9"/>
      <c r="C888" s="9"/>
      <c r="D888" s="9"/>
      <c r="E888" s="9"/>
      <c r="F888" s="9"/>
      <c r="G888" s="9"/>
      <c r="H888" s="9"/>
      <c r="I888" s="9"/>
      <c r="J888" s="9"/>
      <c r="K888" s="9"/>
      <c r="L888" s="9"/>
      <c r="M888" s="9"/>
      <c r="N888" s="9"/>
      <c r="O888" s="9"/>
      <c r="P888" s="9"/>
      <c r="Q888" s="9"/>
      <c r="R888" s="9"/>
      <c r="S888" s="9"/>
      <c r="T888" s="9"/>
      <c r="U888" s="9"/>
      <c r="V888" s="9"/>
      <c r="W888" s="9"/>
      <c r="X888" s="9"/>
      <c r="Y888" s="9"/>
      <c r="Z888" s="9"/>
      <c r="AA888" s="9"/>
      <c r="AB888" s="9"/>
      <c r="AC888" s="9"/>
      <c r="AD888" s="9"/>
      <c r="AE888" s="9"/>
      <c r="AF888" s="9"/>
      <c r="AG888" s="9"/>
      <c r="AH888" s="9"/>
      <c r="AI888" s="9"/>
      <c r="AJ888" s="9"/>
      <c r="AK888" s="9"/>
      <c r="AL888" s="9"/>
      <c r="AM888" s="10"/>
      <c r="AN888" s="535"/>
      <c r="AO888" s="6">
        <f t="shared" si="39"/>
        <v>0</v>
      </c>
      <c r="AP888" s="6" t="str">
        <f>IF($D888="","",IF(COUNTIF(SPDB!$B$5:$B$50,$D888)=0,"適用無い？確認して",_xlfn.XLOOKUP($D888,SPDB!$B$5:$B$50,SPDB!$H$5:$H$50,"",,)))</f>
        <v/>
      </c>
      <c r="AQ888" s="112"/>
      <c r="AR888" s="6" t="str">
        <f t="shared" si="40"/>
        <v/>
      </c>
      <c r="AS888" s="6" t="str">
        <f>IF(D888="","",IF(AP888=0,"データ無!!",IF(COUNTIF(WeDB!$D$4:$D$183,$AP888)&gt;0,"WE適用",IF(AP888="適用無い？確認して","データ無!!",IF(AP888="（適用外）","適用無し","WE適用")))))</f>
        <v/>
      </c>
      <c r="AT888" s="6" t="str">
        <f>IF(AND(AS888="WE適用",COUNTIF(Planning!$AS$10:$AS$896,$AP888&amp;"_"&amp;$AR888)&gt;0),"計画ok",IF(AND(AS888="WE適用",COUNTIF(Planning!$AS$10:$AS$896,$AP888&amp;"_"&amp;$AR888)=0),"未反映NG",""))</f>
        <v/>
      </c>
      <c r="AU888" s="6" t="str">
        <f t="shared" si="41"/>
        <v>_</v>
      </c>
    </row>
    <row r="889" spans="1:47" hidden="1" x14ac:dyDescent="0.35">
      <c r="A889" s="8"/>
      <c r="B889" s="9"/>
      <c r="C889" s="9"/>
      <c r="D889" s="9"/>
      <c r="E889" s="9"/>
      <c r="F889" s="9"/>
      <c r="G889" s="9"/>
      <c r="H889" s="9"/>
      <c r="I889" s="9"/>
      <c r="J889" s="9"/>
      <c r="K889" s="9"/>
      <c r="L889" s="9"/>
      <c r="M889" s="9"/>
      <c r="N889" s="9"/>
      <c r="O889" s="9"/>
      <c r="P889" s="9"/>
      <c r="Q889" s="9"/>
      <c r="R889" s="9"/>
      <c r="S889" s="9"/>
      <c r="T889" s="9"/>
      <c r="U889" s="9"/>
      <c r="V889" s="9"/>
      <c r="W889" s="9"/>
      <c r="X889" s="9"/>
      <c r="Y889" s="9"/>
      <c r="Z889" s="9"/>
      <c r="AA889" s="9"/>
      <c r="AB889" s="9"/>
      <c r="AC889" s="9"/>
      <c r="AD889" s="9"/>
      <c r="AE889" s="9"/>
      <c r="AF889" s="9"/>
      <c r="AG889" s="9"/>
      <c r="AH889" s="9"/>
      <c r="AI889" s="9"/>
      <c r="AJ889" s="9"/>
      <c r="AK889" s="9"/>
      <c r="AL889" s="9"/>
      <c r="AM889" s="10"/>
      <c r="AN889" s="535"/>
      <c r="AO889" s="6">
        <f t="shared" si="39"/>
        <v>0</v>
      </c>
      <c r="AP889" s="6" t="str">
        <f>IF($D889="","",IF(COUNTIF(SPDB!$B$5:$B$50,$D889)=0,"適用無い？確認して",_xlfn.XLOOKUP($D889,SPDB!$B$5:$B$50,SPDB!$H$5:$H$50,"",,)))</f>
        <v/>
      </c>
      <c r="AQ889" s="112"/>
      <c r="AR889" s="6" t="str">
        <f t="shared" si="40"/>
        <v/>
      </c>
      <c r="AS889" s="6" t="str">
        <f>IF(D889="","",IF(AP889=0,"データ無!!",IF(COUNTIF(WeDB!$D$4:$D$183,$AP889)&gt;0,"WE適用",IF(AP889="適用無い？確認して","データ無!!",IF(AP889="（適用外）","適用無し","WE適用")))))</f>
        <v/>
      </c>
      <c r="AT889" s="6" t="str">
        <f>IF(AND(AS889="WE適用",COUNTIF(Planning!$AS$10:$AS$896,$AP889&amp;"_"&amp;$AR889)&gt;0),"計画ok",IF(AND(AS889="WE適用",COUNTIF(Planning!$AS$10:$AS$896,$AP889&amp;"_"&amp;$AR889)=0),"未反映NG",""))</f>
        <v/>
      </c>
      <c r="AU889" s="6" t="str">
        <f t="shared" si="41"/>
        <v>_</v>
      </c>
    </row>
    <row r="890" spans="1:47" hidden="1" x14ac:dyDescent="0.35">
      <c r="A890" s="8"/>
      <c r="B890" s="9"/>
      <c r="C890" s="9"/>
      <c r="D890" s="9"/>
      <c r="E890" s="9"/>
      <c r="F890" s="9"/>
      <c r="G890" s="9"/>
      <c r="H890" s="9"/>
      <c r="I890" s="9"/>
      <c r="J890" s="9"/>
      <c r="K890" s="9"/>
      <c r="L890" s="9"/>
      <c r="M890" s="9"/>
      <c r="N890" s="9"/>
      <c r="O890" s="9"/>
      <c r="P890" s="9"/>
      <c r="Q890" s="9"/>
      <c r="R890" s="9"/>
      <c r="S890" s="9"/>
      <c r="T890" s="9"/>
      <c r="U890" s="9"/>
      <c r="V890" s="9"/>
      <c r="W890" s="9"/>
      <c r="X890" s="9"/>
      <c r="Y890" s="9"/>
      <c r="Z890" s="9"/>
      <c r="AA890" s="9"/>
      <c r="AB890" s="9"/>
      <c r="AC890" s="9"/>
      <c r="AD890" s="9"/>
      <c r="AE890" s="9"/>
      <c r="AF890" s="9"/>
      <c r="AG890" s="9"/>
      <c r="AH890" s="9"/>
      <c r="AI890" s="9"/>
      <c r="AJ890" s="9"/>
      <c r="AK890" s="9"/>
      <c r="AL890" s="9"/>
      <c r="AM890" s="10"/>
      <c r="AN890" s="535"/>
      <c r="AO890" s="6">
        <f t="shared" si="39"/>
        <v>0</v>
      </c>
      <c r="AP890" s="6" t="str">
        <f>IF($D890="","",IF(COUNTIF(SPDB!$B$5:$B$50,$D890)=0,"適用無い？確認して",_xlfn.XLOOKUP($D890,SPDB!$B$5:$B$50,SPDB!$H$5:$H$50,"",,)))</f>
        <v/>
      </c>
      <c r="AQ890" s="112"/>
      <c r="AR890" s="6" t="str">
        <f t="shared" si="40"/>
        <v/>
      </c>
      <c r="AS890" s="6" t="str">
        <f>IF(D890="","",IF(AP890=0,"データ無!!",IF(COUNTIF(WeDB!$D$4:$D$183,$AP890)&gt;0,"WE適用",IF(AP890="適用無い？確認して","データ無!!",IF(AP890="（適用外）","適用無し","WE適用")))))</f>
        <v/>
      </c>
      <c r="AT890" s="6" t="str">
        <f>IF(AND(AS890="WE適用",COUNTIF(Planning!$AS$10:$AS$896,$AP890&amp;"_"&amp;$AR890)&gt;0),"計画ok",IF(AND(AS890="WE適用",COUNTIF(Planning!$AS$10:$AS$896,$AP890&amp;"_"&amp;$AR890)=0),"未反映NG",""))</f>
        <v/>
      </c>
      <c r="AU890" s="6" t="str">
        <f t="shared" si="41"/>
        <v>_</v>
      </c>
    </row>
    <row r="891" spans="1:47" hidden="1" x14ac:dyDescent="0.35">
      <c r="A891" s="8"/>
      <c r="B891" s="9"/>
      <c r="C891" s="9"/>
      <c r="D891" s="9"/>
      <c r="E891" s="9"/>
      <c r="F891" s="9"/>
      <c r="G891" s="9"/>
      <c r="H891" s="9"/>
      <c r="I891" s="9"/>
      <c r="J891" s="9"/>
      <c r="K891" s="9"/>
      <c r="L891" s="9"/>
      <c r="M891" s="9"/>
      <c r="N891" s="9"/>
      <c r="O891" s="9"/>
      <c r="P891" s="9"/>
      <c r="Q891" s="9"/>
      <c r="R891" s="9"/>
      <c r="S891" s="9"/>
      <c r="T891" s="9"/>
      <c r="U891" s="9"/>
      <c r="V891" s="9"/>
      <c r="W891" s="9"/>
      <c r="X891" s="9"/>
      <c r="Y891" s="9"/>
      <c r="Z891" s="9"/>
      <c r="AA891" s="9"/>
      <c r="AB891" s="9"/>
      <c r="AC891" s="9"/>
      <c r="AD891" s="9"/>
      <c r="AE891" s="9"/>
      <c r="AF891" s="9"/>
      <c r="AG891" s="9"/>
      <c r="AH891" s="9"/>
      <c r="AI891" s="9"/>
      <c r="AJ891" s="9"/>
      <c r="AK891" s="9"/>
      <c r="AL891" s="9"/>
      <c r="AM891" s="10"/>
      <c r="AN891" s="535"/>
      <c r="AO891" s="6">
        <f t="shared" si="39"/>
        <v>0</v>
      </c>
      <c r="AP891" s="6" t="str">
        <f>IF($D891="","",IF(COUNTIF(SPDB!$B$5:$B$50,$D891)=0,"適用無い？確認して",_xlfn.XLOOKUP($D891,SPDB!$B$5:$B$50,SPDB!$H$5:$H$50,"",,)))</f>
        <v/>
      </c>
      <c r="AQ891" s="112"/>
      <c r="AR891" s="6" t="str">
        <f t="shared" si="40"/>
        <v/>
      </c>
      <c r="AS891" s="6" t="str">
        <f>IF(D891="","",IF(AP891=0,"データ無!!",IF(COUNTIF(WeDB!$D$4:$D$183,$AP891)&gt;0,"WE適用",IF(AP891="適用無い？確認して","データ無!!",IF(AP891="（適用外）","適用無し","WE適用")))))</f>
        <v/>
      </c>
      <c r="AT891" s="6" t="str">
        <f>IF(AND(AS891="WE適用",COUNTIF(Planning!$AS$10:$AS$896,$AP891&amp;"_"&amp;$AR891)&gt;0),"計画ok",IF(AND(AS891="WE適用",COUNTIF(Planning!$AS$10:$AS$896,$AP891&amp;"_"&amp;$AR891)=0),"未反映NG",""))</f>
        <v/>
      </c>
      <c r="AU891" s="6" t="str">
        <f t="shared" si="41"/>
        <v>_</v>
      </c>
    </row>
    <row r="892" spans="1:47" hidden="1" x14ac:dyDescent="0.35">
      <c r="A892" s="8"/>
      <c r="B892" s="9"/>
      <c r="C892" s="9"/>
      <c r="D892" s="9"/>
      <c r="E892" s="9"/>
      <c r="F892" s="9"/>
      <c r="G892" s="9"/>
      <c r="H892" s="9"/>
      <c r="I892" s="9"/>
      <c r="J892" s="9"/>
      <c r="K892" s="9"/>
      <c r="L892" s="9"/>
      <c r="M892" s="9"/>
      <c r="N892" s="9"/>
      <c r="O892" s="9"/>
      <c r="P892" s="9"/>
      <c r="Q892" s="9"/>
      <c r="R892" s="9"/>
      <c r="S892" s="9"/>
      <c r="T892" s="9"/>
      <c r="U892" s="9"/>
      <c r="V892" s="9"/>
      <c r="W892" s="9"/>
      <c r="X892" s="9"/>
      <c r="Y892" s="9"/>
      <c r="Z892" s="9"/>
      <c r="AA892" s="9"/>
      <c r="AB892" s="9"/>
      <c r="AC892" s="9"/>
      <c r="AD892" s="9"/>
      <c r="AE892" s="9"/>
      <c r="AF892" s="9"/>
      <c r="AG892" s="9"/>
      <c r="AH892" s="9"/>
      <c r="AI892" s="9"/>
      <c r="AJ892" s="9"/>
      <c r="AK892" s="9"/>
      <c r="AL892" s="9"/>
      <c r="AM892" s="10"/>
      <c r="AN892" s="535"/>
      <c r="AO892" s="6">
        <f t="shared" si="39"/>
        <v>0</v>
      </c>
      <c r="AP892" s="6" t="str">
        <f>IF($D892="","",IF(COUNTIF(SPDB!$B$5:$B$50,$D892)=0,"適用無い？確認して",_xlfn.XLOOKUP($D892,SPDB!$B$5:$B$50,SPDB!$H$5:$H$50,"",,)))</f>
        <v/>
      </c>
      <c r="AQ892" s="112"/>
      <c r="AR892" s="6" t="str">
        <f t="shared" si="40"/>
        <v/>
      </c>
      <c r="AS892" s="6" t="str">
        <f>IF(D892="","",IF(AP892=0,"データ無!!",IF(COUNTIF(WeDB!$D$4:$D$183,$AP892)&gt;0,"WE適用",IF(AP892="適用無い？確認して","データ無!!",IF(AP892="（適用外）","適用無し","WE適用")))))</f>
        <v/>
      </c>
      <c r="AT892" s="6" t="str">
        <f>IF(AND(AS892="WE適用",COUNTIF(Planning!$AS$10:$AS$896,$AP892&amp;"_"&amp;$AR892)&gt;0),"計画ok",IF(AND(AS892="WE適用",COUNTIF(Planning!$AS$10:$AS$896,$AP892&amp;"_"&amp;$AR892)=0),"未反映NG",""))</f>
        <v/>
      </c>
      <c r="AU892" s="6" t="str">
        <f t="shared" si="41"/>
        <v>_</v>
      </c>
    </row>
    <row r="893" spans="1:47" hidden="1" x14ac:dyDescent="0.35">
      <c r="A893" s="8"/>
      <c r="B893" s="9"/>
      <c r="C893" s="9"/>
      <c r="D893" s="9"/>
      <c r="E893" s="9"/>
      <c r="F893" s="9"/>
      <c r="G893" s="9"/>
      <c r="H893" s="9"/>
      <c r="I893" s="9"/>
      <c r="J893" s="9"/>
      <c r="K893" s="9"/>
      <c r="L893" s="9"/>
      <c r="M893" s="9"/>
      <c r="N893" s="9"/>
      <c r="O893" s="9"/>
      <c r="P893" s="9"/>
      <c r="Q893" s="9"/>
      <c r="R893" s="9"/>
      <c r="S893" s="9"/>
      <c r="T893" s="9"/>
      <c r="U893" s="9"/>
      <c r="V893" s="9"/>
      <c r="W893" s="9"/>
      <c r="X893" s="9"/>
      <c r="Y893" s="9"/>
      <c r="Z893" s="9"/>
      <c r="AA893" s="9"/>
      <c r="AB893" s="9"/>
      <c r="AC893" s="9"/>
      <c r="AD893" s="9"/>
      <c r="AE893" s="9"/>
      <c r="AF893" s="9"/>
      <c r="AG893" s="9"/>
      <c r="AH893" s="9"/>
      <c r="AI893" s="9"/>
      <c r="AJ893" s="9"/>
      <c r="AK893" s="9"/>
      <c r="AL893" s="9"/>
      <c r="AM893" s="10"/>
      <c r="AN893" s="535"/>
      <c r="AO893" s="6">
        <f t="shared" si="39"/>
        <v>0</v>
      </c>
      <c r="AP893" s="6" t="str">
        <f>IF($D893="","",IF(COUNTIF(SPDB!$B$5:$B$50,$D893)=0,"適用無い？確認して",_xlfn.XLOOKUP($D893,SPDB!$B$5:$B$50,SPDB!$H$5:$H$50,"",,)))</f>
        <v/>
      </c>
      <c r="AQ893" s="112"/>
      <c r="AR893" s="6" t="str">
        <f t="shared" si="40"/>
        <v/>
      </c>
      <c r="AS893" s="6" t="str">
        <f>IF(D893="","",IF(AP893=0,"データ無!!",IF(COUNTIF(WeDB!$D$4:$D$183,$AP893)&gt;0,"WE適用",IF(AP893="適用無い？確認して","データ無!!",IF(AP893="（適用外）","適用無し","WE適用")))))</f>
        <v/>
      </c>
      <c r="AT893" s="6" t="str">
        <f>IF(AND(AS893="WE適用",COUNTIF(Planning!$AS$10:$AS$896,$AP893&amp;"_"&amp;$AR893)&gt;0),"計画ok",IF(AND(AS893="WE適用",COUNTIF(Planning!$AS$10:$AS$896,$AP893&amp;"_"&amp;$AR893)=0),"未反映NG",""))</f>
        <v/>
      </c>
      <c r="AU893" s="6" t="str">
        <f t="shared" si="41"/>
        <v>_</v>
      </c>
    </row>
    <row r="894" spans="1:47" hidden="1" x14ac:dyDescent="0.35">
      <c r="A894" s="8"/>
      <c r="B894" s="9"/>
      <c r="C894" s="9"/>
      <c r="D894" s="9"/>
      <c r="E894" s="9"/>
      <c r="F894" s="9"/>
      <c r="G894" s="9"/>
      <c r="H894" s="9"/>
      <c r="I894" s="9"/>
      <c r="J894" s="9"/>
      <c r="K894" s="9"/>
      <c r="L894" s="9"/>
      <c r="M894" s="9"/>
      <c r="N894" s="9"/>
      <c r="O894" s="9"/>
      <c r="P894" s="9"/>
      <c r="Q894" s="9"/>
      <c r="R894" s="9"/>
      <c r="S894" s="9"/>
      <c r="T894" s="9"/>
      <c r="U894" s="9"/>
      <c r="V894" s="9"/>
      <c r="W894" s="9"/>
      <c r="X894" s="9"/>
      <c r="Y894" s="9"/>
      <c r="Z894" s="9"/>
      <c r="AA894" s="9"/>
      <c r="AB894" s="9"/>
      <c r="AC894" s="9"/>
      <c r="AD894" s="9"/>
      <c r="AE894" s="9"/>
      <c r="AF894" s="9"/>
      <c r="AG894" s="9"/>
      <c r="AH894" s="9"/>
      <c r="AI894" s="9"/>
      <c r="AJ894" s="9"/>
      <c r="AK894" s="9"/>
      <c r="AL894" s="9"/>
      <c r="AM894" s="10"/>
      <c r="AN894" s="535"/>
      <c r="AO894" s="6">
        <f t="shared" si="39"/>
        <v>0</v>
      </c>
      <c r="AP894" s="6" t="str">
        <f>IF($D894="","",IF(COUNTIF(SPDB!$B$5:$B$50,$D894)=0,"適用無い？確認して",_xlfn.XLOOKUP($D894,SPDB!$B$5:$B$50,SPDB!$H$5:$H$50,"",,)))</f>
        <v/>
      </c>
      <c r="AQ894" s="112"/>
      <c r="AR894" s="6" t="str">
        <f t="shared" si="40"/>
        <v/>
      </c>
      <c r="AS894" s="6" t="str">
        <f>IF(D894="","",IF(AP894=0,"データ無!!",IF(COUNTIF(WeDB!$D$4:$D$183,$AP894)&gt;0,"WE適用",IF(AP894="適用無い？確認して","データ無!!",IF(AP894="（適用外）","適用無し","WE適用")))))</f>
        <v/>
      </c>
      <c r="AT894" s="6" t="str">
        <f>IF(AND(AS894="WE適用",COUNTIF(Planning!$AS$10:$AS$896,$AP894&amp;"_"&amp;$AR894)&gt;0),"計画ok",IF(AND(AS894="WE適用",COUNTIF(Planning!$AS$10:$AS$896,$AP894&amp;"_"&amp;$AR894)=0),"未反映NG",""))</f>
        <v/>
      </c>
      <c r="AU894" s="6" t="str">
        <f t="shared" si="41"/>
        <v>_</v>
      </c>
    </row>
    <row r="895" spans="1:47" hidden="1" x14ac:dyDescent="0.35">
      <c r="A895" s="8"/>
      <c r="B895" s="9"/>
      <c r="C895" s="9"/>
      <c r="D895" s="9"/>
      <c r="E895" s="9"/>
      <c r="F895" s="9"/>
      <c r="G895" s="9"/>
      <c r="H895" s="9"/>
      <c r="I895" s="9"/>
      <c r="J895" s="9"/>
      <c r="K895" s="9"/>
      <c r="L895" s="9"/>
      <c r="M895" s="9"/>
      <c r="N895" s="9"/>
      <c r="O895" s="9"/>
      <c r="P895" s="9"/>
      <c r="Q895" s="9"/>
      <c r="R895" s="9"/>
      <c r="S895" s="9"/>
      <c r="T895" s="9"/>
      <c r="U895" s="9"/>
      <c r="V895" s="9"/>
      <c r="W895" s="9"/>
      <c r="X895" s="9"/>
      <c r="Y895" s="9"/>
      <c r="Z895" s="9"/>
      <c r="AA895" s="9"/>
      <c r="AB895" s="9"/>
      <c r="AC895" s="9"/>
      <c r="AD895" s="9"/>
      <c r="AE895" s="9"/>
      <c r="AF895" s="9"/>
      <c r="AG895" s="9"/>
      <c r="AH895" s="9"/>
      <c r="AI895" s="9"/>
      <c r="AJ895" s="9"/>
      <c r="AK895" s="9"/>
      <c r="AL895" s="9"/>
      <c r="AM895" s="10"/>
      <c r="AN895" s="535"/>
      <c r="AO895" s="6">
        <f t="shared" si="39"/>
        <v>0</v>
      </c>
      <c r="AP895" s="6" t="str">
        <f>IF($D895="","",IF(COUNTIF(SPDB!$B$5:$B$50,$D895)=0,"適用無い？確認して",_xlfn.XLOOKUP($D895,SPDB!$B$5:$B$50,SPDB!$H$5:$H$50,"",,)))</f>
        <v/>
      </c>
      <c r="AQ895" s="112"/>
      <c r="AR895" s="6" t="str">
        <f t="shared" si="40"/>
        <v/>
      </c>
      <c r="AS895" s="6" t="str">
        <f>IF(D895="","",IF(AP895=0,"データ無!!",IF(COUNTIF(WeDB!$D$4:$D$183,$AP895)&gt;0,"WE適用",IF(AP895="適用無い？確認して","データ無!!",IF(AP895="（適用外）","適用無し","WE適用")))))</f>
        <v/>
      </c>
      <c r="AT895" s="6" t="str">
        <f>IF(AND(AS895="WE適用",COUNTIF(Planning!$AS$10:$AS$896,$AP895&amp;"_"&amp;$AR895)&gt;0),"計画ok",IF(AND(AS895="WE適用",COUNTIF(Planning!$AS$10:$AS$896,$AP895&amp;"_"&amp;$AR895)=0),"未反映NG",""))</f>
        <v/>
      </c>
      <c r="AU895" s="6" t="str">
        <f t="shared" si="41"/>
        <v>_</v>
      </c>
    </row>
    <row r="896" spans="1:47" hidden="1" x14ac:dyDescent="0.35">
      <c r="A896" s="8"/>
      <c r="B896" s="9"/>
      <c r="C896" s="9"/>
      <c r="D896" s="9"/>
      <c r="E896" s="9"/>
      <c r="F896" s="9"/>
      <c r="G896" s="9"/>
      <c r="H896" s="9"/>
      <c r="I896" s="9"/>
      <c r="J896" s="9"/>
      <c r="K896" s="9"/>
      <c r="L896" s="9"/>
      <c r="M896" s="9"/>
      <c r="N896" s="9"/>
      <c r="O896" s="9"/>
      <c r="P896" s="9"/>
      <c r="Q896" s="9"/>
      <c r="R896" s="9"/>
      <c r="S896" s="9"/>
      <c r="T896" s="9"/>
      <c r="U896" s="9"/>
      <c r="V896" s="9"/>
      <c r="W896" s="9"/>
      <c r="X896" s="9"/>
      <c r="Y896" s="9"/>
      <c r="Z896" s="9"/>
      <c r="AA896" s="9"/>
      <c r="AB896" s="9"/>
      <c r="AC896" s="9"/>
      <c r="AD896" s="9"/>
      <c r="AE896" s="9"/>
      <c r="AF896" s="9"/>
      <c r="AG896" s="9"/>
      <c r="AH896" s="9"/>
      <c r="AI896" s="9"/>
      <c r="AJ896" s="9"/>
      <c r="AK896" s="9"/>
      <c r="AL896" s="9"/>
      <c r="AM896" s="10"/>
      <c r="AN896" s="535"/>
      <c r="AO896" s="6">
        <f t="shared" si="39"/>
        <v>0</v>
      </c>
      <c r="AP896" s="6" t="str">
        <f>IF($D896="","",IF(COUNTIF(SPDB!$B$5:$B$50,$D896)=0,"適用無い？確認して",_xlfn.XLOOKUP($D896,SPDB!$B$5:$B$50,SPDB!$H$5:$H$50,"",,)))</f>
        <v/>
      </c>
      <c r="AQ896" s="112"/>
      <c r="AR896" s="6" t="str">
        <f t="shared" si="40"/>
        <v/>
      </c>
      <c r="AS896" s="6" t="str">
        <f>IF(D896="","",IF(AP896=0,"データ無!!",IF(COUNTIF(WeDB!$D$4:$D$183,$AP896)&gt;0,"WE適用",IF(AP896="適用無い？確認して","データ無!!",IF(AP896="（適用外）","適用無し","WE適用")))))</f>
        <v/>
      </c>
      <c r="AT896" s="6" t="str">
        <f>IF(AND(AS896="WE適用",COUNTIF(Planning!$AS$10:$AS$896,$AP896&amp;"_"&amp;$AR896)&gt;0),"計画ok",IF(AND(AS896="WE適用",COUNTIF(Planning!$AS$10:$AS$896,$AP896&amp;"_"&amp;$AR896)=0),"未反映NG",""))</f>
        <v/>
      </c>
      <c r="AU896" s="6" t="str">
        <f t="shared" si="41"/>
        <v>_</v>
      </c>
    </row>
    <row r="897" spans="1:47" hidden="1" x14ac:dyDescent="0.35">
      <c r="A897" s="8"/>
      <c r="B897" s="9"/>
      <c r="C897" s="9"/>
      <c r="D897" s="9"/>
      <c r="E897" s="9"/>
      <c r="F897" s="9"/>
      <c r="G897" s="9"/>
      <c r="H897" s="9"/>
      <c r="I897" s="9"/>
      <c r="J897" s="9"/>
      <c r="K897" s="9"/>
      <c r="L897" s="9"/>
      <c r="M897" s="9"/>
      <c r="N897" s="9"/>
      <c r="O897" s="9"/>
      <c r="P897" s="9"/>
      <c r="Q897" s="9"/>
      <c r="R897" s="9"/>
      <c r="S897" s="9"/>
      <c r="T897" s="9"/>
      <c r="U897" s="9"/>
      <c r="V897" s="9"/>
      <c r="W897" s="9"/>
      <c r="X897" s="9"/>
      <c r="Y897" s="9"/>
      <c r="Z897" s="9"/>
      <c r="AA897" s="9"/>
      <c r="AB897" s="9"/>
      <c r="AC897" s="9"/>
      <c r="AD897" s="9"/>
      <c r="AE897" s="9"/>
      <c r="AF897" s="9"/>
      <c r="AG897" s="9"/>
      <c r="AH897" s="9"/>
      <c r="AI897" s="9"/>
      <c r="AJ897" s="9"/>
      <c r="AK897" s="9"/>
      <c r="AL897" s="9"/>
      <c r="AM897" s="10"/>
      <c r="AN897" s="535"/>
      <c r="AO897" s="6">
        <f t="shared" si="39"/>
        <v>0</v>
      </c>
      <c r="AP897" s="6" t="str">
        <f>IF($D897="","",IF(COUNTIF(SPDB!$B$5:$B$50,$D897)=0,"適用無い？確認して",_xlfn.XLOOKUP($D897,SPDB!$B$5:$B$50,SPDB!$H$5:$H$50,"",,)))</f>
        <v/>
      </c>
      <c r="AQ897" s="112"/>
      <c r="AR897" s="6" t="str">
        <f t="shared" si="40"/>
        <v/>
      </c>
      <c r="AS897" s="6" t="str">
        <f>IF(D897="","",IF(AP897=0,"データ無!!",IF(COUNTIF(WeDB!$D$4:$D$183,$AP897)&gt;0,"WE適用",IF(AP897="適用無い？確認して","データ無!!",IF(AP897="（適用外）","適用無し","WE適用")))))</f>
        <v/>
      </c>
      <c r="AT897" s="6" t="str">
        <f>IF(AND(AS897="WE適用",COUNTIF(Planning!$AS$10:$AS$896,$AP897&amp;"_"&amp;$AR897)&gt;0),"計画ok",IF(AND(AS897="WE適用",COUNTIF(Planning!$AS$10:$AS$896,$AP897&amp;"_"&amp;$AR897)=0),"未反映NG",""))</f>
        <v/>
      </c>
      <c r="AU897" s="6" t="str">
        <f t="shared" si="41"/>
        <v>_</v>
      </c>
    </row>
    <row r="898" spans="1:47" hidden="1" x14ac:dyDescent="0.35">
      <c r="A898" s="8"/>
      <c r="B898" s="9"/>
      <c r="C898" s="9"/>
      <c r="D898" s="9"/>
      <c r="E898" s="9"/>
      <c r="F898" s="9"/>
      <c r="G898" s="9"/>
      <c r="H898" s="9"/>
      <c r="I898" s="9"/>
      <c r="J898" s="9"/>
      <c r="K898" s="9"/>
      <c r="L898" s="9"/>
      <c r="M898" s="9"/>
      <c r="N898" s="9"/>
      <c r="O898" s="9"/>
      <c r="P898" s="9"/>
      <c r="Q898" s="9"/>
      <c r="R898" s="9"/>
      <c r="S898" s="9"/>
      <c r="T898" s="9"/>
      <c r="U898" s="9"/>
      <c r="V898" s="9"/>
      <c r="W898" s="9"/>
      <c r="X898" s="9"/>
      <c r="Y898" s="9"/>
      <c r="Z898" s="9"/>
      <c r="AA898" s="9"/>
      <c r="AB898" s="9"/>
      <c r="AC898" s="9"/>
      <c r="AD898" s="9"/>
      <c r="AE898" s="9"/>
      <c r="AF898" s="9"/>
      <c r="AG898" s="9"/>
      <c r="AH898" s="9"/>
      <c r="AI898" s="9"/>
      <c r="AJ898" s="9"/>
      <c r="AK898" s="9"/>
      <c r="AL898" s="9"/>
      <c r="AM898" s="10"/>
      <c r="AN898" s="535"/>
      <c r="AO898" s="6">
        <f t="shared" si="39"/>
        <v>0</v>
      </c>
      <c r="AP898" s="6" t="str">
        <f>IF($D898="","",IF(COUNTIF(SPDB!$B$5:$B$50,$D898)=0,"適用無い？確認して",_xlfn.XLOOKUP($D898,SPDB!$B$5:$B$50,SPDB!$H$5:$H$50,"",,)))</f>
        <v/>
      </c>
      <c r="AQ898" s="112"/>
      <c r="AR898" s="6" t="str">
        <f t="shared" si="40"/>
        <v/>
      </c>
      <c r="AS898" s="6" t="str">
        <f>IF(D898="","",IF(AP898=0,"データ無!!",IF(COUNTIF(WeDB!$D$4:$D$183,$AP898)&gt;0,"WE適用",IF(AP898="適用無い？確認して","データ無!!",IF(AP898="（適用外）","適用無し","WE適用")))))</f>
        <v/>
      </c>
      <c r="AT898" s="6" t="str">
        <f>IF(AND(AS898="WE適用",COUNTIF(Planning!$AS$10:$AS$896,$AP898&amp;"_"&amp;$AR898)&gt;0),"計画ok",IF(AND(AS898="WE適用",COUNTIF(Planning!$AS$10:$AS$896,$AP898&amp;"_"&amp;$AR898)=0),"未反映NG",""))</f>
        <v/>
      </c>
      <c r="AU898" s="6" t="str">
        <f t="shared" si="41"/>
        <v>_</v>
      </c>
    </row>
    <row r="899" spans="1:47" hidden="1" x14ac:dyDescent="0.35">
      <c r="A899" s="8"/>
      <c r="B899" s="9"/>
      <c r="C899" s="9"/>
      <c r="D899" s="9"/>
      <c r="E899" s="9"/>
      <c r="F899" s="9"/>
      <c r="G899" s="9"/>
      <c r="H899" s="9"/>
      <c r="I899" s="9"/>
      <c r="J899" s="9"/>
      <c r="K899" s="9"/>
      <c r="L899" s="9"/>
      <c r="M899" s="9"/>
      <c r="N899" s="9"/>
      <c r="O899" s="9"/>
      <c r="P899" s="9"/>
      <c r="Q899" s="9"/>
      <c r="R899" s="9"/>
      <c r="S899" s="9"/>
      <c r="T899" s="9"/>
      <c r="U899" s="9"/>
      <c r="V899" s="9"/>
      <c r="W899" s="9"/>
      <c r="X899" s="9"/>
      <c r="Y899" s="9"/>
      <c r="Z899" s="9"/>
      <c r="AA899" s="9"/>
      <c r="AB899" s="9"/>
      <c r="AC899" s="9"/>
      <c r="AD899" s="9"/>
      <c r="AE899" s="9"/>
      <c r="AF899" s="9"/>
      <c r="AG899" s="9"/>
      <c r="AH899" s="9"/>
      <c r="AI899" s="9"/>
      <c r="AJ899" s="9"/>
      <c r="AK899" s="9"/>
      <c r="AL899" s="9"/>
      <c r="AM899" s="10"/>
      <c r="AN899" s="535"/>
      <c r="AO899" s="6">
        <f t="shared" si="39"/>
        <v>0</v>
      </c>
      <c r="AP899" s="6" t="str">
        <f>IF($D899="","",IF(COUNTIF(SPDB!$B$5:$B$50,$D899)=0,"適用無い？確認して",_xlfn.XLOOKUP($D899,SPDB!$B$5:$B$50,SPDB!$H$5:$H$50,"",,)))</f>
        <v/>
      </c>
      <c r="AQ899" s="112"/>
      <c r="AR899" s="6" t="str">
        <f t="shared" si="40"/>
        <v/>
      </c>
      <c r="AS899" s="6" t="str">
        <f>IF(D899="","",IF(AP899=0,"データ無!!",IF(COUNTIF(WeDB!$D$4:$D$183,$AP899)&gt;0,"WE適用",IF(AP899="適用無い？確認して","データ無!!",IF(AP899="（適用外）","適用無し","WE適用")))))</f>
        <v/>
      </c>
      <c r="AT899" s="6" t="str">
        <f>IF(AND(AS899="WE適用",COUNTIF(Planning!$AS$10:$AS$896,$AP899&amp;"_"&amp;$AR899)&gt;0),"計画ok",IF(AND(AS899="WE適用",COUNTIF(Planning!$AS$10:$AS$896,$AP899&amp;"_"&amp;$AR899)=0),"未反映NG",""))</f>
        <v/>
      </c>
      <c r="AU899" s="6" t="str">
        <f t="shared" si="41"/>
        <v>_</v>
      </c>
    </row>
    <row r="900" spans="1:47" hidden="1" x14ac:dyDescent="0.35">
      <c r="A900" s="8"/>
      <c r="B900" s="9"/>
      <c r="C900" s="9"/>
      <c r="D900" s="9"/>
      <c r="E900" s="9"/>
      <c r="F900" s="9"/>
      <c r="G900" s="9"/>
      <c r="H900" s="9"/>
      <c r="I900" s="9"/>
      <c r="J900" s="9"/>
      <c r="K900" s="9"/>
      <c r="L900" s="9"/>
      <c r="M900" s="9"/>
      <c r="N900" s="9"/>
      <c r="O900" s="9"/>
      <c r="P900" s="9"/>
      <c r="Q900" s="9"/>
      <c r="R900" s="9"/>
      <c r="S900" s="9"/>
      <c r="T900" s="9"/>
      <c r="U900" s="9"/>
      <c r="V900" s="9"/>
      <c r="W900" s="9"/>
      <c r="X900" s="9"/>
      <c r="Y900" s="9"/>
      <c r="Z900" s="9"/>
      <c r="AA900" s="9"/>
      <c r="AB900" s="9"/>
      <c r="AC900" s="9"/>
      <c r="AD900" s="9"/>
      <c r="AE900" s="9"/>
      <c r="AF900" s="9"/>
      <c r="AG900" s="9"/>
      <c r="AH900" s="9"/>
      <c r="AI900" s="9"/>
      <c r="AJ900" s="9"/>
      <c r="AK900" s="9"/>
      <c r="AL900" s="9"/>
      <c r="AM900" s="10"/>
      <c r="AN900" s="535"/>
      <c r="AO900" s="6">
        <f t="shared" si="39"/>
        <v>0</v>
      </c>
      <c r="AP900" s="6" t="str">
        <f>IF($D900="","",IF(COUNTIF(SPDB!$B$5:$B$50,$D900)=0,"適用無い？確認して",_xlfn.XLOOKUP($D900,SPDB!$B$5:$B$50,SPDB!$H$5:$H$50,"",,)))</f>
        <v/>
      </c>
      <c r="AQ900" s="112"/>
      <c r="AR900" s="6" t="str">
        <f t="shared" si="40"/>
        <v/>
      </c>
      <c r="AS900" s="6" t="str">
        <f>IF(D900="","",IF(AP900=0,"データ無!!",IF(COUNTIF(WeDB!$D$4:$D$183,$AP900)&gt;0,"WE適用",IF(AP900="適用無い？確認して","データ無!!",IF(AP900="（適用外）","適用無し","WE適用")))))</f>
        <v/>
      </c>
      <c r="AT900" s="6" t="str">
        <f>IF(AND(AS900="WE適用",COUNTIF(Planning!$AS$10:$AS$896,$AP900&amp;"_"&amp;$AR900)&gt;0),"計画ok",IF(AND(AS900="WE適用",COUNTIF(Planning!$AS$10:$AS$896,$AP900&amp;"_"&amp;$AR900)=0),"未反映NG",""))</f>
        <v/>
      </c>
      <c r="AU900" s="6" t="str">
        <f t="shared" si="41"/>
        <v>_</v>
      </c>
    </row>
    <row r="901" spans="1:47" hidden="1" x14ac:dyDescent="0.35">
      <c r="A901" s="8"/>
      <c r="B901" s="9"/>
      <c r="C901" s="9"/>
      <c r="D901" s="9"/>
      <c r="E901" s="9"/>
      <c r="F901" s="9"/>
      <c r="G901" s="9"/>
      <c r="H901" s="9"/>
      <c r="I901" s="9"/>
      <c r="J901" s="9"/>
      <c r="K901" s="9"/>
      <c r="L901" s="9"/>
      <c r="M901" s="9"/>
      <c r="N901" s="9"/>
      <c r="O901" s="9"/>
      <c r="P901" s="9"/>
      <c r="Q901" s="9"/>
      <c r="R901" s="9"/>
      <c r="S901" s="9"/>
      <c r="T901" s="9"/>
      <c r="U901" s="9"/>
      <c r="V901" s="9"/>
      <c r="W901" s="9"/>
      <c r="X901" s="9"/>
      <c r="Y901" s="9"/>
      <c r="Z901" s="9"/>
      <c r="AA901" s="9"/>
      <c r="AB901" s="9"/>
      <c r="AC901" s="9"/>
      <c r="AD901" s="9"/>
      <c r="AE901" s="9"/>
      <c r="AF901" s="9"/>
      <c r="AG901" s="9"/>
      <c r="AH901" s="9"/>
      <c r="AI901" s="9"/>
      <c r="AJ901" s="9"/>
      <c r="AK901" s="9"/>
      <c r="AL901" s="9"/>
      <c r="AM901" s="10"/>
      <c r="AN901" s="535"/>
      <c r="AO901" s="6">
        <f t="shared" si="39"/>
        <v>0</v>
      </c>
      <c r="AP901" s="6" t="str">
        <f>IF($D901="","",IF(COUNTIF(SPDB!$B$5:$B$50,$D901)=0,"適用無い？確認して",_xlfn.XLOOKUP($D901,SPDB!$B$5:$B$50,SPDB!$H$5:$H$50,"",,)))</f>
        <v/>
      </c>
      <c r="AQ901" s="112"/>
      <c r="AR901" s="6" t="str">
        <f t="shared" si="40"/>
        <v/>
      </c>
      <c r="AS901" s="6" t="str">
        <f>IF(D901="","",IF(AP901=0,"データ無!!",IF(COUNTIF(WeDB!$D$4:$D$183,$AP901)&gt;0,"WE適用",IF(AP901="適用無い？確認して","データ無!!",IF(AP901="（適用外）","適用無し","WE適用")))))</f>
        <v/>
      </c>
      <c r="AT901" s="6" t="str">
        <f>IF(AND(AS901="WE適用",COUNTIF(Planning!$AS$10:$AS$896,$AP901&amp;"_"&amp;$AR901)&gt;0),"計画ok",IF(AND(AS901="WE適用",COUNTIF(Planning!$AS$10:$AS$896,$AP901&amp;"_"&amp;$AR901)=0),"未反映NG",""))</f>
        <v/>
      </c>
      <c r="AU901" s="6" t="str">
        <f t="shared" si="41"/>
        <v>_</v>
      </c>
    </row>
    <row r="902" spans="1:47" hidden="1" x14ac:dyDescent="0.35">
      <c r="A902" s="8"/>
      <c r="B902" s="9"/>
      <c r="C902" s="9"/>
      <c r="D902" s="9"/>
      <c r="E902" s="9"/>
      <c r="F902" s="9"/>
      <c r="G902" s="9"/>
      <c r="H902" s="9"/>
      <c r="I902" s="9"/>
      <c r="J902" s="9"/>
      <c r="K902" s="9"/>
      <c r="L902" s="9"/>
      <c r="M902" s="9"/>
      <c r="N902" s="9"/>
      <c r="O902" s="9"/>
      <c r="P902" s="9"/>
      <c r="Q902" s="9"/>
      <c r="R902" s="9"/>
      <c r="S902" s="9"/>
      <c r="T902" s="9"/>
      <c r="U902" s="9"/>
      <c r="V902" s="9"/>
      <c r="W902" s="9"/>
      <c r="X902" s="9"/>
      <c r="Y902" s="9"/>
      <c r="Z902" s="9"/>
      <c r="AA902" s="9"/>
      <c r="AB902" s="9"/>
      <c r="AC902" s="9"/>
      <c r="AD902" s="9"/>
      <c r="AE902" s="9"/>
      <c r="AF902" s="9"/>
      <c r="AG902" s="9"/>
      <c r="AH902" s="9"/>
      <c r="AI902" s="9"/>
      <c r="AJ902" s="9"/>
      <c r="AK902" s="9"/>
      <c r="AL902" s="9"/>
      <c r="AM902" s="10"/>
      <c r="AN902" s="535"/>
      <c r="AO902" s="6">
        <f t="shared" ref="AO902:AO965" si="42">LEN(D902)</f>
        <v>0</v>
      </c>
      <c r="AP902" s="6" t="str">
        <f>IF($D902="","",IF(COUNTIF(SPDB!$B$5:$B$50,$D902)=0,"適用無い？確認して",_xlfn.XLOOKUP($D902,SPDB!$B$5:$B$50,SPDB!$H$5:$H$50,"",,)))</f>
        <v/>
      </c>
      <c r="AQ902" s="112"/>
      <c r="AR902" s="6" t="str">
        <f t="shared" ref="AR902:AR965" si="43">IF(D902="","","SP")</f>
        <v/>
      </c>
      <c r="AS902" s="6" t="str">
        <f>IF(D902="","",IF(AP902=0,"データ無!!",IF(COUNTIF(WeDB!$D$4:$D$183,$AP902)&gt;0,"WE適用",IF(AP902="適用無い？確認して","データ無!!",IF(AP902="（適用外）","適用無し","WE適用")))))</f>
        <v/>
      </c>
      <c r="AT902" s="6" t="str">
        <f>IF(AND(AS902="WE適用",COUNTIF(Planning!$AS$10:$AS$896,$AP902&amp;"_"&amp;$AR902)&gt;0),"計画ok",IF(AND(AS902="WE適用",COUNTIF(Planning!$AS$10:$AS$896,$AP902&amp;"_"&amp;$AR902)=0),"未反映NG",""))</f>
        <v/>
      </c>
      <c r="AU902" s="6" t="str">
        <f t="shared" ref="AU902:AU965" si="44">AP902&amp;"_"&amp;AR902</f>
        <v>_</v>
      </c>
    </row>
    <row r="903" spans="1:47" hidden="1" x14ac:dyDescent="0.35">
      <c r="A903" s="8"/>
      <c r="B903" s="9"/>
      <c r="C903" s="9"/>
      <c r="D903" s="9"/>
      <c r="E903" s="9"/>
      <c r="F903" s="9"/>
      <c r="G903" s="9"/>
      <c r="H903" s="9"/>
      <c r="I903" s="9"/>
      <c r="J903" s="9"/>
      <c r="K903" s="9"/>
      <c r="L903" s="9"/>
      <c r="M903" s="9"/>
      <c r="N903" s="9"/>
      <c r="O903" s="9"/>
      <c r="P903" s="9"/>
      <c r="Q903" s="9"/>
      <c r="R903" s="9"/>
      <c r="S903" s="9"/>
      <c r="T903" s="9"/>
      <c r="U903" s="9"/>
      <c r="V903" s="9"/>
      <c r="W903" s="9"/>
      <c r="X903" s="9"/>
      <c r="Y903" s="9"/>
      <c r="Z903" s="9"/>
      <c r="AA903" s="9"/>
      <c r="AB903" s="9"/>
      <c r="AC903" s="9"/>
      <c r="AD903" s="9"/>
      <c r="AE903" s="9"/>
      <c r="AF903" s="9"/>
      <c r="AG903" s="9"/>
      <c r="AH903" s="9"/>
      <c r="AI903" s="9"/>
      <c r="AJ903" s="9"/>
      <c r="AK903" s="9"/>
      <c r="AL903" s="9"/>
      <c r="AM903" s="10"/>
      <c r="AN903" s="535"/>
      <c r="AO903" s="6">
        <f t="shared" si="42"/>
        <v>0</v>
      </c>
      <c r="AP903" s="6" t="str">
        <f>IF($D903="","",IF(COUNTIF(SPDB!$B$5:$B$50,$D903)=0,"適用無い？確認して",_xlfn.XLOOKUP($D903,SPDB!$B$5:$B$50,SPDB!$H$5:$H$50,"",,)))</f>
        <v/>
      </c>
      <c r="AQ903" s="112"/>
      <c r="AR903" s="6" t="str">
        <f t="shared" si="43"/>
        <v/>
      </c>
      <c r="AS903" s="6" t="str">
        <f>IF(D903="","",IF(AP903=0,"データ無!!",IF(COUNTIF(WeDB!$D$4:$D$183,$AP903)&gt;0,"WE適用",IF(AP903="適用無い？確認して","データ無!!",IF(AP903="（適用外）","適用無し","WE適用")))))</f>
        <v/>
      </c>
      <c r="AT903" s="6" t="str">
        <f>IF(AND(AS903="WE適用",COUNTIF(Planning!$AS$10:$AS$896,$AP903&amp;"_"&amp;$AR903)&gt;0),"計画ok",IF(AND(AS903="WE適用",COUNTIF(Planning!$AS$10:$AS$896,$AP903&amp;"_"&amp;$AR903)=0),"未反映NG",""))</f>
        <v/>
      </c>
      <c r="AU903" s="6" t="str">
        <f t="shared" si="44"/>
        <v>_</v>
      </c>
    </row>
    <row r="904" spans="1:47" hidden="1" x14ac:dyDescent="0.35">
      <c r="A904" s="8"/>
      <c r="B904" s="9"/>
      <c r="C904" s="9"/>
      <c r="D904" s="9"/>
      <c r="E904" s="9"/>
      <c r="F904" s="9"/>
      <c r="G904" s="9"/>
      <c r="H904" s="9"/>
      <c r="I904" s="9"/>
      <c r="J904" s="9"/>
      <c r="K904" s="9"/>
      <c r="L904" s="9"/>
      <c r="M904" s="9"/>
      <c r="N904" s="9"/>
      <c r="O904" s="9"/>
      <c r="P904" s="9"/>
      <c r="Q904" s="9"/>
      <c r="R904" s="9"/>
      <c r="S904" s="9"/>
      <c r="T904" s="9"/>
      <c r="U904" s="9"/>
      <c r="V904" s="9"/>
      <c r="W904" s="9"/>
      <c r="X904" s="9"/>
      <c r="Y904" s="9"/>
      <c r="Z904" s="9"/>
      <c r="AA904" s="9"/>
      <c r="AB904" s="9"/>
      <c r="AC904" s="9"/>
      <c r="AD904" s="9"/>
      <c r="AE904" s="9"/>
      <c r="AF904" s="9"/>
      <c r="AG904" s="9"/>
      <c r="AH904" s="9"/>
      <c r="AI904" s="9"/>
      <c r="AJ904" s="9"/>
      <c r="AK904" s="9"/>
      <c r="AL904" s="9"/>
      <c r="AM904" s="10"/>
      <c r="AN904" s="535"/>
      <c r="AO904" s="6">
        <f t="shared" si="42"/>
        <v>0</v>
      </c>
      <c r="AP904" s="6" t="str">
        <f>IF($D904="","",IF(COUNTIF(SPDB!$B$5:$B$50,$D904)=0,"適用無い？確認して",_xlfn.XLOOKUP($D904,SPDB!$B$5:$B$50,SPDB!$H$5:$H$50,"",,)))</f>
        <v/>
      </c>
      <c r="AQ904" s="112"/>
      <c r="AR904" s="6" t="str">
        <f t="shared" si="43"/>
        <v/>
      </c>
      <c r="AS904" s="6" t="str">
        <f>IF(D904="","",IF(AP904=0,"データ無!!",IF(COUNTIF(WeDB!$D$4:$D$183,$AP904)&gt;0,"WE適用",IF(AP904="適用無い？確認して","データ無!!",IF(AP904="（適用外）","適用無し","WE適用")))))</f>
        <v/>
      </c>
      <c r="AT904" s="6" t="str">
        <f>IF(AND(AS904="WE適用",COUNTIF(Planning!$AS$10:$AS$896,$AP904&amp;"_"&amp;$AR904)&gt;0),"計画ok",IF(AND(AS904="WE適用",COUNTIF(Planning!$AS$10:$AS$896,$AP904&amp;"_"&amp;$AR904)=0),"未反映NG",""))</f>
        <v/>
      </c>
      <c r="AU904" s="6" t="str">
        <f t="shared" si="44"/>
        <v>_</v>
      </c>
    </row>
    <row r="905" spans="1:47" hidden="1" x14ac:dyDescent="0.35">
      <c r="A905" s="8"/>
      <c r="B905" s="9"/>
      <c r="C905" s="9"/>
      <c r="D905" s="9"/>
      <c r="E905" s="9"/>
      <c r="F905" s="9"/>
      <c r="G905" s="9"/>
      <c r="H905" s="9"/>
      <c r="I905" s="9"/>
      <c r="J905" s="9"/>
      <c r="K905" s="9"/>
      <c r="L905" s="9"/>
      <c r="M905" s="9"/>
      <c r="N905" s="9"/>
      <c r="O905" s="9"/>
      <c r="P905" s="9"/>
      <c r="Q905" s="9"/>
      <c r="R905" s="9"/>
      <c r="S905" s="9"/>
      <c r="T905" s="9"/>
      <c r="U905" s="9"/>
      <c r="V905" s="9"/>
      <c r="W905" s="9"/>
      <c r="X905" s="9"/>
      <c r="Y905" s="9"/>
      <c r="Z905" s="9"/>
      <c r="AA905" s="9"/>
      <c r="AB905" s="9"/>
      <c r="AC905" s="9"/>
      <c r="AD905" s="9"/>
      <c r="AE905" s="9"/>
      <c r="AF905" s="9"/>
      <c r="AG905" s="9"/>
      <c r="AH905" s="9"/>
      <c r="AI905" s="9"/>
      <c r="AJ905" s="9"/>
      <c r="AK905" s="9"/>
      <c r="AL905" s="9"/>
      <c r="AM905" s="10"/>
      <c r="AN905" s="535"/>
      <c r="AO905" s="6">
        <f t="shared" si="42"/>
        <v>0</v>
      </c>
      <c r="AP905" s="6" t="str">
        <f>IF($D905="","",IF(COUNTIF(SPDB!$B$5:$B$50,$D905)=0,"適用無い？確認して",_xlfn.XLOOKUP($D905,SPDB!$B$5:$B$50,SPDB!$H$5:$H$50,"",,)))</f>
        <v/>
      </c>
      <c r="AQ905" s="112"/>
      <c r="AR905" s="6" t="str">
        <f t="shared" si="43"/>
        <v/>
      </c>
      <c r="AS905" s="6" t="str">
        <f>IF(D905="","",IF(AP905=0,"データ無!!",IF(COUNTIF(WeDB!$D$4:$D$183,$AP905)&gt;0,"WE適用",IF(AP905="適用無い？確認して","データ無!!",IF(AP905="（適用外）","適用無し","WE適用")))))</f>
        <v/>
      </c>
      <c r="AT905" s="6" t="str">
        <f>IF(AND(AS905="WE適用",COUNTIF(Planning!$AS$10:$AS$896,$AP905&amp;"_"&amp;$AR905)&gt;0),"計画ok",IF(AND(AS905="WE適用",COUNTIF(Planning!$AS$10:$AS$896,$AP905&amp;"_"&amp;$AR905)=0),"未反映NG",""))</f>
        <v/>
      </c>
      <c r="AU905" s="6" t="str">
        <f t="shared" si="44"/>
        <v>_</v>
      </c>
    </row>
    <row r="906" spans="1:47" hidden="1" x14ac:dyDescent="0.35">
      <c r="A906" s="8"/>
      <c r="B906" s="9"/>
      <c r="C906" s="9"/>
      <c r="D906" s="9"/>
      <c r="E906" s="9"/>
      <c r="F906" s="9"/>
      <c r="G906" s="9"/>
      <c r="H906" s="9"/>
      <c r="I906" s="9"/>
      <c r="J906" s="9"/>
      <c r="K906" s="9"/>
      <c r="L906" s="9"/>
      <c r="M906" s="9"/>
      <c r="N906" s="9"/>
      <c r="O906" s="9"/>
      <c r="P906" s="9"/>
      <c r="Q906" s="9"/>
      <c r="R906" s="9"/>
      <c r="S906" s="9"/>
      <c r="T906" s="9"/>
      <c r="U906" s="9"/>
      <c r="V906" s="9"/>
      <c r="W906" s="9"/>
      <c r="X906" s="9"/>
      <c r="Y906" s="9"/>
      <c r="Z906" s="9"/>
      <c r="AA906" s="9"/>
      <c r="AB906" s="9"/>
      <c r="AC906" s="9"/>
      <c r="AD906" s="9"/>
      <c r="AE906" s="9"/>
      <c r="AF906" s="9"/>
      <c r="AG906" s="9"/>
      <c r="AH906" s="9"/>
      <c r="AI906" s="9"/>
      <c r="AJ906" s="9"/>
      <c r="AK906" s="9"/>
      <c r="AL906" s="9"/>
      <c r="AM906" s="10"/>
      <c r="AN906" s="535"/>
      <c r="AO906" s="6">
        <f t="shared" si="42"/>
        <v>0</v>
      </c>
      <c r="AP906" s="6" t="str">
        <f>IF($D906="","",IF(COUNTIF(SPDB!$B$5:$B$50,$D906)=0,"適用無い？確認して",_xlfn.XLOOKUP($D906,SPDB!$B$5:$B$50,SPDB!$H$5:$H$50,"",,)))</f>
        <v/>
      </c>
      <c r="AQ906" s="112"/>
      <c r="AR906" s="6" t="str">
        <f t="shared" si="43"/>
        <v/>
      </c>
      <c r="AS906" s="6" t="str">
        <f>IF(D906="","",IF(AP906=0,"データ無!!",IF(COUNTIF(WeDB!$D$4:$D$183,$AP906)&gt;0,"WE適用",IF(AP906="適用無い？確認して","データ無!!",IF(AP906="（適用外）","適用無し","WE適用")))))</f>
        <v/>
      </c>
      <c r="AT906" s="6" t="str">
        <f>IF(AND(AS906="WE適用",COUNTIF(Planning!$AS$10:$AS$896,$AP906&amp;"_"&amp;$AR906)&gt;0),"計画ok",IF(AND(AS906="WE適用",COUNTIF(Planning!$AS$10:$AS$896,$AP906&amp;"_"&amp;$AR906)=0),"未反映NG",""))</f>
        <v/>
      </c>
      <c r="AU906" s="6" t="str">
        <f t="shared" si="44"/>
        <v>_</v>
      </c>
    </row>
    <row r="907" spans="1:47" hidden="1" x14ac:dyDescent="0.35">
      <c r="A907" s="8"/>
      <c r="B907" s="9"/>
      <c r="C907" s="9"/>
      <c r="D907" s="9"/>
      <c r="E907" s="9"/>
      <c r="F907" s="9"/>
      <c r="G907" s="9"/>
      <c r="H907" s="9"/>
      <c r="I907" s="9"/>
      <c r="J907" s="9"/>
      <c r="K907" s="9"/>
      <c r="L907" s="9"/>
      <c r="M907" s="9"/>
      <c r="N907" s="9"/>
      <c r="O907" s="9"/>
      <c r="P907" s="9"/>
      <c r="Q907" s="9"/>
      <c r="R907" s="9"/>
      <c r="S907" s="9"/>
      <c r="T907" s="9"/>
      <c r="U907" s="9"/>
      <c r="V907" s="9"/>
      <c r="W907" s="9"/>
      <c r="X907" s="9"/>
      <c r="Y907" s="9"/>
      <c r="Z907" s="9"/>
      <c r="AA907" s="9"/>
      <c r="AB907" s="9"/>
      <c r="AC907" s="9"/>
      <c r="AD907" s="9"/>
      <c r="AE907" s="9"/>
      <c r="AF907" s="9"/>
      <c r="AG907" s="9"/>
      <c r="AH907" s="9"/>
      <c r="AI907" s="9"/>
      <c r="AJ907" s="9"/>
      <c r="AK907" s="9"/>
      <c r="AL907" s="9"/>
      <c r="AM907" s="10"/>
      <c r="AN907" s="535"/>
      <c r="AO907" s="6">
        <f t="shared" si="42"/>
        <v>0</v>
      </c>
      <c r="AP907" s="6" t="str">
        <f>IF($D907="","",IF(COUNTIF(SPDB!$B$5:$B$50,$D907)=0,"適用無い？確認して",_xlfn.XLOOKUP($D907,SPDB!$B$5:$B$50,SPDB!$H$5:$H$50,"",,)))</f>
        <v/>
      </c>
      <c r="AQ907" s="112"/>
      <c r="AR907" s="6" t="str">
        <f t="shared" si="43"/>
        <v/>
      </c>
      <c r="AS907" s="6" t="str">
        <f>IF(D907="","",IF(AP907=0,"データ無!!",IF(COUNTIF(WeDB!$D$4:$D$183,$AP907)&gt;0,"WE適用",IF(AP907="適用無い？確認して","データ無!!",IF(AP907="（適用外）","適用無し","WE適用")))))</f>
        <v/>
      </c>
      <c r="AT907" s="6" t="str">
        <f>IF(AND(AS907="WE適用",COUNTIF(Planning!$AS$10:$AS$896,$AP907&amp;"_"&amp;$AR907)&gt;0),"計画ok",IF(AND(AS907="WE適用",COUNTIF(Planning!$AS$10:$AS$896,$AP907&amp;"_"&amp;$AR907)=0),"未反映NG",""))</f>
        <v/>
      </c>
      <c r="AU907" s="6" t="str">
        <f t="shared" si="44"/>
        <v>_</v>
      </c>
    </row>
    <row r="908" spans="1:47" hidden="1" x14ac:dyDescent="0.35">
      <c r="A908" s="8"/>
      <c r="B908" s="9"/>
      <c r="C908" s="9"/>
      <c r="D908" s="9"/>
      <c r="E908" s="9"/>
      <c r="F908" s="9"/>
      <c r="G908" s="9"/>
      <c r="H908" s="9"/>
      <c r="I908" s="9"/>
      <c r="J908" s="9"/>
      <c r="K908" s="9"/>
      <c r="L908" s="9"/>
      <c r="M908" s="9"/>
      <c r="N908" s="9"/>
      <c r="O908" s="9"/>
      <c r="P908" s="9"/>
      <c r="Q908" s="9"/>
      <c r="R908" s="9"/>
      <c r="S908" s="9"/>
      <c r="T908" s="9"/>
      <c r="U908" s="9"/>
      <c r="V908" s="9"/>
      <c r="W908" s="9"/>
      <c r="X908" s="9"/>
      <c r="Y908" s="9"/>
      <c r="Z908" s="9"/>
      <c r="AA908" s="9"/>
      <c r="AB908" s="9"/>
      <c r="AC908" s="9"/>
      <c r="AD908" s="9"/>
      <c r="AE908" s="9"/>
      <c r="AF908" s="9"/>
      <c r="AG908" s="9"/>
      <c r="AH908" s="9"/>
      <c r="AI908" s="9"/>
      <c r="AJ908" s="9"/>
      <c r="AK908" s="9"/>
      <c r="AL908" s="9"/>
      <c r="AM908" s="10"/>
      <c r="AN908" s="535"/>
      <c r="AO908" s="6">
        <f t="shared" si="42"/>
        <v>0</v>
      </c>
      <c r="AP908" s="6" t="str">
        <f>IF($D908="","",IF(COUNTIF(SPDB!$B$5:$B$50,$D908)=0,"適用無い？確認して",_xlfn.XLOOKUP($D908,SPDB!$B$5:$B$50,SPDB!$H$5:$H$50,"",,)))</f>
        <v/>
      </c>
      <c r="AQ908" s="112"/>
      <c r="AR908" s="6" t="str">
        <f t="shared" si="43"/>
        <v/>
      </c>
      <c r="AS908" s="6" t="str">
        <f>IF(D908="","",IF(AP908=0,"データ無!!",IF(COUNTIF(WeDB!$D$4:$D$183,$AP908)&gt;0,"WE適用",IF(AP908="適用無い？確認して","データ無!!",IF(AP908="（適用外）","適用無し","WE適用")))))</f>
        <v/>
      </c>
      <c r="AT908" s="6" t="str">
        <f>IF(AND(AS908="WE適用",COUNTIF(Planning!$AS$10:$AS$896,$AP908&amp;"_"&amp;$AR908)&gt;0),"計画ok",IF(AND(AS908="WE適用",COUNTIF(Planning!$AS$10:$AS$896,$AP908&amp;"_"&amp;$AR908)=0),"未反映NG",""))</f>
        <v/>
      </c>
      <c r="AU908" s="6" t="str">
        <f t="shared" si="44"/>
        <v>_</v>
      </c>
    </row>
    <row r="909" spans="1:47" hidden="1" x14ac:dyDescent="0.35">
      <c r="A909" s="8"/>
      <c r="B909" s="9"/>
      <c r="C909" s="9"/>
      <c r="D909" s="9"/>
      <c r="E909" s="9"/>
      <c r="F909" s="9"/>
      <c r="G909" s="9"/>
      <c r="H909" s="9"/>
      <c r="I909" s="9"/>
      <c r="J909" s="9"/>
      <c r="K909" s="9"/>
      <c r="L909" s="9"/>
      <c r="M909" s="9"/>
      <c r="N909" s="9"/>
      <c r="O909" s="9"/>
      <c r="P909" s="9"/>
      <c r="Q909" s="9"/>
      <c r="R909" s="9"/>
      <c r="S909" s="9"/>
      <c r="T909" s="9"/>
      <c r="U909" s="9"/>
      <c r="V909" s="9"/>
      <c r="W909" s="9"/>
      <c r="X909" s="9"/>
      <c r="Y909" s="9"/>
      <c r="Z909" s="9"/>
      <c r="AA909" s="9"/>
      <c r="AB909" s="9"/>
      <c r="AC909" s="9"/>
      <c r="AD909" s="9"/>
      <c r="AE909" s="9"/>
      <c r="AF909" s="9"/>
      <c r="AG909" s="9"/>
      <c r="AH909" s="9"/>
      <c r="AI909" s="9"/>
      <c r="AJ909" s="9"/>
      <c r="AK909" s="9"/>
      <c r="AL909" s="9"/>
      <c r="AM909" s="10"/>
      <c r="AN909" s="535"/>
      <c r="AO909" s="6">
        <f t="shared" si="42"/>
        <v>0</v>
      </c>
      <c r="AP909" s="6" t="str">
        <f>IF($D909="","",IF(COUNTIF(SPDB!$B$5:$B$50,$D909)=0,"適用無い？確認して",_xlfn.XLOOKUP($D909,SPDB!$B$5:$B$50,SPDB!$H$5:$H$50,"",,)))</f>
        <v/>
      </c>
      <c r="AQ909" s="112"/>
      <c r="AR909" s="6" t="str">
        <f t="shared" si="43"/>
        <v/>
      </c>
      <c r="AS909" s="6" t="str">
        <f>IF(D909="","",IF(AP909=0,"データ無!!",IF(COUNTIF(WeDB!$D$4:$D$183,$AP909)&gt;0,"WE適用",IF(AP909="適用無い？確認して","データ無!!",IF(AP909="（適用外）","適用無し","WE適用")))))</f>
        <v/>
      </c>
      <c r="AT909" s="6" t="str">
        <f>IF(AND(AS909="WE適用",COUNTIF(Planning!$AS$10:$AS$896,$AP909&amp;"_"&amp;$AR909)&gt;0),"計画ok",IF(AND(AS909="WE適用",COUNTIF(Planning!$AS$10:$AS$896,$AP909&amp;"_"&amp;$AR909)=0),"未反映NG",""))</f>
        <v/>
      </c>
      <c r="AU909" s="6" t="str">
        <f t="shared" si="44"/>
        <v>_</v>
      </c>
    </row>
    <row r="910" spans="1:47" hidden="1" x14ac:dyDescent="0.35">
      <c r="A910" s="8"/>
      <c r="B910" s="9"/>
      <c r="C910" s="9"/>
      <c r="D910" s="9"/>
      <c r="E910" s="9"/>
      <c r="F910" s="9"/>
      <c r="G910" s="9"/>
      <c r="H910" s="9"/>
      <c r="I910" s="9"/>
      <c r="J910" s="9"/>
      <c r="K910" s="9"/>
      <c r="L910" s="9"/>
      <c r="M910" s="9"/>
      <c r="N910" s="9"/>
      <c r="O910" s="9"/>
      <c r="P910" s="9"/>
      <c r="Q910" s="9"/>
      <c r="R910" s="9"/>
      <c r="S910" s="9"/>
      <c r="T910" s="9"/>
      <c r="U910" s="9"/>
      <c r="V910" s="9"/>
      <c r="W910" s="9"/>
      <c r="X910" s="9"/>
      <c r="Y910" s="9"/>
      <c r="Z910" s="9"/>
      <c r="AA910" s="9"/>
      <c r="AB910" s="9"/>
      <c r="AC910" s="9"/>
      <c r="AD910" s="9"/>
      <c r="AE910" s="9"/>
      <c r="AF910" s="9"/>
      <c r="AG910" s="9"/>
      <c r="AH910" s="9"/>
      <c r="AI910" s="9"/>
      <c r="AJ910" s="9"/>
      <c r="AK910" s="9"/>
      <c r="AL910" s="9"/>
      <c r="AM910" s="10"/>
      <c r="AN910" s="535"/>
      <c r="AO910" s="6">
        <f t="shared" si="42"/>
        <v>0</v>
      </c>
      <c r="AP910" s="6" t="str">
        <f>IF($D910="","",IF(COUNTIF(SPDB!$B$5:$B$50,$D910)=0,"適用無い？確認して",_xlfn.XLOOKUP($D910,SPDB!$B$5:$B$50,SPDB!$H$5:$H$50,"",,)))</f>
        <v/>
      </c>
      <c r="AQ910" s="112"/>
      <c r="AR910" s="6" t="str">
        <f t="shared" si="43"/>
        <v/>
      </c>
      <c r="AS910" s="6" t="str">
        <f>IF(D910="","",IF(AP910=0,"データ無!!",IF(COUNTIF(WeDB!$D$4:$D$183,$AP910)&gt;0,"WE適用",IF(AP910="適用無い？確認して","データ無!!",IF(AP910="（適用外）","適用無し","WE適用")))))</f>
        <v/>
      </c>
      <c r="AT910" s="6" t="str">
        <f>IF(AND(AS910="WE適用",COUNTIF(Planning!$AS$10:$AS$896,$AP910&amp;"_"&amp;$AR910)&gt;0),"計画ok",IF(AND(AS910="WE適用",COUNTIF(Planning!$AS$10:$AS$896,$AP910&amp;"_"&amp;$AR910)=0),"未反映NG",""))</f>
        <v/>
      </c>
      <c r="AU910" s="6" t="str">
        <f t="shared" si="44"/>
        <v>_</v>
      </c>
    </row>
    <row r="911" spans="1:47" hidden="1" x14ac:dyDescent="0.35">
      <c r="A911" s="8"/>
      <c r="B911" s="9"/>
      <c r="C911" s="9"/>
      <c r="D911" s="9"/>
      <c r="E911" s="9"/>
      <c r="F911" s="9"/>
      <c r="G911" s="9"/>
      <c r="H911" s="9"/>
      <c r="I911" s="9"/>
      <c r="J911" s="9"/>
      <c r="K911" s="9"/>
      <c r="L911" s="9"/>
      <c r="M911" s="9"/>
      <c r="N911" s="9"/>
      <c r="O911" s="9"/>
      <c r="P911" s="9"/>
      <c r="Q911" s="9"/>
      <c r="R911" s="9"/>
      <c r="S911" s="9"/>
      <c r="T911" s="9"/>
      <c r="U911" s="9"/>
      <c r="V911" s="9"/>
      <c r="W911" s="9"/>
      <c r="X911" s="9"/>
      <c r="Y911" s="9"/>
      <c r="Z911" s="9"/>
      <c r="AA911" s="9"/>
      <c r="AB911" s="9"/>
      <c r="AC911" s="9"/>
      <c r="AD911" s="9"/>
      <c r="AE911" s="9"/>
      <c r="AF911" s="9"/>
      <c r="AG911" s="9"/>
      <c r="AH911" s="9"/>
      <c r="AI911" s="9"/>
      <c r="AJ911" s="9"/>
      <c r="AK911" s="9"/>
      <c r="AL911" s="9"/>
      <c r="AM911" s="10"/>
      <c r="AN911" s="535"/>
      <c r="AO911" s="6">
        <f t="shared" si="42"/>
        <v>0</v>
      </c>
      <c r="AP911" s="6" t="str">
        <f>IF($D911="","",IF(COUNTIF(SPDB!$B$5:$B$50,$D911)=0,"適用無い？確認して",_xlfn.XLOOKUP($D911,SPDB!$B$5:$B$50,SPDB!$H$5:$H$50,"",,)))</f>
        <v/>
      </c>
      <c r="AQ911" s="112"/>
      <c r="AR911" s="6" t="str">
        <f t="shared" si="43"/>
        <v/>
      </c>
      <c r="AS911" s="6" t="str">
        <f>IF(D911="","",IF(AP911=0,"データ無!!",IF(COUNTIF(WeDB!$D$4:$D$183,$AP911)&gt;0,"WE適用",IF(AP911="適用無い？確認して","データ無!!",IF(AP911="（適用外）","適用無し","WE適用")))))</f>
        <v/>
      </c>
      <c r="AT911" s="6" t="str">
        <f>IF(AND(AS911="WE適用",COUNTIF(Planning!$AS$10:$AS$896,$AP911&amp;"_"&amp;$AR911)&gt;0),"計画ok",IF(AND(AS911="WE適用",COUNTIF(Planning!$AS$10:$AS$896,$AP911&amp;"_"&amp;$AR911)=0),"未反映NG",""))</f>
        <v/>
      </c>
      <c r="AU911" s="6" t="str">
        <f t="shared" si="44"/>
        <v>_</v>
      </c>
    </row>
    <row r="912" spans="1:47" hidden="1" x14ac:dyDescent="0.35">
      <c r="A912" s="8"/>
      <c r="B912" s="9"/>
      <c r="C912" s="9"/>
      <c r="D912" s="9"/>
      <c r="E912" s="9"/>
      <c r="F912" s="9"/>
      <c r="G912" s="9"/>
      <c r="H912" s="9"/>
      <c r="I912" s="9"/>
      <c r="J912" s="9"/>
      <c r="K912" s="9"/>
      <c r="L912" s="9"/>
      <c r="M912" s="9"/>
      <c r="N912" s="9"/>
      <c r="O912" s="9"/>
      <c r="P912" s="9"/>
      <c r="Q912" s="9"/>
      <c r="R912" s="9"/>
      <c r="S912" s="9"/>
      <c r="T912" s="9"/>
      <c r="U912" s="9"/>
      <c r="V912" s="9"/>
      <c r="W912" s="9"/>
      <c r="X912" s="9"/>
      <c r="Y912" s="9"/>
      <c r="Z912" s="9"/>
      <c r="AA912" s="9"/>
      <c r="AB912" s="9"/>
      <c r="AC912" s="9"/>
      <c r="AD912" s="9"/>
      <c r="AE912" s="9"/>
      <c r="AF912" s="9"/>
      <c r="AG912" s="9"/>
      <c r="AH912" s="9"/>
      <c r="AI912" s="9"/>
      <c r="AJ912" s="9"/>
      <c r="AK912" s="9"/>
      <c r="AL912" s="9"/>
      <c r="AM912" s="10"/>
      <c r="AN912" s="535"/>
      <c r="AO912" s="6">
        <f t="shared" si="42"/>
        <v>0</v>
      </c>
      <c r="AP912" s="6" t="str">
        <f>IF($D912="","",IF(COUNTIF(SPDB!$B$5:$B$50,$D912)=0,"適用無い？確認して",_xlfn.XLOOKUP($D912,SPDB!$B$5:$B$50,SPDB!$H$5:$H$50,"",,)))</f>
        <v/>
      </c>
      <c r="AQ912" s="112"/>
      <c r="AR912" s="6" t="str">
        <f t="shared" si="43"/>
        <v/>
      </c>
      <c r="AS912" s="6" t="str">
        <f>IF(D912="","",IF(AP912=0,"データ無!!",IF(COUNTIF(WeDB!$D$4:$D$183,$AP912)&gt;0,"WE適用",IF(AP912="適用無い？確認して","データ無!!",IF(AP912="（適用外）","適用無し","WE適用")))))</f>
        <v/>
      </c>
      <c r="AT912" s="6" t="str">
        <f>IF(AND(AS912="WE適用",COUNTIF(Planning!$AS$10:$AS$896,$AP912&amp;"_"&amp;$AR912)&gt;0),"計画ok",IF(AND(AS912="WE適用",COUNTIF(Planning!$AS$10:$AS$896,$AP912&amp;"_"&amp;$AR912)=0),"未反映NG",""))</f>
        <v/>
      </c>
      <c r="AU912" s="6" t="str">
        <f t="shared" si="44"/>
        <v>_</v>
      </c>
    </row>
    <row r="913" spans="1:47" hidden="1" x14ac:dyDescent="0.35">
      <c r="A913" s="8"/>
      <c r="B913" s="9"/>
      <c r="C913" s="9"/>
      <c r="D913" s="9"/>
      <c r="E913" s="9"/>
      <c r="F913" s="9"/>
      <c r="G913" s="9"/>
      <c r="H913" s="9"/>
      <c r="I913" s="9"/>
      <c r="J913" s="9"/>
      <c r="K913" s="9"/>
      <c r="L913" s="9"/>
      <c r="M913" s="9"/>
      <c r="N913" s="9"/>
      <c r="O913" s="9"/>
      <c r="P913" s="9"/>
      <c r="Q913" s="9"/>
      <c r="R913" s="9"/>
      <c r="S913" s="9"/>
      <c r="T913" s="9"/>
      <c r="U913" s="9"/>
      <c r="V913" s="9"/>
      <c r="W913" s="9"/>
      <c r="X913" s="9"/>
      <c r="Y913" s="9"/>
      <c r="Z913" s="9"/>
      <c r="AA913" s="9"/>
      <c r="AB913" s="9"/>
      <c r="AC913" s="9"/>
      <c r="AD913" s="9"/>
      <c r="AE913" s="9"/>
      <c r="AF913" s="9"/>
      <c r="AG913" s="9"/>
      <c r="AH913" s="9"/>
      <c r="AI913" s="9"/>
      <c r="AJ913" s="9"/>
      <c r="AK913" s="9"/>
      <c r="AL913" s="9"/>
      <c r="AM913" s="10"/>
      <c r="AN913" s="535"/>
      <c r="AO913" s="6">
        <f t="shared" si="42"/>
        <v>0</v>
      </c>
      <c r="AP913" s="6" t="str">
        <f>IF($D913="","",IF(COUNTIF(SPDB!$B$5:$B$50,$D913)=0,"適用無い？確認して",_xlfn.XLOOKUP($D913,SPDB!$B$5:$B$50,SPDB!$H$5:$H$50,"",,)))</f>
        <v/>
      </c>
      <c r="AQ913" s="112"/>
      <c r="AR913" s="6" t="str">
        <f t="shared" si="43"/>
        <v/>
      </c>
      <c r="AS913" s="6" t="str">
        <f>IF(D913="","",IF(AP913=0,"データ無!!",IF(COUNTIF(WeDB!$D$4:$D$183,$AP913)&gt;0,"WE適用",IF(AP913="適用無い？確認して","データ無!!",IF(AP913="（適用外）","適用無し","WE適用")))))</f>
        <v/>
      </c>
      <c r="AT913" s="6" t="str">
        <f>IF(AND(AS913="WE適用",COUNTIF(Planning!$AS$10:$AS$896,$AP913&amp;"_"&amp;$AR913)&gt;0),"計画ok",IF(AND(AS913="WE適用",COUNTIF(Planning!$AS$10:$AS$896,$AP913&amp;"_"&amp;$AR913)=0),"未反映NG",""))</f>
        <v/>
      </c>
      <c r="AU913" s="6" t="str">
        <f t="shared" si="44"/>
        <v>_</v>
      </c>
    </row>
    <row r="914" spans="1:47" hidden="1" x14ac:dyDescent="0.35">
      <c r="A914" s="8"/>
      <c r="B914" s="9"/>
      <c r="C914" s="9"/>
      <c r="D914" s="9"/>
      <c r="E914" s="9"/>
      <c r="F914" s="9"/>
      <c r="G914" s="9"/>
      <c r="H914" s="9"/>
      <c r="I914" s="9"/>
      <c r="J914" s="9"/>
      <c r="K914" s="9"/>
      <c r="L914" s="9"/>
      <c r="M914" s="9"/>
      <c r="N914" s="9"/>
      <c r="O914" s="9"/>
      <c r="P914" s="9"/>
      <c r="Q914" s="9"/>
      <c r="R914" s="9"/>
      <c r="S914" s="9"/>
      <c r="T914" s="9"/>
      <c r="U914" s="9"/>
      <c r="V914" s="9"/>
      <c r="W914" s="9"/>
      <c r="X914" s="9"/>
      <c r="Y914" s="9"/>
      <c r="Z914" s="9"/>
      <c r="AA914" s="9"/>
      <c r="AB914" s="9"/>
      <c r="AC914" s="9"/>
      <c r="AD914" s="9"/>
      <c r="AE914" s="9"/>
      <c r="AF914" s="9"/>
      <c r="AG914" s="9"/>
      <c r="AH914" s="9"/>
      <c r="AI914" s="9"/>
      <c r="AJ914" s="9"/>
      <c r="AK914" s="9"/>
      <c r="AL914" s="9"/>
      <c r="AM914" s="10"/>
      <c r="AN914" s="535"/>
      <c r="AO914" s="6">
        <f t="shared" si="42"/>
        <v>0</v>
      </c>
      <c r="AP914" s="6" t="str">
        <f>IF($D914="","",IF(COUNTIF(SPDB!$B$5:$B$50,$D914)=0,"適用無い？確認して",_xlfn.XLOOKUP($D914,SPDB!$B$5:$B$50,SPDB!$H$5:$H$50,"",,)))</f>
        <v/>
      </c>
      <c r="AQ914" s="112"/>
      <c r="AR914" s="6" t="str">
        <f t="shared" si="43"/>
        <v/>
      </c>
      <c r="AS914" s="6" t="str">
        <f>IF(D914="","",IF(AP914=0,"データ無!!",IF(COUNTIF(WeDB!$D$4:$D$183,$AP914)&gt;0,"WE適用",IF(AP914="適用無い？確認して","データ無!!",IF(AP914="（適用外）","適用無し","WE適用")))))</f>
        <v/>
      </c>
      <c r="AT914" s="6" t="str">
        <f>IF(AND(AS914="WE適用",COUNTIF(Planning!$AS$10:$AS$896,$AP914&amp;"_"&amp;$AR914)&gt;0),"計画ok",IF(AND(AS914="WE適用",COUNTIF(Planning!$AS$10:$AS$896,$AP914&amp;"_"&amp;$AR914)=0),"未反映NG",""))</f>
        <v/>
      </c>
      <c r="AU914" s="6" t="str">
        <f t="shared" si="44"/>
        <v>_</v>
      </c>
    </row>
    <row r="915" spans="1:47" hidden="1" x14ac:dyDescent="0.35">
      <c r="A915" s="8"/>
      <c r="B915" s="9"/>
      <c r="C915" s="9"/>
      <c r="D915" s="9"/>
      <c r="E915" s="9"/>
      <c r="F915" s="9"/>
      <c r="G915" s="9"/>
      <c r="H915" s="9"/>
      <c r="I915" s="9"/>
      <c r="J915" s="9"/>
      <c r="K915" s="9"/>
      <c r="L915" s="9"/>
      <c r="M915" s="9"/>
      <c r="N915" s="9"/>
      <c r="O915" s="9"/>
      <c r="P915" s="9"/>
      <c r="Q915" s="9"/>
      <c r="R915" s="9"/>
      <c r="S915" s="9"/>
      <c r="T915" s="9"/>
      <c r="U915" s="9"/>
      <c r="V915" s="9"/>
      <c r="W915" s="9"/>
      <c r="X915" s="9"/>
      <c r="Y915" s="9"/>
      <c r="Z915" s="9"/>
      <c r="AA915" s="9"/>
      <c r="AB915" s="9"/>
      <c r="AC915" s="9"/>
      <c r="AD915" s="9"/>
      <c r="AE915" s="9"/>
      <c r="AF915" s="9"/>
      <c r="AG915" s="9"/>
      <c r="AH915" s="9"/>
      <c r="AI915" s="9"/>
      <c r="AJ915" s="9"/>
      <c r="AK915" s="9"/>
      <c r="AL915" s="9"/>
      <c r="AM915" s="10"/>
      <c r="AN915" s="535"/>
      <c r="AO915" s="6">
        <f t="shared" si="42"/>
        <v>0</v>
      </c>
      <c r="AP915" s="6" t="str">
        <f>IF($D915="","",IF(COUNTIF(SPDB!$B$5:$B$50,$D915)=0,"適用無い？確認して",_xlfn.XLOOKUP($D915,SPDB!$B$5:$B$50,SPDB!$H$5:$H$50,"",,)))</f>
        <v/>
      </c>
      <c r="AQ915" s="112"/>
      <c r="AR915" s="6" t="str">
        <f t="shared" si="43"/>
        <v/>
      </c>
      <c r="AS915" s="6" t="str">
        <f>IF(D915="","",IF(AP915=0,"データ無!!",IF(COUNTIF(WeDB!$D$4:$D$183,$AP915)&gt;0,"WE適用",IF(AP915="適用無い？確認して","データ無!!",IF(AP915="（適用外）","適用無し","WE適用")))))</f>
        <v/>
      </c>
      <c r="AT915" s="6" t="str">
        <f>IF(AND(AS915="WE適用",COUNTIF(Planning!$AS$10:$AS$896,$AP915&amp;"_"&amp;$AR915)&gt;0),"計画ok",IF(AND(AS915="WE適用",COUNTIF(Planning!$AS$10:$AS$896,$AP915&amp;"_"&amp;$AR915)=0),"未反映NG",""))</f>
        <v/>
      </c>
      <c r="AU915" s="6" t="str">
        <f t="shared" si="44"/>
        <v>_</v>
      </c>
    </row>
    <row r="916" spans="1:47" hidden="1" x14ac:dyDescent="0.35">
      <c r="A916" s="8"/>
      <c r="B916" s="9"/>
      <c r="C916" s="9"/>
      <c r="D916" s="9"/>
      <c r="E916" s="9"/>
      <c r="F916" s="9"/>
      <c r="G916" s="9"/>
      <c r="H916" s="9"/>
      <c r="I916" s="9"/>
      <c r="J916" s="9"/>
      <c r="K916" s="9"/>
      <c r="L916" s="9"/>
      <c r="M916" s="9"/>
      <c r="N916" s="9"/>
      <c r="O916" s="9"/>
      <c r="P916" s="9"/>
      <c r="Q916" s="9"/>
      <c r="R916" s="9"/>
      <c r="S916" s="9"/>
      <c r="T916" s="9"/>
      <c r="U916" s="9"/>
      <c r="V916" s="9"/>
      <c r="W916" s="9"/>
      <c r="X916" s="9"/>
      <c r="Y916" s="9"/>
      <c r="Z916" s="9"/>
      <c r="AA916" s="9"/>
      <c r="AB916" s="9"/>
      <c r="AC916" s="9"/>
      <c r="AD916" s="9"/>
      <c r="AE916" s="9"/>
      <c r="AF916" s="9"/>
      <c r="AG916" s="9"/>
      <c r="AH916" s="9"/>
      <c r="AI916" s="9"/>
      <c r="AJ916" s="9"/>
      <c r="AK916" s="9"/>
      <c r="AL916" s="9"/>
      <c r="AM916" s="10"/>
      <c r="AN916" s="535"/>
      <c r="AO916" s="6">
        <f t="shared" si="42"/>
        <v>0</v>
      </c>
      <c r="AP916" s="6" t="str">
        <f>IF($D916="","",IF(COUNTIF(SPDB!$B$5:$B$50,$D916)=0,"適用無い？確認して",_xlfn.XLOOKUP($D916,SPDB!$B$5:$B$50,SPDB!$H$5:$H$50,"",,)))</f>
        <v/>
      </c>
      <c r="AQ916" s="112"/>
      <c r="AR916" s="6" t="str">
        <f t="shared" si="43"/>
        <v/>
      </c>
      <c r="AS916" s="6" t="str">
        <f>IF(D916="","",IF(AP916=0,"データ無!!",IF(COUNTIF(WeDB!$D$4:$D$183,$AP916)&gt;0,"WE適用",IF(AP916="適用無い？確認して","データ無!!",IF(AP916="（適用外）","適用無し","WE適用")))))</f>
        <v/>
      </c>
      <c r="AT916" s="6" t="str">
        <f>IF(AND(AS916="WE適用",COUNTIF(Planning!$AS$10:$AS$896,$AP916&amp;"_"&amp;$AR916)&gt;0),"計画ok",IF(AND(AS916="WE適用",COUNTIF(Planning!$AS$10:$AS$896,$AP916&amp;"_"&amp;$AR916)=0),"未反映NG",""))</f>
        <v/>
      </c>
      <c r="AU916" s="6" t="str">
        <f t="shared" si="44"/>
        <v>_</v>
      </c>
    </row>
    <row r="917" spans="1:47" hidden="1" x14ac:dyDescent="0.35">
      <c r="A917" s="8"/>
      <c r="B917" s="9"/>
      <c r="C917" s="9"/>
      <c r="D917" s="9"/>
      <c r="E917" s="9"/>
      <c r="F917" s="9"/>
      <c r="G917" s="9"/>
      <c r="H917" s="9"/>
      <c r="I917" s="9"/>
      <c r="J917" s="9"/>
      <c r="K917" s="9"/>
      <c r="L917" s="9"/>
      <c r="M917" s="9"/>
      <c r="N917" s="9"/>
      <c r="O917" s="9"/>
      <c r="P917" s="9"/>
      <c r="Q917" s="9"/>
      <c r="R917" s="9"/>
      <c r="S917" s="9"/>
      <c r="T917" s="9"/>
      <c r="U917" s="9"/>
      <c r="V917" s="9"/>
      <c r="W917" s="9"/>
      <c r="X917" s="9"/>
      <c r="Y917" s="9"/>
      <c r="Z917" s="9"/>
      <c r="AA917" s="9"/>
      <c r="AB917" s="9"/>
      <c r="AC917" s="9"/>
      <c r="AD917" s="9"/>
      <c r="AE917" s="9"/>
      <c r="AF917" s="9"/>
      <c r="AG917" s="9"/>
      <c r="AH917" s="9"/>
      <c r="AI917" s="9"/>
      <c r="AJ917" s="9"/>
      <c r="AK917" s="9"/>
      <c r="AL917" s="9"/>
      <c r="AM917" s="10"/>
      <c r="AN917" s="535"/>
      <c r="AO917" s="6">
        <f t="shared" si="42"/>
        <v>0</v>
      </c>
      <c r="AP917" s="6" t="str">
        <f>IF($D917="","",IF(COUNTIF(SPDB!$B$5:$B$50,$D917)=0,"適用無い？確認して",_xlfn.XLOOKUP($D917,SPDB!$B$5:$B$50,SPDB!$H$5:$H$50,"",,)))</f>
        <v/>
      </c>
      <c r="AQ917" s="112"/>
      <c r="AR917" s="6" t="str">
        <f t="shared" si="43"/>
        <v/>
      </c>
      <c r="AS917" s="6" t="str">
        <f>IF(D917="","",IF(AP917=0,"データ無!!",IF(COUNTIF(WeDB!$D$4:$D$183,$AP917)&gt;0,"WE適用",IF(AP917="適用無い？確認して","データ無!!",IF(AP917="（適用外）","適用無し","WE適用")))))</f>
        <v/>
      </c>
      <c r="AT917" s="6" t="str">
        <f>IF(AND(AS917="WE適用",COUNTIF(Planning!$AS$10:$AS$896,$AP917&amp;"_"&amp;$AR917)&gt;0),"計画ok",IF(AND(AS917="WE適用",COUNTIF(Planning!$AS$10:$AS$896,$AP917&amp;"_"&amp;$AR917)=0),"未反映NG",""))</f>
        <v/>
      </c>
      <c r="AU917" s="6" t="str">
        <f t="shared" si="44"/>
        <v>_</v>
      </c>
    </row>
    <row r="918" spans="1:47" hidden="1" x14ac:dyDescent="0.35">
      <c r="A918" s="8"/>
      <c r="B918" s="9"/>
      <c r="C918" s="9"/>
      <c r="D918" s="9"/>
      <c r="E918" s="9"/>
      <c r="F918" s="9"/>
      <c r="G918" s="9"/>
      <c r="H918" s="9"/>
      <c r="I918" s="9"/>
      <c r="J918" s="9"/>
      <c r="K918" s="9"/>
      <c r="L918" s="9"/>
      <c r="M918" s="9"/>
      <c r="N918" s="9"/>
      <c r="O918" s="9"/>
      <c r="P918" s="9"/>
      <c r="Q918" s="9"/>
      <c r="R918" s="9"/>
      <c r="S918" s="9"/>
      <c r="T918" s="9"/>
      <c r="U918" s="9"/>
      <c r="V918" s="9"/>
      <c r="W918" s="9"/>
      <c r="X918" s="9"/>
      <c r="Y918" s="9"/>
      <c r="Z918" s="9"/>
      <c r="AA918" s="9"/>
      <c r="AB918" s="9"/>
      <c r="AC918" s="9"/>
      <c r="AD918" s="9"/>
      <c r="AE918" s="9"/>
      <c r="AF918" s="9"/>
      <c r="AG918" s="9"/>
      <c r="AH918" s="9"/>
      <c r="AI918" s="9"/>
      <c r="AJ918" s="9"/>
      <c r="AK918" s="9"/>
      <c r="AL918" s="9"/>
      <c r="AM918" s="10"/>
      <c r="AN918" s="535"/>
      <c r="AO918" s="6">
        <f t="shared" si="42"/>
        <v>0</v>
      </c>
      <c r="AP918" s="6" t="str">
        <f>IF($D918="","",IF(COUNTIF(SPDB!$B$5:$B$50,$D918)=0,"適用無い？確認して",_xlfn.XLOOKUP($D918,SPDB!$B$5:$B$50,SPDB!$H$5:$H$50,"",,)))</f>
        <v/>
      </c>
      <c r="AQ918" s="112"/>
      <c r="AR918" s="6" t="str">
        <f t="shared" si="43"/>
        <v/>
      </c>
      <c r="AS918" s="6" t="str">
        <f>IF(D918="","",IF(AP918=0,"データ無!!",IF(COUNTIF(WeDB!$D$4:$D$183,$AP918)&gt;0,"WE適用",IF(AP918="適用無い？確認して","データ無!!",IF(AP918="（適用外）","適用無し","WE適用")))))</f>
        <v/>
      </c>
      <c r="AT918" s="6" t="str">
        <f>IF(AND(AS918="WE適用",COUNTIF(Planning!$AS$10:$AS$896,$AP918&amp;"_"&amp;$AR918)&gt;0),"計画ok",IF(AND(AS918="WE適用",COUNTIF(Planning!$AS$10:$AS$896,$AP918&amp;"_"&amp;$AR918)=0),"未反映NG",""))</f>
        <v/>
      </c>
      <c r="AU918" s="6" t="str">
        <f t="shared" si="44"/>
        <v>_</v>
      </c>
    </row>
    <row r="919" spans="1:47" hidden="1" x14ac:dyDescent="0.35">
      <c r="A919" s="8"/>
      <c r="B919" s="9"/>
      <c r="C919" s="9"/>
      <c r="D919" s="9"/>
      <c r="E919" s="9"/>
      <c r="F919" s="9"/>
      <c r="G919" s="9"/>
      <c r="H919" s="9"/>
      <c r="I919" s="9"/>
      <c r="J919" s="9"/>
      <c r="K919" s="9"/>
      <c r="L919" s="9"/>
      <c r="M919" s="9"/>
      <c r="N919" s="9"/>
      <c r="O919" s="9"/>
      <c r="P919" s="9"/>
      <c r="Q919" s="9"/>
      <c r="R919" s="9"/>
      <c r="S919" s="9"/>
      <c r="T919" s="9"/>
      <c r="U919" s="9"/>
      <c r="V919" s="9"/>
      <c r="W919" s="9"/>
      <c r="X919" s="9"/>
      <c r="Y919" s="9"/>
      <c r="Z919" s="9"/>
      <c r="AA919" s="9"/>
      <c r="AB919" s="9"/>
      <c r="AC919" s="9"/>
      <c r="AD919" s="9"/>
      <c r="AE919" s="9"/>
      <c r="AF919" s="9"/>
      <c r="AG919" s="9"/>
      <c r="AH919" s="9"/>
      <c r="AI919" s="9"/>
      <c r="AJ919" s="9"/>
      <c r="AK919" s="9"/>
      <c r="AL919" s="9"/>
      <c r="AM919" s="10"/>
      <c r="AN919" s="535"/>
      <c r="AO919" s="6">
        <f t="shared" si="42"/>
        <v>0</v>
      </c>
      <c r="AP919" s="6" t="str">
        <f>IF($D919="","",IF(COUNTIF(SPDB!$B$5:$B$50,$D919)=0,"適用無い？確認して",_xlfn.XLOOKUP($D919,SPDB!$B$5:$B$50,SPDB!$H$5:$H$50,"",,)))</f>
        <v/>
      </c>
      <c r="AQ919" s="112"/>
      <c r="AR919" s="6" t="str">
        <f t="shared" si="43"/>
        <v/>
      </c>
      <c r="AS919" s="6" t="str">
        <f>IF(D919="","",IF(AP919=0,"データ無!!",IF(COUNTIF(WeDB!$D$4:$D$183,$AP919)&gt;0,"WE適用",IF(AP919="適用無い？確認して","データ無!!",IF(AP919="（適用外）","適用無し","WE適用")))))</f>
        <v/>
      </c>
      <c r="AT919" s="6" t="str">
        <f>IF(AND(AS919="WE適用",COUNTIF(Planning!$AS$10:$AS$896,$AP919&amp;"_"&amp;$AR919)&gt;0),"計画ok",IF(AND(AS919="WE適用",COUNTIF(Planning!$AS$10:$AS$896,$AP919&amp;"_"&amp;$AR919)=0),"未反映NG",""))</f>
        <v/>
      </c>
      <c r="AU919" s="6" t="str">
        <f t="shared" si="44"/>
        <v>_</v>
      </c>
    </row>
    <row r="920" spans="1:47" hidden="1" x14ac:dyDescent="0.35">
      <c r="A920" s="8"/>
      <c r="B920" s="9"/>
      <c r="C920" s="9"/>
      <c r="D920" s="9"/>
      <c r="E920" s="9"/>
      <c r="F920" s="9"/>
      <c r="G920" s="9"/>
      <c r="H920" s="9"/>
      <c r="I920" s="9"/>
      <c r="J920" s="9"/>
      <c r="K920" s="9"/>
      <c r="L920" s="9"/>
      <c r="M920" s="9"/>
      <c r="N920" s="9"/>
      <c r="O920" s="9"/>
      <c r="P920" s="9"/>
      <c r="Q920" s="9"/>
      <c r="R920" s="9"/>
      <c r="S920" s="9"/>
      <c r="T920" s="9"/>
      <c r="U920" s="9"/>
      <c r="V920" s="9"/>
      <c r="W920" s="9"/>
      <c r="X920" s="9"/>
      <c r="Y920" s="9"/>
      <c r="Z920" s="9"/>
      <c r="AA920" s="9"/>
      <c r="AB920" s="9"/>
      <c r="AC920" s="9"/>
      <c r="AD920" s="9"/>
      <c r="AE920" s="9"/>
      <c r="AF920" s="9"/>
      <c r="AG920" s="9"/>
      <c r="AH920" s="9"/>
      <c r="AI920" s="9"/>
      <c r="AJ920" s="9"/>
      <c r="AK920" s="9"/>
      <c r="AL920" s="9"/>
      <c r="AM920" s="10"/>
      <c r="AN920" s="535"/>
      <c r="AO920" s="6">
        <f t="shared" si="42"/>
        <v>0</v>
      </c>
      <c r="AP920" s="6" t="str">
        <f>IF($D920="","",IF(COUNTIF(SPDB!$B$5:$B$50,$D920)=0,"適用無い？確認して",_xlfn.XLOOKUP($D920,SPDB!$B$5:$B$50,SPDB!$H$5:$H$50,"",,)))</f>
        <v/>
      </c>
      <c r="AQ920" s="112"/>
      <c r="AR920" s="6" t="str">
        <f t="shared" si="43"/>
        <v/>
      </c>
      <c r="AS920" s="6" t="str">
        <f>IF(D920="","",IF(AP920=0,"データ無!!",IF(COUNTIF(WeDB!$D$4:$D$183,$AP920)&gt;0,"WE適用",IF(AP920="適用無い？確認して","データ無!!",IF(AP920="（適用外）","適用無し","WE適用")))))</f>
        <v/>
      </c>
      <c r="AT920" s="6" t="str">
        <f>IF(AND(AS920="WE適用",COUNTIF(Planning!$AS$10:$AS$896,$AP920&amp;"_"&amp;$AR920)&gt;0),"計画ok",IF(AND(AS920="WE適用",COUNTIF(Planning!$AS$10:$AS$896,$AP920&amp;"_"&amp;$AR920)=0),"未反映NG",""))</f>
        <v/>
      </c>
      <c r="AU920" s="6" t="str">
        <f t="shared" si="44"/>
        <v>_</v>
      </c>
    </row>
    <row r="921" spans="1:47" hidden="1" x14ac:dyDescent="0.35">
      <c r="A921" s="8"/>
      <c r="B921" s="9"/>
      <c r="C921" s="9"/>
      <c r="D921" s="9"/>
      <c r="E921" s="9"/>
      <c r="F921" s="9"/>
      <c r="G921" s="9"/>
      <c r="H921" s="9"/>
      <c r="I921" s="9"/>
      <c r="J921" s="9"/>
      <c r="K921" s="9"/>
      <c r="L921" s="9"/>
      <c r="M921" s="9"/>
      <c r="N921" s="9"/>
      <c r="O921" s="9"/>
      <c r="P921" s="9"/>
      <c r="Q921" s="9"/>
      <c r="R921" s="9"/>
      <c r="S921" s="9"/>
      <c r="T921" s="9"/>
      <c r="U921" s="9"/>
      <c r="V921" s="9"/>
      <c r="W921" s="9"/>
      <c r="X921" s="9"/>
      <c r="Y921" s="9"/>
      <c r="Z921" s="9"/>
      <c r="AA921" s="9"/>
      <c r="AB921" s="9"/>
      <c r="AC921" s="9"/>
      <c r="AD921" s="9"/>
      <c r="AE921" s="9"/>
      <c r="AF921" s="9"/>
      <c r="AG921" s="9"/>
      <c r="AH921" s="9"/>
      <c r="AI921" s="9"/>
      <c r="AJ921" s="9"/>
      <c r="AK921" s="9"/>
      <c r="AL921" s="9"/>
      <c r="AM921" s="10"/>
      <c r="AN921" s="535"/>
      <c r="AO921" s="6">
        <f t="shared" si="42"/>
        <v>0</v>
      </c>
      <c r="AP921" s="6" t="str">
        <f>IF($D921="","",IF(COUNTIF(SPDB!$B$5:$B$50,$D921)=0,"適用無い？確認して",_xlfn.XLOOKUP($D921,SPDB!$B$5:$B$50,SPDB!$H$5:$H$50,"",,)))</f>
        <v/>
      </c>
      <c r="AQ921" s="112"/>
      <c r="AR921" s="6" t="str">
        <f t="shared" si="43"/>
        <v/>
      </c>
      <c r="AS921" s="6" t="str">
        <f>IF(D921="","",IF(AP921=0,"データ無!!",IF(COUNTIF(WeDB!$D$4:$D$183,$AP921)&gt;0,"WE適用",IF(AP921="適用無い？確認して","データ無!!",IF(AP921="（適用外）","適用無し","WE適用")))))</f>
        <v/>
      </c>
      <c r="AT921" s="6" t="str">
        <f>IF(AND(AS921="WE適用",COUNTIF(Planning!$AS$10:$AS$896,$AP921&amp;"_"&amp;$AR921)&gt;0),"計画ok",IF(AND(AS921="WE適用",COUNTIF(Planning!$AS$10:$AS$896,$AP921&amp;"_"&amp;$AR921)=0),"未反映NG",""))</f>
        <v/>
      </c>
      <c r="AU921" s="6" t="str">
        <f t="shared" si="44"/>
        <v>_</v>
      </c>
    </row>
    <row r="922" spans="1:47" hidden="1" x14ac:dyDescent="0.35">
      <c r="A922" s="8"/>
      <c r="B922" s="9"/>
      <c r="C922" s="9"/>
      <c r="D922" s="9"/>
      <c r="E922" s="9"/>
      <c r="F922" s="9"/>
      <c r="G922" s="9"/>
      <c r="H922" s="9"/>
      <c r="I922" s="9"/>
      <c r="J922" s="9"/>
      <c r="K922" s="9"/>
      <c r="L922" s="9"/>
      <c r="M922" s="9"/>
      <c r="N922" s="9"/>
      <c r="O922" s="9"/>
      <c r="P922" s="9"/>
      <c r="Q922" s="9"/>
      <c r="R922" s="9"/>
      <c r="S922" s="9"/>
      <c r="T922" s="9"/>
      <c r="U922" s="9"/>
      <c r="V922" s="9"/>
      <c r="W922" s="9"/>
      <c r="X922" s="9"/>
      <c r="Y922" s="9"/>
      <c r="Z922" s="9"/>
      <c r="AA922" s="9"/>
      <c r="AB922" s="9"/>
      <c r="AC922" s="9"/>
      <c r="AD922" s="9"/>
      <c r="AE922" s="9"/>
      <c r="AF922" s="9"/>
      <c r="AG922" s="9"/>
      <c r="AH922" s="9"/>
      <c r="AI922" s="9"/>
      <c r="AJ922" s="9"/>
      <c r="AK922" s="9"/>
      <c r="AL922" s="9"/>
      <c r="AM922" s="10"/>
      <c r="AN922" s="535"/>
      <c r="AO922" s="6">
        <f t="shared" si="42"/>
        <v>0</v>
      </c>
      <c r="AP922" s="6" t="str">
        <f>IF($D922="","",IF(COUNTIF(SPDB!$B$5:$B$50,$D922)=0,"適用無い？確認して",_xlfn.XLOOKUP($D922,SPDB!$B$5:$B$50,SPDB!$H$5:$H$50,"",,)))</f>
        <v/>
      </c>
      <c r="AQ922" s="112"/>
      <c r="AR922" s="6" t="str">
        <f t="shared" si="43"/>
        <v/>
      </c>
      <c r="AS922" s="6" t="str">
        <f>IF(D922="","",IF(AP922=0,"データ無!!",IF(COUNTIF(WeDB!$D$4:$D$183,$AP922)&gt;0,"WE適用",IF(AP922="適用無い？確認して","データ無!!",IF(AP922="（適用外）","適用無し","WE適用")))))</f>
        <v/>
      </c>
      <c r="AT922" s="6" t="str">
        <f>IF(AND(AS922="WE適用",COUNTIF(Planning!$AS$10:$AS$896,$AP922&amp;"_"&amp;$AR922)&gt;0),"計画ok",IF(AND(AS922="WE適用",COUNTIF(Planning!$AS$10:$AS$896,$AP922&amp;"_"&amp;$AR922)=0),"未反映NG",""))</f>
        <v/>
      </c>
      <c r="AU922" s="6" t="str">
        <f t="shared" si="44"/>
        <v>_</v>
      </c>
    </row>
    <row r="923" spans="1:47" hidden="1" x14ac:dyDescent="0.35">
      <c r="A923" s="8"/>
      <c r="B923" s="9"/>
      <c r="C923" s="9"/>
      <c r="D923" s="9"/>
      <c r="E923" s="9"/>
      <c r="F923" s="9"/>
      <c r="G923" s="9"/>
      <c r="H923" s="9"/>
      <c r="I923" s="9"/>
      <c r="J923" s="9"/>
      <c r="K923" s="9"/>
      <c r="L923" s="9"/>
      <c r="M923" s="9"/>
      <c r="N923" s="9"/>
      <c r="O923" s="9"/>
      <c r="P923" s="9"/>
      <c r="Q923" s="9"/>
      <c r="R923" s="9"/>
      <c r="S923" s="9"/>
      <c r="T923" s="9"/>
      <c r="U923" s="9"/>
      <c r="V923" s="9"/>
      <c r="W923" s="9"/>
      <c r="X923" s="9"/>
      <c r="Y923" s="9"/>
      <c r="Z923" s="9"/>
      <c r="AA923" s="9"/>
      <c r="AB923" s="9"/>
      <c r="AC923" s="9"/>
      <c r="AD923" s="9"/>
      <c r="AE923" s="9"/>
      <c r="AF923" s="9"/>
      <c r="AG923" s="9"/>
      <c r="AH923" s="9"/>
      <c r="AI923" s="9"/>
      <c r="AJ923" s="9"/>
      <c r="AK923" s="9"/>
      <c r="AL923" s="9"/>
      <c r="AM923" s="10"/>
      <c r="AN923" s="535"/>
      <c r="AO923" s="6">
        <f t="shared" si="42"/>
        <v>0</v>
      </c>
      <c r="AP923" s="6" t="str">
        <f>IF($D923="","",IF(COUNTIF(SPDB!$B$5:$B$50,$D923)=0,"適用無い？確認して",_xlfn.XLOOKUP($D923,SPDB!$B$5:$B$50,SPDB!$H$5:$H$50,"",,)))</f>
        <v/>
      </c>
      <c r="AQ923" s="112"/>
      <c r="AR923" s="6" t="str">
        <f t="shared" si="43"/>
        <v/>
      </c>
      <c r="AS923" s="6" t="str">
        <f>IF(D923="","",IF(AP923=0,"データ無!!",IF(COUNTIF(WeDB!$D$4:$D$183,$AP923)&gt;0,"WE適用",IF(AP923="適用無い？確認して","データ無!!",IF(AP923="（適用外）","適用無し","WE適用")))))</f>
        <v/>
      </c>
      <c r="AT923" s="6" t="str">
        <f>IF(AND(AS923="WE適用",COUNTIF(Planning!$AS$10:$AS$896,$AP923&amp;"_"&amp;$AR923)&gt;0),"計画ok",IF(AND(AS923="WE適用",COUNTIF(Planning!$AS$10:$AS$896,$AP923&amp;"_"&amp;$AR923)=0),"未反映NG",""))</f>
        <v/>
      </c>
      <c r="AU923" s="6" t="str">
        <f t="shared" si="44"/>
        <v>_</v>
      </c>
    </row>
    <row r="924" spans="1:47" hidden="1" x14ac:dyDescent="0.35">
      <c r="A924" s="8"/>
      <c r="B924" s="9"/>
      <c r="C924" s="9"/>
      <c r="D924" s="9"/>
      <c r="E924" s="9"/>
      <c r="F924" s="9"/>
      <c r="G924" s="9"/>
      <c r="H924" s="9"/>
      <c r="I924" s="9"/>
      <c r="J924" s="9"/>
      <c r="K924" s="9"/>
      <c r="L924" s="9"/>
      <c r="M924" s="9"/>
      <c r="N924" s="9"/>
      <c r="O924" s="9"/>
      <c r="P924" s="9"/>
      <c r="Q924" s="9"/>
      <c r="R924" s="9"/>
      <c r="S924" s="9"/>
      <c r="T924" s="9"/>
      <c r="U924" s="9"/>
      <c r="V924" s="9"/>
      <c r="W924" s="9"/>
      <c r="X924" s="9"/>
      <c r="Y924" s="9"/>
      <c r="Z924" s="9"/>
      <c r="AA924" s="9"/>
      <c r="AB924" s="9"/>
      <c r="AC924" s="9"/>
      <c r="AD924" s="9"/>
      <c r="AE924" s="9"/>
      <c r="AF924" s="9"/>
      <c r="AG924" s="9"/>
      <c r="AH924" s="9"/>
      <c r="AI924" s="9"/>
      <c r="AJ924" s="9"/>
      <c r="AK924" s="9"/>
      <c r="AL924" s="9"/>
      <c r="AM924" s="10"/>
      <c r="AN924" s="535"/>
      <c r="AO924" s="6">
        <f t="shared" si="42"/>
        <v>0</v>
      </c>
      <c r="AP924" s="6" t="str">
        <f>IF($D924="","",IF(COUNTIF(SPDB!$B$5:$B$50,$D924)=0,"適用無い？確認して",_xlfn.XLOOKUP($D924,SPDB!$B$5:$B$50,SPDB!$H$5:$H$50,"",,)))</f>
        <v/>
      </c>
      <c r="AQ924" s="112"/>
      <c r="AR924" s="6" t="str">
        <f t="shared" si="43"/>
        <v/>
      </c>
      <c r="AS924" s="6" t="str">
        <f>IF(D924="","",IF(AP924=0,"データ無!!",IF(COUNTIF(WeDB!$D$4:$D$183,$AP924)&gt;0,"WE適用",IF(AP924="適用無い？確認して","データ無!!",IF(AP924="（適用外）","適用無し","WE適用")))))</f>
        <v/>
      </c>
      <c r="AT924" s="6" t="str">
        <f>IF(AND(AS924="WE適用",COUNTIF(Planning!$AS$10:$AS$896,$AP924&amp;"_"&amp;$AR924)&gt;0),"計画ok",IF(AND(AS924="WE適用",COUNTIF(Planning!$AS$10:$AS$896,$AP924&amp;"_"&amp;$AR924)=0),"未反映NG",""))</f>
        <v/>
      </c>
      <c r="AU924" s="6" t="str">
        <f t="shared" si="44"/>
        <v>_</v>
      </c>
    </row>
    <row r="925" spans="1:47" hidden="1" x14ac:dyDescent="0.35">
      <c r="A925" s="8"/>
      <c r="B925" s="9"/>
      <c r="C925" s="9"/>
      <c r="D925" s="9"/>
      <c r="E925" s="9"/>
      <c r="F925" s="9"/>
      <c r="G925" s="9"/>
      <c r="H925" s="9"/>
      <c r="I925" s="9"/>
      <c r="J925" s="9"/>
      <c r="K925" s="9"/>
      <c r="L925" s="9"/>
      <c r="M925" s="9"/>
      <c r="N925" s="9"/>
      <c r="O925" s="9"/>
      <c r="P925" s="9"/>
      <c r="Q925" s="9"/>
      <c r="R925" s="9"/>
      <c r="S925" s="9"/>
      <c r="T925" s="9"/>
      <c r="U925" s="9"/>
      <c r="V925" s="9"/>
      <c r="W925" s="9"/>
      <c r="X925" s="9"/>
      <c r="Y925" s="9"/>
      <c r="Z925" s="9"/>
      <c r="AA925" s="9"/>
      <c r="AB925" s="9"/>
      <c r="AC925" s="9"/>
      <c r="AD925" s="9"/>
      <c r="AE925" s="9"/>
      <c r="AF925" s="9"/>
      <c r="AG925" s="9"/>
      <c r="AH925" s="9"/>
      <c r="AI925" s="9"/>
      <c r="AJ925" s="9"/>
      <c r="AK925" s="9"/>
      <c r="AL925" s="9"/>
      <c r="AM925" s="10"/>
      <c r="AN925" s="535"/>
      <c r="AO925" s="6">
        <f t="shared" si="42"/>
        <v>0</v>
      </c>
      <c r="AP925" s="6" t="str">
        <f>IF($D925="","",IF(COUNTIF(SPDB!$B$5:$B$50,$D925)=0,"適用無い？確認して",_xlfn.XLOOKUP($D925,SPDB!$B$5:$B$50,SPDB!$H$5:$H$50,"",,)))</f>
        <v/>
      </c>
      <c r="AQ925" s="112"/>
      <c r="AR925" s="6" t="str">
        <f t="shared" si="43"/>
        <v/>
      </c>
      <c r="AS925" s="6" t="str">
        <f>IF(D925="","",IF(AP925=0,"データ無!!",IF(COUNTIF(WeDB!$D$4:$D$183,$AP925)&gt;0,"WE適用",IF(AP925="適用無い？確認して","データ無!!",IF(AP925="（適用外）","適用無し","WE適用")))))</f>
        <v/>
      </c>
      <c r="AT925" s="6" t="str">
        <f>IF(AND(AS925="WE適用",COUNTIF(Planning!$AS$10:$AS$896,$AP925&amp;"_"&amp;$AR925)&gt;0),"計画ok",IF(AND(AS925="WE適用",COUNTIF(Planning!$AS$10:$AS$896,$AP925&amp;"_"&amp;$AR925)=0),"未反映NG",""))</f>
        <v/>
      </c>
      <c r="AU925" s="6" t="str">
        <f t="shared" si="44"/>
        <v>_</v>
      </c>
    </row>
    <row r="926" spans="1:47" hidden="1" x14ac:dyDescent="0.35">
      <c r="A926" s="8"/>
      <c r="B926" s="9"/>
      <c r="C926" s="9"/>
      <c r="D926" s="9"/>
      <c r="E926" s="9"/>
      <c r="F926" s="9"/>
      <c r="G926" s="9"/>
      <c r="H926" s="9"/>
      <c r="I926" s="9"/>
      <c r="J926" s="9"/>
      <c r="K926" s="9"/>
      <c r="L926" s="9"/>
      <c r="M926" s="9"/>
      <c r="N926" s="9"/>
      <c r="O926" s="9"/>
      <c r="P926" s="9"/>
      <c r="Q926" s="9"/>
      <c r="R926" s="9"/>
      <c r="S926" s="9"/>
      <c r="T926" s="9"/>
      <c r="U926" s="9"/>
      <c r="V926" s="9"/>
      <c r="W926" s="9"/>
      <c r="X926" s="9"/>
      <c r="Y926" s="9"/>
      <c r="Z926" s="9"/>
      <c r="AA926" s="9"/>
      <c r="AB926" s="9"/>
      <c r="AC926" s="9"/>
      <c r="AD926" s="9"/>
      <c r="AE926" s="9"/>
      <c r="AF926" s="9"/>
      <c r="AG926" s="9"/>
      <c r="AH926" s="9"/>
      <c r="AI926" s="9"/>
      <c r="AJ926" s="9"/>
      <c r="AK926" s="9"/>
      <c r="AL926" s="9"/>
      <c r="AM926" s="10"/>
      <c r="AN926" s="535"/>
      <c r="AO926" s="6">
        <f t="shared" si="42"/>
        <v>0</v>
      </c>
      <c r="AP926" s="6" t="str">
        <f>IF($D926="","",IF(COUNTIF(SPDB!$B$5:$B$50,$D926)=0,"適用無い？確認して",_xlfn.XLOOKUP($D926,SPDB!$B$5:$B$50,SPDB!$H$5:$H$50,"",,)))</f>
        <v/>
      </c>
      <c r="AQ926" s="112"/>
      <c r="AR926" s="6" t="str">
        <f t="shared" si="43"/>
        <v/>
      </c>
      <c r="AS926" s="6" t="str">
        <f>IF(D926="","",IF(AP926=0,"データ無!!",IF(COUNTIF(WeDB!$D$4:$D$183,$AP926)&gt;0,"WE適用",IF(AP926="適用無い？確認して","データ無!!",IF(AP926="（適用外）","適用無し","WE適用")))))</f>
        <v/>
      </c>
      <c r="AT926" s="6" t="str">
        <f>IF(AND(AS926="WE適用",COUNTIF(Planning!$AS$10:$AS$896,$AP926&amp;"_"&amp;$AR926)&gt;0),"計画ok",IF(AND(AS926="WE適用",COUNTIF(Planning!$AS$10:$AS$896,$AP926&amp;"_"&amp;$AR926)=0),"未反映NG",""))</f>
        <v/>
      </c>
      <c r="AU926" s="6" t="str">
        <f t="shared" si="44"/>
        <v>_</v>
      </c>
    </row>
    <row r="927" spans="1:47" hidden="1" x14ac:dyDescent="0.35">
      <c r="A927" s="8"/>
      <c r="B927" s="9"/>
      <c r="C927" s="9"/>
      <c r="D927" s="9"/>
      <c r="E927" s="9"/>
      <c r="F927" s="9"/>
      <c r="G927" s="9"/>
      <c r="H927" s="9"/>
      <c r="I927" s="9"/>
      <c r="J927" s="9"/>
      <c r="K927" s="9"/>
      <c r="L927" s="9"/>
      <c r="M927" s="9"/>
      <c r="N927" s="9"/>
      <c r="O927" s="9"/>
      <c r="P927" s="9"/>
      <c r="Q927" s="9"/>
      <c r="R927" s="9"/>
      <c r="S927" s="9"/>
      <c r="T927" s="9"/>
      <c r="U927" s="9"/>
      <c r="V927" s="9"/>
      <c r="W927" s="9"/>
      <c r="X927" s="9"/>
      <c r="Y927" s="9"/>
      <c r="Z927" s="9"/>
      <c r="AA927" s="9"/>
      <c r="AB927" s="9"/>
      <c r="AC927" s="9"/>
      <c r="AD927" s="9"/>
      <c r="AE927" s="9"/>
      <c r="AF927" s="9"/>
      <c r="AG927" s="9"/>
      <c r="AH927" s="9"/>
      <c r="AI927" s="9"/>
      <c r="AJ927" s="9"/>
      <c r="AK927" s="9"/>
      <c r="AL927" s="9"/>
      <c r="AM927" s="10"/>
      <c r="AN927" s="535"/>
      <c r="AO927" s="6">
        <f t="shared" si="42"/>
        <v>0</v>
      </c>
      <c r="AP927" s="6" t="str">
        <f>IF($D927="","",IF(COUNTIF(SPDB!$B$5:$B$50,$D927)=0,"適用無い？確認して",_xlfn.XLOOKUP($D927,SPDB!$B$5:$B$50,SPDB!$H$5:$H$50,"",,)))</f>
        <v/>
      </c>
      <c r="AQ927" s="112"/>
      <c r="AR927" s="6" t="str">
        <f t="shared" si="43"/>
        <v/>
      </c>
      <c r="AS927" s="6" t="str">
        <f>IF(D927="","",IF(AP927=0,"データ無!!",IF(COUNTIF(WeDB!$D$4:$D$183,$AP927)&gt;0,"WE適用",IF(AP927="適用無い？確認して","データ無!!",IF(AP927="（適用外）","適用無し","WE適用")))))</f>
        <v/>
      </c>
      <c r="AT927" s="6" t="str">
        <f>IF(AND(AS927="WE適用",COUNTIF(Planning!$AS$10:$AS$896,$AP927&amp;"_"&amp;$AR927)&gt;0),"計画ok",IF(AND(AS927="WE適用",COUNTIF(Planning!$AS$10:$AS$896,$AP927&amp;"_"&amp;$AR927)=0),"未反映NG",""))</f>
        <v/>
      </c>
      <c r="AU927" s="6" t="str">
        <f t="shared" si="44"/>
        <v>_</v>
      </c>
    </row>
    <row r="928" spans="1:47" hidden="1" x14ac:dyDescent="0.35">
      <c r="A928" s="8"/>
      <c r="B928" s="9"/>
      <c r="C928" s="9"/>
      <c r="D928" s="9"/>
      <c r="E928" s="9"/>
      <c r="F928" s="9"/>
      <c r="G928" s="9"/>
      <c r="H928" s="9"/>
      <c r="I928" s="9"/>
      <c r="J928" s="9"/>
      <c r="K928" s="9"/>
      <c r="L928" s="9"/>
      <c r="M928" s="9"/>
      <c r="N928" s="9"/>
      <c r="O928" s="9"/>
      <c r="P928" s="9"/>
      <c r="Q928" s="9"/>
      <c r="R928" s="9"/>
      <c r="S928" s="9"/>
      <c r="T928" s="9"/>
      <c r="U928" s="9"/>
      <c r="V928" s="9"/>
      <c r="W928" s="9"/>
      <c r="X928" s="9"/>
      <c r="Y928" s="9"/>
      <c r="Z928" s="9"/>
      <c r="AA928" s="9"/>
      <c r="AB928" s="9"/>
      <c r="AC928" s="9"/>
      <c r="AD928" s="9"/>
      <c r="AE928" s="9"/>
      <c r="AF928" s="9"/>
      <c r="AG928" s="9"/>
      <c r="AH928" s="9"/>
      <c r="AI928" s="9"/>
      <c r="AJ928" s="9"/>
      <c r="AK928" s="9"/>
      <c r="AL928" s="9"/>
      <c r="AM928" s="10"/>
      <c r="AN928" s="535"/>
      <c r="AO928" s="6">
        <f t="shared" si="42"/>
        <v>0</v>
      </c>
      <c r="AP928" s="6" t="str">
        <f>IF($D928="","",IF(COUNTIF(SPDB!$B$5:$B$50,$D928)=0,"適用無い？確認して",_xlfn.XLOOKUP($D928,SPDB!$B$5:$B$50,SPDB!$H$5:$H$50,"",,)))</f>
        <v/>
      </c>
      <c r="AQ928" s="112"/>
      <c r="AR928" s="6" t="str">
        <f t="shared" si="43"/>
        <v/>
      </c>
      <c r="AS928" s="6" t="str">
        <f>IF(D928="","",IF(AP928=0,"データ無!!",IF(COUNTIF(WeDB!$D$4:$D$183,$AP928)&gt;0,"WE適用",IF(AP928="適用無い？確認して","データ無!!",IF(AP928="（適用外）","適用無し","WE適用")))))</f>
        <v/>
      </c>
      <c r="AT928" s="6" t="str">
        <f>IF(AND(AS928="WE適用",COUNTIF(Planning!$AS$10:$AS$896,$AP928&amp;"_"&amp;$AR928)&gt;0),"計画ok",IF(AND(AS928="WE適用",COUNTIF(Planning!$AS$10:$AS$896,$AP928&amp;"_"&amp;$AR928)=0),"未反映NG",""))</f>
        <v/>
      </c>
      <c r="AU928" s="6" t="str">
        <f t="shared" si="44"/>
        <v>_</v>
      </c>
    </row>
    <row r="929" spans="1:47" hidden="1" x14ac:dyDescent="0.35">
      <c r="A929" s="8"/>
      <c r="B929" s="9"/>
      <c r="C929" s="9"/>
      <c r="D929" s="9"/>
      <c r="E929" s="9"/>
      <c r="F929" s="9"/>
      <c r="G929" s="9"/>
      <c r="H929" s="9"/>
      <c r="I929" s="9"/>
      <c r="J929" s="9"/>
      <c r="K929" s="9"/>
      <c r="L929" s="9"/>
      <c r="M929" s="9"/>
      <c r="N929" s="9"/>
      <c r="O929" s="9"/>
      <c r="P929" s="9"/>
      <c r="Q929" s="9"/>
      <c r="R929" s="9"/>
      <c r="S929" s="9"/>
      <c r="T929" s="9"/>
      <c r="U929" s="9"/>
      <c r="V929" s="9"/>
      <c r="W929" s="9"/>
      <c r="X929" s="9"/>
      <c r="Y929" s="9"/>
      <c r="Z929" s="9"/>
      <c r="AA929" s="9"/>
      <c r="AB929" s="9"/>
      <c r="AC929" s="9"/>
      <c r="AD929" s="9"/>
      <c r="AE929" s="9"/>
      <c r="AF929" s="9"/>
      <c r="AG929" s="9"/>
      <c r="AH929" s="9"/>
      <c r="AI929" s="9"/>
      <c r="AJ929" s="9"/>
      <c r="AK929" s="9"/>
      <c r="AL929" s="9"/>
      <c r="AM929" s="10"/>
      <c r="AN929" s="535"/>
      <c r="AO929" s="6">
        <f t="shared" si="42"/>
        <v>0</v>
      </c>
      <c r="AP929" s="6" t="str">
        <f>IF($D929="","",IF(COUNTIF(SPDB!$B$5:$B$50,$D929)=0,"適用無い？確認して",_xlfn.XLOOKUP($D929,SPDB!$B$5:$B$50,SPDB!$H$5:$H$50,"",,)))</f>
        <v/>
      </c>
      <c r="AQ929" s="112"/>
      <c r="AR929" s="6" t="str">
        <f t="shared" si="43"/>
        <v/>
      </c>
      <c r="AS929" s="6" t="str">
        <f>IF(D929="","",IF(AP929=0,"データ無!!",IF(COUNTIF(WeDB!$D$4:$D$183,$AP929)&gt;0,"WE適用",IF(AP929="適用無い？確認して","データ無!!",IF(AP929="（適用外）","適用無し","WE適用")))))</f>
        <v/>
      </c>
      <c r="AT929" s="6" t="str">
        <f>IF(AND(AS929="WE適用",COUNTIF(Planning!$AS$10:$AS$896,$AP929&amp;"_"&amp;$AR929)&gt;0),"計画ok",IF(AND(AS929="WE適用",COUNTIF(Planning!$AS$10:$AS$896,$AP929&amp;"_"&amp;$AR929)=0),"未反映NG",""))</f>
        <v/>
      </c>
      <c r="AU929" s="6" t="str">
        <f t="shared" si="44"/>
        <v>_</v>
      </c>
    </row>
    <row r="930" spans="1:47" hidden="1" x14ac:dyDescent="0.35">
      <c r="A930" s="8"/>
      <c r="B930" s="9"/>
      <c r="C930" s="9"/>
      <c r="D930" s="9"/>
      <c r="E930" s="9"/>
      <c r="F930" s="9"/>
      <c r="G930" s="9"/>
      <c r="H930" s="9"/>
      <c r="I930" s="9"/>
      <c r="J930" s="9"/>
      <c r="K930" s="9"/>
      <c r="L930" s="9"/>
      <c r="M930" s="9"/>
      <c r="N930" s="9"/>
      <c r="O930" s="9"/>
      <c r="P930" s="9"/>
      <c r="Q930" s="9"/>
      <c r="R930" s="9"/>
      <c r="S930" s="9"/>
      <c r="T930" s="9"/>
      <c r="U930" s="9"/>
      <c r="V930" s="9"/>
      <c r="W930" s="9"/>
      <c r="X930" s="9"/>
      <c r="Y930" s="9"/>
      <c r="Z930" s="9"/>
      <c r="AA930" s="9"/>
      <c r="AB930" s="9"/>
      <c r="AC930" s="9"/>
      <c r="AD930" s="9"/>
      <c r="AE930" s="9"/>
      <c r="AF930" s="9"/>
      <c r="AG930" s="9"/>
      <c r="AH930" s="9"/>
      <c r="AI930" s="9"/>
      <c r="AJ930" s="9"/>
      <c r="AK930" s="9"/>
      <c r="AL930" s="9"/>
      <c r="AM930" s="10"/>
      <c r="AN930" s="535"/>
      <c r="AO930" s="6">
        <f t="shared" si="42"/>
        <v>0</v>
      </c>
      <c r="AP930" s="6" t="str">
        <f>IF($D930="","",IF(COUNTIF(SPDB!$B$5:$B$50,$D930)=0,"適用無い？確認して",_xlfn.XLOOKUP($D930,SPDB!$B$5:$B$50,SPDB!$H$5:$H$50,"",,)))</f>
        <v/>
      </c>
      <c r="AQ930" s="112"/>
      <c r="AR930" s="6" t="str">
        <f t="shared" si="43"/>
        <v/>
      </c>
      <c r="AS930" s="6" t="str">
        <f>IF(D930="","",IF(AP930=0,"データ無!!",IF(COUNTIF(WeDB!$D$4:$D$183,$AP930)&gt;0,"WE適用",IF(AP930="適用無い？確認して","データ無!!",IF(AP930="（適用外）","適用無し","WE適用")))))</f>
        <v/>
      </c>
      <c r="AT930" s="6" t="str">
        <f>IF(AND(AS930="WE適用",COUNTIF(Planning!$AS$10:$AS$896,$AP930&amp;"_"&amp;$AR930)&gt;0),"計画ok",IF(AND(AS930="WE適用",COUNTIF(Planning!$AS$10:$AS$896,$AP930&amp;"_"&amp;$AR930)=0),"未反映NG",""))</f>
        <v/>
      </c>
      <c r="AU930" s="6" t="str">
        <f t="shared" si="44"/>
        <v>_</v>
      </c>
    </row>
    <row r="931" spans="1:47" hidden="1" x14ac:dyDescent="0.35">
      <c r="A931" s="8"/>
      <c r="B931" s="9"/>
      <c r="C931" s="9"/>
      <c r="D931" s="9"/>
      <c r="E931" s="9"/>
      <c r="F931" s="9"/>
      <c r="G931" s="9"/>
      <c r="H931" s="9"/>
      <c r="I931" s="9"/>
      <c r="J931" s="9"/>
      <c r="K931" s="9"/>
      <c r="L931" s="9"/>
      <c r="M931" s="9"/>
      <c r="N931" s="9"/>
      <c r="O931" s="9"/>
      <c r="P931" s="9"/>
      <c r="Q931" s="9"/>
      <c r="R931" s="9"/>
      <c r="S931" s="9"/>
      <c r="T931" s="9"/>
      <c r="U931" s="9"/>
      <c r="V931" s="9"/>
      <c r="W931" s="9"/>
      <c r="X931" s="9"/>
      <c r="Y931" s="9"/>
      <c r="Z931" s="9"/>
      <c r="AA931" s="9"/>
      <c r="AB931" s="9"/>
      <c r="AC931" s="9"/>
      <c r="AD931" s="9"/>
      <c r="AE931" s="9"/>
      <c r="AF931" s="9"/>
      <c r="AG931" s="9"/>
      <c r="AH931" s="9"/>
      <c r="AI931" s="9"/>
      <c r="AJ931" s="9"/>
      <c r="AK931" s="9"/>
      <c r="AL931" s="9"/>
      <c r="AM931" s="10"/>
      <c r="AN931" s="535"/>
      <c r="AO931" s="6">
        <f t="shared" si="42"/>
        <v>0</v>
      </c>
      <c r="AP931" s="6" t="str">
        <f>IF($D931="","",IF(COUNTIF(SPDB!$B$5:$B$50,$D931)=0,"適用無い？確認して",_xlfn.XLOOKUP($D931,SPDB!$B$5:$B$50,SPDB!$H$5:$H$50,"",,)))</f>
        <v/>
      </c>
      <c r="AQ931" s="112"/>
      <c r="AR931" s="6" t="str">
        <f t="shared" si="43"/>
        <v/>
      </c>
      <c r="AS931" s="6" t="str">
        <f>IF(D931="","",IF(AP931=0,"データ無!!",IF(COUNTIF(WeDB!$D$4:$D$183,$AP931)&gt;0,"WE適用",IF(AP931="適用無い？確認して","データ無!!",IF(AP931="（適用外）","適用無し","WE適用")))))</f>
        <v/>
      </c>
      <c r="AT931" s="6" t="str">
        <f>IF(AND(AS931="WE適用",COUNTIF(Planning!$AS$10:$AS$896,$AP931&amp;"_"&amp;$AR931)&gt;0),"計画ok",IF(AND(AS931="WE適用",COUNTIF(Planning!$AS$10:$AS$896,$AP931&amp;"_"&amp;$AR931)=0),"未反映NG",""))</f>
        <v/>
      </c>
      <c r="AU931" s="6" t="str">
        <f t="shared" si="44"/>
        <v>_</v>
      </c>
    </row>
    <row r="932" spans="1:47" hidden="1" x14ac:dyDescent="0.35">
      <c r="A932" s="8"/>
      <c r="B932" s="9"/>
      <c r="C932" s="9"/>
      <c r="D932" s="9"/>
      <c r="E932" s="9"/>
      <c r="F932" s="9"/>
      <c r="G932" s="9"/>
      <c r="H932" s="9"/>
      <c r="I932" s="9"/>
      <c r="J932" s="9"/>
      <c r="K932" s="9"/>
      <c r="L932" s="9"/>
      <c r="M932" s="9"/>
      <c r="N932" s="9"/>
      <c r="O932" s="9"/>
      <c r="P932" s="9"/>
      <c r="Q932" s="9"/>
      <c r="R932" s="9"/>
      <c r="S932" s="9"/>
      <c r="T932" s="9"/>
      <c r="U932" s="9"/>
      <c r="V932" s="9"/>
      <c r="W932" s="9"/>
      <c r="X932" s="9"/>
      <c r="Y932" s="9"/>
      <c r="Z932" s="9"/>
      <c r="AA932" s="9"/>
      <c r="AB932" s="9"/>
      <c r="AC932" s="9"/>
      <c r="AD932" s="9"/>
      <c r="AE932" s="9"/>
      <c r="AF932" s="9"/>
      <c r="AG932" s="9"/>
      <c r="AH932" s="9"/>
      <c r="AI932" s="9"/>
      <c r="AJ932" s="9"/>
      <c r="AK932" s="9"/>
      <c r="AL932" s="9"/>
      <c r="AM932" s="10"/>
      <c r="AN932" s="535"/>
      <c r="AO932" s="6">
        <f t="shared" si="42"/>
        <v>0</v>
      </c>
      <c r="AP932" s="6" t="str">
        <f>IF($D932="","",IF(COUNTIF(SPDB!$B$5:$B$50,$D932)=0,"適用無い？確認して",_xlfn.XLOOKUP($D932,SPDB!$B$5:$B$50,SPDB!$H$5:$H$50,"",,)))</f>
        <v/>
      </c>
      <c r="AQ932" s="112"/>
      <c r="AR932" s="6" t="str">
        <f t="shared" si="43"/>
        <v/>
      </c>
      <c r="AS932" s="6" t="str">
        <f>IF(D932="","",IF(AP932=0,"データ無!!",IF(COUNTIF(WeDB!$D$4:$D$183,$AP932)&gt;0,"WE適用",IF(AP932="適用無い？確認して","データ無!!",IF(AP932="（適用外）","適用無し","WE適用")))))</f>
        <v/>
      </c>
      <c r="AT932" s="6" t="str">
        <f>IF(AND(AS932="WE適用",COUNTIF(Planning!$AS$10:$AS$896,$AP932&amp;"_"&amp;$AR932)&gt;0),"計画ok",IF(AND(AS932="WE適用",COUNTIF(Planning!$AS$10:$AS$896,$AP932&amp;"_"&amp;$AR932)=0),"未反映NG",""))</f>
        <v/>
      </c>
      <c r="AU932" s="6" t="str">
        <f t="shared" si="44"/>
        <v>_</v>
      </c>
    </row>
    <row r="933" spans="1:47" hidden="1" x14ac:dyDescent="0.35">
      <c r="A933" s="8"/>
      <c r="B933" s="9"/>
      <c r="C933" s="9"/>
      <c r="D933" s="9"/>
      <c r="E933" s="9"/>
      <c r="F933" s="9"/>
      <c r="G933" s="9"/>
      <c r="H933" s="9"/>
      <c r="I933" s="9"/>
      <c r="J933" s="9"/>
      <c r="K933" s="9"/>
      <c r="L933" s="9"/>
      <c r="M933" s="9"/>
      <c r="N933" s="9"/>
      <c r="O933" s="9"/>
      <c r="P933" s="9"/>
      <c r="Q933" s="9"/>
      <c r="R933" s="9"/>
      <c r="S933" s="9"/>
      <c r="T933" s="9"/>
      <c r="U933" s="9"/>
      <c r="V933" s="9"/>
      <c r="W933" s="9"/>
      <c r="X933" s="9"/>
      <c r="Y933" s="9"/>
      <c r="Z933" s="9"/>
      <c r="AA933" s="9"/>
      <c r="AB933" s="9"/>
      <c r="AC933" s="9"/>
      <c r="AD933" s="9"/>
      <c r="AE933" s="9"/>
      <c r="AF933" s="9"/>
      <c r="AG933" s="9"/>
      <c r="AH933" s="9"/>
      <c r="AI933" s="9"/>
      <c r="AJ933" s="9"/>
      <c r="AK933" s="9"/>
      <c r="AL933" s="9"/>
      <c r="AM933" s="10"/>
      <c r="AN933" s="535"/>
      <c r="AO933" s="6">
        <f t="shared" si="42"/>
        <v>0</v>
      </c>
      <c r="AP933" s="6" t="str">
        <f>IF($D933="","",IF(COUNTIF(SPDB!$B$5:$B$50,$D933)=0,"適用無い？確認して",_xlfn.XLOOKUP($D933,SPDB!$B$5:$B$50,SPDB!$H$5:$H$50,"",,)))</f>
        <v/>
      </c>
      <c r="AQ933" s="112"/>
      <c r="AR933" s="6" t="str">
        <f t="shared" si="43"/>
        <v/>
      </c>
      <c r="AS933" s="6" t="str">
        <f>IF(D933="","",IF(AP933=0,"データ無!!",IF(COUNTIF(WeDB!$D$4:$D$183,$AP933)&gt;0,"WE適用",IF(AP933="適用無い？確認して","データ無!!",IF(AP933="（適用外）","適用無し","WE適用")))))</f>
        <v/>
      </c>
      <c r="AT933" s="6" t="str">
        <f>IF(AND(AS933="WE適用",COUNTIF(Planning!$AS$10:$AS$896,$AP933&amp;"_"&amp;$AR933)&gt;0),"計画ok",IF(AND(AS933="WE適用",COUNTIF(Planning!$AS$10:$AS$896,$AP933&amp;"_"&amp;$AR933)=0),"未反映NG",""))</f>
        <v/>
      </c>
      <c r="AU933" s="6" t="str">
        <f t="shared" si="44"/>
        <v>_</v>
      </c>
    </row>
    <row r="934" spans="1:47" hidden="1" x14ac:dyDescent="0.35">
      <c r="A934" s="8"/>
      <c r="B934" s="9"/>
      <c r="C934" s="9"/>
      <c r="D934" s="9"/>
      <c r="E934" s="9"/>
      <c r="F934" s="9"/>
      <c r="G934" s="9"/>
      <c r="H934" s="9"/>
      <c r="I934" s="9"/>
      <c r="J934" s="9"/>
      <c r="K934" s="9"/>
      <c r="L934" s="9"/>
      <c r="M934" s="9"/>
      <c r="N934" s="9"/>
      <c r="O934" s="9"/>
      <c r="P934" s="9"/>
      <c r="Q934" s="9"/>
      <c r="R934" s="9"/>
      <c r="S934" s="9"/>
      <c r="T934" s="9"/>
      <c r="U934" s="9"/>
      <c r="V934" s="9"/>
      <c r="W934" s="9"/>
      <c r="X934" s="9"/>
      <c r="Y934" s="9"/>
      <c r="Z934" s="9"/>
      <c r="AA934" s="9"/>
      <c r="AB934" s="9"/>
      <c r="AC934" s="9"/>
      <c r="AD934" s="9"/>
      <c r="AE934" s="9"/>
      <c r="AF934" s="9"/>
      <c r="AG934" s="9"/>
      <c r="AH934" s="9"/>
      <c r="AI934" s="9"/>
      <c r="AJ934" s="9"/>
      <c r="AK934" s="9"/>
      <c r="AL934" s="9"/>
      <c r="AM934" s="10"/>
      <c r="AN934" s="535"/>
      <c r="AO934" s="6">
        <f t="shared" si="42"/>
        <v>0</v>
      </c>
      <c r="AP934" s="6" t="str">
        <f>IF($D934="","",IF(COUNTIF(SPDB!$B$5:$B$50,$D934)=0,"適用無い？確認して",_xlfn.XLOOKUP($D934,SPDB!$B$5:$B$50,SPDB!$H$5:$H$50,"",,)))</f>
        <v/>
      </c>
      <c r="AQ934" s="112"/>
      <c r="AR934" s="6" t="str">
        <f t="shared" si="43"/>
        <v/>
      </c>
      <c r="AS934" s="6" t="str">
        <f>IF(D934="","",IF(AP934=0,"データ無!!",IF(COUNTIF(WeDB!$D$4:$D$183,$AP934)&gt;0,"WE適用",IF(AP934="適用無い？確認して","データ無!!",IF(AP934="（適用外）","適用無し","WE適用")))))</f>
        <v/>
      </c>
      <c r="AT934" s="6" t="str">
        <f>IF(AND(AS934="WE適用",COUNTIF(Planning!$AS$10:$AS$896,$AP934&amp;"_"&amp;$AR934)&gt;0),"計画ok",IF(AND(AS934="WE適用",COUNTIF(Planning!$AS$10:$AS$896,$AP934&amp;"_"&amp;$AR934)=0),"未反映NG",""))</f>
        <v/>
      </c>
      <c r="AU934" s="6" t="str">
        <f t="shared" si="44"/>
        <v>_</v>
      </c>
    </row>
    <row r="935" spans="1:47" hidden="1" x14ac:dyDescent="0.35">
      <c r="A935" s="8"/>
      <c r="B935" s="9"/>
      <c r="C935" s="9"/>
      <c r="D935" s="9"/>
      <c r="E935" s="9"/>
      <c r="F935" s="9"/>
      <c r="G935" s="9"/>
      <c r="H935" s="9"/>
      <c r="I935" s="9"/>
      <c r="J935" s="9"/>
      <c r="K935" s="9"/>
      <c r="L935" s="9"/>
      <c r="M935" s="9"/>
      <c r="N935" s="9"/>
      <c r="O935" s="9"/>
      <c r="P935" s="9"/>
      <c r="Q935" s="9"/>
      <c r="R935" s="9"/>
      <c r="S935" s="9"/>
      <c r="T935" s="9"/>
      <c r="U935" s="9"/>
      <c r="V935" s="9"/>
      <c r="W935" s="9"/>
      <c r="X935" s="9"/>
      <c r="Y935" s="9"/>
      <c r="Z935" s="9"/>
      <c r="AA935" s="9"/>
      <c r="AB935" s="9"/>
      <c r="AC935" s="9"/>
      <c r="AD935" s="9"/>
      <c r="AE935" s="9"/>
      <c r="AF935" s="9"/>
      <c r="AG935" s="9"/>
      <c r="AH935" s="9"/>
      <c r="AI935" s="9"/>
      <c r="AJ935" s="9"/>
      <c r="AK935" s="9"/>
      <c r="AL935" s="9"/>
      <c r="AM935" s="10"/>
      <c r="AN935" s="535"/>
      <c r="AO935" s="6">
        <f t="shared" si="42"/>
        <v>0</v>
      </c>
      <c r="AP935" s="6" t="str">
        <f>IF($D935="","",IF(COUNTIF(SPDB!$B$5:$B$50,$D935)=0,"適用無い？確認して",_xlfn.XLOOKUP($D935,SPDB!$B$5:$B$50,SPDB!$H$5:$H$50,"",,)))</f>
        <v/>
      </c>
      <c r="AQ935" s="112"/>
      <c r="AR935" s="6" t="str">
        <f t="shared" si="43"/>
        <v/>
      </c>
      <c r="AS935" s="6" t="str">
        <f>IF(D935="","",IF(AP935=0,"データ無!!",IF(COUNTIF(WeDB!$D$4:$D$183,$AP935)&gt;0,"WE適用",IF(AP935="適用無い？確認して","データ無!!",IF(AP935="（適用外）","適用無し","WE適用")))))</f>
        <v/>
      </c>
      <c r="AT935" s="6" t="str">
        <f>IF(AND(AS935="WE適用",COUNTIF(Planning!$AS$10:$AS$896,$AP935&amp;"_"&amp;$AR935)&gt;0),"計画ok",IF(AND(AS935="WE適用",COUNTIF(Planning!$AS$10:$AS$896,$AP935&amp;"_"&amp;$AR935)=0),"未反映NG",""))</f>
        <v/>
      </c>
      <c r="AU935" s="6" t="str">
        <f t="shared" si="44"/>
        <v>_</v>
      </c>
    </row>
    <row r="936" spans="1:47" hidden="1" x14ac:dyDescent="0.35">
      <c r="A936" s="8"/>
      <c r="B936" s="9"/>
      <c r="C936" s="9"/>
      <c r="D936" s="9"/>
      <c r="E936" s="9"/>
      <c r="F936" s="9"/>
      <c r="G936" s="9"/>
      <c r="H936" s="9"/>
      <c r="I936" s="9"/>
      <c r="J936" s="9"/>
      <c r="K936" s="9"/>
      <c r="L936" s="9"/>
      <c r="M936" s="9"/>
      <c r="N936" s="9"/>
      <c r="O936" s="9"/>
      <c r="P936" s="9"/>
      <c r="Q936" s="9"/>
      <c r="R936" s="9"/>
      <c r="S936" s="9"/>
      <c r="T936" s="9"/>
      <c r="U936" s="9"/>
      <c r="V936" s="9"/>
      <c r="W936" s="9"/>
      <c r="X936" s="9"/>
      <c r="Y936" s="9"/>
      <c r="Z936" s="9"/>
      <c r="AA936" s="9"/>
      <c r="AB936" s="9"/>
      <c r="AC936" s="9"/>
      <c r="AD936" s="9"/>
      <c r="AE936" s="9"/>
      <c r="AF936" s="9"/>
      <c r="AG936" s="9"/>
      <c r="AH936" s="9"/>
      <c r="AI936" s="9"/>
      <c r="AJ936" s="9"/>
      <c r="AK936" s="9"/>
      <c r="AL936" s="9"/>
      <c r="AM936" s="10"/>
      <c r="AN936" s="535"/>
      <c r="AO936" s="6">
        <f t="shared" si="42"/>
        <v>0</v>
      </c>
      <c r="AP936" s="6" t="str">
        <f>IF($D936="","",IF(COUNTIF(SPDB!$B$5:$B$50,$D936)=0,"適用無い？確認して",_xlfn.XLOOKUP($D936,SPDB!$B$5:$B$50,SPDB!$H$5:$H$50,"",,)))</f>
        <v/>
      </c>
      <c r="AQ936" s="112"/>
      <c r="AR936" s="6" t="str">
        <f t="shared" si="43"/>
        <v/>
      </c>
      <c r="AS936" s="6" t="str">
        <f>IF(D936="","",IF(AP936=0,"データ無!!",IF(COUNTIF(WeDB!$D$4:$D$183,$AP936)&gt;0,"WE適用",IF(AP936="適用無い？確認して","データ無!!",IF(AP936="（適用外）","適用無し","WE適用")))))</f>
        <v/>
      </c>
      <c r="AT936" s="6" t="str">
        <f>IF(AND(AS936="WE適用",COUNTIF(Planning!$AS$10:$AS$896,$AP936&amp;"_"&amp;$AR936)&gt;0),"計画ok",IF(AND(AS936="WE適用",COUNTIF(Planning!$AS$10:$AS$896,$AP936&amp;"_"&amp;$AR936)=0),"未反映NG",""))</f>
        <v/>
      </c>
      <c r="AU936" s="6" t="str">
        <f t="shared" si="44"/>
        <v>_</v>
      </c>
    </row>
    <row r="937" spans="1:47" hidden="1" x14ac:dyDescent="0.35">
      <c r="A937" s="8"/>
      <c r="B937" s="9"/>
      <c r="C937" s="9"/>
      <c r="D937" s="9"/>
      <c r="E937" s="9"/>
      <c r="F937" s="9"/>
      <c r="G937" s="9"/>
      <c r="H937" s="9"/>
      <c r="I937" s="9"/>
      <c r="J937" s="9"/>
      <c r="K937" s="9"/>
      <c r="L937" s="9"/>
      <c r="M937" s="9"/>
      <c r="N937" s="9"/>
      <c r="O937" s="9"/>
      <c r="P937" s="9"/>
      <c r="Q937" s="9"/>
      <c r="R937" s="9"/>
      <c r="S937" s="9"/>
      <c r="T937" s="9"/>
      <c r="U937" s="9"/>
      <c r="V937" s="9"/>
      <c r="W937" s="9"/>
      <c r="X937" s="9"/>
      <c r="Y937" s="9"/>
      <c r="Z937" s="9"/>
      <c r="AA937" s="9"/>
      <c r="AB937" s="9"/>
      <c r="AC937" s="9"/>
      <c r="AD937" s="9"/>
      <c r="AE937" s="9"/>
      <c r="AF937" s="9"/>
      <c r="AG937" s="9"/>
      <c r="AH937" s="9"/>
      <c r="AI937" s="9"/>
      <c r="AJ937" s="9"/>
      <c r="AK937" s="9"/>
      <c r="AL937" s="9"/>
      <c r="AM937" s="10"/>
      <c r="AN937" s="535"/>
      <c r="AO937" s="6">
        <f t="shared" si="42"/>
        <v>0</v>
      </c>
      <c r="AP937" s="6" t="str">
        <f>IF($D937="","",IF(COUNTIF(SPDB!$B$5:$B$50,$D937)=0,"適用無い？確認して",_xlfn.XLOOKUP($D937,SPDB!$B$5:$B$50,SPDB!$H$5:$H$50,"",,)))</f>
        <v/>
      </c>
      <c r="AQ937" s="112"/>
      <c r="AR937" s="6" t="str">
        <f t="shared" si="43"/>
        <v/>
      </c>
      <c r="AS937" s="6" t="str">
        <f>IF(D937="","",IF(AP937=0,"データ無!!",IF(COUNTIF(WeDB!$D$4:$D$183,$AP937)&gt;0,"WE適用",IF(AP937="適用無い？確認して","データ無!!",IF(AP937="（適用外）","適用無し","WE適用")))))</f>
        <v/>
      </c>
      <c r="AT937" s="6" t="str">
        <f>IF(AND(AS937="WE適用",COUNTIF(Planning!$AS$10:$AS$896,$AP937&amp;"_"&amp;$AR937)&gt;0),"計画ok",IF(AND(AS937="WE適用",COUNTIF(Planning!$AS$10:$AS$896,$AP937&amp;"_"&amp;$AR937)=0),"未反映NG",""))</f>
        <v/>
      </c>
      <c r="AU937" s="6" t="str">
        <f t="shared" si="44"/>
        <v>_</v>
      </c>
    </row>
    <row r="938" spans="1:47" hidden="1" x14ac:dyDescent="0.35">
      <c r="A938" s="8"/>
      <c r="B938" s="9"/>
      <c r="C938" s="9"/>
      <c r="D938" s="9"/>
      <c r="E938" s="9"/>
      <c r="F938" s="9"/>
      <c r="G938" s="9"/>
      <c r="H938" s="9"/>
      <c r="I938" s="9"/>
      <c r="J938" s="9"/>
      <c r="K938" s="9"/>
      <c r="L938" s="9"/>
      <c r="M938" s="9"/>
      <c r="N938" s="9"/>
      <c r="O938" s="9"/>
      <c r="P938" s="9"/>
      <c r="Q938" s="9"/>
      <c r="R938" s="9"/>
      <c r="S938" s="9"/>
      <c r="T938" s="9"/>
      <c r="U938" s="9"/>
      <c r="V938" s="9"/>
      <c r="W938" s="9"/>
      <c r="X938" s="9"/>
      <c r="Y938" s="9"/>
      <c r="Z938" s="9"/>
      <c r="AA938" s="9"/>
      <c r="AB938" s="9"/>
      <c r="AC938" s="9"/>
      <c r="AD938" s="9"/>
      <c r="AE938" s="9"/>
      <c r="AF938" s="9"/>
      <c r="AG938" s="9"/>
      <c r="AH938" s="9"/>
      <c r="AI938" s="9"/>
      <c r="AJ938" s="9"/>
      <c r="AK938" s="9"/>
      <c r="AL938" s="9"/>
      <c r="AM938" s="10"/>
      <c r="AN938" s="535"/>
      <c r="AO938" s="6">
        <f t="shared" si="42"/>
        <v>0</v>
      </c>
      <c r="AP938" s="6" t="str">
        <f>IF($D938="","",IF(COUNTIF(SPDB!$B$5:$B$50,$D938)=0,"適用無い？確認して",_xlfn.XLOOKUP($D938,SPDB!$B$5:$B$50,SPDB!$H$5:$H$50,"",,)))</f>
        <v/>
      </c>
      <c r="AQ938" s="112"/>
      <c r="AR938" s="6" t="str">
        <f t="shared" si="43"/>
        <v/>
      </c>
      <c r="AS938" s="6" t="str">
        <f>IF(D938="","",IF(AP938=0,"データ無!!",IF(COUNTIF(WeDB!$D$4:$D$183,$AP938)&gt;0,"WE適用",IF(AP938="適用無い？確認して","データ無!!",IF(AP938="（適用外）","適用無し","WE適用")))))</f>
        <v/>
      </c>
      <c r="AT938" s="6" t="str">
        <f>IF(AND(AS938="WE適用",COUNTIF(Planning!$AS$10:$AS$896,$AP938&amp;"_"&amp;$AR938)&gt;0),"計画ok",IF(AND(AS938="WE適用",COUNTIF(Planning!$AS$10:$AS$896,$AP938&amp;"_"&amp;$AR938)=0),"未反映NG",""))</f>
        <v/>
      </c>
      <c r="AU938" s="6" t="str">
        <f t="shared" si="44"/>
        <v>_</v>
      </c>
    </row>
    <row r="939" spans="1:47" hidden="1" x14ac:dyDescent="0.35">
      <c r="A939" s="8"/>
      <c r="B939" s="9"/>
      <c r="C939" s="9"/>
      <c r="D939" s="9"/>
      <c r="E939" s="9"/>
      <c r="F939" s="9"/>
      <c r="G939" s="9"/>
      <c r="H939" s="9"/>
      <c r="I939" s="9"/>
      <c r="J939" s="9"/>
      <c r="K939" s="9"/>
      <c r="L939" s="9"/>
      <c r="M939" s="9"/>
      <c r="N939" s="9"/>
      <c r="O939" s="9"/>
      <c r="P939" s="9"/>
      <c r="Q939" s="9"/>
      <c r="R939" s="9"/>
      <c r="S939" s="9"/>
      <c r="T939" s="9"/>
      <c r="U939" s="9"/>
      <c r="V939" s="9"/>
      <c r="W939" s="9"/>
      <c r="X939" s="9"/>
      <c r="Y939" s="9"/>
      <c r="Z939" s="9"/>
      <c r="AA939" s="9"/>
      <c r="AB939" s="9"/>
      <c r="AC939" s="9"/>
      <c r="AD939" s="9"/>
      <c r="AE939" s="9"/>
      <c r="AF939" s="9"/>
      <c r="AG939" s="9"/>
      <c r="AH939" s="9"/>
      <c r="AI939" s="9"/>
      <c r="AJ939" s="9"/>
      <c r="AK939" s="9"/>
      <c r="AL939" s="9"/>
      <c r="AM939" s="10"/>
      <c r="AN939" s="535"/>
      <c r="AO939" s="6">
        <f t="shared" si="42"/>
        <v>0</v>
      </c>
      <c r="AP939" s="6" t="str">
        <f>IF($D939="","",IF(COUNTIF(SPDB!$B$5:$B$50,$D939)=0,"適用無い？確認して",_xlfn.XLOOKUP($D939,SPDB!$B$5:$B$50,SPDB!$H$5:$H$50,"",,)))</f>
        <v/>
      </c>
      <c r="AQ939" s="112"/>
      <c r="AR939" s="6" t="str">
        <f t="shared" si="43"/>
        <v/>
      </c>
      <c r="AS939" s="6" t="str">
        <f>IF(D939="","",IF(AP939=0,"データ無!!",IF(COUNTIF(WeDB!$D$4:$D$183,$AP939)&gt;0,"WE適用",IF(AP939="適用無い？確認して","データ無!!",IF(AP939="（適用外）","適用無し","WE適用")))))</f>
        <v/>
      </c>
      <c r="AT939" s="6" t="str">
        <f>IF(AND(AS939="WE適用",COUNTIF(Planning!$AS$10:$AS$896,$AP939&amp;"_"&amp;$AR939)&gt;0),"計画ok",IF(AND(AS939="WE適用",COUNTIF(Planning!$AS$10:$AS$896,$AP939&amp;"_"&amp;$AR939)=0),"未反映NG",""))</f>
        <v/>
      </c>
      <c r="AU939" s="6" t="str">
        <f t="shared" si="44"/>
        <v>_</v>
      </c>
    </row>
    <row r="940" spans="1:47" hidden="1" x14ac:dyDescent="0.35">
      <c r="A940" s="8"/>
      <c r="B940" s="9"/>
      <c r="C940" s="9"/>
      <c r="D940" s="9"/>
      <c r="E940" s="9"/>
      <c r="F940" s="9"/>
      <c r="G940" s="9"/>
      <c r="H940" s="9"/>
      <c r="I940" s="9"/>
      <c r="J940" s="9"/>
      <c r="K940" s="9"/>
      <c r="L940" s="9"/>
      <c r="M940" s="9"/>
      <c r="N940" s="9"/>
      <c r="O940" s="9"/>
      <c r="P940" s="9"/>
      <c r="Q940" s="9"/>
      <c r="R940" s="9"/>
      <c r="S940" s="9"/>
      <c r="T940" s="9"/>
      <c r="U940" s="9"/>
      <c r="V940" s="9"/>
      <c r="W940" s="9"/>
      <c r="X940" s="9"/>
      <c r="Y940" s="9"/>
      <c r="Z940" s="9"/>
      <c r="AA940" s="9"/>
      <c r="AB940" s="9"/>
      <c r="AC940" s="9"/>
      <c r="AD940" s="9"/>
      <c r="AE940" s="9"/>
      <c r="AF940" s="9"/>
      <c r="AG940" s="9"/>
      <c r="AH940" s="9"/>
      <c r="AI940" s="9"/>
      <c r="AJ940" s="9"/>
      <c r="AK940" s="9"/>
      <c r="AL940" s="9"/>
      <c r="AM940" s="10"/>
      <c r="AN940" s="535"/>
      <c r="AO940" s="6">
        <f t="shared" si="42"/>
        <v>0</v>
      </c>
      <c r="AP940" s="6" t="str">
        <f>IF($D940="","",IF(COUNTIF(SPDB!$B$5:$B$50,$D940)=0,"適用無い？確認して",_xlfn.XLOOKUP($D940,SPDB!$B$5:$B$50,SPDB!$H$5:$H$50,"",,)))</f>
        <v/>
      </c>
      <c r="AQ940" s="112"/>
      <c r="AR940" s="6" t="str">
        <f t="shared" si="43"/>
        <v/>
      </c>
      <c r="AS940" s="6" t="str">
        <f>IF(D940="","",IF(AP940=0,"データ無!!",IF(COUNTIF(WeDB!$D$4:$D$183,$AP940)&gt;0,"WE適用",IF(AP940="適用無い？確認して","データ無!!",IF(AP940="（適用外）","適用無し","WE適用")))))</f>
        <v/>
      </c>
      <c r="AT940" s="6" t="str">
        <f>IF(AND(AS940="WE適用",COUNTIF(Planning!$AS$10:$AS$896,$AP940&amp;"_"&amp;$AR940)&gt;0),"計画ok",IF(AND(AS940="WE適用",COUNTIF(Planning!$AS$10:$AS$896,$AP940&amp;"_"&amp;$AR940)=0),"未反映NG",""))</f>
        <v/>
      </c>
      <c r="AU940" s="6" t="str">
        <f t="shared" si="44"/>
        <v>_</v>
      </c>
    </row>
    <row r="941" spans="1:47" hidden="1" x14ac:dyDescent="0.35">
      <c r="A941" s="8"/>
      <c r="B941" s="9"/>
      <c r="C941" s="9"/>
      <c r="D941" s="9"/>
      <c r="E941" s="9"/>
      <c r="F941" s="9"/>
      <c r="G941" s="9"/>
      <c r="H941" s="9"/>
      <c r="I941" s="9"/>
      <c r="J941" s="9"/>
      <c r="K941" s="9"/>
      <c r="L941" s="9"/>
      <c r="M941" s="9"/>
      <c r="N941" s="9"/>
      <c r="O941" s="9"/>
      <c r="P941" s="9"/>
      <c r="Q941" s="9"/>
      <c r="R941" s="9"/>
      <c r="S941" s="9"/>
      <c r="T941" s="9"/>
      <c r="U941" s="9"/>
      <c r="V941" s="9"/>
      <c r="W941" s="9"/>
      <c r="X941" s="9"/>
      <c r="Y941" s="9"/>
      <c r="Z941" s="9"/>
      <c r="AA941" s="9"/>
      <c r="AB941" s="9"/>
      <c r="AC941" s="9"/>
      <c r="AD941" s="9"/>
      <c r="AE941" s="9"/>
      <c r="AF941" s="9"/>
      <c r="AG941" s="9"/>
      <c r="AH941" s="9"/>
      <c r="AI941" s="9"/>
      <c r="AJ941" s="9"/>
      <c r="AK941" s="9"/>
      <c r="AL941" s="9"/>
      <c r="AM941" s="10"/>
      <c r="AN941" s="535"/>
      <c r="AO941" s="6">
        <f t="shared" si="42"/>
        <v>0</v>
      </c>
      <c r="AP941" s="6" t="str">
        <f>IF($D941="","",IF(COUNTIF(SPDB!$B$5:$B$50,$D941)=0,"適用無い？確認して",_xlfn.XLOOKUP($D941,SPDB!$B$5:$B$50,SPDB!$H$5:$H$50,"",,)))</f>
        <v/>
      </c>
      <c r="AQ941" s="112"/>
      <c r="AR941" s="6" t="str">
        <f t="shared" si="43"/>
        <v/>
      </c>
      <c r="AS941" s="6" t="str">
        <f>IF(D941="","",IF(AP941=0,"データ無!!",IF(COUNTIF(WeDB!$D$4:$D$183,$AP941)&gt;0,"WE適用",IF(AP941="適用無い？確認して","データ無!!",IF(AP941="（適用外）","適用無し","WE適用")))))</f>
        <v/>
      </c>
      <c r="AT941" s="6" t="str">
        <f>IF(AND(AS941="WE適用",COUNTIF(Planning!$AS$10:$AS$896,$AP941&amp;"_"&amp;$AR941)&gt;0),"計画ok",IF(AND(AS941="WE適用",COUNTIF(Planning!$AS$10:$AS$896,$AP941&amp;"_"&amp;$AR941)=0),"未反映NG",""))</f>
        <v/>
      </c>
      <c r="AU941" s="6" t="str">
        <f t="shared" si="44"/>
        <v>_</v>
      </c>
    </row>
    <row r="942" spans="1:47" hidden="1" x14ac:dyDescent="0.35">
      <c r="A942" s="8"/>
      <c r="B942" s="9"/>
      <c r="C942" s="9"/>
      <c r="D942" s="9"/>
      <c r="E942" s="9"/>
      <c r="F942" s="9"/>
      <c r="G942" s="9"/>
      <c r="H942" s="9"/>
      <c r="I942" s="9"/>
      <c r="J942" s="9"/>
      <c r="K942" s="9"/>
      <c r="L942" s="9"/>
      <c r="M942" s="9"/>
      <c r="N942" s="9"/>
      <c r="O942" s="9"/>
      <c r="P942" s="9"/>
      <c r="Q942" s="9"/>
      <c r="R942" s="9"/>
      <c r="S942" s="9"/>
      <c r="T942" s="9"/>
      <c r="U942" s="9"/>
      <c r="V942" s="9"/>
      <c r="W942" s="9"/>
      <c r="X942" s="9"/>
      <c r="Y942" s="9"/>
      <c r="Z942" s="9"/>
      <c r="AA942" s="9"/>
      <c r="AB942" s="9"/>
      <c r="AC942" s="9"/>
      <c r="AD942" s="9"/>
      <c r="AE942" s="9"/>
      <c r="AF942" s="9"/>
      <c r="AG942" s="9"/>
      <c r="AH942" s="9"/>
      <c r="AI942" s="9"/>
      <c r="AJ942" s="9"/>
      <c r="AK942" s="9"/>
      <c r="AL942" s="9"/>
      <c r="AM942" s="10"/>
      <c r="AN942" s="535"/>
      <c r="AO942" s="6">
        <f t="shared" si="42"/>
        <v>0</v>
      </c>
      <c r="AP942" s="6" t="str">
        <f>IF($D942="","",IF(COUNTIF(SPDB!$B$5:$B$50,$D942)=0,"適用無い？確認して",_xlfn.XLOOKUP($D942,SPDB!$B$5:$B$50,SPDB!$H$5:$H$50,"",,)))</f>
        <v/>
      </c>
      <c r="AQ942" s="112"/>
      <c r="AR942" s="6" t="str">
        <f t="shared" si="43"/>
        <v/>
      </c>
      <c r="AS942" s="6" t="str">
        <f>IF(D942="","",IF(AP942=0,"データ無!!",IF(COUNTIF(WeDB!$D$4:$D$183,$AP942)&gt;0,"WE適用",IF(AP942="適用無い？確認して","データ無!!",IF(AP942="（適用外）","適用無し","WE適用")))))</f>
        <v/>
      </c>
      <c r="AT942" s="6" t="str">
        <f>IF(AND(AS942="WE適用",COUNTIF(Planning!$AS$10:$AS$896,$AP942&amp;"_"&amp;$AR942)&gt;0),"計画ok",IF(AND(AS942="WE適用",COUNTIF(Planning!$AS$10:$AS$896,$AP942&amp;"_"&amp;$AR942)=0),"未反映NG",""))</f>
        <v/>
      </c>
      <c r="AU942" s="6" t="str">
        <f t="shared" si="44"/>
        <v>_</v>
      </c>
    </row>
    <row r="943" spans="1:47" hidden="1" x14ac:dyDescent="0.35">
      <c r="A943" s="8"/>
      <c r="B943" s="9"/>
      <c r="C943" s="9"/>
      <c r="D943" s="9"/>
      <c r="E943" s="9"/>
      <c r="F943" s="9"/>
      <c r="G943" s="9"/>
      <c r="H943" s="9"/>
      <c r="I943" s="9"/>
      <c r="J943" s="9"/>
      <c r="K943" s="9"/>
      <c r="L943" s="9"/>
      <c r="M943" s="9"/>
      <c r="N943" s="9"/>
      <c r="O943" s="9"/>
      <c r="P943" s="9"/>
      <c r="Q943" s="9"/>
      <c r="R943" s="9"/>
      <c r="S943" s="9"/>
      <c r="T943" s="9"/>
      <c r="U943" s="9"/>
      <c r="V943" s="9"/>
      <c r="W943" s="9"/>
      <c r="X943" s="9"/>
      <c r="Y943" s="9"/>
      <c r="Z943" s="9"/>
      <c r="AA943" s="9"/>
      <c r="AB943" s="9"/>
      <c r="AC943" s="9"/>
      <c r="AD943" s="9"/>
      <c r="AE943" s="9"/>
      <c r="AF943" s="9"/>
      <c r="AG943" s="9"/>
      <c r="AH943" s="9"/>
      <c r="AI943" s="9"/>
      <c r="AJ943" s="9"/>
      <c r="AK943" s="9"/>
      <c r="AL943" s="9"/>
      <c r="AM943" s="10"/>
      <c r="AN943" s="535"/>
      <c r="AO943" s="6">
        <f t="shared" si="42"/>
        <v>0</v>
      </c>
      <c r="AP943" s="6" t="str">
        <f>IF($D943="","",IF(COUNTIF(SPDB!$B$5:$B$50,$D943)=0,"適用無い？確認して",_xlfn.XLOOKUP($D943,SPDB!$B$5:$B$50,SPDB!$H$5:$H$50,"",,)))</f>
        <v/>
      </c>
      <c r="AQ943" s="112"/>
      <c r="AR943" s="6" t="str">
        <f t="shared" si="43"/>
        <v/>
      </c>
      <c r="AS943" s="6" t="str">
        <f>IF(D943="","",IF(AP943=0,"データ無!!",IF(COUNTIF(WeDB!$D$4:$D$183,$AP943)&gt;0,"WE適用",IF(AP943="適用無い？確認して","データ無!!",IF(AP943="（適用外）","適用無し","WE適用")))))</f>
        <v/>
      </c>
      <c r="AT943" s="6" t="str">
        <f>IF(AND(AS943="WE適用",COUNTIF(Planning!$AS$10:$AS$896,$AP943&amp;"_"&amp;$AR943)&gt;0),"計画ok",IF(AND(AS943="WE適用",COUNTIF(Planning!$AS$10:$AS$896,$AP943&amp;"_"&amp;$AR943)=0),"未反映NG",""))</f>
        <v/>
      </c>
      <c r="AU943" s="6" t="str">
        <f t="shared" si="44"/>
        <v>_</v>
      </c>
    </row>
    <row r="944" spans="1:47" hidden="1" x14ac:dyDescent="0.35">
      <c r="A944" s="8"/>
      <c r="B944" s="9"/>
      <c r="C944" s="9"/>
      <c r="D944" s="9"/>
      <c r="E944" s="9"/>
      <c r="F944" s="9"/>
      <c r="G944" s="9"/>
      <c r="H944" s="9"/>
      <c r="I944" s="9"/>
      <c r="J944" s="9"/>
      <c r="K944" s="9"/>
      <c r="L944" s="9"/>
      <c r="M944" s="9"/>
      <c r="N944" s="9"/>
      <c r="O944" s="9"/>
      <c r="P944" s="9"/>
      <c r="Q944" s="9"/>
      <c r="R944" s="9"/>
      <c r="S944" s="9"/>
      <c r="T944" s="9"/>
      <c r="U944" s="9"/>
      <c r="V944" s="9"/>
      <c r="W944" s="9"/>
      <c r="X944" s="9"/>
      <c r="Y944" s="9"/>
      <c r="Z944" s="9"/>
      <c r="AA944" s="9"/>
      <c r="AB944" s="9"/>
      <c r="AC944" s="9"/>
      <c r="AD944" s="9"/>
      <c r="AE944" s="9"/>
      <c r="AF944" s="9"/>
      <c r="AG944" s="9"/>
      <c r="AH944" s="9"/>
      <c r="AI944" s="9"/>
      <c r="AJ944" s="9"/>
      <c r="AK944" s="9"/>
      <c r="AL944" s="9"/>
      <c r="AM944" s="10"/>
      <c r="AN944" s="535"/>
      <c r="AO944" s="6">
        <f t="shared" si="42"/>
        <v>0</v>
      </c>
      <c r="AP944" s="6" t="str">
        <f>IF($D944="","",IF(COUNTIF(SPDB!$B$5:$B$50,$D944)=0,"適用無い？確認して",_xlfn.XLOOKUP($D944,SPDB!$B$5:$B$50,SPDB!$H$5:$H$50,"",,)))</f>
        <v/>
      </c>
      <c r="AQ944" s="112"/>
      <c r="AR944" s="6" t="str">
        <f t="shared" si="43"/>
        <v/>
      </c>
      <c r="AS944" s="6" t="str">
        <f>IF(D944="","",IF(AP944=0,"データ無!!",IF(COUNTIF(WeDB!$D$4:$D$183,$AP944)&gt;0,"WE適用",IF(AP944="適用無い？確認して","データ無!!",IF(AP944="（適用外）","適用無し","WE適用")))))</f>
        <v/>
      </c>
      <c r="AT944" s="6" t="str">
        <f>IF(AND(AS944="WE適用",COUNTIF(Planning!$AS$10:$AS$896,$AP944&amp;"_"&amp;$AR944)&gt;0),"計画ok",IF(AND(AS944="WE適用",COUNTIF(Planning!$AS$10:$AS$896,$AP944&amp;"_"&amp;$AR944)=0),"未反映NG",""))</f>
        <v/>
      </c>
      <c r="AU944" s="6" t="str">
        <f t="shared" si="44"/>
        <v>_</v>
      </c>
    </row>
    <row r="945" spans="1:47" hidden="1" x14ac:dyDescent="0.35">
      <c r="A945" s="8"/>
      <c r="B945" s="9"/>
      <c r="C945" s="9"/>
      <c r="D945" s="9"/>
      <c r="E945" s="9"/>
      <c r="F945" s="9"/>
      <c r="G945" s="9"/>
      <c r="H945" s="9"/>
      <c r="I945" s="9"/>
      <c r="J945" s="9"/>
      <c r="K945" s="9"/>
      <c r="L945" s="9"/>
      <c r="M945" s="9"/>
      <c r="N945" s="9"/>
      <c r="O945" s="9"/>
      <c r="P945" s="9"/>
      <c r="Q945" s="9"/>
      <c r="R945" s="9"/>
      <c r="S945" s="9"/>
      <c r="T945" s="9"/>
      <c r="U945" s="9"/>
      <c r="V945" s="9"/>
      <c r="W945" s="9"/>
      <c r="X945" s="9"/>
      <c r="Y945" s="9"/>
      <c r="Z945" s="9"/>
      <c r="AA945" s="9"/>
      <c r="AB945" s="9"/>
      <c r="AC945" s="9"/>
      <c r="AD945" s="9"/>
      <c r="AE945" s="9"/>
      <c r="AF945" s="9"/>
      <c r="AG945" s="9"/>
      <c r="AH945" s="9"/>
      <c r="AI945" s="9"/>
      <c r="AJ945" s="9"/>
      <c r="AK945" s="9"/>
      <c r="AL945" s="9"/>
      <c r="AM945" s="10"/>
      <c r="AN945" s="535"/>
      <c r="AO945" s="6">
        <f t="shared" si="42"/>
        <v>0</v>
      </c>
      <c r="AP945" s="6" t="str">
        <f>IF($D945="","",IF(COUNTIF(SPDB!$B$5:$B$50,$D945)=0,"適用無い？確認して",_xlfn.XLOOKUP($D945,SPDB!$B$5:$B$50,SPDB!$H$5:$H$50,"",,)))</f>
        <v/>
      </c>
      <c r="AQ945" s="112"/>
      <c r="AR945" s="6" t="str">
        <f t="shared" si="43"/>
        <v/>
      </c>
      <c r="AS945" s="6" t="str">
        <f>IF(D945="","",IF(AP945=0,"データ無!!",IF(COUNTIF(WeDB!$D$4:$D$183,$AP945)&gt;0,"WE適用",IF(AP945="適用無い？確認して","データ無!!",IF(AP945="（適用外）","適用無し","WE適用")))))</f>
        <v/>
      </c>
      <c r="AT945" s="6" t="str">
        <f>IF(AND(AS945="WE適用",COUNTIF(Planning!$AS$10:$AS$896,$AP945&amp;"_"&amp;$AR945)&gt;0),"計画ok",IF(AND(AS945="WE適用",COUNTIF(Planning!$AS$10:$AS$896,$AP945&amp;"_"&amp;$AR945)=0),"未反映NG",""))</f>
        <v/>
      </c>
      <c r="AU945" s="6" t="str">
        <f t="shared" si="44"/>
        <v>_</v>
      </c>
    </row>
    <row r="946" spans="1:47" hidden="1" x14ac:dyDescent="0.35">
      <c r="A946" s="8"/>
      <c r="B946" s="9"/>
      <c r="C946" s="9"/>
      <c r="D946" s="9"/>
      <c r="E946" s="9"/>
      <c r="F946" s="9"/>
      <c r="G946" s="9"/>
      <c r="H946" s="9"/>
      <c r="I946" s="9"/>
      <c r="J946" s="9"/>
      <c r="K946" s="9"/>
      <c r="L946" s="9"/>
      <c r="M946" s="9"/>
      <c r="N946" s="9"/>
      <c r="O946" s="9"/>
      <c r="P946" s="9"/>
      <c r="Q946" s="9"/>
      <c r="R946" s="9"/>
      <c r="S946" s="9"/>
      <c r="T946" s="9"/>
      <c r="U946" s="9"/>
      <c r="V946" s="9"/>
      <c r="W946" s="9"/>
      <c r="X946" s="9"/>
      <c r="Y946" s="9"/>
      <c r="Z946" s="9"/>
      <c r="AA946" s="9"/>
      <c r="AB946" s="9"/>
      <c r="AC946" s="9"/>
      <c r="AD946" s="9"/>
      <c r="AE946" s="9"/>
      <c r="AF946" s="9"/>
      <c r="AG946" s="9"/>
      <c r="AH946" s="9"/>
      <c r="AI946" s="9"/>
      <c r="AJ946" s="9"/>
      <c r="AK946" s="9"/>
      <c r="AL946" s="9"/>
      <c r="AM946" s="10"/>
      <c r="AN946" s="535"/>
      <c r="AO946" s="6">
        <f t="shared" si="42"/>
        <v>0</v>
      </c>
      <c r="AP946" s="6" t="str">
        <f>IF($D946="","",IF(COUNTIF(SPDB!$B$5:$B$50,$D946)=0,"適用無い？確認して",_xlfn.XLOOKUP($D946,SPDB!$B$5:$B$50,SPDB!$H$5:$H$50,"",,)))</f>
        <v/>
      </c>
      <c r="AQ946" s="112"/>
      <c r="AR946" s="6" t="str">
        <f t="shared" si="43"/>
        <v/>
      </c>
      <c r="AS946" s="6" t="str">
        <f>IF(D946="","",IF(AP946=0,"データ無!!",IF(COUNTIF(WeDB!$D$4:$D$183,$AP946)&gt;0,"WE適用",IF(AP946="適用無い？確認して","データ無!!",IF(AP946="（適用外）","適用無し","WE適用")))))</f>
        <v/>
      </c>
      <c r="AT946" s="6" t="str">
        <f>IF(AND(AS946="WE適用",COUNTIF(Planning!$AS$10:$AS$896,$AP946&amp;"_"&amp;$AR946)&gt;0),"計画ok",IF(AND(AS946="WE適用",COUNTIF(Planning!$AS$10:$AS$896,$AP946&amp;"_"&amp;$AR946)=0),"未反映NG",""))</f>
        <v/>
      </c>
      <c r="AU946" s="6" t="str">
        <f t="shared" si="44"/>
        <v>_</v>
      </c>
    </row>
    <row r="947" spans="1:47" hidden="1" x14ac:dyDescent="0.35">
      <c r="A947" s="8"/>
      <c r="B947" s="9"/>
      <c r="C947" s="9"/>
      <c r="D947" s="9"/>
      <c r="E947" s="9"/>
      <c r="F947" s="9"/>
      <c r="G947" s="9"/>
      <c r="H947" s="9"/>
      <c r="I947" s="9"/>
      <c r="J947" s="9"/>
      <c r="K947" s="9"/>
      <c r="L947" s="9"/>
      <c r="M947" s="9"/>
      <c r="N947" s="9"/>
      <c r="O947" s="9"/>
      <c r="P947" s="9"/>
      <c r="Q947" s="9"/>
      <c r="R947" s="9"/>
      <c r="S947" s="9"/>
      <c r="T947" s="9"/>
      <c r="U947" s="9"/>
      <c r="V947" s="9"/>
      <c r="W947" s="9"/>
      <c r="X947" s="9"/>
      <c r="Y947" s="9"/>
      <c r="Z947" s="9"/>
      <c r="AA947" s="9"/>
      <c r="AB947" s="9"/>
      <c r="AC947" s="9"/>
      <c r="AD947" s="9"/>
      <c r="AE947" s="9"/>
      <c r="AF947" s="9"/>
      <c r="AG947" s="9"/>
      <c r="AH947" s="9"/>
      <c r="AI947" s="9"/>
      <c r="AJ947" s="9"/>
      <c r="AK947" s="9"/>
      <c r="AL947" s="9"/>
      <c r="AM947" s="10"/>
      <c r="AN947" s="535"/>
      <c r="AO947" s="6">
        <f t="shared" si="42"/>
        <v>0</v>
      </c>
      <c r="AP947" s="6" t="str">
        <f>IF($D947="","",IF(COUNTIF(SPDB!$B$5:$B$50,$D947)=0,"適用無い？確認して",_xlfn.XLOOKUP($D947,SPDB!$B$5:$B$50,SPDB!$H$5:$H$50,"",,)))</f>
        <v/>
      </c>
      <c r="AQ947" s="112"/>
      <c r="AR947" s="6" t="str">
        <f t="shared" si="43"/>
        <v/>
      </c>
      <c r="AS947" s="6" t="str">
        <f>IF(D947="","",IF(AP947=0,"データ無!!",IF(COUNTIF(WeDB!$D$4:$D$183,$AP947)&gt;0,"WE適用",IF(AP947="適用無い？確認して","データ無!!",IF(AP947="（適用外）","適用無し","WE適用")))))</f>
        <v/>
      </c>
      <c r="AT947" s="6" t="str">
        <f>IF(AND(AS947="WE適用",COUNTIF(Planning!$AS$10:$AS$896,$AP947&amp;"_"&amp;$AR947)&gt;0),"計画ok",IF(AND(AS947="WE適用",COUNTIF(Planning!$AS$10:$AS$896,$AP947&amp;"_"&amp;$AR947)=0),"未反映NG",""))</f>
        <v/>
      </c>
      <c r="AU947" s="6" t="str">
        <f t="shared" si="44"/>
        <v>_</v>
      </c>
    </row>
    <row r="948" spans="1:47" hidden="1" x14ac:dyDescent="0.35">
      <c r="A948" s="8"/>
      <c r="B948" s="9"/>
      <c r="C948" s="9"/>
      <c r="D948" s="9"/>
      <c r="E948" s="9"/>
      <c r="F948" s="9"/>
      <c r="G948" s="9"/>
      <c r="H948" s="9"/>
      <c r="I948" s="9"/>
      <c r="J948" s="9"/>
      <c r="K948" s="9"/>
      <c r="L948" s="9"/>
      <c r="M948" s="9"/>
      <c r="N948" s="9"/>
      <c r="O948" s="9"/>
      <c r="P948" s="9"/>
      <c r="Q948" s="9"/>
      <c r="R948" s="9"/>
      <c r="S948" s="9"/>
      <c r="T948" s="9"/>
      <c r="U948" s="9"/>
      <c r="V948" s="9"/>
      <c r="W948" s="9"/>
      <c r="X948" s="9"/>
      <c r="Y948" s="9"/>
      <c r="Z948" s="9"/>
      <c r="AA948" s="9"/>
      <c r="AB948" s="9"/>
      <c r="AC948" s="9"/>
      <c r="AD948" s="9"/>
      <c r="AE948" s="9"/>
      <c r="AF948" s="9"/>
      <c r="AG948" s="9"/>
      <c r="AH948" s="9"/>
      <c r="AI948" s="9"/>
      <c r="AJ948" s="9"/>
      <c r="AK948" s="9"/>
      <c r="AL948" s="9"/>
      <c r="AM948" s="10"/>
      <c r="AN948" s="535"/>
      <c r="AO948" s="6">
        <f t="shared" si="42"/>
        <v>0</v>
      </c>
      <c r="AP948" s="6" t="str">
        <f>IF($D948="","",IF(COUNTIF(SPDB!$B$5:$B$50,$D948)=0,"適用無い？確認して",_xlfn.XLOOKUP($D948,SPDB!$B$5:$B$50,SPDB!$H$5:$H$50,"",,)))</f>
        <v/>
      </c>
      <c r="AQ948" s="112"/>
      <c r="AR948" s="6" t="str">
        <f t="shared" si="43"/>
        <v/>
      </c>
      <c r="AS948" s="6" t="str">
        <f>IF(D948="","",IF(AP948=0,"データ無!!",IF(COUNTIF(WeDB!$D$4:$D$183,$AP948)&gt;0,"WE適用",IF(AP948="適用無い？確認して","データ無!!",IF(AP948="（適用外）","適用無し","WE適用")))))</f>
        <v/>
      </c>
      <c r="AT948" s="6" t="str">
        <f>IF(AND(AS948="WE適用",COUNTIF(Planning!$AS$10:$AS$896,$AP948&amp;"_"&amp;$AR948)&gt;0),"計画ok",IF(AND(AS948="WE適用",COUNTIF(Planning!$AS$10:$AS$896,$AP948&amp;"_"&amp;$AR948)=0),"未反映NG",""))</f>
        <v/>
      </c>
      <c r="AU948" s="6" t="str">
        <f t="shared" si="44"/>
        <v>_</v>
      </c>
    </row>
    <row r="949" spans="1:47" hidden="1" x14ac:dyDescent="0.35">
      <c r="A949" s="8"/>
      <c r="B949" s="9"/>
      <c r="C949" s="9"/>
      <c r="D949" s="9"/>
      <c r="E949" s="9"/>
      <c r="F949" s="9"/>
      <c r="G949" s="9"/>
      <c r="H949" s="9"/>
      <c r="I949" s="9"/>
      <c r="J949" s="9"/>
      <c r="K949" s="9"/>
      <c r="L949" s="9"/>
      <c r="M949" s="9"/>
      <c r="N949" s="9"/>
      <c r="O949" s="9"/>
      <c r="P949" s="9"/>
      <c r="Q949" s="9"/>
      <c r="R949" s="9"/>
      <c r="S949" s="9"/>
      <c r="T949" s="9"/>
      <c r="U949" s="9"/>
      <c r="V949" s="9"/>
      <c r="W949" s="9"/>
      <c r="X949" s="9"/>
      <c r="Y949" s="9"/>
      <c r="Z949" s="9"/>
      <c r="AA949" s="9"/>
      <c r="AB949" s="9"/>
      <c r="AC949" s="9"/>
      <c r="AD949" s="9"/>
      <c r="AE949" s="9"/>
      <c r="AF949" s="9"/>
      <c r="AG949" s="9"/>
      <c r="AH949" s="9"/>
      <c r="AI949" s="9"/>
      <c r="AJ949" s="9"/>
      <c r="AK949" s="9"/>
      <c r="AL949" s="9"/>
      <c r="AM949" s="10"/>
      <c r="AN949" s="535"/>
      <c r="AO949" s="6">
        <f t="shared" si="42"/>
        <v>0</v>
      </c>
      <c r="AP949" s="6" t="str">
        <f>IF($D949="","",IF(COUNTIF(SPDB!$B$5:$B$50,$D949)=0,"適用無い？確認して",_xlfn.XLOOKUP($D949,SPDB!$B$5:$B$50,SPDB!$H$5:$H$50,"",,)))</f>
        <v/>
      </c>
      <c r="AQ949" s="112"/>
      <c r="AR949" s="6" t="str">
        <f t="shared" si="43"/>
        <v/>
      </c>
      <c r="AS949" s="6" t="str">
        <f>IF(D949="","",IF(AP949=0,"データ無!!",IF(COUNTIF(WeDB!$D$4:$D$183,$AP949)&gt;0,"WE適用",IF(AP949="適用無い？確認して","データ無!!",IF(AP949="（適用外）","適用無し","WE適用")))))</f>
        <v/>
      </c>
      <c r="AT949" s="6" t="str">
        <f>IF(AND(AS949="WE適用",COUNTIF(Planning!$AS$10:$AS$896,$AP949&amp;"_"&amp;$AR949)&gt;0),"計画ok",IF(AND(AS949="WE適用",COUNTIF(Planning!$AS$10:$AS$896,$AP949&amp;"_"&amp;$AR949)=0),"未反映NG",""))</f>
        <v/>
      </c>
      <c r="AU949" s="6" t="str">
        <f t="shared" si="44"/>
        <v>_</v>
      </c>
    </row>
    <row r="950" spans="1:47" hidden="1" x14ac:dyDescent="0.35">
      <c r="A950" s="8"/>
      <c r="B950" s="9"/>
      <c r="C950" s="9"/>
      <c r="D950" s="9"/>
      <c r="E950" s="9"/>
      <c r="F950" s="9"/>
      <c r="G950" s="9"/>
      <c r="H950" s="9"/>
      <c r="I950" s="9"/>
      <c r="J950" s="9"/>
      <c r="K950" s="9"/>
      <c r="L950" s="9"/>
      <c r="M950" s="9"/>
      <c r="N950" s="9"/>
      <c r="O950" s="9"/>
      <c r="P950" s="9"/>
      <c r="Q950" s="9"/>
      <c r="R950" s="9"/>
      <c r="S950" s="9"/>
      <c r="T950" s="9"/>
      <c r="U950" s="9"/>
      <c r="V950" s="9"/>
      <c r="W950" s="9"/>
      <c r="X950" s="9"/>
      <c r="Y950" s="9"/>
      <c r="Z950" s="9"/>
      <c r="AA950" s="9"/>
      <c r="AB950" s="9"/>
      <c r="AC950" s="9"/>
      <c r="AD950" s="9"/>
      <c r="AE950" s="9"/>
      <c r="AF950" s="9"/>
      <c r="AG950" s="9"/>
      <c r="AH950" s="9"/>
      <c r="AI950" s="9"/>
      <c r="AJ950" s="9"/>
      <c r="AK950" s="9"/>
      <c r="AL950" s="9"/>
      <c r="AM950" s="10"/>
      <c r="AN950" s="535"/>
      <c r="AO950" s="6">
        <f t="shared" si="42"/>
        <v>0</v>
      </c>
      <c r="AP950" s="6" t="str">
        <f>IF($D950="","",IF(COUNTIF(SPDB!$B$5:$B$50,$D950)=0,"適用無い？確認して",_xlfn.XLOOKUP($D950,SPDB!$B$5:$B$50,SPDB!$H$5:$H$50,"",,)))</f>
        <v/>
      </c>
      <c r="AQ950" s="112"/>
      <c r="AR950" s="6" t="str">
        <f t="shared" si="43"/>
        <v/>
      </c>
      <c r="AS950" s="6" t="str">
        <f>IF(D950="","",IF(AP950=0,"データ無!!",IF(COUNTIF(WeDB!$D$4:$D$183,$AP950)&gt;0,"WE適用",IF(AP950="適用無い？確認して","データ無!!",IF(AP950="（適用外）","適用無し","WE適用")))))</f>
        <v/>
      </c>
      <c r="AT950" s="6" t="str">
        <f>IF(AND(AS950="WE適用",COUNTIF(Planning!$AS$10:$AS$896,$AP950&amp;"_"&amp;$AR950)&gt;0),"計画ok",IF(AND(AS950="WE適用",COUNTIF(Planning!$AS$10:$AS$896,$AP950&amp;"_"&amp;$AR950)=0),"未反映NG",""))</f>
        <v/>
      </c>
      <c r="AU950" s="6" t="str">
        <f t="shared" si="44"/>
        <v>_</v>
      </c>
    </row>
    <row r="951" spans="1:47" hidden="1" x14ac:dyDescent="0.35">
      <c r="A951" s="8"/>
      <c r="B951" s="9"/>
      <c r="C951" s="9"/>
      <c r="D951" s="9"/>
      <c r="E951" s="9"/>
      <c r="F951" s="9"/>
      <c r="G951" s="9"/>
      <c r="H951" s="9"/>
      <c r="I951" s="9"/>
      <c r="J951" s="9"/>
      <c r="K951" s="9"/>
      <c r="L951" s="9"/>
      <c r="M951" s="9"/>
      <c r="N951" s="9"/>
      <c r="O951" s="9"/>
      <c r="P951" s="9"/>
      <c r="Q951" s="9"/>
      <c r="R951" s="9"/>
      <c r="S951" s="9"/>
      <c r="T951" s="9"/>
      <c r="U951" s="9"/>
      <c r="V951" s="9"/>
      <c r="W951" s="9"/>
      <c r="X951" s="9"/>
      <c r="Y951" s="9"/>
      <c r="Z951" s="9"/>
      <c r="AA951" s="9"/>
      <c r="AB951" s="9"/>
      <c r="AC951" s="9"/>
      <c r="AD951" s="9"/>
      <c r="AE951" s="9"/>
      <c r="AF951" s="9"/>
      <c r="AG951" s="9"/>
      <c r="AH951" s="9"/>
      <c r="AI951" s="9"/>
      <c r="AJ951" s="9"/>
      <c r="AK951" s="9"/>
      <c r="AL951" s="9"/>
      <c r="AM951" s="10"/>
      <c r="AN951" s="535"/>
      <c r="AO951" s="6">
        <f t="shared" si="42"/>
        <v>0</v>
      </c>
      <c r="AP951" s="6" t="str">
        <f>IF($D951="","",IF(COUNTIF(SPDB!$B$5:$B$50,$D951)=0,"適用無い？確認して",_xlfn.XLOOKUP($D951,SPDB!$B$5:$B$50,SPDB!$H$5:$H$50,"",,)))</f>
        <v/>
      </c>
      <c r="AQ951" s="112"/>
      <c r="AR951" s="6" t="str">
        <f t="shared" si="43"/>
        <v/>
      </c>
      <c r="AS951" s="6" t="str">
        <f>IF(D951="","",IF(AP951=0,"データ無!!",IF(COUNTIF(WeDB!$D$4:$D$183,$AP951)&gt;0,"WE適用",IF(AP951="適用無い？確認して","データ無!!",IF(AP951="（適用外）","適用無し","WE適用")))))</f>
        <v/>
      </c>
      <c r="AT951" s="6" t="str">
        <f>IF(AND(AS951="WE適用",COUNTIF(Planning!$AS$10:$AS$896,$AP951&amp;"_"&amp;$AR951)&gt;0),"計画ok",IF(AND(AS951="WE適用",COUNTIF(Planning!$AS$10:$AS$896,$AP951&amp;"_"&amp;$AR951)=0),"未反映NG",""))</f>
        <v/>
      </c>
      <c r="AU951" s="6" t="str">
        <f t="shared" si="44"/>
        <v>_</v>
      </c>
    </row>
    <row r="952" spans="1:47" hidden="1" x14ac:dyDescent="0.35">
      <c r="A952" s="8"/>
      <c r="B952" s="9"/>
      <c r="C952" s="9"/>
      <c r="D952" s="9"/>
      <c r="E952" s="9"/>
      <c r="F952" s="9"/>
      <c r="G952" s="9"/>
      <c r="H952" s="9"/>
      <c r="I952" s="9"/>
      <c r="J952" s="9"/>
      <c r="K952" s="9"/>
      <c r="L952" s="9"/>
      <c r="M952" s="9"/>
      <c r="N952" s="9"/>
      <c r="O952" s="9"/>
      <c r="P952" s="9"/>
      <c r="Q952" s="9"/>
      <c r="R952" s="9"/>
      <c r="S952" s="9"/>
      <c r="T952" s="9"/>
      <c r="U952" s="9"/>
      <c r="V952" s="9"/>
      <c r="W952" s="9"/>
      <c r="X952" s="9"/>
      <c r="Y952" s="9"/>
      <c r="Z952" s="9"/>
      <c r="AA952" s="9"/>
      <c r="AB952" s="9"/>
      <c r="AC952" s="9"/>
      <c r="AD952" s="9"/>
      <c r="AE952" s="9"/>
      <c r="AF952" s="9"/>
      <c r="AG952" s="9"/>
      <c r="AH952" s="9"/>
      <c r="AI952" s="9"/>
      <c r="AJ952" s="9"/>
      <c r="AK952" s="9"/>
      <c r="AL952" s="9"/>
      <c r="AM952" s="10"/>
      <c r="AN952" s="535"/>
      <c r="AO952" s="6">
        <f t="shared" si="42"/>
        <v>0</v>
      </c>
      <c r="AP952" s="6" t="str">
        <f>IF($D952="","",IF(COUNTIF(SPDB!$B$5:$B$50,$D952)=0,"適用無い？確認して",_xlfn.XLOOKUP($D952,SPDB!$B$5:$B$50,SPDB!$H$5:$H$50,"",,)))</f>
        <v/>
      </c>
      <c r="AQ952" s="112"/>
      <c r="AR952" s="6" t="str">
        <f t="shared" si="43"/>
        <v/>
      </c>
      <c r="AS952" s="6" t="str">
        <f>IF(D952="","",IF(AP952=0,"データ無!!",IF(COUNTIF(WeDB!$D$4:$D$183,$AP952)&gt;0,"WE適用",IF(AP952="適用無い？確認して","データ無!!",IF(AP952="（適用外）","適用無し","WE適用")))))</f>
        <v/>
      </c>
      <c r="AT952" s="6" t="str">
        <f>IF(AND(AS952="WE適用",COUNTIF(Planning!$AS$10:$AS$896,$AP952&amp;"_"&amp;$AR952)&gt;0),"計画ok",IF(AND(AS952="WE適用",COUNTIF(Planning!$AS$10:$AS$896,$AP952&amp;"_"&amp;$AR952)=0),"未反映NG",""))</f>
        <v/>
      </c>
      <c r="AU952" s="6" t="str">
        <f t="shared" si="44"/>
        <v>_</v>
      </c>
    </row>
    <row r="953" spans="1:47" hidden="1" x14ac:dyDescent="0.35">
      <c r="A953" s="8"/>
      <c r="B953" s="9"/>
      <c r="C953" s="9"/>
      <c r="D953" s="9"/>
      <c r="E953" s="9"/>
      <c r="F953" s="9"/>
      <c r="G953" s="9"/>
      <c r="H953" s="9"/>
      <c r="I953" s="9"/>
      <c r="J953" s="9"/>
      <c r="K953" s="9"/>
      <c r="L953" s="9"/>
      <c r="M953" s="9"/>
      <c r="N953" s="9"/>
      <c r="O953" s="9"/>
      <c r="P953" s="9"/>
      <c r="Q953" s="9"/>
      <c r="R953" s="9"/>
      <c r="S953" s="9"/>
      <c r="T953" s="9"/>
      <c r="U953" s="9"/>
      <c r="V953" s="9"/>
      <c r="W953" s="9"/>
      <c r="X953" s="9"/>
      <c r="Y953" s="9"/>
      <c r="Z953" s="9"/>
      <c r="AA953" s="9"/>
      <c r="AB953" s="9"/>
      <c r="AC953" s="9"/>
      <c r="AD953" s="9"/>
      <c r="AE953" s="9"/>
      <c r="AF953" s="9"/>
      <c r="AG953" s="9"/>
      <c r="AH953" s="9"/>
      <c r="AI953" s="9"/>
      <c r="AJ953" s="9"/>
      <c r="AK953" s="9"/>
      <c r="AL953" s="9"/>
      <c r="AM953" s="10"/>
      <c r="AN953" s="535"/>
      <c r="AO953" s="6">
        <f t="shared" si="42"/>
        <v>0</v>
      </c>
      <c r="AP953" s="6" t="str">
        <f>IF($D953="","",IF(COUNTIF(SPDB!$B$5:$B$50,$D953)=0,"適用無い？確認して",_xlfn.XLOOKUP($D953,SPDB!$B$5:$B$50,SPDB!$H$5:$H$50,"",,)))</f>
        <v/>
      </c>
      <c r="AQ953" s="112"/>
      <c r="AR953" s="6" t="str">
        <f t="shared" si="43"/>
        <v/>
      </c>
      <c r="AS953" s="6" t="str">
        <f>IF(D953="","",IF(AP953=0,"データ無!!",IF(COUNTIF(WeDB!$D$4:$D$183,$AP953)&gt;0,"WE適用",IF(AP953="適用無い？確認して","データ無!!",IF(AP953="（適用外）","適用無し","WE適用")))))</f>
        <v/>
      </c>
      <c r="AT953" s="6" t="str">
        <f>IF(AND(AS953="WE適用",COUNTIF(Planning!$AS$10:$AS$896,$AP953&amp;"_"&amp;$AR953)&gt;0),"計画ok",IF(AND(AS953="WE適用",COUNTIF(Planning!$AS$10:$AS$896,$AP953&amp;"_"&amp;$AR953)=0),"未反映NG",""))</f>
        <v/>
      </c>
      <c r="AU953" s="6" t="str">
        <f t="shared" si="44"/>
        <v>_</v>
      </c>
    </row>
    <row r="954" spans="1:47" hidden="1" x14ac:dyDescent="0.35">
      <c r="A954" s="8"/>
      <c r="B954" s="9"/>
      <c r="C954" s="9"/>
      <c r="D954" s="9"/>
      <c r="E954" s="9"/>
      <c r="F954" s="9"/>
      <c r="G954" s="9"/>
      <c r="H954" s="9"/>
      <c r="I954" s="9"/>
      <c r="J954" s="9"/>
      <c r="K954" s="9"/>
      <c r="L954" s="9"/>
      <c r="M954" s="9"/>
      <c r="N954" s="9"/>
      <c r="O954" s="9"/>
      <c r="P954" s="9"/>
      <c r="Q954" s="9"/>
      <c r="R954" s="9"/>
      <c r="S954" s="9"/>
      <c r="T954" s="9"/>
      <c r="U954" s="9"/>
      <c r="V954" s="9"/>
      <c r="W954" s="9"/>
      <c r="X954" s="9"/>
      <c r="Y954" s="9"/>
      <c r="Z954" s="9"/>
      <c r="AA954" s="9"/>
      <c r="AB954" s="9"/>
      <c r="AC954" s="9"/>
      <c r="AD954" s="9"/>
      <c r="AE954" s="9"/>
      <c r="AF954" s="9"/>
      <c r="AG954" s="9"/>
      <c r="AH954" s="9"/>
      <c r="AI954" s="9"/>
      <c r="AJ954" s="9"/>
      <c r="AK954" s="9"/>
      <c r="AL954" s="9"/>
      <c r="AM954" s="10"/>
      <c r="AN954" s="535"/>
      <c r="AO954" s="6">
        <f t="shared" si="42"/>
        <v>0</v>
      </c>
      <c r="AP954" s="6" t="str">
        <f>IF($D954="","",IF(COUNTIF(SPDB!$B$5:$B$50,$D954)=0,"適用無い？確認して",_xlfn.XLOOKUP($D954,SPDB!$B$5:$B$50,SPDB!$H$5:$H$50,"",,)))</f>
        <v/>
      </c>
      <c r="AQ954" s="112"/>
      <c r="AR954" s="6" t="str">
        <f t="shared" si="43"/>
        <v/>
      </c>
      <c r="AS954" s="6" t="str">
        <f>IF(D954="","",IF(AP954=0,"データ無!!",IF(COUNTIF(WeDB!$D$4:$D$183,$AP954)&gt;0,"WE適用",IF(AP954="適用無い？確認して","データ無!!",IF(AP954="（適用外）","適用無し","WE適用")))))</f>
        <v/>
      </c>
      <c r="AT954" s="6" t="str">
        <f>IF(AND(AS954="WE適用",COUNTIF(Planning!$AS$10:$AS$896,$AP954&amp;"_"&amp;$AR954)&gt;0),"計画ok",IF(AND(AS954="WE適用",COUNTIF(Planning!$AS$10:$AS$896,$AP954&amp;"_"&amp;$AR954)=0),"未反映NG",""))</f>
        <v/>
      </c>
      <c r="AU954" s="6" t="str">
        <f t="shared" si="44"/>
        <v>_</v>
      </c>
    </row>
    <row r="955" spans="1:47" hidden="1" x14ac:dyDescent="0.35">
      <c r="A955" s="8"/>
      <c r="B955" s="9"/>
      <c r="C955" s="9"/>
      <c r="D955" s="9"/>
      <c r="E955" s="9"/>
      <c r="F955" s="9"/>
      <c r="G955" s="9"/>
      <c r="H955" s="9"/>
      <c r="I955" s="9"/>
      <c r="J955" s="9"/>
      <c r="K955" s="9"/>
      <c r="L955" s="9"/>
      <c r="M955" s="9"/>
      <c r="N955" s="9"/>
      <c r="O955" s="9"/>
      <c r="P955" s="9"/>
      <c r="Q955" s="9"/>
      <c r="R955" s="9"/>
      <c r="S955" s="9"/>
      <c r="T955" s="9"/>
      <c r="U955" s="9"/>
      <c r="V955" s="9"/>
      <c r="W955" s="9"/>
      <c r="X955" s="9"/>
      <c r="Y955" s="9"/>
      <c r="Z955" s="9"/>
      <c r="AA955" s="9"/>
      <c r="AB955" s="9"/>
      <c r="AC955" s="9"/>
      <c r="AD955" s="9"/>
      <c r="AE955" s="9"/>
      <c r="AF955" s="9"/>
      <c r="AG955" s="9"/>
      <c r="AH955" s="9"/>
      <c r="AI955" s="9"/>
      <c r="AJ955" s="9"/>
      <c r="AK955" s="9"/>
      <c r="AL955" s="9"/>
      <c r="AM955" s="10"/>
      <c r="AN955" s="535"/>
      <c r="AO955" s="6">
        <f t="shared" si="42"/>
        <v>0</v>
      </c>
      <c r="AP955" s="6" t="str">
        <f>IF($D955="","",IF(COUNTIF(SPDB!$B$5:$B$50,$D955)=0,"適用無い？確認して",_xlfn.XLOOKUP($D955,SPDB!$B$5:$B$50,SPDB!$H$5:$H$50,"",,)))</f>
        <v/>
      </c>
      <c r="AQ955" s="112"/>
      <c r="AR955" s="6" t="str">
        <f t="shared" si="43"/>
        <v/>
      </c>
      <c r="AS955" s="6" t="str">
        <f>IF(D955="","",IF(AP955=0,"データ無!!",IF(COUNTIF(WeDB!$D$4:$D$183,$AP955)&gt;0,"WE適用",IF(AP955="適用無い？確認して","データ無!!",IF(AP955="（適用外）","適用無し","WE適用")))))</f>
        <v/>
      </c>
      <c r="AT955" s="6" t="str">
        <f>IF(AND(AS955="WE適用",COUNTIF(Planning!$AS$10:$AS$896,$AP955&amp;"_"&amp;$AR955)&gt;0),"計画ok",IF(AND(AS955="WE適用",COUNTIF(Planning!$AS$10:$AS$896,$AP955&amp;"_"&amp;$AR955)=0),"未反映NG",""))</f>
        <v/>
      </c>
      <c r="AU955" s="6" t="str">
        <f t="shared" si="44"/>
        <v>_</v>
      </c>
    </row>
    <row r="956" spans="1:47" hidden="1" x14ac:dyDescent="0.35">
      <c r="A956" s="8"/>
      <c r="B956" s="9"/>
      <c r="C956" s="9"/>
      <c r="D956" s="9"/>
      <c r="E956" s="9"/>
      <c r="F956" s="9"/>
      <c r="G956" s="9"/>
      <c r="H956" s="9"/>
      <c r="I956" s="9"/>
      <c r="J956" s="9"/>
      <c r="K956" s="9"/>
      <c r="L956" s="9"/>
      <c r="M956" s="9"/>
      <c r="N956" s="9"/>
      <c r="O956" s="9"/>
      <c r="P956" s="9"/>
      <c r="Q956" s="9"/>
      <c r="R956" s="9"/>
      <c r="S956" s="9"/>
      <c r="T956" s="9"/>
      <c r="U956" s="9"/>
      <c r="V956" s="9"/>
      <c r="W956" s="9"/>
      <c r="X956" s="9"/>
      <c r="Y956" s="9"/>
      <c r="Z956" s="9"/>
      <c r="AA956" s="9"/>
      <c r="AB956" s="9"/>
      <c r="AC956" s="9"/>
      <c r="AD956" s="9"/>
      <c r="AE956" s="9"/>
      <c r="AF956" s="9"/>
      <c r="AG956" s="9"/>
      <c r="AH956" s="9"/>
      <c r="AI956" s="9"/>
      <c r="AJ956" s="9"/>
      <c r="AK956" s="9"/>
      <c r="AL956" s="9"/>
      <c r="AM956" s="10"/>
      <c r="AN956" s="535"/>
      <c r="AO956" s="6">
        <f t="shared" si="42"/>
        <v>0</v>
      </c>
      <c r="AP956" s="6" t="str">
        <f>IF($D956="","",IF(COUNTIF(SPDB!$B$5:$B$50,$D956)=0,"適用無い？確認して",_xlfn.XLOOKUP($D956,SPDB!$B$5:$B$50,SPDB!$H$5:$H$50,"",,)))</f>
        <v/>
      </c>
      <c r="AQ956" s="112"/>
      <c r="AR956" s="6" t="str">
        <f t="shared" si="43"/>
        <v/>
      </c>
      <c r="AS956" s="6" t="str">
        <f>IF(D956="","",IF(AP956=0,"データ無!!",IF(COUNTIF(WeDB!$D$4:$D$183,$AP956)&gt;0,"WE適用",IF(AP956="適用無い？確認して","データ無!!",IF(AP956="（適用外）","適用無し","WE適用")))))</f>
        <v/>
      </c>
      <c r="AT956" s="6" t="str">
        <f>IF(AND(AS956="WE適用",COUNTIF(Planning!$AS$10:$AS$896,$AP956&amp;"_"&amp;$AR956)&gt;0),"計画ok",IF(AND(AS956="WE適用",COUNTIF(Planning!$AS$10:$AS$896,$AP956&amp;"_"&amp;$AR956)=0),"未反映NG",""))</f>
        <v/>
      </c>
      <c r="AU956" s="6" t="str">
        <f t="shared" si="44"/>
        <v>_</v>
      </c>
    </row>
    <row r="957" spans="1:47" hidden="1" x14ac:dyDescent="0.35">
      <c r="A957" s="8"/>
      <c r="B957" s="9"/>
      <c r="C957" s="9"/>
      <c r="D957" s="9"/>
      <c r="E957" s="9"/>
      <c r="F957" s="9"/>
      <c r="G957" s="9"/>
      <c r="H957" s="9"/>
      <c r="I957" s="9"/>
      <c r="J957" s="9"/>
      <c r="K957" s="9"/>
      <c r="L957" s="9"/>
      <c r="M957" s="9"/>
      <c r="N957" s="9"/>
      <c r="O957" s="9"/>
      <c r="P957" s="9"/>
      <c r="Q957" s="9"/>
      <c r="R957" s="9"/>
      <c r="S957" s="9"/>
      <c r="T957" s="9"/>
      <c r="U957" s="9"/>
      <c r="V957" s="9"/>
      <c r="W957" s="9"/>
      <c r="X957" s="9"/>
      <c r="Y957" s="9"/>
      <c r="Z957" s="9"/>
      <c r="AA957" s="9"/>
      <c r="AB957" s="9"/>
      <c r="AC957" s="9"/>
      <c r="AD957" s="9"/>
      <c r="AE957" s="9"/>
      <c r="AF957" s="9"/>
      <c r="AG957" s="9"/>
      <c r="AH957" s="9"/>
      <c r="AI957" s="9"/>
      <c r="AJ957" s="9"/>
      <c r="AK957" s="9"/>
      <c r="AL957" s="9"/>
      <c r="AM957" s="10"/>
      <c r="AN957" s="535"/>
      <c r="AO957" s="6">
        <f t="shared" si="42"/>
        <v>0</v>
      </c>
      <c r="AP957" s="6" t="str">
        <f>IF($D957="","",IF(COUNTIF(SPDB!$B$5:$B$50,$D957)=0,"適用無い？確認して",_xlfn.XLOOKUP($D957,SPDB!$B$5:$B$50,SPDB!$H$5:$H$50,"",,)))</f>
        <v/>
      </c>
      <c r="AQ957" s="112"/>
      <c r="AR957" s="6" t="str">
        <f t="shared" si="43"/>
        <v/>
      </c>
      <c r="AS957" s="6" t="str">
        <f>IF(D957="","",IF(AP957=0,"データ無!!",IF(COUNTIF(WeDB!$D$4:$D$183,$AP957)&gt;0,"WE適用",IF(AP957="適用無い？確認して","データ無!!",IF(AP957="（適用外）","適用無し","WE適用")))))</f>
        <v/>
      </c>
      <c r="AT957" s="6" t="str">
        <f>IF(AND(AS957="WE適用",COUNTIF(Planning!$AS$10:$AS$896,$AP957&amp;"_"&amp;$AR957)&gt;0),"計画ok",IF(AND(AS957="WE適用",COUNTIF(Planning!$AS$10:$AS$896,$AP957&amp;"_"&amp;$AR957)=0),"未反映NG",""))</f>
        <v/>
      </c>
      <c r="AU957" s="6" t="str">
        <f t="shared" si="44"/>
        <v>_</v>
      </c>
    </row>
    <row r="958" spans="1:47" hidden="1" x14ac:dyDescent="0.35">
      <c r="A958" s="8"/>
      <c r="B958" s="9"/>
      <c r="C958" s="9"/>
      <c r="D958" s="9"/>
      <c r="E958" s="9"/>
      <c r="F958" s="9"/>
      <c r="G958" s="9"/>
      <c r="H958" s="9"/>
      <c r="I958" s="9"/>
      <c r="J958" s="9"/>
      <c r="K958" s="9"/>
      <c r="L958" s="9"/>
      <c r="M958" s="9"/>
      <c r="N958" s="9"/>
      <c r="O958" s="9"/>
      <c r="P958" s="9"/>
      <c r="Q958" s="9"/>
      <c r="R958" s="9"/>
      <c r="S958" s="9"/>
      <c r="T958" s="9"/>
      <c r="U958" s="9"/>
      <c r="V958" s="9"/>
      <c r="W958" s="9"/>
      <c r="X958" s="9"/>
      <c r="Y958" s="9"/>
      <c r="Z958" s="9"/>
      <c r="AA958" s="9"/>
      <c r="AB958" s="9"/>
      <c r="AC958" s="9"/>
      <c r="AD958" s="9"/>
      <c r="AE958" s="9"/>
      <c r="AF958" s="9"/>
      <c r="AG958" s="9"/>
      <c r="AH958" s="9"/>
      <c r="AI958" s="9"/>
      <c r="AJ958" s="9"/>
      <c r="AK958" s="9"/>
      <c r="AL958" s="9"/>
      <c r="AM958" s="10"/>
      <c r="AN958" s="535"/>
      <c r="AO958" s="6">
        <f t="shared" si="42"/>
        <v>0</v>
      </c>
      <c r="AP958" s="6" t="str">
        <f>IF($D958="","",IF(COUNTIF(SPDB!$B$5:$B$50,$D958)=0,"適用無い？確認して",_xlfn.XLOOKUP($D958,SPDB!$B$5:$B$50,SPDB!$H$5:$H$50,"",,)))</f>
        <v/>
      </c>
      <c r="AQ958" s="112"/>
      <c r="AR958" s="6" t="str">
        <f t="shared" si="43"/>
        <v/>
      </c>
      <c r="AS958" s="6" t="str">
        <f>IF(D958="","",IF(AP958=0,"データ無!!",IF(COUNTIF(WeDB!$D$4:$D$183,$AP958)&gt;0,"WE適用",IF(AP958="適用無い？確認して","データ無!!",IF(AP958="（適用外）","適用無し","WE適用")))))</f>
        <v/>
      </c>
      <c r="AT958" s="6" t="str">
        <f>IF(AND(AS958="WE適用",COUNTIF(Planning!$AS$10:$AS$896,$AP958&amp;"_"&amp;$AR958)&gt;0),"計画ok",IF(AND(AS958="WE適用",COUNTIF(Planning!$AS$10:$AS$896,$AP958&amp;"_"&amp;$AR958)=0),"未反映NG",""))</f>
        <v/>
      </c>
      <c r="AU958" s="6" t="str">
        <f t="shared" si="44"/>
        <v>_</v>
      </c>
    </row>
    <row r="959" spans="1:47" hidden="1" x14ac:dyDescent="0.35">
      <c r="A959" s="8"/>
      <c r="B959" s="9"/>
      <c r="C959" s="9"/>
      <c r="D959" s="9"/>
      <c r="E959" s="9"/>
      <c r="F959" s="9"/>
      <c r="G959" s="9"/>
      <c r="H959" s="9"/>
      <c r="I959" s="9"/>
      <c r="J959" s="9"/>
      <c r="K959" s="9"/>
      <c r="L959" s="9"/>
      <c r="M959" s="9"/>
      <c r="N959" s="9"/>
      <c r="O959" s="9"/>
      <c r="P959" s="9"/>
      <c r="Q959" s="9"/>
      <c r="R959" s="9"/>
      <c r="S959" s="9"/>
      <c r="T959" s="9"/>
      <c r="U959" s="9"/>
      <c r="V959" s="9"/>
      <c r="W959" s="9"/>
      <c r="X959" s="9"/>
      <c r="Y959" s="9"/>
      <c r="Z959" s="9"/>
      <c r="AA959" s="9"/>
      <c r="AB959" s="9"/>
      <c r="AC959" s="9"/>
      <c r="AD959" s="9"/>
      <c r="AE959" s="9"/>
      <c r="AF959" s="9"/>
      <c r="AG959" s="9"/>
      <c r="AH959" s="9"/>
      <c r="AI959" s="9"/>
      <c r="AJ959" s="9"/>
      <c r="AK959" s="9"/>
      <c r="AL959" s="9"/>
      <c r="AM959" s="10"/>
      <c r="AN959" s="535"/>
      <c r="AO959" s="6">
        <f t="shared" si="42"/>
        <v>0</v>
      </c>
      <c r="AP959" s="6" t="str">
        <f>IF($D959="","",IF(COUNTIF(SPDB!$B$5:$B$50,$D959)=0,"適用無い？確認して",_xlfn.XLOOKUP($D959,SPDB!$B$5:$B$50,SPDB!$H$5:$H$50,"",,)))</f>
        <v/>
      </c>
      <c r="AQ959" s="112"/>
      <c r="AR959" s="6" t="str">
        <f t="shared" si="43"/>
        <v/>
      </c>
      <c r="AS959" s="6" t="str">
        <f>IF(D959="","",IF(AP959=0,"データ無!!",IF(COUNTIF(WeDB!$D$4:$D$183,$AP959)&gt;0,"WE適用",IF(AP959="適用無い？確認して","データ無!!",IF(AP959="（適用外）","適用無し","WE適用")))))</f>
        <v/>
      </c>
      <c r="AT959" s="6" t="str">
        <f>IF(AND(AS959="WE適用",COUNTIF(Planning!$AS$10:$AS$896,$AP959&amp;"_"&amp;$AR959)&gt;0),"計画ok",IF(AND(AS959="WE適用",COUNTIF(Planning!$AS$10:$AS$896,$AP959&amp;"_"&amp;$AR959)=0),"未反映NG",""))</f>
        <v/>
      </c>
      <c r="AU959" s="6" t="str">
        <f t="shared" si="44"/>
        <v>_</v>
      </c>
    </row>
    <row r="960" spans="1:47" hidden="1" x14ac:dyDescent="0.35">
      <c r="A960" s="8"/>
      <c r="B960" s="9"/>
      <c r="C960" s="9"/>
      <c r="D960" s="9"/>
      <c r="E960" s="9"/>
      <c r="F960" s="9"/>
      <c r="G960" s="9"/>
      <c r="H960" s="9"/>
      <c r="I960" s="9"/>
      <c r="J960" s="9"/>
      <c r="K960" s="9"/>
      <c r="L960" s="9"/>
      <c r="M960" s="9"/>
      <c r="N960" s="9"/>
      <c r="O960" s="9"/>
      <c r="P960" s="9"/>
      <c r="Q960" s="9"/>
      <c r="R960" s="9"/>
      <c r="S960" s="9"/>
      <c r="T960" s="9"/>
      <c r="U960" s="9"/>
      <c r="V960" s="9"/>
      <c r="W960" s="9"/>
      <c r="X960" s="9"/>
      <c r="Y960" s="9"/>
      <c r="Z960" s="9"/>
      <c r="AA960" s="9"/>
      <c r="AB960" s="9"/>
      <c r="AC960" s="9"/>
      <c r="AD960" s="9"/>
      <c r="AE960" s="9"/>
      <c r="AF960" s="9"/>
      <c r="AG960" s="9"/>
      <c r="AH960" s="9"/>
      <c r="AI960" s="9"/>
      <c r="AJ960" s="9"/>
      <c r="AK960" s="9"/>
      <c r="AL960" s="9"/>
      <c r="AM960" s="10"/>
      <c r="AN960" s="535"/>
      <c r="AO960" s="6">
        <f t="shared" si="42"/>
        <v>0</v>
      </c>
      <c r="AP960" s="6" t="str">
        <f>IF($D960="","",IF(COUNTIF(SPDB!$B$5:$B$50,$D960)=0,"適用無い？確認して",_xlfn.XLOOKUP($D960,SPDB!$B$5:$B$50,SPDB!$H$5:$H$50,"",,)))</f>
        <v/>
      </c>
      <c r="AQ960" s="112"/>
      <c r="AR960" s="6" t="str">
        <f t="shared" si="43"/>
        <v/>
      </c>
      <c r="AS960" s="6" t="str">
        <f>IF(D960="","",IF(AP960=0,"データ無!!",IF(COUNTIF(WeDB!$D$4:$D$183,$AP960)&gt;0,"WE適用",IF(AP960="適用無い？確認して","データ無!!",IF(AP960="（適用外）","適用無し","WE適用")))))</f>
        <v/>
      </c>
      <c r="AT960" s="6" t="str">
        <f>IF(AND(AS960="WE適用",COUNTIF(Planning!$AS$10:$AS$896,$AP960&amp;"_"&amp;$AR960)&gt;0),"計画ok",IF(AND(AS960="WE適用",COUNTIF(Planning!$AS$10:$AS$896,$AP960&amp;"_"&amp;$AR960)=0),"未反映NG",""))</f>
        <v/>
      </c>
      <c r="AU960" s="6" t="str">
        <f t="shared" si="44"/>
        <v>_</v>
      </c>
    </row>
    <row r="961" spans="1:47" hidden="1" x14ac:dyDescent="0.35">
      <c r="A961" s="8"/>
      <c r="B961" s="9"/>
      <c r="C961" s="9"/>
      <c r="D961" s="9"/>
      <c r="E961" s="9"/>
      <c r="F961" s="9"/>
      <c r="G961" s="9"/>
      <c r="H961" s="9"/>
      <c r="I961" s="9"/>
      <c r="J961" s="9"/>
      <c r="K961" s="9"/>
      <c r="L961" s="9"/>
      <c r="M961" s="9"/>
      <c r="N961" s="9"/>
      <c r="O961" s="9"/>
      <c r="P961" s="9"/>
      <c r="Q961" s="9"/>
      <c r="R961" s="9"/>
      <c r="S961" s="9"/>
      <c r="T961" s="9"/>
      <c r="U961" s="9"/>
      <c r="V961" s="9"/>
      <c r="W961" s="9"/>
      <c r="X961" s="9"/>
      <c r="Y961" s="9"/>
      <c r="Z961" s="9"/>
      <c r="AA961" s="9"/>
      <c r="AB961" s="9"/>
      <c r="AC961" s="9"/>
      <c r="AD961" s="9"/>
      <c r="AE961" s="9"/>
      <c r="AF961" s="9"/>
      <c r="AG961" s="9"/>
      <c r="AH961" s="9"/>
      <c r="AI961" s="9"/>
      <c r="AJ961" s="9"/>
      <c r="AK961" s="9"/>
      <c r="AL961" s="9"/>
      <c r="AM961" s="10"/>
      <c r="AN961" s="535"/>
      <c r="AO961" s="6">
        <f t="shared" si="42"/>
        <v>0</v>
      </c>
      <c r="AP961" s="6" t="str">
        <f>IF($D961="","",IF(COUNTIF(SPDB!$B$5:$B$50,$D961)=0,"適用無い？確認して",_xlfn.XLOOKUP($D961,SPDB!$B$5:$B$50,SPDB!$H$5:$H$50,"",,)))</f>
        <v/>
      </c>
      <c r="AQ961" s="112"/>
      <c r="AR961" s="6" t="str">
        <f t="shared" si="43"/>
        <v/>
      </c>
      <c r="AS961" s="6" t="str">
        <f>IF(D961="","",IF(AP961=0,"データ無!!",IF(COUNTIF(WeDB!$D$4:$D$183,$AP961)&gt;0,"WE適用",IF(AP961="適用無い？確認して","データ無!!",IF(AP961="（適用外）","適用無し","WE適用")))))</f>
        <v/>
      </c>
      <c r="AT961" s="6" t="str">
        <f>IF(AND(AS961="WE適用",COUNTIF(Planning!$AS$10:$AS$896,$AP961&amp;"_"&amp;$AR961)&gt;0),"計画ok",IF(AND(AS961="WE適用",COUNTIF(Planning!$AS$10:$AS$896,$AP961&amp;"_"&amp;$AR961)=0),"未反映NG",""))</f>
        <v/>
      </c>
      <c r="AU961" s="6" t="str">
        <f t="shared" si="44"/>
        <v>_</v>
      </c>
    </row>
    <row r="962" spans="1:47" hidden="1" x14ac:dyDescent="0.35">
      <c r="A962" s="8"/>
      <c r="B962" s="9"/>
      <c r="C962" s="9"/>
      <c r="D962" s="9"/>
      <c r="E962" s="9"/>
      <c r="F962" s="9"/>
      <c r="G962" s="9"/>
      <c r="H962" s="9"/>
      <c r="I962" s="9"/>
      <c r="J962" s="9"/>
      <c r="K962" s="9"/>
      <c r="L962" s="9"/>
      <c r="M962" s="9"/>
      <c r="N962" s="9"/>
      <c r="O962" s="9"/>
      <c r="P962" s="9"/>
      <c r="Q962" s="9"/>
      <c r="R962" s="9"/>
      <c r="S962" s="9"/>
      <c r="T962" s="9"/>
      <c r="U962" s="9"/>
      <c r="V962" s="9"/>
      <c r="W962" s="9"/>
      <c r="X962" s="9"/>
      <c r="Y962" s="9"/>
      <c r="Z962" s="9"/>
      <c r="AA962" s="9"/>
      <c r="AB962" s="9"/>
      <c r="AC962" s="9"/>
      <c r="AD962" s="9"/>
      <c r="AE962" s="9"/>
      <c r="AF962" s="9"/>
      <c r="AG962" s="9"/>
      <c r="AH962" s="9"/>
      <c r="AI962" s="9"/>
      <c r="AJ962" s="9"/>
      <c r="AK962" s="9"/>
      <c r="AL962" s="9"/>
      <c r="AM962" s="10"/>
      <c r="AN962" s="535"/>
      <c r="AO962" s="6">
        <f t="shared" si="42"/>
        <v>0</v>
      </c>
      <c r="AP962" s="6" t="str">
        <f>IF($D962="","",IF(COUNTIF(SPDB!$B$5:$B$50,$D962)=0,"適用無い？確認して",_xlfn.XLOOKUP($D962,SPDB!$B$5:$B$50,SPDB!$H$5:$H$50,"",,)))</f>
        <v/>
      </c>
      <c r="AQ962" s="112"/>
      <c r="AR962" s="6" t="str">
        <f t="shared" si="43"/>
        <v/>
      </c>
      <c r="AS962" s="6" t="str">
        <f>IF(D962="","",IF(AP962=0,"データ無!!",IF(COUNTIF(WeDB!$D$4:$D$183,$AP962)&gt;0,"WE適用",IF(AP962="適用無い？確認して","データ無!!",IF(AP962="（適用外）","適用無し","WE適用")))))</f>
        <v/>
      </c>
      <c r="AT962" s="6" t="str">
        <f>IF(AND(AS962="WE適用",COUNTIF(Planning!$AS$10:$AS$896,$AP962&amp;"_"&amp;$AR962)&gt;0),"計画ok",IF(AND(AS962="WE適用",COUNTIF(Planning!$AS$10:$AS$896,$AP962&amp;"_"&amp;$AR962)=0),"未反映NG",""))</f>
        <v/>
      </c>
      <c r="AU962" s="6" t="str">
        <f t="shared" si="44"/>
        <v>_</v>
      </c>
    </row>
    <row r="963" spans="1:47" hidden="1" x14ac:dyDescent="0.35">
      <c r="A963" s="8"/>
      <c r="B963" s="9"/>
      <c r="C963" s="9"/>
      <c r="D963" s="9"/>
      <c r="E963" s="9"/>
      <c r="F963" s="9"/>
      <c r="G963" s="9"/>
      <c r="H963" s="9"/>
      <c r="I963" s="9"/>
      <c r="J963" s="9"/>
      <c r="K963" s="9"/>
      <c r="L963" s="9"/>
      <c r="M963" s="9"/>
      <c r="N963" s="9"/>
      <c r="O963" s="9"/>
      <c r="P963" s="9"/>
      <c r="Q963" s="9"/>
      <c r="R963" s="9"/>
      <c r="S963" s="9"/>
      <c r="T963" s="9"/>
      <c r="U963" s="9"/>
      <c r="V963" s="9"/>
      <c r="W963" s="9"/>
      <c r="X963" s="9"/>
      <c r="Y963" s="9"/>
      <c r="Z963" s="9"/>
      <c r="AA963" s="9"/>
      <c r="AB963" s="9"/>
      <c r="AC963" s="9"/>
      <c r="AD963" s="9"/>
      <c r="AE963" s="9"/>
      <c r="AF963" s="9"/>
      <c r="AG963" s="9"/>
      <c r="AH963" s="9"/>
      <c r="AI963" s="9"/>
      <c r="AJ963" s="9"/>
      <c r="AK963" s="9"/>
      <c r="AL963" s="9"/>
      <c r="AM963" s="10"/>
      <c r="AN963" s="535"/>
      <c r="AO963" s="6">
        <f t="shared" si="42"/>
        <v>0</v>
      </c>
      <c r="AP963" s="6" t="str">
        <f>IF($D963="","",IF(COUNTIF(SPDB!$B$5:$B$50,$D963)=0,"適用無い？確認して",_xlfn.XLOOKUP($D963,SPDB!$B$5:$B$50,SPDB!$H$5:$H$50,"",,)))</f>
        <v/>
      </c>
      <c r="AQ963" s="112"/>
      <c r="AR963" s="6" t="str">
        <f t="shared" si="43"/>
        <v/>
      </c>
      <c r="AS963" s="6" t="str">
        <f>IF(D963="","",IF(AP963=0,"データ無!!",IF(COUNTIF(WeDB!$D$4:$D$183,$AP963)&gt;0,"WE適用",IF(AP963="適用無い？確認して","データ無!!",IF(AP963="（適用外）","適用無し","WE適用")))))</f>
        <v/>
      </c>
      <c r="AT963" s="6" t="str">
        <f>IF(AND(AS963="WE適用",COUNTIF(Planning!$AS$10:$AS$896,$AP963&amp;"_"&amp;$AR963)&gt;0),"計画ok",IF(AND(AS963="WE適用",COUNTIF(Planning!$AS$10:$AS$896,$AP963&amp;"_"&amp;$AR963)=0),"未反映NG",""))</f>
        <v/>
      </c>
      <c r="AU963" s="6" t="str">
        <f t="shared" si="44"/>
        <v>_</v>
      </c>
    </row>
    <row r="964" spans="1:47" hidden="1" x14ac:dyDescent="0.35">
      <c r="A964" s="8"/>
      <c r="B964" s="9"/>
      <c r="C964" s="9"/>
      <c r="D964" s="9"/>
      <c r="E964" s="9"/>
      <c r="F964" s="9"/>
      <c r="G964" s="9"/>
      <c r="H964" s="9"/>
      <c r="I964" s="9"/>
      <c r="J964" s="9"/>
      <c r="K964" s="9"/>
      <c r="L964" s="9"/>
      <c r="M964" s="9"/>
      <c r="N964" s="9"/>
      <c r="O964" s="9"/>
      <c r="P964" s="9"/>
      <c r="Q964" s="9"/>
      <c r="R964" s="9"/>
      <c r="S964" s="9"/>
      <c r="T964" s="9"/>
      <c r="U964" s="9"/>
      <c r="V964" s="9"/>
      <c r="W964" s="9"/>
      <c r="X964" s="9"/>
      <c r="Y964" s="9"/>
      <c r="Z964" s="9"/>
      <c r="AA964" s="9"/>
      <c r="AB964" s="9"/>
      <c r="AC964" s="9"/>
      <c r="AD964" s="9"/>
      <c r="AE964" s="9"/>
      <c r="AF964" s="9"/>
      <c r="AG964" s="9"/>
      <c r="AH964" s="9"/>
      <c r="AI964" s="9"/>
      <c r="AJ964" s="9"/>
      <c r="AK964" s="9"/>
      <c r="AL964" s="9"/>
      <c r="AM964" s="10"/>
      <c r="AN964" s="535"/>
      <c r="AO964" s="6">
        <f t="shared" si="42"/>
        <v>0</v>
      </c>
      <c r="AP964" s="6" t="str">
        <f>IF($D964="","",IF(COUNTIF(SPDB!$B$5:$B$50,$D964)=0,"適用無い？確認して",_xlfn.XLOOKUP($D964,SPDB!$B$5:$B$50,SPDB!$H$5:$H$50,"",,)))</f>
        <v/>
      </c>
      <c r="AQ964" s="112"/>
      <c r="AR964" s="6" t="str">
        <f t="shared" si="43"/>
        <v/>
      </c>
      <c r="AS964" s="6" t="str">
        <f>IF(D964="","",IF(AP964=0,"データ無!!",IF(COUNTIF(WeDB!$D$4:$D$183,$AP964)&gt;0,"WE適用",IF(AP964="適用無い？確認して","データ無!!",IF(AP964="（適用外）","適用無し","WE適用")))))</f>
        <v/>
      </c>
      <c r="AT964" s="6" t="str">
        <f>IF(AND(AS964="WE適用",COUNTIF(Planning!$AS$10:$AS$896,$AP964&amp;"_"&amp;$AR964)&gt;0),"計画ok",IF(AND(AS964="WE適用",COUNTIF(Planning!$AS$10:$AS$896,$AP964&amp;"_"&amp;$AR964)=0),"未反映NG",""))</f>
        <v/>
      </c>
      <c r="AU964" s="6" t="str">
        <f t="shared" si="44"/>
        <v>_</v>
      </c>
    </row>
    <row r="965" spans="1:47" hidden="1" x14ac:dyDescent="0.35">
      <c r="A965" s="8"/>
      <c r="B965" s="9"/>
      <c r="C965" s="9"/>
      <c r="D965" s="9"/>
      <c r="E965" s="9"/>
      <c r="F965" s="9"/>
      <c r="G965" s="9"/>
      <c r="H965" s="9"/>
      <c r="I965" s="9"/>
      <c r="J965" s="9"/>
      <c r="K965" s="9"/>
      <c r="L965" s="9"/>
      <c r="M965" s="9"/>
      <c r="N965" s="9"/>
      <c r="O965" s="9"/>
      <c r="P965" s="9"/>
      <c r="Q965" s="9"/>
      <c r="R965" s="9"/>
      <c r="S965" s="9"/>
      <c r="T965" s="9"/>
      <c r="U965" s="9"/>
      <c r="V965" s="9"/>
      <c r="W965" s="9"/>
      <c r="X965" s="9"/>
      <c r="Y965" s="9"/>
      <c r="Z965" s="9"/>
      <c r="AA965" s="9"/>
      <c r="AB965" s="9"/>
      <c r="AC965" s="9"/>
      <c r="AD965" s="9"/>
      <c r="AE965" s="9"/>
      <c r="AF965" s="9"/>
      <c r="AG965" s="9"/>
      <c r="AH965" s="9"/>
      <c r="AI965" s="9"/>
      <c r="AJ965" s="9"/>
      <c r="AK965" s="9"/>
      <c r="AL965" s="9"/>
      <c r="AM965" s="10"/>
      <c r="AN965" s="535"/>
      <c r="AO965" s="6">
        <f t="shared" si="42"/>
        <v>0</v>
      </c>
      <c r="AP965" s="6" t="str">
        <f>IF($D965="","",IF(COUNTIF(SPDB!$B$5:$B$50,$D965)=0,"適用無い？確認して",_xlfn.XLOOKUP($D965,SPDB!$B$5:$B$50,SPDB!$H$5:$H$50,"",,)))</f>
        <v/>
      </c>
      <c r="AQ965" s="112"/>
      <c r="AR965" s="6" t="str">
        <f t="shared" si="43"/>
        <v/>
      </c>
      <c r="AS965" s="6" t="str">
        <f>IF(D965="","",IF(AP965=0,"データ無!!",IF(COUNTIF(WeDB!$D$4:$D$183,$AP965)&gt;0,"WE適用",IF(AP965="適用無い？確認して","データ無!!",IF(AP965="（適用外）","適用無し","WE適用")))))</f>
        <v/>
      </c>
      <c r="AT965" s="6" t="str">
        <f>IF(AND(AS965="WE適用",COUNTIF(Planning!$AS$10:$AS$896,$AP965&amp;"_"&amp;$AR965)&gt;0),"計画ok",IF(AND(AS965="WE適用",COUNTIF(Planning!$AS$10:$AS$896,$AP965&amp;"_"&amp;$AR965)=0),"未反映NG",""))</f>
        <v/>
      </c>
      <c r="AU965" s="6" t="str">
        <f t="shared" si="44"/>
        <v>_</v>
      </c>
    </row>
    <row r="966" spans="1:47" hidden="1" x14ac:dyDescent="0.35">
      <c r="A966" s="8"/>
      <c r="B966" s="9"/>
      <c r="C966" s="9"/>
      <c r="D966" s="9"/>
      <c r="E966" s="9"/>
      <c r="F966" s="9"/>
      <c r="G966" s="9"/>
      <c r="H966" s="9"/>
      <c r="I966" s="9"/>
      <c r="J966" s="9"/>
      <c r="K966" s="9"/>
      <c r="L966" s="9"/>
      <c r="M966" s="9"/>
      <c r="N966" s="9"/>
      <c r="O966" s="9"/>
      <c r="P966" s="9"/>
      <c r="Q966" s="9"/>
      <c r="R966" s="9"/>
      <c r="S966" s="9"/>
      <c r="T966" s="9"/>
      <c r="U966" s="9"/>
      <c r="V966" s="9"/>
      <c r="W966" s="9"/>
      <c r="X966" s="9"/>
      <c r="Y966" s="9"/>
      <c r="Z966" s="9"/>
      <c r="AA966" s="9"/>
      <c r="AB966" s="9"/>
      <c r="AC966" s="9"/>
      <c r="AD966" s="9"/>
      <c r="AE966" s="9"/>
      <c r="AF966" s="9"/>
      <c r="AG966" s="9"/>
      <c r="AH966" s="9"/>
      <c r="AI966" s="9"/>
      <c r="AJ966" s="9"/>
      <c r="AK966" s="9"/>
      <c r="AL966" s="9"/>
      <c r="AM966" s="10"/>
      <c r="AN966" s="535"/>
      <c r="AO966" s="6">
        <f t="shared" ref="AO966:AO1000" si="45">LEN(D966)</f>
        <v>0</v>
      </c>
      <c r="AP966" s="6" t="str">
        <f>IF($D966="","",IF(COUNTIF(SPDB!$B$5:$B$50,$D966)=0,"適用無い？確認して",_xlfn.XLOOKUP($D966,SPDB!$B$5:$B$50,SPDB!$H$5:$H$50,"",,)))</f>
        <v/>
      </c>
      <c r="AQ966" s="112"/>
      <c r="AR966" s="6" t="str">
        <f t="shared" ref="AR966:AR1000" si="46">IF(D966="","","SP")</f>
        <v/>
      </c>
      <c r="AS966" s="6" t="str">
        <f>IF(D966="","",IF(AP966=0,"データ無!!",IF(COUNTIF(WeDB!$D$4:$D$183,$AP966)&gt;0,"WE適用",IF(AP966="適用無い？確認して","データ無!!",IF(AP966="（適用外）","適用無し","WE適用")))))</f>
        <v/>
      </c>
      <c r="AT966" s="6" t="str">
        <f>IF(AND(AS966="WE適用",COUNTIF(Planning!$AS$10:$AS$896,$AP966&amp;"_"&amp;$AR966)&gt;0),"計画ok",IF(AND(AS966="WE適用",COUNTIF(Planning!$AS$10:$AS$896,$AP966&amp;"_"&amp;$AR966)=0),"未反映NG",""))</f>
        <v/>
      </c>
      <c r="AU966" s="6" t="str">
        <f t="shared" ref="AU966:AU1000" si="47">AP966&amp;"_"&amp;AR966</f>
        <v>_</v>
      </c>
    </row>
    <row r="967" spans="1:47" hidden="1" x14ac:dyDescent="0.35">
      <c r="A967" s="8"/>
      <c r="B967" s="9"/>
      <c r="C967" s="9"/>
      <c r="D967" s="9"/>
      <c r="E967" s="9"/>
      <c r="F967" s="9"/>
      <c r="G967" s="9"/>
      <c r="H967" s="9"/>
      <c r="I967" s="9"/>
      <c r="J967" s="9"/>
      <c r="K967" s="9"/>
      <c r="L967" s="9"/>
      <c r="M967" s="9"/>
      <c r="N967" s="9"/>
      <c r="O967" s="9"/>
      <c r="P967" s="9"/>
      <c r="Q967" s="9"/>
      <c r="R967" s="9"/>
      <c r="S967" s="9"/>
      <c r="T967" s="9"/>
      <c r="U967" s="9"/>
      <c r="V967" s="9"/>
      <c r="W967" s="9"/>
      <c r="X967" s="9"/>
      <c r="Y967" s="9"/>
      <c r="Z967" s="9"/>
      <c r="AA967" s="9"/>
      <c r="AB967" s="9"/>
      <c r="AC967" s="9"/>
      <c r="AD967" s="9"/>
      <c r="AE967" s="9"/>
      <c r="AF967" s="9"/>
      <c r="AG967" s="9"/>
      <c r="AH967" s="9"/>
      <c r="AI967" s="9"/>
      <c r="AJ967" s="9"/>
      <c r="AK967" s="9"/>
      <c r="AL967" s="9"/>
      <c r="AM967" s="10"/>
      <c r="AN967" s="535"/>
      <c r="AO967" s="6">
        <f t="shared" si="45"/>
        <v>0</v>
      </c>
      <c r="AP967" s="6" t="str">
        <f>IF($D967="","",IF(COUNTIF(SPDB!$B$5:$B$50,$D967)=0,"適用無い？確認して",_xlfn.XLOOKUP($D967,SPDB!$B$5:$B$50,SPDB!$H$5:$H$50,"",,)))</f>
        <v/>
      </c>
      <c r="AQ967" s="112"/>
      <c r="AR967" s="6" t="str">
        <f t="shared" si="46"/>
        <v/>
      </c>
      <c r="AS967" s="6" t="str">
        <f>IF(D967="","",IF(AP967=0,"データ無!!",IF(COUNTIF(WeDB!$D$4:$D$183,$AP967)&gt;0,"WE適用",IF(AP967="適用無い？確認して","データ無!!",IF(AP967="（適用外）","適用無し","WE適用")))))</f>
        <v/>
      </c>
      <c r="AT967" s="6" t="str">
        <f>IF(AND(AS967="WE適用",COUNTIF(Planning!$AS$10:$AS$896,$AP967&amp;"_"&amp;$AR967)&gt;0),"計画ok",IF(AND(AS967="WE適用",COUNTIF(Planning!$AS$10:$AS$896,$AP967&amp;"_"&amp;$AR967)=0),"未反映NG",""))</f>
        <v/>
      </c>
      <c r="AU967" s="6" t="str">
        <f t="shared" si="47"/>
        <v>_</v>
      </c>
    </row>
    <row r="968" spans="1:47" hidden="1" x14ac:dyDescent="0.35">
      <c r="A968" s="8"/>
      <c r="B968" s="9"/>
      <c r="C968" s="9"/>
      <c r="D968" s="9"/>
      <c r="E968" s="9"/>
      <c r="F968" s="9"/>
      <c r="G968" s="9"/>
      <c r="H968" s="9"/>
      <c r="I968" s="9"/>
      <c r="J968" s="9"/>
      <c r="K968" s="9"/>
      <c r="L968" s="9"/>
      <c r="M968" s="9"/>
      <c r="N968" s="9"/>
      <c r="O968" s="9"/>
      <c r="P968" s="9"/>
      <c r="Q968" s="9"/>
      <c r="R968" s="9"/>
      <c r="S968" s="9"/>
      <c r="T968" s="9"/>
      <c r="U968" s="9"/>
      <c r="V968" s="9"/>
      <c r="W968" s="9"/>
      <c r="X968" s="9"/>
      <c r="Y968" s="9"/>
      <c r="Z968" s="9"/>
      <c r="AA968" s="9"/>
      <c r="AB968" s="9"/>
      <c r="AC968" s="9"/>
      <c r="AD968" s="9"/>
      <c r="AE968" s="9"/>
      <c r="AF968" s="9"/>
      <c r="AG968" s="9"/>
      <c r="AH968" s="9"/>
      <c r="AI968" s="9"/>
      <c r="AJ968" s="9"/>
      <c r="AK968" s="9"/>
      <c r="AL968" s="9"/>
      <c r="AM968" s="10"/>
      <c r="AN968" s="535"/>
      <c r="AO968" s="6">
        <f t="shared" si="45"/>
        <v>0</v>
      </c>
      <c r="AP968" s="6" t="str">
        <f>IF($D968="","",IF(COUNTIF(SPDB!$B$5:$B$50,$D968)=0,"適用無い？確認して",_xlfn.XLOOKUP($D968,SPDB!$B$5:$B$50,SPDB!$H$5:$H$50,"",,)))</f>
        <v/>
      </c>
      <c r="AQ968" s="112"/>
      <c r="AR968" s="6" t="str">
        <f t="shared" si="46"/>
        <v/>
      </c>
      <c r="AS968" s="6" t="str">
        <f>IF(D968="","",IF(AP968=0,"データ無!!",IF(COUNTIF(WeDB!$D$4:$D$183,$AP968)&gt;0,"WE適用",IF(AP968="適用無い？確認して","データ無!!",IF(AP968="（適用外）","適用無し","WE適用")))))</f>
        <v/>
      </c>
      <c r="AT968" s="6" t="str">
        <f>IF(AND(AS968="WE適用",COUNTIF(Planning!$AS$10:$AS$896,$AP968&amp;"_"&amp;$AR968)&gt;0),"計画ok",IF(AND(AS968="WE適用",COUNTIF(Planning!$AS$10:$AS$896,$AP968&amp;"_"&amp;$AR968)=0),"未反映NG",""))</f>
        <v/>
      </c>
      <c r="AU968" s="6" t="str">
        <f t="shared" si="47"/>
        <v>_</v>
      </c>
    </row>
    <row r="969" spans="1:47" hidden="1" x14ac:dyDescent="0.35">
      <c r="A969" s="8"/>
      <c r="B969" s="9"/>
      <c r="C969" s="9"/>
      <c r="D969" s="9"/>
      <c r="E969" s="9"/>
      <c r="F969" s="9"/>
      <c r="G969" s="9"/>
      <c r="H969" s="9"/>
      <c r="I969" s="9"/>
      <c r="J969" s="9"/>
      <c r="K969" s="9"/>
      <c r="L969" s="9"/>
      <c r="M969" s="9"/>
      <c r="N969" s="9"/>
      <c r="O969" s="9"/>
      <c r="P969" s="9"/>
      <c r="Q969" s="9"/>
      <c r="R969" s="9"/>
      <c r="S969" s="9"/>
      <c r="T969" s="9"/>
      <c r="U969" s="9"/>
      <c r="V969" s="9"/>
      <c r="W969" s="9"/>
      <c r="X969" s="9"/>
      <c r="Y969" s="9"/>
      <c r="Z969" s="9"/>
      <c r="AA969" s="9"/>
      <c r="AB969" s="9"/>
      <c r="AC969" s="9"/>
      <c r="AD969" s="9"/>
      <c r="AE969" s="9"/>
      <c r="AF969" s="9"/>
      <c r="AG969" s="9"/>
      <c r="AH969" s="9"/>
      <c r="AI969" s="9"/>
      <c r="AJ969" s="9"/>
      <c r="AK969" s="9"/>
      <c r="AL969" s="9"/>
      <c r="AM969" s="10"/>
      <c r="AN969" s="535"/>
      <c r="AO969" s="6">
        <f t="shared" si="45"/>
        <v>0</v>
      </c>
      <c r="AP969" s="6" t="str">
        <f>IF($D969="","",IF(COUNTIF(SPDB!$B$5:$B$50,$D969)=0,"適用無い？確認して",_xlfn.XLOOKUP($D969,SPDB!$B$5:$B$50,SPDB!$H$5:$H$50,"",,)))</f>
        <v/>
      </c>
      <c r="AQ969" s="112"/>
      <c r="AR969" s="6" t="str">
        <f t="shared" si="46"/>
        <v/>
      </c>
      <c r="AS969" s="6" t="str">
        <f>IF(D969="","",IF(AP969=0,"データ無!!",IF(COUNTIF(WeDB!$D$4:$D$183,$AP969)&gt;0,"WE適用",IF(AP969="適用無い？確認して","データ無!!",IF(AP969="（適用外）","適用無し","WE適用")))))</f>
        <v/>
      </c>
      <c r="AT969" s="6" t="str">
        <f>IF(AND(AS969="WE適用",COUNTIF(Planning!$AS$10:$AS$896,$AP969&amp;"_"&amp;$AR969)&gt;0),"計画ok",IF(AND(AS969="WE適用",COUNTIF(Planning!$AS$10:$AS$896,$AP969&amp;"_"&amp;$AR969)=0),"未反映NG",""))</f>
        <v/>
      </c>
      <c r="AU969" s="6" t="str">
        <f t="shared" si="47"/>
        <v>_</v>
      </c>
    </row>
    <row r="970" spans="1:47" hidden="1" x14ac:dyDescent="0.35">
      <c r="A970" s="8"/>
      <c r="B970" s="9"/>
      <c r="C970" s="9"/>
      <c r="D970" s="9"/>
      <c r="E970" s="9"/>
      <c r="F970" s="9"/>
      <c r="G970" s="9"/>
      <c r="H970" s="9"/>
      <c r="I970" s="9"/>
      <c r="J970" s="9"/>
      <c r="K970" s="9"/>
      <c r="L970" s="9"/>
      <c r="M970" s="9"/>
      <c r="N970" s="9"/>
      <c r="O970" s="9"/>
      <c r="P970" s="9"/>
      <c r="Q970" s="9"/>
      <c r="R970" s="9"/>
      <c r="S970" s="9"/>
      <c r="T970" s="9"/>
      <c r="U970" s="9"/>
      <c r="V970" s="9"/>
      <c r="W970" s="9"/>
      <c r="X970" s="9"/>
      <c r="Y970" s="9"/>
      <c r="Z970" s="9"/>
      <c r="AA970" s="9"/>
      <c r="AB970" s="9"/>
      <c r="AC970" s="9"/>
      <c r="AD970" s="9"/>
      <c r="AE970" s="9"/>
      <c r="AF970" s="9"/>
      <c r="AG970" s="9"/>
      <c r="AH970" s="9"/>
      <c r="AI970" s="9"/>
      <c r="AJ970" s="9"/>
      <c r="AK970" s="9"/>
      <c r="AL970" s="9"/>
      <c r="AM970" s="10"/>
      <c r="AN970" s="535"/>
      <c r="AO970" s="6">
        <f t="shared" si="45"/>
        <v>0</v>
      </c>
      <c r="AP970" s="6" t="str">
        <f>IF($D970="","",IF(COUNTIF(SPDB!$B$5:$B$50,$D970)=0,"適用無い？確認して",_xlfn.XLOOKUP($D970,SPDB!$B$5:$B$50,SPDB!$H$5:$H$50,"",,)))</f>
        <v/>
      </c>
      <c r="AQ970" s="112"/>
      <c r="AR970" s="6" t="str">
        <f t="shared" si="46"/>
        <v/>
      </c>
      <c r="AS970" s="6" t="str">
        <f>IF(D970="","",IF(AP970=0,"データ無!!",IF(COUNTIF(WeDB!$D$4:$D$183,$AP970)&gt;0,"WE適用",IF(AP970="適用無い？確認して","データ無!!",IF(AP970="（適用外）","適用無し","WE適用")))))</f>
        <v/>
      </c>
      <c r="AT970" s="6" t="str">
        <f>IF(AND(AS970="WE適用",COUNTIF(Planning!$AS$10:$AS$896,$AP970&amp;"_"&amp;$AR970)&gt;0),"計画ok",IF(AND(AS970="WE適用",COUNTIF(Planning!$AS$10:$AS$896,$AP970&amp;"_"&amp;$AR970)=0),"未反映NG",""))</f>
        <v/>
      </c>
      <c r="AU970" s="6" t="str">
        <f t="shared" si="47"/>
        <v>_</v>
      </c>
    </row>
    <row r="971" spans="1:47" hidden="1" x14ac:dyDescent="0.35">
      <c r="A971" s="8"/>
      <c r="B971" s="9"/>
      <c r="C971" s="9"/>
      <c r="D971" s="9"/>
      <c r="E971" s="9"/>
      <c r="F971" s="9"/>
      <c r="G971" s="9"/>
      <c r="H971" s="9"/>
      <c r="I971" s="9"/>
      <c r="J971" s="9"/>
      <c r="K971" s="9"/>
      <c r="L971" s="9"/>
      <c r="M971" s="9"/>
      <c r="N971" s="9"/>
      <c r="O971" s="9"/>
      <c r="P971" s="9"/>
      <c r="Q971" s="9"/>
      <c r="R971" s="9"/>
      <c r="S971" s="9"/>
      <c r="T971" s="9"/>
      <c r="U971" s="9"/>
      <c r="V971" s="9"/>
      <c r="W971" s="9"/>
      <c r="X971" s="9"/>
      <c r="Y971" s="9"/>
      <c r="Z971" s="9"/>
      <c r="AA971" s="9"/>
      <c r="AB971" s="9"/>
      <c r="AC971" s="9"/>
      <c r="AD971" s="9"/>
      <c r="AE971" s="9"/>
      <c r="AF971" s="9"/>
      <c r="AG971" s="9"/>
      <c r="AH971" s="9"/>
      <c r="AI971" s="9"/>
      <c r="AJ971" s="9"/>
      <c r="AK971" s="9"/>
      <c r="AL971" s="9"/>
      <c r="AM971" s="10"/>
      <c r="AN971" s="535"/>
      <c r="AO971" s="6">
        <f t="shared" si="45"/>
        <v>0</v>
      </c>
      <c r="AP971" s="6" t="str">
        <f>IF($D971="","",IF(COUNTIF(SPDB!$B$5:$B$50,$D971)=0,"適用無い？確認して",_xlfn.XLOOKUP($D971,SPDB!$B$5:$B$50,SPDB!$H$5:$H$50,"",,)))</f>
        <v/>
      </c>
      <c r="AQ971" s="112"/>
      <c r="AR971" s="6" t="str">
        <f t="shared" si="46"/>
        <v/>
      </c>
      <c r="AS971" s="6" t="str">
        <f>IF(D971="","",IF(AP971=0,"データ無!!",IF(COUNTIF(WeDB!$D$4:$D$183,$AP971)&gt;0,"WE適用",IF(AP971="適用無い？確認して","データ無!!",IF(AP971="（適用外）","適用無し","WE適用")))))</f>
        <v/>
      </c>
      <c r="AT971" s="6" t="str">
        <f>IF(AND(AS971="WE適用",COUNTIF(Planning!$AS$10:$AS$896,$AP971&amp;"_"&amp;$AR971)&gt;0),"計画ok",IF(AND(AS971="WE適用",COUNTIF(Planning!$AS$10:$AS$896,$AP971&amp;"_"&amp;$AR971)=0),"未反映NG",""))</f>
        <v/>
      </c>
      <c r="AU971" s="6" t="str">
        <f t="shared" si="47"/>
        <v>_</v>
      </c>
    </row>
    <row r="972" spans="1:47" hidden="1" x14ac:dyDescent="0.35">
      <c r="A972" s="8"/>
      <c r="B972" s="9"/>
      <c r="C972" s="9"/>
      <c r="D972" s="9"/>
      <c r="E972" s="9"/>
      <c r="F972" s="9"/>
      <c r="G972" s="9"/>
      <c r="H972" s="9"/>
      <c r="I972" s="9"/>
      <c r="J972" s="9"/>
      <c r="K972" s="9"/>
      <c r="L972" s="9"/>
      <c r="M972" s="9"/>
      <c r="N972" s="9"/>
      <c r="O972" s="9"/>
      <c r="P972" s="9"/>
      <c r="Q972" s="9"/>
      <c r="R972" s="9"/>
      <c r="S972" s="9"/>
      <c r="T972" s="9"/>
      <c r="U972" s="9"/>
      <c r="V972" s="9"/>
      <c r="W972" s="9"/>
      <c r="X972" s="9"/>
      <c r="Y972" s="9"/>
      <c r="Z972" s="9"/>
      <c r="AA972" s="9"/>
      <c r="AB972" s="9"/>
      <c r="AC972" s="9"/>
      <c r="AD972" s="9"/>
      <c r="AE972" s="9"/>
      <c r="AF972" s="9"/>
      <c r="AG972" s="9"/>
      <c r="AH972" s="9"/>
      <c r="AI972" s="9"/>
      <c r="AJ972" s="9"/>
      <c r="AK972" s="9"/>
      <c r="AL972" s="9"/>
      <c r="AM972" s="10"/>
      <c r="AN972" s="535"/>
      <c r="AO972" s="6">
        <f t="shared" si="45"/>
        <v>0</v>
      </c>
      <c r="AP972" s="6" t="str">
        <f>IF($D972="","",IF(COUNTIF(SPDB!$B$5:$B$50,$D972)=0,"適用無い？確認して",_xlfn.XLOOKUP($D972,SPDB!$B$5:$B$50,SPDB!$H$5:$H$50,"",,)))</f>
        <v/>
      </c>
      <c r="AQ972" s="112"/>
      <c r="AR972" s="6" t="str">
        <f t="shared" si="46"/>
        <v/>
      </c>
      <c r="AS972" s="6" t="str">
        <f>IF(D972="","",IF(AP972=0,"データ無!!",IF(COUNTIF(WeDB!$D$4:$D$183,$AP972)&gt;0,"WE適用",IF(AP972="適用無い？確認して","データ無!!",IF(AP972="（適用外）","適用無し","WE適用")))))</f>
        <v/>
      </c>
      <c r="AT972" s="6" t="str">
        <f>IF(AND(AS972="WE適用",COUNTIF(Planning!$AS$10:$AS$896,$AP972&amp;"_"&amp;$AR972)&gt;0),"計画ok",IF(AND(AS972="WE適用",COUNTIF(Planning!$AS$10:$AS$896,$AP972&amp;"_"&amp;$AR972)=0),"未反映NG",""))</f>
        <v/>
      </c>
      <c r="AU972" s="6" t="str">
        <f t="shared" si="47"/>
        <v>_</v>
      </c>
    </row>
    <row r="973" spans="1:47" hidden="1" x14ac:dyDescent="0.35">
      <c r="A973" s="8"/>
      <c r="B973" s="9"/>
      <c r="C973" s="9"/>
      <c r="D973" s="9"/>
      <c r="E973" s="9"/>
      <c r="F973" s="9"/>
      <c r="G973" s="9"/>
      <c r="H973" s="9"/>
      <c r="I973" s="9"/>
      <c r="J973" s="9"/>
      <c r="K973" s="9"/>
      <c r="L973" s="9"/>
      <c r="M973" s="9"/>
      <c r="N973" s="9"/>
      <c r="O973" s="9"/>
      <c r="P973" s="9"/>
      <c r="Q973" s="9"/>
      <c r="R973" s="9"/>
      <c r="S973" s="9"/>
      <c r="T973" s="9"/>
      <c r="U973" s="9"/>
      <c r="V973" s="9"/>
      <c r="W973" s="9"/>
      <c r="X973" s="9"/>
      <c r="Y973" s="9"/>
      <c r="Z973" s="9"/>
      <c r="AA973" s="9"/>
      <c r="AB973" s="9"/>
      <c r="AC973" s="9"/>
      <c r="AD973" s="9"/>
      <c r="AE973" s="9"/>
      <c r="AF973" s="9"/>
      <c r="AG973" s="9"/>
      <c r="AH973" s="9"/>
      <c r="AI973" s="9"/>
      <c r="AJ973" s="9"/>
      <c r="AK973" s="9"/>
      <c r="AL973" s="9"/>
      <c r="AM973" s="10"/>
      <c r="AN973" s="535"/>
      <c r="AO973" s="6">
        <f t="shared" si="45"/>
        <v>0</v>
      </c>
      <c r="AP973" s="6" t="str">
        <f>IF($D973="","",IF(COUNTIF(SPDB!$B$5:$B$50,$D973)=0,"適用無い？確認して",_xlfn.XLOOKUP($D973,SPDB!$B$5:$B$50,SPDB!$H$5:$H$50,"",,)))</f>
        <v/>
      </c>
      <c r="AQ973" s="112"/>
      <c r="AR973" s="6" t="str">
        <f t="shared" si="46"/>
        <v/>
      </c>
      <c r="AS973" s="6" t="str">
        <f>IF(D973="","",IF(AP973=0,"データ無!!",IF(COUNTIF(WeDB!$D$4:$D$183,$AP973)&gt;0,"WE適用",IF(AP973="適用無い？確認して","データ無!!",IF(AP973="（適用外）","適用無し","WE適用")))))</f>
        <v/>
      </c>
      <c r="AT973" s="6" t="str">
        <f>IF(AND(AS973="WE適用",COUNTIF(Planning!$AS$10:$AS$896,$AP973&amp;"_"&amp;$AR973)&gt;0),"計画ok",IF(AND(AS973="WE適用",COUNTIF(Planning!$AS$10:$AS$896,$AP973&amp;"_"&amp;$AR973)=0),"未反映NG",""))</f>
        <v/>
      </c>
      <c r="AU973" s="6" t="str">
        <f t="shared" si="47"/>
        <v>_</v>
      </c>
    </row>
    <row r="974" spans="1:47" hidden="1" x14ac:dyDescent="0.35">
      <c r="A974" s="8"/>
      <c r="B974" s="9"/>
      <c r="C974" s="9"/>
      <c r="D974" s="9"/>
      <c r="E974" s="9"/>
      <c r="F974" s="9"/>
      <c r="G974" s="9"/>
      <c r="H974" s="9"/>
      <c r="I974" s="9"/>
      <c r="J974" s="9"/>
      <c r="K974" s="9"/>
      <c r="L974" s="9"/>
      <c r="M974" s="9"/>
      <c r="N974" s="9"/>
      <c r="O974" s="9"/>
      <c r="P974" s="9"/>
      <c r="Q974" s="9"/>
      <c r="R974" s="9"/>
      <c r="S974" s="9"/>
      <c r="T974" s="9"/>
      <c r="U974" s="9"/>
      <c r="V974" s="9"/>
      <c r="W974" s="9"/>
      <c r="X974" s="9"/>
      <c r="Y974" s="9"/>
      <c r="Z974" s="9"/>
      <c r="AA974" s="9"/>
      <c r="AB974" s="9"/>
      <c r="AC974" s="9"/>
      <c r="AD974" s="9"/>
      <c r="AE974" s="9"/>
      <c r="AF974" s="9"/>
      <c r="AG974" s="9"/>
      <c r="AH974" s="9"/>
      <c r="AI974" s="9"/>
      <c r="AJ974" s="9"/>
      <c r="AK974" s="9"/>
      <c r="AL974" s="9"/>
      <c r="AM974" s="10"/>
      <c r="AN974" s="535"/>
      <c r="AO974" s="6">
        <f t="shared" si="45"/>
        <v>0</v>
      </c>
      <c r="AP974" s="6" t="str">
        <f>IF($D974="","",IF(COUNTIF(SPDB!$B$5:$B$50,$D974)=0,"適用無い？確認して",_xlfn.XLOOKUP($D974,SPDB!$B$5:$B$50,SPDB!$H$5:$H$50,"",,)))</f>
        <v/>
      </c>
      <c r="AQ974" s="112"/>
      <c r="AR974" s="6" t="str">
        <f t="shared" si="46"/>
        <v/>
      </c>
      <c r="AS974" s="6" t="str">
        <f>IF(D974="","",IF(AP974=0,"データ無!!",IF(COUNTIF(WeDB!$D$4:$D$183,$AP974)&gt;0,"WE適用",IF(AP974="適用無い？確認して","データ無!!",IF(AP974="（適用外）","適用無し","WE適用")))))</f>
        <v/>
      </c>
      <c r="AT974" s="6" t="str">
        <f>IF(AND(AS974="WE適用",COUNTIF(Planning!$AS$10:$AS$896,$AP974&amp;"_"&amp;$AR974)&gt;0),"計画ok",IF(AND(AS974="WE適用",COUNTIF(Planning!$AS$10:$AS$896,$AP974&amp;"_"&amp;$AR974)=0),"未反映NG",""))</f>
        <v/>
      </c>
      <c r="AU974" s="6" t="str">
        <f t="shared" si="47"/>
        <v>_</v>
      </c>
    </row>
    <row r="975" spans="1:47" hidden="1" x14ac:dyDescent="0.35">
      <c r="A975" s="8"/>
      <c r="B975" s="9"/>
      <c r="C975" s="9"/>
      <c r="D975" s="9"/>
      <c r="E975" s="9"/>
      <c r="F975" s="9"/>
      <c r="G975" s="9"/>
      <c r="H975" s="9"/>
      <c r="I975" s="9"/>
      <c r="J975" s="9"/>
      <c r="K975" s="9"/>
      <c r="L975" s="9"/>
      <c r="M975" s="9"/>
      <c r="N975" s="9"/>
      <c r="O975" s="9"/>
      <c r="P975" s="9"/>
      <c r="Q975" s="9"/>
      <c r="R975" s="9"/>
      <c r="S975" s="9"/>
      <c r="T975" s="9"/>
      <c r="U975" s="9"/>
      <c r="V975" s="9"/>
      <c r="W975" s="9"/>
      <c r="X975" s="9"/>
      <c r="Y975" s="9"/>
      <c r="Z975" s="9"/>
      <c r="AA975" s="9"/>
      <c r="AB975" s="9"/>
      <c r="AC975" s="9"/>
      <c r="AD975" s="9"/>
      <c r="AE975" s="9"/>
      <c r="AF975" s="9"/>
      <c r="AG975" s="9"/>
      <c r="AH975" s="9"/>
      <c r="AI975" s="9"/>
      <c r="AJ975" s="9"/>
      <c r="AK975" s="9"/>
      <c r="AL975" s="9"/>
      <c r="AM975" s="10"/>
      <c r="AN975" s="535"/>
      <c r="AO975" s="6">
        <f t="shared" si="45"/>
        <v>0</v>
      </c>
      <c r="AP975" s="6" t="str">
        <f>IF($D975="","",IF(COUNTIF(SPDB!$B$5:$B$50,$D975)=0,"適用無い？確認して",_xlfn.XLOOKUP($D975,SPDB!$B$5:$B$50,SPDB!$H$5:$H$50,"",,)))</f>
        <v/>
      </c>
      <c r="AQ975" s="112"/>
      <c r="AR975" s="6" t="str">
        <f t="shared" si="46"/>
        <v/>
      </c>
      <c r="AS975" s="6" t="str">
        <f>IF(D975="","",IF(AP975=0,"データ無!!",IF(COUNTIF(WeDB!$D$4:$D$183,$AP975)&gt;0,"WE適用",IF(AP975="適用無い？確認して","データ無!!",IF(AP975="（適用外）","適用無し","WE適用")))))</f>
        <v/>
      </c>
      <c r="AT975" s="6" t="str">
        <f>IF(AND(AS975="WE適用",COUNTIF(Planning!$AS$10:$AS$896,$AP975&amp;"_"&amp;$AR975)&gt;0),"計画ok",IF(AND(AS975="WE適用",COUNTIF(Planning!$AS$10:$AS$896,$AP975&amp;"_"&amp;$AR975)=0),"未反映NG",""))</f>
        <v/>
      </c>
      <c r="AU975" s="6" t="str">
        <f t="shared" si="47"/>
        <v>_</v>
      </c>
    </row>
    <row r="976" spans="1:47" hidden="1" x14ac:dyDescent="0.35">
      <c r="A976" s="8"/>
      <c r="B976" s="9"/>
      <c r="C976" s="9"/>
      <c r="D976" s="9"/>
      <c r="E976" s="9"/>
      <c r="F976" s="9"/>
      <c r="G976" s="9"/>
      <c r="H976" s="9"/>
      <c r="I976" s="9"/>
      <c r="J976" s="9"/>
      <c r="K976" s="9"/>
      <c r="L976" s="9"/>
      <c r="M976" s="9"/>
      <c r="N976" s="9"/>
      <c r="O976" s="9"/>
      <c r="P976" s="9"/>
      <c r="Q976" s="9"/>
      <c r="R976" s="9"/>
      <c r="S976" s="9"/>
      <c r="T976" s="9"/>
      <c r="U976" s="9"/>
      <c r="V976" s="9"/>
      <c r="W976" s="9"/>
      <c r="X976" s="9"/>
      <c r="Y976" s="9"/>
      <c r="Z976" s="9"/>
      <c r="AA976" s="9"/>
      <c r="AB976" s="9"/>
      <c r="AC976" s="9"/>
      <c r="AD976" s="9"/>
      <c r="AE976" s="9"/>
      <c r="AF976" s="9"/>
      <c r="AG976" s="9"/>
      <c r="AH976" s="9"/>
      <c r="AI976" s="9"/>
      <c r="AJ976" s="9"/>
      <c r="AK976" s="9"/>
      <c r="AL976" s="9"/>
      <c r="AM976" s="10"/>
      <c r="AN976" s="535"/>
      <c r="AO976" s="6">
        <f t="shared" si="45"/>
        <v>0</v>
      </c>
      <c r="AP976" s="6" t="str">
        <f>IF($D976="","",IF(COUNTIF(SPDB!$B$5:$B$50,$D976)=0,"適用無い？確認して",_xlfn.XLOOKUP($D976,SPDB!$B$5:$B$50,SPDB!$H$5:$H$50,"",,)))</f>
        <v/>
      </c>
      <c r="AQ976" s="112"/>
      <c r="AR976" s="6" t="str">
        <f t="shared" si="46"/>
        <v/>
      </c>
      <c r="AS976" s="6" t="str">
        <f>IF(D976="","",IF(AP976=0,"データ無!!",IF(COUNTIF(WeDB!$D$4:$D$183,$AP976)&gt;0,"WE適用",IF(AP976="適用無い？確認して","データ無!!",IF(AP976="（適用外）","適用無し","WE適用")))))</f>
        <v/>
      </c>
      <c r="AT976" s="6" t="str">
        <f>IF(AND(AS976="WE適用",COUNTIF(Planning!$AS$10:$AS$896,$AP976&amp;"_"&amp;$AR976)&gt;0),"計画ok",IF(AND(AS976="WE適用",COUNTIF(Planning!$AS$10:$AS$896,$AP976&amp;"_"&amp;$AR976)=0),"未反映NG",""))</f>
        <v/>
      </c>
      <c r="AU976" s="6" t="str">
        <f t="shared" si="47"/>
        <v>_</v>
      </c>
    </row>
    <row r="977" spans="1:47" hidden="1" x14ac:dyDescent="0.35">
      <c r="A977" s="8"/>
      <c r="B977" s="9"/>
      <c r="C977" s="9"/>
      <c r="D977" s="9"/>
      <c r="E977" s="9"/>
      <c r="F977" s="9"/>
      <c r="G977" s="9"/>
      <c r="H977" s="9"/>
      <c r="I977" s="9"/>
      <c r="J977" s="9"/>
      <c r="K977" s="9"/>
      <c r="L977" s="9"/>
      <c r="M977" s="9"/>
      <c r="N977" s="9"/>
      <c r="O977" s="9"/>
      <c r="P977" s="9"/>
      <c r="Q977" s="9"/>
      <c r="R977" s="9"/>
      <c r="S977" s="9"/>
      <c r="T977" s="9"/>
      <c r="U977" s="9"/>
      <c r="V977" s="9"/>
      <c r="W977" s="9"/>
      <c r="X977" s="9"/>
      <c r="Y977" s="9"/>
      <c r="Z977" s="9"/>
      <c r="AA977" s="9"/>
      <c r="AB977" s="9"/>
      <c r="AC977" s="9"/>
      <c r="AD977" s="9"/>
      <c r="AE977" s="9"/>
      <c r="AF977" s="9"/>
      <c r="AG977" s="9"/>
      <c r="AH977" s="9"/>
      <c r="AI977" s="9"/>
      <c r="AJ977" s="9"/>
      <c r="AK977" s="9"/>
      <c r="AL977" s="9"/>
      <c r="AM977" s="10"/>
      <c r="AN977" s="535"/>
      <c r="AO977" s="6">
        <f t="shared" si="45"/>
        <v>0</v>
      </c>
      <c r="AP977" s="6" t="str">
        <f>IF($D977="","",IF(COUNTIF(SPDB!$B$5:$B$50,$D977)=0,"適用無い？確認して",_xlfn.XLOOKUP($D977,SPDB!$B$5:$B$50,SPDB!$H$5:$H$50,"",,)))</f>
        <v/>
      </c>
      <c r="AQ977" s="112"/>
      <c r="AR977" s="6" t="str">
        <f t="shared" si="46"/>
        <v/>
      </c>
      <c r="AS977" s="6" t="str">
        <f>IF(D977="","",IF(AP977=0,"データ無!!",IF(COUNTIF(WeDB!$D$4:$D$183,$AP977)&gt;0,"WE適用",IF(AP977="適用無い？確認して","データ無!!",IF(AP977="（適用外）","適用無し","WE適用")))))</f>
        <v/>
      </c>
      <c r="AT977" s="6" t="str">
        <f>IF(AND(AS977="WE適用",COUNTIF(Planning!$AS$10:$AS$896,$AP977&amp;"_"&amp;$AR977)&gt;0),"計画ok",IF(AND(AS977="WE適用",COUNTIF(Planning!$AS$10:$AS$896,$AP977&amp;"_"&amp;$AR977)=0),"未反映NG",""))</f>
        <v/>
      </c>
      <c r="AU977" s="6" t="str">
        <f t="shared" si="47"/>
        <v>_</v>
      </c>
    </row>
    <row r="978" spans="1:47" hidden="1" x14ac:dyDescent="0.35">
      <c r="A978" s="8"/>
      <c r="B978" s="9"/>
      <c r="C978" s="9"/>
      <c r="D978" s="9"/>
      <c r="E978" s="9"/>
      <c r="F978" s="9"/>
      <c r="G978" s="9"/>
      <c r="H978" s="9"/>
      <c r="I978" s="9"/>
      <c r="J978" s="9"/>
      <c r="K978" s="9"/>
      <c r="L978" s="9"/>
      <c r="M978" s="9"/>
      <c r="N978" s="9"/>
      <c r="O978" s="9"/>
      <c r="P978" s="9"/>
      <c r="Q978" s="9"/>
      <c r="R978" s="9"/>
      <c r="S978" s="9"/>
      <c r="T978" s="9"/>
      <c r="U978" s="9"/>
      <c r="V978" s="9"/>
      <c r="W978" s="9"/>
      <c r="X978" s="9"/>
      <c r="Y978" s="9"/>
      <c r="Z978" s="9"/>
      <c r="AA978" s="9"/>
      <c r="AB978" s="9"/>
      <c r="AC978" s="9"/>
      <c r="AD978" s="9"/>
      <c r="AE978" s="9"/>
      <c r="AF978" s="9"/>
      <c r="AG978" s="9"/>
      <c r="AH978" s="9"/>
      <c r="AI978" s="9"/>
      <c r="AJ978" s="9"/>
      <c r="AK978" s="9"/>
      <c r="AL978" s="9"/>
      <c r="AM978" s="10"/>
      <c r="AN978" s="535"/>
      <c r="AO978" s="6">
        <f t="shared" si="45"/>
        <v>0</v>
      </c>
      <c r="AP978" s="6" t="str">
        <f>IF($D978="","",IF(COUNTIF(SPDB!$B$5:$B$50,$D978)=0,"適用無い？確認して",_xlfn.XLOOKUP($D978,SPDB!$B$5:$B$50,SPDB!$H$5:$H$50,"",,)))</f>
        <v/>
      </c>
      <c r="AQ978" s="112"/>
      <c r="AR978" s="6" t="str">
        <f t="shared" si="46"/>
        <v/>
      </c>
      <c r="AS978" s="6" t="str">
        <f>IF(D978="","",IF(AP978=0,"データ無!!",IF(COUNTIF(WeDB!$D$4:$D$183,$AP978)&gt;0,"WE適用",IF(AP978="適用無い？確認して","データ無!!",IF(AP978="（適用外）","適用無し","WE適用")))))</f>
        <v/>
      </c>
      <c r="AT978" s="6" t="str">
        <f>IF(AND(AS978="WE適用",COUNTIF(Planning!$AS$10:$AS$896,$AP978&amp;"_"&amp;$AR978)&gt;0),"計画ok",IF(AND(AS978="WE適用",COUNTIF(Planning!$AS$10:$AS$896,$AP978&amp;"_"&amp;$AR978)=0),"未反映NG",""))</f>
        <v/>
      </c>
      <c r="AU978" s="6" t="str">
        <f t="shared" si="47"/>
        <v>_</v>
      </c>
    </row>
    <row r="979" spans="1:47" hidden="1" x14ac:dyDescent="0.35">
      <c r="A979" s="8"/>
      <c r="B979" s="9"/>
      <c r="C979" s="9"/>
      <c r="D979" s="9"/>
      <c r="E979" s="9"/>
      <c r="F979" s="9"/>
      <c r="G979" s="9"/>
      <c r="H979" s="9"/>
      <c r="I979" s="9"/>
      <c r="J979" s="9"/>
      <c r="K979" s="9"/>
      <c r="L979" s="9"/>
      <c r="M979" s="9"/>
      <c r="N979" s="9"/>
      <c r="O979" s="9"/>
      <c r="P979" s="9"/>
      <c r="Q979" s="9"/>
      <c r="R979" s="9"/>
      <c r="S979" s="9"/>
      <c r="T979" s="9"/>
      <c r="U979" s="9"/>
      <c r="V979" s="9"/>
      <c r="W979" s="9"/>
      <c r="X979" s="9"/>
      <c r="Y979" s="9"/>
      <c r="Z979" s="9"/>
      <c r="AA979" s="9"/>
      <c r="AB979" s="9"/>
      <c r="AC979" s="9"/>
      <c r="AD979" s="9"/>
      <c r="AE979" s="9"/>
      <c r="AF979" s="9"/>
      <c r="AG979" s="9"/>
      <c r="AH979" s="9"/>
      <c r="AI979" s="9"/>
      <c r="AJ979" s="9"/>
      <c r="AK979" s="9"/>
      <c r="AL979" s="9"/>
      <c r="AM979" s="10"/>
      <c r="AN979" s="535"/>
      <c r="AO979" s="6">
        <f t="shared" si="45"/>
        <v>0</v>
      </c>
      <c r="AP979" s="6" t="str">
        <f>IF($D979="","",IF(COUNTIF(SPDB!$B$5:$B$50,$D979)=0,"適用無い？確認して",_xlfn.XLOOKUP($D979,SPDB!$B$5:$B$50,SPDB!$H$5:$H$50,"",,)))</f>
        <v/>
      </c>
      <c r="AQ979" s="112"/>
      <c r="AR979" s="6" t="str">
        <f t="shared" si="46"/>
        <v/>
      </c>
      <c r="AS979" s="6" t="str">
        <f>IF(D979="","",IF(AP979=0,"データ無!!",IF(COUNTIF(WeDB!$D$4:$D$183,$AP979)&gt;0,"WE適用",IF(AP979="適用無い？確認して","データ無!!",IF(AP979="（適用外）","適用無し","WE適用")))))</f>
        <v/>
      </c>
      <c r="AT979" s="6" t="str">
        <f>IF(AND(AS979="WE適用",COUNTIF(Planning!$AS$10:$AS$896,$AP979&amp;"_"&amp;$AR979)&gt;0),"計画ok",IF(AND(AS979="WE適用",COUNTIF(Planning!$AS$10:$AS$896,$AP979&amp;"_"&amp;$AR979)=0),"未反映NG",""))</f>
        <v/>
      </c>
      <c r="AU979" s="6" t="str">
        <f t="shared" si="47"/>
        <v>_</v>
      </c>
    </row>
    <row r="980" spans="1:47" hidden="1" x14ac:dyDescent="0.35">
      <c r="A980" s="8"/>
      <c r="B980" s="9"/>
      <c r="C980" s="9"/>
      <c r="D980" s="9"/>
      <c r="E980" s="9"/>
      <c r="F980" s="9"/>
      <c r="G980" s="9"/>
      <c r="H980" s="9"/>
      <c r="I980" s="9"/>
      <c r="J980" s="9"/>
      <c r="K980" s="9"/>
      <c r="L980" s="9"/>
      <c r="M980" s="9"/>
      <c r="N980" s="9"/>
      <c r="O980" s="9"/>
      <c r="P980" s="9"/>
      <c r="Q980" s="9"/>
      <c r="R980" s="9"/>
      <c r="S980" s="9"/>
      <c r="T980" s="9"/>
      <c r="U980" s="9"/>
      <c r="V980" s="9"/>
      <c r="W980" s="9"/>
      <c r="X980" s="9"/>
      <c r="Y980" s="9"/>
      <c r="Z980" s="9"/>
      <c r="AA980" s="9"/>
      <c r="AB980" s="9"/>
      <c r="AC980" s="9"/>
      <c r="AD980" s="9"/>
      <c r="AE980" s="9"/>
      <c r="AF980" s="9"/>
      <c r="AG980" s="9"/>
      <c r="AH980" s="9"/>
      <c r="AI980" s="9"/>
      <c r="AJ980" s="9"/>
      <c r="AK980" s="9"/>
      <c r="AL980" s="9"/>
      <c r="AM980" s="10"/>
      <c r="AN980" s="535"/>
      <c r="AO980" s="6">
        <f t="shared" si="45"/>
        <v>0</v>
      </c>
      <c r="AP980" s="6" t="str">
        <f>IF($D980="","",IF(COUNTIF(SPDB!$B$5:$B$50,$D980)=0,"適用無い？確認して",_xlfn.XLOOKUP($D980,SPDB!$B$5:$B$50,SPDB!$H$5:$H$50,"",,)))</f>
        <v/>
      </c>
      <c r="AQ980" s="112"/>
      <c r="AR980" s="6" t="str">
        <f t="shared" si="46"/>
        <v/>
      </c>
      <c r="AS980" s="6" t="str">
        <f>IF(D980="","",IF(AP980=0,"データ無!!",IF(COUNTIF(WeDB!$D$4:$D$183,$AP980)&gt;0,"WE適用",IF(AP980="適用無い？確認して","データ無!!",IF(AP980="（適用外）","適用無し","WE適用")))))</f>
        <v/>
      </c>
      <c r="AT980" s="6" t="str">
        <f>IF(AND(AS980="WE適用",COUNTIF(Planning!$AS$10:$AS$896,$AP980&amp;"_"&amp;$AR980)&gt;0),"計画ok",IF(AND(AS980="WE適用",COUNTIF(Planning!$AS$10:$AS$896,$AP980&amp;"_"&amp;$AR980)=0),"未反映NG",""))</f>
        <v/>
      </c>
      <c r="AU980" s="6" t="str">
        <f t="shared" si="47"/>
        <v>_</v>
      </c>
    </row>
    <row r="981" spans="1:47" hidden="1" x14ac:dyDescent="0.35">
      <c r="A981" s="8"/>
      <c r="B981" s="9"/>
      <c r="C981" s="9"/>
      <c r="D981" s="9"/>
      <c r="E981" s="9"/>
      <c r="F981" s="9"/>
      <c r="G981" s="9"/>
      <c r="H981" s="9"/>
      <c r="I981" s="9"/>
      <c r="J981" s="9"/>
      <c r="K981" s="9"/>
      <c r="L981" s="9"/>
      <c r="M981" s="9"/>
      <c r="N981" s="9"/>
      <c r="O981" s="9"/>
      <c r="P981" s="9"/>
      <c r="Q981" s="9"/>
      <c r="R981" s="9"/>
      <c r="S981" s="9"/>
      <c r="T981" s="9"/>
      <c r="U981" s="9"/>
      <c r="V981" s="9"/>
      <c r="W981" s="9"/>
      <c r="X981" s="9"/>
      <c r="Y981" s="9"/>
      <c r="Z981" s="9"/>
      <c r="AA981" s="9"/>
      <c r="AB981" s="9"/>
      <c r="AC981" s="9"/>
      <c r="AD981" s="9"/>
      <c r="AE981" s="9"/>
      <c r="AF981" s="9"/>
      <c r="AG981" s="9"/>
      <c r="AH981" s="9"/>
      <c r="AI981" s="9"/>
      <c r="AJ981" s="9"/>
      <c r="AK981" s="9"/>
      <c r="AL981" s="9"/>
      <c r="AM981" s="10"/>
      <c r="AN981" s="535"/>
      <c r="AO981" s="6">
        <f t="shared" si="45"/>
        <v>0</v>
      </c>
      <c r="AP981" s="6" t="str">
        <f>IF($D981="","",IF(COUNTIF(SPDB!$B$5:$B$50,$D981)=0,"適用無い？確認して",_xlfn.XLOOKUP($D981,SPDB!$B$5:$B$50,SPDB!$H$5:$H$50,"",,)))</f>
        <v/>
      </c>
      <c r="AQ981" s="112"/>
      <c r="AR981" s="6" t="str">
        <f t="shared" si="46"/>
        <v/>
      </c>
      <c r="AS981" s="6" t="str">
        <f>IF(D981="","",IF(AP981=0,"データ無!!",IF(COUNTIF(WeDB!$D$4:$D$183,$AP981)&gt;0,"WE適用",IF(AP981="適用無い？確認して","データ無!!",IF(AP981="（適用外）","適用無し","WE適用")))))</f>
        <v/>
      </c>
      <c r="AT981" s="6" t="str">
        <f>IF(AND(AS981="WE適用",COUNTIF(Planning!$AS$10:$AS$896,$AP981&amp;"_"&amp;$AR981)&gt;0),"計画ok",IF(AND(AS981="WE適用",COUNTIF(Planning!$AS$10:$AS$896,$AP981&amp;"_"&amp;$AR981)=0),"未反映NG",""))</f>
        <v/>
      </c>
      <c r="AU981" s="6" t="str">
        <f t="shared" si="47"/>
        <v>_</v>
      </c>
    </row>
    <row r="982" spans="1:47" hidden="1" x14ac:dyDescent="0.35">
      <c r="A982" s="8"/>
      <c r="B982" s="9"/>
      <c r="C982" s="9"/>
      <c r="D982" s="9"/>
      <c r="E982" s="9"/>
      <c r="F982" s="9"/>
      <c r="G982" s="9"/>
      <c r="H982" s="9"/>
      <c r="I982" s="9"/>
      <c r="J982" s="9"/>
      <c r="K982" s="9"/>
      <c r="L982" s="9"/>
      <c r="M982" s="9"/>
      <c r="N982" s="9"/>
      <c r="O982" s="9"/>
      <c r="P982" s="9"/>
      <c r="Q982" s="9"/>
      <c r="R982" s="9"/>
      <c r="S982" s="9"/>
      <c r="T982" s="9"/>
      <c r="U982" s="9"/>
      <c r="V982" s="9"/>
      <c r="W982" s="9"/>
      <c r="X982" s="9"/>
      <c r="Y982" s="9"/>
      <c r="Z982" s="9"/>
      <c r="AA982" s="9"/>
      <c r="AB982" s="9"/>
      <c r="AC982" s="9"/>
      <c r="AD982" s="9"/>
      <c r="AE982" s="9"/>
      <c r="AF982" s="9"/>
      <c r="AG982" s="9"/>
      <c r="AH982" s="9"/>
      <c r="AI982" s="9"/>
      <c r="AJ982" s="9"/>
      <c r="AK982" s="9"/>
      <c r="AL982" s="9"/>
      <c r="AM982" s="10"/>
      <c r="AN982" s="535"/>
      <c r="AO982" s="6">
        <f t="shared" si="45"/>
        <v>0</v>
      </c>
      <c r="AP982" s="6" t="str">
        <f>IF($D982="","",IF(COUNTIF(SPDB!$B$5:$B$50,$D982)=0,"適用無い？確認して",_xlfn.XLOOKUP($D982,SPDB!$B$5:$B$50,SPDB!$H$5:$H$50,"",,)))</f>
        <v/>
      </c>
      <c r="AQ982" s="112"/>
      <c r="AR982" s="6" t="str">
        <f t="shared" si="46"/>
        <v/>
      </c>
      <c r="AS982" s="6" t="str">
        <f>IF(D982="","",IF(AP982=0,"データ無!!",IF(COUNTIF(WeDB!$D$4:$D$183,$AP982)&gt;0,"WE適用",IF(AP982="適用無い？確認して","データ無!!",IF(AP982="（適用外）","適用無し","WE適用")))))</f>
        <v/>
      </c>
      <c r="AT982" s="6" t="str">
        <f>IF(AND(AS982="WE適用",COUNTIF(Planning!$AS$10:$AS$896,$AP982&amp;"_"&amp;$AR982)&gt;0),"計画ok",IF(AND(AS982="WE適用",COUNTIF(Planning!$AS$10:$AS$896,$AP982&amp;"_"&amp;$AR982)=0),"未反映NG",""))</f>
        <v/>
      </c>
      <c r="AU982" s="6" t="str">
        <f t="shared" si="47"/>
        <v>_</v>
      </c>
    </row>
    <row r="983" spans="1:47" hidden="1" x14ac:dyDescent="0.35">
      <c r="A983" s="8"/>
      <c r="B983" s="9"/>
      <c r="C983" s="9"/>
      <c r="D983" s="9"/>
      <c r="E983" s="9"/>
      <c r="F983" s="9"/>
      <c r="G983" s="9"/>
      <c r="H983" s="9"/>
      <c r="I983" s="9"/>
      <c r="J983" s="9"/>
      <c r="K983" s="9"/>
      <c r="L983" s="9"/>
      <c r="M983" s="9"/>
      <c r="N983" s="9"/>
      <c r="O983" s="9"/>
      <c r="P983" s="9"/>
      <c r="Q983" s="9"/>
      <c r="R983" s="9"/>
      <c r="S983" s="9"/>
      <c r="T983" s="9"/>
      <c r="U983" s="9"/>
      <c r="V983" s="9"/>
      <c r="W983" s="9"/>
      <c r="X983" s="9"/>
      <c r="Y983" s="9"/>
      <c r="Z983" s="9"/>
      <c r="AA983" s="9"/>
      <c r="AB983" s="9"/>
      <c r="AC983" s="9"/>
      <c r="AD983" s="9"/>
      <c r="AE983" s="9"/>
      <c r="AF983" s="9"/>
      <c r="AG983" s="9"/>
      <c r="AH983" s="9"/>
      <c r="AI983" s="9"/>
      <c r="AJ983" s="9"/>
      <c r="AK983" s="9"/>
      <c r="AL983" s="9"/>
      <c r="AM983" s="10"/>
      <c r="AN983" s="535"/>
      <c r="AO983" s="6">
        <f t="shared" si="45"/>
        <v>0</v>
      </c>
      <c r="AP983" s="6" t="str">
        <f>IF($D983="","",IF(COUNTIF(SPDB!$B$5:$B$50,$D983)=0,"適用無い？確認して",_xlfn.XLOOKUP($D983,SPDB!$B$5:$B$50,SPDB!$H$5:$H$50,"",,)))</f>
        <v/>
      </c>
      <c r="AQ983" s="112"/>
      <c r="AR983" s="6" t="str">
        <f t="shared" si="46"/>
        <v/>
      </c>
      <c r="AS983" s="6" t="str">
        <f>IF(D983="","",IF(AP983=0,"データ無!!",IF(COUNTIF(WeDB!$D$4:$D$183,$AP983)&gt;0,"WE適用",IF(AP983="適用無い？確認して","データ無!!",IF(AP983="（適用外）","適用無し","WE適用")))))</f>
        <v/>
      </c>
      <c r="AT983" s="6" t="str">
        <f>IF(AND(AS983="WE適用",COUNTIF(Planning!$AS$10:$AS$896,$AP983&amp;"_"&amp;$AR983)&gt;0),"計画ok",IF(AND(AS983="WE適用",COUNTIF(Planning!$AS$10:$AS$896,$AP983&amp;"_"&amp;$AR983)=0),"未反映NG",""))</f>
        <v/>
      </c>
      <c r="AU983" s="6" t="str">
        <f t="shared" si="47"/>
        <v>_</v>
      </c>
    </row>
    <row r="984" spans="1:47" hidden="1" x14ac:dyDescent="0.35">
      <c r="A984" s="8"/>
      <c r="B984" s="9"/>
      <c r="C984" s="9"/>
      <c r="D984" s="9"/>
      <c r="E984" s="9"/>
      <c r="F984" s="9"/>
      <c r="G984" s="9"/>
      <c r="H984" s="9"/>
      <c r="I984" s="9"/>
      <c r="J984" s="9"/>
      <c r="K984" s="9"/>
      <c r="L984" s="9"/>
      <c r="M984" s="9"/>
      <c r="N984" s="9"/>
      <c r="O984" s="9"/>
      <c r="P984" s="9"/>
      <c r="Q984" s="9"/>
      <c r="R984" s="9"/>
      <c r="S984" s="9"/>
      <c r="T984" s="9"/>
      <c r="U984" s="9"/>
      <c r="V984" s="9"/>
      <c r="W984" s="9"/>
      <c r="X984" s="9"/>
      <c r="Y984" s="9"/>
      <c r="Z984" s="9"/>
      <c r="AA984" s="9"/>
      <c r="AB984" s="9"/>
      <c r="AC984" s="9"/>
      <c r="AD984" s="9"/>
      <c r="AE984" s="9"/>
      <c r="AF984" s="9"/>
      <c r="AG984" s="9"/>
      <c r="AH984" s="9"/>
      <c r="AI984" s="9"/>
      <c r="AJ984" s="9"/>
      <c r="AK984" s="9"/>
      <c r="AL984" s="9"/>
      <c r="AM984" s="10"/>
      <c r="AN984" s="535"/>
      <c r="AO984" s="6">
        <f t="shared" si="45"/>
        <v>0</v>
      </c>
      <c r="AP984" s="6" t="str">
        <f>IF($D984="","",IF(COUNTIF(SPDB!$B$5:$B$50,$D984)=0,"適用無い？確認して",_xlfn.XLOOKUP($D984,SPDB!$B$5:$B$50,SPDB!$H$5:$H$50,"",,)))</f>
        <v/>
      </c>
      <c r="AQ984" s="112"/>
      <c r="AR984" s="6" t="str">
        <f t="shared" si="46"/>
        <v/>
      </c>
      <c r="AS984" s="6" t="str">
        <f>IF(D984="","",IF(AP984=0,"データ無!!",IF(COUNTIF(WeDB!$D$4:$D$183,$AP984)&gt;0,"WE適用",IF(AP984="適用無い？確認して","データ無!!",IF(AP984="（適用外）","適用無し","WE適用")))))</f>
        <v/>
      </c>
      <c r="AT984" s="6" t="str">
        <f>IF(AND(AS984="WE適用",COUNTIF(Planning!$AS$10:$AS$896,$AP984&amp;"_"&amp;$AR984)&gt;0),"計画ok",IF(AND(AS984="WE適用",COUNTIF(Planning!$AS$10:$AS$896,$AP984&amp;"_"&amp;$AR984)=0),"未反映NG",""))</f>
        <v/>
      </c>
      <c r="AU984" s="6" t="str">
        <f t="shared" si="47"/>
        <v>_</v>
      </c>
    </row>
    <row r="985" spans="1:47" hidden="1" x14ac:dyDescent="0.35">
      <c r="A985" s="8"/>
      <c r="B985" s="9"/>
      <c r="C985" s="9"/>
      <c r="D985" s="9"/>
      <c r="E985" s="9"/>
      <c r="F985" s="9"/>
      <c r="G985" s="9"/>
      <c r="H985" s="9"/>
      <c r="I985" s="9"/>
      <c r="J985" s="9"/>
      <c r="K985" s="9"/>
      <c r="L985" s="9"/>
      <c r="M985" s="9"/>
      <c r="N985" s="9"/>
      <c r="O985" s="9"/>
      <c r="P985" s="9"/>
      <c r="Q985" s="9"/>
      <c r="R985" s="9"/>
      <c r="S985" s="9"/>
      <c r="T985" s="9"/>
      <c r="U985" s="9"/>
      <c r="V985" s="9"/>
      <c r="W985" s="9"/>
      <c r="X985" s="9"/>
      <c r="Y985" s="9"/>
      <c r="Z985" s="9"/>
      <c r="AA985" s="9"/>
      <c r="AB985" s="9"/>
      <c r="AC985" s="9"/>
      <c r="AD985" s="9"/>
      <c r="AE985" s="9"/>
      <c r="AF985" s="9"/>
      <c r="AG985" s="9"/>
      <c r="AH985" s="9"/>
      <c r="AI985" s="9"/>
      <c r="AJ985" s="9"/>
      <c r="AK985" s="9"/>
      <c r="AL985" s="9"/>
      <c r="AM985" s="10"/>
      <c r="AN985" s="535"/>
      <c r="AO985" s="6">
        <f t="shared" si="45"/>
        <v>0</v>
      </c>
      <c r="AP985" s="6" t="str">
        <f>IF($D985="","",IF(COUNTIF(SPDB!$B$5:$B$50,$D985)=0,"適用無い？確認して",_xlfn.XLOOKUP($D985,SPDB!$B$5:$B$50,SPDB!$H$5:$H$50,"",,)))</f>
        <v/>
      </c>
      <c r="AQ985" s="112"/>
      <c r="AR985" s="6" t="str">
        <f t="shared" si="46"/>
        <v/>
      </c>
      <c r="AS985" s="6" t="str">
        <f>IF(D985="","",IF(AP985=0,"データ無!!",IF(COUNTIF(WeDB!$D$4:$D$183,$AP985)&gt;0,"WE適用",IF(AP985="適用無い？確認して","データ無!!",IF(AP985="（適用外）","適用無し","WE適用")))))</f>
        <v/>
      </c>
      <c r="AT985" s="6" t="str">
        <f>IF(AND(AS985="WE適用",COUNTIF(Planning!$AS$10:$AS$896,$AP985&amp;"_"&amp;$AR985)&gt;0),"計画ok",IF(AND(AS985="WE適用",COUNTIF(Planning!$AS$10:$AS$896,$AP985&amp;"_"&amp;$AR985)=0),"未反映NG",""))</f>
        <v/>
      </c>
      <c r="AU985" s="6" t="str">
        <f t="shared" si="47"/>
        <v>_</v>
      </c>
    </row>
    <row r="986" spans="1:47" hidden="1" x14ac:dyDescent="0.35">
      <c r="A986" s="8"/>
      <c r="B986" s="9"/>
      <c r="C986" s="9"/>
      <c r="D986" s="9"/>
      <c r="E986" s="9"/>
      <c r="F986" s="9"/>
      <c r="G986" s="9"/>
      <c r="H986" s="9"/>
      <c r="I986" s="9"/>
      <c r="J986" s="9"/>
      <c r="K986" s="9"/>
      <c r="L986" s="9"/>
      <c r="M986" s="9"/>
      <c r="N986" s="9"/>
      <c r="O986" s="9"/>
      <c r="P986" s="9"/>
      <c r="Q986" s="9"/>
      <c r="R986" s="9"/>
      <c r="S986" s="9"/>
      <c r="T986" s="9"/>
      <c r="U986" s="9"/>
      <c r="V986" s="9"/>
      <c r="W986" s="9"/>
      <c r="X986" s="9"/>
      <c r="Y986" s="9"/>
      <c r="Z986" s="9"/>
      <c r="AA986" s="9"/>
      <c r="AB986" s="9"/>
      <c r="AC986" s="9"/>
      <c r="AD986" s="9"/>
      <c r="AE986" s="9"/>
      <c r="AF986" s="9"/>
      <c r="AG986" s="9"/>
      <c r="AH986" s="9"/>
      <c r="AI986" s="9"/>
      <c r="AJ986" s="9"/>
      <c r="AK986" s="9"/>
      <c r="AL986" s="9"/>
      <c r="AM986" s="10"/>
      <c r="AN986" s="535"/>
      <c r="AO986" s="6">
        <f t="shared" si="45"/>
        <v>0</v>
      </c>
      <c r="AP986" s="6" t="str">
        <f>IF($D986="","",IF(COUNTIF(SPDB!$B$5:$B$50,$D986)=0,"適用無い？確認して",_xlfn.XLOOKUP($D986,SPDB!$B$5:$B$50,SPDB!$H$5:$H$50,"",,)))</f>
        <v/>
      </c>
      <c r="AQ986" s="112"/>
      <c r="AR986" s="6" t="str">
        <f t="shared" si="46"/>
        <v/>
      </c>
      <c r="AS986" s="6" t="str">
        <f>IF(D986="","",IF(AP986=0,"データ無!!",IF(COUNTIF(WeDB!$D$4:$D$183,$AP986)&gt;0,"WE適用",IF(AP986="適用無い？確認して","データ無!!",IF(AP986="（適用外）","適用無し","WE適用")))))</f>
        <v/>
      </c>
      <c r="AT986" s="6" t="str">
        <f>IF(AND(AS986="WE適用",COUNTIF(Planning!$AS$10:$AS$896,$AP986&amp;"_"&amp;$AR986)&gt;0),"計画ok",IF(AND(AS986="WE適用",COUNTIF(Planning!$AS$10:$AS$896,$AP986&amp;"_"&amp;$AR986)=0),"未反映NG",""))</f>
        <v/>
      </c>
      <c r="AU986" s="6" t="str">
        <f t="shared" si="47"/>
        <v>_</v>
      </c>
    </row>
    <row r="987" spans="1:47" hidden="1" x14ac:dyDescent="0.35">
      <c r="A987" s="8"/>
      <c r="B987" s="9"/>
      <c r="C987" s="9"/>
      <c r="D987" s="9"/>
      <c r="E987" s="9"/>
      <c r="F987" s="9"/>
      <c r="G987" s="9"/>
      <c r="H987" s="9"/>
      <c r="I987" s="9"/>
      <c r="J987" s="9"/>
      <c r="K987" s="9"/>
      <c r="L987" s="9"/>
      <c r="M987" s="9"/>
      <c r="N987" s="9"/>
      <c r="O987" s="9"/>
      <c r="P987" s="9"/>
      <c r="Q987" s="9"/>
      <c r="R987" s="9"/>
      <c r="S987" s="9"/>
      <c r="T987" s="9"/>
      <c r="U987" s="9"/>
      <c r="V987" s="9"/>
      <c r="W987" s="9"/>
      <c r="X987" s="9"/>
      <c r="Y987" s="9"/>
      <c r="Z987" s="9"/>
      <c r="AA987" s="9"/>
      <c r="AB987" s="9"/>
      <c r="AC987" s="9"/>
      <c r="AD987" s="9"/>
      <c r="AE987" s="9"/>
      <c r="AF987" s="9"/>
      <c r="AG987" s="9"/>
      <c r="AH987" s="9"/>
      <c r="AI987" s="9"/>
      <c r="AJ987" s="9"/>
      <c r="AK987" s="9"/>
      <c r="AL987" s="9"/>
      <c r="AM987" s="10"/>
      <c r="AN987" s="535"/>
      <c r="AO987" s="6">
        <f t="shared" si="45"/>
        <v>0</v>
      </c>
      <c r="AP987" s="6" t="str">
        <f>IF($D987="","",IF(COUNTIF(SPDB!$B$5:$B$50,$D987)=0,"適用無い？確認して",_xlfn.XLOOKUP($D987,SPDB!$B$5:$B$50,SPDB!$H$5:$H$50,"",,)))</f>
        <v/>
      </c>
      <c r="AQ987" s="112"/>
      <c r="AR987" s="6" t="str">
        <f t="shared" si="46"/>
        <v/>
      </c>
      <c r="AS987" s="6" t="str">
        <f>IF(D987="","",IF(AP987=0,"データ無!!",IF(COUNTIF(WeDB!$D$4:$D$183,$AP987)&gt;0,"WE適用",IF(AP987="適用無い？確認して","データ無!!",IF(AP987="（適用外）","適用無し","WE適用")))))</f>
        <v/>
      </c>
      <c r="AT987" s="6" t="str">
        <f>IF(AND(AS987="WE適用",COUNTIF(Planning!$AS$10:$AS$896,$AP987&amp;"_"&amp;$AR987)&gt;0),"計画ok",IF(AND(AS987="WE適用",COUNTIF(Planning!$AS$10:$AS$896,$AP987&amp;"_"&amp;$AR987)=0),"未反映NG",""))</f>
        <v/>
      </c>
      <c r="AU987" s="6" t="str">
        <f t="shared" si="47"/>
        <v>_</v>
      </c>
    </row>
    <row r="988" spans="1:47" hidden="1" x14ac:dyDescent="0.35">
      <c r="A988" s="8"/>
      <c r="B988" s="9"/>
      <c r="C988" s="9"/>
      <c r="D988" s="9"/>
      <c r="E988" s="9"/>
      <c r="F988" s="9"/>
      <c r="G988" s="9"/>
      <c r="H988" s="9"/>
      <c r="I988" s="9"/>
      <c r="J988" s="9"/>
      <c r="K988" s="9"/>
      <c r="L988" s="9"/>
      <c r="M988" s="9"/>
      <c r="N988" s="9"/>
      <c r="O988" s="9"/>
      <c r="P988" s="9"/>
      <c r="Q988" s="9"/>
      <c r="R988" s="9"/>
      <c r="S988" s="9"/>
      <c r="T988" s="9"/>
      <c r="U988" s="9"/>
      <c r="V988" s="9"/>
      <c r="W988" s="9"/>
      <c r="X988" s="9"/>
      <c r="Y988" s="9"/>
      <c r="Z988" s="9"/>
      <c r="AA988" s="9"/>
      <c r="AB988" s="9"/>
      <c r="AC988" s="9"/>
      <c r="AD988" s="9"/>
      <c r="AE988" s="9"/>
      <c r="AF988" s="9"/>
      <c r="AG988" s="9"/>
      <c r="AH988" s="9"/>
      <c r="AI988" s="9"/>
      <c r="AJ988" s="9"/>
      <c r="AK988" s="9"/>
      <c r="AL988" s="9"/>
      <c r="AM988" s="10"/>
      <c r="AN988" s="535"/>
      <c r="AO988" s="6">
        <f t="shared" si="45"/>
        <v>0</v>
      </c>
      <c r="AP988" s="6" t="str">
        <f>IF($D988="","",IF(COUNTIF(SPDB!$B$5:$B$50,$D988)=0,"適用無い？確認して",_xlfn.XLOOKUP($D988,SPDB!$B$5:$B$50,SPDB!$H$5:$H$50,"",,)))</f>
        <v/>
      </c>
      <c r="AQ988" s="112"/>
      <c r="AR988" s="6" t="str">
        <f t="shared" si="46"/>
        <v/>
      </c>
      <c r="AS988" s="6" t="str">
        <f>IF(D988="","",IF(AP988=0,"データ無!!",IF(COUNTIF(WeDB!$D$4:$D$183,$AP988)&gt;0,"WE適用",IF(AP988="適用無い？確認して","データ無!!",IF(AP988="（適用外）","適用無し","WE適用")))))</f>
        <v/>
      </c>
      <c r="AT988" s="6" t="str">
        <f>IF(AND(AS988="WE適用",COUNTIF(Planning!$AS$10:$AS$896,$AP988&amp;"_"&amp;$AR988)&gt;0),"計画ok",IF(AND(AS988="WE適用",COUNTIF(Planning!$AS$10:$AS$896,$AP988&amp;"_"&amp;$AR988)=0),"未反映NG",""))</f>
        <v/>
      </c>
      <c r="AU988" s="6" t="str">
        <f t="shared" si="47"/>
        <v>_</v>
      </c>
    </row>
    <row r="989" spans="1:47" hidden="1" x14ac:dyDescent="0.35">
      <c r="A989" s="8"/>
      <c r="B989" s="9"/>
      <c r="C989" s="9"/>
      <c r="D989" s="9"/>
      <c r="E989" s="9"/>
      <c r="F989" s="9"/>
      <c r="G989" s="9"/>
      <c r="H989" s="9"/>
      <c r="I989" s="9"/>
      <c r="J989" s="9"/>
      <c r="K989" s="9"/>
      <c r="L989" s="9"/>
      <c r="M989" s="9"/>
      <c r="N989" s="9"/>
      <c r="O989" s="9"/>
      <c r="P989" s="9"/>
      <c r="Q989" s="9"/>
      <c r="R989" s="9"/>
      <c r="S989" s="9"/>
      <c r="T989" s="9"/>
      <c r="U989" s="9"/>
      <c r="V989" s="9"/>
      <c r="W989" s="9"/>
      <c r="X989" s="9"/>
      <c r="Y989" s="9"/>
      <c r="Z989" s="9"/>
      <c r="AA989" s="9"/>
      <c r="AB989" s="9"/>
      <c r="AC989" s="9"/>
      <c r="AD989" s="9"/>
      <c r="AE989" s="9"/>
      <c r="AF989" s="9"/>
      <c r="AG989" s="9"/>
      <c r="AH989" s="9"/>
      <c r="AI989" s="9"/>
      <c r="AJ989" s="9"/>
      <c r="AK989" s="9"/>
      <c r="AL989" s="9"/>
      <c r="AM989" s="10"/>
      <c r="AN989" s="535"/>
      <c r="AO989" s="6">
        <f t="shared" si="45"/>
        <v>0</v>
      </c>
      <c r="AP989" s="6" t="str">
        <f>IF($D989="","",IF(COUNTIF(SPDB!$B$5:$B$50,$D989)=0,"適用無い？確認して",_xlfn.XLOOKUP($D989,SPDB!$B$5:$B$50,SPDB!$H$5:$H$50,"",,)))</f>
        <v/>
      </c>
      <c r="AQ989" s="112"/>
      <c r="AR989" s="6" t="str">
        <f t="shared" si="46"/>
        <v/>
      </c>
      <c r="AS989" s="6" t="str">
        <f>IF(D989="","",IF(AP989=0,"データ無!!",IF(COUNTIF(WeDB!$D$4:$D$183,$AP989)&gt;0,"WE適用",IF(AP989="適用無い？確認して","データ無!!",IF(AP989="（適用外）","適用無し","WE適用")))))</f>
        <v/>
      </c>
      <c r="AT989" s="6" t="str">
        <f>IF(AND(AS989="WE適用",COUNTIF(Planning!$AS$10:$AS$896,$AP989&amp;"_"&amp;$AR989)&gt;0),"計画ok",IF(AND(AS989="WE適用",COUNTIF(Planning!$AS$10:$AS$896,$AP989&amp;"_"&amp;$AR989)=0),"未反映NG",""))</f>
        <v/>
      </c>
      <c r="AU989" s="6" t="str">
        <f t="shared" si="47"/>
        <v>_</v>
      </c>
    </row>
    <row r="990" spans="1:47" hidden="1" x14ac:dyDescent="0.35">
      <c r="A990" s="8"/>
      <c r="B990" s="9"/>
      <c r="C990" s="9"/>
      <c r="D990" s="9"/>
      <c r="E990" s="9"/>
      <c r="F990" s="9"/>
      <c r="G990" s="9"/>
      <c r="H990" s="9"/>
      <c r="I990" s="9"/>
      <c r="J990" s="9"/>
      <c r="K990" s="9"/>
      <c r="L990" s="9"/>
      <c r="M990" s="9"/>
      <c r="N990" s="9"/>
      <c r="O990" s="9"/>
      <c r="P990" s="9"/>
      <c r="Q990" s="9"/>
      <c r="R990" s="9"/>
      <c r="S990" s="9"/>
      <c r="T990" s="9"/>
      <c r="U990" s="9"/>
      <c r="V990" s="9"/>
      <c r="W990" s="9"/>
      <c r="X990" s="9"/>
      <c r="Y990" s="9"/>
      <c r="Z990" s="9"/>
      <c r="AA990" s="9"/>
      <c r="AB990" s="9"/>
      <c r="AC990" s="9"/>
      <c r="AD990" s="9"/>
      <c r="AE990" s="9"/>
      <c r="AF990" s="9"/>
      <c r="AG990" s="9"/>
      <c r="AH990" s="9"/>
      <c r="AI990" s="9"/>
      <c r="AJ990" s="9"/>
      <c r="AK990" s="9"/>
      <c r="AL990" s="9"/>
      <c r="AM990" s="10"/>
      <c r="AN990" s="535"/>
      <c r="AO990" s="6">
        <f t="shared" si="45"/>
        <v>0</v>
      </c>
      <c r="AP990" s="6" t="str">
        <f>IF($D990="","",IF(COUNTIF(SPDB!$B$5:$B$50,$D990)=0,"適用無い？確認して",_xlfn.XLOOKUP($D990,SPDB!$B$5:$B$50,SPDB!$H$5:$H$50,"",,)))</f>
        <v/>
      </c>
      <c r="AQ990" s="112"/>
      <c r="AR990" s="6" t="str">
        <f t="shared" si="46"/>
        <v/>
      </c>
      <c r="AS990" s="6" t="str">
        <f>IF(D990="","",IF(AP990=0,"データ無!!",IF(COUNTIF(WeDB!$D$4:$D$183,$AP990)&gt;0,"WE適用",IF(AP990="適用無い？確認して","データ無!!",IF(AP990="（適用外）","適用無し","WE適用")))))</f>
        <v/>
      </c>
      <c r="AT990" s="6" t="str">
        <f>IF(AND(AS990="WE適用",COUNTIF(Planning!$AS$10:$AS$896,$AP990&amp;"_"&amp;$AR990)&gt;0),"計画ok",IF(AND(AS990="WE適用",COUNTIF(Planning!$AS$10:$AS$896,$AP990&amp;"_"&amp;$AR990)=0),"未反映NG",""))</f>
        <v/>
      </c>
      <c r="AU990" s="6" t="str">
        <f t="shared" si="47"/>
        <v>_</v>
      </c>
    </row>
    <row r="991" spans="1:47" hidden="1" x14ac:dyDescent="0.35">
      <c r="A991" s="8"/>
      <c r="B991" s="9"/>
      <c r="C991" s="9"/>
      <c r="D991" s="9"/>
      <c r="E991" s="9"/>
      <c r="F991" s="9"/>
      <c r="G991" s="9"/>
      <c r="H991" s="9"/>
      <c r="I991" s="9"/>
      <c r="J991" s="9"/>
      <c r="K991" s="9"/>
      <c r="L991" s="9"/>
      <c r="M991" s="9"/>
      <c r="N991" s="9"/>
      <c r="O991" s="9"/>
      <c r="P991" s="9"/>
      <c r="Q991" s="9"/>
      <c r="R991" s="9"/>
      <c r="S991" s="9"/>
      <c r="T991" s="9"/>
      <c r="U991" s="9"/>
      <c r="V991" s="9"/>
      <c r="W991" s="9"/>
      <c r="X991" s="9"/>
      <c r="Y991" s="9"/>
      <c r="Z991" s="9"/>
      <c r="AA991" s="9"/>
      <c r="AB991" s="9"/>
      <c r="AC991" s="9"/>
      <c r="AD991" s="9"/>
      <c r="AE991" s="9"/>
      <c r="AF991" s="9"/>
      <c r="AG991" s="9"/>
      <c r="AH991" s="9"/>
      <c r="AI991" s="9"/>
      <c r="AJ991" s="9"/>
      <c r="AK991" s="9"/>
      <c r="AL991" s="9"/>
      <c r="AM991" s="10"/>
      <c r="AN991" s="535"/>
      <c r="AO991" s="6">
        <f t="shared" si="45"/>
        <v>0</v>
      </c>
      <c r="AP991" s="6" t="str">
        <f>IF($D991="","",IF(COUNTIF(SPDB!$B$5:$B$50,$D991)=0,"適用無い？確認して",_xlfn.XLOOKUP($D991,SPDB!$B$5:$B$50,SPDB!$H$5:$H$50,"",,)))</f>
        <v/>
      </c>
      <c r="AQ991" s="112"/>
      <c r="AR991" s="6" t="str">
        <f t="shared" si="46"/>
        <v/>
      </c>
      <c r="AS991" s="6" t="str">
        <f>IF(D991="","",IF(AP991=0,"データ無!!",IF(COUNTIF(WeDB!$D$4:$D$183,$AP991)&gt;0,"WE適用",IF(AP991="適用無い？確認して","データ無!!",IF(AP991="（適用外）","適用無し","WE適用")))))</f>
        <v/>
      </c>
      <c r="AT991" s="6" t="str">
        <f>IF(AND(AS991="WE適用",COUNTIF(Planning!$AS$10:$AS$896,$AP991&amp;"_"&amp;$AR991)&gt;0),"計画ok",IF(AND(AS991="WE適用",COUNTIF(Planning!$AS$10:$AS$896,$AP991&amp;"_"&amp;$AR991)=0),"未反映NG",""))</f>
        <v/>
      </c>
      <c r="AU991" s="6" t="str">
        <f t="shared" si="47"/>
        <v>_</v>
      </c>
    </row>
    <row r="992" spans="1:47" hidden="1" x14ac:dyDescent="0.35">
      <c r="A992" s="8"/>
      <c r="B992" s="9"/>
      <c r="C992" s="9"/>
      <c r="D992" s="9"/>
      <c r="E992" s="9"/>
      <c r="F992" s="9"/>
      <c r="G992" s="9"/>
      <c r="H992" s="9"/>
      <c r="I992" s="9"/>
      <c r="J992" s="9"/>
      <c r="K992" s="9"/>
      <c r="L992" s="9"/>
      <c r="M992" s="9"/>
      <c r="N992" s="9"/>
      <c r="O992" s="9"/>
      <c r="P992" s="9"/>
      <c r="Q992" s="9"/>
      <c r="R992" s="9"/>
      <c r="S992" s="9"/>
      <c r="T992" s="9"/>
      <c r="U992" s="9"/>
      <c r="V992" s="9"/>
      <c r="W992" s="9"/>
      <c r="X992" s="9"/>
      <c r="Y992" s="9"/>
      <c r="Z992" s="9"/>
      <c r="AA992" s="9"/>
      <c r="AB992" s="9"/>
      <c r="AC992" s="9"/>
      <c r="AD992" s="9"/>
      <c r="AE992" s="9"/>
      <c r="AF992" s="9"/>
      <c r="AG992" s="9"/>
      <c r="AH992" s="9"/>
      <c r="AI992" s="9"/>
      <c r="AJ992" s="9"/>
      <c r="AK992" s="9"/>
      <c r="AL992" s="9"/>
      <c r="AM992" s="10"/>
      <c r="AN992" s="535"/>
      <c r="AO992" s="6">
        <f t="shared" si="45"/>
        <v>0</v>
      </c>
      <c r="AP992" s="6" t="str">
        <f>IF($D992="","",IF(COUNTIF(SPDB!$B$5:$B$50,$D992)=0,"適用無い？確認して",_xlfn.XLOOKUP($D992,SPDB!$B$5:$B$50,SPDB!$H$5:$H$50,"",,)))</f>
        <v/>
      </c>
      <c r="AQ992" s="112"/>
      <c r="AR992" s="6" t="str">
        <f t="shared" si="46"/>
        <v/>
      </c>
      <c r="AS992" s="6" t="str">
        <f>IF(D992="","",IF(AP992=0,"データ無!!",IF(COUNTIF(WeDB!$D$4:$D$183,$AP992)&gt;0,"WE適用",IF(AP992="適用無い？確認して","データ無!!",IF(AP992="（適用外）","適用無し","WE適用")))))</f>
        <v/>
      </c>
      <c r="AT992" s="6" t="str">
        <f>IF(AND(AS992="WE適用",COUNTIF(Planning!$AS$10:$AS$896,$AP992&amp;"_"&amp;$AR992)&gt;0),"計画ok",IF(AND(AS992="WE適用",COUNTIF(Planning!$AS$10:$AS$896,$AP992&amp;"_"&amp;$AR992)=0),"未反映NG",""))</f>
        <v/>
      </c>
      <c r="AU992" s="6" t="str">
        <f t="shared" si="47"/>
        <v>_</v>
      </c>
    </row>
    <row r="993" spans="1:47" hidden="1" x14ac:dyDescent="0.35">
      <c r="A993" s="8"/>
      <c r="B993" s="9"/>
      <c r="C993" s="9"/>
      <c r="D993" s="9"/>
      <c r="E993" s="9"/>
      <c r="F993" s="9"/>
      <c r="G993" s="9"/>
      <c r="H993" s="9"/>
      <c r="I993" s="9"/>
      <c r="J993" s="9"/>
      <c r="K993" s="9"/>
      <c r="L993" s="9"/>
      <c r="M993" s="9"/>
      <c r="N993" s="9"/>
      <c r="O993" s="9"/>
      <c r="P993" s="9"/>
      <c r="Q993" s="9"/>
      <c r="R993" s="9"/>
      <c r="S993" s="9"/>
      <c r="T993" s="9"/>
      <c r="U993" s="9"/>
      <c r="V993" s="9"/>
      <c r="W993" s="9"/>
      <c r="X993" s="9"/>
      <c r="Y993" s="9"/>
      <c r="Z993" s="9"/>
      <c r="AA993" s="9"/>
      <c r="AB993" s="9"/>
      <c r="AC993" s="9"/>
      <c r="AD993" s="9"/>
      <c r="AE993" s="9"/>
      <c r="AF993" s="9"/>
      <c r="AG993" s="9"/>
      <c r="AH993" s="9"/>
      <c r="AI993" s="9"/>
      <c r="AJ993" s="9"/>
      <c r="AK993" s="9"/>
      <c r="AL993" s="9"/>
      <c r="AM993" s="10"/>
      <c r="AN993" s="535"/>
      <c r="AO993" s="6">
        <f t="shared" si="45"/>
        <v>0</v>
      </c>
      <c r="AP993" s="6" t="str">
        <f>IF($D993="","",IF(COUNTIF(SPDB!$B$5:$B$50,$D993)=0,"適用無い？確認して",_xlfn.XLOOKUP($D993,SPDB!$B$5:$B$50,SPDB!$H$5:$H$50,"",,)))</f>
        <v/>
      </c>
      <c r="AQ993" s="112"/>
      <c r="AR993" s="6" t="str">
        <f t="shared" si="46"/>
        <v/>
      </c>
      <c r="AS993" s="6" t="str">
        <f>IF(D993="","",IF(AP993=0,"データ無!!",IF(COUNTIF(WeDB!$D$4:$D$183,$AP993)&gt;0,"WE適用",IF(AP993="適用無い？確認して","データ無!!",IF(AP993="（適用外）","適用無し","WE適用")))))</f>
        <v/>
      </c>
      <c r="AT993" s="6" t="str">
        <f>IF(AND(AS993="WE適用",COUNTIF(Planning!$AS$10:$AS$896,$AP993&amp;"_"&amp;$AR993)&gt;0),"計画ok",IF(AND(AS993="WE適用",COUNTIF(Planning!$AS$10:$AS$896,$AP993&amp;"_"&amp;$AR993)=0),"未反映NG",""))</f>
        <v/>
      </c>
      <c r="AU993" s="6" t="str">
        <f t="shared" si="47"/>
        <v>_</v>
      </c>
    </row>
    <row r="994" spans="1:47" hidden="1" x14ac:dyDescent="0.35">
      <c r="A994" s="8"/>
      <c r="B994" s="9"/>
      <c r="C994" s="9"/>
      <c r="D994" s="9"/>
      <c r="E994" s="9"/>
      <c r="F994" s="9"/>
      <c r="G994" s="9"/>
      <c r="H994" s="9"/>
      <c r="I994" s="9"/>
      <c r="J994" s="9"/>
      <c r="K994" s="9"/>
      <c r="L994" s="9"/>
      <c r="M994" s="9"/>
      <c r="N994" s="9"/>
      <c r="O994" s="9"/>
      <c r="P994" s="9"/>
      <c r="Q994" s="9"/>
      <c r="R994" s="9"/>
      <c r="S994" s="9"/>
      <c r="T994" s="9"/>
      <c r="U994" s="9"/>
      <c r="V994" s="9"/>
      <c r="W994" s="9"/>
      <c r="X994" s="9"/>
      <c r="Y994" s="9"/>
      <c r="Z994" s="9"/>
      <c r="AA994" s="9"/>
      <c r="AB994" s="9"/>
      <c r="AC994" s="9"/>
      <c r="AD994" s="9"/>
      <c r="AE994" s="9"/>
      <c r="AF994" s="9"/>
      <c r="AG994" s="9"/>
      <c r="AH994" s="9"/>
      <c r="AI994" s="9"/>
      <c r="AJ994" s="9"/>
      <c r="AK994" s="9"/>
      <c r="AL994" s="9"/>
      <c r="AM994" s="10"/>
      <c r="AN994" s="535"/>
      <c r="AO994" s="6">
        <f t="shared" si="45"/>
        <v>0</v>
      </c>
      <c r="AP994" s="6" t="str">
        <f>IF($D994="","",IF(COUNTIF(SPDB!$B$5:$B$50,$D994)=0,"適用無い？確認して",_xlfn.XLOOKUP($D994,SPDB!$B$5:$B$50,SPDB!$H$5:$H$50,"",,)))</f>
        <v/>
      </c>
      <c r="AQ994" s="112"/>
      <c r="AR994" s="6" t="str">
        <f t="shared" si="46"/>
        <v/>
      </c>
      <c r="AS994" s="6" t="str">
        <f>IF(D994="","",IF(AP994=0,"データ無!!",IF(COUNTIF(WeDB!$D$4:$D$183,$AP994)&gt;0,"WE適用",IF(AP994="適用無い？確認して","データ無!!",IF(AP994="（適用外）","適用無し","WE適用")))))</f>
        <v/>
      </c>
      <c r="AT994" s="6" t="str">
        <f>IF(AND(AS994="WE適用",COUNTIF(Planning!$AS$10:$AS$896,$AP994&amp;"_"&amp;$AR994)&gt;0),"計画ok",IF(AND(AS994="WE適用",COUNTIF(Planning!$AS$10:$AS$896,$AP994&amp;"_"&amp;$AR994)=0),"未反映NG",""))</f>
        <v/>
      </c>
      <c r="AU994" s="6" t="str">
        <f t="shared" si="47"/>
        <v>_</v>
      </c>
    </row>
    <row r="995" spans="1:47" hidden="1" x14ac:dyDescent="0.35">
      <c r="A995" s="8"/>
      <c r="B995" s="9"/>
      <c r="C995" s="9"/>
      <c r="D995" s="9"/>
      <c r="E995" s="9"/>
      <c r="F995" s="9"/>
      <c r="G995" s="9"/>
      <c r="H995" s="9"/>
      <c r="I995" s="9"/>
      <c r="J995" s="9"/>
      <c r="K995" s="9"/>
      <c r="L995" s="9"/>
      <c r="M995" s="9"/>
      <c r="N995" s="9"/>
      <c r="O995" s="9"/>
      <c r="P995" s="9"/>
      <c r="Q995" s="9"/>
      <c r="R995" s="9"/>
      <c r="S995" s="9"/>
      <c r="T995" s="9"/>
      <c r="U995" s="9"/>
      <c r="V995" s="9"/>
      <c r="W995" s="9"/>
      <c r="X995" s="9"/>
      <c r="Y995" s="9"/>
      <c r="Z995" s="9"/>
      <c r="AA995" s="9"/>
      <c r="AB995" s="9"/>
      <c r="AC995" s="9"/>
      <c r="AD995" s="9"/>
      <c r="AE995" s="9"/>
      <c r="AF995" s="9"/>
      <c r="AG995" s="9"/>
      <c r="AH995" s="9"/>
      <c r="AI995" s="9"/>
      <c r="AJ995" s="9"/>
      <c r="AK995" s="9"/>
      <c r="AL995" s="9"/>
      <c r="AM995" s="10"/>
      <c r="AN995" s="535"/>
      <c r="AO995" s="6">
        <f t="shared" si="45"/>
        <v>0</v>
      </c>
      <c r="AP995" s="6" t="str">
        <f>IF($D995="","",IF(COUNTIF(SPDB!$B$5:$B$50,$D995)=0,"適用無い？確認して",_xlfn.XLOOKUP($D995,SPDB!$B$5:$B$50,SPDB!$H$5:$H$50,"",,)))</f>
        <v/>
      </c>
      <c r="AQ995" s="112"/>
      <c r="AR995" s="6" t="str">
        <f t="shared" si="46"/>
        <v/>
      </c>
      <c r="AS995" s="6" t="str">
        <f>IF(D995="","",IF(AP995=0,"データ無!!",IF(COUNTIF(WeDB!$D$4:$D$183,$AP995)&gt;0,"WE適用",IF(AP995="適用無い？確認して","データ無!!",IF(AP995="（適用外）","適用無し","WE適用")))))</f>
        <v/>
      </c>
      <c r="AT995" s="6" t="str">
        <f>IF(AND(AS995="WE適用",COUNTIF(Planning!$AS$10:$AS$896,$AP995&amp;"_"&amp;$AR995)&gt;0),"計画ok",IF(AND(AS995="WE適用",COUNTIF(Planning!$AS$10:$AS$896,$AP995&amp;"_"&amp;$AR995)=0),"未反映NG",""))</f>
        <v/>
      </c>
      <c r="AU995" s="6" t="str">
        <f t="shared" si="47"/>
        <v>_</v>
      </c>
    </row>
    <row r="996" spans="1:47" hidden="1" x14ac:dyDescent="0.35">
      <c r="A996" s="8"/>
      <c r="B996" s="9"/>
      <c r="C996" s="9"/>
      <c r="D996" s="9"/>
      <c r="E996" s="9"/>
      <c r="F996" s="9"/>
      <c r="G996" s="9"/>
      <c r="H996" s="9"/>
      <c r="I996" s="9"/>
      <c r="J996" s="9"/>
      <c r="K996" s="9"/>
      <c r="L996" s="9"/>
      <c r="M996" s="9"/>
      <c r="N996" s="9"/>
      <c r="O996" s="9"/>
      <c r="P996" s="9"/>
      <c r="Q996" s="9"/>
      <c r="R996" s="9"/>
      <c r="S996" s="9"/>
      <c r="T996" s="9"/>
      <c r="U996" s="9"/>
      <c r="V996" s="9"/>
      <c r="W996" s="9"/>
      <c r="X996" s="9"/>
      <c r="Y996" s="9"/>
      <c r="Z996" s="9"/>
      <c r="AA996" s="9"/>
      <c r="AB996" s="9"/>
      <c r="AC996" s="9"/>
      <c r="AD996" s="9"/>
      <c r="AE996" s="9"/>
      <c r="AF996" s="9"/>
      <c r="AG996" s="9"/>
      <c r="AH996" s="9"/>
      <c r="AI996" s="9"/>
      <c r="AJ996" s="9"/>
      <c r="AK996" s="9"/>
      <c r="AL996" s="9"/>
      <c r="AM996" s="10"/>
      <c r="AN996" s="535"/>
      <c r="AO996" s="6">
        <f t="shared" si="45"/>
        <v>0</v>
      </c>
      <c r="AP996" s="6" t="str">
        <f>IF($D996="","",IF(COUNTIF(SPDB!$B$5:$B$50,$D996)=0,"適用無い？確認して",_xlfn.XLOOKUP($D996,SPDB!$B$5:$B$50,SPDB!$H$5:$H$50,"",,)))</f>
        <v/>
      </c>
      <c r="AQ996" s="112"/>
      <c r="AR996" s="6" t="str">
        <f t="shared" si="46"/>
        <v/>
      </c>
      <c r="AS996" s="6" t="str">
        <f>IF(D996="","",IF(AP996=0,"データ無!!",IF(COUNTIF(WeDB!$D$4:$D$183,$AP996)&gt;0,"WE適用",IF(AP996="適用無い？確認して","データ無!!",IF(AP996="（適用外）","適用無し","WE適用")))))</f>
        <v/>
      </c>
      <c r="AT996" s="6" t="str">
        <f>IF(AND(AS996="WE適用",COUNTIF(Planning!$AS$10:$AS$896,$AP996&amp;"_"&amp;$AR996)&gt;0),"計画ok",IF(AND(AS996="WE適用",COUNTIF(Planning!$AS$10:$AS$896,$AP996&amp;"_"&amp;$AR996)=0),"未反映NG",""))</f>
        <v/>
      </c>
      <c r="AU996" s="6" t="str">
        <f t="shared" si="47"/>
        <v>_</v>
      </c>
    </row>
    <row r="997" spans="1:47" hidden="1" x14ac:dyDescent="0.35">
      <c r="A997" s="8"/>
      <c r="B997" s="9"/>
      <c r="C997" s="9"/>
      <c r="D997" s="9"/>
      <c r="E997" s="9"/>
      <c r="F997" s="9"/>
      <c r="G997" s="9"/>
      <c r="H997" s="9"/>
      <c r="I997" s="9"/>
      <c r="J997" s="9"/>
      <c r="K997" s="9"/>
      <c r="L997" s="9"/>
      <c r="M997" s="9"/>
      <c r="N997" s="9"/>
      <c r="O997" s="9"/>
      <c r="P997" s="9"/>
      <c r="Q997" s="9"/>
      <c r="R997" s="9"/>
      <c r="S997" s="9"/>
      <c r="T997" s="9"/>
      <c r="U997" s="9"/>
      <c r="V997" s="9"/>
      <c r="W997" s="9"/>
      <c r="X997" s="9"/>
      <c r="Y997" s="9"/>
      <c r="Z997" s="9"/>
      <c r="AA997" s="9"/>
      <c r="AB997" s="9"/>
      <c r="AC997" s="9"/>
      <c r="AD997" s="9"/>
      <c r="AE997" s="9"/>
      <c r="AF997" s="9"/>
      <c r="AG997" s="9"/>
      <c r="AH997" s="9"/>
      <c r="AI997" s="9"/>
      <c r="AJ997" s="9"/>
      <c r="AK997" s="9"/>
      <c r="AL997" s="9"/>
      <c r="AM997" s="10"/>
      <c r="AN997" s="535"/>
      <c r="AO997" s="6">
        <f t="shared" si="45"/>
        <v>0</v>
      </c>
      <c r="AP997" s="6" t="str">
        <f>IF($D997="","",IF(COUNTIF(SPDB!$B$5:$B$50,$D997)=0,"適用無い？確認して",_xlfn.XLOOKUP($D997,SPDB!$B$5:$B$50,SPDB!$H$5:$H$50,"",,)))</f>
        <v/>
      </c>
      <c r="AQ997" s="112"/>
      <c r="AR997" s="6" t="str">
        <f t="shared" si="46"/>
        <v/>
      </c>
      <c r="AS997" s="6" t="str">
        <f>IF(D997="","",IF(AP997=0,"データ無!!",IF(COUNTIF(WeDB!$D$4:$D$183,$AP997)&gt;0,"WE適用",IF(AP997="適用無い？確認して","データ無!!",IF(AP997="（適用外）","適用無し","WE適用")))))</f>
        <v/>
      </c>
      <c r="AT997" s="6" t="str">
        <f>IF(AND(AS997="WE適用",COUNTIF(Planning!$AS$10:$AS$896,$AP997&amp;"_"&amp;$AR997)&gt;0),"計画ok",IF(AND(AS997="WE適用",COUNTIF(Planning!$AS$10:$AS$896,$AP997&amp;"_"&amp;$AR997)=0),"未反映NG",""))</f>
        <v/>
      </c>
      <c r="AU997" s="6" t="str">
        <f t="shared" si="47"/>
        <v>_</v>
      </c>
    </row>
    <row r="998" spans="1:47" hidden="1" x14ac:dyDescent="0.35">
      <c r="A998" s="8"/>
      <c r="B998" s="9"/>
      <c r="C998" s="9"/>
      <c r="D998" s="9"/>
      <c r="E998" s="9"/>
      <c r="F998" s="9"/>
      <c r="G998" s="9"/>
      <c r="H998" s="9"/>
      <c r="I998" s="9"/>
      <c r="J998" s="9"/>
      <c r="K998" s="9"/>
      <c r="L998" s="9"/>
      <c r="M998" s="9"/>
      <c r="N998" s="9"/>
      <c r="O998" s="9"/>
      <c r="P998" s="9"/>
      <c r="Q998" s="9"/>
      <c r="R998" s="9"/>
      <c r="S998" s="9"/>
      <c r="T998" s="9"/>
      <c r="U998" s="9"/>
      <c r="V998" s="9"/>
      <c r="W998" s="9"/>
      <c r="X998" s="9"/>
      <c r="Y998" s="9"/>
      <c r="Z998" s="9"/>
      <c r="AA998" s="9"/>
      <c r="AB998" s="9"/>
      <c r="AC998" s="9"/>
      <c r="AD998" s="9"/>
      <c r="AE998" s="9"/>
      <c r="AF998" s="9"/>
      <c r="AG998" s="9"/>
      <c r="AH998" s="9"/>
      <c r="AI998" s="9"/>
      <c r="AJ998" s="9"/>
      <c r="AK998" s="9"/>
      <c r="AL998" s="9"/>
      <c r="AM998" s="10"/>
      <c r="AN998" s="535"/>
      <c r="AO998" s="6">
        <f t="shared" si="45"/>
        <v>0</v>
      </c>
      <c r="AP998" s="6" t="str">
        <f>IF($D998="","",IF(COUNTIF(SPDB!$B$5:$B$50,$D998)=0,"適用無い？確認して",_xlfn.XLOOKUP($D998,SPDB!$B$5:$B$50,SPDB!$H$5:$H$50,"",,)))</f>
        <v/>
      </c>
      <c r="AQ998" s="112"/>
      <c r="AR998" s="6" t="str">
        <f t="shared" si="46"/>
        <v/>
      </c>
      <c r="AS998" s="6" t="str">
        <f>IF(D998="","",IF(AP998=0,"データ無!!",IF(COUNTIF(WeDB!$D$4:$D$183,$AP998)&gt;0,"WE適用",IF(AP998="適用無い？確認して","データ無!!",IF(AP998="（適用外）","適用無し","WE適用")))))</f>
        <v/>
      </c>
      <c r="AT998" s="6" t="str">
        <f>IF(AND(AS998="WE適用",COUNTIF(Planning!$AS$10:$AS$896,$AP998&amp;"_"&amp;$AR998)&gt;0),"計画ok",IF(AND(AS998="WE適用",COUNTIF(Planning!$AS$10:$AS$896,$AP998&amp;"_"&amp;$AR998)=0),"未反映NG",""))</f>
        <v/>
      </c>
      <c r="AU998" s="6" t="str">
        <f t="shared" si="47"/>
        <v>_</v>
      </c>
    </row>
    <row r="999" spans="1:47" hidden="1" x14ac:dyDescent="0.35">
      <c r="A999" s="8"/>
      <c r="B999" s="9"/>
      <c r="C999" s="9"/>
      <c r="D999" s="9"/>
      <c r="E999" s="9"/>
      <c r="F999" s="9"/>
      <c r="G999" s="9"/>
      <c r="H999" s="9"/>
      <c r="I999" s="9"/>
      <c r="J999" s="9"/>
      <c r="K999" s="9"/>
      <c r="L999" s="9"/>
      <c r="M999" s="9"/>
      <c r="N999" s="9"/>
      <c r="O999" s="9"/>
      <c r="P999" s="9"/>
      <c r="Q999" s="9"/>
      <c r="R999" s="9"/>
      <c r="S999" s="9"/>
      <c r="T999" s="9"/>
      <c r="U999" s="9"/>
      <c r="V999" s="9"/>
      <c r="W999" s="9"/>
      <c r="X999" s="9"/>
      <c r="Y999" s="9"/>
      <c r="Z999" s="9"/>
      <c r="AA999" s="9"/>
      <c r="AB999" s="9"/>
      <c r="AC999" s="9"/>
      <c r="AD999" s="9"/>
      <c r="AE999" s="9"/>
      <c r="AF999" s="9"/>
      <c r="AG999" s="9"/>
      <c r="AH999" s="9"/>
      <c r="AI999" s="9"/>
      <c r="AJ999" s="9"/>
      <c r="AK999" s="9"/>
      <c r="AL999" s="9"/>
      <c r="AM999" s="10"/>
      <c r="AN999" s="535"/>
      <c r="AO999" s="6">
        <f t="shared" si="45"/>
        <v>0</v>
      </c>
      <c r="AP999" s="6" t="str">
        <f>IF($D999="","",IF(COUNTIF(SPDB!$B$5:$B$50,$D999)=0,"適用無い？確認して",_xlfn.XLOOKUP($D999,SPDB!$B$5:$B$50,SPDB!$H$5:$H$50,"",,)))</f>
        <v/>
      </c>
      <c r="AQ999" s="112"/>
      <c r="AR999" s="6" t="str">
        <f t="shared" si="46"/>
        <v/>
      </c>
      <c r="AS999" s="6" t="str">
        <f>IF(D999="","",IF(AP999=0,"データ無!!",IF(COUNTIF(WeDB!$D$4:$D$183,$AP999)&gt;0,"WE適用",IF(AP999="適用無い？確認して","データ無!!",IF(AP999="（適用外）","適用無し","WE適用")))))</f>
        <v/>
      </c>
      <c r="AT999" s="6" t="str">
        <f>IF(AND(AS999="WE適用",COUNTIF(Planning!$AS$10:$AS$896,$AP999&amp;"_"&amp;$AR999)&gt;0),"計画ok",IF(AND(AS999="WE適用",COUNTIF(Planning!$AS$10:$AS$896,$AP999&amp;"_"&amp;$AR999)=0),"未反映NG",""))</f>
        <v/>
      </c>
      <c r="AU999" s="6" t="str">
        <f t="shared" si="47"/>
        <v>_</v>
      </c>
    </row>
    <row r="1000" spans="1:47" x14ac:dyDescent="0.35">
      <c r="A1000" s="11"/>
      <c r="B1000" s="12"/>
      <c r="C1000" s="12"/>
      <c r="D1000" s="12"/>
      <c r="E1000" s="12"/>
      <c r="F1000" s="12"/>
      <c r="G1000" s="12"/>
      <c r="H1000" s="12"/>
      <c r="I1000" s="12"/>
      <c r="J1000" s="12"/>
      <c r="K1000" s="12"/>
      <c r="L1000" s="12"/>
      <c r="M1000" s="12"/>
      <c r="N1000" s="12"/>
      <c r="O1000" s="12"/>
      <c r="P1000" s="12"/>
      <c r="Q1000" s="12"/>
      <c r="R1000" s="12"/>
      <c r="S1000" s="12"/>
      <c r="T1000" s="12"/>
      <c r="U1000" s="12"/>
      <c r="V1000" s="12"/>
      <c r="W1000" s="12"/>
      <c r="X1000" s="12"/>
      <c r="Y1000" s="12"/>
      <c r="Z1000" s="12"/>
      <c r="AA1000" s="12"/>
      <c r="AB1000" s="12"/>
      <c r="AC1000" s="12"/>
      <c r="AD1000" s="12"/>
      <c r="AE1000" s="12"/>
      <c r="AF1000" s="12"/>
      <c r="AG1000" s="12"/>
      <c r="AH1000" s="12"/>
      <c r="AI1000" s="12"/>
      <c r="AJ1000" s="12"/>
      <c r="AK1000" s="12"/>
      <c r="AL1000" s="12"/>
      <c r="AM1000" s="13"/>
      <c r="AN1000" s="535"/>
      <c r="AO1000" s="6">
        <f t="shared" si="45"/>
        <v>0</v>
      </c>
      <c r="AP1000" s="6" t="str">
        <f>IF($D1000="","",IF(COUNTIF(SPDB!$B$5:$B$50,$D1000)=0,"適用無い？確認して",_xlfn.XLOOKUP($D1000,SPDB!$B$5:$B$50,SPDB!$H$5:$H$50,"",,)))</f>
        <v/>
      </c>
      <c r="AQ1000" s="112"/>
      <c r="AR1000" s="6" t="str">
        <f t="shared" si="46"/>
        <v/>
      </c>
      <c r="AS1000" s="6" t="str">
        <f>IF(D1000="","",IF(AP1000=0,"データ無!!",IF(COUNTIF(WeDB!$D$4:$D$183,$AP1000)&gt;0,"WE適用",IF(AP1000="適用無い？確認して","データ無!!",IF(AP1000="（適用外）","適用無し","WE適用")))))</f>
        <v/>
      </c>
      <c r="AT1000" s="6" t="str">
        <f>IF(AND(AS1000="WE適用",COUNTIF(Planning!$AS$10:$AS$896,$AP1000&amp;"_"&amp;$AR1000)&gt;0),"計画ok",IF(AND(AS1000="WE適用",COUNTIF(Planning!$AS$10:$AS$896,$AP1000&amp;"_"&amp;$AR1000)=0),"未反映NG",""))</f>
        <v/>
      </c>
      <c r="AU1000" s="6" t="str">
        <f t="shared" si="47"/>
        <v>_</v>
      </c>
    </row>
    <row r="1001" spans="1:47" x14ac:dyDescent="0.35">
      <c r="A1001" s="535"/>
      <c r="B1001" s="535"/>
      <c r="C1001" s="535"/>
      <c r="D1001" s="535"/>
      <c r="E1001" s="535"/>
      <c r="F1001" s="535"/>
      <c r="G1001" s="535"/>
      <c r="H1001" s="535"/>
      <c r="I1001" s="535"/>
      <c r="J1001" s="535"/>
      <c r="K1001" s="535"/>
      <c r="L1001" s="535"/>
      <c r="M1001" s="535"/>
      <c r="N1001" s="535"/>
      <c r="O1001" s="535"/>
      <c r="P1001" s="535"/>
      <c r="Q1001" s="535"/>
      <c r="R1001" s="535"/>
      <c r="S1001" s="535"/>
      <c r="T1001" s="535"/>
      <c r="U1001" s="535"/>
      <c r="V1001" s="535"/>
      <c r="W1001" s="535"/>
      <c r="X1001" s="535"/>
      <c r="Y1001" s="535"/>
      <c r="Z1001" s="535"/>
      <c r="AA1001" s="535"/>
      <c r="AB1001" s="535"/>
      <c r="AC1001" s="535"/>
      <c r="AD1001" s="535"/>
      <c r="AE1001" s="535"/>
      <c r="AF1001" s="535"/>
      <c r="AG1001" s="535"/>
      <c r="AH1001" s="535"/>
      <c r="AI1001" s="535"/>
      <c r="AJ1001" s="535"/>
      <c r="AK1001" s="535"/>
      <c r="AL1001" s="535"/>
      <c r="AM1001" s="535"/>
      <c r="AN1001" s="535"/>
      <c r="AO1001" s="7"/>
      <c r="AP1001" s="7"/>
      <c r="AQ1001" s="113"/>
      <c r="AR1001" s="7"/>
      <c r="AS1001" s="7"/>
      <c r="AT1001" s="7"/>
      <c r="AU1001" s="7"/>
    </row>
  </sheetData>
  <autoFilter ref="A4:AU1001" xr:uid="{9D788BFB-9ECD-4350-85B3-14095C1F5594}"/>
  <mergeCells count="4">
    <mergeCell ref="AN4:AN1001"/>
    <mergeCell ref="A1001:AM1001"/>
    <mergeCell ref="O3:AM3"/>
    <mergeCell ref="A3:N3"/>
  </mergeCells>
  <phoneticPr fontId="2"/>
  <conditionalFormatting sqref="AS4:AS1001">
    <cfRule type="cellIs" dxfId="809" priority="5" operator="equal">
      <formula>"WE適用"</formula>
    </cfRule>
  </conditionalFormatting>
  <conditionalFormatting sqref="AT4:AT1001">
    <cfRule type="cellIs" dxfId="808" priority="4" operator="equal">
      <formula>"WE適用"</formula>
    </cfRule>
  </conditionalFormatting>
  <conditionalFormatting sqref="AT4:AT1001">
    <cfRule type="cellIs" dxfId="807" priority="3" operator="equal">
      <formula>"未反映NG"</formula>
    </cfRule>
  </conditionalFormatting>
  <conditionalFormatting sqref="AP5:AP1000">
    <cfRule type="cellIs" dxfId="806" priority="2" operator="equal">
      <formula>"適用無い？確認して"</formula>
    </cfRule>
  </conditionalFormatting>
  <conditionalFormatting sqref="AO1">
    <cfRule type="cellIs" dxfId="805" priority="1" operator="greaterThan">
      <formula>0</formula>
    </cfRule>
  </conditionalFormatting>
  <pageMargins left="0.7" right="0.7" top="0.75" bottom="0.75" header="0.3" footer="0.3"/>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18E5DC-C791-46E3-8364-114167C2DBAD}">
  <sheetPr codeName="Sheet11">
    <tabColor rgb="FF66FFFF"/>
  </sheetPr>
  <dimension ref="A1:AI37"/>
  <sheetViews>
    <sheetView zoomScale="73" zoomScaleNormal="73" workbookViewId="0">
      <selection activeCell="AK12" sqref="AK12"/>
    </sheetView>
  </sheetViews>
  <sheetFormatPr defaultColWidth="8.7109375" defaultRowHeight="15" x14ac:dyDescent="0.35"/>
  <cols>
    <col min="1" max="1" width="19.35546875" style="313" customWidth="1"/>
    <col min="2" max="2" width="19.28515625" style="313" customWidth="1"/>
    <col min="3" max="3" width="8.7109375" style="313"/>
    <col min="4" max="4" width="12.42578125" style="313" customWidth="1"/>
    <col min="5" max="5" width="8.7109375" style="313"/>
    <col min="6" max="34" width="4.0703125" style="313" customWidth="1"/>
    <col min="35" max="35" width="7.28515625" style="313" customWidth="1"/>
    <col min="36" max="16384" width="8.7109375" style="313"/>
  </cols>
  <sheetData>
    <row r="1" spans="1:35" ht="22" x14ac:dyDescent="0.35">
      <c r="A1" s="16" t="s">
        <v>2241</v>
      </c>
    </row>
    <row r="2" spans="1:35" x14ac:dyDescent="0.3">
      <c r="E2" s="1"/>
      <c r="F2" s="35">
        <v>-4</v>
      </c>
      <c r="G2" s="35">
        <v>-3</v>
      </c>
      <c r="H2" s="35">
        <v>-2</v>
      </c>
      <c r="I2" s="35">
        <v>-1</v>
      </c>
      <c r="J2" s="35">
        <v>1</v>
      </c>
      <c r="K2" s="35">
        <v>2</v>
      </c>
      <c r="L2" s="35">
        <v>3</v>
      </c>
      <c r="M2" s="35">
        <v>4</v>
      </c>
      <c r="N2" s="35">
        <v>5</v>
      </c>
      <c r="O2" s="35">
        <v>6</v>
      </c>
      <c r="P2" s="35">
        <v>7</v>
      </c>
      <c r="Q2" s="35">
        <v>8</v>
      </c>
      <c r="R2" s="35">
        <v>9</v>
      </c>
      <c r="S2" s="35">
        <v>10</v>
      </c>
      <c r="T2" s="35">
        <v>11</v>
      </c>
      <c r="U2" s="35">
        <v>12</v>
      </c>
      <c r="V2" s="35">
        <v>13</v>
      </c>
      <c r="W2" s="35">
        <v>14</v>
      </c>
      <c r="X2" s="35">
        <v>15</v>
      </c>
      <c r="Y2" s="35">
        <v>16</v>
      </c>
      <c r="Z2" s="35">
        <v>17</v>
      </c>
      <c r="AA2" s="35">
        <v>18</v>
      </c>
      <c r="AB2" s="35">
        <v>19</v>
      </c>
      <c r="AC2" s="35">
        <v>20</v>
      </c>
      <c r="AD2" s="35">
        <v>21</v>
      </c>
      <c r="AE2" s="35">
        <v>22</v>
      </c>
      <c r="AF2" s="35">
        <v>23</v>
      </c>
      <c r="AG2" s="35">
        <v>24</v>
      </c>
      <c r="AH2" s="35">
        <v>25</v>
      </c>
    </row>
    <row r="3" spans="1:35" x14ac:dyDescent="0.35">
      <c r="F3" s="310">
        <v>12</v>
      </c>
      <c r="G3" s="313" t="s">
        <v>2237</v>
      </c>
      <c r="H3" s="466">
        <f>YEAR(Planning!K10)</f>
        <v>2025</v>
      </c>
      <c r="J3" s="310">
        <v>1</v>
      </c>
      <c r="K3" s="313" t="s">
        <v>2237</v>
      </c>
      <c r="L3" s="466">
        <f>YEAR(Planning!O10)</f>
        <v>2026</v>
      </c>
    </row>
    <row r="4" spans="1:35" x14ac:dyDescent="0.35">
      <c r="F4" s="465" t="str">
        <f>$H$3&amp;"/"&amp;$F3&amp;"/"&amp;F5</f>
        <v>2025/12/23</v>
      </c>
      <c r="G4" s="317" t="str">
        <f t="shared" ref="G4:I4" si="0">$H$3&amp;"/"&amp;$F3&amp;"/"&amp;G5</f>
        <v>2025/12/24</v>
      </c>
      <c r="H4" s="317" t="str">
        <f t="shared" si="0"/>
        <v>2025/12/25</v>
      </c>
      <c r="I4" s="317" t="str">
        <f t="shared" si="0"/>
        <v>2025/12/26</v>
      </c>
      <c r="J4" s="317" t="str">
        <f>$L$3&amp;"/"&amp;$J3&amp;"/"&amp;J5</f>
        <v>2026/1/5</v>
      </c>
      <c r="K4" s="317" t="str">
        <f t="shared" ref="K4:AH4" si="1">$L$3&amp;"/"&amp;$J3&amp;"/"&amp;K5</f>
        <v>2026/1/6</v>
      </c>
      <c r="L4" s="317" t="str">
        <f t="shared" si="1"/>
        <v>2026/1/7</v>
      </c>
      <c r="M4" s="317" t="str">
        <f t="shared" si="1"/>
        <v>2026/1/8</v>
      </c>
      <c r="N4" s="317" t="str">
        <f t="shared" si="1"/>
        <v>2026/1/9</v>
      </c>
      <c r="O4" s="317" t="str">
        <f t="shared" si="1"/>
        <v>2026/1/12</v>
      </c>
      <c r="P4" s="317" t="str">
        <f t="shared" si="1"/>
        <v>2026/1/13</v>
      </c>
      <c r="Q4" s="317" t="str">
        <f t="shared" si="1"/>
        <v>2026/1/14</v>
      </c>
      <c r="R4" s="317" t="str">
        <f t="shared" si="1"/>
        <v>2026/1/15</v>
      </c>
      <c r="S4" s="317" t="str">
        <f t="shared" si="1"/>
        <v>2026/1/16</v>
      </c>
      <c r="T4" s="317" t="str">
        <f t="shared" si="1"/>
        <v>2026/1/19</v>
      </c>
      <c r="U4" s="317" t="str">
        <f t="shared" si="1"/>
        <v>2026/1/20</v>
      </c>
      <c r="V4" s="317" t="str">
        <f t="shared" si="1"/>
        <v>2026/1/21</v>
      </c>
      <c r="W4" s="317" t="str">
        <f t="shared" si="1"/>
        <v>2026/1/22</v>
      </c>
      <c r="X4" s="317" t="str">
        <f t="shared" si="1"/>
        <v>2026/1/23</v>
      </c>
      <c r="Y4" s="317" t="str">
        <f t="shared" si="1"/>
        <v>2026/1/26</v>
      </c>
      <c r="Z4" s="317" t="str">
        <f t="shared" si="1"/>
        <v>2026/1/27</v>
      </c>
      <c r="AA4" s="317" t="str">
        <f t="shared" si="1"/>
        <v>2026/1/28</v>
      </c>
      <c r="AB4" s="317" t="str">
        <f t="shared" si="1"/>
        <v>2026/1/29</v>
      </c>
      <c r="AC4" s="317" t="str">
        <f t="shared" si="1"/>
        <v>2026/1/30</v>
      </c>
      <c r="AD4" s="317" t="str">
        <f t="shared" si="1"/>
        <v>2026/1/</v>
      </c>
      <c r="AE4" s="317" t="str">
        <f t="shared" si="1"/>
        <v>2026/1/</v>
      </c>
      <c r="AF4" s="317" t="str">
        <f t="shared" si="1"/>
        <v>2026/1/</v>
      </c>
      <c r="AG4" s="317" t="str">
        <f t="shared" si="1"/>
        <v>2026/1/</v>
      </c>
      <c r="AH4" s="317" t="str">
        <f t="shared" si="1"/>
        <v>2026/1/</v>
      </c>
    </row>
    <row r="5" spans="1:35" x14ac:dyDescent="0.35">
      <c r="A5" s="312" t="s">
        <v>2233</v>
      </c>
      <c r="B5" s="312" t="s">
        <v>2234</v>
      </c>
      <c r="C5" s="312" t="s">
        <v>2235</v>
      </c>
      <c r="D5" s="312" t="s">
        <v>2236</v>
      </c>
      <c r="E5" s="312" t="s">
        <v>2047</v>
      </c>
      <c r="F5" s="334">
        <v>23</v>
      </c>
      <c r="G5" s="334">
        <v>24</v>
      </c>
      <c r="H5" s="334">
        <v>25</v>
      </c>
      <c r="I5" s="334">
        <v>26</v>
      </c>
      <c r="J5" s="335">
        <v>5</v>
      </c>
      <c r="K5" s="335">
        <v>6</v>
      </c>
      <c r="L5" s="335">
        <v>7</v>
      </c>
      <c r="M5" s="335">
        <v>8</v>
      </c>
      <c r="N5" s="335">
        <v>9</v>
      </c>
      <c r="O5" s="334">
        <v>12</v>
      </c>
      <c r="P5" s="334">
        <v>13</v>
      </c>
      <c r="Q5" s="334">
        <v>14</v>
      </c>
      <c r="R5" s="334">
        <v>15</v>
      </c>
      <c r="S5" s="334">
        <v>16</v>
      </c>
      <c r="T5" s="334">
        <v>19</v>
      </c>
      <c r="U5" s="334">
        <v>20</v>
      </c>
      <c r="V5" s="334">
        <v>21</v>
      </c>
      <c r="W5" s="334">
        <v>22</v>
      </c>
      <c r="X5" s="334">
        <v>23</v>
      </c>
      <c r="Y5" s="334">
        <v>26</v>
      </c>
      <c r="Z5" s="334">
        <v>27</v>
      </c>
      <c r="AA5" s="334">
        <v>28</v>
      </c>
      <c r="AB5" s="334">
        <v>29</v>
      </c>
      <c r="AC5" s="334">
        <v>30</v>
      </c>
      <c r="AD5" s="310"/>
      <c r="AE5" s="310"/>
      <c r="AF5" s="310"/>
      <c r="AG5" s="310"/>
      <c r="AH5" s="329"/>
    </row>
    <row r="6" spans="1:35" x14ac:dyDescent="0.35">
      <c r="J6" s="318"/>
    </row>
    <row r="7" spans="1:35" x14ac:dyDescent="0.35">
      <c r="A7" s="312" t="s">
        <v>2210</v>
      </c>
      <c r="B7" s="312" t="s">
        <v>2211</v>
      </c>
      <c r="C7" s="312" t="s">
        <v>2212</v>
      </c>
      <c r="D7" s="312" t="s">
        <v>2213</v>
      </c>
      <c r="E7" s="312" t="s">
        <v>2214</v>
      </c>
      <c r="F7" s="316"/>
      <c r="G7" s="316"/>
      <c r="H7" s="316"/>
      <c r="I7" s="319"/>
      <c r="J7" s="315"/>
      <c r="K7" s="316"/>
      <c r="L7" s="316"/>
      <c r="M7" s="316"/>
      <c r="N7" s="316"/>
      <c r="O7" s="316"/>
      <c r="P7" s="316"/>
      <c r="Q7" s="316"/>
      <c r="R7" s="316"/>
      <c r="S7" s="316"/>
      <c r="T7" s="316"/>
      <c r="U7" s="316"/>
      <c r="V7" s="316"/>
      <c r="W7" s="316"/>
      <c r="X7" s="316"/>
      <c r="Y7" s="316"/>
      <c r="Z7" s="316"/>
      <c r="AA7" s="316"/>
      <c r="AB7" s="316"/>
      <c r="AC7" s="316"/>
      <c r="AD7" s="316"/>
      <c r="AE7" s="316"/>
      <c r="AF7" s="316"/>
      <c r="AG7" s="316"/>
      <c r="AH7" s="316"/>
      <c r="AI7" s="314">
        <f>SUM(G7:AH7)</f>
        <v>0</v>
      </c>
    </row>
    <row r="8" spans="1:35" x14ac:dyDescent="0.35">
      <c r="A8" s="312" t="s">
        <v>2210</v>
      </c>
      <c r="B8" s="312" t="s">
        <v>2211</v>
      </c>
      <c r="C8" s="312" t="s">
        <v>2215</v>
      </c>
      <c r="D8" s="312" t="s">
        <v>2216</v>
      </c>
      <c r="E8" s="312" t="s">
        <v>2214</v>
      </c>
      <c r="F8" s="316"/>
      <c r="G8" s="316"/>
      <c r="H8" s="316"/>
      <c r="I8" s="319"/>
      <c r="J8" s="315"/>
      <c r="K8" s="316"/>
      <c r="L8" s="316"/>
      <c r="M8" s="316"/>
      <c r="N8" s="316"/>
      <c r="O8" s="316"/>
      <c r="P8" s="316"/>
      <c r="Q8" s="316"/>
      <c r="R8" s="316"/>
      <c r="S8" s="316"/>
      <c r="T8" s="316"/>
      <c r="U8" s="316"/>
      <c r="V8" s="316"/>
      <c r="W8" s="316"/>
      <c r="X8" s="316"/>
      <c r="Y8" s="316"/>
      <c r="Z8" s="316"/>
      <c r="AA8" s="316"/>
      <c r="AB8" s="316"/>
      <c r="AC8" s="316"/>
      <c r="AD8" s="316"/>
      <c r="AE8" s="316"/>
      <c r="AF8" s="316"/>
      <c r="AG8" s="316"/>
      <c r="AH8" s="316"/>
      <c r="AI8" s="314">
        <f>SUM(G8:AH8)</f>
        <v>0</v>
      </c>
    </row>
    <row r="9" spans="1:35" x14ac:dyDescent="0.35">
      <c r="A9" s="312"/>
      <c r="B9" s="312"/>
      <c r="C9" s="312"/>
      <c r="D9" s="312"/>
      <c r="E9" s="312"/>
      <c r="F9" s="316"/>
      <c r="G9" s="316"/>
      <c r="H9" s="316"/>
      <c r="I9" s="319"/>
      <c r="J9" s="315"/>
      <c r="K9" s="316"/>
      <c r="L9" s="316"/>
      <c r="M9" s="316"/>
      <c r="N9" s="316"/>
      <c r="O9" s="316"/>
      <c r="P9" s="316"/>
      <c r="Q9" s="316"/>
      <c r="R9" s="316"/>
      <c r="S9" s="316"/>
      <c r="T9" s="316"/>
      <c r="U9" s="316"/>
      <c r="V9" s="316"/>
      <c r="W9" s="316"/>
      <c r="X9" s="316"/>
      <c r="Y9" s="316"/>
      <c r="Z9" s="316"/>
      <c r="AA9" s="316"/>
      <c r="AB9" s="316"/>
      <c r="AC9" s="316"/>
      <c r="AD9" s="316"/>
      <c r="AE9" s="316"/>
      <c r="AF9" s="316"/>
      <c r="AG9" s="316"/>
      <c r="AH9" s="316"/>
      <c r="AI9" s="314">
        <f>SUM(G9:AH9)</f>
        <v>0</v>
      </c>
    </row>
    <row r="10" spans="1:35" x14ac:dyDescent="0.35">
      <c r="A10" s="312"/>
      <c r="B10" s="312"/>
      <c r="C10" s="312"/>
      <c r="D10" s="312"/>
      <c r="E10" s="312"/>
      <c r="F10" s="316"/>
      <c r="G10" s="316"/>
      <c r="H10" s="316"/>
      <c r="I10" s="319"/>
      <c r="J10" s="315"/>
      <c r="K10" s="316"/>
      <c r="L10" s="316"/>
      <c r="M10" s="316"/>
      <c r="N10" s="316"/>
      <c r="O10" s="316"/>
      <c r="P10" s="316"/>
      <c r="Q10" s="316"/>
      <c r="R10" s="316"/>
      <c r="S10" s="316"/>
      <c r="T10" s="316"/>
      <c r="U10" s="316"/>
      <c r="V10" s="316"/>
      <c r="W10" s="316"/>
      <c r="X10" s="316"/>
      <c r="Y10" s="316"/>
      <c r="Z10" s="316"/>
      <c r="AA10" s="316"/>
      <c r="AB10" s="316"/>
      <c r="AC10" s="316"/>
      <c r="AD10" s="316"/>
      <c r="AE10" s="316"/>
      <c r="AF10" s="316"/>
      <c r="AG10" s="316"/>
      <c r="AH10" s="316"/>
      <c r="AI10" s="314">
        <f>SUM(G10:AH10)</f>
        <v>0</v>
      </c>
    </row>
    <row r="11" spans="1:35" x14ac:dyDescent="0.35">
      <c r="A11" s="321"/>
      <c r="B11" s="322"/>
      <c r="C11" s="323"/>
      <c r="D11" s="333" t="s">
        <v>2238</v>
      </c>
      <c r="E11" s="324" t="s">
        <v>2131</v>
      </c>
      <c r="F11" s="325">
        <f t="shared" ref="F11:AH11" si="2">SUM(F7:F10)</f>
        <v>0</v>
      </c>
      <c r="G11" s="325">
        <f t="shared" si="2"/>
        <v>0</v>
      </c>
      <c r="H11" s="325">
        <f t="shared" si="2"/>
        <v>0</v>
      </c>
      <c r="I11" s="325">
        <f t="shared" si="2"/>
        <v>0</v>
      </c>
      <c r="J11" s="326">
        <f t="shared" si="2"/>
        <v>0</v>
      </c>
      <c r="K11" s="325">
        <f t="shared" si="2"/>
        <v>0</v>
      </c>
      <c r="L11" s="325">
        <f t="shared" si="2"/>
        <v>0</v>
      </c>
      <c r="M11" s="325">
        <f t="shared" si="2"/>
        <v>0</v>
      </c>
      <c r="N11" s="325">
        <f t="shared" si="2"/>
        <v>0</v>
      </c>
      <c r="O11" s="325">
        <f t="shared" si="2"/>
        <v>0</v>
      </c>
      <c r="P11" s="325">
        <f t="shared" si="2"/>
        <v>0</v>
      </c>
      <c r="Q11" s="325">
        <f t="shared" si="2"/>
        <v>0</v>
      </c>
      <c r="R11" s="325">
        <f t="shared" si="2"/>
        <v>0</v>
      </c>
      <c r="S11" s="325">
        <f t="shared" si="2"/>
        <v>0</v>
      </c>
      <c r="T11" s="325">
        <f t="shared" si="2"/>
        <v>0</v>
      </c>
      <c r="U11" s="325">
        <f t="shared" si="2"/>
        <v>0</v>
      </c>
      <c r="V11" s="325">
        <f t="shared" si="2"/>
        <v>0</v>
      </c>
      <c r="W11" s="325">
        <f t="shared" si="2"/>
        <v>0</v>
      </c>
      <c r="X11" s="325">
        <f t="shared" si="2"/>
        <v>0</v>
      </c>
      <c r="Y11" s="325">
        <f t="shared" si="2"/>
        <v>0</v>
      </c>
      <c r="Z11" s="325">
        <f t="shared" si="2"/>
        <v>0</v>
      </c>
      <c r="AA11" s="325">
        <f t="shared" si="2"/>
        <v>0</v>
      </c>
      <c r="AB11" s="325">
        <f t="shared" si="2"/>
        <v>0</v>
      </c>
      <c r="AC11" s="325">
        <f t="shared" si="2"/>
        <v>0</v>
      </c>
      <c r="AD11" s="325">
        <f t="shared" si="2"/>
        <v>0</v>
      </c>
      <c r="AE11" s="325">
        <f t="shared" si="2"/>
        <v>0</v>
      </c>
      <c r="AF11" s="325">
        <f t="shared" si="2"/>
        <v>0</v>
      </c>
      <c r="AG11" s="325">
        <f t="shared" si="2"/>
        <v>0</v>
      </c>
      <c r="AH11" s="327">
        <f t="shared" si="2"/>
        <v>0</v>
      </c>
      <c r="AI11" s="328">
        <f>SUM(G11:AH11)</f>
        <v>0</v>
      </c>
    </row>
    <row r="12" spans="1:35" x14ac:dyDescent="0.35">
      <c r="B12" s="311"/>
      <c r="C12" s="311"/>
      <c r="D12" s="311"/>
      <c r="E12" s="311"/>
      <c r="J12" s="320"/>
    </row>
    <row r="13" spans="1:35" x14ac:dyDescent="0.35">
      <c r="A13" s="312" t="s">
        <v>2217</v>
      </c>
      <c r="B13" s="312" t="s">
        <v>1427</v>
      </c>
      <c r="C13" s="312" t="s">
        <v>2215</v>
      </c>
      <c r="D13" s="312" t="s">
        <v>2218</v>
      </c>
      <c r="E13" s="312" t="s">
        <v>2214</v>
      </c>
      <c r="F13" s="316"/>
      <c r="G13" s="316"/>
      <c r="H13" s="316"/>
      <c r="I13" s="319"/>
      <c r="J13" s="315"/>
      <c r="K13" s="316"/>
      <c r="L13" s="316"/>
      <c r="M13" s="316"/>
      <c r="N13" s="316"/>
      <c r="O13" s="316"/>
      <c r="P13" s="316"/>
      <c r="Q13" s="316"/>
      <c r="R13" s="316"/>
      <c r="S13" s="316"/>
      <c r="T13" s="316"/>
      <c r="U13" s="316"/>
      <c r="V13" s="316"/>
      <c r="W13" s="316"/>
      <c r="X13" s="316"/>
      <c r="Y13" s="316"/>
      <c r="Z13" s="316"/>
      <c r="AA13" s="316"/>
      <c r="AB13" s="316"/>
      <c r="AC13" s="316"/>
      <c r="AD13" s="316"/>
      <c r="AE13" s="316"/>
      <c r="AF13" s="316"/>
      <c r="AG13" s="316"/>
      <c r="AH13" s="316"/>
      <c r="AI13" s="314">
        <f t="shared" ref="AI13:AI18" si="3">SUM(G13:AH13)</f>
        <v>0</v>
      </c>
    </row>
    <row r="14" spans="1:35" x14ac:dyDescent="0.35">
      <c r="A14" s="312" t="s">
        <v>2217</v>
      </c>
      <c r="B14" s="312" t="s">
        <v>1427</v>
      </c>
      <c r="C14" s="312" t="s">
        <v>2219</v>
      </c>
      <c r="D14" s="312" t="s">
        <v>2220</v>
      </c>
      <c r="E14" s="312" t="s">
        <v>2221</v>
      </c>
      <c r="F14" s="316"/>
      <c r="G14" s="316"/>
      <c r="H14" s="316"/>
      <c r="I14" s="319"/>
      <c r="J14" s="315"/>
      <c r="K14" s="316"/>
      <c r="L14" s="316">
        <v>15</v>
      </c>
      <c r="M14" s="316">
        <v>15</v>
      </c>
      <c r="N14" s="316"/>
      <c r="O14" s="316"/>
      <c r="P14" s="316"/>
      <c r="Q14" s="316"/>
      <c r="R14" s="316"/>
      <c r="S14" s="316"/>
      <c r="T14" s="316"/>
      <c r="U14" s="316"/>
      <c r="V14" s="316"/>
      <c r="W14" s="316"/>
      <c r="X14" s="316"/>
      <c r="Y14" s="316"/>
      <c r="Z14" s="316"/>
      <c r="AA14" s="316"/>
      <c r="AB14" s="316"/>
      <c r="AC14" s="316"/>
      <c r="AD14" s="316"/>
      <c r="AE14" s="316"/>
      <c r="AF14" s="316"/>
      <c r="AG14" s="316"/>
      <c r="AH14" s="316"/>
      <c r="AI14" s="314">
        <f t="shared" si="3"/>
        <v>30</v>
      </c>
    </row>
    <row r="15" spans="1:35" x14ac:dyDescent="0.35">
      <c r="A15" s="312" t="s">
        <v>2217</v>
      </c>
      <c r="B15" s="312" t="s">
        <v>1427</v>
      </c>
      <c r="C15" s="312" t="s">
        <v>2222</v>
      </c>
      <c r="D15" s="312" t="s">
        <v>2223</v>
      </c>
      <c r="E15" s="312" t="s">
        <v>2214</v>
      </c>
      <c r="F15" s="316"/>
      <c r="G15" s="316"/>
      <c r="H15" s="316"/>
      <c r="I15" s="319"/>
      <c r="J15" s="315"/>
      <c r="K15" s="316"/>
      <c r="L15" s="316"/>
      <c r="M15" s="316"/>
      <c r="N15" s="316"/>
      <c r="O15" s="316"/>
      <c r="P15" s="316"/>
      <c r="Q15" s="316"/>
      <c r="R15" s="316"/>
      <c r="S15" s="316"/>
      <c r="T15" s="316"/>
      <c r="U15" s="316"/>
      <c r="V15" s="316"/>
      <c r="W15" s="316"/>
      <c r="X15" s="316"/>
      <c r="Y15" s="316"/>
      <c r="Z15" s="316"/>
      <c r="AA15" s="316"/>
      <c r="AB15" s="316"/>
      <c r="AC15" s="316"/>
      <c r="AD15" s="316"/>
      <c r="AE15" s="316"/>
      <c r="AF15" s="316"/>
      <c r="AG15" s="316"/>
      <c r="AH15" s="316"/>
      <c r="AI15" s="314">
        <f t="shared" si="3"/>
        <v>0</v>
      </c>
    </row>
    <row r="16" spans="1:35" x14ac:dyDescent="0.35">
      <c r="A16" s="312"/>
      <c r="B16" s="312"/>
      <c r="C16" s="312"/>
      <c r="D16" s="312"/>
      <c r="E16" s="312"/>
      <c r="F16" s="316"/>
      <c r="G16" s="316"/>
      <c r="H16" s="316"/>
      <c r="I16" s="319"/>
      <c r="J16" s="315"/>
      <c r="K16" s="316"/>
      <c r="L16" s="316"/>
      <c r="M16" s="316"/>
      <c r="N16" s="316"/>
      <c r="O16" s="316"/>
      <c r="P16" s="316"/>
      <c r="Q16" s="316"/>
      <c r="R16" s="316"/>
      <c r="S16" s="316"/>
      <c r="T16" s="316"/>
      <c r="U16" s="316"/>
      <c r="V16" s="316"/>
      <c r="W16" s="316"/>
      <c r="X16" s="316"/>
      <c r="Y16" s="316"/>
      <c r="Z16" s="316"/>
      <c r="AA16" s="316"/>
      <c r="AB16" s="316"/>
      <c r="AC16" s="316"/>
      <c r="AD16" s="316"/>
      <c r="AE16" s="316"/>
      <c r="AF16" s="316"/>
      <c r="AG16" s="316"/>
      <c r="AH16" s="316"/>
      <c r="AI16" s="314">
        <f t="shared" si="3"/>
        <v>0</v>
      </c>
    </row>
    <row r="17" spans="1:35" x14ac:dyDescent="0.35">
      <c r="A17" s="312"/>
      <c r="B17" s="312"/>
      <c r="C17" s="312"/>
      <c r="D17" s="312"/>
      <c r="E17" s="312"/>
      <c r="F17" s="316"/>
      <c r="G17" s="316"/>
      <c r="H17" s="316"/>
      <c r="I17" s="319"/>
      <c r="J17" s="315"/>
      <c r="K17" s="316"/>
      <c r="L17" s="316"/>
      <c r="M17" s="316"/>
      <c r="N17" s="316"/>
      <c r="O17" s="316"/>
      <c r="P17" s="316"/>
      <c r="Q17" s="316"/>
      <c r="R17" s="316"/>
      <c r="S17" s="316"/>
      <c r="T17" s="316"/>
      <c r="U17" s="316"/>
      <c r="V17" s="316"/>
      <c r="W17" s="316"/>
      <c r="X17" s="316"/>
      <c r="Y17" s="316"/>
      <c r="Z17" s="316"/>
      <c r="AA17" s="316"/>
      <c r="AB17" s="316"/>
      <c r="AC17" s="316"/>
      <c r="AD17" s="316"/>
      <c r="AE17" s="316"/>
      <c r="AF17" s="316"/>
      <c r="AG17" s="316"/>
      <c r="AH17" s="316"/>
      <c r="AI17" s="314">
        <f t="shared" si="3"/>
        <v>0</v>
      </c>
    </row>
    <row r="18" spans="1:35" x14ac:dyDescent="0.35">
      <c r="A18" s="321"/>
      <c r="B18" s="322"/>
      <c r="C18" s="323"/>
      <c r="D18" s="333" t="s">
        <v>2239</v>
      </c>
      <c r="E18" s="324" t="s">
        <v>2131</v>
      </c>
      <c r="F18" s="325">
        <f t="shared" ref="F18:AH18" si="4">SUM(F13:F17)</f>
        <v>0</v>
      </c>
      <c r="G18" s="325">
        <f t="shared" si="4"/>
        <v>0</v>
      </c>
      <c r="H18" s="325">
        <f t="shared" si="4"/>
        <v>0</v>
      </c>
      <c r="I18" s="325">
        <f t="shared" si="4"/>
        <v>0</v>
      </c>
      <c r="J18" s="326">
        <f t="shared" si="4"/>
        <v>0</v>
      </c>
      <c r="K18" s="325">
        <f t="shared" si="4"/>
        <v>0</v>
      </c>
      <c r="L18" s="325">
        <f t="shared" si="4"/>
        <v>15</v>
      </c>
      <c r="M18" s="325">
        <f t="shared" si="4"/>
        <v>15</v>
      </c>
      <c r="N18" s="325">
        <f t="shared" si="4"/>
        <v>0</v>
      </c>
      <c r="O18" s="325">
        <f t="shared" si="4"/>
        <v>0</v>
      </c>
      <c r="P18" s="325">
        <f t="shared" si="4"/>
        <v>0</v>
      </c>
      <c r="Q18" s="325">
        <f t="shared" si="4"/>
        <v>0</v>
      </c>
      <c r="R18" s="325">
        <f t="shared" si="4"/>
        <v>0</v>
      </c>
      <c r="S18" s="325">
        <f t="shared" si="4"/>
        <v>0</v>
      </c>
      <c r="T18" s="325">
        <f t="shared" si="4"/>
        <v>0</v>
      </c>
      <c r="U18" s="325">
        <f t="shared" si="4"/>
        <v>0</v>
      </c>
      <c r="V18" s="325">
        <f t="shared" si="4"/>
        <v>0</v>
      </c>
      <c r="W18" s="325">
        <f t="shared" si="4"/>
        <v>0</v>
      </c>
      <c r="X18" s="325">
        <f t="shared" si="4"/>
        <v>0</v>
      </c>
      <c r="Y18" s="325">
        <f t="shared" si="4"/>
        <v>0</v>
      </c>
      <c r="Z18" s="325">
        <f t="shared" si="4"/>
        <v>0</v>
      </c>
      <c r="AA18" s="325">
        <f t="shared" si="4"/>
        <v>0</v>
      </c>
      <c r="AB18" s="325">
        <f t="shared" si="4"/>
        <v>0</v>
      </c>
      <c r="AC18" s="325">
        <f t="shared" si="4"/>
        <v>0</v>
      </c>
      <c r="AD18" s="325">
        <f t="shared" si="4"/>
        <v>0</v>
      </c>
      <c r="AE18" s="325">
        <f t="shared" si="4"/>
        <v>0</v>
      </c>
      <c r="AF18" s="325">
        <f t="shared" si="4"/>
        <v>0</v>
      </c>
      <c r="AG18" s="325">
        <f t="shared" si="4"/>
        <v>0</v>
      </c>
      <c r="AH18" s="327">
        <f t="shared" si="4"/>
        <v>0</v>
      </c>
      <c r="AI18" s="328">
        <f t="shared" si="3"/>
        <v>30</v>
      </c>
    </row>
    <row r="19" spans="1:35" x14ac:dyDescent="0.35">
      <c r="B19" s="311"/>
      <c r="C19" s="311"/>
      <c r="D19" s="311"/>
      <c r="E19" s="311"/>
      <c r="J19" s="320"/>
    </row>
    <row r="20" spans="1:35" x14ac:dyDescent="0.35">
      <c r="A20" s="312" t="s">
        <v>2224</v>
      </c>
      <c r="B20" s="312" t="s">
        <v>1875</v>
      </c>
      <c r="C20" s="312" t="s">
        <v>2215</v>
      </c>
      <c r="D20" s="312" t="s">
        <v>2218</v>
      </c>
      <c r="E20" s="312" t="s">
        <v>2214</v>
      </c>
      <c r="F20" s="316"/>
      <c r="G20" s="316"/>
      <c r="H20" s="316"/>
      <c r="I20" s="319"/>
      <c r="J20" s="315"/>
      <c r="K20" s="316"/>
      <c r="L20" s="316"/>
      <c r="M20" s="316"/>
      <c r="N20" s="316"/>
      <c r="O20" s="316"/>
      <c r="P20" s="316"/>
      <c r="Q20" s="316"/>
      <c r="R20" s="316"/>
      <c r="S20" s="316"/>
      <c r="T20" s="316"/>
      <c r="U20" s="316"/>
      <c r="V20" s="316"/>
      <c r="W20" s="316"/>
      <c r="X20" s="316"/>
      <c r="Y20" s="316"/>
      <c r="Z20" s="316"/>
      <c r="AA20" s="316"/>
      <c r="AB20" s="316"/>
      <c r="AC20" s="316"/>
      <c r="AD20" s="316"/>
      <c r="AE20" s="316"/>
      <c r="AF20" s="316"/>
      <c r="AG20" s="316"/>
      <c r="AH20" s="316"/>
      <c r="AI20" s="314">
        <f t="shared" ref="AI20:AI25" si="5">SUM(G20:AH20)</f>
        <v>0</v>
      </c>
    </row>
    <row r="21" spans="1:35" x14ac:dyDescent="0.35">
      <c r="A21" s="312" t="s">
        <v>2224</v>
      </c>
      <c r="B21" s="312" t="s">
        <v>1875</v>
      </c>
      <c r="C21" s="312" t="s">
        <v>2219</v>
      </c>
      <c r="D21" s="312" t="s">
        <v>2220</v>
      </c>
      <c r="E21" s="312" t="s">
        <v>2221</v>
      </c>
      <c r="F21" s="316"/>
      <c r="G21" s="316"/>
      <c r="H21" s="316"/>
      <c r="I21" s="319"/>
      <c r="J21" s="315"/>
      <c r="K21" s="316"/>
      <c r="L21" s="316"/>
      <c r="M21" s="316"/>
      <c r="N21" s="316"/>
      <c r="O21" s="316"/>
      <c r="P21" s="316"/>
      <c r="Q21" s="316"/>
      <c r="R21" s="316"/>
      <c r="S21" s="316"/>
      <c r="T21" s="316"/>
      <c r="U21" s="316"/>
      <c r="V21" s="316"/>
      <c r="W21" s="316"/>
      <c r="X21" s="316"/>
      <c r="Y21" s="316"/>
      <c r="Z21" s="316"/>
      <c r="AA21" s="316"/>
      <c r="AB21" s="316"/>
      <c r="AC21" s="316"/>
      <c r="AD21" s="316"/>
      <c r="AE21" s="316"/>
      <c r="AF21" s="316"/>
      <c r="AG21" s="316"/>
      <c r="AH21" s="316"/>
      <c r="AI21" s="314">
        <f t="shared" si="5"/>
        <v>0</v>
      </c>
    </row>
    <row r="22" spans="1:35" x14ac:dyDescent="0.35">
      <c r="A22" s="312" t="s">
        <v>2224</v>
      </c>
      <c r="B22" s="312" t="s">
        <v>1875</v>
      </c>
      <c r="C22" s="312" t="s">
        <v>2222</v>
      </c>
      <c r="D22" s="312" t="s">
        <v>2223</v>
      </c>
      <c r="E22" s="312" t="s">
        <v>2214</v>
      </c>
      <c r="F22" s="316"/>
      <c r="G22" s="316"/>
      <c r="H22" s="316"/>
      <c r="I22" s="319"/>
      <c r="J22" s="315"/>
      <c r="K22" s="316"/>
      <c r="L22" s="316"/>
      <c r="M22" s="316"/>
      <c r="N22" s="316"/>
      <c r="O22" s="316"/>
      <c r="P22" s="316"/>
      <c r="Q22" s="316"/>
      <c r="R22" s="316"/>
      <c r="S22" s="316"/>
      <c r="T22" s="316"/>
      <c r="U22" s="316"/>
      <c r="V22" s="316"/>
      <c r="W22" s="316"/>
      <c r="X22" s="316"/>
      <c r="Y22" s="316"/>
      <c r="Z22" s="316"/>
      <c r="AA22" s="316"/>
      <c r="AB22" s="316"/>
      <c r="AC22" s="316"/>
      <c r="AD22" s="316"/>
      <c r="AE22" s="316"/>
      <c r="AF22" s="316"/>
      <c r="AG22" s="316"/>
      <c r="AH22" s="316"/>
      <c r="AI22" s="314">
        <f t="shared" si="5"/>
        <v>0</v>
      </c>
    </row>
    <row r="23" spans="1:35" x14ac:dyDescent="0.35">
      <c r="A23" s="312"/>
      <c r="B23" s="312"/>
      <c r="C23" s="312"/>
      <c r="D23" s="312"/>
      <c r="E23" s="312"/>
      <c r="F23" s="316"/>
      <c r="G23" s="316"/>
      <c r="H23" s="316"/>
      <c r="I23" s="319"/>
      <c r="J23" s="315"/>
      <c r="K23" s="316"/>
      <c r="L23" s="316"/>
      <c r="M23" s="316"/>
      <c r="N23" s="316"/>
      <c r="O23" s="316"/>
      <c r="P23" s="316"/>
      <c r="Q23" s="316"/>
      <c r="R23" s="316"/>
      <c r="S23" s="316"/>
      <c r="T23" s="316"/>
      <c r="U23" s="316"/>
      <c r="V23" s="316"/>
      <c r="W23" s="316"/>
      <c r="X23" s="316"/>
      <c r="Y23" s="316"/>
      <c r="Z23" s="316"/>
      <c r="AA23" s="316"/>
      <c r="AB23" s="316"/>
      <c r="AC23" s="316"/>
      <c r="AD23" s="316"/>
      <c r="AE23" s="316"/>
      <c r="AF23" s="316"/>
      <c r="AG23" s="316"/>
      <c r="AH23" s="316"/>
      <c r="AI23" s="314">
        <f t="shared" si="5"/>
        <v>0</v>
      </c>
    </row>
    <row r="24" spans="1:35" x14ac:dyDescent="0.35">
      <c r="A24" s="312"/>
      <c r="B24" s="312"/>
      <c r="C24" s="312"/>
      <c r="D24" s="312"/>
      <c r="E24" s="312"/>
      <c r="F24" s="316"/>
      <c r="G24" s="316"/>
      <c r="H24" s="316"/>
      <c r="I24" s="319"/>
      <c r="J24" s="315"/>
      <c r="K24" s="316"/>
      <c r="L24" s="316"/>
      <c r="M24" s="316"/>
      <c r="N24" s="316"/>
      <c r="O24" s="316"/>
      <c r="P24" s="316"/>
      <c r="Q24" s="316"/>
      <c r="R24" s="316"/>
      <c r="S24" s="316"/>
      <c r="T24" s="316"/>
      <c r="U24" s="316"/>
      <c r="V24" s="316"/>
      <c r="W24" s="316"/>
      <c r="X24" s="316"/>
      <c r="Y24" s="316"/>
      <c r="Z24" s="316"/>
      <c r="AA24" s="316"/>
      <c r="AB24" s="316"/>
      <c r="AC24" s="316"/>
      <c r="AD24" s="316"/>
      <c r="AE24" s="316"/>
      <c r="AF24" s="316"/>
      <c r="AG24" s="316"/>
      <c r="AH24" s="316"/>
      <c r="AI24" s="314">
        <f t="shared" si="5"/>
        <v>0</v>
      </c>
    </row>
    <row r="25" spans="1:35" x14ac:dyDescent="0.35">
      <c r="A25" s="321"/>
      <c r="B25" s="322"/>
      <c r="C25" s="323"/>
      <c r="D25" s="333" t="s">
        <v>2240</v>
      </c>
      <c r="E25" s="324" t="s">
        <v>2131</v>
      </c>
      <c r="F25" s="325">
        <f t="shared" ref="F25:AH25" si="6">SUM(F20:F24)</f>
        <v>0</v>
      </c>
      <c r="G25" s="325">
        <f t="shared" si="6"/>
        <v>0</v>
      </c>
      <c r="H25" s="325">
        <f t="shared" si="6"/>
        <v>0</v>
      </c>
      <c r="I25" s="325">
        <f t="shared" si="6"/>
        <v>0</v>
      </c>
      <c r="J25" s="326">
        <f t="shared" si="6"/>
        <v>0</v>
      </c>
      <c r="K25" s="325">
        <f t="shared" si="6"/>
        <v>0</v>
      </c>
      <c r="L25" s="325">
        <f t="shared" si="6"/>
        <v>0</v>
      </c>
      <c r="M25" s="325">
        <f t="shared" si="6"/>
        <v>0</v>
      </c>
      <c r="N25" s="325">
        <f t="shared" si="6"/>
        <v>0</v>
      </c>
      <c r="O25" s="325">
        <f t="shared" si="6"/>
        <v>0</v>
      </c>
      <c r="P25" s="325">
        <f t="shared" si="6"/>
        <v>0</v>
      </c>
      <c r="Q25" s="325">
        <f t="shared" si="6"/>
        <v>0</v>
      </c>
      <c r="R25" s="325">
        <f t="shared" si="6"/>
        <v>0</v>
      </c>
      <c r="S25" s="325">
        <f t="shared" si="6"/>
        <v>0</v>
      </c>
      <c r="T25" s="325">
        <f t="shared" si="6"/>
        <v>0</v>
      </c>
      <c r="U25" s="325">
        <f t="shared" si="6"/>
        <v>0</v>
      </c>
      <c r="V25" s="325">
        <f t="shared" si="6"/>
        <v>0</v>
      </c>
      <c r="W25" s="325">
        <f t="shared" si="6"/>
        <v>0</v>
      </c>
      <c r="X25" s="325">
        <f t="shared" si="6"/>
        <v>0</v>
      </c>
      <c r="Y25" s="325">
        <f t="shared" si="6"/>
        <v>0</v>
      </c>
      <c r="Z25" s="325">
        <f t="shared" si="6"/>
        <v>0</v>
      </c>
      <c r="AA25" s="325">
        <f t="shared" si="6"/>
        <v>0</v>
      </c>
      <c r="AB25" s="325">
        <f t="shared" si="6"/>
        <v>0</v>
      </c>
      <c r="AC25" s="325">
        <f t="shared" si="6"/>
        <v>0</v>
      </c>
      <c r="AD25" s="325">
        <f t="shared" si="6"/>
        <v>0</v>
      </c>
      <c r="AE25" s="325">
        <f t="shared" si="6"/>
        <v>0</v>
      </c>
      <c r="AF25" s="325">
        <f t="shared" si="6"/>
        <v>0</v>
      </c>
      <c r="AG25" s="325">
        <f t="shared" si="6"/>
        <v>0</v>
      </c>
      <c r="AH25" s="327">
        <f t="shared" si="6"/>
        <v>0</v>
      </c>
      <c r="AI25" s="328">
        <f t="shared" si="5"/>
        <v>0</v>
      </c>
    </row>
    <row r="26" spans="1:35" x14ac:dyDescent="0.35">
      <c r="A26" s="546"/>
      <c r="B26" s="546"/>
      <c r="J26" s="320"/>
    </row>
    <row r="27" spans="1:35" x14ac:dyDescent="0.35">
      <c r="A27" s="312" t="s">
        <v>2225</v>
      </c>
      <c r="B27" s="312" t="s">
        <v>1427</v>
      </c>
      <c r="C27" s="312" t="s">
        <v>2226</v>
      </c>
      <c r="D27" s="312" t="s">
        <v>2227</v>
      </c>
      <c r="E27" s="312" t="s">
        <v>2214</v>
      </c>
      <c r="F27" s="316"/>
      <c r="G27" s="316"/>
      <c r="H27" s="316"/>
      <c r="I27" s="319"/>
      <c r="J27" s="315"/>
      <c r="K27" s="316"/>
      <c r="L27" s="316"/>
      <c r="M27" s="316"/>
      <c r="N27" s="316"/>
      <c r="O27" s="316"/>
      <c r="P27" s="316"/>
      <c r="Q27" s="316"/>
      <c r="R27" s="316">
        <v>15</v>
      </c>
      <c r="S27" s="316">
        <v>15</v>
      </c>
      <c r="T27" s="316">
        <v>15</v>
      </c>
      <c r="U27" s="316">
        <v>15</v>
      </c>
      <c r="V27" s="316"/>
      <c r="W27" s="316"/>
      <c r="X27" s="316"/>
      <c r="Y27" s="316"/>
      <c r="Z27" s="316"/>
      <c r="AA27" s="316"/>
      <c r="AB27" s="316"/>
      <c r="AC27" s="316"/>
      <c r="AD27" s="316"/>
      <c r="AE27" s="316"/>
      <c r="AF27" s="316"/>
      <c r="AG27" s="316"/>
      <c r="AH27" s="316"/>
      <c r="AI27" s="314">
        <f>SUM(G27:AH27)</f>
        <v>60</v>
      </c>
    </row>
    <row r="28" spans="1:35" x14ac:dyDescent="0.35">
      <c r="A28" s="312" t="s">
        <v>2225</v>
      </c>
      <c r="B28" s="312" t="s">
        <v>1427</v>
      </c>
      <c r="C28" s="312" t="s">
        <v>2215</v>
      </c>
      <c r="D28" s="312" t="s">
        <v>2227</v>
      </c>
      <c r="E28" s="312" t="s">
        <v>2221</v>
      </c>
      <c r="F28" s="316"/>
      <c r="G28" s="316"/>
      <c r="H28" s="316"/>
      <c r="I28" s="319"/>
      <c r="J28" s="315"/>
      <c r="K28" s="316"/>
      <c r="L28" s="316"/>
      <c r="M28" s="316">
        <v>15</v>
      </c>
      <c r="N28" s="316">
        <v>15</v>
      </c>
      <c r="O28" s="316">
        <v>15</v>
      </c>
      <c r="P28" s="316">
        <v>15</v>
      </c>
      <c r="Q28" s="316"/>
      <c r="R28" s="316"/>
      <c r="S28" s="316"/>
      <c r="T28" s="316"/>
      <c r="U28" s="316"/>
      <c r="V28" s="316"/>
      <c r="W28" s="316"/>
      <c r="X28" s="316"/>
      <c r="Y28" s="316"/>
      <c r="Z28" s="316"/>
      <c r="AA28" s="316">
        <v>15</v>
      </c>
      <c r="AB28" s="316">
        <v>15</v>
      </c>
      <c r="AC28" s="316"/>
      <c r="AD28" s="316"/>
      <c r="AE28" s="316"/>
      <c r="AF28" s="316"/>
      <c r="AG28" s="316"/>
      <c r="AH28" s="316"/>
      <c r="AI28" s="314">
        <f>SUM(G28:AH28)</f>
        <v>90</v>
      </c>
    </row>
    <row r="29" spans="1:35" x14ac:dyDescent="0.35">
      <c r="A29" s="312"/>
      <c r="B29" s="312"/>
      <c r="C29" s="312"/>
      <c r="D29" s="312"/>
      <c r="E29" s="312"/>
      <c r="F29" s="316"/>
      <c r="G29" s="316"/>
      <c r="H29" s="316"/>
      <c r="I29" s="319"/>
      <c r="J29" s="315"/>
      <c r="K29" s="316"/>
      <c r="L29" s="316"/>
      <c r="M29" s="316"/>
      <c r="N29" s="316"/>
      <c r="O29" s="316"/>
      <c r="P29" s="316"/>
      <c r="Q29" s="316"/>
      <c r="R29" s="316"/>
      <c r="S29" s="316"/>
      <c r="T29" s="316"/>
      <c r="U29" s="316"/>
      <c r="V29" s="316"/>
      <c r="W29" s="316"/>
      <c r="X29" s="316"/>
      <c r="Y29" s="316"/>
      <c r="Z29" s="316"/>
      <c r="AA29" s="316"/>
      <c r="AB29" s="316"/>
      <c r="AC29" s="316"/>
      <c r="AD29" s="316"/>
      <c r="AE29" s="316"/>
      <c r="AF29" s="316"/>
      <c r="AG29" s="316"/>
      <c r="AH29" s="316"/>
      <c r="AI29" s="314">
        <f>SUM(G29:AH29)</f>
        <v>0</v>
      </c>
    </row>
    <row r="30" spans="1:35" x14ac:dyDescent="0.35">
      <c r="A30" s="312"/>
      <c r="B30" s="312"/>
      <c r="C30" s="312"/>
      <c r="D30" s="312"/>
      <c r="E30" s="312"/>
      <c r="F30" s="316"/>
      <c r="G30" s="316"/>
      <c r="H30" s="316"/>
      <c r="I30" s="319"/>
      <c r="J30" s="315"/>
      <c r="K30" s="316"/>
      <c r="L30" s="316"/>
      <c r="M30" s="316"/>
      <c r="N30" s="316"/>
      <c r="O30" s="316"/>
      <c r="P30" s="316"/>
      <c r="Q30" s="316"/>
      <c r="R30" s="316"/>
      <c r="S30" s="316"/>
      <c r="T30" s="316"/>
      <c r="U30" s="316"/>
      <c r="V30" s="316"/>
      <c r="W30" s="316"/>
      <c r="X30" s="316"/>
      <c r="Y30" s="316"/>
      <c r="Z30" s="316"/>
      <c r="AA30" s="316"/>
      <c r="AB30" s="316"/>
      <c r="AC30" s="316"/>
      <c r="AD30" s="316"/>
      <c r="AE30" s="316"/>
      <c r="AF30" s="316"/>
      <c r="AG30" s="316"/>
      <c r="AH30" s="316"/>
      <c r="AI30" s="314">
        <f>SUM(G30:AH30)</f>
        <v>0</v>
      </c>
    </row>
    <row r="31" spans="1:35" x14ac:dyDescent="0.35">
      <c r="A31" s="321"/>
      <c r="B31" s="322"/>
      <c r="C31" s="323"/>
      <c r="D31" s="333" t="s">
        <v>2026</v>
      </c>
      <c r="E31" s="324" t="s">
        <v>2131</v>
      </c>
      <c r="F31" s="325">
        <f t="shared" ref="F31:AH31" si="7">SUM(F27:F30)</f>
        <v>0</v>
      </c>
      <c r="G31" s="325">
        <f t="shared" si="7"/>
        <v>0</v>
      </c>
      <c r="H31" s="325">
        <f t="shared" si="7"/>
        <v>0</v>
      </c>
      <c r="I31" s="325">
        <f t="shared" si="7"/>
        <v>0</v>
      </c>
      <c r="J31" s="326">
        <f t="shared" si="7"/>
        <v>0</v>
      </c>
      <c r="K31" s="325">
        <f t="shared" si="7"/>
        <v>0</v>
      </c>
      <c r="L31" s="325">
        <f t="shared" si="7"/>
        <v>0</v>
      </c>
      <c r="M31" s="325">
        <f t="shared" si="7"/>
        <v>15</v>
      </c>
      <c r="N31" s="325">
        <f t="shared" si="7"/>
        <v>15</v>
      </c>
      <c r="O31" s="325">
        <f t="shared" si="7"/>
        <v>15</v>
      </c>
      <c r="P31" s="325">
        <f t="shared" si="7"/>
        <v>15</v>
      </c>
      <c r="Q31" s="325">
        <f t="shared" si="7"/>
        <v>0</v>
      </c>
      <c r="R31" s="325">
        <f t="shared" si="7"/>
        <v>15</v>
      </c>
      <c r="S31" s="325">
        <f t="shared" si="7"/>
        <v>15</v>
      </c>
      <c r="T31" s="325">
        <f t="shared" si="7"/>
        <v>15</v>
      </c>
      <c r="U31" s="325">
        <f t="shared" si="7"/>
        <v>15</v>
      </c>
      <c r="V31" s="325">
        <f t="shared" si="7"/>
        <v>0</v>
      </c>
      <c r="W31" s="325">
        <f t="shared" si="7"/>
        <v>0</v>
      </c>
      <c r="X31" s="325">
        <f t="shared" si="7"/>
        <v>0</v>
      </c>
      <c r="Y31" s="325">
        <f t="shared" si="7"/>
        <v>0</v>
      </c>
      <c r="Z31" s="325">
        <f t="shared" si="7"/>
        <v>0</v>
      </c>
      <c r="AA31" s="325">
        <f t="shared" si="7"/>
        <v>15</v>
      </c>
      <c r="AB31" s="325">
        <f t="shared" si="7"/>
        <v>15</v>
      </c>
      <c r="AC31" s="325">
        <f t="shared" si="7"/>
        <v>0</v>
      </c>
      <c r="AD31" s="325">
        <f t="shared" si="7"/>
        <v>0</v>
      </c>
      <c r="AE31" s="325">
        <f t="shared" si="7"/>
        <v>0</v>
      </c>
      <c r="AF31" s="325">
        <f t="shared" si="7"/>
        <v>0</v>
      </c>
      <c r="AG31" s="325">
        <f t="shared" si="7"/>
        <v>0</v>
      </c>
      <c r="AH31" s="327">
        <f t="shared" si="7"/>
        <v>0</v>
      </c>
      <c r="AI31" s="328">
        <f>SUM(G31:AH31)</f>
        <v>150</v>
      </c>
    </row>
    <row r="32" spans="1:35" x14ac:dyDescent="0.35">
      <c r="A32" s="546"/>
      <c r="B32" s="546"/>
      <c r="J32" s="320"/>
    </row>
    <row r="33" spans="1:35" x14ac:dyDescent="0.35">
      <c r="A33" s="312" t="s">
        <v>2228</v>
      </c>
      <c r="B33" s="312" t="s">
        <v>1427</v>
      </c>
      <c r="C33" s="312" t="s">
        <v>2229</v>
      </c>
      <c r="D33" s="312" t="s">
        <v>2230</v>
      </c>
      <c r="E33" s="312" t="s">
        <v>2231</v>
      </c>
      <c r="F33" s="316"/>
      <c r="G33" s="316"/>
      <c r="H33" s="316"/>
      <c r="I33" s="319"/>
      <c r="J33" s="315"/>
      <c r="K33" s="316"/>
      <c r="L33" s="316"/>
      <c r="M33" s="316"/>
      <c r="N33" s="316"/>
      <c r="O33" s="316"/>
      <c r="P33" s="316"/>
      <c r="Q33" s="316"/>
      <c r="R33" s="316"/>
      <c r="S33" s="316">
        <v>15</v>
      </c>
      <c r="T33" s="316">
        <v>15</v>
      </c>
      <c r="U33" s="316">
        <v>15</v>
      </c>
      <c r="V33" s="316">
        <v>15</v>
      </c>
      <c r="W33" s="316"/>
      <c r="X33" s="316"/>
      <c r="Y33" s="316"/>
      <c r="Z33" s="316"/>
      <c r="AA33" s="316"/>
      <c r="AB33" s="316"/>
      <c r="AC33" s="316"/>
      <c r="AD33" s="316"/>
      <c r="AE33" s="316"/>
      <c r="AF33" s="316"/>
      <c r="AG33" s="316"/>
      <c r="AH33" s="316"/>
      <c r="AI33" s="314">
        <f>SUM(G33:AH33)</f>
        <v>60</v>
      </c>
    </row>
    <row r="34" spans="1:35" x14ac:dyDescent="0.35">
      <c r="A34" s="312" t="s">
        <v>2228</v>
      </c>
      <c r="B34" s="312" t="s">
        <v>1427</v>
      </c>
      <c r="C34" s="312" t="s">
        <v>2232</v>
      </c>
      <c r="D34" s="312" t="s">
        <v>2230</v>
      </c>
      <c r="E34" s="312" t="s">
        <v>2221</v>
      </c>
      <c r="F34" s="316"/>
      <c r="G34" s="316"/>
      <c r="H34" s="316"/>
      <c r="I34" s="319"/>
      <c r="J34" s="315"/>
      <c r="K34" s="316">
        <v>15</v>
      </c>
      <c r="L34" s="316">
        <v>15</v>
      </c>
      <c r="M34" s="316"/>
      <c r="N34" s="316"/>
      <c r="O34" s="316"/>
      <c r="P34" s="316"/>
      <c r="Q34" s="316"/>
      <c r="R34" s="316"/>
      <c r="S34" s="316"/>
      <c r="T34" s="316"/>
      <c r="U34" s="316"/>
      <c r="V34" s="316"/>
      <c r="W34" s="316"/>
      <c r="X34" s="316"/>
      <c r="Y34" s="316"/>
      <c r="Z34" s="316"/>
      <c r="AA34" s="316"/>
      <c r="AB34" s="316"/>
      <c r="AC34" s="316"/>
      <c r="AD34" s="316"/>
      <c r="AE34" s="316"/>
      <c r="AF34" s="316"/>
      <c r="AG34" s="316"/>
      <c r="AH34" s="316"/>
      <c r="AI34" s="314">
        <f>SUM(G34:AH34)</f>
        <v>30</v>
      </c>
    </row>
    <row r="35" spans="1:35" x14ac:dyDescent="0.35">
      <c r="A35" s="312"/>
      <c r="B35" s="312"/>
      <c r="C35" s="312"/>
      <c r="D35" s="312"/>
      <c r="E35" s="312"/>
      <c r="F35" s="316"/>
      <c r="G35" s="316"/>
      <c r="H35" s="316"/>
      <c r="I35" s="319"/>
      <c r="J35" s="315"/>
      <c r="K35" s="316"/>
      <c r="L35" s="316"/>
      <c r="M35" s="316"/>
      <c r="N35" s="316"/>
      <c r="O35" s="316"/>
      <c r="P35" s="316"/>
      <c r="Q35" s="316"/>
      <c r="R35" s="316"/>
      <c r="S35" s="316"/>
      <c r="T35" s="316"/>
      <c r="U35" s="316"/>
      <c r="V35" s="316"/>
      <c r="W35" s="316"/>
      <c r="X35" s="316"/>
      <c r="Y35" s="316"/>
      <c r="Z35" s="316"/>
      <c r="AA35" s="316"/>
      <c r="AB35" s="316"/>
      <c r="AC35" s="316"/>
      <c r="AD35" s="316"/>
      <c r="AE35" s="316"/>
      <c r="AF35" s="316"/>
      <c r="AG35" s="316"/>
      <c r="AH35" s="316"/>
      <c r="AI35" s="314">
        <f>SUM(G35:AH35)</f>
        <v>0</v>
      </c>
    </row>
    <row r="36" spans="1:35" x14ac:dyDescent="0.35">
      <c r="A36" s="312"/>
      <c r="B36" s="312"/>
      <c r="C36" s="312"/>
      <c r="D36" s="312"/>
      <c r="E36" s="312"/>
      <c r="F36" s="316"/>
      <c r="G36" s="316"/>
      <c r="H36" s="316"/>
      <c r="I36" s="319"/>
      <c r="J36" s="315"/>
      <c r="K36" s="316"/>
      <c r="L36" s="316"/>
      <c r="M36" s="316"/>
      <c r="N36" s="316"/>
      <c r="O36" s="316"/>
      <c r="P36" s="316"/>
      <c r="Q36" s="316"/>
      <c r="R36" s="316"/>
      <c r="S36" s="316"/>
      <c r="T36" s="316"/>
      <c r="U36" s="316"/>
      <c r="V36" s="316"/>
      <c r="W36" s="316"/>
      <c r="X36" s="316"/>
      <c r="Y36" s="316"/>
      <c r="Z36" s="316"/>
      <c r="AA36" s="316"/>
      <c r="AB36" s="316"/>
      <c r="AC36" s="316"/>
      <c r="AD36" s="316"/>
      <c r="AE36" s="316"/>
      <c r="AF36" s="316"/>
      <c r="AG36" s="316"/>
      <c r="AH36" s="316"/>
      <c r="AI36" s="314">
        <f>SUM(G36:AH36)</f>
        <v>0</v>
      </c>
    </row>
    <row r="37" spans="1:35" x14ac:dyDescent="0.35">
      <c r="A37" s="321"/>
      <c r="B37" s="322"/>
      <c r="C37" s="323"/>
      <c r="D37" s="333" t="s">
        <v>2051</v>
      </c>
      <c r="E37" s="324" t="s">
        <v>2131</v>
      </c>
      <c r="F37" s="325">
        <f t="shared" ref="F37:AH37" si="8">SUM(F33:F36)</f>
        <v>0</v>
      </c>
      <c r="G37" s="325">
        <f t="shared" si="8"/>
        <v>0</v>
      </c>
      <c r="H37" s="325">
        <f t="shared" si="8"/>
        <v>0</v>
      </c>
      <c r="I37" s="325">
        <f t="shared" si="8"/>
        <v>0</v>
      </c>
      <c r="J37" s="326">
        <f t="shared" si="8"/>
        <v>0</v>
      </c>
      <c r="K37" s="325">
        <f t="shared" si="8"/>
        <v>15</v>
      </c>
      <c r="L37" s="325">
        <f t="shared" si="8"/>
        <v>15</v>
      </c>
      <c r="M37" s="325">
        <f t="shared" si="8"/>
        <v>0</v>
      </c>
      <c r="N37" s="325">
        <f t="shared" si="8"/>
        <v>0</v>
      </c>
      <c r="O37" s="325">
        <f t="shared" si="8"/>
        <v>0</v>
      </c>
      <c r="P37" s="325">
        <f t="shared" si="8"/>
        <v>0</v>
      </c>
      <c r="Q37" s="325">
        <f t="shared" si="8"/>
        <v>0</v>
      </c>
      <c r="R37" s="325">
        <f t="shared" si="8"/>
        <v>0</v>
      </c>
      <c r="S37" s="325">
        <f t="shared" si="8"/>
        <v>15</v>
      </c>
      <c r="T37" s="325">
        <f t="shared" si="8"/>
        <v>15</v>
      </c>
      <c r="U37" s="325">
        <f t="shared" si="8"/>
        <v>15</v>
      </c>
      <c r="V37" s="325">
        <f t="shared" si="8"/>
        <v>15</v>
      </c>
      <c r="W37" s="325">
        <f t="shared" si="8"/>
        <v>0</v>
      </c>
      <c r="X37" s="325">
        <f t="shared" si="8"/>
        <v>0</v>
      </c>
      <c r="Y37" s="325">
        <f t="shared" si="8"/>
        <v>0</v>
      </c>
      <c r="Z37" s="325">
        <f t="shared" si="8"/>
        <v>0</v>
      </c>
      <c r="AA37" s="325">
        <f t="shared" si="8"/>
        <v>0</v>
      </c>
      <c r="AB37" s="325">
        <f t="shared" si="8"/>
        <v>0</v>
      </c>
      <c r="AC37" s="325">
        <f t="shared" si="8"/>
        <v>0</v>
      </c>
      <c r="AD37" s="325">
        <f t="shared" si="8"/>
        <v>0</v>
      </c>
      <c r="AE37" s="325">
        <f t="shared" si="8"/>
        <v>0</v>
      </c>
      <c r="AF37" s="325">
        <f t="shared" si="8"/>
        <v>0</v>
      </c>
      <c r="AG37" s="325">
        <f t="shared" si="8"/>
        <v>0</v>
      </c>
      <c r="AH37" s="327">
        <f t="shared" si="8"/>
        <v>0</v>
      </c>
      <c r="AI37" s="328">
        <f>SUM(G37:AH37)</f>
        <v>90</v>
      </c>
    </row>
  </sheetData>
  <mergeCells count="2">
    <mergeCell ref="A26:B26"/>
    <mergeCell ref="A32:B32"/>
  </mergeCells>
  <phoneticPr fontId="2"/>
  <conditionalFormatting sqref="F11:AH11 F18:AH18 F37:AH37 F31:AH31 F25:AH25">
    <cfRule type="cellIs" dxfId="804" priority="6" operator="equal">
      <formula>0</formula>
    </cfRule>
  </conditionalFormatting>
  <pageMargins left="0.7" right="0.7" top="0.75" bottom="0.75" header="0.3" footer="0.3"/>
  <legacy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A593B7-48DB-4DA2-BD66-B7850F385B35}">
  <sheetPr codeName="Sheet12"/>
  <dimension ref="A1:J50"/>
  <sheetViews>
    <sheetView workbookViewId="0">
      <pane ySplit="5" topLeftCell="A6" activePane="bottomLeft" state="frozenSplit"/>
      <selection pane="bottomLeft" activeCell="E19" sqref="E19"/>
    </sheetView>
  </sheetViews>
  <sheetFormatPr defaultColWidth="8.7109375" defaultRowHeight="15" x14ac:dyDescent="0.35"/>
  <cols>
    <col min="1" max="1" width="7.0703125" style="1" customWidth="1"/>
    <col min="2" max="2" width="19.640625" style="1" customWidth="1"/>
    <col min="3" max="3" width="17.92578125" style="1" customWidth="1"/>
    <col min="4" max="4" width="20.0703125" style="1" customWidth="1"/>
    <col min="5" max="5" width="19.35546875" style="1" customWidth="1"/>
    <col min="6" max="6" width="10.7109375" style="1" customWidth="1"/>
    <col min="7" max="7" width="3.92578125" style="1" customWidth="1"/>
    <col min="8" max="8" width="18.42578125" style="1" customWidth="1"/>
    <col min="9" max="10" width="12" style="1" customWidth="1"/>
    <col min="11" max="16384" width="8.7109375" style="1"/>
  </cols>
  <sheetData>
    <row r="1" spans="1:10" ht="22" x14ac:dyDescent="0.35">
      <c r="A1" s="109" t="s">
        <v>2381</v>
      </c>
      <c r="B1" s="109"/>
      <c r="H1" s="396">
        <f>I3</f>
        <v>0</v>
      </c>
      <c r="I1" s="396" t="s">
        <v>2358</v>
      </c>
    </row>
    <row r="2" spans="1:10" x14ac:dyDescent="0.35">
      <c r="A2" s="1" t="s">
        <v>2356</v>
      </c>
    </row>
    <row r="3" spans="1:10" x14ac:dyDescent="0.35">
      <c r="A3" s="1" t="s">
        <v>2357</v>
      </c>
      <c r="I3" s="313">
        <f>COUNTIF($I$5:$I$50,"適用を確認")</f>
        <v>0</v>
      </c>
    </row>
    <row r="4" spans="1:10" x14ac:dyDescent="0.35">
      <c r="A4" s="107" t="s">
        <v>2091</v>
      </c>
      <c r="B4" s="107" t="s">
        <v>2092</v>
      </c>
      <c r="C4" s="107" t="s">
        <v>2092</v>
      </c>
      <c r="D4" s="107" t="s">
        <v>182</v>
      </c>
      <c r="E4" s="107" t="s">
        <v>2093</v>
      </c>
      <c r="F4" s="107" t="s">
        <v>2094</v>
      </c>
      <c r="H4" s="107" t="s">
        <v>2093</v>
      </c>
      <c r="I4" s="446" t="s">
        <v>2379</v>
      </c>
      <c r="J4" s="446" t="s">
        <v>2380</v>
      </c>
    </row>
    <row r="6" spans="1:10" x14ac:dyDescent="0.35">
      <c r="A6" s="361" t="s">
        <v>2096</v>
      </c>
      <c r="B6" s="361" t="s">
        <v>2383</v>
      </c>
      <c r="C6" s="361" t="s">
        <v>2104</v>
      </c>
      <c r="D6" s="361" t="s">
        <v>2105</v>
      </c>
      <c r="E6" s="361" t="s">
        <v>2106</v>
      </c>
      <c r="F6" s="361" t="s">
        <v>2097</v>
      </c>
      <c r="H6" s="361" t="s">
        <v>1763</v>
      </c>
      <c r="I6" s="110" t="str">
        <f>IF(AND($B6="",$H6=""),"---",IF(AND(COUNTA($B6)&gt;0,$H6=""),"適用を確認","---"))</f>
        <v>---</v>
      </c>
      <c r="J6" s="110" t="str">
        <f>IF(AND($B6="",$H6=""),"---",IF(AND(LEN($B6)&gt;0,$H6=""),"部番登録して!!",IF($H6="（適用外）","---",IF(COUNTIF(CostDB!$A$4:$A$1000,$H6)=0,"コスト登録無し",IF(COUNTIF(CostDB!$A$4:$A$1000,$H6)&gt;0,"ok","???")))))</f>
        <v>ok</v>
      </c>
    </row>
    <row r="7" spans="1:10" x14ac:dyDescent="0.35">
      <c r="A7" s="361" t="s">
        <v>2095</v>
      </c>
      <c r="B7" s="361" t="s">
        <v>2117</v>
      </c>
      <c r="C7" s="361" t="s">
        <v>2118</v>
      </c>
      <c r="D7" s="361" t="s">
        <v>2119</v>
      </c>
      <c r="E7" s="361" t="s">
        <v>2120</v>
      </c>
      <c r="F7" s="361" t="s">
        <v>2098</v>
      </c>
      <c r="H7" s="361" t="s">
        <v>1467</v>
      </c>
      <c r="I7" s="110" t="str">
        <f t="shared" ref="I7:I49" si="0">IF(AND($B7="",$H7=""),"---",IF(AND(COUNTA($B7)&gt;0,$H7=""),"適用を確認","---"))</f>
        <v>---</v>
      </c>
      <c r="J7" s="110" t="str">
        <f>IF(AND($B7="",$H7=""),"---",IF(AND(LEN($B7)&gt;0,$H7=""),"部番登録して!!",IF($H7="（適用外）","---",IF(COUNTIF(CostDB!$A$4:$A$1000,$H7)=0,"コスト登録無し",IF(COUNTIF(CostDB!$A$4:$A$1000,$H7)&gt;0,"ok","???")))))</f>
        <v>ok</v>
      </c>
    </row>
    <row r="8" spans="1:10" x14ac:dyDescent="0.35">
      <c r="A8" s="361" t="s">
        <v>2095</v>
      </c>
      <c r="B8" s="361" t="s">
        <v>2382</v>
      </c>
      <c r="C8" s="361" t="s">
        <v>2110</v>
      </c>
      <c r="D8" s="361" t="s">
        <v>2111</v>
      </c>
      <c r="E8" s="361" t="s">
        <v>2112</v>
      </c>
      <c r="F8" s="361"/>
      <c r="H8" s="361" t="s">
        <v>1482</v>
      </c>
      <c r="I8" s="110" t="str">
        <f t="shared" si="0"/>
        <v>---</v>
      </c>
      <c r="J8" s="110" t="str">
        <f>IF(AND($B8="",$H8=""),"---",IF(AND(LEN($B8)&gt;0,$H8=""),"部番登録して!!",IF($H8="（適用外）","---",IF(COUNTIF(CostDB!$A$4:$A$1000,$H8)=0,"コスト登録無し",IF(COUNTIF(CostDB!$A$4:$A$1000,$H8)&gt;0,"ok","???")))))</f>
        <v>ok</v>
      </c>
    </row>
    <row r="9" spans="1:10" x14ac:dyDescent="0.35">
      <c r="A9" s="361" t="s">
        <v>2095</v>
      </c>
      <c r="B9" s="361" t="s">
        <v>2124</v>
      </c>
      <c r="C9" s="361" t="s">
        <v>2125</v>
      </c>
      <c r="D9" s="361" t="s">
        <v>2126</v>
      </c>
      <c r="E9" s="361" t="s">
        <v>2127</v>
      </c>
      <c r="F9" s="361"/>
      <c r="H9" s="361" t="s">
        <v>1513</v>
      </c>
      <c r="I9" s="110" t="str">
        <f t="shared" si="0"/>
        <v>---</v>
      </c>
      <c r="J9" s="110" t="str">
        <f>IF(AND($B9="",$H9=""),"---",IF(AND(LEN($B9)&gt;0,$H9=""),"部番登録して!!",IF($H9="（適用外）","---",IF(COUNTIF(CostDB!$A$4:$A$1000,$H9)=0,"コスト登録無し",IF(COUNTIF(CostDB!$A$4:$A$1000,$H9)&gt;0,"ok","???")))))</f>
        <v>ok</v>
      </c>
    </row>
    <row r="10" spans="1:10" x14ac:dyDescent="0.35">
      <c r="A10" s="362" t="s">
        <v>2095</v>
      </c>
      <c r="B10" s="362" t="s">
        <v>2121</v>
      </c>
      <c r="C10" s="362" t="s">
        <v>2122</v>
      </c>
      <c r="D10" s="362" t="s">
        <v>2123</v>
      </c>
      <c r="E10" s="362" t="s">
        <v>2109</v>
      </c>
      <c r="F10" s="362" t="s">
        <v>2097</v>
      </c>
      <c r="H10" s="362" t="s">
        <v>2378</v>
      </c>
      <c r="I10" s="110" t="str">
        <f t="shared" si="0"/>
        <v>---</v>
      </c>
      <c r="J10" s="110" t="str">
        <f>IF(AND($B10="",$H10=""),"---",IF(AND(LEN($B10)&gt;0,$H10=""),"部番登録して!!",IF($H10="（適用外）","---",IF(COUNTIF(CostDB!$A$4:$A$1000,$H10)=0,"コスト登録無し",IF(COUNTIF(CostDB!$A$4:$A$1000,$H10)&gt;0,"ok","???")))))</f>
        <v>コスト登録無し</v>
      </c>
    </row>
    <row r="11" spans="1:10" x14ac:dyDescent="0.35">
      <c r="A11" s="362" t="s">
        <v>2095</v>
      </c>
      <c r="B11" s="362" t="s">
        <v>2099</v>
      </c>
      <c r="C11" s="362" t="s">
        <v>2100</v>
      </c>
      <c r="D11" s="362" t="s">
        <v>2101</v>
      </c>
      <c r="E11" s="362" t="s">
        <v>2102</v>
      </c>
      <c r="F11" s="362" t="s">
        <v>2103</v>
      </c>
      <c r="H11" s="362" t="s">
        <v>1728</v>
      </c>
      <c r="I11" s="110" t="str">
        <f t="shared" si="0"/>
        <v>---</v>
      </c>
      <c r="J11" s="110" t="str">
        <f>IF(AND($B11="",$H11=""),"---",IF(AND(LEN($B11)&gt;0,$H11=""),"部番登録して!!",IF($H11="（適用外）","---",IF(COUNTIF(CostDB!$A$4:$A$1000,$H11)=0,"コスト登録無し",IF(COUNTIF(CostDB!$A$4:$A$1000,$H11)&gt;0,"ok","???")))))</f>
        <v>ok</v>
      </c>
    </row>
    <row r="12" spans="1:10" x14ac:dyDescent="0.35">
      <c r="A12" s="362" t="s">
        <v>2095</v>
      </c>
      <c r="B12" s="362" t="s">
        <v>2107</v>
      </c>
      <c r="C12" s="362" t="s">
        <v>2108</v>
      </c>
      <c r="D12" s="362" t="s">
        <v>2101</v>
      </c>
      <c r="E12" s="362" t="s">
        <v>2109</v>
      </c>
      <c r="F12" s="362" t="s">
        <v>2097</v>
      </c>
      <c r="H12" s="362" t="s">
        <v>1728</v>
      </c>
      <c r="I12" s="110" t="str">
        <f t="shared" si="0"/>
        <v>---</v>
      </c>
      <c r="J12" s="110" t="str">
        <f>IF(AND($B12="",$H12=""),"---",IF(AND(LEN($B12)&gt;0,$H12=""),"部番登録して!!",IF($H12="（適用外）","---",IF(COUNTIF(CostDB!$A$4:$A$1000,$H12)=0,"コスト登録無し",IF(COUNTIF(CostDB!$A$4:$A$1000,$H12)&gt;0,"ok","???")))))</f>
        <v>ok</v>
      </c>
    </row>
    <row r="13" spans="1:10" x14ac:dyDescent="0.35">
      <c r="A13" s="362" t="s">
        <v>2095</v>
      </c>
      <c r="B13" s="362" t="s">
        <v>2114</v>
      </c>
      <c r="C13" s="362" t="s">
        <v>2115</v>
      </c>
      <c r="D13" s="362" t="s">
        <v>2116</v>
      </c>
      <c r="E13" s="362" t="s">
        <v>2109</v>
      </c>
      <c r="F13" s="362" t="s">
        <v>2097</v>
      </c>
      <c r="H13" s="362" t="s">
        <v>1767</v>
      </c>
      <c r="I13" s="110" t="str">
        <f t="shared" si="0"/>
        <v>---</v>
      </c>
      <c r="J13" s="110" t="str">
        <f>IF(AND($B13="",$H13=""),"---",IF(AND(LEN($B13)&gt;0,$H13=""),"部番登録して!!",IF($H13="（適用外）","---",IF(COUNTIF(CostDB!$A$4:$A$1000,$H13)=0,"コスト登録無し",IF(COUNTIF(CostDB!$A$4:$A$1000,$H13)&gt;0,"ok","???")))))</f>
        <v>ok</v>
      </c>
    </row>
    <row r="14" spans="1:10" x14ac:dyDescent="0.35">
      <c r="A14" s="362" t="s">
        <v>2095</v>
      </c>
      <c r="B14" s="362" t="s">
        <v>2336</v>
      </c>
      <c r="C14" s="362" t="s">
        <v>2337</v>
      </c>
      <c r="D14" s="362" t="s">
        <v>2338</v>
      </c>
      <c r="E14" s="362" t="s">
        <v>2112</v>
      </c>
      <c r="F14" s="362"/>
      <c r="H14" s="362" t="s">
        <v>1711</v>
      </c>
      <c r="I14" s="110" t="str">
        <f t="shared" si="0"/>
        <v>---</v>
      </c>
      <c r="J14" s="110" t="str">
        <f>IF(AND($B14="",$H14=""),"---",IF(AND(LEN($B14)&gt;0,$H14=""),"部番登録して!!",IF($H14="（適用外）","---",IF(COUNTIF(CostDB!$A$4:$A$1000,$H14)=0,"コスト登録無し",IF(COUNTIF(CostDB!$A$4:$A$1000,$H14)&gt;0,"ok","???")))))</f>
        <v>ok</v>
      </c>
    </row>
    <row r="15" spans="1:10" x14ac:dyDescent="0.35">
      <c r="A15" s="362" t="s">
        <v>2095</v>
      </c>
      <c r="B15" s="362" t="s">
        <v>2339</v>
      </c>
      <c r="C15" s="362" t="s">
        <v>2340</v>
      </c>
      <c r="D15" s="362" t="s">
        <v>2341</v>
      </c>
      <c r="E15" s="362" t="s">
        <v>2109</v>
      </c>
      <c r="F15" s="362" t="s">
        <v>2097</v>
      </c>
      <c r="H15" s="362" t="s">
        <v>1718</v>
      </c>
      <c r="I15" s="110" t="str">
        <f t="shared" si="0"/>
        <v>---</v>
      </c>
      <c r="J15" s="110" t="str">
        <f>IF(AND($B15="",$H15=""),"---",IF(AND(LEN($B15)&gt;0,$H15=""),"部番登録して!!",IF($H15="（適用外）","---",IF(COUNTIF(CostDB!$A$4:$A$1000,$H15)=0,"コスト登録無し",IF(COUNTIF(CostDB!$A$4:$A$1000,$H15)&gt;0,"ok","???")))))</f>
        <v>ok</v>
      </c>
    </row>
    <row r="16" spans="1:10" x14ac:dyDescent="0.35">
      <c r="A16" s="362" t="s">
        <v>2095</v>
      </c>
      <c r="B16" s="362" t="s">
        <v>2342</v>
      </c>
      <c r="C16" s="362" t="s">
        <v>2343</v>
      </c>
      <c r="D16" s="362" t="s">
        <v>2344</v>
      </c>
      <c r="E16" s="362" t="s">
        <v>2109</v>
      </c>
      <c r="F16" s="362" t="s">
        <v>2097</v>
      </c>
      <c r="H16" s="362" t="s">
        <v>1734</v>
      </c>
      <c r="I16" s="110" t="str">
        <f t="shared" si="0"/>
        <v>---</v>
      </c>
      <c r="J16" s="110" t="str">
        <f>IF(AND($B16="",$H16=""),"---",IF(AND(LEN($B16)&gt;0,$H16=""),"部番登録して!!",IF($H16="（適用外）","---",IF(COUNTIF(CostDB!$A$4:$A$1000,$H16)=0,"コスト登録無し",IF(COUNTIF(CostDB!$A$4:$A$1000,$H16)&gt;0,"ok","???")))))</f>
        <v>ok</v>
      </c>
    </row>
    <row r="17" spans="1:10" x14ac:dyDescent="0.35">
      <c r="A17" s="362" t="s">
        <v>2095</v>
      </c>
      <c r="B17" s="362" t="s">
        <v>2345</v>
      </c>
      <c r="C17" s="362" t="s">
        <v>2346</v>
      </c>
      <c r="D17" s="362" t="s">
        <v>2347</v>
      </c>
      <c r="E17" s="362" t="s">
        <v>2348</v>
      </c>
      <c r="F17" s="362" t="s">
        <v>2098</v>
      </c>
      <c r="H17" s="362" t="s">
        <v>1520</v>
      </c>
      <c r="I17" s="110" t="str">
        <f t="shared" si="0"/>
        <v>---</v>
      </c>
      <c r="J17" s="110" t="str">
        <f>IF(AND($B17="",$H17=""),"---",IF(AND(LEN($B17)&gt;0,$H17=""),"部番登録して!!",IF($H17="（適用外）","---",IF(COUNTIF(CostDB!$A$4:$A$1000,$H17)=0,"コスト登録無し",IF(COUNTIF(CostDB!$A$4:$A$1000,$H17)&gt;0,"ok","???")))))</f>
        <v>ok</v>
      </c>
    </row>
    <row r="18" spans="1:10" x14ac:dyDescent="0.35">
      <c r="A18" s="362" t="s">
        <v>2095</v>
      </c>
      <c r="B18" s="362" t="s">
        <v>2349</v>
      </c>
      <c r="C18" s="362" t="s">
        <v>2350</v>
      </c>
      <c r="D18" s="362" t="s">
        <v>2351</v>
      </c>
      <c r="E18" s="362" t="s">
        <v>2352</v>
      </c>
      <c r="F18" s="362" t="s">
        <v>2113</v>
      </c>
      <c r="H18" s="362" t="s">
        <v>1700</v>
      </c>
      <c r="I18" s="110" t="str">
        <f t="shared" si="0"/>
        <v>---</v>
      </c>
      <c r="J18" s="110" t="str">
        <f>IF(AND($B18="",$H18=""),"---",IF(AND(LEN($B18)&gt;0,$H18=""),"部番登録して!!",IF($H18="（適用外）","---",IF(COUNTIF(CostDB!$A$4:$A$1000,$H18)=0,"コスト登録無し",IF(COUNTIF(CostDB!$A$4:$A$1000,$H18)&gt;0,"ok","???")))))</f>
        <v>ok</v>
      </c>
    </row>
    <row r="19" spans="1:10" x14ac:dyDescent="0.35">
      <c r="A19" s="362"/>
      <c r="B19" s="362"/>
      <c r="C19" s="362"/>
      <c r="D19" s="362"/>
      <c r="E19" s="362"/>
      <c r="F19" s="362"/>
      <c r="H19" s="362"/>
      <c r="I19" s="110" t="str">
        <f t="shared" si="0"/>
        <v>---</v>
      </c>
      <c r="J19" s="110" t="str">
        <f>IF(AND($B19="",$H19=""),"---",IF(AND(LEN($B19)&gt;0,$H19=""),"部番登録して!!",IF($H19="（適用外）","---",IF(COUNTIF(CostDB!$A$4:$A$1000,$H19)=0,"コスト登録無し",IF(COUNTIF(CostDB!$A$4:$A$1000,$H19)&gt;0,"ok","???")))))</f>
        <v>---</v>
      </c>
    </row>
    <row r="20" spans="1:10" x14ac:dyDescent="0.35">
      <c r="A20" s="362"/>
      <c r="B20" s="362"/>
      <c r="C20" s="362"/>
      <c r="D20" s="362"/>
      <c r="E20" s="362"/>
      <c r="F20" s="362"/>
      <c r="H20" s="362"/>
      <c r="I20" s="110" t="str">
        <f t="shared" si="0"/>
        <v>---</v>
      </c>
      <c r="J20" s="110" t="str">
        <f>IF(AND($B20="",$H20=""),"---",IF(AND(LEN($B20)&gt;0,$H20=""),"部番登録して!!",IF($H20="（適用外）","---",IF(COUNTIF(CostDB!$A$4:$A$1000,$H20)=0,"コスト登録無し",IF(COUNTIF(CostDB!$A$4:$A$1000,$H20)&gt;0,"ok","???")))))</f>
        <v>---</v>
      </c>
    </row>
    <row r="21" spans="1:10" x14ac:dyDescent="0.35">
      <c r="A21" s="362"/>
      <c r="B21" s="362"/>
      <c r="C21" s="362"/>
      <c r="D21" s="362"/>
      <c r="E21" s="362"/>
      <c r="F21" s="362"/>
      <c r="H21" s="362"/>
      <c r="I21" s="110" t="str">
        <f t="shared" si="0"/>
        <v>---</v>
      </c>
      <c r="J21" s="110" t="str">
        <f>IF(AND($B21="",$H21=""),"---",IF(AND(LEN($B21)&gt;0,$H21=""),"部番登録して!!",IF($H21="（適用外）","---",IF(COUNTIF(CostDB!$A$4:$A$1000,$H21)=0,"コスト登録無し",IF(COUNTIF(CostDB!$A$4:$A$1000,$H21)&gt;0,"ok","???")))))</f>
        <v>---</v>
      </c>
    </row>
    <row r="22" spans="1:10" x14ac:dyDescent="0.35">
      <c r="A22" s="362"/>
      <c r="B22" s="362"/>
      <c r="C22" s="362"/>
      <c r="D22" s="362"/>
      <c r="E22" s="362"/>
      <c r="F22" s="362"/>
      <c r="H22" s="362"/>
      <c r="I22" s="110" t="str">
        <f t="shared" si="0"/>
        <v>---</v>
      </c>
      <c r="J22" s="110" t="str">
        <f>IF(AND($B22="",$H22=""),"---",IF(AND(LEN($B22)&gt;0,$H22=""),"部番登録して!!",IF($H22="（適用外）","---",IF(COUNTIF(CostDB!$A$4:$A$1000,$H22)=0,"コスト登録無し",IF(COUNTIF(CostDB!$A$4:$A$1000,$H22)&gt;0,"ok","???")))))</f>
        <v>---</v>
      </c>
    </row>
    <row r="23" spans="1:10" x14ac:dyDescent="0.35">
      <c r="A23" s="362"/>
      <c r="B23" s="362"/>
      <c r="C23" s="362"/>
      <c r="D23" s="362"/>
      <c r="E23" s="362"/>
      <c r="F23" s="362"/>
      <c r="H23" s="362"/>
      <c r="I23" s="110" t="str">
        <f t="shared" si="0"/>
        <v>---</v>
      </c>
      <c r="J23" s="110" t="str">
        <f>IF(AND($B23="",$H23=""),"---",IF(AND(LEN($B23)&gt;0,$H23=""),"部番登録して!!",IF($H23="（適用外）","---",IF(COUNTIF(CostDB!$A$4:$A$1000,$H23)=0,"コスト登録無し",IF(COUNTIF(CostDB!$A$4:$A$1000,$H23)&gt;0,"ok","???")))))</f>
        <v>---</v>
      </c>
    </row>
    <row r="24" spans="1:10" x14ac:dyDescent="0.35">
      <c r="A24" s="362"/>
      <c r="B24" s="362"/>
      <c r="C24" s="362"/>
      <c r="D24" s="362"/>
      <c r="E24" s="362"/>
      <c r="F24" s="362"/>
      <c r="H24" s="362"/>
      <c r="I24" s="110" t="str">
        <f t="shared" si="0"/>
        <v>---</v>
      </c>
      <c r="J24" s="110" t="str">
        <f>IF(AND($B24="",$H24=""),"---",IF(AND(LEN($B24)&gt;0,$H24=""),"部番登録して!!",IF($H24="（適用外）","---",IF(COUNTIF(CostDB!$A$4:$A$1000,$H24)=0,"コスト登録無し",IF(COUNTIF(CostDB!$A$4:$A$1000,$H24)&gt;0,"ok","???")))))</f>
        <v>---</v>
      </c>
    </row>
    <row r="25" spans="1:10" x14ac:dyDescent="0.35">
      <c r="A25" s="362"/>
      <c r="B25" s="362"/>
      <c r="C25" s="362"/>
      <c r="D25" s="362"/>
      <c r="E25" s="362"/>
      <c r="F25" s="362"/>
      <c r="H25" s="362"/>
      <c r="I25" s="110" t="str">
        <f t="shared" si="0"/>
        <v>---</v>
      </c>
      <c r="J25" s="110" t="str">
        <f>IF(AND($B25="",$H25=""),"---",IF(AND(LEN($B25)&gt;0,$H25=""),"部番登録して!!",IF($H25="（適用外）","---",IF(COUNTIF(CostDB!$A$4:$A$1000,$H25)=0,"コスト登録無し",IF(COUNTIF(CostDB!$A$4:$A$1000,$H25)&gt;0,"ok","???")))))</f>
        <v>---</v>
      </c>
    </row>
    <row r="26" spans="1:10" x14ac:dyDescent="0.35">
      <c r="A26" s="362"/>
      <c r="B26" s="362"/>
      <c r="C26" s="362"/>
      <c r="D26" s="362"/>
      <c r="E26" s="362"/>
      <c r="F26" s="362"/>
      <c r="H26" s="362"/>
      <c r="I26" s="110" t="str">
        <f t="shared" si="0"/>
        <v>---</v>
      </c>
      <c r="J26" s="110" t="str">
        <f>IF(AND($B26="",$H26=""),"---",IF(AND(LEN($B26)&gt;0,$H26=""),"部番登録して!!",IF($H26="（適用外）","---",IF(COUNTIF(CostDB!$A$4:$A$1000,$H26)=0,"コスト登録無し",IF(COUNTIF(CostDB!$A$4:$A$1000,$H26)&gt;0,"ok","???")))))</f>
        <v>---</v>
      </c>
    </row>
    <row r="27" spans="1:10" x14ac:dyDescent="0.35">
      <c r="A27" s="362"/>
      <c r="B27" s="362"/>
      <c r="C27" s="362"/>
      <c r="D27" s="362"/>
      <c r="E27" s="362"/>
      <c r="F27" s="362"/>
      <c r="H27" s="362"/>
      <c r="I27" s="110" t="str">
        <f t="shared" si="0"/>
        <v>---</v>
      </c>
      <c r="J27" s="110" t="str">
        <f>IF(AND($B27="",$H27=""),"---",IF(AND(LEN($B27)&gt;0,$H27=""),"部番登録して!!",IF($H27="（適用外）","---",IF(COUNTIF(CostDB!$A$4:$A$1000,$H27)=0,"コスト登録無し",IF(COUNTIF(CostDB!$A$4:$A$1000,$H27)&gt;0,"ok","???")))))</f>
        <v>---</v>
      </c>
    </row>
    <row r="28" spans="1:10" x14ac:dyDescent="0.35">
      <c r="A28" s="362"/>
      <c r="B28" s="362"/>
      <c r="C28" s="362"/>
      <c r="D28" s="362"/>
      <c r="E28" s="362"/>
      <c r="F28" s="362"/>
      <c r="H28" s="362"/>
      <c r="I28" s="110" t="str">
        <f t="shared" si="0"/>
        <v>---</v>
      </c>
      <c r="J28" s="110" t="str">
        <f>IF(AND($B28="",$H28=""),"---",IF(AND(LEN($B28)&gt;0,$H28=""),"部番登録して!!",IF($H28="（適用外）","---",IF(COUNTIF(CostDB!$A$4:$A$1000,$H28)=0,"コスト登録無し",IF(COUNTIF(CostDB!$A$4:$A$1000,$H28)&gt;0,"ok","???")))))</f>
        <v>---</v>
      </c>
    </row>
    <row r="29" spans="1:10" x14ac:dyDescent="0.35">
      <c r="A29" s="362"/>
      <c r="B29" s="362"/>
      <c r="C29" s="362"/>
      <c r="D29" s="362"/>
      <c r="E29" s="362"/>
      <c r="F29" s="362"/>
      <c r="H29" s="362"/>
      <c r="I29" s="110" t="str">
        <f t="shared" si="0"/>
        <v>---</v>
      </c>
      <c r="J29" s="110" t="str">
        <f>IF(AND($B29="",$H29=""),"---",IF(AND(LEN($B29)&gt;0,$H29=""),"部番登録して!!",IF($H29="（適用外）","---",IF(COUNTIF(CostDB!$A$4:$A$1000,$H29)=0,"コスト登録無し",IF(COUNTIF(CostDB!$A$4:$A$1000,$H29)&gt;0,"ok","???")))))</f>
        <v>---</v>
      </c>
    </row>
    <row r="30" spans="1:10" x14ac:dyDescent="0.35">
      <c r="A30" s="362"/>
      <c r="B30" s="362"/>
      <c r="C30" s="362"/>
      <c r="D30" s="362"/>
      <c r="E30" s="362"/>
      <c r="F30" s="362"/>
      <c r="H30" s="362"/>
      <c r="I30" s="110" t="str">
        <f t="shared" si="0"/>
        <v>---</v>
      </c>
      <c r="J30" s="110" t="str">
        <f>IF(AND($B30="",$H30=""),"---",IF(AND(LEN($B30)&gt;0,$H30=""),"部番登録して!!",IF($H30="（適用外）","---",IF(COUNTIF(CostDB!$A$4:$A$1000,$H30)=0,"コスト登録無し",IF(COUNTIF(CostDB!$A$4:$A$1000,$H30)&gt;0,"ok","???")))))</f>
        <v>---</v>
      </c>
    </row>
    <row r="31" spans="1:10" x14ac:dyDescent="0.35">
      <c r="A31" s="362"/>
      <c r="B31" s="362"/>
      <c r="C31" s="362"/>
      <c r="D31" s="362"/>
      <c r="E31" s="362"/>
      <c r="F31" s="362"/>
      <c r="H31" s="362"/>
      <c r="I31" s="110" t="str">
        <f t="shared" si="0"/>
        <v>---</v>
      </c>
      <c r="J31" s="110" t="str">
        <f>IF(AND($B31="",$H31=""),"---",IF(AND(LEN($B31)&gt;0,$H31=""),"部番登録して!!",IF($H31="（適用外）","---",IF(COUNTIF(CostDB!$A$4:$A$1000,$H31)=0,"コスト登録無し",IF(COUNTIF(CostDB!$A$4:$A$1000,$H31)&gt;0,"ok","???")))))</f>
        <v>---</v>
      </c>
    </row>
    <row r="32" spans="1:10" x14ac:dyDescent="0.35">
      <c r="A32" s="362"/>
      <c r="B32" s="362"/>
      <c r="C32" s="362"/>
      <c r="D32" s="362"/>
      <c r="E32" s="362"/>
      <c r="F32" s="362"/>
      <c r="H32" s="362"/>
      <c r="I32" s="110" t="str">
        <f t="shared" si="0"/>
        <v>---</v>
      </c>
      <c r="J32" s="110" t="str">
        <f>IF(AND($B32="",$H32=""),"---",IF(AND(LEN($B32)&gt;0,$H32=""),"部番登録して!!",IF($H32="（適用外）","---",IF(COUNTIF(CostDB!$A$4:$A$1000,$H32)=0,"コスト登録無し",IF(COUNTIF(CostDB!$A$4:$A$1000,$H32)&gt;0,"ok","???")))))</f>
        <v>---</v>
      </c>
    </row>
    <row r="33" spans="1:10" x14ac:dyDescent="0.35">
      <c r="A33" s="362"/>
      <c r="B33" s="362"/>
      <c r="C33" s="362"/>
      <c r="D33" s="362"/>
      <c r="E33" s="362"/>
      <c r="F33" s="362"/>
      <c r="H33" s="362"/>
      <c r="I33" s="110" t="str">
        <f t="shared" si="0"/>
        <v>---</v>
      </c>
      <c r="J33" s="110" t="str">
        <f>IF(AND($B33="",$H33=""),"---",IF(AND(LEN($B33)&gt;0,$H33=""),"部番登録して!!",IF($H33="（適用外）","---",IF(COUNTIF(CostDB!$A$4:$A$1000,$H33)=0,"コスト登録無し",IF(COUNTIF(CostDB!$A$4:$A$1000,$H33)&gt;0,"ok","???")))))</f>
        <v>---</v>
      </c>
    </row>
    <row r="34" spans="1:10" x14ac:dyDescent="0.35">
      <c r="A34" s="362"/>
      <c r="B34" s="362"/>
      <c r="C34" s="362"/>
      <c r="D34" s="362"/>
      <c r="E34" s="362"/>
      <c r="F34" s="362"/>
      <c r="H34" s="362"/>
      <c r="I34" s="110" t="str">
        <f t="shared" si="0"/>
        <v>---</v>
      </c>
      <c r="J34" s="110" t="str">
        <f>IF(AND($B34="",$H34=""),"---",IF(AND(LEN($B34)&gt;0,$H34=""),"部番登録して!!",IF($H34="（適用外）","---",IF(COUNTIF(CostDB!$A$4:$A$1000,$H34)=0,"コスト登録無し",IF(COUNTIF(CostDB!$A$4:$A$1000,$H34)&gt;0,"ok","???")))))</f>
        <v>---</v>
      </c>
    </row>
    <row r="35" spans="1:10" x14ac:dyDescent="0.35">
      <c r="A35" s="362"/>
      <c r="B35" s="362"/>
      <c r="C35" s="362"/>
      <c r="D35" s="362"/>
      <c r="E35" s="362"/>
      <c r="F35" s="362"/>
      <c r="H35" s="362"/>
      <c r="I35" s="110" t="str">
        <f t="shared" si="0"/>
        <v>---</v>
      </c>
      <c r="J35" s="110" t="str">
        <f>IF(AND($B35="",$H35=""),"---",IF(AND(LEN($B35)&gt;0,$H35=""),"部番登録して!!",IF($H35="（適用外）","---",IF(COUNTIF(CostDB!$A$4:$A$1000,$H35)=0,"コスト登録無し",IF(COUNTIF(CostDB!$A$4:$A$1000,$H35)&gt;0,"ok","???")))))</f>
        <v>---</v>
      </c>
    </row>
    <row r="36" spans="1:10" x14ac:dyDescent="0.35">
      <c r="A36" s="362"/>
      <c r="B36" s="362"/>
      <c r="C36" s="362"/>
      <c r="D36" s="362"/>
      <c r="E36" s="362"/>
      <c r="F36" s="362"/>
      <c r="H36" s="362"/>
      <c r="I36" s="110" t="str">
        <f t="shared" si="0"/>
        <v>---</v>
      </c>
      <c r="J36" s="110" t="str">
        <f>IF(AND($B36="",$H36=""),"---",IF(AND(LEN($B36)&gt;0,$H36=""),"部番登録して!!",IF($H36="（適用外）","---",IF(COUNTIF(CostDB!$A$4:$A$1000,$H36)=0,"コスト登録無し",IF(COUNTIF(CostDB!$A$4:$A$1000,$H36)&gt;0,"ok","???")))))</f>
        <v>---</v>
      </c>
    </row>
    <row r="37" spans="1:10" x14ac:dyDescent="0.35">
      <c r="A37" s="362"/>
      <c r="B37" s="362"/>
      <c r="C37" s="362"/>
      <c r="D37" s="362"/>
      <c r="E37" s="362"/>
      <c r="F37" s="362"/>
      <c r="H37" s="362"/>
      <c r="I37" s="110" t="str">
        <f t="shared" si="0"/>
        <v>---</v>
      </c>
      <c r="J37" s="110" t="str">
        <f>IF(AND($B37="",$H37=""),"---",IF(AND(LEN($B37)&gt;0,$H37=""),"部番登録して!!",IF($H37="（適用外）","---",IF(COUNTIF(CostDB!$A$4:$A$1000,$H37)=0,"コスト登録無し",IF(COUNTIF(CostDB!$A$4:$A$1000,$H37)&gt;0,"ok","???")))))</f>
        <v>---</v>
      </c>
    </row>
    <row r="38" spans="1:10" x14ac:dyDescent="0.35">
      <c r="A38" s="362"/>
      <c r="B38" s="362"/>
      <c r="C38" s="362"/>
      <c r="D38" s="362"/>
      <c r="E38" s="362"/>
      <c r="F38" s="362"/>
      <c r="H38" s="362"/>
      <c r="I38" s="110" t="str">
        <f t="shared" si="0"/>
        <v>---</v>
      </c>
      <c r="J38" s="110" t="str">
        <f>IF(AND($B38="",$H38=""),"---",IF(AND(LEN($B38)&gt;0,$H38=""),"部番登録して!!",IF($H38="（適用外）","---",IF(COUNTIF(CostDB!$A$4:$A$1000,$H38)=0,"コスト登録無し",IF(COUNTIF(CostDB!$A$4:$A$1000,$H38)&gt;0,"ok","???")))))</f>
        <v>---</v>
      </c>
    </row>
    <row r="39" spans="1:10" x14ac:dyDescent="0.35">
      <c r="A39" s="362"/>
      <c r="B39" s="362"/>
      <c r="C39" s="362"/>
      <c r="D39" s="362"/>
      <c r="E39" s="362"/>
      <c r="F39" s="362"/>
      <c r="H39" s="362"/>
      <c r="I39" s="110" t="str">
        <f t="shared" si="0"/>
        <v>---</v>
      </c>
      <c r="J39" s="110" t="str">
        <f>IF(AND($B39="",$H39=""),"---",IF(AND(LEN($B39)&gt;0,$H39=""),"部番登録して!!",IF($H39="（適用外）","---",IF(COUNTIF(CostDB!$A$4:$A$1000,$H39)=0,"コスト登録無し",IF(COUNTIF(CostDB!$A$4:$A$1000,$H39)&gt;0,"ok","???")))))</f>
        <v>---</v>
      </c>
    </row>
    <row r="40" spans="1:10" x14ac:dyDescent="0.35">
      <c r="A40" s="362"/>
      <c r="B40" s="362"/>
      <c r="C40" s="362"/>
      <c r="D40" s="362"/>
      <c r="E40" s="362"/>
      <c r="F40" s="362"/>
      <c r="H40" s="362"/>
      <c r="I40" s="110" t="str">
        <f t="shared" si="0"/>
        <v>---</v>
      </c>
      <c r="J40" s="110" t="str">
        <f>IF(AND($B40="",$H40=""),"---",IF(AND(LEN($B40)&gt;0,$H40=""),"部番登録して!!",IF($H40="（適用外）","---",IF(COUNTIF(CostDB!$A$4:$A$1000,$H40)=0,"コスト登録無し",IF(COUNTIF(CostDB!$A$4:$A$1000,$H40)&gt;0,"ok","???")))))</f>
        <v>---</v>
      </c>
    </row>
    <row r="41" spans="1:10" x14ac:dyDescent="0.35">
      <c r="A41" s="362"/>
      <c r="B41" s="362"/>
      <c r="C41" s="362"/>
      <c r="D41" s="362"/>
      <c r="E41" s="362"/>
      <c r="F41" s="362"/>
      <c r="H41" s="362"/>
      <c r="I41" s="110" t="str">
        <f t="shared" si="0"/>
        <v>---</v>
      </c>
      <c r="J41" s="110" t="str">
        <f>IF(AND($B41="",$H41=""),"---",IF(AND(LEN($B41)&gt;0,$H41=""),"部番登録して!!",IF($H41="（適用外）","---",IF(COUNTIF(CostDB!$A$4:$A$1000,$H41)=0,"コスト登録無し",IF(COUNTIF(CostDB!$A$4:$A$1000,$H41)&gt;0,"ok","???")))))</f>
        <v>---</v>
      </c>
    </row>
    <row r="42" spans="1:10" x14ac:dyDescent="0.35">
      <c r="A42" s="362"/>
      <c r="B42" s="362"/>
      <c r="C42" s="362"/>
      <c r="D42" s="362"/>
      <c r="E42" s="362"/>
      <c r="F42" s="362"/>
      <c r="H42" s="362"/>
      <c r="I42" s="110" t="str">
        <f t="shared" si="0"/>
        <v>---</v>
      </c>
      <c r="J42" s="110" t="str">
        <f>IF(AND($B42="",$H42=""),"---",IF(AND(LEN($B42)&gt;0,$H42=""),"部番登録して!!",IF($H42="（適用外）","---",IF(COUNTIF(CostDB!$A$4:$A$1000,$H42)=0,"コスト登録無し",IF(COUNTIF(CostDB!$A$4:$A$1000,$H42)&gt;0,"ok","???")))))</f>
        <v>---</v>
      </c>
    </row>
    <row r="43" spans="1:10" x14ac:dyDescent="0.35">
      <c r="A43" s="362"/>
      <c r="B43" s="362"/>
      <c r="C43" s="362"/>
      <c r="D43" s="362"/>
      <c r="E43" s="362"/>
      <c r="F43" s="362"/>
      <c r="H43" s="362"/>
      <c r="I43" s="110" t="str">
        <f t="shared" si="0"/>
        <v>---</v>
      </c>
      <c r="J43" s="110" t="str">
        <f>IF(AND($B43="",$H43=""),"---",IF(AND(LEN($B43)&gt;0,$H43=""),"部番登録して!!",IF($H43="（適用外）","---",IF(COUNTIF(CostDB!$A$4:$A$1000,$H43)=0,"コスト登録無し",IF(COUNTIF(CostDB!$A$4:$A$1000,$H43)&gt;0,"ok","???")))))</f>
        <v>---</v>
      </c>
    </row>
    <row r="44" spans="1:10" x14ac:dyDescent="0.35">
      <c r="A44" s="362"/>
      <c r="B44" s="362"/>
      <c r="C44" s="362"/>
      <c r="D44" s="362"/>
      <c r="E44" s="362"/>
      <c r="F44" s="362"/>
      <c r="H44" s="362"/>
      <c r="I44" s="110" t="str">
        <f t="shared" si="0"/>
        <v>---</v>
      </c>
      <c r="J44" s="110" t="str">
        <f>IF(AND($B44="",$H44=""),"---",IF(AND(LEN($B44)&gt;0,$H44=""),"部番登録して!!",IF($H44="（適用外）","---",IF(COUNTIF(CostDB!$A$4:$A$1000,$H44)=0,"コスト登録無し",IF(COUNTIF(CostDB!$A$4:$A$1000,$H44)&gt;0,"ok","???")))))</f>
        <v>---</v>
      </c>
    </row>
    <row r="45" spans="1:10" x14ac:dyDescent="0.35">
      <c r="A45" s="362"/>
      <c r="B45" s="362"/>
      <c r="C45" s="362"/>
      <c r="D45" s="362"/>
      <c r="E45" s="362"/>
      <c r="F45" s="362"/>
      <c r="H45" s="362"/>
      <c r="I45" s="110" t="str">
        <f t="shared" si="0"/>
        <v>---</v>
      </c>
      <c r="J45" s="110" t="str">
        <f>IF(AND($B45="",$H45=""),"---",IF(AND(LEN($B45)&gt;0,$H45=""),"部番登録して!!",IF($H45="（適用外）","---",IF(COUNTIF(CostDB!$A$4:$A$1000,$H45)=0,"コスト登録無し",IF(COUNTIF(CostDB!$A$4:$A$1000,$H45)&gt;0,"ok","???")))))</f>
        <v>---</v>
      </c>
    </row>
    <row r="46" spans="1:10" x14ac:dyDescent="0.35">
      <c r="A46" s="362"/>
      <c r="B46" s="362"/>
      <c r="C46" s="362"/>
      <c r="D46" s="362"/>
      <c r="E46" s="362"/>
      <c r="F46" s="362"/>
      <c r="H46" s="362"/>
      <c r="I46" s="110" t="str">
        <f t="shared" si="0"/>
        <v>---</v>
      </c>
      <c r="J46" s="110" t="str">
        <f>IF(AND($B46="",$H46=""),"---",IF(AND(LEN($B46)&gt;0,$H46=""),"部番登録して!!",IF($H46="（適用外）","---",IF(COUNTIF(CostDB!$A$4:$A$1000,$H46)=0,"コスト登録無し",IF(COUNTIF(CostDB!$A$4:$A$1000,$H46)&gt;0,"ok","???")))))</f>
        <v>---</v>
      </c>
    </row>
    <row r="47" spans="1:10" x14ac:dyDescent="0.35">
      <c r="A47" s="362"/>
      <c r="B47" s="362"/>
      <c r="C47" s="362"/>
      <c r="D47" s="362"/>
      <c r="E47" s="362"/>
      <c r="F47" s="362"/>
      <c r="H47" s="362"/>
      <c r="I47" s="110" t="str">
        <f t="shared" si="0"/>
        <v>---</v>
      </c>
      <c r="J47" s="110" t="str">
        <f>IF(AND($B47="",$H47=""),"---",IF(AND(LEN($B47)&gt;0,$H47=""),"部番登録して!!",IF($H47="（適用外）","---",IF(COUNTIF(CostDB!$A$4:$A$1000,$H47)=0,"コスト登録無し",IF(COUNTIF(CostDB!$A$4:$A$1000,$H47)&gt;0,"ok","???")))))</f>
        <v>---</v>
      </c>
    </row>
    <row r="48" spans="1:10" x14ac:dyDescent="0.35">
      <c r="A48" s="362"/>
      <c r="B48" s="362"/>
      <c r="C48" s="362"/>
      <c r="D48" s="362"/>
      <c r="E48" s="362"/>
      <c r="F48" s="362"/>
      <c r="H48" s="362"/>
      <c r="I48" s="110" t="str">
        <f t="shared" si="0"/>
        <v>---</v>
      </c>
      <c r="J48" s="110" t="str">
        <f>IF(AND($B48="",$H48=""),"---",IF(AND(LEN($B48)&gt;0,$H48=""),"部番登録して!!",IF($H48="（適用外）","---",IF(COUNTIF(CostDB!$A$4:$A$1000,$H48)=0,"コスト登録無し",IF(COUNTIF(CostDB!$A$4:$A$1000,$H48)&gt;0,"ok","???")))))</f>
        <v>---</v>
      </c>
    </row>
    <row r="49" spans="1:10" x14ac:dyDescent="0.35">
      <c r="A49" s="362"/>
      <c r="B49" s="362"/>
      <c r="C49" s="362"/>
      <c r="D49" s="362"/>
      <c r="E49" s="362"/>
      <c r="F49" s="362"/>
      <c r="H49" s="362"/>
      <c r="I49" s="110" t="str">
        <f t="shared" si="0"/>
        <v>---</v>
      </c>
      <c r="J49" s="110" t="str">
        <f>IF(AND($B49="",$H49=""),"---",IF(AND(LEN($B49)&gt;0,$H49=""),"部番登録して!!",IF($H49="（適用外）","---",IF(COUNTIF(CostDB!$A$4:$A$1000,$H49)=0,"コスト登録無し",IF(COUNTIF(CostDB!$A$4:$A$1000,$H49)&gt;0,"ok","???")))))</f>
        <v>---</v>
      </c>
    </row>
    <row r="50" spans="1:10" x14ac:dyDescent="0.35">
      <c r="A50" s="528"/>
      <c r="B50" s="529"/>
      <c r="C50" s="529"/>
      <c r="D50" s="529"/>
      <c r="E50" s="529"/>
      <c r="F50" s="529"/>
    </row>
  </sheetData>
  <autoFilter ref="A5:J50" xr:uid="{D8A593B7-48DB-4DA2-BD66-B7850F385B35}"/>
  <mergeCells count="1">
    <mergeCell ref="A50:F50"/>
  </mergeCells>
  <phoneticPr fontId="2"/>
  <conditionalFormatting sqref="I6:I49">
    <cfRule type="cellIs" dxfId="803" priority="4" operator="equal">
      <formula>"適用を確認"</formula>
    </cfRule>
  </conditionalFormatting>
  <conditionalFormatting sqref="J6:J49">
    <cfRule type="cellIs" dxfId="802" priority="3" operator="equal">
      <formula>"適用を確認"</formula>
    </cfRule>
  </conditionalFormatting>
  <conditionalFormatting sqref="J6:J49">
    <cfRule type="cellIs" dxfId="801" priority="2" operator="equal">
      <formula>"コスト登録無し"</formula>
    </cfRule>
  </conditionalFormatting>
  <conditionalFormatting sqref="J6:J49">
    <cfRule type="cellIs" dxfId="800" priority="1" operator="equal">
      <formula>"部番登録して!!"</formula>
    </cfRule>
  </conditionalFormatting>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34501B-7092-410E-BDCB-75F21870AFAF}">
  <sheetPr codeName="Sheet13">
    <tabColor theme="1"/>
  </sheetPr>
  <dimension ref="A1"/>
  <sheetViews>
    <sheetView workbookViewId="0">
      <selection activeCell="E7" sqref="E7"/>
    </sheetView>
  </sheetViews>
  <sheetFormatPr defaultColWidth="8.7109375" defaultRowHeight="15" x14ac:dyDescent="0.35"/>
  <cols>
    <col min="1" max="16384" width="8.7109375" style="302"/>
  </cols>
  <sheetData/>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C1AE3C-9851-4F9A-BED2-37F3EAF58F2E}">
  <sheetPr codeName="Sheet14">
    <tabColor rgb="FFFFC000"/>
  </sheetPr>
  <dimension ref="A1:CJ895"/>
  <sheetViews>
    <sheetView zoomScale="70" zoomScaleNormal="70" workbookViewId="0">
      <pane xSplit="10" ySplit="10" topLeftCell="K336" activePane="bottomRight" state="frozenSplit"/>
      <selection pane="topRight" activeCell="K1" sqref="K1"/>
      <selection pane="bottomLeft" activeCell="A11" sqref="A11"/>
      <selection pane="bottomRight" activeCell="Y363" sqref="Y363"/>
    </sheetView>
  </sheetViews>
  <sheetFormatPr defaultColWidth="8.7109375" defaultRowHeight="15" x14ac:dyDescent="0.35"/>
  <cols>
    <col min="1" max="1" width="18.2109375" style="1" customWidth="1"/>
    <col min="2" max="2" width="6.42578125" style="1" customWidth="1"/>
    <col min="3" max="3" width="8.92578125" style="1" customWidth="1"/>
    <col min="4" max="4" width="7.0703125" style="1" customWidth="1"/>
    <col min="5" max="7" width="6.0703125" style="1" customWidth="1"/>
    <col min="8" max="8" width="7.640625" style="1" customWidth="1"/>
    <col min="9" max="10" width="6.0703125" style="1" customWidth="1"/>
    <col min="11" max="39" width="5.28515625" style="1" customWidth="1"/>
    <col min="40" max="44" width="2.42578125" style="1" customWidth="1"/>
    <col min="45" max="45" width="27" style="1" customWidth="1"/>
    <col min="46" max="46" width="7" style="1" customWidth="1"/>
    <col min="47" max="47" width="11.42578125" style="1" customWidth="1"/>
    <col min="48" max="48" width="3.42578125" style="1" customWidth="1"/>
    <col min="49" max="49" width="7.2109375" style="1" customWidth="1"/>
    <col min="50" max="53" width="3" style="1" customWidth="1"/>
    <col min="54" max="54" width="6.92578125" style="1" customWidth="1"/>
    <col min="55" max="78" width="3" style="1" customWidth="1"/>
    <col min="79" max="79" width="8.7109375" style="1"/>
    <col min="80" max="83" width="5.35546875" style="1" customWidth="1"/>
    <col min="84" max="84" width="4.42578125" style="1" customWidth="1"/>
    <col min="85" max="88" width="5.35546875" style="1" customWidth="1"/>
    <col min="89" max="16384" width="8.7109375" style="1"/>
  </cols>
  <sheetData>
    <row r="1" spans="1:88" x14ac:dyDescent="0.35">
      <c r="A1" s="108" t="s">
        <v>2369</v>
      </c>
      <c r="F1" s="363" t="s">
        <v>2066</v>
      </c>
      <c r="G1" s="96"/>
      <c r="H1" s="364" t="s">
        <v>20</v>
      </c>
      <c r="I1" s="342" t="s">
        <v>2148</v>
      </c>
      <c r="J1" s="464">
        <f>SUMIF(設定!$C$3:$C$5,$I1,設定!$D$3:$D$5)</f>
        <v>24400</v>
      </c>
      <c r="K1" s="240">
        <f t="shared" ref="K1:T6" ca="1" si="0">ROUND(SUMIF($AW$10:$AW$896,$H1,AX$10:AX$896)/$J1,3)</f>
        <v>1.415</v>
      </c>
      <c r="L1" s="240">
        <f t="shared" ca="1" si="0"/>
        <v>1.264</v>
      </c>
      <c r="M1" s="240">
        <f t="shared" ca="1" si="0"/>
        <v>1.5669999999999999</v>
      </c>
      <c r="N1" s="240">
        <f t="shared" ca="1" si="0"/>
        <v>1.7350000000000001</v>
      </c>
      <c r="O1" s="240">
        <f t="shared" ca="1" si="0"/>
        <v>0.67100000000000004</v>
      </c>
      <c r="P1" s="240">
        <f t="shared" ca="1" si="0"/>
        <v>0.90600000000000003</v>
      </c>
      <c r="Q1" s="240">
        <f t="shared" ca="1" si="0"/>
        <v>0.89200000000000002</v>
      </c>
      <c r="R1" s="240">
        <f t="shared" ca="1" si="0"/>
        <v>0.72799999999999998</v>
      </c>
      <c r="S1" s="240">
        <f t="shared" ca="1" si="0"/>
        <v>0.72099999999999997</v>
      </c>
      <c r="T1" s="240">
        <f t="shared" ca="1" si="0"/>
        <v>0.87</v>
      </c>
      <c r="U1" s="240">
        <f t="shared" ref="U1:AD6" ca="1" si="1">ROUND(SUMIF($AW$10:$AW$896,$H1,BH$10:BH$896)/$J1,3)</f>
        <v>0.99</v>
      </c>
      <c r="V1" s="240">
        <f t="shared" ca="1" si="1"/>
        <v>0.90700000000000003</v>
      </c>
      <c r="W1" s="240">
        <f t="shared" ca="1" si="1"/>
        <v>1.016</v>
      </c>
      <c r="X1" s="240">
        <f t="shared" ca="1" si="1"/>
        <v>1.018</v>
      </c>
      <c r="Y1" s="240">
        <f t="shared" ca="1" si="1"/>
        <v>1.0229999999999999</v>
      </c>
      <c r="Z1" s="240">
        <f t="shared" ca="1" si="1"/>
        <v>0.95299999999999996</v>
      </c>
      <c r="AA1" s="240">
        <f t="shared" ca="1" si="1"/>
        <v>0.98099999999999998</v>
      </c>
      <c r="AB1" s="240">
        <f t="shared" ca="1" si="1"/>
        <v>0.9</v>
      </c>
      <c r="AC1" s="240">
        <f t="shared" ca="1" si="1"/>
        <v>0.94</v>
      </c>
      <c r="AD1" s="240">
        <f t="shared" ca="1" si="1"/>
        <v>0.83199999999999996</v>
      </c>
      <c r="AE1" s="240">
        <f t="shared" ref="AE1:AN6" ca="1" si="2">ROUND(SUMIF($AW$10:$AW$896,$H1,BR$10:BR$896)/$J1,3)</f>
        <v>0.92400000000000004</v>
      </c>
      <c r="AF1" s="240">
        <f t="shared" ca="1" si="2"/>
        <v>0.745</v>
      </c>
      <c r="AG1" s="240">
        <f t="shared" ca="1" si="2"/>
        <v>0.32800000000000001</v>
      </c>
      <c r="AH1" s="240">
        <f t="shared" ca="1" si="2"/>
        <v>0</v>
      </c>
      <c r="AI1" s="240">
        <f t="shared" ca="1" si="2"/>
        <v>0</v>
      </c>
      <c r="AJ1" s="240">
        <f t="shared" ca="1" si="2"/>
        <v>0</v>
      </c>
      <c r="AK1" s="240">
        <f t="shared" ca="1" si="2"/>
        <v>0</v>
      </c>
      <c r="AL1" s="240">
        <f t="shared" ca="1" si="2"/>
        <v>0</v>
      </c>
      <c r="AM1" s="240">
        <f t="shared" ca="1" si="2"/>
        <v>0</v>
      </c>
    </row>
    <row r="2" spans="1:88" x14ac:dyDescent="0.35">
      <c r="A2" s="1" t="s">
        <v>2207</v>
      </c>
      <c r="F2" s="341" t="s">
        <v>2246</v>
      </c>
      <c r="G2" s="38"/>
      <c r="H2" s="364" t="s">
        <v>78</v>
      </c>
      <c r="I2" s="342" t="s">
        <v>2149</v>
      </c>
      <c r="J2" s="464">
        <f>SUMIF(設定!$C$6:$C$8,$I2,設定!$D$6:$D$8)</f>
        <v>48800</v>
      </c>
      <c r="K2" s="240">
        <f t="shared" ca="1" si="0"/>
        <v>0.93100000000000005</v>
      </c>
      <c r="L2" s="240">
        <f t="shared" ca="1" si="0"/>
        <v>0.51800000000000002</v>
      </c>
      <c r="M2" s="240">
        <f t="shared" ca="1" si="0"/>
        <v>0.46600000000000003</v>
      </c>
      <c r="N2" s="240">
        <f t="shared" ca="1" si="0"/>
        <v>0.39300000000000002</v>
      </c>
      <c r="O2" s="240">
        <f t="shared" ca="1" si="0"/>
        <v>0.749</v>
      </c>
      <c r="P2" s="240">
        <f t="shared" ca="1" si="0"/>
        <v>0.89200000000000002</v>
      </c>
      <c r="Q2" s="240">
        <f t="shared" ca="1" si="0"/>
        <v>0.91600000000000004</v>
      </c>
      <c r="R2" s="240">
        <f t="shared" ca="1" si="0"/>
        <v>0.93100000000000005</v>
      </c>
      <c r="S2" s="240">
        <f t="shared" ca="1" si="0"/>
        <v>0.91900000000000004</v>
      </c>
      <c r="T2" s="240">
        <f t="shared" ca="1" si="0"/>
        <v>0.96199999999999997</v>
      </c>
      <c r="U2" s="240">
        <f t="shared" ca="1" si="1"/>
        <v>0.97799999999999998</v>
      </c>
      <c r="V2" s="240">
        <f t="shared" ca="1" si="1"/>
        <v>0.94799999999999995</v>
      </c>
      <c r="W2" s="240">
        <f t="shared" ca="1" si="1"/>
        <v>0.97299999999999998</v>
      </c>
      <c r="X2" s="240">
        <f t="shared" ca="1" si="1"/>
        <v>1.0129999999999999</v>
      </c>
      <c r="Y2" s="240">
        <f t="shared" ca="1" si="1"/>
        <v>1.127</v>
      </c>
      <c r="Z2" s="240">
        <f t="shared" ca="1" si="1"/>
        <v>1.165</v>
      </c>
      <c r="AA2" s="240">
        <f t="shared" ca="1" si="1"/>
        <v>1.0740000000000001</v>
      </c>
      <c r="AB2" s="240">
        <f t="shared" ca="1" si="1"/>
        <v>0.997</v>
      </c>
      <c r="AC2" s="240">
        <f t="shared" ca="1" si="1"/>
        <v>0.93100000000000005</v>
      </c>
      <c r="AD2" s="240">
        <f t="shared" ca="1" si="1"/>
        <v>0.93400000000000005</v>
      </c>
      <c r="AE2" s="240">
        <f t="shared" ca="1" si="2"/>
        <v>0.64100000000000001</v>
      </c>
      <c r="AF2" s="240">
        <f t="shared" ca="1" si="2"/>
        <v>0.71499999999999997</v>
      </c>
      <c r="AG2" s="240">
        <f t="shared" ca="1" si="2"/>
        <v>0</v>
      </c>
      <c r="AH2" s="240">
        <f t="shared" ca="1" si="2"/>
        <v>0</v>
      </c>
      <c r="AI2" s="240">
        <f t="shared" ca="1" si="2"/>
        <v>0</v>
      </c>
      <c r="AJ2" s="240">
        <f t="shared" ca="1" si="2"/>
        <v>0</v>
      </c>
      <c r="AK2" s="240">
        <f t="shared" ca="1" si="2"/>
        <v>0</v>
      </c>
      <c r="AL2" s="240">
        <f t="shared" ca="1" si="2"/>
        <v>0</v>
      </c>
      <c r="AM2" s="240">
        <f t="shared" ca="1" si="2"/>
        <v>0</v>
      </c>
    </row>
    <row r="3" spans="1:88" x14ac:dyDescent="0.35">
      <c r="A3" s="303">
        <v>46027</v>
      </c>
      <c r="F3" s="341" t="s">
        <v>2247</v>
      </c>
      <c r="G3" s="38"/>
      <c r="H3" s="364" t="s">
        <v>80</v>
      </c>
      <c r="I3" s="342" t="s">
        <v>2149</v>
      </c>
      <c r="J3" s="464">
        <f>SUMIF(設定!$C$9:$C$11,$I3,設定!$D$9:$D$11)</f>
        <v>45000</v>
      </c>
      <c r="K3" s="240">
        <f t="shared" ca="1" si="0"/>
        <v>0.70499999999999996</v>
      </c>
      <c r="L3" s="240">
        <f t="shared" ca="1" si="0"/>
        <v>0.88700000000000001</v>
      </c>
      <c r="M3" s="240">
        <f t="shared" ca="1" si="0"/>
        <v>0.81299999999999994</v>
      </c>
      <c r="N3" s="240">
        <f t="shared" ca="1" si="0"/>
        <v>0.82699999999999996</v>
      </c>
      <c r="O3" s="240">
        <f t="shared" ca="1" si="0"/>
        <v>1.0920000000000001</v>
      </c>
      <c r="P3" s="240">
        <f t="shared" ca="1" si="0"/>
        <v>1.085</v>
      </c>
      <c r="Q3" s="240">
        <f t="shared" ca="1" si="0"/>
        <v>1.016</v>
      </c>
      <c r="R3" s="240">
        <f t="shared" ca="1" si="0"/>
        <v>1.0680000000000001</v>
      </c>
      <c r="S3" s="240">
        <f t="shared" ca="1" si="0"/>
        <v>1.03</v>
      </c>
      <c r="T3" s="240">
        <f t="shared" ca="1" si="0"/>
        <v>1.002</v>
      </c>
      <c r="U3" s="240">
        <f t="shared" ca="1" si="1"/>
        <v>0.995</v>
      </c>
      <c r="V3" s="240">
        <f t="shared" ca="1" si="1"/>
        <v>1.02</v>
      </c>
      <c r="W3" s="240">
        <f t="shared" ca="1" si="1"/>
        <v>0.83399999999999996</v>
      </c>
      <c r="X3" s="240">
        <f t="shared" ca="1" si="1"/>
        <v>0.93300000000000005</v>
      </c>
      <c r="Y3" s="240">
        <f t="shared" ca="1" si="1"/>
        <v>0.82599999999999996</v>
      </c>
      <c r="Z3" s="240">
        <f t="shared" ca="1" si="1"/>
        <v>0.88100000000000001</v>
      </c>
      <c r="AA3" s="240">
        <f t="shared" ca="1" si="1"/>
        <v>0.92200000000000004</v>
      </c>
      <c r="AB3" s="240">
        <f t="shared" ca="1" si="1"/>
        <v>0.79200000000000004</v>
      </c>
      <c r="AC3" s="240">
        <f t="shared" ca="1" si="1"/>
        <v>0.86599999999999999</v>
      </c>
      <c r="AD3" s="240">
        <f t="shared" ca="1" si="1"/>
        <v>0.88900000000000001</v>
      </c>
      <c r="AE3" s="240">
        <f t="shared" ca="1" si="2"/>
        <v>0.88500000000000001</v>
      </c>
      <c r="AF3" s="240">
        <f t="shared" ca="1" si="2"/>
        <v>1.03</v>
      </c>
      <c r="AG3" s="496">
        <f t="shared" ca="1" si="2"/>
        <v>0.69499999999999995</v>
      </c>
      <c r="AH3" s="240">
        <f t="shared" ca="1" si="2"/>
        <v>0</v>
      </c>
      <c r="AI3" s="240">
        <f t="shared" ca="1" si="2"/>
        <v>0</v>
      </c>
      <c r="AJ3" s="240">
        <f t="shared" ca="1" si="2"/>
        <v>0</v>
      </c>
      <c r="AK3" s="240">
        <f t="shared" ca="1" si="2"/>
        <v>0</v>
      </c>
      <c r="AL3" s="240">
        <f t="shared" ca="1" si="2"/>
        <v>0</v>
      </c>
      <c r="AM3" s="240">
        <f t="shared" ca="1" si="2"/>
        <v>0</v>
      </c>
    </row>
    <row r="4" spans="1:88" x14ac:dyDescent="0.35">
      <c r="F4" s="61"/>
      <c r="G4" s="38"/>
      <c r="H4" s="364" t="s">
        <v>21</v>
      </c>
      <c r="I4" s="342" t="s">
        <v>2148</v>
      </c>
      <c r="J4" s="464">
        <f>SUMIF(設定!$C$12:$C$14,$I4,設定!$D$12:$D$14)</f>
        <v>24400</v>
      </c>
      <c r="K4" s="240">
        <f t="shared" ca="1" si="0"/>
        <v>0</v>
      </c>
      <c r="L4" s="240">
        <f t="shared" ca="1" si="0"/>
        <v>0</v>
      </c>
      <c r="M4" s="240">
        <f t="shared" ca="1" si="0"/>
        <v>0</v>
      </c>
      <c r="N4" s="240">
        <f t="shared" ca="1" si="0"/>
        <v>0</v>
      </c>
      <c r="O4" s="240">
        <f t="shared" ca="1" si="0"/>
        <v>0</v>
      </c>
      <c r="P4" s="240">
        <f t="shared" ca="1" si="0"/>
        <v>0</v>
      </c>
      <c r="Q4" s="240">
        <f t="shared" ca="1" si="0"/>
        <v>0</v>
      </c>
      <c r="R4" s="240">
        <f t="shared" ca="1" si="0"/>
        <v>0</v>
      </c>
      <c r="S4" s="240">
        <f t="shared" ca="1" si="0"/>
        <v>0</v>
      </c>
      <c r="T4" s="240">
        <f t="shared" ca="1" si="0"/>
        <v>0</v>
      </c>
      <c r="U4" s="240">
        <f t="shared" ca="1" si="1"/>
        <v>0</v>
      </c>
      <c r="V4" s="240">
        <f t="shared" ca="1" si="1"/>
        <v>0</v>
      </c>
      <c r="W4" s="240">
        <f t="shared" ca="1" si="1"/>
        <v>0</v>
      </c>
      <c r="X4" s="240">
        <f t="shared" ca="1" si="1"/>
        <v>0</v>
      </c>
      <c r="Y4" s="240">
        <f t="shared" ca="1" si="1"/>
        <v>0</v>
      </c>
      <c r="Z4" s="240">
        <f t="shared" ca="1" si="1"/>
        <v>0</v>
      </c>
      <c r="AA4" s="240">
        <f t="shared" ca="1" si="1"/>
        <v>0</v>
      </c>
      <c r="AB4" s="240">
        <f t="shared" ca="1" si="1"/>
        <v>0</v>
      </c>
      <c r="AC4" s="240">
        <f t="shared" ca="1" si="1"/>
        <v>0</v>
      </c>
      <c r="AD4" s="240">
        <f t="shared" ca="1" si="1"/>
        <v>0</v>
      </c>
      <c r="AE4" s="240">
        <f t="shared" ca="1" si="2"/>
        <v>0</v>
      </c>
      <c r="AF4" s="240">
        <f t="shared" ca="1" si="2"/>
        <v>0</v>
      </c>
      <c r="AG4" s="240">
        <f t="shared" ca="1" si="2"/>
        <v>0</v>
      </c>
      <c r="AH4" s="240">
        <f t="shared" ca="1" si="2"/>
        <v>0</v>
      </c>
      <c r="AI4" s="240">
        <f t="shared" ca="1" si="2"/>
        <v>0</v>
      </c>
      <c r="AJ4" s="240">
        <f t="shared" ca="1" si="2"/>
        <v>0</v>
      </c>
      <c r="AK4" s="240">
        <f t="shared" ca="1" si="2"/>
        <v>0</v>
      </c>
      <c r="AL4" s="240">
        <f t="shared" ca="1" si="2"/>
        <v>0</v>
      </c>
      <c r="AM4" s="240">
        <f t="shared" ca="1" si="2"/>
        <v>0</v>
      </c>
    </row>
    <row r="5" spans="1:88" x14ac:dyDescent="0.35">
      <c r="F5" s="61"/>
      <c r="G5" s="62"/>
      <c r="H5" s="364" t="s">
        <v>2089</v>
      </c>
      <c r="I5" s="342" t="s">
        <v>2148</v>
      </c>
      <c r="J5" s="464">
        <f>SUMIF(設定!$C$15:$C$17,$I5,設定!$D$15:$D$17)</f>
        <v>24400</v>
      </c>
      <c r="K5" s="240">
        <f t="shared" ca="1" si="0"/>
        <v>0.90200000000000002</v>
      </c>
      <c r="L5" s="240">
        <f t="shared" ca="1" si="0"/>
        <v>0</v>
      </c>
      <c r="M5" s="240">
        <f t="shared" ca="1" si="0"/>
        <v>0</v>
      </c>
      <c r="N5" s="240">
        <f t="shared" ca="1" si="0"/>
        <v>0</v>
      </c>
      <c r="O5" s="240">
        <f t="shared" ca="1" si="0"/>
        <v>0</v>
      </c>
      <c r="P5" s="240">
        <f t="shared" ca="1" si="0"/>
        <v>0</v>
      </c>
      <c r="Q5" s="240">
        <f t="shared" ca="1" si="0"/>
        <v>0</v>
      </c>
      <c r="R5" s="240">
        <f t="shared" ca="1" si="0"/>
        <v>0</v>
      </c>
      <c r="S5" s="240">
        <f t="shared" ca="1" si="0"/>
        <v>0</v>
      </c>
      <c r="T5" s="240">
        <f t="shared" ca="1" si="0"/>
        <v>0</v>
      </c>
      <c r="U5" s="240">
        <f t="shared" ca="1" si="1"/>
        <v>0.14799999999999999</v>
      </c>
      <c r="V5" s="240">
        <f t="shared" ca="1" si="1"/>
        <v>0.14799999999999999</v>
      </c>
      <c r="W5" s="240">
        <f t="shared" ca="1" si="1"/>
        <v>0</v>
      </c>
      <c r="X5" s="240">
        <f t="shared" ca="1" si="1"/>
        <v>0.45100000000000001</v>
      </c>
      <c r="Y5" s="240">
        <f t="shared" ca="1" si="1"/>
        <v>0</v>
      </c>
      <c r="Z5" s="240">
        <f t="shared" ca="1" si="1"/>
        <v>0.45100000000000001</v>
      </c>
      <c r="AA5" s="240">
        <f t="shared" ca="1" si="1"/>
        <v>0.45100000000000001</v>
      </c>
      <c r="AB5" s="240">
        <f t="shared" ca="1" si="1"/>
        <v>0</v>
      </c>
      <c r="AC5" s="240">
        <f t="shared" ca="1" si="1"/>
        <v>0</v>
      </c>
      <c r="AD5" s="240">
        <f t="shared" ca="1" si="1"/>
        <v>0.45100000000000001</v>
      </c>
      <c r="AE5" s="240">
        <f t="shared" ca="1" si="2"/>
        <v>1.0860000000000001</v>
      </c>
      <c r="AF5" s="240">
        <f t="shared" ca="1" si="2"/>
        <v>0</v>
      </c>
      <c r="AG5" s="240">
        <f t="shared" ca="1" si="2"/>
        <v>0</v>
      </c>
      <c r="AH5" s="240">
        <f t="shared" ca="1" si="2"/>
        <v>0</v>
      </c>
      <c r="AI5" s="240">
        <f t="shared" ca="1" si="2"/>
        <v>0</v>
      </c>
      <c r="AJ5" s="240">
        <f t="shared" ca="1" si="2"/>
        <v>0</v>
      </c>
      <c r="AK5" s="240">
        <f t="shared" ca="1" si="2"/>
        <v>0</v>
      </c>
      <c r="AL5" s="240">
        <f t="shared" ca="1" si="2"/>
        <v>0</v>
      </c>
      <c r="AM5" s="240">
        <f t="shared" ca="1" si="2"/>
        <v>0</v>
      </c>
    </row>
    <row r="6" spans="1:88" x14ac:dyDescent="0.35">
      <c r="F6" s="64"/>
      <c r="G6" s="141"/>
      <c r="H6" s="364" t="s">
        <v>2209</v>
      </c>
      <c r="I6" s="342" t="s">
        <v>2149</v>
      </c>
      <c r="J6" s="464">
        <f>SUMIF(設定!$C$18:$C$20,$I6,設定!$D$18:$D$20)</f>
        <v>48800</v>
      </c>
      <c r="K6" s="240">
        <f t="shared" ca="1" si="0"/>
        <v>0.68200000000000005</v>
      </c>
      <c r="L6" s="240">
        <f t="shared" ca="1" si="0"/>
        <v>0.71899999999999997</v>
      </c>
      <c r="M6" s="240">
        <f t="shared" ca="1" si="0"/>
        <v>0.71899999999999997</v>
      </c>
      <c r="N6" s="240">
        <f t="shared" ca="1" si="0"/>
        <v>0.72699999999999998</v>
      </c>
      <c r="O6" s="240">
        <f t="shared" ca="1" si="0"/>
        <v>0.71899999999999997</v>
      </c>
      <c r="P6" s="240">
        <f t="shared" ca="1" si="0"/>
        <v>0.64500000000000002</v>
      </c>
      <c r="Q6" s="240">
        <f t="shared" ca="1" si="0"/>
        <v>0.73799999999999999</v>
      </c>
      <c r="R6" s="240">
        <f t="shared" ca="1" si="0"/>
        <v>0.66400000000000003</v>
      </c>
      <c r="S6" s="240">
        <f t="shared" ca="1" si="0"/>
        <v>0.66400000000000003</v>
      </c>
      <c r="T6" s="240">
        <f t="shared" ca="1" si="0"/>
        <v>0.65700000000000003</v>
      </c>
      <c r="U6" s="240">
        <f t="shared" ca="1" si="1"/>
        <v>0.73799999999999999</v>
      </c>
      <c r="V6" s="240">
        <f t="shared" ca="1" si="1"/>
        <v>0.56100000000000005</v>
      </c>
      <c r="W6" s="240">
        <f t="shared" ca="1" si="1"/>
        <v>0.52400000000000002</v>
      </c>
      <c r="X6" s="240">
        <f t="shared" ca="1" si="1"/>
        <v>0.55300000000000005</v>
      </c>
      <c r="Y6" s="240">
        <f t="shared" ca="1" si="1"/>
        <v>0.52</v>
      </c>
      <c r="Z6" s="240">
        <f t="shared" ca="1" si="1"/>
        <v>0.53500000000000003</v>
      </c>
      <c r="AA6" s="240">
        <f t="shared" ca="1" si="1"/>
        <v>0.443</v>
      </c>
      <c r="AB6" s="240">
        <f t="shared" ca="1" si="1"/>
        <v>0.57199999999999995</v>
      </c>
      <c r="AC6" s="240">
        <f t="shared" ca="1" si="1"/>
        <v>0.68200000000000005</v>
      </c>
      <c r="AD6" s="240">
        <f t="shared" ca="1" si="1"/>
        <v>0.59</v>
      </c>
      <c r="AE6" s="240">
        <f t="shared" ca="1" si="2"/>
        <v>0.66400000000000003</v>
      </c>
      <c r="AF6" s="240">
        <f t="shared" ca="1" si="2"/>
        <v>0</v>
      </c>
      <c r="AG6" s="240">
        <f t="shared" ca="1" si="2"/>
        <v>0</v>
      </c>
      <c r="AH6" s="240">
        <f t="shared" ca="1" si="2"/>
        <v>0</v>
      </c>
      <c r="AI6" s="240">
        <f t="shared" ca="1" si="2"/>
        <v>0</v>
      </c>
      <c r="AJ6" s="240">
        <f t="shared" ca="1" si="2"/>
        <v>0</v>
      </c>
      <c r="AK6" s="240">
        <f t="shared" ca="1" si="2"/>
        <v>0</v>
      </c>
      <c r="AL6" s="240">
        <f t="shared" ca="1" si="2"/>
        <v>0</v>
      </c>
      <c r="AM6" s="240">
        <f t="shared" ca="1" si="2"/>
        <v>0</v>
      </c>
    </row>
    <row r="7" spans="1:88" x14ac:dyDescent="0.35">
      <c r="I7" s="313"/>
    </row>
    <row r="8" spans="1:88" x14ac:dyDescent="0.3">
      <c r="K8" s="35">
        <v>-4</v>
      </c>
      <c r="L8" s="35">
        <v>-3</v>
      </c>
      <c r="M8" s="35">
        <v>-2</v>
      </c>
      <c r="N8" s="35">
        <v>-1</v>
      </c>
      <c r="O8" s="35">
        <v>1</v>
      </c>
      <c r="P8" s="35">
        <v>2</v>
      </c>
      <c r="Q8" s="35">
        <v>3</v>
      </c>
      <c r="R8" s="35">
        <v>4</v>
      </c>
      <c r="S8" s="35">
        <v>5</v>
      </c>
      <c r="T8" s="35">
        <v>6</v>
      </c>
      <c r="U8" s="35">
        <v>7</v>
      </c>
      <c r="V8" s="35">
        <v>8</v>
      </c>
      <c r="W8" s="35">
        <v>9</v>
      </c>
      <c r="X8" s="35">
        <v>10</v>
      </c>
      <c r="Y8" s="35">
        <v>11</v>
      </c>
      <c r="Z8" s="35">
        <v>12</v>
      </c>
      <c r="AA8" s="35">
        <v>13</v>
      </c>
      <c r="AB8" s="35">
        <v>14</v>
      </c>
      <c r="AC8" s="35">
        <v>15</v>
      </c>
      <c r="AD8" s="35">
        <v>16</v>
      </c>
      <c r="AE8" s="35">
        <v>17</v>
      </c>
      <c r="AF8" s="35">
        <v>18</v>
      </c>
      <c r="AG8" s="35">
        <v>19</v>
      </c>
      <c r="AH8" s="35">
        <v>20</v>
      </c>
      <c r="AI8" s="35">
        <v>21</v>
      </c>
      <c r="AJ8" s="35">
        <v>22</v>
      </c>
      <c r="AK8" s="35">
        <v>23</v>
      </c>
      <c r="AL8" s="35">
        <v>24</v>
      </c>
      <c r="AM8" s="35">
        <v>25</v>
      </c>
      <c r="AX8" s="35">
        <v>-4</v>
      </c>
      <c r="AY8" s="35">
        <v>-3</v>
      </c>
      <c r="AZ8" s="35">
        <v>-2</v>
      </c>
      <c r="BA8" s="35">
        <v>-1</v>
      </c>
      <c r="BB8" s="35">
        <v>1</v>
      </c>
      <c r="BC8" s="35">
        <v>2</v>
      </c>
      <c r="BD8" s="35">
        <v>3</v>
      </c>
      <c r="BE8" s="35">
        <v>4</v>
      </c>
      <c r="BF8" s="35">
        <v>5</v>
      </c>
      <c r="BG8" s="35">
        <v>6</v>
      </c>
      <c r="BH8" s="35">
        <v>7</v>
      </c>
      <c r="BI8" s="35">
        <v>8</v>
      </c>
      <c r="BJ8" s="35">
        <v>9</v>
      </c>
      <c r="BK8" s="35">
        <v>10</v>
      </c>
      <c r="BL8" s="35">
        <v>11</v>
      </c>
      <c r="BM8" s="35">
        <v>12</v>
      </c>
      <c r="BN8" s="35">
        <v>13</v>
      </c>
      <c r="BO8" s="35">
        <v>14</v>
      </c>
      <c r="BP8" s="35">
        <v>15</v>
      </c>
      <c r="BQ8" s="35">
        <v>16</v>
      </c>
      <c r="BR8" s="35">
        <v>17</v>
      </c>
      <c r="BS8" s="35">
        <v>18</v>
      </c>
      <c r="BT8" s="35">
        <v>19</v>
      </c>
      <c r="BU8" s="35">
        <v>20</v>
      </c>
      <c r="BV8" s="35">
        <v>21</v>
      </c>
      <c r="BW8" s="35">
        <v>22</v>
      </c>
      <c r="BX8" s="35">
        <v>23</v>
      </c>
      <c r="BY8" s="35">
        <v>24</v>
      </c>
      <c r="BZ8" s="35">
        <v>25</v>
      </c>
    </row>
    <row r="9" spans="1:88" x14ac:dyDescent="0.35">
      <c r="A9" s="36" t="s">
        <v>2046</v>
      </c>
      <c r="B9" s="36" t="s">
        <v>2080</v>
      </c>
      <c r="C9" s="36" t="s">
        <v>2047</v>
      </c>
      <c r="D9" s="36" t="s">
        <v>2079</v>
      </c>
      <c r="E9" s="36" t="s">
        <v>181</v>
      </c>
      <c r="F9" s="14" t="s">
        <v>2048</v>
      </c>
      <c r="G9" s="37"/>
      <c r="H9" s="36" t="s">
        <v>2053</v>
      </c>
      <c r="I9" s="36" t="s">
        <v>2049</v>
      </c>
      <c r="J9" s="36" t="s">
        <v>2054</v>
      </c>
      <c r="K9" s="39" t="s">
        <v>2060</v>
      </c>
      <c r="L9" s="40"/>
      <c r="M9" s="40"/>
      <c r="N9" s="40"/>
      <c r="O9" s="40"/>
      <c r="P9" s="40"/>
      <c r="Q9" s="40"/>
      <c r="R9" s="40"/>
      <c r="S9" s="40"/>
      <c r="T9" s="40"/>
      <c r="U9" s="40"/>
      <c r="V9" s="40"/>
      <c r="W9" s="40"/>
      <c r="X9" s="40"/>
      <c r="Y9" s="40"/>
      <c r="Z9" s="40"/>
      <c r="AA9" s="40"/>
      <c r="AB9" s="40"/>
      <c r="AC9" s="40"/>
      <c r="AD9" s="40"/>
      <c r="AE9" s="40"/>
      <c r="AF9" s="40"/>
      <c r="AG9" s="40"/>
      <c r="AH9" s="40"/>
      <c r="AI9" s="40"/>
      <c r="AJ9" s="40"/>
      <c r="AK9" s="40"/>
      <c r="AL9" s="40"/>
      <c r="AM9" s="41"/>
      <c r="AN9" s="14" t="s">
        <v>2315</v>
      </c>
      <c r="AO9" s="15"/>
      <c r="AP9" s="15"/>
      <c r="AQ9" s="15"/>
      <c r="AR9" s="37"/>
      <c r="AW9" s="36"/>
      <c r="AX9" s="39"/>
      <c r="AY9" s="40"/>
      <c r="AZ9" s="40"/>
      <c r="BA9" s="40"/>
      <c r="BB9" s="40"/>
      <c r="BC9" s="40"/>
      <c r="BD9" s="40"/>
      <c r="BE9" s="40"/>
      <c r="BF9" s="40"/>
      <c r="BG9" s="40"/>
      <c r="BH9" s="40"/>
      <c r="BI9" s="40"/>
      <c r="BJ9" s="40"/>
      <c r="BK9" s="40"/>
      <c r="BL9" s="40"/>
      <c r="BM9" s="40"/>
      <c r="BN9" s="40"/>
      <c r="BO9" s="40"/>
      <c r="BP9" s="40"/>
      <c r="BQ9" s="40"/>
      <c r="BR9" s="40"/>
      <c r="BS9" s="40"/>
      <c r="BT9" s="40"/>
      <c r="BU9" s="40"/>
      <c r="BV9" s="40"/>
      <c r="BW9" s="40"/>
      <c r="BX9" s="40"/>
      <c r="BY9" s="40"/>
      <c r="BZ9" s="41"/>
      <c r="CB9" s="39" t="s">
        <v>2375</v>
      </c>
      <c r="CC9" s="40"/>
      <c r="CD9" s="40"/>
      <c r="CE9" s="37"/>
      <c r="CG9" s="39" t="s">
        <v>2374</v>
      </c>
      <c r="CH9" s="40"/>
      <c r="CI9" s="40"/>
      <c r="CJ9" s="37"/>
    </row>
    <row r="10" spans="1:88" ht="15.5" thickBot="1" x14ac:dyDescent="0.4">
      <c r="A10" s="44"/>
      <c r="B10" s="44" t="s">
        <v>2056</v>
      </c>
      <c r="C10" s="44"/>
      <c r="D10" s="44"/>
      <c r="E10" s="44"/>
      <c r="F10" s="36" t="s">
        <v>2061</v>
      </c>
      <c r="G10" s="36" t="s">
        <v>2062</v>
      </c>
      <c r="H10" s="44"/>
      <c r="I10" s="44"/>
      <c r="J10" s="44"/>
      <c r="K10" s="336">
        <v>46014</v>
      </c>
      <c r="L10" s="336">
        <v>46015</v>
      </c>
      <c r="M10" s="336">
        <v>46016</v>
      </c>
      <c r="N10" s="336">
        <v>46017</v>
      </c>
      <c r="O10" s="45">
        <f>IF(AF所要量!E$4="","",AF所要量!E$4)</f>
        <v>46027</v>
      </c>
      <c r="P10" s="45">
        <f>IF(AF所要量!F$4="","",AF所要量!F$4)</f>
        <v>46028</v>
      </c>
      <c r="Q10" s="45">
        <f>IF(AF所要量!G$4="","",AF所要量!G$4)</f>
        <v>46029</v>
      </c>
      <c r="R10" s="45">
        <f>IF(AF所要量!H$4="","",AF所要量!H$4)</f>
        <v>46030</v>
      </c>
      <c r="S10" s="45">
        <f>IF(AF所要量!I$4="","",AF所要量!I$4)</f>
        <v>46031</v>
      </c>
      <c r="T10" s="45">
        <f>IF(AF所要量!J$4="","",AF所要量!J$4)</f>
        <v>46034</v>
      </c>
      <c r="U10" s="45">
        <f>IF(AF所要量!K$4="","",AF所要量!K$4)</f>
        <v>46035</v>
      </c>
      <c r="V10" s="45">
        <f>IF(AF所要量!L$4="","",AF所要量!L$4)</f>
        <v>46036</v>
      </c>
      <c r="W10" s="45">
        <f>IF(AF所要量!M$4="","",AF所要量!M$4)</f>
        <v>46037</v>
      </c>
      <c r="X10" s="45">
        <f>IF(AF所要量!N$4="","",AF所要量!N$4)</f>
        <v>46038</v>
      </c>
      <c r="Y10" s="45">
        <f>IF(AF所要量!O$4="","",AF所要量!O$4)</f>
        <v>46041</v>
      </c>
      <c r="Z10" s="45">
        <f>IF(AF所要量!P$4="","",AF所要量!P$4)</f>
        <v>46042</v>
      </c>
      <c r="AA10" s="45">
        <f>IF(AF所要量!Q$4="","",AF所要量!Q$4)</f>
        <v>46043</v>
      </c>
      <c r="AB10" s="45">
        <f>IF(AF所要量!R$4="","",AF所要量!R$4)</f>
        <v>46044</v>
      </c>
      <c r="AC10" s="45">
        <f>IF(AF所要量!S$4="","",AF所要量!S$4)</f>
        <v>46045</v>
      </c>
      <c r="AD10" s="45">
        <f>IF(AF所要量!T$4="","",AF所要量!T$4)</f>
        <v>46048</v>
      </c>
      <c r="AE10" s="45">
        <f>IF(AF所要量!U$4="","",AF所要量!U$4)</f>
        <v>46049</v>
      </c>
      <c r="AF10" s="45">
        <f>IF(AF所要量!V$4="","",AF所要量!V$4)</f>
        <v>46050</v>
      </c>
      <c r="AG10" s="45">
        <f>IF(AF所要量!W$4="","",AF所要量!W$4)</f>
        <v>46051</v>
      </c>
      <c r="AH10" s="45">
        <f>IF(AF所要量!X$4="","",AF所要量!X$4)</f>
        <v>46052</v>
      </c>
      <c r="AI10" s="45" t="str">
        <f>IF(AF所要量!Y$4="","",AF所要量!Y$4)</f>
        <v/>
      </c>
      <c r="AJ10" s="45" t="str">
        <f>IF(AF所要量!Z$4="","",AF所要量!Z$4)</f>
        <v/>
      </c>
      <c r="AK10" s="45" t="str">
        <f>IF(AF所要量!AA$4="","",AF所要量!AA$4)</f>
        <v/>
      </c>
      <c r="AL10" s="45" t="str">
        <f>IF(AF所要量!AB$4="","",AF所要量!AB$4)</f>
        <v/>
      </c>
      <c r="AM10" s="45" t="str">
        <f>IF(AF所要量!AC$4="","",AF所要量!AC$4)</f>
        <v/>
      </c>
      <c r="AS10" s="547" t="s">
        <v>2057</v>
      </c>
      <c r="AT10" s="548"/>
      <c r="AU10" s="549"/>
      <c r="AW10" s="44"/>
      <c r="AX10" s="45">
        <f>K10</f>
        <v>46014</v>
      </c>
      <c r="AY10" s="45">
        <f t="shared" ref="AY10:BZ10" si="3">L10</f>
        <v>46015</v>
      </c>
      <c r="AZ10" s="45">
        <f t="shared" si="3"/>
        <v>46016</v>
      </c>
      <c r="BA10" s="45">
        <f t="shared" si="3"/>
        <v>46017</v>
      </c>
      <c r="BB10" s="45">
        <f t="shared" si="3"/>
        <v>46027</v>
      </c>
      <c r="BC10" s="45">
        <f t="shared" si="3"/>
        <v>46028</v>
      </c>
      <c r="BD10" s="45">
        <f t="shared" si="3"/>
        <v>46029</v>
      </c>
      <c r="BE10" s="45">
        <f t="shared" si="3"/>
        <v>46030</v>
      </c>
      <c r="BF10" s="45">
        <f t="shared" si="3"/>
        <v>46031</v>
      </c>
      <c r="BG10" s="45">
        <f t="shared" si="3"/>
        <v>46034</v>
      </c>
      <c r="BH10" s="45">
        <f t="shared" si="3"/>
        <v>46035</v>
      </c>
      <c r="BI10" s="45">
        <f t="shared" si="3"/>
        <v>46036</v>
      </c>
      <c r="BJ10" s="45">
        <f t="shared" si="3"/>
        <v>46037</v>
      </c>
      <c r="BK10" s="45">
        <f t="shared" si="3"/>
        <v>46038</v>
      </c>
      <c r="BL10" s="45">
        <f t="shared" si="3"/>
        <v>46041</v>
      </c>
      <c r="BM10" s="45">
        <f t="shared" si="3"/>
        <v>46042</v>
      </c>
      <c r="BN10" s="45">
        <f t="shared" si="3"/>
        <v>46043</v>
      </c>
      <c r="BO10" s="45">
        <f t="shared" si="3"/>
        <v>46044</v>
      </c>
      <c r="BP10" s="45">
        <f t="shared" si="3"/>
        <v>46045</v>
      </c>
      <c r="BQ10" s="45">
        <f t="shared" si="3"/>
        <v>46048</v>
      </c>
      <c r="BR10" s="45">
        <f t="shared" si="3"/>
        <v>46049</v>
      </c>
      <c r="BS10" s="45">
        <f t="shared" si="3"/>
        <v>46050</v>
      </c>
      <c r="BT10" s="45">
        <f t="shared" si="3"/>
        <v>46051</v>
      </c>
      <c r="BU10" s="45">
        <f t="shared" si="3"/>
        <v>46052</v>
      </c>
      <c r="BV10" s="45" t="str">
        <f t="shared" si="3"/>
        <v/>
      </c>
      <c r="BW10" s="45" t="str">
        <f t="shared" si="3"/>
        <v/>
      </c>
      <c r="BX10" s="45" t="str">
        <f t="shared" si="3"/>
        <v/>
      </c>
      <c r="BY10" s="45" t="str">
        <f t="shared" si="3"/>
        <v/>
      </c>
      <c r="BZ10" s="45" t="str">
        <f t="shared" si="3"/>
        <v/>
      </c>
      <c r="CB10" s="432">
        <f>CG10</f>
        <v>46014</v>
      </c>
      <c r="CC10" s="432">
        <f t="shared" ref="CC10:CE12" si="4">CH10</f>
        <v>46015</v>
      </c>
      <c r="CD10" s="432">
        <f t="shared" si="4"/>
        <v>46016</v>
      </c>
      <c r="CE10" s="432">
        <f t="shared" si="4"/>
        <v>46017</v>
      </c>
      <c r="CG10" s="336">
        <v>46014</v>
      </c>
      <c r="CH10" s="336">
        <v>46015</v>
      </c>
      <c r="CI10" s="336">
        <v>46016</v>
      </c>
      <c r="CJ10" s="336">
        <v>46017</v>
      </c>
    </row>
    <row r="11" spans="1:88" x14ac:dyDescent="0.35">
      <c r="A11" s="46" t="s">
        <v>1467</v>
      </c>
      <c r="B11" s="47" t="s">
        <v>2081</v>
      </c>
      <c r="C11" s="101"/>
      <c r="D11" s="128"/>
      <c r="E11" s="129"/>
      <c r="F11" s="129" t="s">
        <v>2130</v>
      </c>
      <c r="G11" s="130" t="str">
        <f>IF($B11="CKD","CKD",_xlfn.XLOOKUP($A11,AF所要量!$AF$4:$AF$1001,AF所要量!$AG$4:$AG$1001,"",,))</f>
        <v/>
      </c>
      <c r="H11" s="131"/>
      <c r="I11" s="132">
        <f>SUM(K11:N11)</f>
        <v>0</v>
      </c>
      <c r="J11" s="132">
        <f>SUM(O11:AM11)</f>
        <v>0</v>
      </c>
      <c r="K11" s="439">
        <f>CB11</f>
        <v>0</v>
      </c>
      <c r="L11" s="439">
        <f t="shared" ref="L11:L12" si="5">CC11</f>
        <v>0</v>
      </c>
      <c r="M11" s="439">
        <f t="shared" ref="M11:M12" si="6">CD11</f>
        <v>0</v>
      </c>
      <c r="N11" s="439">
        <f t="shared" ref="N11:N12" si="7">CE11</f>
        <v>0</v>
      </c>
      <c r="O11" s="132">
        <f>SUMIF(AF所要量!$AK$4:$AK$1001,$AS11,AF所要量!E$4:E$1001)</f>
        <v>0</v>
      </c>
      <c r="P11" s="132">
        <f>SUMIF(AF所要量!$AK$4:$AK$1001,$AS11,AF所要量!F$4:F$1001)</f>
        <v>0</v>
      </c>
      <c r="Q11" s="132">
        <f>SUMIF(AF所要量!$AK$4:$AK$1001,$AS11,AF所要量!G$4:G$1001)</f>
        <v>0</v>
      </c>
      <c r="R11" s="132">
        <f>SUMIF(AF所要量!$AK$4:$AK$1001,$AS11,AF所要量!H$4:H$1001)</f>
        <v>0</v>
      </c>
      <c r="S11" s="132">
        <f>SUMIF(AF所要量!$AK$4:$AK$1001,$AS11,AF所要量!I$4:I$1001)</f>
        <v>0</v>
      </c>
      <c r="T11" s="132">
        <f>SUMIF(AF所要量!$AK$4:$AK$1001,$AS11,AF所要量!J$4:J$1001)</f>
        <v>0</v>
      </c>
      <c r="U11" s="132">
        <f>SUMIF(AF所要量!$AK$4:$AK$1001,$AS11,AF所要量!K$4:K$1001)</f>
        <v>0</v>
      </c>
      <c r="V11" s="132">
        <f>SUMIF(AF所要量!$AK$4:$AK$1001,$AS11,AF所要量!L$4:L$1001)</f>
        <v>0</v>
      </c>
      <c r="W11" s="132">
        <f>SUMIF(AF所要量!$AK$4:$AK$1001,$AS11,AF所要量!M$4:M$1001)</f>
        <v>0</v>
      </c>
      <c r="X11" s="132">
        <f>SUMIF(AF所要量!$AK$4:$AK$1001,$AS11,AF所要量!N$4:N$1001)</f>
        <v>0</v>
      </c>
      <c r="Y11" s="132">
        <f>SUMIF(AF所要量!$AK$4:$AK$1001,$AS11,AF所要量!O$4:O$1001)</f>
        <v>0</v>
      </c>
      <c r="Z11" s="132">
        <f>SUMIF(AF所要量!$AK$4:$AK$1001,$AS11,AF所要量!P$4:P$1001)</f>
        <v>0</v>
      </c>
      <c r="AA11" s="132">
        <f>SUMIF(AF所要量!$AK$4:$AK$1001,$AS11,AF所要量!Q$4:Q$1001)</f>
        <v>0</v>
      </c>
      <c r="AB11" s="132">
        <f>SUMIF(AF所要量!$AK$4:$AK$1001,$AS11,AF所要量!R$4:R$1001)</f>
        <v>0</v>
      </c>
      <c r="AC11" s="132">
        <f>SUMIF(AF所要量!$AK$4:$AK$1001,$AS11,AF所要量!S$4:S$1001)</f>
        <v>0</v>
      </c>
      <c r="AD11" s="132">
        <f>SUMIF(AF所要量!$AK$4:$AK$1001,$AS11,AF所要量!T$4:T$1001)</f>
        <v>0</v>
      </c>
      <c r="AE11" s="132">
        <f>SUMIF(AF所要量!$AK$4:$AK$1001,$AS11,AF所要量!U$4:U$1001)</f>
        <v>0</v>
      </c>
      <c r="AF11" s="132">
        <f>SUMIF(AF所要量!$AK$4:$AK$1001,$AS11,AF所要量!V$4:V$1001)</f>
        <v>0</v>
      </c>
      <c r="AG11" s="132">
        <f>SUMIF(AF所要量!$AK$4:$AK$1001,$AS11,AF所要量!W$4:W$1001)</f>
        <v>0</v>
      </c>
      <c r="AH11" s="132">
        <f>SUMIF(AF所要量!$AK$4:$AK$1001,$AS11,AF所要量!X$4:X$1001)</f>
        <v>0</v>
      </c>
      <c r="AI11" s="132">
        <f>SUMIF(AF所要量!$AK$4:$AK$1001,$AS11,AF所要量!Y$4:Y$1001)</f>
        <v>0</v>
      </c>
      <c r="AJ11" s="132">
        <f>SUMIF(AF所要量!$AK$4:$AK$1001,$AS11,AF所要量!Z$4:Z$1001)</f>
        <v>0</v>
      </c>
      <c r="AK11" s="132">
        <f>SUMIF(AF所要量!$AK$4:$AK$1001,$AS11,AF所要量!AA$4:AA$1001)</f>
        <v>0</v>
      </c>
      <c r="AL11" s="132">
        <f>SUMIF(AF所要量!$AK$4:$AK$1001,$AS11,AF所要量!AB$4:AB$1001)</f>
        <v>0</v>
      </c>
      <c r="AM11" s="133">
        <f>SUMIF(AF所要量!$AK$4:$AK$1001,$AS11,AF所要量!AC$4:AC$1001)</f>
        <v>0</v>
      </c>
      <c r="AS11" s="2" t="str">
        <f>$A11&amp;"_"&amp;$B11</f>
        <v>50100GFL J400  _CBU</v>
      </c>
      <c r="AT11" s="96"/>
      <c r="AU11" s="63"/>
      <c r="AW11" s="142"/>
      <c r="AX11" s="143"/>
      <c r="AY11" s="143"/>
      <c r="AZ11" s="143"/>
      <c r="BA11" s="143"/>
      <c r="BB11" s="143"/>
      <c r="BC11" s="143"/>
      <c r="BD11" s="143"/>
      <c r="BE11" s="143"/>
      <c r="BF11" s="143"/>
      <c r="BG11" s="143"/>
      <c r="BH11" s="143"/>
      <c r="BI11" s="143"/>
      <c r="BJ11" s="143"/>
      <c r="BK11" s="143"/>
      <c r="BL11" s="143"/>
      <c r="BM11" s="143"/>
      <c r="BN11" s="143"/>
      <c r="BO11" s="143"/>
      <c r="BP11" s="143"/>
      <c r="BQ11" s="143"/>
      <c r="BR11" s="143"/>
      <c r="BS11" s="143"/>
      <c r="BT11" s="143"/>
      <c r="BU11" s="143"/>
      <c r="BV11" s="143"/>
      <c r="BW11" s="143"/>
      <c r="BX11" s="143"/>
      <c r="BY11" s="143"/>
      <c r="BZ11" s="144"/>
      <c r="CB11" s="425">
        <f>CG11</f>
        <v>0</v>
      </c>
      <c r="CC11" s="271">
        <f t="shared" si="4"/>
        <v>0</v>
      </c>
      <c r="CD11" s="271">
        <f t="shared" si="4"/>
        <v>0</v>
      </c>
      <c r="CE11" s="272">
        <f t="shared" si="4"/>
        <v>0</v>
      </c>
      <c r="CG11" s="418">
        <v>0</v>
      </c>
      <c r="CH11" s="416">
        <v>0</v>
      </c>
      <c r="CI11" s="416">
        <v>0</v>
      </c>
      <c r="CJ11" s="419">
        <v>0</v>
      </c>
    </row>
    <row r="12" spans="1:88" x14ac:dyDescent="0.35">
      <c r="A12" s="119"/>
      <c r="B12" s="6"/>
      <c r="C12" s="120"/>
      <c r="D12" s="134"/>
      <c r="E12" s="135"/>
      <c r="F12" s="135"/>
      <c r="G12" s="136" t="str">
        <f>IF(B11="CKD","","SP")</f>
        <v>SP</v>
      </c>
      <c r="H12" s="137"/>
      <c r="I12" s="138">
        <f>SUM(K12:N12)</f>
        <v>0</v>
      </c>
      <c r="J12" s="138">
        <f>SUM(O12:AM12)</f>
        <v>0</v>
      </c>
      <c r="K12" s="440">
        <f t="shared" ref="K12" si="8">CB12</f>
        <v>0</v>
      </c>
      <c r="L12" s="440">
        <f t="shared" si="5"/>
        <v>0</v>
      </c>
      <c r="M12" s="440">
        <f t="shared" si="6"/>
        <v>0</v>
      </c>
      <c r="N12" s="440">
        <f t="shared" si="7"/>
        <v>0</v>
      </c>
      <c r="O12" s="138">
        <f>SUMIF(SP所要量!$AU$4:$AU$1001,$AS12,SP所要量!O$4:O$1001)</f>
        <v>0</v>
      </c>
      <c r="P12" s="138">
        <f>SUMIF(SP所要量!$AU$4:$AU$1001,$AS12,SP所要量!P$4:P$1001)</f>
        <v>0</v>
      </c>
      <c r="Q12" s="138">
        <f>SUMIF(SP所要量!$AU$4:$AU$1001,$AS12,SP所要量!Q$4:Q$1001)</f>
        <v>0</v>
      </c>
      <c r="R12" s="138">
        <f>SUMIF(SP所要量!$AU$4:$AU$1001,$AS12,SP所要量!R$4:R$1001)</f>
        <v>0</v>
      </c>
      <c r="S12" s="138">
        <f>SUMIF(SP所要量!$AU$4:$AU$1001,$AS12,SP所要量!S$4:S$1001)</f>
        <v>0</v>
      </c>
      <c r="T12" s="138">
        <f>SUMIF(SP所要量!$AU$4:$AU$1001,$AS12,SP所要量!T$4:T$1001)</f>
        <v>0</v>
      </c>
      <c r="U12" s="138">
        <f>SUMIF(SP所要量!$AU$4:$AU$1001,$AS12,SP所要量!U$4:U$1001)</f>
        <v>0</v>
      </c>
      <c r="V12" s="138">
        <f>SUMIF(SP所要量!$AU$4:$AU$1001,$AS12,SP所要量!V$4:V$1001)</f>
        <v>0</v>
      </c>
      <c r="W12" s="138">
        <f>SUMIF(SP所要量!$AU$4:$AU$1001,$AS12,SP所要量!W$4:W$1001)</f>
        <v>0</v>
      </c>
      <c r="X12" s="138">
        <f>SUMIF(SP所要量!$AU$4:$AU$1001,$AS12,SP所要量!X$4:X$1001)</f>
        <v>0</v>
      </c>
      <c r="Y12" s="138">
        <f>SUMIF(SP所要量!$AU$4:$AU$1001,$AS12,SP所要量!Y$4:Y$1001)</f>
        <v>0</v>
      </c>
      <c r="Z12" s="138">
        <f>SUMIF(SP所要量!$AU$4:$AU$1001,$AS12,SP所要量!Z$4:Z$1001)</f>
        <v>0</v>
      </c>
      <c r="AA12" s="138">
        <f>SUMIF(SP所要量!$AU$4:$AU$1001,$AS12,SP所要量!AA$4:AA$1001)</f>
        <v>0</v>
      </c>
      <c r="AB12" s="138">
        <f>SUMIF(SP所要量!$AU$4:$AU$1001,$AS12,SP所要量!AB$4:AB$1001)</f>
        <v>0</v>
      </c>
      <c r="AC12" s="138">
        <f>SUMIF(SP所要量!$AU$4:$AU$1001,$AS12,SP所要量!AC$4:AC$1001)</f>
        <v>0</v>
      </c>
      <c r="AD12" s="138">
        <f>SUMIF(SP所要量!$AU$4:$AU$1001,$AS12,SP所要量!AD$4:AD$1001)</f>
        <v>0</v>
      </c>
      <c r="AE12" s="138">
        <f>SUMIF(SP所要量!$AU$4:$AU$1001,$AS12,SP所要量!AE$4:AE$1001)</f>
        <v>0</v>
      </c>
      <c r="AF12" s="138">
        <f>SUMIF(SP所要量!$AU$4:$AU$1001,$AS12,SP所要量!AF$4:AF$1001)</f>
        <v>0</v>
      </c>
      <c r="AG12" s="138">
        <f>SUMIF(SP所要量!$AU$4:$AU$1001,$AS12,SP所要量!AG$4:AG$1001)</f>
        <v>0</v>
      </c>
      <c r="AH12" s="138">
        <f>SUMIF(SP所要量!$AU$4:$AU$1001,$AS12,SP所要量!AH$4:AH$1001)</f>
        <v>0</v>
      </c>
      <c r="AI12" s="138">
        <f>SUMIF(SP所要量!$AU$4:$AU$1001,$AS12,SP所要量!AI$4:AI$1001)</f>
        <v>0</v>
      </c>
      <c r="AJ12" s="138">
        <f>SUMIF(SP所要量!$AU$4:$AU$1001,$AS12,SP所要量!AJ$4:AJ$1001)</f>
        <v>0</v>
      </c>
      <c r="AK12" s="138">
        <f>SUMIF(SP所要量!$AU$4:$AU$1001,$AS12,SP所要量!AK$4:AK$1001)</f>
        <v>0</v>
      </c>
      <c r="AL12" s="138">
        <f>SUMIF(SP所要量!$AU$4:$AU$1001,$AS12,SP所要量!AL$4:AL$1001)</f>
        <v>0</v>
      </c>
      <c r="AM12" s="139">
        <f>SUMIF(SP所要量!$AU$4:$AU$1001,$AS12,SP所要量!AM$4:AM$1001)</f>
        <v>0</v>
      </c>
      <c r="AS12" s="2" t="str">
        <f>IF($B11="CKD",0,$A11&amp;"_"&amp;"SP")</f>
        <v>50100GFL J400  _SP</v>
      </c>
      <c r="AT12" s="38"/>
      <c r="AU12" s="62"/>
      <c r="AW12" s="145"/>
      <c r="AX12" s="38"/>
      <c r="AY12" s="38"/>
      <c r="AZ12" s="38"/>
      <c r="BA12" s="38"/>
      <c r="BB12" s="38"/>
      <c r="BC12" s="38"/>
      <c r="BD12" s="38"/>
      <c r="BE12" s="38"/>
      <c r="BF12" s="38"/>
      <c r="BG12" s="38"/>
      <c r="BH12" s="38"/>
      <c r="BI12" s="38"/>
      <c r="BJ12" s="38"/>
      <c r="BK12" s="38"/>
      <c r="BL12" s="38"/>
      <c r="BM12" s="38"/>
      <c r="BN12" s="38"/>
      <c r="BO12" s="38"/>
      <c r="BP12" s="38"/>
      <c r="BQ12" s="38"/>
      <c r="BR12" s="38"/>
      <c r="BS12" s="38"/>
      <c r="BT12" s="38"/>
      <c r="BU12" s="38"/>
      <c r="BV12" s="38"/>
      <c r="BW12" s="38"/>
      <c r="BX12" s="38"/>
      <c r="BY12" s="38"/>
      <c r="BZ12" s="146"/>
      <c r="CB12" s="426">
        <f t="shared" ref="CB12" si="9">CG12</f>
        <v>0</v>
      </c>
      <c r="CC12" s="273">
        <f t="shared" si="4"/>
        <v>0</v>
      </c>
      <c r="CD12" s="273">
        <f t="shared" si="4"/>
        <v>0</v>
      </c>
      <c r="CE12" s="274">
        <f t="shared" si="4"/>
        <v>0</v>
      </c>
      <c r="CG12" s="420">
        <v>0</v>
      </c>
      <c r="CH12" s="417">
        <v>0</v>
      </c>
      <c r="CI12" s="417">
        <v>0</v>
      </c>
      <c r="CJ12" s="421">
        <v>0</v>
      </c>
    </row>
    <row r="13" spans="1:88" x14ac:dyDescent="0.35">
      <c r="A13" s="119"/>
      <c r="B13" s="6"/>
      <c r="C13" s="120"/>
      <c r="D13" s="121"/>
      <c r="E13" s="115"/>
      <c r="F13" s="115"/>
      <c r="G13" s="116" t="s">
        <v>2131</v>
      </c>
      <c r="H13" s="117"/>
      <c r="I13" s="113">
        <f>SUM(K13:N13)</f>
        <v>0</v>
      </c>
      <c r="J13" s="126">
        <f>SUM(O13:AM13)</f>
        <v>0</v>
      </c>
      <c r="K13" s="113">
        <f t="shared" ref="K13:AM13" si="10">SUM(K11:K12)</f>
        <v>0</v>
      </c>
      <c r="L13" s="113">
        <f t="shared" si="10"/>
        <v>0</v>
      </c>
      <c r="M13" s="113">
        <f t="shared" si="10"/>
        <v>0</v>
      </c>
      <c r="N13" s="113">
        <f t="shared" si="10"/>
        <v>0</v>
      </c>
      <c r="O13" s="122">
        <f t="shared" si="10"/>
        <v>0</v>
      </c>
      <c r="P13" s="113">
        <f t="shared" si="10"/>
        <v>0</v>
      </c>
      <c r="Q13" s="113">
        <f t="shared" si="10"/>
        <v>0</v>
      </c>
      <c r="R13" s="113">
        <f t="shared" si="10"/>
        <v>0</v>
      </c>
      <c r="S13" s="113">
        <f t="shared" si="10"/>
        <v>0</v>
      </c>
      <c r="T13" s="113">
        <f t="shared" si="10"/>
        <v>0</v>
      </c>
      <c r="U13" s="113">
        <f t="shared" si="10"/>
        <v>0</v>
      </c>
      <c r="V13" s="113">
        <f t="shared" si="10"/>
        <v>0</v>
      </c>
      <c r="W13" s="113">
        <f t="shared" si="10"/>
        <v>0</v>
      </c>
      <c r="X13" s="113">
        <f t="shared" si="10"/>
        <v>0</v>
      </c>
      <c r="Y13" s="113">
        <f t="shared" si="10"/>
        <v>0</v>
      </c>
      <c r="Z13" s="113">
        <f t="shared" si="10"/>
        <v>0</v>
      </c>
      <c r="AA13" s="113">
        <f t="shared" si="10"/>
        <v>0</v>
      </c>
      <c r="AB13" s="113">
        <f t="shared" si="10"/>
        <v>0</v>
      </c>
      <c r="AC13" s="113">
        <f t="shared" si="10"/>
        <v>0</v>
      </c>
      <c r="AD13" s="113">
        <f t="shared" si="10"/>
        <v>0</v>
      </c>
      <c r="AE13" s="113">
        <f t="shared" si="10"/>
        <v>0</v>
      </c>
      <c r="AF13" s="113">
        <f t="shared" si="10"/>
        <v>0</v>
      </c>
      <c r="AG13" s="113">
        <f t="shared" si="10"/>
        <v>0</v>
      </c>
      <c r="AH13" s="113">
        <f t="shared" si="10"/>
        <v>0</v>
      </c>
      <c r="AI13" s="113">
        <f t="shared" si="10"/>
        <v>0</v>
      </c>
      <c r="AJ13" s="113">
        <f t="shared" si="10"/>
        <v>0</v>
      </c>
      <c r="AK13" s="113">
        <f t="shared" si="10"/>
        <v>0</v>
      </c>
      <c r="AL13" s="113">
        <f t="shared" si="10"/>
        <v>0</v>
      </c>
      <c r="AM13" s="118">
        <f t="shared" si="10"/>
        <v>0</v>
      </c>
      <c r="AS13" s="61"/>
      <c r="AT13" s="38"/>
      <c r="AU13" s="62"/>
      <c r="AW13" s="145"/>
      <c r="AX13" s="38"/>
      <c r="AY13" s="38"/>
      <c r="AZ13" s="38"/>
      <c r="BA13" s="38"/>
      <c r="BB13" s="38"/>
      <c r="BC13" s="38"/>
      <c r="BD13" s="38"/>
      <c r="BE13" s="38"/>
      <c r="BF13" s="38"/>
      <c r="BG13" s="38"/>
      <c r="BH13" s="38"/>
      <c r="BI13" s="38"/>
      <c r="BJ13" s="38"/>
      <c r="BK13" s="38"/>
      <c r="BL13" s="38"/>
      <c r="BM13" s="38"/>
      <c r="BN13" s="38"/>
      <c r="BO13" s="38"/>
      <c r="BP13" s="38"/>
      <c r="BQ13" s="38"/>
      <c r="BR13" s="38"/>
      <c r="BS13" s="38"/>
      <c r="BT13" s="38"/>
      <c r="BU13" s="38"/>
      <c r="BV13" s="38"/>
      <c r="BW13" s="38"/>
      <c r="BX13" s="38"/>
      <c r="BY13" s="38"/>
      <c r="BZ13" s="146"/>
      <c r="CB13" s="145"/>
      <c r="CC13" s="38"/>
      <c r="CD13" s="38"/>
      <c r="CE13" s="146"/>
      <c r="CG13" s="433">
        <v>0</v>
      </c>
      <c r="CH13" s="434">
        <v>0</v>
      </c>
      <c r="CI13" s="434">
        <v>0</v>
      </c>
      <c r="CJ13" s="435">
        <v>0</v>
      </c>
    </row>
    <row r="14" spans="1:88" x14ac:dyDescent="0.35">
      <c r="A14" s="48" t="s">
        <v>2088</v>
      </c>
      <c r="B14" s="6"/>
      <c r="C14" s="6"/>
      <c r="D14" s="22" t="s">
        <v>2058</v>
      </c>
      <c r="E14" s="304" t="s">
        <v>2050</v>
      </c>
      <c r="F14" s="42"/>
      <c r="G14" s="25"/>
      <c r="H14" s="21"/>
      <c r="I14" s="26"/>
      <c r="J14" s="24">
        <f t="shared" ref="J14:J16" ca="1" si="11">SUM(K14:AM14)</f>
        <v>0</v>
      </c>
      <c r="K14" s="24">
        <f t="shared" ref="K14:AM14" ca="1" si="12">IF(AND($H14="優先L",$I14&gt;0),OFFSET(K13,0,$I14),0)</f>
        <v>0</v>
      </c>
      <c r="L14" s="24">
        <f t="shared" ca="1" si="12"/>
        <v>0</v>
      </c>
      <c r="M14" s="24">
        <f t="shared" ca="1" si="12"/>
        <v>0</v>
      </c>
      <c r="N14" s="24">
        <f t="shared" ca="1" si="12"/>
        <v>0</v>
      </c>
      <c r="O14" s="24">
        <f t="shared" ca="1" si="12"/>
        <v>0</v>
      </c>
      <c r="P14" s="24">
        <f t="shared" ca="1" si="12"/>
        <v>0</v>
      </c>
      <c r="Q14" s="24">
        <f t="shared" ca="1" si="12"/>
        <v>0</v>
      </c>
      <c r="R14" s="24">
        <f t="shared" ca="1" si="12"/>
        <v>0</v>
      </c>
      <c r="S14" s="24">
        <f t="shared" ca="1" si="12"/>
        <v>0</v>
      </c>
      <c r="T14" s="24">
        <f t="shared" ca="1" si="12"/>
        <v>0</v>
      </c>
      <c r="U14" s="24">
        <f t="shared" ca="1" si="12"/>
        <v>0</v>
      </c>
      <c r="V14" s="24">
        <f t="shared" ca="1" si="12"/>
        <v>0</v>
      </c>
      <c r="W14" s="24">
        <f t="shared" ca="1" si="12"/>
        <v>0</v>
      </c>
      <c r="X14" s="24">
        <f t="shared" ca="1" si="12"/>
        <v>0</v>
      </c>
      <c r="Y14" s="24">
        <f t="shared" ca="1" si="12"/>
        <v>0</v>
      </c>
      <c r="Z14" s="24">
        <f t="shared" ca="1" si="12"/>
        <v>0</v>
      </c>
      <c r="AA14" s="24">
        <f t="shared" ca="1" si="12"/>
        <v>0</v>
      </c>
      <c r="AB14" s="24">
        <f t="shared" ca="1" si="12"/>
        <v>0</v>
      </c>
      <c r="AC14" s="24">
        <f t="shared" ca="1" si="12"/>
        <v>0</v>
      </c>
      <c r="AD14" s="24">
        <f t="shared" ca="1" si="12"/>
        <v>0</v>
      </c>
      <c r="AE14" s="24">
        <f t="shared" ca="1" si="12"/>
        <v>0</v>
      </c>
      <c r="AF14" s="24">
        <f t="shared" ca="1" si="12"/>
        <v>0</v>
      </c>
      <c r="AG14" s="24">
        <f t="shared" ca="1" si="12"/>
        <v>0</v>
      </c>
      <c r="AH14" s="24">
        <f t="shared" ca="1" si="12"/>
        <v>0</v>
      </c>
      <c r="AI14" s="24">
        <f t="shared" ca="1" si="12"/>
        <v>0</v>
      </c>
      <c r="AJ14" s="24">
        <f t="shared" ca="1" si="12"/>
        <v>0</v>
      </c>
      <c r="AK14" s="24">
        <f t="shared" ca="1" si="12"/>
        <v>0</v>
      </c>
      <c r="AL14" s="24">
        <f t="shared" ca="1" si="12"/>
        <v>0</v>
      </c>
      <c r="AM14" s="49">
        <f t="shared" ca="1" si="12"/>
        <v>0</v>
      </c>
      <c r="AS14" s="61"/>
      <c r="AT14" s="5" t="str">
        <f>IF(G14&gt;0,E14,"")</f>
        <v/>
      </c>
      <c r="AU14" s="62"/>
      <c r="AW14" s="145"/>
      <c r="AX14" s="38"/>
      <c r="AY14" s="38"/>
      <c r="AZ14" s="38"/>
      <c r="BA14" s="38"/>
      <c r="BB14" s="38"/>
      <c r="BC14" s="38"/>
      <c r="BD14" s="38"/>
      <c r="BE14" s="38"/>
      <c r="BF14" s="38"/>
      <c r="BG14" s="38"/>
      <c r="BH14" s="38"/>
      <c r="BI14" s="38"/>
      <c r="BJ14" s="38"/>
      <c r="BK14" s="38"/>
      <c r="BL14" s="38"/>
      <c r="BM14" s="38"/>
      <c r="BN14" s="38"/>
      <c r="BO14" s="38"/>
      <c r="BP14" s="38"/>
      <c r="BQ14" s="38"/>
      <c r="BR14" s="38"/>
      <c r="BS14" s="38"/>
      <c r="BT14" s="38"/>
      <c r="BU14" s="38"/>
      <c r="BV14" s="38"/>
      <c r="BW14" s="38"/>
      <c r="BX14" s="38"/>
      <c r="BY14" s="38"/>
      <c r="BZ14" s="146"/>
      <c r="CB14" s="145"/>
      <c r="CC14" s="38"/>
      <c r="CD14" s="38"/>
      <c r="CE14" s="146"/>
      <c r="CG14" s="433">
        <v>0</v>
      </c>
      <c r="CH14" s="434">
        <v>0</v>
      </c>
      <c r="CI14" s="434">
        <v>0</v>
      </c>
      <c r="CJ14" s="435">
        <v>0</v>
      </c>
    </row>
    <row r="15" spans="1:88" x14ac:dyDescent="0.35">
      <c r="A15" s="50" t="str">
        <f>MID(A11,1,5)</f>
        <v>50100</v>
      </c>
      <c r="B15" s="6"/>
      <c r="C15" s="6"/>
      <c r="D15" s="6"/>
      <c r="E15" s="304" t="s">
        <v>78</v>
      </c>
      <c r="F15" s="42"/>
      <c r="G15" s="25"/>
      <c r="H15" s="21"/>
      <c r="I15" s="26"/>
      <c r="J15" s="24">
        <f t="shared" ca="1" si="11"/>
        <v>0</v>
      </c>
      <c r="K15" s="24">
        <f t="shared" ref="K15:AM15" ca="1" si="13">IF(AND($H15="優先L",$I15&gt;0),OFFSET(K13,0,$I15),0)</f>
        <v>0</v>
      </c>
      <c r="L15" s="24">
        <f t="shared" ca="1" si="13"/>
        <v>0</v>
      </c>
      <c r="M15" s="24">
        <f t="shared" ca="1" si="13"/>
        <v>0</v>
      </c>
      <c r="N15" s="24">
        <f t="shared" ca="1" si="13"/>
        <v>0</v>
      </c>
      <c r="O15" s="24">
        <f t="shared" ca="1" si="13"/>
        <v>0</v>
      </c>
      <c r="P15" s="24">
        <f t="shared" ca="1" si="13"/>
        <v>0</v>
      </c>
      <c r="Q15" s="24">
        <f t="shared" ca="1" si="13"/>
        <v>0</v>
      </c>
      <c r="R15" s="24">
        <f t="shared" ca="1" si="13"/>
        <v>0</v>
      </c>
      <c r="S15" s="24">
        <f t="shared" ca="1" si="13"/>
        <v>0</v>
      </c>
      <c r="T15" s="24">
        <f t="shared" ca="1" si="13"/>
        <v>0</v>
      </c>
      <c r="U15" s="24">
        <f t="shared" ca="1" si="13"/>
        <v>0</v>
      </c>
      <c r="V15" s="24">
        <f t="shared" ca="1" si="13"/>
        <v>0</v>
      </c>
      <c r="W15" s="24">
        <f t="shared" ca="1" si="13"/>
        <v>0</v>
      </c>
      <c r="X15" s="24">
        <f t="shared" ca="1" si="13"/>
        <v>0</v>
      </c>
      <c r="Y15" s="24">
        <f t="shared" ca="1" si="13"/>
        <v>0</v>
      </c>
      <c r="Z15" s="24">
        <f t="shared" ca="1" si="13"/>
        <v>0</v>
      </c>
      <c r="AA15" s="24">
        <f t="shared" ca="1" si="13"/>
        <v>0</v>
      </c>
      <c r="AB15" s="24">
        <f t="shared" ca="1" si="13"/>
        <v>0</v>
      </c>
      <c r="AC15" s="24">
        <f t="shared" ca="1" si="13"/>
        <v>0</v>
      </c>
      <c r="AD15" s="24">
        <f t="shared" ca="1" si="13"/>
        <v>0</v>
      </c>
      <c r="AE15" s="24">
        <f t="shared" ca="1" si="13"/>
        <v>0</v>
      </c>
      <c r="AF15" s="24">
        <f t="shared" ca="1" si="13"/>
        <v>0</v>
      </c>
      <c r="AG15" s="24">
        <f t="shared" ca="1" si="13"/>
        <v>0</v>
      </c>
      <c r="AH15" s="24">
        <f t="shared" ca="1" si="13"/>
        <v>0</v>
      </c>
      <c r="AI15" s="24">
        <f t="shared" ca="1" si="13"/>
        <v>0</v>
      </c>
      <c r="AJ15" s="24">
        <f t="shared" ca="1" si="13"/>
        <v>0</v>
      </c>
      <c r="AK15" s="24">
        <f t="shared" ca="1" si="13"/>
        <v>0</v>
      </c>
      <c r="AL15" s="24">
        <f t="shared" ca="1" si="13"/>
        <v>0</v>
      </c>
      <c r="AM15" s="49">
        <f t="shared" ca="1" si="13"/>
        <v>0</v>
      </c>
      <c r="AS15" s="61"/>
      <c r="AT15" s="6" t="str">
        <f t="shared" ref="AT15:AT16" si="14">IF(G15&gt;0,E15,"")</f>
        <v/>
      </c>
      <c r="AU15" s="62"/>
      <c r="AW15" s="145"/>
      <c r="AX15" s="38"/>
      <c r="AY15" s="38"/>
      <c r="AZ15" s="38"/>
      <c r="BA15" s="38"/>
      <c r="BB15" s="38"/>
      <c r="BC15" s="38"/>
      <c r="BD15" s="38"/>
      <c r="BE15" s="38"/>
      <c r="BF15" s="38"/>
      <c r="BG15" s="38"/>
      <c r="BH15" s="38"/>
      <c r="BI15" s="38"/>
      <c r="BJ15" s="38"/>
      <c r="BK15" s="38"/>
      <c r="BL15" s="38"/>
      <c r="BM15" s="38"/>
      <c r="BN15" s="38"/>
      <c r="BO15" s="38"/>
      <c r="BP15" s="38"/>
      <c r="BQ15" s="38"/>
      <c r="BR15" s="38"/>
      <c r="BS15" s="38"/>
      <c r="BT15" s="38"/>
      <c r="BU15" s="38"/>
      <c r="BV15" s="38"/>
      <c r="BW15" s="38"/>
      <c r="BX15" s="38"/>
      <c r="BY15" s="38"/>
      <c r="BZ15" s="146"/>
      <c r="CB15" s="145"/>
      <c r="CC15" s="38"/>
      <c r="CD15" s="38"/>
      <c r="CE15" s="146"/>
      <c r="CG15" s="433">
        <v>0</v>
      </c>
      <c r="CH15" s="434">
        <v>0</v>
      </c>
      <c r="CI15" s="434">
        <v>0</v>
      </c>
      <c r="CJ15" s="435">
        <v>0</v>
      </c>
    </row>
    <row r="16" spans="1:88" x14ac:dyDescent="0.35">
      <c r="A16" s="50" t="str">
        <f>MID(A11,6,3)&amp;"-"&amp;MID(A11,10,4)</f>
        <v>GFL-J400</v>
      </c>
      <c r="B16" s="6"/>
      <c r="C16" s="6"/>
      <c r="D16" s="7"/>
      <c r="E16" s="304" t="s">
        <v>79</v>
      </c>
      <c r="F16" s="42"/>
      <c r="G16" s="25">
        <v>100</v>
      </c>
      <c r="H16" s="21" t="s">
        <v>2052</v>
      </c>
      <c r="I16" s="26">
        <v>2</v>
      </c>
      <c r="J16" s="24">
        <f t="shared" ca="1" si="11"/>
        <v>0</v>
      </c>
      <c r="K16" s="24">
        <f t="shared" ref="K16:AM16" ca="1" si="15">IF(AND($H16="優先L",$I16&gt;0),OFFSET(K13,0,$I16),0)</f>
        <v>0</v>
      </c>
      <c r="L16" s="24">
        <f t="shared" ca="1" si="15"/>
        <v>0</v>
      </c>
      <c r="M16" s="24">
        <f t="shared" ca="1" si="15"/>
        <v>0</v>
      </c>
      <c r="N16" s="24">
        <f t="shared" ca="1" si="15"/>
        <v>0</v>
      </c>
      <c r="O16" s="24">
        <f t="shared" ca="1" si="15"/>
        <v>0</v>
      </c>
      <c r="P16" s="24">
        <f t="shared" ca="1" si="15"/>
        <v>0</v>
      </c>
      <c r="Q16" s="24">
        <f t="shared" ca="1" si="15"/>
        <v>0</v>
      </c>
      <c r="R16" s="24">
        <f t="shared" ca="1" si="15"/>
        <v>0</v>
      </c>
      <c r="S16" s="24">
        <f t="shared" ca="1" si="15"/>
        <v>0</v>
      </c>
      <c r="T16" s="24">
        <f t="shared" ca="1" si="15"/>
        <v>0</v>
      </c>
      <c r="U16" s="24">
        <f t="shared" ca="1" si="15"/>
        <v>0</v>
      </c>
      <c r="V16" s="24">
        <f t="shared" ca="1" si="15"/>
        <v>0</v>
      </c>
      <c r="W16" s="24">
        <f t="shared" ca="1" si="15"/>
        <v>0</v>
      </c>
      <c r="X16" s="24">
        <f t="shared" ca="1" si="15"/>
        <v>0</v>
      </c>
      <c r="Y16" s="24">
        <f t="shared" ca="1" si="15"/>
        <v>0</v>
      </c>
      <c r="Z16" s="24">
        <f t="shared" ca="1" si="15"/>
        <v>0</v>
      </c>
      <c r="AA16" s="24">
        <f t="shared" ca="1" si="15"/>
        <v>0</v>
      </c>
      <c r="AB16" s="24">
        <f t="shared" ca="1" si="15"/>
        <v>0</v>
      </c>
      <c r="AC16" s="24">
        <f t="shared" ca="1" si="15"/>
        <v>0</v>
      </c>
      <c r="AD16" s="24">
        <f t="shared" ca="1" si="15"/>
        <v>0</v>
      </c>
      <c r="AE16" s="24">
        <f t="shared" ca="1" si="15"/>
        <v>0</v>
      </c>
      <c r="AF16" s="24">
        <f t="shared" ca="1" si="15"/>
        <v>0</v>
      </c>
      <c r="AG16" s="24">
        <f t="shared" ca="1" si="15"/>
        <v>0</v>
      </c>
      <c r="AH16" s="24">
        <f t="shared" ca="1" si="15"/>
        <v>0</v>
      </c>
      <c r="AI16" s="24">
        <f t="shared" ca="1" si="15"/>
        <v>0</v>
      </c>
      <c r="AJ16" s="24">
        <f t="shared" ca="1" si="15"/>
        <v>0</v>
      </c>
      <c r="AK16" s="24">
        <f t="shared" ca="1" si="15"/>
        <v>0</v>
      </c>
      <c r="AL16" s="24">
        <f t="shared" ca="1" si="15"/>
        <v>0</v>
      </c>
      <c r="AM16" s="49">
        <f t="shared" ca="1" si="15"/>
        <v>0</v>
      </c>
      <c r="AS16" s="61"/>
      <c r="AT16" s="7" t="str">
        <f t="shared" si="14"/>
        <v>マルチ</v>
      </c>
      <c r="AU16" s="62"/>
      <c r="AW16" s="145"/>
      <c r="AX16" s="38"/>
      <c r="AY16" s="38"/>
      <c r="AZ16" s="38"/>
      <c r="BA16" s="38"/>
      <c r="BB16" s="38"/>
      <c r="BC16" s="38"/>
      <c r="BD16" s="38"/>
      <c r="BE16" s="38"/>
      <c r="BF16" s="38"/>
      <c r="BG16" s="38"/>
      <c r="BH16" s="38"/>
      <c r="BI16" s="38"/>
      <c r="BJ16" s="38"/>
      <c r="BK16" s="38"/>
      <c r="BL16" s="38"/>
      <c r="BM16" s="38"/>
      <c r="BN16" s="38"/>
      <c r="BO16" s="38"/>
      <c r="BP16" s="38"/>
      <c r="BQ16" s="38"/>
      <c r="BR16" s="38"/>
      <c r="BS16" s="38"/>
      <c r="BT16" s="38"/>
      <c r="BU16" s="38"/>
      <c r="BV16" s="38"/>
      <c r="BW16" s="38"/>
      <c r="BX16" s="38"/>
      <c r="BY16" s="38"/>
      <c r="BZ16" s="146"/>
      <c r="CB16" s="145"/>
      <c r="CC16" s="38"/>
      <c r="CD16" s="38"/>
      <c r="CE16" s="146"/>
      <c r="CG16" s="433">
        <v>0</v>
      </c>
      <c r="CH16" s="434">
        <v>0</v>
      </c>
      <c r="CI16" s="434">
        <v>0</v>
      </c>
      <c r="CJ16" s="435">
        <v>0</v>
      </c>
    </row>
    <row r="17" spans="1:88" x14ac:dyDescent="0.35">
      <c r="A17" s="48"/>
      <c r="B17" s="6"/>
      <c r="C17" s="6"/>
      <c r="D17" s="22" t="s">
        <v>2132</v>
      </c>
      <c r="E17" s="2" t="str">
        <f>E14</f>
        <v>MC</v>
      </c>
      <c r="F17" s="5"/>
      <c r="G17" s="5"/>
      <c r="H17" s="27"/>
      <c r="I17" s="5"/>
      <c r="J17" s="550">
        <f>SUM(K17:AM19)</f>
        <v>0</v>
      </c>
      <c r="K17" s="29"/>
      <c r="L17" s="29"/>
      <c r="M17" s="29"/>
      <c r="N17" s="29"/>
      <c r="O17" s="29"/>
      <c r="P17" s="29"/>
      <c r="Q17" s="29"/>
      <c r="R17" s="29"/>
      <c r="S17" s="29"/>
      <c r="T17" s="29"/>
      <c r="U17" s="29"/>
      <c r="V17" s="29"/>
      <c r="W17" s="29"/>
      <c r="X17" s="29"/>
      <c r="Y17" s="29"/>
      <c r="Z17" s="29"/>
      <c r="AA17" s="29"/>
      <c r="AB17" s="29"/>
      <c r="AC17" s="29"/>
      <c r="AD17" s="29"/>
      <c r="AE17" s="29"/>
      <c r="AF17" s="29"/>
      <c r="AG17" s="29"/>
      <c r="AH17" s="29"/>
      <c r="AI17" s="29"/>
      <c r="AJ17" s="29"/>
      <c r="AK17" s="29"/>
      <c r="AL17" s="29"/>
      <c r="AM17" s="51"/>
      <c r="AS17" s="61"/>
      <c r="AT17" s="38"/>
      <c r="AU17" s="62"/>
      <c r="AW17" s="145"/>
      <c r="AX17" s="38"/>
      <c r="AY17" s="38"/>
      <c r="AZ17" s="38"/>
      <c r="BA17" s="38"/>
      <c r="BB17" s="38"/>
      <c r="BC17" s="38"/>
      <c r="BD17" s="38"/>
      <c r="BE17" s="38"/>
      <c r="BF17" s="38"/>
      <c r="BG17" s="38"/>
      <c r="BH17" s="38"/>
      <c r="BI17" s="38"/>
      <c r="BJ17" s="38"/>
      <c r="BK17" s="38"/>
      <c r="BL17" s="38"/>
      <c r="BM17" s="38"/>
      <c r="BN17" s="38"/>
      <c r="BO17" s="38"/>
      <c r="BP17" s="38"/>
      <c r="BQ17" s="38"/>
      <c r="BR17" s="38"/>
      <c r="BS17" s="38"/>
      <c r="BT17" s="38"/>
      <c r="BU17" s="38"/>
      <c r="BV17" s="38"/>
      <c r="BW17" s="38"/>
      <c r="BX17" s="38"/>
      <c r="BY17" s="38"/>
      <c r="BZ17" s="146"/>
      <c r="CB17" s="145"/>
      <c r="CC17" s="38"/>
      <c r="CD17" s="38"/>
      <c r="CE17" s="146"/>
      <c r="CG17" s="430"/>
      <c r="CH17" s="9"/>
      <c r="CI17" s="9"/>
      <c r="CJ17" s="431"/>
    </row>
    <row r="18" spans="1:88" x14ac:dyDescent="0.35">
      <c r="A18" s="48"/>
      <c r="B18" s="7"/>
      <c r="C18" s="7"/>
      <c r="D18" s="444" t="s">
        <v>2376</v>
      </c>
      <c r="E18" s="2" t="str">
        <f>E15</f>
        <v>溶接1</v>
      </c>
      <c r="F18" s="6"/>
      <c r="G18" s="6"/>
      <c r="H18" s="27"/>
      <c r="I18" s="6"/>
      <c r="J18" s="551"/>
      <c r="K18" s="30"/>
      <c r="L18" s="30"/>
      <c r="M18" s="30"/>
      <c r="N18" s="30"/>
      <c r="O18" s="30"/>
      <c r="P18" s="30"/>
      <c r="Q18" s="30"/>
      <c r="R18" s="30"/>
      <c r="S18" s="30"/>
      <c r="T18" s="30"/>
      <c r="U18" s="30"/>
      <c r="V18" s="30"/>
      <c r="W18" s="30"/>
      <c r="X18" s="30"/>
      <c r="Y18" s="30"/>
      <c r="Z18" s="30"/>
      <c r="AA18" s="30"/>
      <c r="AB18" s="30"/>
      <c r="AC18" s="30"/>
      <c r="AD18" s="30"/>
      <c r="AE18" s="30"/>
      <c r="AF18" s="30"/>
      <c r="AG18" s="30"/>
      <c r="AH18" s="30"/>
      <c r="AI18" s="30"/>
      <c r="AJ18" s="30"/>
      <c r="AK18" s="30"/>
      <c r="AL18" s="30"/>
      <c r="AM18" s="52"/>
      <c r="AS18" s="61"/>
      <c r="AT18" s="38"/>
      <c r="AU18" s="62"/>
      <c r="AW18" s="145"/>
      <c r="AX18" s="38"/>
      <c r="AY18" s="38"/>
      <c r="AZ18" s="38"/>
      <c r="BA18" s="38"/>
      <c r="BB18" s="38"/>
      <c r="BC18" s="38"/>
      <c r="BD18" s="38"/>
      <c r="BE18" s="38"/>
      <c r="BF18" s="38"/>
      <c r="BG18" s="38"/>
      <c r="BH18" s="38"/>
      <c r="BI18" s="38"/>
      <c r="BJ18" s="38"/>
      <c r="BK18" s="38"/>
      <c r="BL18" s="38"/>
      <c r="BM18" s="38"/>
      <c r="BN18" s="38"/>
      <c r="BO18" s="38"/>
      <c r="BP18" s="38"/>
      <c r="BQ18" s="38"/>
      <c r="BR18" s="38"/>
      <c r="BS18" s="38"/>
      <c r="BT18" s="38"/>
      <c r="BU18" s="38"/>
      <c r="BV18" s="38"/>
      <c r="BW18" s="38"/>
      <c r="BX18" s="38"/>
      <c r="BY18" s="38"/>
      <c r="BZ18" s="146"/>
      <c r="CB18" s="145"/>
      <c r="CC18" s="38"/>
      <c r="CD18" s="38"/>
      <c r="CE18" s="146"/>
      <c r="CG18" s="430"/>
      <c r="CH18" s="9"/>
      <c r="CI18" s="9"/>
      <c r="CJ18" s="431"/>
    </row>
    <row r="19" spans="1:88" x14ac:dyDescent="0.35">
      <c r="A19" s="399">
        <f>COUNTIF(AT14:AT16,B19)</f>
        <v>0</v>
      </c>
      <c r="B19" s="308" t="str">
        <f>設定!$F$4</f>
        <v>MC</v>
      </c>
      <c r="C19" s="308" t="str">
        <f>IF(COUNTIF('PLAN-MC'!$AO$6:$AO$117,B19&amp;"_"&amp;A11&amp;"_"&amp;B11)&gt;0,"計画コード有",IF(COUNTIF('PLAN-MC'!$AO$6:$AO$117,B19&amp;"_"&amp;A11&amp;"_"&amp;B11)&gt;1,"ﾀﾞﾌﾞﾘ有","未反映"))</f>
        <v>未反映</v>
      </c>
      <c r="D19" s="7"/>
      <c r="E19" s="2" t="str">
        <f>E16</f>
        <v>マルチ</v>
      </c>
      <c r="F19" s="7"/>
      <c r="G19" s="7"/>
      <c r="H19" s="27" t="s">
        <v>2055</v>
      </c>
      <c r="I19" s="7"/>
      <c r="J19" s="552"/>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53"/>
      <c r="AS19" s="61"/>
      <c r="AT19" s="38"/>
      <c r="AU19" s="62"/>
      <c r="AW19" s="145"/>
      <c r="AX19" s="38"/>
      <c r="AY19" s="38"/>
      <c r="AZ19" s="38"/>
      <c r="BA19" s="38"/>
      <c r="BB19" s="38"/>
      <c r="BC19" s="38"/>
      <c r="BD19" s="38"/>
      <c r="BE19" s="38"/>
      <c r="BF19" s="38"/>
      <c r="BG19" s="38"/>
      <c r="BH19" s="38"/>
      <c r="BI19" s="38"/>
      <c r="BJ19" s="38"/>
      <c r="BK19" s="38"/>
      <c r="BL19" s="38"/>
      <c r="BM19" s="38"/>
      <c r="BN19" s="38"/>
      <c r="BO19" s="38"/>
      <c r="BP19" s="38"/>
      <c r="BQ19" s="38"/>
      <c r="BR19" s="38"/>
      <c r="BS19" s="38"/>
      <c r="BT19" s="38"/>
      <c r="BU19" s="38"/>
      <c r="BV19" s="38"/>
      <c r="BW19" s="38"/>
      <c r="BX19" s="38"/>
      <c r="BY19" s="38"/>
      <c r="BZ19" s="146"/>
      <c r="CB19" s="145"/>
      <c r="CC19" s="38"/>
      <c r="CD19" s="38"/>
      <c r="CE19" s="146"/>
      <c r="CG19" s="430"/>
      <c r="CH19" s="9"/>
      <c r="CI19" s="9"/>
      <c r="CJ19" s="431"/>
    </row>
    <row r="20" spans="1:88" x14ac:dyDescent="0.35">
      <c r="A20" s="399">
        <f>COUNTIF(AT14:AT16,B20)</f>
        <v>0</v>
      </c>
      <c r="B20" s="308" t="str">
        <f>設定!$F$5</f>
        <v>溶接1</v>
      </c>
      <c r="C20" s="308" t="str">
        <f>IF(COUNTIF('PLAN-溶接1'!$AO$6:$AO$108,B20&amp;"_"&amp;A11&amp;"_"&amp;B11)&gt;0,"計画コード有",IF(COUNTIF('PLAN-溶接1'!$AO$6:$AO$108,B20&amp;"_"&amp;A11&amp;"_"&amp;B11)&gt;1,"ﾀﾞﾌﾞﾘ有","未反映"))</f>
        <v>未反映</v>
      </c>
      <c r="D20" s="22" t="s">
        <v>2133</v>
      </c>
      <c r="E20" s="2" t="str">
        <f>E14</f>
        <v>MC</v>
      </c>
      <c r="F20" s="5"/>
      <c r="G20" s="5"/>
      <c r="H20" s="27"/>
      <c r="I20" s="5"/>
      <c r="J20" s="32">
        <f t="shared" ref="J20:J25" si="16">SUM(K20:AM20)</f>
        <v>0</v>
      </c>
      <c r="K20" s="441">
        <f>CB20</f>
        <v>0</v>
      </c>
      <c r="L20" s="441">
        <f t="shared" ref="L20:L22" si="17">CC20</f>
        <v>0</v>
      </c>
      <c r="M20" s="441">
        <f t="shared" ref="M20:M22" si="18">CD20</f>
        <v>0</v>
      </c>
      <c r="N20" s="441">
        <f t="shared" ref="N20:N22" si="19">CE20</f>
        <v>0</v>
      </c>
      <c r="O20" s="29"/>
      <c r="P20" s="29"/>
      <c r="Q20" s="29"/>
      <c r="R20" s="29"/>
      <c r="S20" s="29"/>
      <c r="T20" s="29"/>
      <c r="U20" s="29"/>
      <c r="V20" s="29"/>
      <c r="W20" s="29"/>
      <c r="X20" s="29"/>
      <c r="Y20" s="29"/>
      <c r="Z20" s="29"/>
      <c r="AA20" s="29"/>
      <c r="AB20" s="29"/>
      <c r="AC20" s="29"/>
      <c r="AD20" s="29"/>
      <c r="AE20" s="29"/>
      <c r="AF20" s="29"/>
      <c r="AG20" s="29"/>
      <c r="AH20" s="29"/>
      <c r="AI20" s="29"/>
      <c r="AJ20" s="29"/>
      <c r="AK20" s="29"/>
      <c r="AL20" s="29"/>
      <c r="AM20" s="51"/>
      <c r="AS20" s="61"/>
      <c r="AT20" s="38"/>
      <c r="AU20" s="62"/>
      <c r="AW20" s="145"/>
      <c r="AX20" s="38"/>
      <c r="AY20" s="38"/>
      <c r="AZ20" s="38"/>
      <c r="BA20" s="38"/>
      <c r="BB20" s="38"/>
      <c r="BC20" s="38"/>
      <c r="BD20" s="38"/>
      <c r="BE20" s="38"/>
      <c r="BF20" s="38"/>
      <c r="BG20" s="38"/>
      <c r="BH20" s="38"/>
      <c r="BI20" s="38"/>
      <c r="BJ20" s="38"/>
      <c r="BK20" s="38"/>
      <c r="BL20" s="38"/>
      <c r="BM20" s="38"/>
      <c r="BN20" s="38"/>
      <c r="BO20" s="38"/>
      <c r="BP20" s="38"/>
      <c r="BQ20" s="38"/>
      <c r="BR20" s="38"/>
      <c r="BS20" s="38"/>
      <c r="BT20" s="38"/>
      <c r="BU20" s="38"/>
      <c r="BV20" s="38"/>
      <c r="BW20" s="38"/>
      <c r="BX20" s="38"/>
      <c r="BY20" s="38"/>
      <c r="BZ20" s="146"/>
      <c r="CB20" s="427">
        <f>CG17+CG20</f>
        <v>0</v>
      </c>
      <c r="CC20" s="428">
        <f t="shared" ref="CC20:CE20" si="20">CH17+CH20</f>
        <v>0</v>
      </c>
      <c r="CD20" s="428">
        <f t="shared" si="20"/>
        <v>0</v>
      </c>
      <c r="CE20" s="429">
        <f t="shared" si="20"/>
        <v>0</v>
      </c>
      <c r="CG20" s="430"/>
      <c r="CH20" s="9"/>
      <c r="CI20" s="9"/>
      <c r="CJ20" s="431"/>
    </row>
    <row r="21" spans="1:88" x14ac:dyDescent="0.35">
      <c r="A21" s="399">
        <f>COUNTIF(AT14:AT16,B21)</f>
        <v>1</v>
      </c>
      <c r="B21" s="308" t="str">
        <f>設定!$F$6</f>
        <v>マルチ</v>
      </c>
      <c r="C21" s="308" t="str">
        <f>IF(COUNTIF('PLAN-マルチ'!$AO$29:$AO$125,B21&amp;"_"&amp;A11&amp;"_"&amp;B11)&gt;0,"計画コード有",IF(COUNTIF('PLAN-マルチ'!$AO$29:$AO$125,B21&amp;"_"&amp;A11&amp;"_"&amp;B11)&gt;1,"ﾀﾞﾌﾞﾘ有","未反映"))</f>
        <v>計画コード有</v>
      </c>
      <c r="D21" s="445" t="s">
        <v>2377</v>
      </c>
      <c r="E21" s="2" t="str">
        <f>E15</f>
        <v>溶接1</v>
      </c>
      <c r="F21" s="6"/>
      <c r="G21" s="6"/>
      <c r="H21" s="27"/>
      <c r="I21" s="6"/>
      <c r="J21" s="33">
        <f t="shared" si="16"/>
        <v>0</v>
      </c>
      <c r="K21" s="442">
        <f t="shared" ref="K21:K22" si="21">CB21</f>
        <v>0</v>
      </c>
      <c r="L21" s="442">
        <f t="shared" si="17"/>
        <v>0</v>
      </c>
      <c r="M21" s="442">
        <f t="shared" si="18"/>
        <v>0</v>
      </c>
      <c r="N21" s="442">
        <f t="shared" si="19"/>
        <v>0</v>
      </c>
      <c r="O21" s="30"/>
      <c r="P21" s="30"/>
      <c r="Q21" s="30"/>
      <c r="R21" s="30"/>
      <c r="S21" s="30"/>
      <c r="T21" s="30"/>
      <c r="U21" s="30"/>
      <c r="V21" s="30"/>
      <c r="W21" s="30"/>
      <c r="X21" s="30"/>
      <c r="Y21" s="30"/>
      <c r="Z21" s="30"/>
      <c r="AA21" s="30"/>
      <c r="AB21" s="30"/>
      <c r="AC21" s="30"/>
      <c r="AD21" s="30"/>
      <c r="AE21" s="30"/>
      <c r="AF21" s="30"/>
      <c r="AG21" s="30"/>
      <c r="AH21" s="30"/>
      <c r="AI21" s="30"/>
      <c r="AJ21" s="30"/>
      <c r="AK21" s="30"/>
      <c r="AL21" s="30"/>
      <c r="AM21" s="52"/>
      <c r="AS21" s="61"/>
      <c r="AT21" s="38"/>
      <c r="AU21" s="62"/>
      <c r="AW21" s="145"/>
      <c r="AX21" s="38"/>
      <c r="AY21" s="38"/>
      <c r="AZ21" s="38"/>
      <c r="BA21" s="38"/>
      <c r="BB21" s="38"/>
      <c r="BC21" s="38"/>
      <c r="BD21" s="38"/>
      <c r="BE21" s="38"/>
      <c r="BF21" s="38"/>
      <c r="BG21" s="38"/>
      <c r="BH21" s="38"/>
      <c r="BI21" s="38"/>
      <c r="BJ21" s="38"/>
      <c r="BK21" s="38"/>
      <c r="BL21" s="38"/>
      <c r="BM21" s="38"/>
      <c r="BN21" s="38"/>
      <c r="BO21" s="38"/>
      <c r="BP21" s="38"/>
      <c r="BQ21" s="38"/>
      <c r="BR21" s="38"/>
      <c r="BS21" s="38"/>
      <c r="BT21" s="38"/>
      <c r="BU21" s="38"/>
      <c r="BV21" s="38"/>
      <c r="BW21" s="38"/>
      <c r="BX21" s="38"/>
      <c r="BY21" s="38"/>
      <c r="BZ21" s="146"/>
      <c r="CB21" s="427">
        <f t="shared" ref="CB21:CE21" si="22">CG18+CG21</f>
        <v>0</v>
      </c>
      <c r="CC21" s="428">
        <f t="shared" si="22"/>
        <v>0</v>
      </c>
      <c r="CD21" s="428">
        <f t="shared" si="22"/>
        <v>0</v>
      </c>
      <c r="CE21" s="429">
        <f t="shared" si="22"/>
        <v>0</v>
      </c>
      <c r="CG21" s="430"/>
      <c r="CH21" s="9"/>
      <c r="CI21" s="9"/>
      <c r="CJ21" s="431"/>
    </row>
    <row r="22" spans="1:88" x14ac:dyDescent="0.35">
      <c r="A22" s="399">
        <f>COUNTIF(AT14:AT16,B22)</f>
        <v>0</v>
      </c>
      <c r="B22" s="308" t="str">
        <f>設定!$F$7</f>
        <v>50号機</v>
      </c>
      <c r="C22" s="308" t="str">
        <f>IF(COUNTIF('PLAN-SUB'!$AO$6:$AO$87,B22&amp;"_"&amp;A11&amp;"_"&amp;B11)&gt;0,"計画コード有",IF(COUNTIF('PLAN-SUB'!$AO$6:$AO$87,B22&amp;"_"&amp;A11&amp;"_"&amp;B11)&gt;1,"ﾀﾞﾌﾞﾘ有","未反映"))</f>
        <v>未反映</v>
      </c>
      <c r="D22" s="7"/>
      <c r="E22" s="2" t="str">
        <f>E16</f>
        <v>マルチ</v>
      </c>
      <c r="F22" s="7"/>
      <c r="G22" s="7"/>
      <c r="H22" s="27" t="s">
        <v>2055</v>
      </c>
      <c r="I22" s="7"/>
      <c r="J22" s="34">
        <f t="shared" si="16"/>
        <v>0</v>
      </c>
      <c r="K22" s="443">
        <f t="shared" si="21"/>
        <v>0</v>
      </c>
      <c r="L22" s="443">
        <f t="shared" si="17"/>
        <v>0</v>
      </c>
      <c r="M22" s="443">
        <f t="shared" si="18"/>
        <v>0</v>
      </c>
      <c r="N22" s="443">
        <f t="shared" si="19"/>
        <v>0</v>
      </c>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53"/>
      <c r="AS22" s="61"/>
      <c r="AT22" s="38"/>
      <c r="AU22" s="62"/>
      <c r="AW22" s="145"/>
      <c r="AX22" s="38"/>
      <c r="AY22" s="38"/>
      <c r="AZ22" s="38"/>
      <c r="BA22" s="38"/>
      <c r="BB22" s="38"/>
      <c r="BC22" s="38"/>
      <c r="BD22" s="38"/>
      <c r="BE22" s="38"/>
      <c r="BF22" s="38"/>
      <c r="BG22" s="38"/>
      <c r="BH22" s="38"/>
      <c r="BI22" s="38"/>
      <c r="BJ22" s="38"/>
      <c r="BK22" s="38"/>
      <c r="BL22" s="38"/>
      <c r="BM22" s="38"/>
      <c r="BN22" s="38"/>
      <c r="BO22" s="38"/>
      <c r="BP22" s="38"/>
      <c r="BQ22" s="38"/>
      <c r="BR22" s="38"/>
      <c r="BS22" s="38"/>
      <c r="BT22" s="38"/>
      <c r="BU22" s="38"/>
      <c r="BV22" s="38"/>
      <c r="BW22" s="38"/>
      <c r="BX22" s="38"/>
      <c r="BY22" s="38"/>
      <c r="BZ22" s="146"/>
      <c r="CB22" s="427">
        <f t="shared" ref="CB22:CE22" si="23">CG19+CG22</f>
        <v>0</v>
      </c>
      <c r="CC22" s="428">
        <f t="shared" si="23"/>
        <v>0</v>
      </c>
      <c r="CD22" s="428">
        <f t="shared" si="23"/>
        <v>0</v>
      </c>
      <c r="CE22" s="429">
        <f t="shared" si="23"/>
        <v>0</v>
      </c>
      <c r="CG22" s="430"/>
      <c r="CH22" s="9"/>
      <c r="CI22" s="9"/>
      <c r="CJ22" s="431"/>
    </row>
    <row r="23" spans="1:88" x14ac:dyDescent="0.35">
      <c r="A23" s="399">
        <f>COUNTIF(AT14:AT16,B23)</f>
        <v>0</v>
      </c>
      <c r="B23" s="308" t="str">
        <f>設定!$F$8</f>
        <v>RF,S/A</v>
      </c>
      <c r="C23" s="308" t="str">
        <f>IF(COUNTIF('PLAN-SUB'!$AO$6:$AO$87,B23&amp;"_"&amp;A11&amp;"_"&amp;B11)&gt;0,"計画コード有",IF(COUNTIF('PLAN-SUB'!$AO$6:$AO$87,B23&amp;"_"&amp;A11&amp;"_"&amp;B11)&gt;1,"ﾀﾞﾌﾞﾘ有","未反映"))</f>
        <v>未反映</v>
      </c>
      <c r="D23" s="22" t="s">
        <v>2059</v>
      </c>
      <c r="E23" s="2" t="str">
        <f t="shared" ref="E23:G25" si="24">E14</f>
        <v>MC</v>
      </c>
      <c r="F23" s="43">
        <f t="shared" si="24"/>
        <v>0</v>
      </c>
      <c r="G23" s="28">
        <f t="shared" si="24"/>
        <v>0</v>
      </c>
      <c r="H23" s="5"/>
      <c r="I23" s="5"/>
      <c r="J23" s="32">
        <f t="shared" ca="1" si="16"/>
        <v>0</v>
      </c>
      <c r="K23" s="32">
        <f ca="1">K14+K17+K20</f>
        <v>0</v>
      </c>
      <c r="L23" s="32">
        <f ca="1">L14+L17+L20</f>
        <v>0</v>
      </c>
      <c r="M23" s="32">
        <f ca="1">M14+M17+M20</f>
        <v>0</v>
      </c>
      <c r="N23" s="32">
        <f ca="1">N14+N17+N20</f>
        <v>0</v>
      </c>
      <c r="O23" s="32">
        <f t="shared" ref="O23:AM23" ca="1" si="25">O14+O17+O20</f>
        <v>0</v>
      </c>
      <c r="P23" s="32">
        <f t="shared" ca="1" si="25"/>
        <v>0</v>
      </c>
      <c r="Q23" s="32">
        <f t="shared" ca="1" si="25"/>
        <v>0</v>
      </c>
      <c r="R23" s="32">
        <f t="shared" ca="1" si="25"/>
        <v>0</v>
      </c>
      <c r="S23" s="32">
        <f t="shared" ca="1" si="25"/>
        <v>0</v>
      </c>
      <c r="T23" s="32">
        <f t="shared" ca="1" si="25"/>
        <v>0</v>
      </c>
      <c r="U23" s="32">
        <f t="shared" ca="1" si="25"/>
        <v>0</v>
      </c>
      <c r="V23" s="32">
        <f t="shared" ca="1" si="25"/>
        <v>0</v>
      </c>
      <c r="W23" s="32">
        <f t="shared" ca="1" si="25"/>
        <v>0</v>
      </c>
      <c r="X23" s="32">
        <f t="shared" ca="1" si="25"/>
        <v>0</v>
      </c>
      <c r="Y23" s="32">
        <f t="shared" ca="1" si="25"/>
        <v>0</v>
      </c>
      <c r="Z23" s="32">
        <f t="shared" ca="1" si="25"/>
        <v>0</v>
      </c>
      <c r="AA23" s="32">
        <f t="shared" ca="1" si="25"/>
        <v>0</v>
      </c>
      <c r="AB23" s="32">
        <f t="shared" ca="1" si="25"/>
        <v>0</v>
      </c>
      <c r="AC23" s="32">
        <f t="shared" ca="1" si="25"/>
        <v>0</v>
      </c>
      <c r="AD23" s="32">
        <f t="shared" ca="1" si="25"/>
        <v>0</v>
      </c>
      <c r="AE23" s="32">
        <f t="shared" ca="1" si="25"/>
        <v>0</v>
      </c>
      <c r="AF23" s="32">
        <f t="shared" ca="1" si="25"/>
        <v>0</v>
      </c>
      <c r="AG23" s="32">
        <f t="shared" ca="1" si="25"/>
        <v>0</v>
      </c>
      <c r="AH23" s="32">
        <f t="shared" ca="1" si="25"/>
        <v>0</v>
      </c>
      <c r="AI23" s="32">
        <f t="shared" ca="1" si="25"/>
        <v>0</v>
      </c>
      <c r="AJ23" s="32">
        <f t="shared" ca="1" si="25"/>
        <v>0</v>
      </c>
      <c r="AK23" s="32">
        <f t="shared" ca="1" si="25"/>
        <v>0</v>
      </c>
      <c r="AL23" s="32">
        <f t="shared" ca="1" si="25"/>
        <v>0</v>
      </c>
      <c r="AM23" s="54">
        <f t="shared" ca="1" si="25"/>
        <v>0</v>
      </c>
      <c r="AS23" s="97" t="str">
        <f>$E23&amp;"_"&amp;$A11&amp;"_"&amp;$B11</f>
        <v>MC_50100GFL J400  _CBU</v>
      </c>
      <c r="AT23" s="97" t="str">
        <f>A15</f>
        <v>50100</v>
      </c>
      <c r="AU23" s="97" t="str">
        <f>A16</f>
        <v>GFL-J400</v>
      </c>
      <c r="AW23" s="147" t="str">
        <f>E23</f>
        <v>MC</v>
      </c>
      <c r="AX23" s="150">
        <f t="shared" ref="AX23:BG25" ca="1" si="26">K23*$G23</f>
        <v>0</v>
      </c>
      <c r="AY23" s="150">
        <f t="shared" ca="1" si="26"/>
        <v>0</v>
      </c>
      <c r="AZ23" s="150">
        <f t="shared" ca="1" si="26"/>
        <v>0</v>
      </c>
      <c r="BA23" s="150">
        <f t="shared" ca="1" si="26"/>
        <v>0</v>
      </c>
      <c r="BB23" s="150">
        <f t="shared" ca="1" si="26"/>
        <v>0</v>
      </c>
      <c r="BC23" s="150">
        <f t="shared" ca="1" si="26"/>
        <v>0</v>
      </c>
      <c r="BD23" s="150">
        <f t="shared" ca="1" si="26"/>
        <v>0</v>
      </c>
      <c r="BE23" s="150">
        <f t="shared" ca="1" si="26"/>
        <v>0</v>
      </c>
      <c r="BF23" s="150">
        <f t="shared" ca="1" si="26"/>
        <v>0</v>
      </c>
      <c r="BG23" s="150">
        <f t="shared" ca="1" si="26"/>
        <v>0</v>
      </c>
      <c r="BH23" s="150">
        <f t="shared" ref="BH23:BQ25" ca="1" si="27">U23*$G23</f>
        <v>0</v>
      </c>
      <c r="BI23" s="150">
        <f t="shared" ca="1" si="27"/>
        <v>0</v>
      </c>
      <c r="BJ23" s="150">
        <f t="shared" ca="1" si="27"/>
        <v>0</v>
      </c>
      <c r="BK23" s="150">
        <f t="shared" ca="1" si="27"/>
        <v>0</v>
      </c>
      <c r="BL23" s="150">
        <f t="shared" ca="1" si="27"/>
        <v>0</v>
      </c>
      <c r="BM23" s="150">
        <f t="shared" ca="1" si="27"/>
        <v>0</v>
      </c>
      <c r="BN23" s="150">
        <f t="shared" ca="1" si="27"/>
        <v>0</v>
      </c>
      <c r="BO23" s="150">
        <f t="shared" ca="1" si="27"/>
        <v>0</v>
      </c>
      <c r="BP23" s="150">
        <f t="shared" ca="1" si="27"/>
        <v>0</v>
      </c>
      <c r="BQ23" s="150">
        <f t="shared" ca="1" si="27"/>
        <v>0</v>
      </c>
      <c r="BR23" s="150">
        <f t="shared" ref="BR23:BZ25" ca="1" si="28">AE23*$G23</f>
        <v>0</v>
      </c>
      <c r="BS23" s="150">
        <f t="shared" ca="1" si="28"/>
        <v>0</v>
      </c>
      <c r="BT23" s="150">
        <f t="shared" ca="1" si="28"/>
        <v>0</v>
      </c>
      <c r="BU23" s="150">
        <f t="shared" ca="1" si="28"/>
        <v>0</v>
      </c>
      <c r="BV23" s="150">
        <f t="shared" ca="1" si="28"/>
        <v>0</v>
      </c>
      <c r="BW23" s="150">
        <f t="shared" ca="1" si="28"/>
        <v>0</v>
      </c>
      <c r="BX23" s="150">
        <f t="shared" ca="1" si="28"/>
        <v>0</v>
      </c>
      <c r="BY23" s="150">
        <f t="shared" ca="1" si="28"/>
        <v>0</v>
      </c>
      <c r="BZ23" s="151">
        <f t="shared" ca="1" si="28"/>
        <v>0</v>
      </c>
      <c r="CB23" s="145"/>
      <c r="CC23" s="38"/>
      <c r="CD23" s="38"/>
      <c r="CE23" s="146"/>
      <c r="CG23" s="433">
        <v>0</v>
      </c>
      <c r="CH23" s="434">
        <v>0</v>
      </c>
      <c r="CI23" s="434">
        <v>0</v>
      </c>
      <c r="CJ23" s="435">
        <v>0</v>
      </c>
    </row>
    <row r="24" spans="1:88" x14ac:dyDescent="0.35">
      <c r="A24" s="399">
        <f>COUNTIF(AT14:AT16,B24)</f>
        <v>0</v>
      </c>
      <c r="B24" s="308" t="str">
        <f>設定!$F$9</f>
        <v>T/T</v>
      </c>
      <c r="C24" s="308" t="str">
        <f>IF(COUNTIF('PLAN-SUB'!$AO$6:$AO$87,B24&amp;"_"&amp;A11&amp;"_"&amp;B11)&gt;0,"計画コード有",IF(COUNTIF('PLAN-SUB'!$AO$6:$AO$87,B24&amp;"_"&amp;A11&amp;"_"&amp;B11)&gt;1,"ﾀﾞﾌﾞﾘ有","未反映"))</f>
        <v>未反映</v>
      </c>
      <c r="D24" s="6"/>
      <c r="E24" s="2" t="str">
        <f t="shared" si="24"/>
        <v>溶接1</v>
      </c>
      <c r="F24" s="43">
        <f t="shared" si="24"/>
        <v>0</v>
      </c>
      <c r="G24" s="28">
        <f t="shared" si="24"/>
        <v>0</v>
      </c>
      <c r="H24" s="6"/>
      <c r="I24" s="6"/>
      <c r="J24" s="33">
        <f t="shared" ca="1" si="16"/>
        <v>0</v>
      </c>
      <c r="K24" s="33">
        <f t="shared" ref="K24:AM24" ca="1" si="29">K15+K18+K21</f>
        <v>0</v>
      </c>
      <c r="L24" s="33">
        <f t="shared" ca="1" si="29"/>
        <v>0</v>
      </c>
      <c r="M24" s="33">
        <f t="shared" ca="1" si="29"/>
        <v>0</v>
      </c>
      <c r="N24" s="33">
        <f t="shared" ca="1" si="29"/>
        <v>0</v>
      </c>
      <c r="O24" s="33">
        <f t="shared" ca="1" si="29"/>
        <v>0</v>
      </c>
      <c r="P24" s="33">
        <f t="shared" ca="1" si="29"/>
        <v>0</v>
      </c>
      <c r="Q24" s="33">
        <f t="shared" ca="1" si="29"/>
        <v>0</v>
      </c>
      <c r="R24" s="33">
        <f t="shared" ca="1" si="29"/>
        <v>0</v>
      </c>
      <c r="S24" s="33">
        <f t="shared" ca="1" si="29"/>
        <v>0</v>
      </c>
      <c r="T24" s="33">
        <f t="shared" ca="1" si="29"/>
        <v>0</v>
      </c>
      <c r="U24" s="33">
        <f t="shared" ca="1" si="29"/>
        <v>0</v>
      </c>
      <c r="V24" s="33">
        <f t="shared" ca="1" si="29"/>
        <v>0</v>
      </c>
      <c r="W24" s="33">
        <f t="shared" ca="1" si="29"/>
        <v>0</v>
      </c>
      <c r="X24" s="33">
        <f t="shared" ca="1" si="29"/>
        <v>0</v>
      </c>
      <c r="Y24" s="33">
        <f t="shared" ca="1" si="29"/>
        <v>0</v>
      </c>
      <c r="Z24" s="33">
        <f t="shared" ca="1" si="29"/>
        <v>0</v>
      </c>
      <c r="AA24" s="33">
        <f t="shared" ca="1" si="29"/>
        <v>0</v>
      </c>
      <c r="AB24" s="33">
        <f t="shared" ca="1" si="29"/>
        <v>0</v>
      </c>
      <c r="AC24" s="33">
        <f t="shared" ca="1" si="29"/>
        <v>0</v>
      </c>
      <c r="AD24" s="33">
        <f t="shared" ca="1" si="29"/>
        <v>0</v>
      </c>
      <c r="AE24" s="33">
        <f t="shared" ca="1" si="29"/>
        <v>0</v>
      </c>
      <c r="AF24" s="33">
        <f t="shared" ca="1" si="29"/>
        <v>0</v>
      </c>
      <c r="AG24" s="33">
        <f t="shared" ca="1" si="29"/>
        <v>0</v>
      </c>
      <c r="AH24" s="33">
        <f t="shared" ca="1" si="29"/>
        <v>0</v>
      </c>
      <c r="AI24" s="33">
        <f t="shared" ca="1" si="29"/>
        <v>0</v>
      </c>
      <c r="AJ24" s="33">
        <f t="shared" ca="1" si="29"/>
        <v>0</v>
      </c>
      <c r="AK24" s="33">
        <f t="shared" ca="1" si="29"/>
        <v>0</v>
      </c>
      <c r="AL24" s="33">
        <f t="shared" ca="1" si="29"/>
        <v>0</v>
      </c>
      <c r="AM24" s="55">
        <f t="shared" ca="1" si="29"/>
        <v>0</v>
      </c>
      <c r="AS24" s="98" t="str">
        <f>$E24&amp;"_"&amp;$A11&amp;"_"&amp;$B11</f>
        <v>溶接1_50100GFL J400  _CBU</v>
      </c>
      <c r="AT24" s="98" t="str">
        <f>A15</f>
        <v>50100</v>
      </c>
      <c r="AU24" s="98" t="str">
        <f>A16</f>
        <v>GFL-J400</v>
      </c>
      <c r="AW24" s="148" t="str">
        <f>E24</f>
        <v>溶接1</v>
      </c>
      <c r="AX24" s="152">
        <f t="shared" ca="1" si="26"/>
        <v>0</v>
      </c>
      <c r="AY24" s="152">
        <f t="shared" ca="1" si="26"/>
        <v>0</v>
      </c>
      <c r="AZ24" s="152">
        <f t="shared" ca="1" si="26"/>
        <v>0</v>
      </c>
      <c r="BA24" s="152">
        <f t="shared" ca="1" si="26"/>
        <v>0</v>
      </c>
      <c r="BB24" s="152">
        <f t="shared" ca="1" si="26"/>
        <v>0</v>
      </c>
      <c r="BC24" s="152">
        <f t="shared" ca="1" si="26"/>
        <v>0</v>
      </c>
      <c r="BD24" s="152">
        <f t="shared" ca="1" si="26"/>
        <v>0</v>
      </c>
      <c r="BE24" s="152">
        <f t="shared" ca="1" si="26"/>
        <v>0</v>
      </c>
      <c r="BF24" s="152">
        <f t="shared" ca="1" si="26"/>
        <v>0</v>
      </c>
      <c r="BG24" s="152">
        <f t="shared" ca="1" si="26"/>
        <v>0</v>
      </c>
      <c r="BH24" s="152">
        <f t="shared" ca="1" si="27"/>
        <v>0</v>
      </c>
      <c r="BI24" s="152">
        <f t="shared" ca="1" si="27"/>
        <v>0</v>
      </c>
      <c r="BJ24" s="152">
        <f t="shared" ca="1" si="27"/>
        <v>0</v>
      </c>
      <c r="BK24" s="152">
        <f t="shared" ca="1" si="27"/>
        <v>0</v>
      </c>
      <c r="BL24" s="152">
        <f t="shared" ca="1" si="27"/>
        <v>0</v>
      </c>
      <c r="BM24" s="152">
        <f t="shared" ca="1" si="27"/>
        <v>0</v>
      </c>
      <c r="BN24" s="152">
        <f t="shared" ca="1" si="27"/>
        <v>0</v>
      </c>
      <c r="BO24" s="152">
        <f t="shared" ca="1" si="27"/>
        <v>0</v>
      </c>
      <c r="BP24" s="152">
        <f t="shared" ca="1" si="27"/>
        <v>0</v>
      </c>
      <c r="BQ24" s="152">
        <f t="shared" ca="1" si="27"/>
        <v>0</v>
      </c>
      <c r="BR24" s="152">
        <f t="shared" ca="1" si="28"/>
        <v>0</v>
      </c>
      <c r="BS24" s="152">
        <f t="shared" ca="1" si="28"/>
        <v>0</v>
      </c>
      <c r="BT24" s="152">
        <f t="shared" ca="1" si="28"/>
        <v>0</v>
      </c>
      <c r="BU24" s="152">
        <f t="shared" ca="1" si="28"/>
        <v>0</v>
      </c>
      <c r="BV24" s="152">
        <f t="shared" ca="1" si="28"/>
        <v>0</v>
      </c>
      <c r="BW24" s="152">
        <f t="shared" ca="1" si="28"/>
        <v>0</v>
      </c>
      <c r="BX24" s="152">
        <f t="shared" ca="1" si="28"/>
        <v>0</v>
      </c>
      <c r="BY24" s="152">
        <f t="shared" ca="1" si="28"/>
        <v>0</v>
      </c>
      <c r="BZ24" s="153">
        <f t="shared" ca="1" si="28"/>
        <v>0</v>
      </c>
      <c r="CB24" s="145"/>
      <c r="CC24" s="38"/>
      <c r="CD24" s="38"/>
      <c r="CE24" s="146"/>
      <c r="CG24" s="433">
        <v>0</v>
      </c>
      <c r="CH24" s="434">
        <v>0</v>
      </c>
      <c r="CI24" s="434">
        <v>0</v>
      </c>
      <c r="CJ24" s="435">
        <v>0</v>
      </c>
    </row>
    <row r="25" spans="1:88" ht="15.5" thickBot="1" x14ac:dyDescent="0.4">
      <c r="A25" s="399">
        <f>COUNTIF(AT14:AT16,B25)</f>
        <v>0</v>
      </c>
      <c r="B25" s="309">
        <f>設定!$F$10</f>
        <v>0</v>
      </c>
      <c r="C25" s="309"/>
      <c r="D25" s="56"/>
      <c r="E25" s="2" t="str">
        <f t="shared" si="24"/>
        <v>マルチ</v>
      </c>
      <c r="F25" s="57">
        <f t="shared" si="24"/>
        <v>0</v>
      </c>
      <c r="G25" s="58">
        <f t="shared" si="24"/>
        <v>100</v>
      </c>
      <c r="H25" s="56"/>
      <c r="I25" s="56"/>
      <c r="J25" s="59">
        <f t="shared" ca="1" si="16"/>
        <v>0</v>
      </c>
      <c r="K25" s="59">
        <f t="shared" ref="K25:AM25" ca="1" si="30">K16+K19+K22</f>
        <v>0</v>
      </c>
      <c r="L25" s="59">
        <f t="shared" ca="1" si="30"/>
        <v>0</v>
      </c>
      <c r="M25" s="59">
        <f t="shared" ca="1" si="30"/>
        <v>0</v>
      </c>
      <c r="N25" s="59">
        <f t="shared" ca="1" si="30"/>
        <v>0</v>
      </c>
      <c r="O25" s="59">
        <f t="shared" ca="1" si="30"/>
        <v>0</v>
      </c>
      <c r="P25" s="59">
        <f t="shared" ca="1" si="30"/>
        <v>0</v>
      </c>
      <c r="Q25" s="59">
        <f t="shared" ca="1" si="30"/>
        <v>0</v>
      </c>
      <c r="R25" s="59">
        <f t="shared" ca="1" si="30"/>
        <v>0</v>
      </c>
      <c r="S25" s="59">
        <f t="shared" ca="1" si="30"/>
        <v>0</v>
      </c>
      <c r="T25" s="59">
        <f t="shared" ca="1" si="30"/>
        <v>0</v>
      </c>
      <c r="U25" s="59">
        <f t="shared" ca="1" si="30"/>
        <v>0</v>
      </c>
      <c r="V25" s="59">
        <f t="shared" ca="1" si="30"/>
        <v>0</v>
      </c>
      <c r="W25" s="59">
        <f t="shared" ca="1" si="30"/>
        <v>0</v>
      </c>
      <c r="X25" s="59">
        <f t="shared" ca="1" si="30"/>
        <v>0</v>
      </c>
      <c r="Y25" s="59">
        <f t="shared" ca="1" si="30"/>
        <v>0</v>
      </c>
      <c r="Z25" s="59">
        <f t="shared" ca="1" si="30"/>
        <v>0</v>
      </c>
      <c r="AA25" s="59">
        <f t="shared" ca="1" si="30"/>
        <v>0</v>
      </c>
      <c r="AB25" s="59">
        <f t="shared" ca="1" si="30"/>
        <v>0</v>
      </c>
      <c r="AC25" s="59">
        <f t="shared" ca="1" si="30"/>
        <v>0</v>
      </c>
      <c r="AD25" s="59">
        <f t="shared" ca="1" si="30"/>
        <v>0</v>
      </c>
      <c r="AE25" s="59">
        <f t="shared" ca="1" si="30"/>
        <v>0</v>
      </c>
      <c r="AF25" s="59">
        <f t="shared" ca="1" si="30"/>
        <v>0</v>
      </c>
      <c r="AG25" s="59">
        <f t="shared" ca="1" si="30"/>
        <v>0</v>
      </c>
      <c r="AH25" s="59">
        <f t="shared" ca="1" si="30"/>
        <v>0</v>
      </c>
      <c r="AI25" s="59">
        <f t="shared" ca="1" si="30"/>
        <v>0</v>
      </c>
      <c r="AJ25" s="59">
        <f t="shared" ca="1" si="30"/>
        <v>0</v>
      </c>
      <c r="AK25" s="59">
        <f t="shared" ca="1" si="30"/>
        <v>0</v>
      </c>
      <c r="AL25" s="59">
        <f t="shared" ca="1" si="30"/>
        <v>0</v>
      </c>
      <c r="AM25" s="60">
        <f t="shared" ca="1" si="30"/>
        <v>0</v>
      </c>
      <c r="AS25" s="99" t="str">
        <f>$E25&amp;"_"&amp;$A11&amp;"_"&amp;$B11</f>
        <v>マルチ_50100GFL J400  _CBU</v>
      </c>
      <c r="AT25" s="99" t="str">
        <f>A15</f>
        <v>50100</v>
      </c>
      <c r="AU25" s="99" t="str">
        <f>A16</f>
        <v>GFL-J400</v>
      </c>
      <c r="AW25" s="149" t="str">
        <f>E25</f>
        <v>マルチ</v>
      </c>
      <c r="AX25" s="154">
        <f t="shared" ca="1" si="26"/>
        <v>0</v>
      </c>
      <c r="AY25" s="154">
        <f t="shared" ca="1" si="26"/>
        <v>0</v>
      </c>
      <c r="AZ25" s="154">
        <f t="shared" ca="1" si="26"/>
        <v>0</v>
      </c>
      <c r="BA25" s="154">
        <f t="shared" ca="1" si="26"/>
        <v>0</v>
      </c>
      <c r="BB25" s="154">
        <f t="shared" ca="1" si="26"/>
        <v>0</v>
      </c>
      <c r="BC25" s="154">
        <f t="shared" ca="1" si="26"/>
        <v>0</v>
      </c>
      <c r="BD25" s="154">
        <f t="shared" ca="1" si="26"/>
        <v>0</v>
      </c>
      <c r="BE25" s="154">
        <f t="shared" ca="1" si="26"/>
        <v>0</v>
      </c>
      <c r="BF25" s="154">
        <f t="shared" ca="1" si="26"/>
        <v>0</v>
      </c>
      <c r="BG25" s="154">
        <f t="shared" ca="1" si="26"/>
        <v>0</v>
      </c>
      <c r="BH25" s="154">
        <f t="shared" ca="1" si="27"/>
        <v>0</v>
      </c>
      <c r="BI25" s="154">
        <f t="shared" ca="1" si="27"/>
        <v>0</v>
      </c>
      <c r="BJ25" s="154">
        <f t="shared" ca="1" si="27"/>
        <v>0</v>
      </c>
      <c r="BK25" s="154">
        <f t="shared" ca="1" si="27"/>
        <v>0</v>
      </c>
      <c r="BL25" s="154">
        <f t="shared" ca="1" si="27"/>
        <v>0</v>
      </c>
      <c r="BM25" s="154">
        <f t="shared" ca="1" si="27"/>
        <v>0</v>
      </c>
      <c r="BN25" s="154">
        <f t="shared" ca="1" si="27"/>
        <v>0</v>
      </c>
      <c r="BO25" s="154">
        <f t="shared" ca="1" si="27"/>
        <v>0</v>
      </c>
      <c r="BP25" s="154">
        <f t="shared" ca="1" si="27"/>
        <v>0</v>
      </c>
      <c r="BQ25" s="154">
        <f t="shared" ca="1" si="27"/>
        <v>0</v>
      </c>
      <c r="BR25" s="154">
        <f t="shared" ca="1" si="28"/>
        <v>0</v>
      </c>
      <c r="BS25" s="154">
        <f t="shared" ca="1" si="28"/>
        <v>0</v>
      </c>
      <c r="BT25" s="154">
        <f t="shared" ca="1" si="28"/>
        <v>0</v>
      </c>
      <c r="BU25" s="154">
        <f t="shared" ca="1" si="28"/>
        <v>0</v>
      </c>
      <c r="BV25" s="154">
        <f t="shared" ca="1" si="28"/>
        <v>0</v>
      </c>
      <c r="BW25" s="154">
        <f t="shared" ca="1" si="28"/>
        <v>0</v>
      </c>
      <c r="BX25" s="154">
        <f t="shared" ca="1" si="28"/>
        <v>0</v>
      </c>
      <c r="BY25" s="154">
        <f t="shared" ca="1" si="28"/>
        <v>0</v>
      </c>
      <c r="BZ25" s="155">
        <f t="shared" ca="1" si="28"/>
        <v>0</v>
      </c>
      <c r="CB25" s="422"/>
      <c r="CC25" s="423"/>
      <c r="CD25" s="423"/>
      <c r="CE25" s="424"/>
      <c r="CG25" s="436">
        <v>0</v>
      </c>
      <c r="CH25" s="437">
        <v>0</v>
      </c>
      <c r="CI25" s="437">
        <v>0</v>
      </c>
      <c r="CJ25" s="438">
        <v>0</v>
      </c>
    </row>
    <row r="26" spans="1:88" x14ac:dyDescent="0.35">
      <c r="A26" s="46" t="s">
        <v>1482</v>
      </c>
      <c r="B26" s="47" t="s">
        <v>2081</v>
      </c>
      <c r="C26" s="101"/>
      <c r="D26" s="128"/>
      <c r="E26" s="129"/>
      <c r="F26" s="129" t="s">
        <v>2130</v>
      </c>
      <c r="G26" s="130" t="str">
        <f>IF($B26="CKD","CKD",_xlfn.XLOOKUP($A26,AF所要量!$AF$4:$AF$1001,AF所要量!$AG$4:$AG$1001,"",,))</f>
        <v>MULTI</v>
      </c>
      <c r="H26" s="131"/>
      <c r="I26" s="132">
        <f>SUM(K26:N26)</f>
        <v>80</v>
      </c>
      <c r="J26" s="132">
        <f>SUM(O26:AM26)</f>
        <v>400</v>
      </c>
      <c r="K26" s="439">
        <f>CB26</f>
        <v>20</v>
      </c>
      <c r="L26" s="439">
        <f t="shared" ref="L26:L27" si="31">CC26</f>
        <v>20</v>
      </c>
      <c r="M26" s="439">
        <f t="shared" ref="M26:M27" si="32">CD26</f>
        <v>20</v>
      </c>
      <c r="N26" s="439">
        <f t="shared" ref="N26:N27" si="33">CE26</f>
        <v>20</v>
      </c>
      <c r="O26" s="132">
        <f>SUMIF(AF所要量!$AK$4:$AK$1001,$AS26,AF所要量!E$4:E$1001)</f>
        <v>20</v>
      </c>
      <c r="P26" s="132">
        <f>SUMIF(AF所要量!$AK$4:$AK$1001,$AS26,AF所要量!F$4:F$1001)</f>
        <v>20</v>
      </c>
      <c r="Q26" s="132">
        <f>SUMIF(AF所要量!$AK$4:$AK$1001,$AS26,AF所要量!G$4:G$1001)</f>
        <v>20</v>
      </c>
      <c r="R26" s="132">
        <f>SUMIF(AF所要量!$AK$4:$AK$1001,$AS26,AF所要量!H$4:H$1001)</f>
        <v>20</v>
      </c>
      <c r="S26" s="132">
        <f>SUMIF(AF所要量!$AK$4:$AK$1001,$AS26,AF所要量!I$4:I$1001)</f>
        <v>20</v>
      </c>
      <c r="T26" s="132">
        <f>SUMIF(AF所要量!$AK$4:$AK$1001,$AS26,AF所要量!J$4:J$1001)</f>
        <v>20</v>
      </c>
      <c r="U26" s="132">
        <f>SUMIF(AF所要量!$AK$4:$AK$1001,$AS26,AF所要量!K$4:K$1001)</f>
        <v>20</v>
      </c>
      <c r="V26" s="132">
        <f>SUMIF(AF所要量!$AK$4:$AK$1001,$AS26,AF所要量!L$4:L$1001)</f>
        <v>20</v>
      </c>
      <c r="W26" s="132">
        <f>SUMIF(AF所要量!$AK$4:$AK$1001,$AS26,AF所要量!M$4:M$1001)</f>
        <v>20</v>
      </c>
      <c r="X26" s="132">
        <f>SUMIF(AF所要量!$AK$4:$AK$1001,$AS26,AF所要量!N$4:N$1001)</f>
        <v>20</v>
      </c>
      <c r="Y26" s="132">
        <f>SUMIF(AF所要量!$AK$4:$AK$1001,$AS26,AF所要量!O$4:O$1001)</f>
        <v>20</v>
      </c>
      <c r="Z26" s="132">
        <f>SUMIF(AF所要量!$AK$4:$AK$1001,$AS26,AF所要量!P$4:P$1001)</f>
        <v>20</v>
      </c>
      <c r="AA26" s="132">
        <f>SUMIF(AF所要量!$AK$4:$AK$1001,$AS26,AF所要量!Q$4:Q$1001)</f>
        <v>20</v>
      </c>
      <c r="AB26" s="132">
        <f>SUMIF(AF所要量!$AK$4:$AK$1001,$AS26,AF所要量!R$4:R$1001)</f>
        <v>20</v>
      </c>
      <c r="AC26" s="132">
        <f>SUMIF(AF所要量!$AK$4:$AK$1001,$AS26,AF所要量!S$4:S$1001)</f>
        <v>20</v>
      </c>
      <c r="AD26" s="132">
        <f>SUMIF(AF所要量!$AK$4:$AK$1001,$AS26,AF所要量!T$4:T$1001)</f>
        <v>20</v>
      </c>
      <c r="AE26" s="132">
        <f>SUMIF(AF所要量!$AK$4:$AK$1001,$AS26,AF所要量!U$4:U$1001)</f>
        <v>20</v>
      </c>
      <c r="AF26" s="132">
        <f>SUMIF(AF所要量!$AK$4:$AK$1001,$AS26,AF所要量!V$4:V$1001)</f>
        <v>20</v>
      </c>
      <c r="AG26" s="132">
        <f>SUMIF(AF所要量!$AK$4:$AK$1001,$AS26,AF所要量!W$4:W$1001)</f>
        <v>20</v>
      </c>
      <c r="AH26" s="132">
        <f>SUMIF(AF所要量!$AK$4:$AK$1001,$AS26,AF所要量!X$4:X$1001)</f>
        <v>20</v>
      </c>
      <c r="AI26" s="132">
        <f>SUMIF(AF所要量!$AK$4:$AK$1001,$AS26,AF所要量!Y$4:Y$1001)</f>
        <v>0</v>
      </c>
      <c r="AJ26" s="132">
        <f>SUMIF(AF所要量!$AK$4:$AK$1001,$AS26,AF所要量!Z$4:Z$1001)</f>
        <v>0</v>
      </c>
      <c r="AK26" s="132">
        <f>SUMIF(AF所要量!$AK$4:$AK$1001,$AS26,AF所要量!AA$4:AA$1001)</f>
        <v>0</v>
      </c>
      <c r="AL26" s="132">
        <f>SUMIF(AF所要量!$AK$4:$AK$1001,$AS26,AF所要量!AB$4:AB$1001)</f>
        <v>0</v>
      </c>
      <c r="AM26" s="133">
        <f>SUMIF(AF所要量!$AK$4:$AK$1001,$AS26,AF所要量!AC$4:AC$1001)</f>
        <v>0</v>
      </c>
      <c r="AS26" s="2" t="str">
        <f>$A26&amp;"_"&amp;$B26</f>
        <v>50100GJH J000XA_CBU</v>
      </c>
      <c r="AT26" s="96"/>
      <c r="AU26" s="63"/>
      <c r="AW26" s="142"/>
      <c r="AX26" s="143"/>
      <c r="AY26" s="143"/>
      <c r="AZ26" s="143"/>
      <c r="BA26" s="143"/>
      <c r="BB26" s="143"/>
      <c r="BC26" s="143"/>
      <c r="BD26" s="143"/>
      <c r="BE26" s="143"/>
      <c r="BF26" s="143"/>
      <c r="BG26" s="143"/>
      <c r="BH26" s="143"/>
      <c r="BI26" s="143"/>
      <c r="BJ26" s="143"/>
      <c r="BK26" s="143"/>
      <c r="BL26" s="143"/>
      <c r="BM26" s="143"/>
      <c r="BN26" s="143"/>
      <c r="BO26" s="143"/>
      <c r="BP26" s="143"/>
      <c r="BQ26" s="143"/>
      <c r="BR26" s="143"/>
      <c r="BS26" s="143"/>
      <c r="BT26" s="143"/>
      <c r="BU26" s="143"/>
      <c r="BV26" s="143"/>
      <c r="BW26" s="143"/>
      <c r="BX26" s="143"/>
      <c r="BY26" s="143"/>
      <c r="BZ26" s="144"/>
      <c r="CB26" s="425">
        <f t="shared" ref="CB26:CB27" si="34">CG26</f>
        <v>20</v>
      </c>
      <c r="CC26" s="271">
        <f t="shared" ref="CC26:CC27" si="35">CH26</f>
        <v>20</v>
      </c>
      <c r="CD26" s="271">
        <f t="shared" ref="CD26:CD27" si="36">CI26</f>
        <v>20</v>
      </c>
      <c r="CE26" s="272">
        <f t="shared" ref="CE26:CE27" si="37">CJ26</f>
        <v>20</v>
      </c>
      <c r="CG26" s="418">
        <v>20</v>
      </c>
      <c r="CH26" s="416">
        <v>20</v>
      </c>
      <c r="CI26" s="416">
        <v>20</v>
      </c>
      <c r="CJ26" s="419">
        <v>20</v>
      </c>
    </row>
    <row r="27" spans="1:88" x14ac:dyDescent="0.35">
      <c r="A27" s="119"/>
      <c r="B27" s="6"/>
      <c r="C27" s="120"/>
      <c r="D27" s="134"/>
      <c r="E27" s="135"/>
      <c r="F27" s="135"/>
      <c r="G27" s="136" t="str">
        <f>IF(B26="CKD","","SP")</f>
        <v>SP</v>
      </c>
      <c r="H27" s="137"/>
      <c r="I27" s="138">
        <f>SUM(K27:N27)</f>
        <v>0</v>
      </c>
      <c r="J27" s="138">
        <f>SUM(O27:AM27)</f>
        <v>0</v>
      </c>
      <c r="K27" s="440">
        <f t="shared" ref="K27" si="38">CB27</f>
        <v>0</v>
      </c>
      <c r="L27" s="440">
        <f t="shared" si="31"/>
        <v>0</v>
      </c>
      <c r="M27" s="440">
        <f t="shared" si="32"/>
        <v>0</v>
      </c>
      <c r="N27" s="440">
        <f t="shared" si="33"/>
        <v>0</v>
      </c>
      <c r="O27" s="138">
        <f>SUMIF(SP所要量!$AU$4:$AU$1001,$AS27,SP所要量!O$4:O$1001)</f>
        <v>0</v>
      </c>
      <c r="P27" s="138">
        <f>SUMIF(SP所要量!$AU$4:$AU$1001,$AS27,SP所要量!P$4:P$1001)</f>
        <v>0</v>
      </c>
      <c r="Q27" s="138">
        <f>SUMIF(SP所要量!$AU$4:$AU$1001,$AS27,SP所要量!Q$4:Q$1001)</f>
        <v>0</v>
      </c>
      <c r="R27" s="138">
        <f>SUMIF(SP所要量!$AU$4:$AU$1001,$AS27,SP所要量!R$4:R$1001)</f>
        <v>0</v>
      </c>
      <c r="S27" s="138">
        <f>SUMIF(SP所要量!$AU$4:$AU$1001,$AS27,SP所要量!S$4:S$1001)</f>
        <v>0</v>
      </c>
      <c r="T27" s="138">
        <f>SUMIF(SP所要量!$AU$4:$AU$1001,$AS27,SP所要量!T$4:T$1001)</f>
        <v>0</v>
      </c>
      <c r="U27" s="138">
        <f>SUMIF(SP所要量!$AU$4:$AU$1001,$AS27,SP所要量!U$4:U$1001)</f>
        <v>0</v>
      </c>
      <c r="V27" s="138">
        <f>SUMIF(SP所要量!$AU$4:$AU$1001,$AS27,SP所要量!V$4:V$1001)</f>
        <v>0</v>
      </c>
      <c r="W27" s="138">
        <f>SUMIF(SP所要量!$AU$4:$AU$1001,$AS27,SP所要量!W$4:W$1001)</f>
        <v>0</v>
      </c>
      <c r="X27" s="138">
        <f>SUMIF(SP所要量!$AU$4:$AU$1001,$AS27,SP所要量!X$4:X$1001)</f>
        <v>0</v>
      </c>
      <c r="Y27" s="138">
        <f>SUMIF(SP所要量!$AU$4:$AU$1001,$AS27,SP所要量!Y$4:Y$1001)</f>
        <v>0</v>
      </c>
      <c r="Z27" s="138">
        <f>SUMIF(SP所要量!$AU$4:$AU$1001,$AS27,SP所要量!Z$4:Z$1001)</f>
        <v>0</v>
      </c>
      <c r="AA27" s="138">
        <f>SUMIF(SP所要量!$AU$4:$AU$1001,$AS27,SP所要量!AA$4:AA$1001)</f>
        <v>0</v>
      </c>
      <c r="AB27" s="138">
        <f>SUMIF(SP所要量!$AU$4:$AU$1001,$AS27,SP所要量!AB$4:AB$1001)</f>
        <v>0</v>
      </c>
      <c r="AC27" s="138">
        <f>SUMIF(SP所要量!$AU$4:$AU$1001,$AS27,SP所要量!AC$4:AC$1001)</f>
        <v>0</v>
      </c>
      <c r="AD27" s="138">
        <f>SUMIF(SP所要量!$AU$4:$AU$1001,$AS27,SP所要量!AD$4:AD$1001)</f>
        <v>0</v>
      </c>
      <c r="AE27" s="138">
        <f>SUMIF(SP所要量!$AU$4:$AU$1001,$AS27,SP所要量!AE$4:AE$1001)</f>
        <v>0</v>
      </c>
      <c r="AF27" s="138">
        <f>SUMIF(SP所要量!$AU$4:$AU$1001,$AS27,SP所要量!AF$4:AF$1001)</f>
        <v>0</v>
      </c>
      <c r="AG27" s="138">
        <f>SUMIF(SP所要量!$AU$4:$AU$1001,$AS27,SP所要量!AG$4:AG$1001)</f>
        <v>0</v>
      </c>
      <c r="AH27" s="138">
        <f>SUMIF(SP所要量!$AU$4:$AU$1001,$AS27,SP所要量!AH$4:AH$1001)</f>
        <v>0</v>
      </c>
      <c r="AI27" s="138">
        <f>SUMIF(SP所要量!$AU$4:$AU$1001,$AS27,SP所要量!AI$4:AI$1001)</f>
        <v>0</v>
      </c>
      <c r="AJ27" s="138">
        <f>SUMIF(SP所要量!$AU$4:$AU$1001,$AS27,SP所要量!AJ$4:AJ$1001)</f>
        <v>0</v>
      </c>
      <c r="AK27" s="138">
        <f>SUMIF(SP所要量!$AU$4:$AU$1001,$AS27,SP所要量!AK$4:AK$1001)</f>
        <v>0</v>
      </c>
      <c r="AL27" s="138">
        <f>SUMIF(SP所要量!$AU$4:$AU$1001,$AS27,SP所要量!AL$4:AL$1001)</f>
        <v>0</v>
      </c>
      <c r="AM27" s="139">
        <f>SUMIF(SP所要量!$AU$4:$AU$1001,$AS27,SP所要量!AM$4:AM$1001)</f>
        <v>0</v>
      </c>
      <c r="AS27" s="2" t="str">
        <f>IF($B26="CKD",0,$A26&amp;"_"&amp;"SP")</f>
        <v>50100GJH J000XA_SP</v>
      </c>
      <c r="AT27" s="38"/>
      <c r="AU27" s="62"/>
      <c r="AW27" s="145"/>
      <c r="AX27" s="38"/>
      <c r="AY27" s="38"/>
      <c r="AZ27" s="38"/>
      <c r="BA27" s="38"/>
      <c r="BB27" s="38"/>
      <c r="BC27" s="38"/>
      <c r="BD27" s="38"/>
      <c r="BE27" s="38"/>
      <c r="BF27" s="38"/>
      <c r="BG27" s="38"/>
      <c r="BH27" s="38"/>
      <c r="BI27" s="38"/>
      <c r="BJ27" s="38"/>
      <c r="BK27" s="38"/>
      <c r="BL27" s="38"/>
      <c r="BM27" s="38"/>
      <c r="BN27" s="38"/>
      <c r="BO27" s="38"/>
      <c r="BP27" s="38"/>
      <c r="BQ27" s="38"/>
      <c r="BR27" s="38"/>
      <c r="BS27" s="38"/>
      <c r="BT27" s="38"/>
      <c r="BU27" s="38"/>
      <c r="BV27" s="38"/>
      <c r="BW27" s="38"/>
      <c r="BX27" s="38"/>
      <c r="BY27" s="38"/>
      <c r="BZ27" s="146"/>
      <c r="CB27" s="426">
        <f t="shared" si="34"/>
        <v>0</v>
      </c>
      <c r="CC27" s="273">
        <f t="shared" si="35"/>
        <v>0</v>
      </c>
      <c r="CD27" s="273">
        <f t="shared" si="36"/>
        <v>0</v>
      </c>
      <c r="CE27" s="274">
        <f t="shared" si="37"/>
        <v>0</v>
      </c>
      <c r="CG27" s="420">
        <v>0</v>
      </c>
      <c r="CH27" s="417">
        <v>0</v>
      </c>
      <c r="CI27" s="417">
        <v>0</v>
      </c>
      <c r="CJ27" s="421">
        <v>0</v>
      </c>
    </row>
    <row r="28" spans="1:88" x14ac:dyDescent="0.35">
      <c r="A28" s="119"/>
      <c r="B28" s="6"/>
      <c r="C28" s="120"/>
      <c r="D28" s="121"/>
      <c r="E28" s="115"/>
      <c r="F28" s="115"/>
      <c r="G28" s="116" t="s">
        <v>2131</v>
      </c>
      <c r="H28" s="117"/>
      <c r="I28" s="113">
        <f>SUM(K28:N28)</f>
        <v>80</v>
      </c>
      <c r="J28" s="126">
        <f>SUM(O28:AM28)</f>
        <v>400</v>
      </c>
      <c r="K28" s="113">
        <f>SUM(K26:K27)</f>
        <v>20</v>
      </c>
      <c r="L28" s="113">
        <f t="shared" ref="L28:AM28" si="39">SUM(L26:L27)</f>
        <v>20</v>
      </c>
      <c r="M28" s="113">
        <f t="shared" si="39"/>
        <v>20</v>
      </c>
      <c r="N28" s="113">
        <f t="shared" si="39"/>
        <v>20</v>
      </c>
      <c r="O28" s="122">
        <f t="shared" si="39"/>
        <v>20</v>
      </c>
      <c r="P28" s="113">
        <f t="shared" si="39"/>
        <v>20</v>
      </c>
      <c r="Q28" s="113">
        <f t="shared" si="39"/>
        <v>20</v>
      </c>
      <c r="R28" s="113">
        <f t="shared" si="39"/>
        <v>20</v>
      </c>
      <c r="S28" s="113">
        <f t="shared" si="39"/>
        <v>20</v>
      </c>
      <c r="T28" s="113">
        <f t="shared" si="39"/>
        <v>20</v>
      </c>
      <c r="U28" s="113">
        <f t="shared" si="39"/>
        <v>20</v>
      </c>
      <c r="V28" s="113">
        <f t="shared" si="39"/>
        <v>20</v>
      </c>
      <c r="W28" s="113">
        <f t="shared" si="39"/>
        <v>20</v>
      </c>
      <c r="X28" s="113">
        <f t="shared" si="39"/>
        <v>20</v>
      </c>
      <c r="Y28" s="113">
        <f t="shared" si="39"/>
        <v>20</v>
      </c>
      <c r="Z28" s="113">
        <f t="shared" si="39"/>
        <v>20</v>
      </c>
      <c r="AA28" s="113">
        <f t="shared" si="39"/>
        <v>20</v>
      </c>
      <c r="AB28" s="113">
        <f t="shared" si="39"/>
        <v>20</v>
      </c>
      <c r="AC28" s="113">
        <f t="shared" si="39"/>
        <v>20</v>
      </c>
      <c r="AD28" s="113">
        <f t="shared" si="39"/>
        <v>20</v>
      </c>
      <c r="AE28" s="113">
        <f t="shared" si="39"/>
        <v>20</v>
      </c>
      <c r="AF28" s="113">
        <f t="shared" si="39"/>
        <v>20</v>
      </c>
      <c r="AG28" s="113">
        <f t="shared" si="39"/>
        <v>20</v>
      </c>
      <c r="AH28" s="113">
        <f t="shared" si="39"/>
        <v>20</v>
      </c>
      <c r="AI28" s="113">
        <f t="shared" si="39"/>
        <v>0</v>
      </c>
      <c r="AJ28" s="113">
        <f t="shared" si="39"/>
        <v>0</v>
      </c>
      <c r="AK28" s="113">
        <f t="shared" si="39"/>
        <v>0</v>
      </c>
      <c r="AL28" s="113">
        <f t="shared" si="39"/>
        <v>0</v>
      </c>
      <c r="AM28" s="118">
        <f t="shared" si="39"/>
        <v>0</v>
      </c>
      <c r="AS28" s="61"/>
      <c r="AT28" s="38"/>
      <c r="AU28" s="62"/>
      <c r="AW28" s="145"/>
      <c r="AX28" s="38"/>
      <c r="AY28" s="38"/>
      <c r="AZ28" s="38"/>
      <c r="BA28" s="38"/>
      <c r="BB28" s="38"/>
      <c r="BC28" s="38"/>
      <c r="BD28" s="38"/>
      <c r="BE28" s="38"/>
      <c r="BF28" s="38"/>
      <c r="BG28" s="38"/>
      <c r="BH28" s="38"/>
      <c r="BI28" s="38"/>
      <c r="BJ28" s="38"/>
      <c r="BK28" s="38"/>
      <c r="BL28" s="38"/>
      <c r="BM28" s="38"/>
      <c r="BN28" s="38"/>
      <c r="BO28" s="38"/>
      <c r="BP28" s="38"/>
      <c r="BQ28" s="38"/>
      <c r="BR28" s="38"/>
      <c r="BS28" s="38"/>
      <c r="BT28" s="38"/>
      <c r="BU28" s="38"/>
      <c r="BV28" s="38"/>
      <c r="BW28" s="38"/>
      <c r="BX28" s="38"/>
      <c r="BY28" s="38"/>
      <c r="BZ28" s="146"/>
      <c r="CB28" s="145"/>
      <c r="CC28" s="38"/>
      <c r="CD28" s="38"/>
      <c r="CE28" s="146"/>
      <c r="CG28" s="433">
        <v>20</v>
      </c>
      <c r="CH28" s="434">
        <v>20</v>
      </c>
      <c r="CI28" s="434">
        <v>20</v>
      </c>
      <c r="CJ28" s="435">
        <v>20</v>
      </c>
    </row>
    <row r="29" spans="1:88" x14ac:dyDescent="0.35">
      <c r="A29" s="48" t="s">
        <v>2088</v>
      </c>
      <c r="B29" s="6"/>
      <c r="C29" s="6"/>
      <c r="D29" s="22" t="s">
        <v>2058</v>
      </c>
      <c r="E29" s="304" t="s">
        <v>21</v>
      </c>
      <c r="F29" s="42"/>
      <c r="G29" s="25"/>
      <c r="H29" s="21" t="s">
        <v>2052</v>
      </c>
      <c r="I29" s="26">
        <v>2</v>
      </c>
      <c r="J29" s="24">
        <f t="shared" ref="J29:J31" ca="1" si="40">SUM(K29:AM29)</f>
        <v>440</v>
      </c>
      <c r="K29" s="24">
        <f t="shared" ref="K29:AM29" ca="1" si="41">IF(AND($H29="優先L",$I29&gt;0),OFFSET(K28,0,$I29),0)</f>
        <v>20</v>
      </c>
      <c r="L29" s="24">
        <f t="shared" ca="1" si="41"/>
        <v>20</v>
      </c>
      <c r="M29" s="24">
        <f t="shared" ca="1" si="41"/>
        <v>20</v>
      </c>
      <c r="N29" s="24">
        <f t="shared" ca="1" si="41"/>
        <v>20</v>
      </c>
      <c r="O29" s="24">
        <f t="shared" ca="1" si="41"/>
        <v>20</v>
      </c>
      <c r="P29" s="24">
        <f t="shared" ca="1" si="41"/>
        <v>20</v>
      </c>
      <c r="Q29" s="24">
        <f t="shared" ca="1" si="41"/>
        <v>20</v>
      </c>
      <c r="R29" s="24">
        <f t="shared" ca="1" si="41"/>
        <v>20</v>
      </c>
      <c r="S29" s="24">
        <f t="shared" ca="1" si="41"/>
        <v>20</v>
      </c>
      <c r="T29" s="24">
        <f t="shared" ca="1" si="41"/>
        <v>20</v>
      </c>
      <c r="U29" s="24">
        <f t="shared" ca="1" si="41"/>
        <v>20</v>
      </c>
      <c r="V29" s="24">
        <f t="shared" ca="1" si="41"/>
        <v>20</v>
      </c>
      <c r="W29" s="24">
        <f t="shared" ca="1" si="41"/>
        <v>20</v>
      </c>
      <c r="X29" s="24">
        <f t="shared" ca="1" si="41"/>
        <v>20</v>
      </c>
      <c r="Y29" s="24">
        <f t="shared" ca="1" si="41"/>
        <v>20</v>
      </c>
      <c r="Z29" s="24">
        <f t="shared" ca="1" si="41"/>
        <v>20</v>
      </c>
      <c r="AA29" s="24">
        <f t="shared" ca="1" si="41"/>
        <v>20</v>
      </c>
      <c r="AB29" s="24">
        <f t="shared" ca="1" si="41"/>
        <v>20</v>
      </c>
      <c r="AC29" s="24">
        <f t="shared" ca="1" si="41"/>
        <v>20</v>
      </c>
      <c r="AD29" s="24">
        <f t="shared" ca="1" si="41"/>
        <v>20</v>
      </c>
      <c r="AE29" s="24">
        <f t="shared" ca="1" si="41"/>
        <v>20</v>
      </c>
      <c r="AF29" s="24">
        <f t="shared" ca="1" si="41"/>
        <v>20</v>
      </c>
      <c r="AG29" s="24">
        <f t="shared" ca="1" si="41"/>
        <v>0</v>
      </c>
      <c r="AH29" s="24">
        <f t="shared" ca="1" si="41"/>
        <v>0</v>
      </c>
      <c r="AI29" s="24">
        <f t="shared" ca="1" si="41"/>
        <v>0</v>
      </c>
      <c r="AJ29" s="24">
        <f t="shared" ca="1" si="41"/>
        <v>0</v>
      </c>
      <c r="AK29" s="24">
        <f t="shared" ca="1" si="41"/>
        <v>0</v>
      </c>
      <c r="AL29" s="24">
        <f t="shared" ca="1" si="41"/>
        <v>0</v>
      </c>
      <c r="AM29" s="49">
        <f t="shared" ca="1" si="41"/>
        <v>0</v>
      </c>
      <c r="AS29" s="61"/>
      <c r="AT29" s="5" t="str">
        <f t="shared" ref="AT29:AT91" si="42">IF(G29&gt;0,E29,"")</f>
        <v/>
      </c>
      <c r="AU29" s="62"/>
      <c r="AW29" s="145"/>
      <c r="AX29" s="38"/>
      <c r="AY29" s="38"/>
      <c r="AZ29" s="38"/>
      <c r="BA29" s="38"/>
      <c r="BB29" s="38"/>
      <c r="BC29" s="38"/>
      <c r="BD29" s="38"/>
      <c r="BE29" s="38"/>
      <c r="BF29" s="38"/>
      <c r="BG29" s="38"/>
      <c r="BH29" s="38"/>
      <c r="BI29" s="38"/>
      <c r="BJ29" s="38"/>
      <c r="BK29" s="38"/>
      <c r="BL29" s="38"/>
      <c r="BM29" s="38"/>
      <c r="BN29" s="38"/>
      <c r="BO29" s="38"/>
      <c r="BP29" s="38"/>
      <c r="BQ29" s="38"/>
      <c r="BR29" s="38"/>
      <c r="BS29" s="38"/>
      <c r="BT29" s="38"/>
      <c r="BU29" s="38"/>
      <c r="BV29" s="38"/>
      <c r="BW29" s="38"/>
      <c r="BX29" s="38"/>
      <c r="BY29" s="38"/>
      <c r="BZ29" s="146"/>
      <c r="CB29" s="145"/>
      <c r="CC29" s="38"/>
      <c r="CD29" s="38"/>
      <c r="CE29" s="146"/>
      <c r="CG29" s="433">
        <v>20</v>
      </c>
      <c r="CH29" s="434">
        <v>20</v>
      </c>
      <c r="CI29" s="434">
        <v>0</v>
      </c>
      <c r="CJ29" s="435">
        <v>0</v>
      </c>
    </row>
    <row r="30" spans="1:88" x14ac:dyDescent="0.35">
      <c r="A30" s="50" t="str">
        <f>MID(A26,1,5)</f>
        <v>50100</v>
      </c>
      <c r="B30" s="6"/>
      <c r="C30" s="6"/>
      <c r="D30" s="6"/>
      <c r="E30" s="304"/>
      <c r="F30" s="42"/>
      <c r="G30" s="25"/>
      <c r="H30" s="21"/>
      <c r="I30" s="26"/>
      <c r="J30" s="24">
        <f t="shared" ca="1" si="40"/>
        <v>0</v>
      </c>
      <c r="K30" s="24">
        <f t="shared" ref="K30:AM30" ca="1" si="43">IF(AND($H30="優先L",$I30&gt;0),OFFSET(K28,0,$I30),0)</f>
        <v>0</v>
      </c>
      <c r="L30" s="24">
        <f t="shared" ca="1" si="43"/>
        <v>0</v>
      </c>
      <c r="M30" s="24">
        <f t="shared" ca="1" si="43"/>
        <v>0</v>
      </c>
      <c r="N30" s="24">
        <f t="shared" ca="1" si="43"/>
        <v>0</v>
      </c>
      <c r="O30" s="24">
        <f t="shared" ca="1" si="43"/>
        <v>0</v>
      </c>
      <c r="P30" s="24">
        <f t="shared" ca="1" si="43"/>
        <v>0</v>
      </c>
      <c r="Q30" s="24">
        <f t="shared" ca="1" si="43"/>
        <v>0</v>
      </c>
      <c r="R30" s="24">
        <f t="shared" ca="1" si="43"/>
        <v>0</v>
      </c>
      <c r="S30" s="24">
        <f t="shared" ca="1" si="43"/>
        <v>0</v>
      </c>
      <c r="T30" s="24">
        <f t="shared" ca="1" si="43"/>
        <v>0</v>
      </c>
      <c r="U30" s="24">
        <f t="shared" ca="1" si="43"/>
        <v>0</v>
      </c>
      <c r="V30" s="24">
        <f t="shared" ca="1" si="43"/>
        <v>0</v>
      </c>
      <c r="W30" s="24">
        <f t="shared" ca="1" si="43"/>
        <v>0</v>
      </c>
      <c r="X30" s="24">
        <f t="shared" ca="1" si="43"/>
        <v>0</v>
      </c>
      <c r="Y30" s="24">
        <f t="shared" ca="1" si="43"/>
        <v>0</v>
      </c>
      <c r="Z30" s="24">
        <f t="shared" ca="1" si="43"/>
        <v>0</v>
      </c>
      <c r="AA30" s="24">
        <f t="shared" ca="1" si="43"/>
        <v>0</v>
      </c>
      <c r="AB30" s="24">
        <f t="shared" ca="1" si="43"/>
        <v>0</v>
      </c>
      <c r="AC30" s="24">
        <f t="shared" ca="1" si="43"/>
        <v>0</v>
      </c>
      <c r="AD30" s="24">
        <f t="shared" ca="1" si="43"/>
        <v>0</v>
      </c>
      <c r="AE30" s="24">
        <f t="shared" ca="1" si="43"/>
        <v>0</v>
      </c>
      <c r="AF30" s="24">
        <f t="shared" ca="1" si="43"/>
        <v>0</v>
      </c>
      <c r="AG30" s="24">
        <f t="shared" ca="1" si="43"/>
        <v>0</v>
      </c>
      <c r="AH30" s="24">
        <f t="shared" ca="1" si="43"/>
        <v>0</v>
      </c>
      <c r="AI30" s="24">
        <f t="shared" ca="1" si="43"/>
        <v>0</v>
      </c>
      <c r="AJ30" s="24">
        <f t="shared" ca="1" si="43"/>
        <v>0</v>
      </c>
      <c r="AK30" s="24">
        <f t="shared" ca="1" si="43"/>
        <v>0</v>
      </c>
      <c r="AL30" s="24">
        <f t="shared" ca="1" si="43"/>
        <v>0</v>
      </c>
      <c r="AM30" s="49">
        <f t="shared" ca="1" si="43"/>
        <v>0</v>
      </c>
      <c r="AS30" s="61"/>
      <c r="AT30" s="6" t="str">
        <f t="shared" si="42"/>
        <v/>
      </c>
      <c r="AU30" s="62"/>
      <c r="AW30" s="145"/>
      <c r="AX30" s="38"/>
      <c r="AY30" s="38"/>
      <c r="AZ30" s="38"/>
      <c r="BA30" s="38"/>
      <c r="BB30" s="38"/>
      <c r="BC30" s="38"/>
      <c r="BD30" s="38"/>
      <c r="BE30" s="38"/>
      <c r="BF30" s="38"/>
      <c r="BG30" s="38"/>
      <c r="BH30" s="38"/>
      <c r="BI30" s="38"/>
      <c r="BJ30" s="38"/>
      <c r="BK30" s="38"/>
      <c r="BL30" s="38"/>
      <c r="BM30" s="38"/>
      <c r="BN30" s="38"/>
      <c r="BO30" s="38"/>
      <c r="BP30" s="38"/>
      <c r="BQ30" s="38"/>
      <c r="BR30" s="38"/>
      <c r="BS30" s="38"/>
      <c r="BT30" s="38"/>
      <c r="BU30" s="38"/>
      <c r="BV30" s="38"/>
      <c r="BW30" s="38"/>
      <c r="BX30" s="38"/>
      <c r="BY30" s="38"/>
      <c r="BZ30" s="146"/>
      <c r="CB30" s="145"/>
      <c r="CC30" s="38"/>
      <c r="CD30" s="38"/>
      <c r="CE30" s="146"/>
      <c r="CG30" s="433">
        <v>0</v>
      </c>
      <c r="CH30" s="434">
        <v>0</v>
      </c>
      <c r="CI30" s="434">
        <v>0</v>
      </c>
      <c r="CJ30" s="435">
        <v>0</v>
      </c>
    </row>
    <row r="31" spans="1:88" x14ac:dyDescent="0.35">
      <c r="A31" s="50" t="str">
        <f>MID(A26,6,3)&amp;"-"&amp;MID(A26,10,4)</f>
        <v>GJH-J000</v>
      </c>
      <c r="B31" s="6"/>
      <c r="C31" s="6"/>
      <c r="D31" s="7"/>
      <c r="E31" s="304"/>
      <c r="F31" s="42"/>
      <c r="G31" s="25"/>
      <c r="H31" s="21"/>
      <c r="I31" s="26"/>
      <c r="J31" s="24">
        <f t="shared" ca="1" si="40"/>
        <v>0</v>
      </c>
      <c r="K31" s="24">
        <f t="shared" ref="K31:AM31" ca="1" si="44">IF(AND($H31="優先L",$I31&gt;0),OFFSET(K28,0,$I31),0)</f>
        <v>0</v>
      </c>
      <c r="L31" s="24">
        <f t="shared" ca="1" si="44"/>
        <v>0</v>
      </c>
      <c r="M31" s="24">
        <f t="shared" ca="1" si="44"/>
        <v>0</v>
      </c>
      <c r="N31" s="24">
        <f t="shared" ca="1" si="44"/>
        <v>0</v>
      </c>
      <c r="O31" s="24">
        <f t="shared" ca="1" si="44"/>
        <v>0</v>
      </c>
      <c r="P31" s="24">
        <f t="shared" ca="1" si="44"/>
        <v>0</v>
      </c>
      <c r="Q31" s="24">
        <f t="shared" ca="1" si="44"/>
        <v>0</v>
      </c>
      <c r="R31" s="24">
        <f t="shared" ca="1" si="44"/>
        <v>0</v>
      </c>
      <c r="S31" s="24">
        <f t="shared" ca="1" si="44"/>
        <v>0</v>
      </c>
      <c r="T31" s="24">
        <f t="shared" ca="1" si="44"/>
        <v>0</v>
      </c>
      <c r="U31" s="24">
        <f t="shared" ca="1" si="44"/>
        <v>0</v>
      </c>
      <c r="V31" s="24">
        <f t="shared" ca="1" si="44"/>
        <v>0</v>
      </c>
      <c r="W31" s="24">
        <f t="shared" ca="1" si="44"/>
        <v>0</v>
      </c>
      <c r="X31" s="24">
        <f t="shared" ca="1" si="44"/>
        <v>0</v>
      </c>
      <c r="Y31" s="24">
        <f t="shared" ca="1" si="44"/>
        <v>0</v>
      </c>
      <c r="Z31" s="24">
        <f t="shared" ca="1" si="44"/>
        <v>0</v>
      </c>
      <c r="AA31" s="24">
        <f t="shared" ca="1" si="44"/>
        <v>0</v>
      </c>
      <c r="AB31" s="24">
        <f t="shared" ca="1" si="44"/>
        <v>0</v>
      </c>
      <c r="AC31" s="24">
        <f t="shared" ca="1" si="44"/>
        <v>0</v>
      </c>
      <c r="AD31" s="24">
        <f t="shared" ca="1" si="44"/>
        <v>0</v>
      </c>
      <c r="AE31" s="24">
        <f t="shared" ca="1" si="44"/>
        <v>0</v>
      </c>
      <c r="AF31" s="24">
        <f t="shared" ca="1" si="44"/>
        <v>0</v>
      </c>
      <c r="AG31" s="24">
        <f t="shared" ca="1" si="44"/>
        <v>0</v>
      </c>
      <c r="AH31" s="24">
        <f t="shared" ca="1" si="44"/>
        <v>0</v>
      </c>
      <c r="AI31" s="24">
        <f t="shared" ca="1" si="44"/>
        <v>0</v>
      </c>
      <c r="AJ31" s="24">
        <f t="shared" ca="1" si="44"/>
        <v>0</v>
      </c>
      <c r="AK31" s="24">
        <f t="shared" ca="1" si="44"/>
        <v>0</v>
      </c>
      <c r="AL31" s="24">
        <f t="shared" ca="1" si="44"/>
        <v>0</v>
      </c>
      <c r="AM31" s="49">
        <f t="shared" ca="1" si="44"/>
        <v>0</v>
      </c>
      <c r="AS31" s="61"/>
      <c r="AT31" s="7" t="str">
        <f t="shared" si="42"/>
        <v/>
      </c>
      <c r="AU31" s="62"/>
      <c r="AW31" s="145"/>
      <c r="AX31" s="38"/>
      <c r="AY31" s="38"/>
      <c r="AZ31" s="38"/>
      <c r="BA31" s="38"/>
      <c r="BB31" s="38"/>
      <c r="BC31" s="38"/>
      <c r="BD31" s="38"/>
      <c r="BE31" s="38"/>
      <c r="BF31" s="38"/>
      <c r="BG31" s="38"/>
      <c r="BH31" s="38"/>
      <c r="BI31" s="38"/>
      <c r="BJ31" s="38"/>
      <c r="BK31" s="38"/>
      <c r="BL31" s="38"/>
      <c r="BM31" s="38"/>
      <c r="BN31" s="38"/>
      <c r="BO31" s="38"/>
      <c r="BP31" s="38"/>
      <c r="BQ31" s="38"/>
      <c r="BR31" s="38"/>
      <c r="BS31" s="38"/>
      <c r="BT31" s="38"/>
      <c r="BU31" s="38"/>
      <c r="BV31" s="38"/>
      <c r="BW31" s="38"/>
      <c r="BX31" s="38"/>
      <c r="BY31" s="38"/>
      <c r="BZ31" s="146"/>
      <c r="CB31" s="145"/>
      <c r="CC31" s="38"/>
      <c r="CD31" s="38"/>
      <c r="CE31" s="146"/>
      <c r="CG31" s="433">
        <v>0</v>
      </c>
      <c r="CH31" s="434">
        <v>0</v>
      </c>
      <c r="CI31" s="434">
        <v>0</v>
      </c>
      <c r="CJ31" s="435">
        <v>0</v>
      </c>
    </row>
    <row r="32" spans="1:88" x14ac:dyDescent="0.35">
      <c r="A32" s="48"/>
      <c r="B32" s="6"/>
      <c r="C32" s="6"/>
      <c r="D32" s="22" t="s">
        <v>2132</v>
      </c>
      <c r="E32" s="2" t="str">
        <f>E29</f>
        <v>50号機</v>
      </c>
      <c r="F32" s="5"/>
      <c r="G32" s="5"/>
      <c r="H32" s="27" t="s">
        <v>2055</v>
      </c>
      <c r="I32" s="5"/>
      <c r="J32" s="550">
        <f>SUM(K32:AM34)</f>
        <v>0</v>
      </c>
      <c r="K32" s="29"/>
      <c r="L32" s="29"/>
      <c r="M32" s="29"/>
      <c r="N32" s="29"/>
      <c r="O32" s="29"/>
      <c r="P32" s="29"/>
      <c r="Q32" s="29"/>
      <c r="R32" s="29"/>
      <c r="S32" s="29"/>
      <c r="T32" s="29"/>
      <c r="U32" s="29"/>
      <c r="V32" s="29"/>
      <c r="W32" s="29"/>
      <c r="X32" s="29"/>
      <c r="Y32" s="29"/>
      <c r="Z32" s="29"/>
      <c r="AA32" s="29"/>
      <c r="AB32" s="29"/>
      <c r="AC32" s="29"/>
      <c r="AD32" s="29"/>
      <c r="AE32" s="29"/>
      <c r="AF32" s="29"/>
      <c r="AG32" s="29"/>
      <c r="AH32" s="29"/>
      <c r="AI32" s="29"/>
      <c r="AJ32" s="29"/>
      <c r="AK32" s="29"/>
      <c r="AL32" s="29"/>
      <c r="AM32" s="51"/>
      <c r="AS32" s="61"/>
      <c r="AT32" s="38"/>
      <c r="AU32" s="62"/>
      <c r="AW32" s="145"/>
      <c r="AX32" s="38"/>
      <c r="AY32" s="38"/>
      <c r="AZ32" s="38"/>
      <c r="BA32" s="38"/>
      <c r="BB32" s="38"/>
      <c r="BC32" s="38"/>
      <c r="BD32" s="38"/>
      <c r="BE32" s="38"/>
      <c r="BF32" s="38"/>
      <c r="BG32" s="38"/>
      <c r="BH32" s="38"/>
      <c r="BI32" s="38"/>
      <c r="BJ32" s="38"/>
      <c r="BK32" s="38"/>
      <c r="BL32" s="38"/>
      <c r="BM32" s="38"/>
      <c r="BN32" s="38"/>
      <c r="BO32" s="38"/>
      <c r="BP32" s="38"/>
      <c r="BQ32" s="38"/>
      <c r="BR32" s="38"/>
      <c r="BS32" s="38"/>
      <c r="BT32" s="38"/>
      <c r="BU32" s="38"/>
      <c r="BV32" s="38"/>
      <c r="BW32" s="38"/>
      <c r="BX32" s="38"/>
      <c r="BY32" s="38"/>
      <c r="BZ32" s="146"/>
      <c r="CB32" s="145"/>
      <c r="CC32" s="38"/>
      <c r="CD32" s="38"/>
      <c r="CE32" s="146"/>
      <c r="CG32" s="430"/>
      <c r="CH32" s="9"/>
      <c r="CI32" s="9"/>
      <c r="CJ32" s="431"/>
    </row>
    <row r="33" spans="1:88" x14ac:dyDescent="0.35">
      <c r="A33" s="48"/>
      <c r="B33" s="7"/>
      <c r="C33" s="7"/>
      <c r="D33" s="444" t="s">
        <v>2376</v>
      </c>
      <c r="E33" s="2">
        <f>E30</f>
        <v>0</v>
      </c>
      <c r="F33" s="6"/>
      <c r="G33" s="6"/>
      <c r="H33" s="27"/>
      <c r="I33" s="6"/>
      <c r="J33" s="551"/>
      <c r="K33" s="30"/>
      <c r="L33" s="30"/>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52"/>
      <c r="AS33" s="61"/>
      <c r="AT33" s="38"/>
      <c r="AU33" s="62"/>
      <c r="AW33" s="145"/>
      <c r="AX33" s="38"/>
      <c r="AY33" s="38"/>
      <c r="AZ33" s="38"/>
      <c r="BA33" s="38"/>
      <c r="BB33" s="38"/>
      <c r="BC33" s="38"/>
      <c r="BD33" s="38"/>
      <c r="BE33" s="38"/>
      <c r="BF33" s="38"/>
      <c r="BG33" s="38"/>
      <c r="BH33" s="38"/>
      <c r="BI33" s="38"/>
      <c r="BJ33" s="38"/>
      <c r="BK33" s="38"/>
      <c r="BL33" s="38"/>
      <c r="BM33" s="38"/>
      <c r="BN33" s="38"/>
      <c r="BO33" s="38"/>
      <c r="BP33" s="38"/>
      <c r="BQ33" s="38"/>
      <c r="BR33" s="38"/>
      <c r="BS33" s="38"/>
      <c r="BT33" s="38"/>
      <c r="BU33" s="38"/>
      <c r="BV33" s="38"/>
      <c r="BW33" s="38"/>
      <c r="BX33" s="38"/>
      <c r="BY33" s="38"/>
      <c r="BZ33" s="146"/>
      <c r="CB33" s="145"/>
      <c r="CC33" s="38"/>
      <c r="CD33" s="38"/>
      <c r="CE33" s="146"/>
      <c r="CG33" s="430"/>
      <c r="CH33" s="9"/>
      <c r="CI33" s="9"/>
      <c r="CJ33" s="431"/>
    </row>
    <row r="34" spans="1:88" x14ac:dyDescent="0.35">
      <c r="A34" s="399">
        <f>COUNTIF(AT29:AT31,B34)</f>
        <v>0</v>
      </c>
      <c r="B34" s="308" t="str">
        <f>設定!$F$4</f>
        <v>MC</v>
      </c>
      <c r="C34" s="308" t="str">
        <f>IF(COUNTIF('PLAN-MC'!$AO$6:$AO$117,B34&amp;"_"&amp;A26&amp;"_"&amp;B26)&gt;0,"計画コード有",IF(COUNTIF('PLAN-MC'!$AO$6:$AO$117,B34&amp;"_"&amp;A26&amp;"_"&amp;B26)&gt;1,"ﾀﾞﾌﾞﾘ有","未反映"))</f>
        <v>未反映</v>
      </c>
      <c r="D34" s="7"/>
      <c r="E34" s="2">
        <f>E31</f>
        <v>0</v>
      </c>
      <c r="F34" s="7"/>
      <c r="G34" s="7"/>
      <c r="H34" s="27"/>
      <c r="I34" s="7"/>
      <c r="J34" s="552"/>
      <c r="K34" s="31"/>
      <c r="L34" s="31"/>
      <c r="M34" s="31"/>
      <c r="N34" s="31"/>
      <c r="O34" s="31"/>
      <c r="P34" s="31"/>
      <c r="Q34" s="31"/>
      <c r="R34" s="31"/>
      <c r="S34" s="31"/>
      <c r="T34" s="31"/>
      <c r="U34" s="31"/>
      <c r="V34" s="31"/>
      <c r="W34" s="31"/>
      <c r="X34" s="31"/>
      <c r="Y34" s="31"/>
      <c r="Z34" s="31"/>
      <c r="AA34" s="31"/>
      <c r="AB34" s="31"/>
      <c r="AC34" s="31"/>
      <c r="AD34" s="31"/>
      <c r="AE34" s="31"/>
      <c r="AF34" s="31"/>
      <c r="AG34" s="31"/>
      <c r="AH34" s="31"/>
      <c r="AI34" s="31"/>
      <c r="AJ34" s="31"/>
      <c r="AK34" s="31"/>
      <c r="AL34" s="31"/>
      <c r="AM34" s="53"/>
      <c r="AS34" s="61"/>
      <c r="AT34" s="38"/>
      <c r="AU34" s="62"/>
      <c r="AW34" s="145"/>
      <c r="AX34" s="38"/>
      <c r="AY34" s="38"/>
      <c r="AZ34" s="38"/>
      <c r="BA34" s="38"/>
      <c r="BB34" s="38"/>
      <c r="BC34" s="38"/>
      <c r="BD34" s="38"/>
      <c r="BE34" s="38"/>
      <c r="BF34" s="38"/>
      <c r="BG34" s="38"/>
      <c r="BH34" s="38"/>
      <c r="BI34" s="38"/>
      <c r="BJ34" s="38"/>
      <c r="BK34" s="38"/>
      <c r="BL34" s="38"/>
      <c r="BM34" s="38"/>
      <c r="BN34" s="38"/>
      <c r="BO34" s="38"/>
      <c r="BP34" s="38"/>
      <c r="BQ34" s="38"/>
      <c r="BR34" s="38"/>
      <c r="BS34" s="38"/>
      <c r="BT34" s="38"/>
      <c r="BU34" s="38"/>
      <c r="BV34" s="38"/>
      <c r="BW34" s="38"/>
      <c r="BX34" s="38"/>
      <c r="BY34" s="38"/>
      <c r="BZ34" s="146"/>
      <c r="CB34" s="145"/>
      <c r="CC34" s="38"/>
      <c r="CD34" s="38"/>
      <c r="CE34" s="146"/>
      <c r="CG34" s="430"/>
      <c r="CH34" s="9"/>
      <c r="CI34" s="9"/>
      <c r="CJ34" s="431"/>
    </row>
    <row r="35" spans="1:88" x14ac:dyDescent="0.35">
      <c r="A35" s="399">
        <f>COUNTIF(AT29:AT31,B35)</f>
        <v>0</v>
      </c>
      <c r="B35" s="308" t="str">
        <f>設定!$F$5</f>
        <v>溶接1</v>
      </c>
      <c r="C35" s="308" t="str">
        <f>IF(COUNTIF('PLAN-溶接1'!$AO$6:$AO$108,B35&amp;"_"&amp;A26&amp;"_"&amp;B26)&gt;0,"計画コード有",IF(COUNTIF('PLAN-溶接1'!$AO$6:$AO$108,B35&amp;"_"&amp;A26&amp;"_"&amp;B26)&gt;1,"ﾀﾞﾌﾞﾘ有","未反映"))</f>
        <v>未反映</v>
      </c>
      <c r="D35" s="22" t="s">
        <v>2133</v>
      </c>
      <c r="E35" s="2" t="str">
        <f>E29</f>
        <v>50号機</v>
      </c>
      <c r="F35" s="5"/>
      <c r="G35" s="5"/>
      <c r="H35" s="27"/>
      <c r="I35" s="5"/>
      <c r="J35" s="32">
        <f t="shared" ref="J35:J40" si="45">SUM(K35:AM35)</f>
        <v>0</v>
      </c>
      <c r="K35" s="441">
        <f>CB35</f>
        <v>0</v>
      </c>
      <c r="L35" s="441">
        <f t="shared" ref="L35:L37" si="46">CC35</f>
        <v>0</v>
      </c>
      <c r="M35" s="441">
        <f t="shared" ref="M35:M37" si="47">CD35</f>
        <v>0</v>
      </c>
      <c r="N35" s="441">
        <f t="shared" ref="N35:N37" si="48">CE35</f>
        <v>0</v>
      </c>
      <c r="O35" s="29"/>
      <c r="P35" s="29"/>
      <c r="Q35" s="29"/>
      <c r="R35" s="29"/>
      <c r="S35" s="29"/>
      <c r="T35" s="29"/>
      <c r="U35" s="29"/>
      <c r="V35" s="29"/>
      <c r="W35" s="29"/>
      <c r="X35" s="29"/>
      <c r="Y35" s="29"/>
      <c r="Z35" s="29"/>
      <c r="AA35" s="29"/>
      <c r="AB35" s="29"/>
      <c r="AC35" s="29"/>
      <c r="AD35" s="29"/>
      <c r="AE35" s="29"/>
      <c r="AF35" s="29"/>
      <c r="AG35" s="29"/>
      <c r="AH35" s="29"/>
      <c r="AI35" s="29"/>
      <c r="AJ35" s="29"/>
      <c r="AK35" s="29"/>
      <c r="AL35" s="29"/>
      <c r="AM35" s="51"/>
      <c r="AS35" s="61"/>
      <c r="AT35" s="38"/>
      <c r="AU35" s="62"/>
      <c r="AW35" s="145"/>
      <c r="AX35" s="38"/>
      <c r="AY35" s="38"/>
      <c r="AZ35" s="38"/>
      <c r="BA35" s="38"/>
      <c r="BB35" s="38"/>
      <c r="BC35" s="38"/>
      <c r="BD35" s="38"/>
      <c r="BE35" s="38"/>
      <c r="BF35" s="38"/>
      <c r="BG35" s="38"/>
      <c r="BH35" s="38"/>
      <c r="BI35" s="38"/>
      <c r="BJ35" s="38"/>
      <c r="BK35" s="38"/>
      <c r="BL35" s="38"/>
      <c r="BM35" s="38"/>
      <c r="BN35" s="38"/>
      <c r="BO35" s="38"/>
      <c r="BP35" s="38"/>
      <c r="BQ35" s="38"/>
      <c r="BR35" s="38"/>
      <c r="BS35" s="38"/>
      <c r="BT35" s="38"/>
      <c r="BU35" s="38"/>
      <c r="BV35" s="38"/>
      <c r="BW35" s="38"/>
      <c r="BX35" s="38"/>
      <c r="BY35" s="38"/>
      <c r="BZ35" s="146"/>
      <c r="CB35" s="427">
        <f t="shared" ref="CB35:CB37" si="49">CG32+CG35</f>
        <v>0</v>
      </c>
      <c r="CC35" s="428">
        <f t="shared" ref="CC35:CC37" si="50">CH32+CH35</f>
        <v>0</v>
      </c>
      <c r="CD35" s="428">
        <f t="shared" ref="CD35:CD37" si="51">CI32+CI35</f>
        <v>0</v>
      </c>
      <c r="CE35" s="429">
        <f t="shared" ref="CE35:CE37" si="52">CJ32+CJ35</f>
        <v>0</v>
      </c>
      <c r="CG35" s="430"/>
      <c r="CH35" s="9"/>
      <c r="CI35" s="9"/>
      <c r="CJ35" s="431"/>
    </row>
    <row r="36" spans="1:88" x14ac:dyDescent="0.35">
      <c r="A36" s="399">
        <f>COUNTIF(AT29:AT31,B36)</f>
        <v>0</v>
      </c>
      <c r="B36" s="308" t="str">
        <f>設定!$F$6</f>
        <v>マルチ</v>
      </c>
      <c r="C36" s="308" t="str">
        <f>IF(COUNTIF('PLAN-マルチ'!$AO$29:$AO$125,B36&amp;"_"&amp;A26&amp;"_"&amp;B26)&gt;0,"計画コード有",IF(COUNTIF('PLAN-マルチ'!$AO$29:$AO$125,B36&amp;"_"&amp;A26&amp;"_"&amp;B26)&gt;1,"ﾀﾞﾌﾞﾘ有","未反映"))</f>
        <v>未反映</v>
      </c>
      <c r="D36" s="445" t="s">
        <v>2377</v>
      </c>
      <c r="E36" s="2">
        <f>E30</f>
        <v>0</v>
      </c>
      <c r="F36" s="6"/>
      <c r="G36" s="6"/>
      <c r="H36" s="27"/>
      <c r="I36" s="6"/>
      <c r="J36" s="33">
        <f t="shared" si="45"/>
        <v>0</v>
      </c>
      <c r="K36" s="442">
        <f t="shared" ref="K36:K37" si="53">CB36</f>
        <v>0</v>
      </c>
      <c r="L36" s="442">
        <f t="shared" si="46"/>
        <v>0</v>
      </c>
      <c r="M36" s="442">
        <f t="shared" si="47"/>
        <v>0</v>
      </c>
      <c r="N36" s="442">
        <f t="shared" si="48"/>
        <v>0</v>
      </c>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52"/>
      <c r="AS36" s="61"/>
      <c r="AT36" s="38"/>
      <c r="AU36" s="62"/>
      <c r="AW36" s="145"/>
      <c r="AX36" s="38"/>
      <c r="AY36" s="38"/>
      <c r="AZ36" s="38"/>
      <c r="BA36" s="38"/>
      <c r="BB36" s="38"/>
      <c r="BC36" s="38"/>
      <c r="BD36" s="38"/>
      <c r="BE36" s="38"/>
      <c r="BF36" s="38"/>
      <c r="BG36" s="38"/>
      <c r="BH36" s="38"/>
      <c r="BI36" s="38"/>
      <c r="BJ36" s="38"/>
      <c r="BK36" s="38"/>
      <c r="BL36" s="38"/>
      <c r="BM36" s="38"/>
      <c r="BN36" s="38"/>
      <c r="BO36" s="38"/>
      <c r="BP36" s="38"/>
      <c r="BQ36" s="38"/>
      <c r="BR36" s="38"/>
      <c r="BS36" s="38"/>
      <c r="BT36" s="38"/>
      <c r="BU36" s="38"/>
      <c r="BV36" s="38"/>
      <c r="BW36" s="38"/>
      <c r="BX36" s="38"/>
      <c r="BY36" s="38"/>
      <c r="BZ36" s="146"/>
      <c r="CB36" s="427">
        <f t="shared" si="49"/>
        <v>0</v>
      </c>
      <c r="CC36" s="428">
        <f t="shared" si="50"/>
        <v>0</v>
      </c>
      <c r="CD36" s="428">
        <f t="shared" si="51"/>
        <v>0</v>
      </c>
      <c r="CE36" s="429">
        <f t="shared" si="52"/>
        <v>0</v>
      </c>
      <c r="CG36" s="430"/>
      <c r="CH36" s="9"/>
      <c r="CI36" s="9"/>
      <c r="CJ36" s="431"/>
    </row>
    <row r="37" spans="1:88" x14ac:dyDescent="0.35">
      <c r="A37" s="399">
        <f>COUNTIF(AT29:AT31,B37)</f>
        <v>0</v>
      </c>
      <c r="B37" s="308" t="str">
        <f>設定!$F$7</f>
        <v>50号機</v>
      </c>
      <c r="C37" s="308" t="str">
        <f>IF(COUNTIF('PLAN-SUB'!$AO$6:$AO$87,B37&amp;"_"&amp;A26&amp;"_"&amp;B26)&gt;0,"計画コード有",IF(COUNTIF('PLAN-SUB'!$AO$6:$AO$87,B37&amp;"_"&amp;A26&amp;"_"&amp;B26)&gt;1,"ﾀﾞﾌﾞﾘ有","未反映"))</f>
        <v>計画コード有</v>
      </c>
      <c r="D37" s="7"/>
      <c r="E37" s="2">
        <f>E31</f>
        <v>0</v>
      </c>
      <c r="F37" s="7"/>
      <c r="G37" s="7"/>
      <c r="H37" s="27"/>
      <c r="I37" s="7"/>
      <c r="J37" s="34">
        <f t="shared" si="45"/>
        <v>0</v>
      </c>
      <c r="K37" s="443">
        <f t="shared" si="53"/>
        <v>0</v>
      </c>
      <c r="L37" s="443">
        <f t="shared" si="46"/>
        <v>0</v>
      </c>
      <c r="M37" s="443">
        <f t="shared" si="47"/>
        <v>0</v>
      </c>
      <c r="N37" s="443">
        <f t="shared" si="48"/>
        <v>0</v>
      </c>
      <c r="O37" s="31"/>
      <c r="P37" s="31"/>
      <c r="Q37" s="31"/>
      <c r="R37" s="31"/>
      <c r="S37" s="31"/>
      <c r="T37" s="31"/>
      <c r="U37" s="31"/>
      <c r="V37" s="31"/>
      <c r="W37" s="31"/>
      <c r="X37" s="31"/>
      <c r="Y37" s="31"/>
      <c r="Z37" s="31"/>
      <c r="AA37" s="31"/>
      <c r="AB37" s="31"/>
      <c r="AC37" s="31"/>
      <c r="AD37" s="31"/>
      <c r="AE37" s="31"/>
      <c r="AF37" s="31"/>
      <c r="AG37" s="31"/>
      <c r="AH37" s="31"/>
      <c r="AI37" s="31"/>
      <c r="AJ37" s="31"/>
      <c r="AK37" s="31"/>
      <c r="AL37" s="31"/>
      <c r="AM37" s="53"/>
      <c r="AS37" s="61"/>
      <c r="AT37" s="38"/>
      <c r="AU37" s="62"/>
      <c r="AW37" s="145"/>
      <c r="AX37" s="38"/>
      <c r="AY37" s="38"/>
      <c r="AZ37" s="38"/>
      <c r="BA37" s="38"/>
      <c r="BB37" s="38"/>
      <c r="BC37" s="38"/>
      <c r="BD37" s="38"/>
      <c r="BE37" s="38"/>
      <c r="BF37" s="38"/>
      <c r="BG37" s="38"/>
      <c r="BH37" s="38"/>
      <c r="BI37" s="38"/>
      <c r="BJ37" s="38"/>
      <c r="BK37" s="38"/>
      <c r="BL37" s="38"/>
      <c r="BM37" s="38"/>
      <c r="BN37" s="38"/>
      <c r="BO37" s="38"/>
      <c r="BP37" s="38"/>
      <c r="BQ37" s="38"/>
      <c r="BR37" s="38"/>
      <c r="BS37" s="38"/>
      <c r="BT37" s="38"/>
      <c r="BU37" s="38"/>
      <c r="BV37" s="38"/>
      <c r="BW37" s="38"/>
      <c r="BX37" s="38"/>
      <c r="BY37" s="38"/>
      <c r="BZ37" s="146"/>
      <c r="CB37" s="427">
        <f t="shared" si="49"/>
        <v>0</v>
      </c>
      <c r="CC37" s="428">
        <f t="shared" si="50"/>
        <v>0</v>
      </c>
      <c r="CD37" s="428">
        <f t="shared" si="51"/>
        <v>0</v>
      </c>
      <c r="CE37" s="429">
        <f t="shared" si="52"/>
        <v>0</v>
      </c>
      <c r="CG37" s="430"/>
      <c r="CH37" s="9"/>
      <c r="CI37" s="9"/>
      <c r="CJ37" s="431"/>
    </row>
    <row r="38" spans="1:88" x14ac:dyDescent="0.35">
      <c r="A38" s="399">
        <f>COUNTIF(AT29:AT31,B38)</f>
        <v>0</v>
      </c>
      <c r="B38" s="308" t="str">
        <f>設定!$F$8</f>
        <v>RF,S/A</v>
      </c>
      <c r="C38" s="308" t="str">
        <f>IF(COUNTIF('PLAN-SUB'!$AO$6:$AO$87,B38&amp;"_"&amp;A26&amp;"_"&amp;B26)&gt;0,"計画コード有",IF(COUNTIF('PLAN-SUB'!$AO$6:$AO$87,B38&amp;"_"&amp;A26&amp;"_"&amp;B26)&gt;1,"ﾀﾞﾌﾞﾘ有","未反映"))</f>
        <v>未反映</v>
      </c>
      <c r="D38" s="22" t="s">
        <v>2059</v>
      </c>
      <c r="E38" s="2" t="str">
        <f t="shared" ref="E38:G40" si="54">E29</f>
        <v>50号機</v>
      </c>
      <c r="F38" s="43">
        <f t="shared" si="54"/>
        <v>0</v>
      </c>
      <c r="G38" s="28">
        <f t="shared" si="54"/>
        <v>0</v>
      </c>
      <c r="H38" s="5"/>
      <c r="I38" s="5"/>
      <c r="J38" s="32">
        <f t="shared" ca="1" si="45"/>
        <v>440</v>
      </c>
      <c r="K38" s="32">
        <f ca="1">K29+K32+K35</f>
        <v>20</v>
      </c>
      <c r="L38" s="32">
        <f ca="1">L29+L32+L35</f>
        <v>20</v>
      </c>
      <c r="M38" s="32">
        <f ca="1">M29+M32+M35</f>
        <v>20</v>
      </c>
      <c r="N38" s="32">
        <f ca="1">N29+N32+N35</f>
        <v>20</v>
      </c>
      <c r="O38" s="32">
        <f t="shared" ref="O38:AM38" ca="1" si="55">O29+O32+O35</f>
        <v>20</v>
      </c>
      <c r="P38" s="32">
        <f t="shared" ca="1" si="55"/>
        <v>20</v>
      </c>
      <c r="Q38" s="32">
        <f t="shared" ca="1" si="55"/>
        <v>20</v>
      </c>
      <c r="R38" s="32">
        <f t="shared" ca="1" si="55"/>
        <v>20</v>
      </c>
      <c r="S38" s="32">
        <f t="shared" ca="1" si="55"/>
        <v>20</v>
      </c>
      <c r="T38" s="32">
        <f t="shared" ca="1" si="55"/>
        <v>20</v>
      </c>
      <c r="U38" s="32">
        <f t="shared" ca="1" si="55"/>
        <v>20</v>
      </c>
      <c r="V38" s="32">
        <f t="shared" ca="1" si="55"/>
        <v>20</v>
      </c>
      <c r="W38" s="32">
        <f t="shared" ca="1" si="55"/>
        <v>20</v>
      </c>
      <c r="X38" s="32">
        <f t="shared" ca="1" si="55"/>
        <v>20</v>
      </c>
      <c r="Y38" s="32">
        <f t="shared" ca="1" si="55"/>
        <v>20</v>
      </c>
      <c r="Z38" s="32">
        <f t="shared" ca="1" si="55"/>
        <v>20</v>
      </c>
      <c r="AA38" s="32">
        <f t="shared" ca="1" si="55"/>
        <v>20</v>
      </c>
      <c r="AB38" s="32">
        <f t="shared" ca="1" si="55"/>
        <v>20</v>
      </c>
      <c r="AC38" s="32">
        <f t="shared" ca="1" si="55"/>
        <v>20</v>
      </c>
      <c r="AD38" s="32">
        <f t="shared" ca="1" si="55"/>
        <v>20</v>
      </c>
      <c r="AE38" s="32">
        <f t="shared" ca="1" si="55"/>
        <v>20</v>
      </c>
      <c r="AF38" s="32">
        <f t="shared" ca="1" si="55"/>
        <v>20</v>
      </c>
      <c r="AG38" s="32">
        <f t="shared" ca="1" si="55"/>
        <v>0</v>
      </c>
      <c r="AH38" s="32">
        <f t="shared" ca="1" si="55"/>
        <v>0</v>
      </c>
      <c r="AI38" s="32">
        <f t="shared" ca="1" si="55"/>
        <v>0</v>
      </c>
      <c r="AJ38" s="32">
        <f t="shared" ca="1" si="55"/>
        <v>0</v>
      </c>
      <c r="AK38" s="32">
        <f t="shared" ca="1" si="55"/>
        <v>0</v>
      </c>
      <c r="AL38" s="32">
        <f t="shared" ca="1" si="55"/>
        <v>0</v>
      </c>
      <c r="AM38" s="54">
        <f t="shared" ca="1" si="55"/>
        <v>0</v>
      </c>
      <c r="AS38" s="97" t="str">
        <f>$E38&amp;"_"&amp;$A26&amp;"_"&amp;$B26</f>
        <v>50号機_50100GJH J000XA_CBU</v>
      </c>
      <c r="AT38" s="97" t="str">
        <f t="shared" ref="AT38" si="56">A30</f>
        <v>50100</v>
      </c>
      <c r="AU38" s="97" t="str">
        <f>A31</f>
        <v>GJH-J000</v>
      </c>
      <c r="AW38" s="147" t="str">
        <f>E38</f>
        <v>50号機</v>
      </c>
      <c r="AX38" s="150">
        <f t="shared" ref="AX38:BG40" ca="1" si="57">K38*$G38</f>
        <v>0</v>
      </c>
      <c r="AY38" s="150">
        <f t="shared" ca="1" si="57"/>
        <v>0</v>
      </c>
      <c r="AZ38" s="150">
        <f t="shared" ca="1" si="57"/>
        <v>0</v>
      </c>
      <c r="BA38" s="150">
        <f t="shared" ca="1" si="57"/>
        <v>0</v>
      </c>
      <c r="BB38" s="150">
        <f t="shared" ca="1" si="57"/>
        <v>0</v>
      </c>
      <c r="BC38" s="150">
        <f t="shared" ca="1" si="57"/>
        <v>0</v>
      </c>
      <c r="BD38" s="150">
        <f t="shared" ca="1" si="57"/>
        <v>0</v>
      </c>
      <c r="BE38" s="150">
        <f t="shared" ca="1" si="57"/>
        <v>0</v>
      </c>
      <c r="BF38" s="150">
        <f t="shared" ca="1" si="57"/>
        <v>0</v>
      </c>
      <c r="BG38" s="150">
        <f t="shared" ca="1" si="57"/>
        <v>0</v>
      </c>
      <c r="BH38" s="150">
        <f t="shared" ref="BH38:BQ40" ca="1" si="58">U38*$G38</f>
        <v>0</v>
      </c>
      <c r="BI38" s="150">
        <f t="shared" ca="1" si="58"/>
        <v>0</v>
      </c>
      <c r="BJ38" s="150">
        <f t="shared" ca="1" si="58"/>
        <v>0</v>
      </c>
      <c r="BK38" s="150">
        <f t="shared" ca="1" si="58"/>
        <v>0</v>
      </c>
      <c r="BL38" s="150">
        <f t="shared" ca="1" si="58"/>
        <v>0</v>
      </c>
      <c r="BM38" s="150">
        <f t="shared" ca="1" si="58"/>
        <v>0</v>
      </c>
      <c r="BN38" s="150">
        <f t="shared" ca="1" si="58"/>
        <v>0</v>
      </c>
      <c r="BO38" s="150">
        <f t="shared" ca="1" si="58"/>
        <v>0</v>
      </c>
      <c r="BP38" s="150">
        <f t="shared" ca="1" si="58"/>
        <v>0</v>
      </c>
      <c r="BQ38" s="150">
        <f t="shared" ca="1" si="58"/>
        <v>0</v>
      </c>
      <c r="BR38" s="150">
        <f t="shared" ref="BR38:BZ40" ca="1" si="59">AE38*$G38</f>
        <v>0</v>
      </c>
      <c r="BS38" s="150">
        <f t="shared" ca="1" si="59"/>
        <v>0</v>
      </c>
      <c r="BT38" s="150">
        <f t="shared" ca="1" si="59"/>
        <v>0</v>
      </c>
      <c r="BU38" s="150">
        <f t="shared" ca="1" si="59"/>
        <v>0</v>
      </c>
      <c r="BV38" s="150">
        <f t="shared" ca="1" si="59"/>
        <v>0</v>
      </c>
      <c r="BW38" s="150">
        <f t="shared" ca="1" si="59"/>
        <v>0</v>
      </c>
      <c r="BX38" s="150">
        <f t="shared" ca="1" si="59"/>
        <v>0</v>
      </c>
      <c r="BY38" s="150">
        <f t="shared" ca="1" si="59"/>
        <v>0</v>
      </c>
      <c r="BZ38" s="151">
        <f t="shared" ca="1" si="59"/>
        <v>0</v>
      </c>
      <c r="CB38" s="145"/>
      <c r="CC38" s="38"/>
      <c r="CD38" s="38"/>
      <c r="CE38" s="146"/>
      <c r="CG38" s="433">
        <v>20</v>
      </c>
      <c r="CH38" s="434">
        <v>20</v>
      </c>
      <c r="CI38" s="434">
        <v>0</v>
      </c>
      <c r="CJ38" s="435">
        <v>0</v>
      </c>
    </row>
    <row r="39" spans="1:88" x14ac:dyDescent="0.35">
      <c r="A39" s="399">
        <f>COUNTIF(AT29:AT31,B39)</f>
        <v>0</v>
      </c>
      <c r="B39" s="308" t="str">
        <f>設定!$F$9</f>
        <v>T/T</v>
      </c>
      <c r="C39" s="308" t="str">
        <f>IF(COUNTIF('PLAN-SUB'!$AO$6:$AO$87,B39&amp;"_"&amp;A26&amp;"_"&amp;B26)&gt;0,"計画コード有",IF(COUNTIF('PLAN-SUB'!$AO$6:$AO$87,B39&amp;"_"&amp;A26&amp;"_"&amp;B26)&gt;1,"ﾀﾞﾌﾞﾘ有","未反映"))</f>
        <v>未反映</v>
      </c>
      <c r="D39" s="6"/>
      <c r="E39" s="2">
        <f t="shared" si="54"/>
        <v>0</v>
      </c>
      <c r="F39" s="43">
        <f t="shared" si="54"/>
        <v>0</v>
      </c>
      <c r="G39" s="28">
        <f t="shared" si="54"/>
        <v>0</v>
      </c>
      <c r="H39" s="6"/>
      <c r="I39" s="6"/>
      <c r="J39" s="33">
        <f t="shared" ca="1" si="45"/>
        <v>0</v>
      </c>
      <c r="K39" s="33">
        <f t="shared" ref="K39:AM39" ca="1" si="60">K30+K33+K36</f>
        <v>0</v>
      </c>
      <c r="L39" s="33">
        <f t="shared" ca="1" si="60"/>
        <v>0</v>
      </c>
      <c r="M39" s="33">
        <f t="shared" ca="1" si="60"/>
        <v>0</v>
      </c>
      <c r="N39" s="33">
        <f t="shared" ca="1" si="60"/>
        <v>0</v>
      </c>
      <c r="O39" s="33">
        <f t="shared" ca="1" si="60"/>
        <v>0</v>
      </c>
      <c r="P39" s="33">
        <f t="shared" ca="1" si="60"/>
        <v>0</v>
      </c>
      <c r="Q39" s="33">
        <f t="shared" ca="1" si="60"/>
        <v>0</v>
      </c>
      <c r="R39" s="33">
        <f t="shared" ca="1" si="60"/>
        <v>0</v>
      </c>
      <c r="S39" s="33">
        <f t="shared" ca="1" si="60"/>
        <v>0</v>
      </c>
      <c r="T39" s="33">
        <f t="shared" ca="1" si="60"/>
        <v>0</v>
      </c>
      <c r="U39" s="33">
        <f t="shared" ca="1" si="60"/>
        <v>0</v>
      </c>
      <c r="V39" s="33">
        <f t="shared" ca="1" si="60"/>
        <v>0</v>
      </c>
      <c r="W39" s="33">
        <f t="shared" ca="1" si="60"/>
        <v>0</v>
      </c>
      <c r="X39" s="33">
        <f t="shared" ca="1" si="60"/>
        <v>0</v>
      </c>
      <c r="Y39" s="33">
        <f t="shared" ca="1" si="60"/>
        <v>0</v>
      </c>
      <c r="Z39" s="33">
        <f t="shared" ca="1" si="60"/>
        <v>0</v>
      </c>
      <c r="AA39" s="33">
        <f t="shared" ca="1" si="60"/>
        <v>0</v>
      </c>
      <c r="AB39" s="33">
        <f t="shared" ca="1" si="60"/>
        <v>0</v>
      </c>
      <c r="AC39" s="33">
        <f t="shared" ca="1" si="60"/>
        <v>0</v>
      </c>
      <c r="AD39" s="33">
        <f t="shared" ca="1" si="60"/>
        <v>0</v>
      </c>
      <c r="AE39" s="33">
        <f t="shared" ca="1" si="60"/>
        <v>0</v>
      </c>
      <c r="AF39" s="33">
        <f t="shared" ca="1" si="60"/>
        <v>0</v>
      </c>
      <c r="AG39" s="33">
        <f t="shared" ca="1" si="60"/>
        <v>0</v>
      </c>
      <c r="AH39" s="33">
        <f t="shared" ca="1" si="60"/>
        <v>0</v>
      </c>
      <c r="AI39" s="33">
        <f t="shared" ca="1" si="60"/>
        <v>0</v>
      </c>
      <c r="AJ39" s="33">
        <f t="shared" ca="1" si="60"/>
        <v>0</v>
      </c>
      <c r="AK39" s="33">
        <f t="shared" ca="1" si="60"/>
        <v>0</v>
      </c>
      <c r="AL39" s="33">
        <f t="shared" ca="1" si="60"/>
        <v>0</v>
      </c>
      <c r="AM39" s="55">
        <f t="shared" ca="1" si="60"/>
        <v>0</v>
      </c>
      <c r="AS39" s="98" t="str">
        <f>$E39&amp;"_"&amp;$A26&amp;"_"&amp;$B26</f>
        <v>0_50100GJH J000XA_CBU</v>
      </c>
      <c r="AT39" s="98" t="str">
        <f t="shared" ref="AT39" si="61">A30</f>
        <v>50100</v>
      </c>
      <c r="AU39" s="98" t="str">
        <f>A31</f>
        <v>GJH-J000</v>
      </c>
      <c r="AW39" s="148">
        <f>E39</f>
        <v>0</v>
      </c>
      <c r="AX39" s="152">
        <f t="shared" ca="1" si="57"/>
        <v>0</v>
      </c>
      <c r="AY39" s="152">
        <f t="shared" ca="1" si="57"/>
        <v>0</v>
      </c>
      <c r="AZ39" s="152">
        <f t="shared" ca="1" si="57"/>
        <v>0</v>
      </c>
      <c r="BA39" s="152">
        <f t="shared" ca="1" si="57"/>
        <v>0</v>
      </c>
      <c r="BB39" s="152">
        <f t="shared" ca="1" si="57"/>
        <v>0</v>
      </c>
      <c r="BC39" s="152">
        <f t="shared" ca="1" si="57"/>
        <v>0</v>
      </c>
      <c r="BD39" s="152">
        <f t="shared" ca="1" si="57"/>
        <v>0</v>
      </c>
      <c r="BE39" s="152">
        <f t="shared" ca="1" si="57"/>
        <v>0</v>
      </c>
      <c r="BF39" s="152">
        <f t="shared" ca="1" si="57"/>
        <v>0</v>
      </c>
      <c r="BG39" s="152">
        <f t="shared" ca="1" si="57"/>
        <v>0</v>
      </c>
      <c r="BH39" s="152">
        <f t="shared" ca="1" si="58"/>
        <v>0</v>
      </c>
      <c r="BI39" s="152">
        <f t="shared" ca="1" si="58"/>
        <v>0</v>
      </c>
      <c r="BJ39" s="152">
        <f t="shared" ca="1" si="58"/>
        <v>0</v>
      </c>
      <c r="BK39" s="152">
        <f t="shared" ca="1" si="58"/>
        <v>0</v>
      </c>
      <c r="BL39" s="152">
        <f t="shared" ca="1" si="58"/>
        <v>0</v>
      </c>
      <c r="BM39" s="152">
        <f t="shared" ca="1" si="58"/>
        <v>0</v>
      </c>
      <c r="BN39" s="152">
        <f t="shared" ca="1" si="58"/>
        <v>0</v>
      </c>
      <c r="BO39" s="152">
        <f t="shared" ca="1" si="58"/>
        <v>0</v>
      </c>
      <c r="BP39" s="152">
        <f t="shared" ca="1" si="58"/>
        <v>0</v>
      </c>
      <c r="BQ39" s="152">
        <f t="shared" ca="1" si="58"/>
        <v>0</v>
      </c>
      <c r="BR39" s="152">
        <f t="shared" ca="1" si="59"/>
        <v>0</v>
      </c>
      <c r="BS39" s="152">
        <f t="shared" ca="1" si="59"/>
        <v>0</v>
      </c>
      <c r="BT39" s="152">
        <f t="shared" ca="1" si="59"/>
        <v>0</v>
      </c>
      <c r="BU39" s="152">
        <f t="shared" ca="1" si="59"/>
        <v>0</v>
      </c>
      <c r="BV39" s="152">
        <f t="shared" ca="1" si="59"/>
        <v>0</v>
      </c>
      <c r="BW39" s="152">
        <f t="shared" ca="1" si="59"/>
        <v>0</v>
      </c>
      <c r="BX39" s="152">
        <f t="shared" ca="1" si="59"/>
        <v>0</v>
      </c>
      <c r="BY39" s="152">
        <f t="shared" ca="1" si="59"/>
        <v>0</v>
      </c>
      <c r="BZ39" s="153">
        <f t="shared" ca="1" si="59"/>
        <v>0</v>
      </c>
      <c r="CB39" s="145"/>
      <c r="CC39" s="38"/>
      <c r="CD39" s="38"/>
      <c r="CE39" s="146"/>
      <c r="CG39" s="433">
        <v>0</v>
      </c>
      <c r="CH39" s="434">
        <v>0</v>
      </c>
      <c r="CI39" s="434">
        <v>0</v>
      </c>
      <c r="CJ39" s="435">
        <v>0</v>
      </c>
    </row>
    <row r="40" spans="1:88" ht="15.5" thickBot="1" x14ac:dyDescent="0.4">
      <c r="A40" s="399">
        <f>COUNTIF(AT29:AT31,B40)</f>
        <v>0</v>
      </c>
      <c r="B40" s="309">
        <f>設定!$F$10</f>
        <v>0</v>
      </c>
      <c r="C40" s="309"/>
      <c r="D40" s="56"/>
      <c r="E40" s="2">
        <f t="shared" si="54"/>
        <v>0</v>
      </c>
      <c r="F40" s="57">
        <f t="shared" si="54"/>
        <v>0</v>
      </c>
      <c r="G40" s="58">
        <f t="shared" si="54"/>
        <v>0</v>
      </c>
      <c r="H40" s="56"/>
      <c r="I40" s="56"/>
      <c r="J40" s="59">
        <f t="shared" ca="1" si="45"/>
        <v>0</v>
      </c>
      <c r="K40" s="59">
        <f t="shared" ref="K40:AM40" ca="1" si="62">K31+K34+K37</f>
        <v>0</v>
      </c>
      <c r="L40" s="59">
        <f t="shared" ca="1" si="62"/>
        <v>0</v>
      </c>
      <c r="M40" s="59">
        <f t="shared" ca="1" si="62"/>
        <v>0</v>
      </c>
      <c r="N40" s="59">
        <f t="shared" ca="1" si="62"/>
        <v>0</v>
      </c>
      <c r="O40" s="59">
        <f t="shared" ca="1" si="62"/>
        <v>0</v>
      </c>
      <c r="P40" s="59">
        <f t="shared" ca="1" si="62"/>
        <v>0</v>
      </c>
      <c r="Q40" s="59">
        <f t="shared" ca="1" si="62"/>
        <v>0</v>
      </c>
      <c r="R40" s="59">
        <f t="shared" ca="1" si="62"/>
        <v>0</v>
      </c>
      <c r="S40" s="59">
        <f t="shared" ca="1" si="62"/>
        <v>0</v>
      </c>
      <c r="T40" s="59">
        <f t="shared" ca="1" si="62"/>
        <v>0</v>
      </c>
      <c r="U40" s="59">
        <f t="shared" ca="1" si="62"/>
        <v>0</v>
      </c>
      <c r="V40" s="59">
        <f t="shared" ca="1" si="62"/>
        <v>0</v>
      </c>
      <c r="W40" s="59">
        <f t="shared" ca="1" si="62"/>
        <v>0</v>
      </c>
      <c r="X40" s="59">
        <f t="shared" ca="1" si="62"/>
        <v>0</v>
      </c>
      <c r="Y40" s="59">
        <f t="shared" ca="1" si="62"/>
        <v>0</v>
      </c>
      <c r="Z40" s="59">
        <f t="shared" ca="1" si="62"/>
        <v>0</v>
      </c>
      <c r="AA40" s="59">
        <f t="shared" ca="1" si="62"/>
        <v>0</v>
      </c>
      <c r="AB40" s="59">
        <f t="shared" ca="1" si="62"/>
        <v>0</v>
      </c>
      <c r="AC40" s="59">
        <f t="shared" ca="1" si="62"/>
        <v>0</v>
      </c>
      <c r="AD40" s="59">
        <f t="shared" ca="1" si="62"/>
        <v>0</v>
      </c>
      <c r="AE40" s="59">
        <f t="shared" ca="1" si="62"/>
        <v>0</v>
      </c>
      <c r="AF40" s="59">
        <f t="shared" ca="1" si="62"/>
        <v>0</v>
      </c>
      <c r="AG40" s="59">
        <f t="shared" ca="1" si="62"/>
        <v>0</v>
      </c>
      <c r="AH40" s="59">
        <f t="shared" ca="1" si="62"/>
        <v>0</v>
      </c>
      <c r="AI40" s="59">
        <f t="shared" ca="1" si="62"/>
        <v>0</v>
      </c>
      <c r="AJ40" s="59">
        <f t="shared" ca="1" si="62"/>
        <v>0</v>
      </c>
      <c r="AK40" s="59">
        <f t="shared" ca="1" si="62"/>
        <v>0</v>
      </c>
      <c r="AL40" s="59">
        <f t="shared" ca="1" si="62"/>
        <v>0</v>
      </c>
      <c r="AM40" s="60">
        <f t="shared" ca="1" si="62"/>
        <v>0</v>
      </c>
      <c r="AS40" s="99" t="str">
        <f>$E40&amp;"_"&amp;$A26&amp;"_"&amp;$B26</f>
        <v>0_50100GJH J000XA_CBU</v>
      </c>
      <c r="AT40" s="99" t="str">
        <f t="shared" ref="AT40" si="63">A30</f>
        <v>50100</v>
      </c>
      <c r="AU40" s="99" t="str">
        <f>A31</f>
        <v>GJH-J000</v>
      </c>
      <c r="AW40" s="149">
        <f>E40</f>
        <v>0</v>
      </c>
      <c r="AX40" s="154">
        <f t="shared" ca="1" si="57"/>
        <v>0</v>
      </c>
      <c r="AY40" s="154">
        <f t="shared" ca="1" si="57"/>
        <v>0</v>
      </c>
      <c r="AZ40" s="154">
        <f t="shared" ca="1" si="57"/>
        <v>0</v>
      </c>
      <c r="BA40" s="154">
        <f t="shared" ca="1" si="57"/>
        <v>0</v>
      </c>
      <c r="BB40" s="154">
        <f t="shared" ca="1" si="57"/>
        <v>0</v>
      </c>
      <c r="BC40" s="154">
        <f t="shared" ca="1" si="57"/>
        <v>0</v>
      </c>
      <c r="BD40" s="154">
        <f t="shared" ca="1" si="57"/>
        <v>0</v>
      </c>
      <c r="BE40" s="154">
        <f t="shared" ca="1" si="57"/>
        <v>0</v>
      </c>
      <c r="BF40" s="154">
        <f t="shared" ca="1" si="57"/>
        <v>0</v>
      </c>
      <c r="BG40" s="154">
        <f t="shared" ca="1" si="57"/>
        <v>0</v>
      </c>
      <c r="BH40" s="154">
        <f t="shared" ca="1" si="58"/>
        <v>0</v>
      </c>
      <c r="BI40" s="154">
        <f t="shared" ca="1" si="58"/>
        <v>0</v>
      </c>
      <c r="BJ40" s="154">
        <f t="shared" ca="1" si="58"/>
        <v>0</v>
      </c>
      <c r="BK40" s="154">
        <f t="shared" ca="1" si="58"/>
        <v>0</v>
      </c>
      <c r="BL40" s="154">
        <f t="shared" ca="1" si="58"/>
        <v>0</v>
      </c>
      <c r="BM40" s="154">
        <f t="shared" ca="1" si="58"/>
        <v>0</v>
      </c>
      <c r="BN40" s="154">
        <f t="shared" ca="1" si="58"/>
        <v>0</v>
      </c>
      <c r="BO40" s="154">
        <f t="shared" ca="1" si="58"/>
        <v>0</v>
      </c>
      <c r="BP40" s="154">
        <f t="shared" ca="1" si="58"/>
        <v>0</v>
      </c>
      <c r="BQ40" s="154">
        <f t="shared" ca="1" si="58"/>
        <v>0</v>
      </c>
      <c r="BR40" s="154">
        <f t="shared" ca="1" si="59"/>
        <v>0</v>
      </c>
      <c r="BS40" s="154">
        <f t="shared" ca="1" si="59"/>
        <v>0</v>
      </c>
      <c r="BT40" s="154">
        <f t="shared" ca="1" si="59"/>
        <v>0</v>
      </c>
      <c r="BU40" s="154">
        <f t="shared" ca="1" si="59"/>
        <v>0</v>
      </c>
      <c r="BV40" s="154">
        <f t="shared" ca="1" si="59"/>
        <v>0</v>
      </c>
      <c r="BW40" s="154">
        <f t="shared" ca="1" si="59"/>
        <v>0</v>
      </c>
      <c r="BX40" s="154">
        <f t="shared" ca="1" si="59"/>
        <v>0</v>
      </c>
      <c r="BY40" s="154">
        <f t="shared" ca="1" si="59"/>
        <v>0</v>
      </c>
      <c r="BZ40" s="155">
        <f t="shared" ca="1" si="59"/>
        <v>0</v>
      </c>
      <c r="CB40" s="422"/>
      <c r="CC40" s="423"/>
      <c r="CD40" s="423"/>
      <c r="CE40" s="424"/>
      <c r="CG40" s="436">
        <v>0</v>
      </c>
      <c r="CH40" s="437">
        <v>0</v>
      </c>
      <c r="CI40" s="437">
        <v>0</v>
      </c>
      <c r="CJ40" s="438">
        <v>0</v>
      </c>
    </row>
    <row r="41" spans="1:88" x14ac:dyDescent="0.35">
      <c r="A41" s="46" t="s">
        <v>1974</v>
      </c>
      <c r="B41" s="47" t="s">
        <v>2081</v>
      </c>
      <c r="C41" s="101"/>
      <c r="D41" s="128"/>
      <c r="E41" s="129"/>
      <c r="F41" s="129" t="s">
        <v>2130</v>
      </c>
      <c r="G41" s="130" t="str">
        <f>IF($B41="CKD","CKD",_xlfn.XLOOKUP($A41,AF所要量!$AF$4:$AF$1001,AF所要量!$AG$4:$AG$1001,"",,))</f>
        <v>MULTI</v>
      </c>
      <c r="H41" s="131"/>
      <c r="I41" s="132">
        <f>SUM(K41:N41)</f>
        <v>80</v>
      </c>
      <c r="J41" s="132">
        <f>SUM(O41:AM41)</f>
        <v>400</v>
      </c>
      <c r="K41" s="439">
        <f>CB41</f>
        <v>20</v>
      </c>
      <c r="L41" s="439">
        <f t="shared" ref="L41:L42" si="64">CC41</f>
        <v>20</v>
      </c>
      <c r="M41" s="439">
        <f t="shared" ref="M41:M42" si="65">CD41</f>
        <v>20</v>
      </c>
      <c r="N41" s="439">
        <f t="shared" ref="N41:N42" si="66">CE41</f>
        <v>20</v>
      </c>
      <c r="O41" s="132">
        <f>SUMIF(AF所要量!$AK$4:$AK$1001,$AS41,AF所要量!E$4:E$1001)</f>
        <v>20</v>
      </c>
      <c r="P41" s="132">
        <f>SUMIF(AF所要量!$AK$4:$AK$1001,$AS41,AF所要量!F$4:F$1001)</f>
        <v>20</v>
      </c>
      <c r="Q41" s="132">
        <f>SUMIF(AF所要量!$AK$4:$AK$1001,$AS41,AF所要量!G$4:G$1001)</f>
        <v>20</v>
      </c>
      <c r="R41" s="132">
        <f>SUMIF(AF所要量!$AK$4:$AK$1001,$AS41,AF所要量!H$4:H$1001)</f>
        <v>20</v>
      </c>
      <c r="S41" s="132">
        <f>SUMIF(AF所要量!$AK$4:$AK$1001,$AS41,AF所要量!I$4:I$1001)</f>
        <v>20</v>
      </c>
      <c r="T41" s="132">
        <f>SUMIF(AF所要量!$AK$4:$AK$1001,$AS41,AF所要量!J$4:J$1001)</f>
        <v>20</v>
      </c>
      <c r="U41" s="132">
        <f>SUMIF(AF所要量!$AK$4:$AK$1001,$AS41,AF所要量!K$4:K$1001)</f>
        <v>20</v>
      </c>
      <c r="V41" s="132">
        <f>SUMIF(AF所要量!$AK$4:$AK$1001,$AS41,AF所要量!L$4:L$1001)</f>
        <v>20</v>
      </c>
      <c r="W41" s="132">
        <f>SUMIF(AF所要量!$AK$4:$AK$1001,$AS41,AF所要量!M$4:M$1001)</f>
        <v>20</v>
      </c>
      <c r="X41" s="132">
        <f>SUMIF(AF所要量!$AK$4:$AK$1001,$AS41,AF所要量!N$4:N$1001)</f>
        <v>20</v>
      </c>
      <c r="Y41" s="132">
        <f>SUMIF(AF所要量!$AK$4:$AK$1001,$AS41,AF所要量!O$4:O$1001)</f>
        <v>20</v>
      </c>
      <c r="Z41" s="132">
        <f>SUMIF(AF所要量!$AK$4:$AK$1001,$AS41,AF所要量!P$4:P$1001)</f>
        <v>20</v>
      </c>
      <c r="AA41" s="132">
        <f>SUMIF(AF所要量!$AK$4:$AK$1001,$AS41,AF所要量!Q$4:Q$1001)</f>
        <v>20</v>
      </c>
      <c r="AB41" s="132">
        <f>SUMIF(AF所要量!$AK$4:$AK$1001,$AS41,AF所要量!R$4:R$1001)</f>
        <v>20</v>
      </c>
      <c r="AC41" s="132">
        <f>SUMIF(AF所要量!$AK$4:$AK$1001,$AS41,AF所要量!S$4:S$1001)</f>
        <v>20</v>
      </c>
      <c r="AD41" s="132">
        <f>SUMIF(AF所要量!$AK$4:$AK$1001,$AS41,AF所要量!T$4:T$1001)</f>
        <v>20</v>
      </c>
      <c r="AE41" s="132">
        <f>SUMIF(AF所要量!$AK$4:$AK$1001,$AS41,AF所要量!U$4:U$1001)</f>
        <v>20</v>
      </c>
      <c r="AF41" s="132">
        <f>SUMIF(AF所要量!$AK$4:$AK$1001,$AS41,AF所要量!V$4:V$1001)</f>
        <v>20</v>
      </c>
      <c r="AG41" s="132">
        <f>SUMIF(AF所要量!$AK$4:$AK$1001,$AS41,AF所要量!W$4:W$1001)</f>
        <v>20</v>
      </c>
      <c r="AH41" s="132">
        <f>SUMIF(AF所要量!$AK$4:$AK$1001,$AS41,AF所要量!X$4:X$1001)</f>
        <v>20</v>
      </c>
      <c r="AI41" s="132">
        <f>SUMIF(AF所要量!$AK$4:$AK$1001,$AS41,AF所要量!Y$4:Y$1001)</f>
        <v>0</v>
      </c>
      <c r="AJ41" s="132">
        <f>SUMIF(AF所要量!$AK$4:$AK$1001,$AS41,AF所要量!Z$4:Z$1001)</f>
        <v>0</v>
      </c>
      <c r="AK41" s="132">
        <f>SUMIF(AF所要量!$AK$4:$AK$1001,$AS41,AF所要量!AA$4:AA$1001)</f>
        <v>0</v>
      </c>
      <c r="AL41" s="132">
        <f>SUMIF(AF所要量!$AK$4:$AK$1001,$AS41,AF所要量!AB$4:AB$1001)</f>
        <v>0</v>
      </c>
      <c r="AM41" s="133">
        <f>SUMIF(AF所要量!$AK$4:$AK$1001,$AS41,AF所要量!AC$4:AC$1001)</f>
        <v>0</v>
      </c>
      <c r="AS41" s="2" t="str">
        <f>$A41&amp;"_"&amp;$B41</f>
        <v>80210GJH J000XA_CBU</v>
      </c>
      <c r="AT41" s="96"/>
      <c r="AU41" s="63"/>
      <c r="AW41" s="142"/>
      <c r="AX41" s="143"/>
      <c r="AY41" s="143"/>
      <c r="AZ41" s="143"/>
      <c r="BA41" s="143"/>
      <c r="BB41" s="143"/>
      <c r="BC41" s="143"/>
      <c r="BD41" s="143"/>
      <c r="BE41" s="143"/>
      <c r="BF41" s="143"/>
      <c r="BG41" s="143"/>
      <c r="BH41" s="143"/>
      <c r="BI41" s="143"/>
      <c r="BJ41" s="143"/>
      <c r="BK41" s="143"/>
      <c r="BL41" s="143"/>
      <c r="BM41" s="143"/>
      <c r="BN41" s="143"/>
      <c r="BO41" s="143"/>
      <c r="BP41" s="143"/>
      <c r="BQ41" s="143"/>
      <c r="BR41" s="143"/>
      <c r="BS41" s="143"/>
      <c r="BT41" s="143"/>
      <c r="BU41" s="143"/>
      <c r="BV41" s="143"/>
      <c r="BW41" s="143"/>
      <c r="BX41" s="143"/>
      <c r="BY41" s="143"/>
      <c r="BZ41" s="144"/>
      <c r="CB41" s="425">
        <f t="shared" ref="CB41:CB42" si="67">CG41</f>
        <v>20</v>
      </c>
      <c r="CC41" s="271">
        <f t="shared" ref="CC41:CC42" si="68">CH41</f>
        <v>20</v>
      </c>
      <c r="CD41" s="271">
        <f t="shared" ref="CD41:CD42" si="69">CI41</f>
        <v>20</v>
      </c>
      <c r="CE41" s="272">
        <f t="shared" ref="CE41:CE42" si="70">CJ41</f>
        <v>20</v>
      </c>
      <c r="CG41" s="418">
        <v>20</v>
      </c>
      <c r="CH41" s="416">
        <v>20</v>
      </c>
      <c r="CI41" s="416">
        <v>20</v>
      </c>
      <c r="CJ41" s="419">
        <v>20</v>
      </c>
    </row>
    <row r="42" spans="1:88" x14ac:dyDescent="0.35">
      <c r="A42" s="119"/>
      <c r="B42" s="6"/>
      <c r="C42" s="120"/>
      <c r="D42" s="134"/>
      <c r="E42" s="135"/>
      <c r="F42" s="135"/>
      <c r="G42" s="136" t="str">
        <f>IF(B41="CKD","","SP")</f>
        <v>SP</v>
      </c>
      <c r="H42" s="137"/>
      <c r="I42" s="138">
        <f>SUM(K42:N42)</f>
        <v>0</v>
      </c>
      <c r="J42" s="138">
        <f>SUM(O42:AM42)</f>
        <v>0</v>
      </c>
      <c r="K42" s="440">
        <f t="shared" ref="K42" si="71">CB42</f>
        <v>0</v>
      </c>
      <c r="L42" s="440">
        <f t="shared" si="64"/>
        <v>0</v>
      </c>
      <c r="M42" s="440">
        <f t="shared" si="65"/>
        <v>0</v>
      </c>
      <c r="N42" s="440">
        <f t="shared" si="66"/>
        <v>0</v>
      </c>
      <c r="O42" s="138">
        <f>SUMIF(SP所要量!$AU$4:$AU$1001,$AS42,SP所要量!O$4:O$1001)</f>
        <v>0</v>
      </c>
      <c r="P42" s="138">
        <f>SUMIF(SP所要量!$AU$4:$AU$1001,$AS42,SP所要量!P$4:P$1001)</f>
        <v>0</v>
      </c>
      <c r="Q42" s="138">
        <f>SUMIF(SP所要量!$AU$4:$AU$1001,$AS42,SP所要量!Q$4:Q$1001)</f>
        <v>0</v>
      </c>
      <c r="R42" s="138">
        <f>SUMIF(SP所要量!$AU$4:$AU$1001,$AS42,SP所要量!R$4:R$1001)</f>
        <v>0</v>
      </c>
      <c r="S42" s="138">
        <f>SUMIF(SP所要量!$AU$4:$AU$1001,$AS42,SP所要量!S$4:S$1001)</f>
        <v>0</v>
      </c>
      <c r="T42" s="138">
        <f>SUMIF(SP所要量!$AU$4:$AU$1001,$AS42,SP所要量!T$4:T$1001)</f>
        <v>0</v>
      </c>
      <c r="U42" s="138">
        <f>SUMIF(SP所要量!$AU$4:$AU$1001,$AS42,SP所要量!U$4:U$1001)</f>
        <v>0</v>
      </c>
      <c r="V42" s="138">
        <f>SUMIF(SP所要量!$AU$4:$AU$1001,$AS42,SP所要量!V$4:V$1001)</f>
        <v>0</v>
      </c>
      <c r="W42" s="138">
        <f>SUMIF(SP所要量!$AU$4:$AU$1001,$AS42,SP所要量!W$4:W$1001)</f>
        <v>0</v>
      </c>
      <c r="X42" s="138">
        <f>SUMIF(SP所要量!$AU$4:$AU$1001,$AS42,SP所要量!X$4:X$1001)</f>
        <v>0</v>
      </c>
      <c r="Y42" s="138">
        <f>SUMIF(SP所要量!$AU$4:$AU$1001,$AS42,SP所要量!Y$4:Y$1001)</f>
        <v>0</v>
      </c>
      <c r="Z42" s="138">
        <f>SUMIF(SP所要量!$AU$4:$AU$1001,$AS42,SP所要量!Z$4:Z$1001)</f>
        <v>0</v>
      </c>
      <c r="AA42" s="138">
        <f>SUMIF(SP所要量!$AU$4:$AU$1001,$AS42,SP所要量!AA$4:AA$1001)</f>
        <v>0</v>
      </c>
      <c r="AB42" s="138">
        <f>SUMIF(SP所要量!$AU$4:$AU$1001,$AS42,SP所要量!AB$4:AB$1001)</f>
        <v>0</v>
      </c>
      <c r="AC42" s="138">
        <f>SUMIF(SP所要量!$AU$4:$AU$1001,$AS42,SP所要量!AC$4:AC$1001)</f>
        <v>0</v>
      </c>
      <c r="AD42" s="138">
        <f>SUMIF(SP所要量!$AU$4:$AU$1001,$AS42,SP所要量!AD$4:AD$1001)</f>
        <v>0</v>
      </c>
      <c r="AE42" s="138">
        <f>SUMIF(SP所要量!$AU$4:$AU$1001,$AS42,SP所要量!AE$4:AE$1001)</f>
        <v>0</v>
      </c>
      <c r="AF42" s="138">
        <f>SUMIF(SP所要量!$AU$4:$AU$1001,$AS42,SP所要量!AF$4:AF$1001)</f>
        <v>0</v>
      </c>
      <c r="AG42" s="138">
        <f>SUMIF(SP所要量!$AU$4:$AU$1001,$AS42,SP所要量!AG$4:AG$1001)</f>
        <v>0</v>
      </c>
      <c r="AH42" s="138">
        <f>SUMIF(SP所要量!$AU$4:$AU$1001,$AS42,SP所要量!AH$4:AH$1001)</f>
        <v>0</v>
      </c>
      <c r="AI42" s="138">
        <f>SUMIF(SP所要量!$AU$4:$AU$1001,$AS42,SP所要量!AI$4:AI$1001)</f>
        <v>0</v>
      </c>
      <c r="AJ42" s="138">
        <f>SUMIF(SP所要量!$AU$4:$AU$1001,$AS42,SP所要量!AJ$4:AJ$1001)</f>
        <v>0</v>
      </c>
      <c r="AK42" s="138">
        <f>SUMIF(SP所要量!$AU$4:$AU$1001,$AS42,SP所要量!AK$4:AK$1001)</f>
        <v>0</v>
      </c>
      <c r="AL42" s="138">
        <f>SUMIF(SP所要量!$AU$4:$AU$1001,$AS42,SP所要量!AL$4:AL$1001)</f>
        <v>0</v>
      </c>
      <c r="AM42" s="139">
        <f>SUMIF(SP所要量!$AU$4:$AU$1001,$AS42,SP所要量!AM$4:AM$1001)</f>
        <v>0</v>
      </c>
      <c r="AS42" s="2" t="str">
        <f>IF($B41="CKD",0,$A41&amp;"_"&amp;"SP")</f>
        <v>80210GJH J000XA_SP</v>
      </c>
      <c r="AT42" s="38"/>
      <c r="AU42" s="62"/>
      <c r="AW42" s="145"/>
      <c r="AX42" s="38"/>
      <c r="AY42" s="38"/>
      <c r="AZ42" s="38"/>
      <c r="BA42" s="38"/>
      <c r="BB42" s="38"/>
      <c r="BC42" s="38"/>
      <c r="BD42" s="38"/>
      <c r="BE42" s="38"/>
      <c r="BF42" s="38"/>
      <c r="BG42" s="38"/>
      <c r="BH42" s="38"/>
      <c r="BI42" s="38"/>
      <c r="BJ42" s="38"/>
      <c r="BK42" s="38"/>
      <c r="BL42" s="38"/>
      <c r="BM42" s="38"/>
      <c r="BN42" s="38"/>
      <c r="BO42" s="38"/>
      <c r="BP42" s="38"/>
      <c r="BQ42" s="38"/>
      <c r="BR42" s="38"/>
      <c r="BS42" s="38"/>
      <c r="BT42" s="38"/>
      <c r="BU42" s="38"/>
      <c r="BV42" s="38"/>
      <c r="BW42" s="38"/>
      <c r="BX42" s="38"/>
      <c r="BY42" s="38"/>
      <c r="BZ42" s="146"/>
      <c r="CB42" s="426">
        <f t="shared" si="67"/>
        <v>0</v>
      </c>
      <c r="CC42" s="273">
        <f t="shared" si="68"/>
        <v>0</v>
      </c>
      <c r="CD42" s="273">
        <f t="shared" si="69"/>
        <v>0</v>
      </c>
      <c r="CE42" s="274">
        <f t="shared" si="70"/>
        <v>0</v>
      </c>
      <c r="CG42" s="420">
        <v>0</v>
      </c>
      <c r="CH42" s="417">
        <v>0</v>
      </c>
      <c r="CI42" s="417">
        <v>0</v>
      </c>
      <c r="CJ42" s="421">
        <v>0</v>
      </c>
    </row>
    <row r="43" spans="1:88" x14ac:dyDescent="0.35">
      <c r="A43" s="119"/>
      <c r="B43" s="6"/>
      <c r="C43" s="120"/>
      <c r="D43" s="121"/>
      <c r="E43" s="115"/>
      <c r="F43" s="115"/>
      <c r="G43" s="116" t="s">
        <v>2131</v>
      </c>
      <c r="H43" s="117"/>
      <c r="I43" s="113">
        <f>SUM(K43:N43)</f>
        <v>80</v>
      </c>
      <c r="J43" s="126">
        <f>SUM(O43:AM43)</f>
        <v>400</v>
      </c>
      <c r="K43" s="113">
        <f t="shared" ref="K43:AM43" si="72">SUM(K41:K42)</f>
        <v>20</v>
      </c>
      <c r="L43" s="113">
        <f t="shared" si="72"/>
        <v>20</v>
      </c>
      <c r="M43" s="113">
        <f t="shared" si="72"/>
        <v>20</v>
      </c>
      <c r="N43" s="113">
        <f t="shared" si="72"/>
        <v>20</v>
      </c>
      <c r="O43" s="122">
        <f t="shared" si="72"/>
        <v>20</v>
      </c>
      <c r="P43" s="113">
        <f t="shared" si="72"/>
        <v>20</v>
      </c>
      <c r="Q43" s="113">
        <f t="shared" si="72"/>
        <v>20</v>
      </c>
      <c r="R43" s="113">
        <f t="shared" si="72"/>
        <v>20</v>
      </c>
      <c r="S43" s="113">
        <f t="shared" si="72"/>
        <v>20</v>
      </c>
      <c r="T43" s="113">
        <f t="shared" si="72"/>
        <v>20</v>
      </c>
      <c r="U43" s="113">
        <f t="shared" si="72"/>
        <v>20</v>
      </c>
      <c r="V43" s="113">
        <f t="shared" si="72"/>
        <v>20</v>
      </c>
      <c r="W43" s="113">
        <f t="shared" si="72"/>
        <v>20</v>
      </c>
      <c r="X43" s="113">
        <f t="shared" si="72"/>
        <v>20</v>
      </c>
      <c r="Y43" s="113">
        <f t="shared" si="72"/>
        <v>20</v>
      </c>
      <c r="Z43" s="113">
        <f t="shared" si="72"/>
        <v>20</v>
      </c>
      <c r="AA43" s="113">
        <f t="shared" si="72"/>
        <v>20</v>
      </c>
      <c r="AB43" s="113">
        <f t="shared" si="72"/>
        <v>20</v>
      </c>
      <c r="AC43" s="113">
        <f t="shared" si="72"/>
        <v>20</v>
      </c>
      <c r="AD43" s="113">
        <f t="shared" si="72"/>
        <v>20</v>
      </c>
      <c r="AE43" s="113">
        <f t="shared" si="72"/>
        <v>20</v>
      </c>
      <c r="AF43" s="113">
        <f t="shared" si="72"/>
        <v>20</v>
      </c>
      <c r="AG43" s="113">
        <f t="shared" si="72"/>
        <v>20</v>
      </c>
      <c r="AH43" s="113">
        <f t="shared" si="72"/>
        <v>20</v>
      </c>
      <c r="AI43" s="113">
        <f t="shared" si="72"/>
        <v>0</v>
      </c>
      <c r="AJ43" s="113">
        <f t="shared" si="72"/>
        <v>0</v>
      </c>
      <c r="AK43" s="113">
        <f t="shared" si="72"/>
        <v>0</v>
      </c>
      <c r="AL43" s="113">
        <f t="shared" si="72"/>
        <v>0</v>
      </c>
      <c r="AM43" s="118">
        <f t="shared" si="72"/>
        <v>0</v>
      </c>
      <c r="AS43" s="61"/>
      <c r="AT43" s="38"/>
      <c r="AU43" s="62"/>
      <c r="AW43" s="145"/>
      <c r="AX43" s="38"/>
      <c r="AY43" s="38"/>
      <c r="AZ43" s="38"/>
      <c r="BA43" s="38"/>
      <c r="BB43" s="38"/>
      <c r="BC43" s="38"/>
      <c r="BD43" s="38"/>
      <c r="BE43" s="38"/>
      <c r="BF43" s="38"/>
      <c r="BG43" s="38"/>
      <c r="BH43" s="38"/>
      <c r="BI43" s="38"/>
      <c r="BJ43" s="38"/>
      <c r="BK43" s="38"/>
      <c r="BL43" s="38"/>
      <c r="BM43" s="38"/>
      <c r="BN43" s="38"/>
      <c r="BO43" s="38"/>
      <c r="BP43" s="38"/>
      <c r="BQ43" s="38"/>
      <c r="BR43" s="38"/>
      <c r="BS43" s="38"/>
      <c r="BT43" s="38"/>
      <c r="BU43" s="38"/>
      <c r="BV43" s="38"/>
      <c r="BW43" s="38"/>
      <c r="BX43" s="38"/>
      <c r="BY43" s="38"/>
      <c r="BZ43" s="146"/>
      <c r="CB43" s="145"/>
      <c r="CC43" s="38"/>
      <c r="CD43" s="38"/>
      <c r="CE43" s="146"/>
      <c r="CG43" s="433">
        <v>20</v>
      </c>
      <c r="CH43" s="434">
        <v>20</v>
      </c>
      <c r="CI43" s="434">
        <v>20</v>
      </c>
      <c r="CJ43" s="435">
        <v>20</v>
      </c>
    </row>
    <row r="44" spans="1:88" x14ac:dyDescent="0.35">
      <c r="A44" s="48" t="s">
        <v>2088</v>
      </c>
      <c r="B44" s="6"/>
      <c r="C44" s="6"/>
      <c r="D44" s="22" t="s">
        <v>2058</v>
      </c>
      <c r="E44" s="304" t="s">
        <v>21</v>
      </c>
      <c r="F44" s="42"/>
      <c r="G44" s="25"/>
      <c r="H44" s="21" t="s">
        <v>2052</v>
      </c>
      <c r="I44" s="26">
        <v>3</v>
      </c>
      <c r="J44" s="24">
        <f t="shared" ref="J44:J46" ca="1" si="73">SUM(K44:AM44)</f>
        <v>420</v>
      </c>
      <c r="K44" s="24">
        <f t="shared" ref="K44:AM44" ca="1" si="74">IF(AND($H44="優先L",$I44&gt;0),OFFSET(K43,0,$I44),0)</f>
        <v>20</v>
      </c>
      <c r="L44" s="24">
        <f t="shared" ca="1" si="74"/>
        <v>20</v>
      </c>
      <c r="M44" s="24">
        <f t="shared" ca="1" si="74"/>
        <v>20</v>
      </c>
      <c r="N44" s="24">
        <f t="shared" ca="1" si="74"/>
        <v>20</v>
      </c>
      <c r="O44" s="24">
        <f t="shared" ca="1" si="74"/>
        <v>20</v>
      </c>
      <c r="P44" s="24">
        <f t="shared" ca="1" si="74"/>
        <v>20</v>
      </c>
      <c r="Q44" s="24">
        <f t="shared" ca="1" si="74"/>
        <v>20</v>
      </c>
      <c r="R44" s="24">
        <f t="shared" ca="1" si="74"/>
        <v>20</v>
      </c>
      <c r="S44" s="24">
        <f t="shared" ca="1" si="74"/>
        <v>20</v>
      </c>
      <c r="T44" s="24">
        <f t="shared" ca="1" si="74"/>
        <v>20</v>
      </c>
      <c r="U44" s="24">
        <f t="shared" ca="1" si="74"/>
        <v>20</v>
      </c>
      <c r="V44" s="24">
        <f t="shared" ca="1" si="74"/>
        <v>20</v>
      </c>
      <c r="W44" s="24">
        <f t="shared" ca="1" si="74"/>
        <v>20</v>
      </c>
      <c r="X44" s="24">
        <f t="shared" ca="1" si="74"/>
        <v>20</v>
      </c>
      <c r="Y44" s="24">
        <f t="shared" ca="1" si="74"/>
        <v>20</v>
      </c>
      <c r="Z44" s="24">
        <f t="shared" ca="1" si="74"/>
        <v>20</v>
      </c>
      <c r="AA44" s="24">
        <f t="shared" ca="1" si="74"/>
        <v>20</v>
      </c>
      <c r="AB44" s="24">
        <f t="shared" ca="1" si="74"/>
        <v>20</v>
      </c>
      <c r="AC44" s="24">
        <f t="shared" ca="1" si="74"/>
        <v>20</v>
      </c>
      <c r="AD44" s="24">
        <f t="shared" ca="1" si="74"/>
        <v>20</v>
      </c>
      <c r="AE44" s="24">
        <f t="shared" ca="1" si="74"/>
        <v>20</v>
      </c>
      <c r="AF44" s="24">
        <f t="shared" ca="1" si="74"/>
        <v>0</v>
      </c>
      <c r="AG44" s="24">
        <f t="shared" ca="1" si="74"/>
        <v>0</v>
      </c>
      <c r="AH44" s="24">
        <f t="shared" ca="1" si="74"/>
        <v>0</v>
      </c>
      <c r="AI44" s="24">
        <f t="shared" ca="1" si="74"/>
        <v>0</v>
      </c>
      <c r="AJ44" s="24">
        <f t="shared" ca="1" si="74"/>
        <v>0</v>
      </c>
      <c r="AK44" s="24">
        <f t="shared" ca="1" si="74"/>
        <v>0</v>
      </c>
      <c r="AL44" s="24">
        <f t="shared" ca="1" si="74"/>
        <v>0</v>
      </c>
      <c r="AM44" s="49">
        <f t="shared" ca="1" si="74"/>
        <v>0</v>
      </c>
      <c r="AS44" s="61"/>
      <c r="AT44" s="5" t="str">
        <f t="shared" ref="AT44" si="75">IF(G44&gt;0,E44,"")</f>
        <v/>
      </c>
      <c r="AU44" s="62"/>
      <c r="AW44" s="145"/>
      <c r="AX44" s="38"/>
      <c r="AY44" s="38"/>
      <c r="AZ44" s="38"/>
      <c r="BA44" s="38"/>
      <c r="BB44" s="38"/>
      <c r="BC44" s="38"/>
      <c r="BD44" s="38"/>
      <c r="BE44" s="38"/>
      <c r="BF44" s="38"/>
      <c r="BG44" s="38"/>
      <c r="BH44" s="38"/>
      <c r="BI44" s="38"/>
      <c r="BJ44" s="38"/>
      <c r="BK44" s="38"/>
      <c r="BL44" s="38"/>
      <c r="BM44" s="38"/>
      <c r="BN44" s="38"/>
      <c r="BO44" s="38"/>
      <c r="BP44" s="38"/>
      <c r="BQ44" s="38"/>
      <c r="BR44" s="38"/>
      <c r="BS44" s="38"/>
      <c r="BT44" s="38"/>
      <c r="BU44" s="38"/>
      <c r="BV44" s="38"/>
      <c r="BW44" s="38"/>
      <c r="BX44" s="38"/>
      <c r="BY44" s="38"/>
      <c r="BZ44" s="146"/>
      <c r="CB44" s="145"/>
      <c r="CC44" s="38"/>
      <c r="CD44" s="38"/>
      <c r="CE44" s="146"/>
      <c r="CG44" s="433">
        <v>20</v>
      </c>
      <c r="CH44" s="434">
        <v>0</v>
      </c>
      <c r="CI44" s="434">
        <v>0</v>
      </c>
      <c r="CJ44" s="435">
        <v>0</v>
      </c>
    </row>
    <row r="45" spans="1:88" x14ac:dyDescent="0.35">
      <c r="A45" s="50" t="str">
        <f>MID(A41,1,5)</f>
        <v>80210</v>
      </c>
      <c r="B45" s="6"/>
      <c r="C45" s="6"/>
      <c r="D45" s="6"/>
      <c r="E45" s="304"/>
      <c r="F45" s="42"/>
      <c r="G45" s="25"/>
      <c r="H45" s="21"/>
      <c r="I45" s="26"/>
      <c r="J45" s="24">
        <f t="shared" ca="1" si="73"/>
        <v>0</v>
      </c>
      <c r="K45" s="24">
        <f t="shared" ref="K45:AM45" ca="1" si="76">IF(AND($H45="優先L",$I45&gt;0),OFFSET(K43,0,$I45),0)</f>
        <v>0</v>
      </c>
      <c r="L45" s="24">
        <f t="shared" ca="1" si="76"/>
        <v>0</v>
      </c>
      <c r="M45" s="24">
        <f t="shared" ca="1" si="76"/>
        <v>0</v>
      </c>
      <c r="N45" s="24">
        <f t="shared" ca="1" si="76"/>
        <v>0</v>
      </c>
      <c r="O45" s="24">
        <f t="shared" ca="1" si="76"/>
        <v>0</v>
      </c>
      <c r="P45" s="24">
        <f t="shared" ca="1" si="76"/>
        <v>0</v>
      </c>
      <c r="Q45" s="24">
        <f t="shared" ca="1" si="76"/>
        <v>0</v>
      </c>
      <c r="R45" s="24">
        <f t="shared" ca="1" si="76"/>
        <v>0</v>
      </c>
      <c r="S45" s="24">
        <f t="shared" ca="1" si="76"/>
        <v>0</v>
      </c>
      <c r="T45" s="24">
        <f t="shared" ca="1" si="76"/>
        <v>0</v>
      </c>
      <c r="U45" s="24">
        <f t="shared" ca="1" si="76"/>
        <v>0</v>
      </c>
      <c r="V45" s="24">
        <f t="shared" ca="1" si="76"/>
        <v>0</v>
      </c>
      <c r="W45" s="24">
        <f t="shared" ca="1" si="76"/>
        <v>0</v>
      </c>
      <c r="X45" s="24">
        <f t="shared" ca="1" si="76"/>
        <v>0</v>
      </c>
      <c r="Y45" s="24">
        <f t="shared" ca="1" si="76"/>
        <v>0</v>
      </c>
      <c r="Z45" s="24">
        <f t="shared" ca="1" si="76"/>
        <v>0</v>
      </c>
      <c r="AA45" s="24">
        <f t="shared" ca="1" si="76"/>
        <v>0</v>
      </c>
      <c r="AB45" s="24">
        <f t="shared" ca="1" si="76"/>
        <v>0</v>
      </c>
      <c r="AC45" s="24">
        <f t="shared" ca="1" si="76"/>
        <v>0</v>
      </c>
      <c r="AD45" s="24">
        <f t="shared" ca="1" si="76"/>
        <v>0</v>
      </c>
      <c r="AE45" s="24">
        <f t="shared" ca="1" si="76"/>
        <v>0</v>
      </c>
      <c r="AF45" s="24">
        <f t="shared" ca="1" si="76"/>
        <v>0</v>
      </c>
      <c r="AG45" s="24">
        <f t="shared" ca="1" si="76"/>
        <v>0</v>
      </c>
      <c r="AH45" s="24">
        <f t="shared" ca="1" si="76"/>
        <v>0</v>
      </c>
      <c r="AI45" s="24">
        <f t="shared" ca="1" si="76"/>
        <v>0</v>
      </c>
      <c r="AJ45" s="24">
        <f t="shared" ca="1" si="76"/>
        <v>0</v>
      </c>
      <c r="AK45" s="24">
        <f t="shared" ca="1" si="76"/>
        <v>0</v>
      </c>
      <c r="AL45" s="24">
        <f t="shared" ca="1" si="76"/>
        <v>0</v>
      </c>
      <c r="AM45" s="49">
        <f t="shared" ca="1" si="76"/>
        <v>0</v>
      </c>
      <c r="AS45" s="61"/>
      <c r="AT45" s="6" t="str">
        <f t="shared" si="42"/>
        <v/>
      </c>
      <c r="AU45" s="62"/>
      <c r="AW45" s="145"/>
      <c r="AX45" s="38"/>
      <c r="AY45" s="38"/>
      <c r="AZ45" s="38"/>
      <c r="BA45" s="38"/>
      <c r="BB45" s="38"/>
      <c r="BC45" s="38"/>
      <c r="BD45" s="38"/>
      <c r="BE45" s="38"/>
      <c r="BF45" s="38"/>
      <c r="BG45" s="38"/>
      <c r="BH45" s="38"/>
      <c r="BI45" s="38"/>
      <c r="BJ45" s="38"/>
      <c r="BK45" s="38"/>
      <c r="BL45" s="38"/>
      <c r="BM45" s="38"/>
      <c r="BN45" s="38"/>
      <c r="BO45" s="38"/>
      <c r="BP45" s="38"/>
      <c r="BQ45" s="38"/>
      <c r="BR45" s="38"/>
      <c r="BS45" s="38"/>
      <c r="BT45" s="38"/>
      <c r="BU45" s="38"/>
      <c r="BV45" s="38"/>
      <c r="BW45" s="38"/>
      <c r="BX45" s="38"/>
      <c r="BY45" s="38"/>
      <c r="BZ45" s="146"/>
      <c r="CB45" s="145"/>
      <c r="CC45" s="38"/>
      <c r="CD45" s="38"/>
      <c r="CE45" s="146"/>
      <c r="CG45" s="433">
        <v>0</v>
      </c>
      <c r="CH45" s="434">
        <v>0</v>
      </c>
      <c r="CI45" s="434">
        <v>0</v>
      </c>
      <c r="CJ45" s="435">
        <v>0</v>
      </c>
    </row>
    <row r="46" spans="1:88" x14ac:dyDescent="0.35">
      <c r="A46" s="50" t="str">
        <f>MID(A41,6,3)&amp;"-"&amp;MID(A41,10,4)</f>
        <v>GJH-J000</v>
      </c>
      <c r="B46" s="6"/>
      <c r="C46" s="6"/>
      <c r="D46" s="7"/>
      <c r="E46" s="304"/>
      <c r="F46" s="42"/>
      <c r="G46" s="25"/>
      <c r="H46" s="21"/>
      <c r="I46" s="26"/>
      <c r="J46" s="24">
        <f t="shared" ca="1" si="73"/>
        <v>0</v>
      </c>
      <c r="K46" s="24">
        <f t="shared" ref="K46:AM46" ca="1" si="77">IF(AND($H46="優先L",$I46&gt;0),OFFSET(K43,0,$I46),0)</f>
        <v>0</v>
      </c>
      <c r="L46" s="24">
        <f t="shared" ca="1" si="77"/>
        <v>0</v>
      </c>
      <c r="M46" s="24">
        <f t="shared" ca="1" si="77"/>
        <v>0</v>
      </c>
      <c r="N46" s="24">
        <f t="shared" ca="1" si="77"/>
        <v>0</v>
      </c>
      <c r="O46" s="24">
        <f t="shared" ca="1" si="77"/>
        <v>0</v>
      </c>
      <c r="P46" s="24">
        <f t="shared" ca="1" si="77"/>
        <v>0</v>
      </c>
      <c r="Q46" s="24">
        <f t="shared" ca="1" si="77"/>
        <v>0</v>
      </c>
      <c r="R46" s="24">
        <f t="shared" ca="1" si="77"/>
        <v>0</v>
      </c>
      <c r="S46" s="24">
        <f t="shared" ca="1" si="77"/>
        <v>0</v>
      </c>
      <c r="T46" s="24">
        <f t="shared" ca="1" si="77"/>
        <v>0</v>
      </c>
      <c r="U46" s="24">
        <f t="shared" ca="1" si="77"/>
        <v>0</v>
      </c>
      <c r="V46" s="24">
        <f t="shared" ca="1" si="77"/>
        <v>0</v>
      </c>
      <c r="W46" s="24">
        <f t="shared" ca="1" si="77"/>
        <v>0</v>
      </c>
      <c r="X46" s="24">
        <f t="shared" ca="1" si="77"/>
        <v>0</v>
      </c>
      <c r="Y46" s="24">
        <f t="shared" ca="1" si="77"/>
        <v>0</v>
      </c>
      <c r="Z46" s="24">
        <f t="shared" ca="1" si="77"/>
        <v>0</v>
      </c>
      <c r="AA46" s="24">
        <f t="shared" ca="1" si="77"/>
        <v>0</v>
      </c>
      <c r="AB46" s="24">
        <f t="shared" ca="1" si="77"/>
        <v>0</v>
      </c>
      <c r="AC46" s="24">
        <f t="shared" ca="1" si="77"/>
        <v>0</v>
      </c>
      <c r="AD46" s="24">
        <f t="shared" ca="1" si="77"/>
        <v>0</v>
      </c>
      <c r="AE46" s="24">
        <f t="shared" ca="1" si="77"/>
        <v>0</v>
      </c>
      <c r="AF46" s="24">
        <f t="shared" ca="1" si="77"/>
        <v>0</v>
      </c>
      <c r="AG46" s="24">
        <f t="shared" ca="1" si="77"/>
        <v>0</v>
      </c>
      <c r="AH46" s="24">
        <f t="shared" ca="1" si="77"/>
        <v>0</v>
      </c>
      <c r="AI46" s="24">
        <f t="shared" ca="1" si="77"/>
        <v>0</v>
      </c>
      <c r="AJ46" s="24">
        <f t="shared" ca="1" si="77"/>
        <v>0</v>
      </c>
      <c r="AK46" s="24">
        <f t="shared" ca="1" si="77"/>
        <v>0</v>
      </c>
      <c r="AL46" s="24">
        <f t="shared" ca="1" si="77"/>
        <v>0</v>
      </c>
      <c r="AM46" s="49">
        <f t="shared" ca="1" si="77"/>
        <v>0</v>
      </c>
      <c r="AS46" s="61"/>
      <c r="AT46" s="7" t="str">
        <f t="shared" si="42"/>
        <v/>
      </c>
      <c r="AU46" s="62"/>
      <c r="AW46" s="145"/>
      <c r="AX46" s="38"/>
      <c r="AY46" s="38"/>
      <c r="AZ46" s="38"/>
      <c r="BA46" s="38"/>
      <c r="BB46" s="38"/>
      <c r="BC46" s="38"/>
      <c r="BD46" s="38"/>
      <c r="BE46" s="38"/>
      <c r="BF46" s="38"/>
      <c r="BG46" s="38"/>
      <c r="BH46" s="38"/>
      <c r="BI46" s="38"/>
      <c r="BJ46" s="38"/>
      <c r="BK46" s="38"/>
      <c r="BL46" s="38"/>
      <c r="BM46" s="38"/>
      <c r="BN46" s="38"/>
      <c r="BO46" s="38"/>
      <c r="BP46" s="38"/>
      <c r="BQ46" s="38"/>
      <c r="BR46" s="38"/>
      <c r="BS46" s="38"/>
      <c r="BT46" s="38"/>
      <c r="BU46" s="38"/>
      <c r="BV46" s="38"/>
      <c r="BW46" s="38"/>
      <c r="BX46" s="38"/>
      <c r="BY46" s="38"/>
      <c r="BZ46" s="146"/>
      <c r="CB46" s="145"/>
      <c r="CC46" s="38"/>
      <c r="CD46" s="38"/>
      <c r="CE46" s="146"/>
      <c r="CG46" s="433">
        <v>0</v>
      </c>
      <c r="CH46" s="434">
        <v>0</v>
      </c>
      <c r="CI46" s="434">
        <v>0</v>
      </c>
      <c r="CJ46" s="435">
        <v>0</v>
      </c>
    </row>
    <row r="47" spans="1:88" x14ac:dyDescent="0.35">
      <c r="A47" s="48"/>
      <c r="B47" s="6"/>
      <c r="C47" s="6"/>
      <c r="D47" s="22" t="s">
        <v>2132</v>
      </c>
      <c r="E47" s="2" t="str">
        <f>E44</f>
        <v>50号機</v>
      </c>
      <c r="F47" s="5"/>
      <c r="G47" s="5"/>
      <c r="H47" s="27"/>
      <c r="I47" s="5"/>
      <c r="J47" s="550">
        <f>SUM(K47:AM49)</f>
        <v>0</v>
      </c>
      <c r="K47" s="29"/>
      <c r="L47" s="29"/>
      <c r="M47" s="29"/>
      <c r="N47" s="29"/>
      <c r="O47" s="29"/>
      <c r="P47" s="29"/>
      <c r="Q47" s="29"/>
      <c r="R47" s="29"/>
      <c r="S47" s="29"/>
      <c r="T47" s="29"/>
      <c r="U47" s="29"/>
      <c r="V47" s="29"/>
      <c r="W47" s="29"/>
      <c r="X47" s="29"/>
      <c r="Y47" s="29"/>
      <c r="Z47" s="29"/>
      <c r="AA47" s="29"/>
      <c r="AB47" s="29"/>
      <c r="AC47" s="29"/>
      <c r="AD47" s="29"/>
      <c r="AE47" s="29"/>
      <c r="AF47" s="29"/>
      <c r="AG47" s="29"/>
      <c r="AH47" s="29"/>
      <c r="AI47" s="29"/>
      <c r="AJ47" s="29"/>
      <c r="AK47" s="29"/>
      <c r="AL47" s="29"/>
      <c r="AM47" s="51"/>
      <c r="AS47" s="61"/>
      <c r="AT47" s="38"/>
      <c r="AU47" s="62"/>
      <c r="AW47" s="145"/>
      <c r="AX47" s="38"/>
      <c r="AY47" s="38"/>
      <c r="AZ47" s="38"/>
      <c r="BA47" s="38"/>
      <c r="BB47" s="38"/>
      <c r="BC47" s="38"/>
      <c r="BD47" s="38"/>
      <c r="BE47" s="38"/>
      <c r="BF47" s="38"/>
      <c r="BG47" s="38"/>
      <c r="BH47" s="38"/>
      <c r="BI47" s="38"/>
      <c r="BJ47" s="38"/>
      <c r="BK47" s="38"/>
      <c r="BL47" s="38"/>
      <c r="BM47" s="38"/>
      <c r="BN47" s="38"/>
      <c r="BO47" s="38"/>
      <c r="BP47" s="38"/>
      <c r="BQ47" s="38"/>
      <c r="BR47" s="38"/>
      <c r="BS47" s="38"/>
      <c r="BT47" s="38"/>
      <c r="BU47" s="38"/>
      <c r="BV47" s="38"/>
      <c r="BW47" s="38"/>
      <c r="BX47" s="38"/>
      <c r="BY47" s="38"/>
      <c r="BZ47" s="146"/>
      <c r="CB47" s="145"/>
      <c r="CC47" s="38"/>
      <c r="CD47" s="38"/>
      <c r="CE47" s="146"/>
      <c r="CG47" s="430"/>
      <c r="CH47" s="9"/>
      <c r="CI47" s="9"/>
      <c r="CJ47" s="431"/>
    </row>
    <row r="48" spans="1:88" x14ac:dyDescent="0.35">
      <c r="A48" s="48"/>
      <c r="B48" s="7"/>
      <c r="C48" s="7"/>
      <c r="D48" s="444" t="s">
        <v>2376</v>
      </c>
      <c r="E48" s="2">
        <f>E45</f>
        <v>0</v>
      </c>
      <c r="F48" s="6"/>
      <c r="G48" s="6"/>
      <c r="H48" s="27"/>
      <c r="I48" s="6"/>
      <c r="J48" s="551"/>
      <c r="K48" s="30"/>
      <c r="L48" s="30"/>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52"/>
      <c r="AS48" s="61"/>
      <c r="AT48" s="38"/>
      <c r="AU48" s="62"/>
      <c r="AW48" s="145"/>
      <c r="AX48" s="38"/>
      <c r="AY48" s="38"/>
      <c r="AZ48" s="38"/>
      <c r="BA48" s="38"/>
      <c r="BB48" s="38"/>
      <c r="BC48" s="38"/>
      <c r="BD48" s="38"/>
      <c r="BE48" s="38"/>
      <c r="BF48" s="38"/>
      <c r="BG48" s="38"/>
      <c r="BH48" s="38"/>
      <c r="BI48" s="38"/>
      <c r="BJ48" s="38"/>
      <c r="BK48" s="38"/>
      <c r="BL48" s="38"/>
      <c r="BM48" s="38"/>
      <c r="BN48" s="38"/>
      <c r="BO48" s="38"/>
      <c r="BP48" s="38"/>
      <c r="BQ48" s="38"/>
      <c r="BR48" s="38"/>
      <c r="BS48" s="38"/>
      <c r="BT48" s="38"/>
      <c r="BU48" s="38"/>
      <c r="BV48" s="38"/>
      <c r="BW48" s="38"/>
      <c r="BX48" s="38"/>
      <c r="BY48" s="38"/>
      <c r="BZ48" s="146"/>
      <c r="CB48" s="145"/>
      <c r="CC48" s="38"/>
      <c r="CD48" s="38"/>
      <c r="CE48" s="146"/>
      <c r="CG48" s="430"/>
      <c r="CH48" s="9"/>
      <c r="CI48" s="9"/>
      <c r="CJ48" s="431"/>
    </row>
    <row r="49" spans="1:88" x14ac:dyDescent="0.35">
      <c r="A49" s="399">
        <f>COUNTIF(AT44:AT46,B49)</f>
        <v>0</v>
      </c>
      <c r="B49" s="308" t="str">
        <f>設定!$F$4</f>
        <v>MC</v>
      </c>
      <c r="C49" s="308" t="str">
        <f>IF(COUNTIF('PLAN-MC'!$AO$6:$AO$117,B49&amp;"_"&amp;A41&amp;"_"&amp;B41)&gt;0,"計画コード有",IF(COUNTIF('PLAN-MC'!$AO$6:$AO$117,B49&amp;"_"&amp;A41&amp;"_"&amp;B41)&gt;1,"ﾀﾞﾌﾞﾘ有","未反映"))</f>
        <v>未反映</v>
      </c>
      <c r="D49" s="7"/>
      <c r="E49" s="2">
        <f>E46</f>
        <v>0</v>
      </c>
      <c r="F49" s="7"/>
      <c r="G49" s="7"/>
      <c r="H49" s="27"/>
      <c r="I49" s="7"/>
      <c r="J49" s="552"/>
      <c r="K49" s="31"/>
      <c r="L49" s="31"/>
      <c r="M49" s="31"/>
      <c r="N49" s="31"/>
      <c r="O49" s="31"/>
      <c r="P49" s="31"/>
      <c r="Q49" s="31"/>
      <c r="R49" s="31"/>
      <c r="S49" s="31"/>
      <c r="T49" s="31"/>
      <c r="U49" s="31"/>
      <c r="V49" s="31"/>
      <c r="W49" s="31"/>
      <c r="X49" s="31"/>
      <c r="Y49" s="31"/>
      <c r="Z49" s="31"/>
      <c r="AA49" s="31"/>
      <c r="AB49" s="31"/>
      <c r="AC49" s="31"/>
      <c r="AD49" s="31"/>
      <c r="AE49" s="31"/>
      <c r="AF49" s="31"/>
      <c r="AG49" s="31"/>
      <c r="AH49" s="31"/>
      <c r="AI49" s="31"/>
      <c r="AJ49" s="31"/>
      <c r="AK49" s="31"/>
      <c r="AL49" s="31"/>
      <c r="AM49" s="53"/>
      <c r="AS49" s="61"/>
      <c r="AT49" s="38"/>
      <c r="AU49" s="62"/>
      <c r="AW49" s="145"/>
      <c r="AX49" s="38"/>
      <c r="AY49" s="38"/>
      <c r="AZ49" s="38"/>
      <c r="BA49" s="38"/>
      <c r="BB49" s="38"/>
      <c r="BC49" s="38"/>
      <c r="BD49" s="38"/>
      <c r="BE49" s="38"/>
      <c r="BF49" s="38"/>
      <c r="BG49" s="38"/>
      <c r="BH49" s="38"/>
      <c r="BI49" s="38"/>
      <c r="BJ49" s="38"/>
      <c r="BK49" s="38"/>
      <c r="BL49" s="38"/>
      <c r="BM49" s="38"/>
      <c r="BN49" s="38"/>
      <c r="BO49" s="38"/>
      <c r="BP49" s="38"/>
      <c r="BQ49" s="38"/>
      <c r="BR49" s="38"/>
      <c r="BS49" s="38"/>
      <c r="BT49" s="38"/>
      <c r="BU49" s="38"/>
      <c r="BV49" s="38"/>
      <c r="BW49" s="38"/>
      <c r="BX49" s="38"/>
      <c r="BY49" s="38"/>
      <c r="BZ49" s="146"/>
      <c r="CB49" s="145"/>
      <c r="CC49" s="38"/>
      <c r="CD49" s="38"/>
      <c r="CE49" s="146"/>
      <c r="CG49" s="430"/>
      <c r="CH49" s="9"/>
      <c r="CI49" s="9"/>
      <c r="CJ49" s="431"/>
    </row>
    <row r="50" spans="1:88" x14ac:dyDescent="0.35">
      <c r="A50" s="399">
        <f>COUNTIF(AT44:AT46,B50)</f>
        <v>0</v>
      </c>
      <c r="B50" s="308" t="str">
        <f>設定!$F$5</f>
        <v>溶接1</v>
      </c>
      <c r="C50" s="308" t="str">
        <f>IF(COUNTIF('PLAN-溶接1'!$AO$6:$AO$108,B50&amp;"_"&amp;A41&amp;"_"&amp;B41)&gt;0,"計画コード有",IF(COUNTIF('PLAN-溶接1'!$AO$6:$AO$108,B50&amp;"_"&amp;A41&amp;"_"&amp;B41)&gt;1,"ﾀﾞﾌﾞﾘ有","未反映"))</f>
        <v>未反映</v>
      </c>
      <c r="D50" s="22" t="s">
        <v>2133</v>
      </c>
      <c r="E50" s="2" t="str">
        <f>E44</f>
        <v>50号機</v>
      </c>
      <c r="F50" s="5"/>
      <c r="G50" s="5"/>
      <c r="H50" s="27"/>
      <c r="I50" s="5"/>
      <c r="J50" s="32">
        <f t="shared" ref="J50:J55" si="78">SUM(K50:AM50)</f>
        <v>0</v>
      </c>
      <c r="K50" s="441">
        <f>CB50</f>
        <v>0</v>
      </c>
      <c r="L50" s="441">
        <f t="shared" ref="L50:L52" si="79">CC50</f>
        <v>0</v>
      </c>
      <c r="M50" s="441">
        <f t="shared" ref="M50:M52" si="80">CD50</f>
        <v>0</v>
      </c>
      <c r="N50" s="441">
        <f t="shared" ref="N50:N52" si="81">CE50</f>
        <v>0</v>
      </c>
      <c r="O50" s="29"/>
      <c r="P50" s="29"/>
      <c r="Q50" s="29"/>
      <c r="R50" s="29"/>
      <c r="S50" s="29"/>
      <c r="T50" s="29"/>
      <c r="U50" s="29"/>
      <c r="V50" s="29"/>
      <c r="W50" s="29"/>
      <c r="X50" s="29"/>
      <c r="Y50" s="29"/>
      <c r="Z50" s="29"/>
      <c r="AA50" s="29"/>
      <c r="AB50" s="29"/>
      <c r="AC50" s="29"/>
      <c r="AD50" s="29"/>
      <c r="AE50" s="29"/>
      <c r="AF50" s="29"/>
      <c r="AG50" s="29"/>
      <c r="AH50" s="29"/>
      <c r="AI50" s="29"/>
      <c r="AJ50" s="29"/>
      <c r="AK50" s="29"/>
      <c r="AL50" s="29"/>
      <c r="AM50" s="51"/>
      <c r="AS50" s="61"/>
      <c r="AT50" s="38"/>
      <c r="AU50" s="62"/>
      <c r="AW50" s="145"/>
      <c r="AX50" s="38"/>
      <c r="AY50" s="38"/>
      <c r="AZ50" s="38"/>
      <c r="BA50" s="38"/>
      <c r="BB50" s="38"/>
      <c r="BC50" s="38"/>
      <c r="BD50" s="38"/>
      <c r="BE50" s="38"/>
      <c r="BF50" s="38"/>
      <c r="BG50" s="38"/>
      <c r="BH50" s="38"/>
      <c r="BI50" s="38"/>
      <c r="BJ50" s="38"/>
      <c r="BK50" s="38"/>
      <c r="BL50" s="38"/>
      <c r="BM50" s="38"/>
      <c r="BN50" s="38"/>
      <c r="BO50" s="38"/>
      <c r="BP50" s="38"/>
      <c r="BQ50" s="38"/>
      <c r="BR50" s="38"/>
      <c r="BS50" s="38"/>
      <c r="BT50" s="38"/>
      <c r="BU50" s="38"/>
      <c r="BV50" s="38"/>
      <c r="BW50" s="38"/>
      <c r="BX50" s="38"/>
      <c r="BY50" s="38"/>
      <c r="BZ50" s="146"/>
      <c r="CB50" s="427">
        <f t="shared" ref="CB50:CB52" si="82">CG47+CG50</f>
        <v>0</v>
      </c>
      <c r="CC50" s="428">
        <f t="shared" ref="CC50:CC52" si="83">CH47+CH50</f>
        <v>0</v>
      </c>
      <c r="CD50" s="428">
        <f t="shared" ref="CD50:CD52" si="84">CI47+CI50</f>
        <v>0</v>
      </c>
      <c r="CE50" s="429">
        <f t="shared" ref="CE50:CE52" si="85">CJ47+CJ50</f>
        <v>0</v>
      </c>
      <c r="CG50" s="430"/>
      <c r="CH50" s="9"/>
      <c r="CI50" s="9"/>
      <c r="CJ50" s="431"/>
    </row>
    <row r="51" spans="1:88" x14ac:dyDescent="0.35">
      <c r="A51" s="399">
        <f>COUNTIF(AT44:AT46,B51)</f>
        <v>0</v>
      </c>
      <c r="B51" s="308" t="str">
        <f>設定!$F$6</f>
        <v>マルチ</v>
      </c>
      <c r="C51" s="308" t="str">
        <f>IF(COUNTIF('PLAN-マルチ'!$AO$29:$AO$125,B51&amp;"_"&amp;A41&amp;"_"&amp;B41)&gt;0,"計画コード有",IF(COUNTIF('PLAN-マルチ'!$AO$29:$AO$125,B51&amp;"_"&amp;A41&amp;"_"&amp;B41)&gt;1,"ﾀﾞﾌﾞﾘ有","未反映"))</f>
        <v>未反映</v>
      </c>
      <c r="D51" s="445" t="s">
        <v>2377</v>
      </c>
      <c r="E51" s="2">
        <f>E45</f>
        <v>0</v>
      </c>
      <c r="F51" s="6"/>
      <c r="G51" s="6"/>
      <c r="H51" s="27"/>
      <c r="I51" s="6"/>
      <c r="J51" s="33">
        <f t="shared" si="78"/>
        <v>0</v>
      </c>
      <c r="K51" s="442">
        <f t="shared" ref="K51:K52" si="86">CB51</f>
        <v>0</v>
      </c>
      <c r="L51" s="442">
        <f t="shared" si="79"/>
        <v>0</v>
      </c>
      <c r="M51" s="442">
        <f t="shared" si="80"/>
        <v>0</v>
      </c>
      <c r="N51" s="442">
        <f t="shared" si="81"/>
        <v>0</v>
      </c>
      <c r="O51" s="30"/>
      <c r="P51" s="30"/>
      <c r="Q51" s="30"/>
      <c r="R51" s="30"/>
      <c r="S51" s="30"/>
      <c r="T51" s="30"/>
      <c r="U51" s="30"/>
      <c r="V51" s="30"/>
      <c r="W51" s="30"/>
      <c r="X51" s="30"/>
      <c r="Y51" s="30"/>
      <c r="Z51" s="30"/>
      <c r="AA51" s="30"/>
      <c r="AB51" s="30"/>
      <c r="AC51" s="30"/>
      <c r="AD51" s="30"/>
      <c r="AE51" s="30"/>
      <c r="AF51" s="30"/>
      <c r="AG51" s="30"/>
      <c r="AH51" s="30"/>
      <c r="AI51" s="30"/>
      <c r="AJ51" s="30"/>
      <c r="AK51" s="30"/>
      <c r="AL51" s="30"/>
      <c r="AM51" s="52"/>
      <c r="AS51" s="61"/>
      <c r="AT51" s="38"/>
      <c r="AU51" s="62"/>
      <c r="AW51" s="145"/>
      <c r="AX51" s="38"/>
      <c r="AY51" s="38"/>
      <c r="AZ51" s="38"/>
      <c r="BA51" s="38"/>
      <c r="BB51" s="38"/>
      <c r="BC51" s="38"/>
      <c r="BD51" s="38"/>
      <c r="BE51" s="38"/>
      <c r="BF51" s="38"/>
      <c r="BG51" s="38"/>
      <c r="BH51" s="38"/>
      <c r="BI51" s="38"/>
      <c r="BJ51" s="38"/>
      <c r="BK51" s="38"/>
      <c r="BL51" s="38"/>
      <c r="BM51" s="38"/>
      <c r="BN51" s="38"/>
      <c r="BO51" s="38"/>
      <c r="BP51" s="38"/>
      <c r="BQ51" s="38"/>
      <c r="BR51" s="38"/>
      <c r="BS51" s="38"/>
      <c r="BT51" s="38"/>
      <c r="BU51" s="38"/>
      <c r="BV51" s="38"/>
      <c r="BW51" s="38"/>
      <c r="BX51" s="38"/>
      <c r="BY51" s="38"/>
      <c r="BZ51" s="146"/>
      <c r="CB51" s="427">
        <f t="shared" si="82"/>
        <v>0</v>
      </c>
      <c r="CC51" s="428">
        <f t="shared" si="83"/>
        <v>0</v>
      </c>
      <c r="CD51" s="428">
        <f t="shared" si="84"/>
        <v>0</v>
      </c>
      <c r="CE51" s="429">
        <f t="shared" si="85"/>
        <v>0</v>
      </c>
      <c r="CG51" s="430"/>
      <c r="CH51" s="9"/>
      <c r="CI51" s="9"/>
      <c r="CJ51" s="431"/>
    </row>
    <row r="52" spans="1:88" x14ac:dyDescent="0.35">
      <c r="A52" s="399">
        <f>COUNTIF(AT44:AT46,B52)</f>
        <v>0</v>
      </c>
      <c r="B52" s="308" t="str">
        <f>設定!$F$7</f>
        <v>50号機</v>
      </c>
      <c r="C52" s="308" t="str">
        <f>IF(COUNTIF('PLAN-SUB'!$AO$6:$AO$87,B52&amp;"_"&amp;A41&amp;"_"&amp;B41)&gt;0,"計画コード有",IF(COUNTIF('PLAN-SUB'!$AO$6:$AO$87,B52&amp;"_"&amp;A41&amp;"_"&amp;B41)&gt;1,"ﾀﾞﾌﾞﾘ有","未反映"))</f>
        <v>計画コード有</v>
      </c>
      <c r="D52" s="7"/>
      <c r="E52" s="2">
        <f>E46</f>
        <v>0</v>
      </c>
      <c r="F52" s="7"/>
      <c r="G52" s="7"/>
      <c r="H52" s="27"/>
      <c r="I52" s="7"/>
      <c r="J52" s="34">
        <f t="shared" si="78"/>
        <v>0</v>
      </c>
      <c r="K52" s="443">
        <f t="shared" si="86"/>
        <v>0</v>
      </c>
      <c r="L52" s="443">
        <f t="shared" si="79"/>
        <v>0</v>
      </c>
      <c r="M52" s="443">
        <f t="shared" si="80"/>
        <v>0</v>
      </c>
      <c r="N52" s="443">
        <f t="shared" si="81"/>
        <v>0</v>
      </c>
      <c r="O52" s="31"/>
      <c r="P52" s="31"/>
      <c r="Q52" s="31"/>
      <c r="R52" s="31"/>
      <c r="S52" s="31"/>
      <c r="T52" s="31"/>
      <c r="U52" s="31"/>
      <c r="V52" s="31"/>
      <c r="W52" s="31"/>
      <c r="X52" s="31"/>
      <c r="Y52" s="31"/>
      <c r="Z52" s="31"/>
      <c r="AA52" s="31"/>
      <c r="AB52" s="31"/>
      <c r="AC52" s="31"/>
      <c r="AD52" s="31"/>
      <c r="AE52" s="31"/>
      <c r="AF52" s="31"/>
      <c r="AG52" s="31"/>
      <c r="AH52" s="31"/>
      <c r="AI52" s="31"/>
      <c r="AJ52" s="31"/>
      <c r="AK52" s="31"/>
      <c r="AL52" s="31"/>
      <c r="AM52" s="53"/>
      <c r="AS52" s="61"/>
      <c r="AT52" s="38"/>
      <c r="AU52" s="62"/>
      <c r="AW52" s="145"/>
      <c r="AX52" s="38"/>
      <c r="AY52" s="38"/>
      <c r="AZ52" s="38"/>
      <c r="BA52" s="38"/>
      <c r="BB52" s="38"/>
      <c r="BC52" s="38"/>
      <c r="BD52" s="38"/>
      <c r="BE52" s="38"/>
      <c r="BF52" s="38"/>
      <c r="BG52" s="38"/>
      <c r="BH52" s="38"/>
      <c r="BI52" s="38"/>
      <c r="BJ52" s="38"/>
      <c r="BK52" s="38"/>
      <c r="BL52" s="38"/>
      <c r="BM52" s="38"/>
      <c r="BN52" s="38"/>
      <c r="BO52" s="38"/>
      <c r="BP52" s="38"/>
      <c r="BQ52" s="38"/>
      <c r="BR52" s="38"/>
      <c r="BS52" s="38"/>
      <c r="BT52" s="38"/>
      <c r="BU52" s="38"/>
      <c r="BV52" s="38"/>
      <c r="BW52" s="38"/>
      <c r="BX52" s="38"/>
      <c r="BY52" s="38"/>
      <c r="BZ52" s="146"/>
      <c r="CB52" s="427">
        <f t="shared" si="82"/>
        <v>0</v>
      </c>
      <c r="CC52" s="428">
        <f t="shared" si="83"/>
        <v>0</v>
      </c>
      <c r="CD52" s="428">
        <f t="shared" si="84"/>
        <v>0</v>
      </c>
      <c r="CE52" s="429">
        <f t="shared" si="85"/>
        <v>0</v>
      </c>
      <c r="CG52" s="430"/>
      <c r="CH52" s="9"/>
      <c r="CI52" s="9"/>
      <c r="CJ52" s="431"/>
    </row>
    <row r="53" spans="1:88" x14ac:dyDescent="0.35">
      <c r="A53" s="399">
        <f>COUNTIF(AT44:AT46,B53)</f>
        <v>0</v>
      </c>
      <c r="B53" s="308" t="str">
        <f>設定!$F$8</f>
        <v>RF,S/A</v>
      </c>
      <c r="C53" s="308" t="str">
        <f>IF(COUNTIF('PLAN-SUB'!$AO$6:$AO$87,B53&amp;"_"&amp;A41&amp;"_"&amp;B41)&gt;0,"計画コード有",IF(COUNTIF('PLAN-SUB'!$AO$6:$AO$87,B53&amp;"_"&amp;A41&amp;"_"&amp;B41)&gt;1,"ﾀﾞﾌﾞﾘ有","未反映"))</f>
        <v>未反映</v>
      </c>
      <c r="D53" s="22" t="s">
        <v>2059</v>
      </c>
      <c r="E53" s="2" t="str">
        <f t="shared" ref="E53:G55" si="87">E44</f>
        <v>50号機</v>
      </c>
      <c r="F53" s="43">
        <f t="shared" si="87"/>
        <v>0</v>
      </c>
      <c r="G53" s="28">
        <f t="shared" si="87"/>
        <v>0</v>
      </c>
      <c r="H53" s="5"/>
      <c r="I53" s="5"/>
      <c r="J53" s="32">
        <f t="shared" ca="1" si="78"/>
        <v>420</v>
      </c>
      <c r="K53" s="32">
        <f ca="1">K44+K47+K50</f>
        <v>20</v>
      </c>
      <c r="L53" s="32">
        <f ca="1">L44+L47+L50</f>
        <v>20</v>
      </c>
      <c r="M53" s="32">
        <f ca="1">M44+M47+M50</f>
        <v>20</v>
      </c>
      <c r="N53" s="32">
        <f ca="1">N44+N47+N50</f>
        <v>20</v>
      </c>
      <c r="O53" s="32">
        <f t="shared" ref="O53:AM53" ca="1" si="88">O44+O47+O50</f>
        <v>20</v>
      </c>
      <c r="P53" s="32">
        <f t="shared" ca="1" si="88"/>
        <v>20</v>
      </c>
      <c r="Q53" s="32">
        <f t="shared" ca="1" si="88"/>
        <v>20</v>
      </c>
      <c r="R53" s="32">
        <f t="shared" ca="1" si="88"/>
        <v>20</v>
      </c>
      <c r="S53" s="32">
        <f t="shared" ca="1" si="88"/>
        <v>20</v>
      </c>
      <c r="T53" s="32">
        <f t="shared" ca="1" si="88"/>
        <v>20</v>
      </c>
      <c r="U53" s="32">
        <f t="shared" ca="1" si="88"/>
        <v>20</v>
      </c>
      <c r="V53" s="32">
        <f t="shared" ca="1" si="88"/>
        <v>20</v>
      </c>
      <c r="W53" s="32">
        <f t="shared" ca="1" si="88"/>
        <v>20</v>
      </c>
      <c r="X53" s="32">
        <f t="shared" ca="1" si="88"/>
        <v>20</v>
      </c>
      <c r="Y53" s="32">
        <f t="shared" ca="1" si="88"/>
        <v>20</v>
      </c>
      <c r="Z53" s="32">
        <f t="shared" ca="1" si="88"/>
        <v>20</v>
      </c>
      <c r="AA53" s="32">
        <f t="shared" ca="1" si="88"/>
        <v>20</v>
      </c>
      <c r="AB53" s="32">
        <f t="shared" ca="1" si="88"/>
        <v>20</v>
      </c>
      <c r="AC53" s="32">
        <f t="shared" ca="1" si="88"/>
        <v>20</v>
      </c>
      <c r="AD53" s="32">
        <f t="shared" ca="1" si="88"/>
        <v>20</v>
      </c>
      <c r="AE53" s="32">
        <f t="shared" ca="1" si="88"/>
        <v>20</v>
      </c>
      <c r="AF53" s="32">
        <f t="shared" ca="1" si="88"/>
        <v>0</v>
      </c>
      <c r="AG53" s="32">
        <f t="shared" ca="1" si="88"/>
        <v>0</v>
      </c>
      <c r="AH53" s="32">
        <f t="shared" ca="1" si="88"/>
        <v>0</v>
      </c>
      <c r="AI53" s="32">
        <f t="shared" ca="1" si="88"/>
        <v>0</v>
      </c>
      <c r="AJ53" s="32">
        <f t="shared" ca="1" si="88"/>
        <v>0</v>
      </c>
      <c r="AK53" s="32">
        <f t="shared" ca="1" si="88"/>
        <v>0</v>
      </c>
      <c r="AL53" s="32">
        <f t="shared" ca="1" si="88"/>
        <v>0</v>
      </c>
      <c r="AM53" s="54">
        <f t="shared" ca="1" si="88"/>
        <v>0</v>
      </c>
      <c r="AS53" s="97" t="str">
        <f>$E53&amp;"_"&amp;$A41&amp;"_"&amp;$B41</f>
        <v>50号機_80210GJH J000XA_CBU</v>
      </c>
      <c r="AT53" s="97" t="str">
        <f t="shared" ref="AT53" si="89">A45</f>
        <v>80210</v>
      </c>
      <c r="AU53" s="97" t="str">
        <f>A46</f>
        <v>GJH-J000</v>
      </c>
      <c r="AW53" s="147" t="str">
        <f>E53</f>
        <v>50号機</v>
      </c>
      <c r="AX53" s="150">
        <f t="shared" ref="AX53:BG55" ca="1" si="90">K53*$G53</f>
        <v>0</v>
      </c>
      <c r="AY53" s="150">
        <f t="shared" ca="1" si="90"/>
        <v>0</v>
      </c>
      <c r="AZ53" s="150">
        <f t="shared" ca="1" si="90"/>
        <v>0</v>
      </c>
      <c r="BA53" s="150">
        <f t="shared" ca="1" si="90"/>
        <v>0</v>
      </c>
      <c r="BB53" s="150">
        <f t="shared" ca="1" si="90"/>
        <v>0</v>
      </c>
      <c r="BC53" s="150">
        <f t="shared" ca="1" si="90"/>
        <v>0</v>
      </c>
      <c r="BD53" s="150">
        <f t="shared" ca="1" si="90"/>
        <v>0</v>
      </c>
      <c r="BE53" s="150">
        <f t="shared" ca="1" si="90"/>
        <v>0</v>
      </c>
      <c r="BF53" s="150">
        <f t="shared" ca="1" si="90"/>
        <v>0</v>
      </c>
      <c r="BG53" s="150">
        <f t="shared" ca="1" si="90"/>
        <v>0</v>
      </c>
      <c r="BH53" s="150">
        <f t="shared" ref="BH53:BQ55" ca="1" si="91">U53*$G53</f>
        <v>0</v>
      </c>
      <c r="BI53" s="150">
        <f t="shared" ca="1" si="91"/>
        <v>0</v>
      </c>
      <c r="BJ53" s="150">
        <f t="shared" ca="1" si="91"/>
        <v>0</v>
      </c>
      <c r="BK53" s="150">
        <f t="shared" ca="1" si="91"/>
        <v>0</v>
      </c>
      <c r="BL53" s="150">
        <f t="shared" ca="1" si="91"/>
        <v>0</v>
      </c>
      <c r="BM53" s="150">
        <f t="shared" ca="1" si="91"/>
        <v>0</v>
      </c>
      <c r="BN53" s="150">
        <f t="shared" ca="1" si="91"/>
        <v>0</v>
      </c>
      <c r="BO53" s="150">
        <f t="shared" ca="1" si="91"/>
        <v>0</v>
      </c>
      <c r="BP53" s="150">
        <f t="shared" ca="1" si="91"/>
        <v>0</v>
      </c>
      <c r="BQ53" s="150">
        <f t="shared" ca="1" si="91"/>
        <v>0</v>
      </c>
      <c r="BR53" s="150">
        <f t="shared" ref="BR53:BZ55" ca="1" si="92">AE53*$G53</f>
        <v>0</v>
      </c>
      <c r="BS53" s="150">
        <f t="shared" ca="1" si="92"/>
        <v>0</v>
      </c>
      <c r="BT53" s="150">
        <f t="shared" ca="1" si="92"/>
        <v>0</v>
      </c>
      <c r="BU53" s="150">
        <f t="shared" ca="1" si="92"/>
        <v>0</v>
      </c>
      <c r="BV53" s="150">
        <f t="shared" ca="1" si="92"/>
        <v>0</v>
      </c>
      <c r="BW53" s="150">
        <f t="shared" ca="1" si="92"/>
        <v>0</v>
      </c>
      <c r="BX53" s="150">
        <f t="shared" ca="1" si="92"/>
        <v>0</v>
      </c>
      <c r="BY53" s="150">
        <f t="shared" ca="1" si="92"/>
        <v>0</v>
      </c>
      <c r="BZ53" s="151">
        <f t="shared" ca="1" si="92"/>
        <v>0</v>
      </c>
      <c r="CB53" s="145"/>
      <c r="CC53" s="38"/>
      <c r="CD53" s="38"/>
      <c r="CE53" s="146"/>
      <c r="CG53" s="433">
        <v>20</v>
      </c>
      <c r="CH53" s="434">
        <v>0</v>
      </c>
      <c r="CI53" s="434">
        <v>0</v>
      </c>
      <c r="CJ53" s="435">
        <v>0</v>
      </c>
    </row>
    <row r="54" spans="1:88" x14ac:dyDescent="0.35">
      <c r="A54" s="399">
        <f>COUNTIF(AT44:AT46,B54)</f>
        <v>0</v>
      </c>
      <c r="B54" s="308" t="str">
        <f>設定!$F$9</f>
        <v>T/T</v>
      </c>
      <c r="C54" s="308" t="str">
        <f>IF(COUNTIF('PLAN-SUB'!$AO$6:$AO$87,B54&amp;"_"&amp;A41&amp;"_"&amp;B41)&gt;0,"計画コード有",IF(COUNTIF('PLAN-SUB'!$AO$6:$AO$87,B54&amp;"_"&amp;A41&amp;"_"&amp;B41)&gt;1,"ﾀﾞﾌﾞﾘ有","未反映"))</f>
        <v>未反映</v>
      </c>
      <c r="D54" s="6"/>
      <c r="E54" s="2">
        <f t="shared" si="87"/>
        <v>0</v>
      </c>
      <c r="F54" s="43">
        <f t="shared" si="87"/>
        <v>0</v>
      </c>
      <c r="G54" s="28">
        <f t="shared" si="87"/>
        <v>0</v>
      </c>
      <c r="H54" s="6"/>
      <c r="I54" s="6"/>
      <c r="J54" s="33">
        <f t="shared" ca="1" si="78"/>
        <v>0</v>
      </c>
      <c r="K54" s="33">
        <f t="shared" ref="K54:AM54" ca="1" si="93">K45+K48+K51</f>
        <v>0</v>
      </c>
      <c r="L54" s="33">
        <f t="shared" ca="1" si="93"/>
        <v>0</v>
      </c>
      <c r="M54" s="33">
        <f t="shared" ca="1" si="93"/>
        <v>0</v>
      </c>
      <c r="N54" s="33">
        <f t="shared" ca="1" si="93"/>
        <v>0</v>
      </c>
      <c r="O54" s="33">
        <f t="shared" ca="1" si="93"/>
        <v>0</v>
      </c>
      <c r="P54" s="33">
        <f t="shared" ca="1" si="93"/>
        <v>0</v>
      </c>
      <c r="Q54" s="33">
        <f t="shared" ca="1" si="93"/>
        <v>0</v>
      </c>
      <c r="R54" s="33">
        <f t="shared" ca="1" si="93"/>
        <v>0</v>
      </c>
      <c r="S54" s="33">
        <f t="shared" ca="1" si="93"/>
        <v>0</v>
      </c>
      <c r="T54" s="33">
        <f t="shared" ca="1" si="93"/>
        <v>0</v>
      </c>
      <c r="U54" s="33">
        <f t="shared" ca="1" si="93"/>
        <v>0</v>
      </c>
      <c r="V54" s="33">
        <f t="shared" ca="1" si="93"/>
        <v>0</v>
      </c>
      <c r="W54" s="33">
        <f t="shared" ca="1" si="93"/>
        <v>0</v>
      </c>
      <c r="X54" s="33">
        <f t="shared" ca="1" si="93"/>
        <v>0</v>
      </c>
      <c r="Y54" s="33">
        <f t="shared" ca="1" si="93"/>
        <v>0</v>
      </c>
      <c r="Z54" s="33">
        <f t="shared" ca="1" si="93"/>
        <v>0</v>
      </c>
      <c r="AA54" s="33">
        <f t="shared" ca="1" si="93"/>
        <v>0</v>
      </c>
      <c r="AB54" s="33">
        <f t="shared" ca="1" si="93"/>
        <v>0</v>
      </c>
      <c r="AC54" s="33">
        <f t="shared" ca="1" si="93"/>
        <v>0</v>
      </c>
      <c r="AD54" s="33">
        <f t="shared" ca="1" si="93"/>
        <v>0</v>
      </c>
      <c r="AE54" s="33">
        <f t="shared" ca="1" si="93"/>
        <v>0</v>
      </c>
      <c r="AF54" s="33">
        <f t="shared" ca="1" si="93"/>
        <v>0</v>
      </c>
      <c r="AG54" s="33">
        <f t="shared" ca="1" si="93"/>
        <v>0</v>
      </c>
      <c r="AH54" s="33">
        <f t="shared" ca="1" si="93"/>
        <v>0</v>
      </c>
      <c r="AI54" s="33">
        <f t="shared" ca="1" si="93"/>
        <v>0</v>
      </c>
      <c r="AJ54" s="33">
        <f t="shared" ca="1" si="93"/>
        <v>0</v>
      </c>
      <c r="AK54" s="33">
        <f t="shared" ca="1" si="93"/>
        <v>0</v>
      </c>
      <c r="AL54" s="33">
        <f t="shared" ca="1" si="93"/>
        <v>0</v>
      </c>
      <c r="AM54" s="55">
        <f t="shared" ca="1" si="93"/>
        <v>0</v>
      </c>
      <c r="AS54" s="98" t="str">
        <f>$E54&amp;"_"&amp;$A41&amp;"_"&amp;$B41</f>
        <v>0_80210GJH J000XA_CBU</v>
      </c>
      <c r="AT54" s="98" t="str">
        <f t="shared" ref="AT54" si="94">A45</f>
        <v>80210</v>
      </c>
      <c r="AU54" s="98" t="str">
        <f>A46</f>
        <v>GJH-J000</v>
      </c>
      <c r="AW54" s="148">
        <f>E54</f>
        <v>0</v>
      </c>
      <c r="AX54" s="152">
        <f t="shared" ca="1" si="90"/>
        <v>0</v>
      </c>
      <c r="AY54" s="152">
        <f t="shared" ca="1" si="90"/>
        <v>0</v>
      </c>
      <c r="AZ54" s="152">
        <f t="shared" ca="1" si="90"/>
        <v>0</v>
      </c>
      <c r="BA54" s="152">
        <f t="shared" ca="1" si="90"/>
        <v>0</v>
      </c>
      <c r="BB54" s="152">
        <f t="shared" ca="1" si="90"/>
        <v>0</v>
      </c>
      <c r="BC54" s="152">
        <f t="shared" ca="1" si="90"/>
        <v>0</v>
      </c>
      <c r="BD54" s="152">
        <f t="shared" ca="1" si="90"/>
        <v>0</v>
      </c>
      <c r="BE54" s="152">
        <f t="shared" ca="1" si="90"/>
        <v>0</v>
      </c>
      <c r="BF54" s="152">
        <f t="shared" ca="1" si="90"/>
        <v>0</v>
      </c>
      <c r="BG54" s="152">
        <f t="shared" ca="1" si="90"/>
        <v>0</v>
      </c>
      <c r="BH54" s="152">
        <f t="shared" ca="1" si="91"/>
        <v>0</v>
      </c>
      <c r="BI54" s="152">
        <f t="shared" ca="1" si="91"/>
        <v>0</v>
      </c>
      <c r="BJ54" s="152">
        <f t="shared" ca="1" si="91"/>
        <v>0</v>
      </c>
      <c r="BK54" s="152">
        <f t="shared" ca="1" si="91"/>
        <v>0</v>
      </c>
      <c r="BL54" s="152">
        <f t="shared" ca="1" si="91"/>
        <v>0</v>
      </c>
      <c r="BM54" s="152">
        <f t="shared" ca="1" si="91"/>
        <v>0</v>
      </c>
      <c r="BN54" s="152">
        <f t="shared" ca="1" si="91"/>
        <v>0</v>
      </c>
      <c r="BO54" s="152">
        <f t="shared" ca="1" si="91"/>
        <v>0</v>
      </c>
      <c r="BP54" s="152">
        <f t="shared" ca="1" si="91"/>
        <v>0</v>
      </c>
      <c r="BQ54" s="152">
        <f t="shared" ca="1" si="91"/>
        <v>0</v>
      </c>
      <c r="BR54" s="152">
        <f t="shared" ca="1" si="92"/>
        <v>0</v>
      </c>
      <c r="BS54" s="152">
        <f t="shared" ca="1" si="92"/>
        <v>0</v>
      </c>
      <c r="BT54" s="152">
        <f t="shared" ca="1" si="92"/>
        <v>0</v>
      </c>
      <c r="BU54" s="152">
        <f t="shared" ca="1" si="92"/>
        <v>0</v>
      </c>
      <c r="BV54" s="152">
        <f t="shared" ca="1" si="92"/>
        <v>0</v>
      </c>
      <c r="BW54" s="152">
        <f t="shared" ca="1" si="92"/>
        <v>0</v>
      </c>
      <c r="BX54" s="152">
        <f t="shared" ca="1" si="92"/>
        <v>0</v>
      </c>
      <c r="BY54" s="152">
        <f t="shared" ca="1" si="92"/>
        <v>0</v>
      </c>
      <c r="BZ54" s="153">
        <f t="shared" ca="1" si="92"/>
        <v>0</v>
      </c>
      <c r="CB54" s="145"/>
      <c r="CC54" s="38"/>
      <c r="CD54" s="38"/>
      <c r="CE54" s="146"/>
      <c r="CG54" s="433">
        <v>0</v>
      </c>
      <c r="CH54" s="434">
        <v>0</v>
      </c>
      <c r="CI54" s="434">
        <v>0</v>
      </c>
      <c r="CJ54" s="435">
        <v>0</v>
      </c>
    </row>
    <row r="55" spans="1:88" ht="15.5" thickBot="1" x14ac:dyDescent="0.4">
      <c r="A55" s="399">
        <f>COUNTIF(AT44:AT46,B55)</f>
        <v>0</v>
      </c>
      <c r="B55" s="309">
        <f>設定!$F$10</f>
        <v>0</v>
      </c>
      <c r="C55" s="309"/>
      <c r="D55" s="56"/>
      <c r="E55" s="2">
        <f t="shared" si="87"/>
        <v>0</v>
      </c>
      <c r="F55" s="57">
        <f t="shared" si="87"/>
        <v>0</v>
      </c>
      <c r="G55" s="58">
        <f t="shared" si="87"/>
        <v>0</v>
      </c>
      <c r="H55" s="56"/>
      <c r="I55" s="56"/>
      <c r="J55" s="59">
        <f t="shared" ca="1" si="78"/>
        <v>0</v>
      </c>
      <c r="K55" s="59">
        <f t="shared" ref="K55:AM55" ca="1" si="95">K46+K49+K52</f>
        <v>0</v>
      </c>
      <c r="L55" s="59">
        <f t="shared" ca="1" si="95"/>
        <v>0</v>
      </c>
      <c r="M55" s="59">
        <f t="shared" ca="1" si="95"/>
        <v>0</v>
      </c>
      <c r="N55" s="59">
        <f t="shared" ca="1" si="95"/>
        <v>0</v>
      </c>
      <c r="O55" s="59">
        <f t="shared" ca="1" si="95"/>
        <v>0</v>
      </c>
      <c r="P55" s="59">
        <f t="shared" ca="1" si="95"/>
        <v>0</v>
      </c>
      <c r="Q55" s="59">
        <f t="shared" ca="1" si="95"/>
        <v>0</v>
      </c>
      <c r="R55" s="59">
        <f t="shared" ca="1" si="95"/>
        <v>0</v>
      </c>
      <c r="S55" s="59">
        <f t="shared" ca="1" si="95"/>
        <v>0</v>
      </c>
      <c r="T55" s="59">
        <f t="shared" ca="1" si="95"/>
        <v>0</v>
      </c>
      <c r="U55" s="59">
        <f t="shared" ca="1" si="95"/>
        <v>0</v>
      </c>
      <c r="V55" s="59">
        <f t="shared" ca="1" si="95"/>
        <v>0</v>
      </c>
      <c r="W55" s="59">
        <f t="shared" ca="1" si="95"/>
        <v>0</v>
      </c>
      <c r="X55" s="59">
        <f t="shared" ca="1" si="95"/>
        <v>0</v>
      </c>
      <c r="Y55" s="59">
        <f t="shared" ca="1" si="95"/>
        <v>0</v>
      </c>
      <c r="Z55" s="59">
        <f t="shared" ca="1" si="95"/>
        <v>0</v>
      </c>
      <c r="AA55" s="59">
        <f t="shared" ca="1" si="95"/>
        <v>0</v>
      </c>
      <c r="AB55" s="59">
        <f t="shared" ca="1" si="95"/>
        <v>0</v>
      </c>
      <c r="AC55" s="59">
        <f t="shared" ca="1" si="95"/>
        <v>0</v>
      </c>
      <c r="AD55" s="59">
        <f t="shared" ca="1" si="95"/>
        <v>0</v>
      </c>
      <c r="AE55" s="59">
        <f t="shared" ca="1" si="95"/>
        <v>0</v>
      </c>
      <c r="AF55" s="59">
        <f t="shared" ca="1" si="95"/>
        <v>0</v>
      </c>
      <c r="AG55" s="59">
        <f t="shared" ca="1" si="95"/>
        <v>0</v>
      </c>
      <c r="AH55" s="59">
        <f t="shared" ca="1" si="95"/>
        <v>0</v>
      </c>
      <c r="AI55" s="59">
        <f t="shared" ca="1" si="95"/>
        <v>0</v>
      </c>
      <c r="AJ55" s="59">
        <f t="shared" ca="1" si="95"/>
        <v>0</v>
      </c>
      <c r="AK55" s="59">
        <f t="shared" ca="1" si="95"/>
        <v>0</v>
      </c>
      <c r="AL55" s="59">
        <f t="shared" ca="1" si="95"/>
        <v>0</v>
      </c>
      <c r="AM55" s="60">
        <f t="shared" ca="1" si="95"/>
        <v>0</v>
      </c>
      <c r="AS55" s="99" t="str">
        <f>$E55&amp;"_"&amp;$A41&amp;"_"&amp;$B41</f>
        <v>0_80210GJH J000XA_CBU</v>
      </c>
      <c r="AT55" s="99" t="str">
        <f t="shared" ref="AT55" si="96">A45</f>
        <v>80210</v>
      </c>
      <c r="AU55" s="99" t="str">
        <f>A46</f>
        <v>GJH-J000</v>
      </c>
      <c r="AW55" s="149">
        <f>E55</f>
        <v>0</v>
      </c>
      <c r="AX55" s="154">
        <f t="shared" ca="1" si="90"/>
        <v>0</v>
      </c>
      <c r="AY55" s="154">
        <f t="shared" ca="1" si="90"/>
        <v>0</v>
      </c>
      <c r="AZ55" s="154">
        <f t="shared" ca="1" si="90"/>
        <v>0</v>
      </c>
      <c r="BA55" s="154">
        <f t="shared" ca="1" si="90"/>
        <v>0</v>
      </c>
      <c r="BB55" s="154">
        <f t="shared" ca="1" si="90"/>
        <v>0</v>
      </c>
      <c r="BC55" s="154">
        <f t="shared" ca="1" si="90"/>
        <v>0</v>
      </c>
      <c r="BD55" s="154">
        <f t="shared" ca="1" si="90"/>
        <v>0</v>
      </c>
      <c r="BE55" s="154">
        <f t="shared" ca="1" si="90"/>
        <v>0</v>
      </c>
      <c r="BF55" s="154">
        <f t="shared" ca="1" si="90"/>
        <v>0</v>
      </c>
      <c r="BG55" s="154">
        <f t="shared" ca="1" si="90"/>
        <v>0</v>
      </c>
      <c r="BH55" s="154">
        <f t="shared" ca="1" si="91"/>
        <v>0</v>
      </c>
      <c r="BI55" s="154">
        <f t="shared" ca="1" si="91"/>
        <v>0</v>
      </c>
      <c r="BJ55" s="154">
        <f t="shared" ca="1" si="91"/>
        <v>0</v>
      </c>
      <c r="BK55" s="154">
        <f t="shared" ca="1" si="91"/>
        <v>0</v>
      </c>
      <c r="BL55" s="154">
        <f t="shared" ca="1" si="91"/>
        <v>0</v>
      </c>
      <c r="BM55" s="154">
        <f t="shared" ca="1" si="91"/>
        <v>0</v>
      </c>
      <c r="BN55" s="154">
        <f t="shared" ca="1" si="91"/>
        <v>0</v>
      </c>
      <c r="BO55" s="154">
        <f t="shared" ca="1" si="91"/>
        <v>0</v>
      </c>
      <c r="BP55" s="154">
        <f t="shared" ca="1" si="91"/>
        <v>0</v>
      </c>
      <c r="BQ55" s="154">
        <f t="shared" ca="1" si="91"/>
        <v>0</v>
      </c>
      <c r="BR55" s="154">
        <f t="shared" ca="1" si="92"/>
        <v>0</v>
      </c>
      <c r="BS55" s="154">
        <f t="shared" ca="1" si="92"/>
        <v>0</v>
      </c>
      <c r="BT55" s="154">
        <f t="shared" ca="1" si="92"/>
        <v>0</v>
      </c>
      <c r="BU55" s="154">
        <f t="shared" ca="1" si="92"/>
        <v>0</v>
      </c>
      <c r="BV55" s="154">
        <f t="shared" ca="1" si="92"/>
        <v>0</v>
      </c>
      <c r="BW55" s="154">
        <f t="shared" ca="1" si="92"/>
        <v>0</v>
      </c>
      <c r="BX55" s="154">
        <f t="shared" ca="1" si="92"/>
        <v>0</v>
      </c>
      <c r="BY55" s="154">
        <f t="shared" ca="1" si="92"/>
        <v>0</v>
      </c>
      <c r="BZ55" s="155">
        <f t="shared" ca="1" si="92"/>
        <v>0</v>
      </c>
      <c r="CB55" s="422"/>
      <c r="CC55" s="423"/>
      <c r="CD55" s="423"/>
      <c r="CE55" s="424"/>
      <c r="CG55" s="436">
        <v>0</v>
      </c>
      <c r="CH55" s="437">
        <v>0</v>
      </c>
      <c r="CI55" s="437">
        <v>0</v>
      </c>
      <c r="CJ55" s="438">
        <v>0</v>
      </c>
    </row>
    <row r="56" spans="1:88" x14ac:dyDescent="0.35">
      <c r="A56" s="46" t="s">
        <v>1566</v>
      </c>
      <c r="B56" s="47" t="s">
        <v>2082</v>
      </c>
      <c r="C56" s="101" t="s">
        <v>3</v>
      </c>
      <c r="D56" s="128"/>
      <c r="E56" s="129"/>
      <c r="F56" s="129" t="s">
        <v>2130</v>
      </c>
      <c r="G56" s="130" t="str">
        <f>IF($B56="CKD","CKD",_xlfn.XLOOKUP($A56,AF所要量!$AF$4:$AF$1001,AF所要量!$AG$4:$AG$1001,"",,))</f>
        <v>COM</v>
      </c>
      <c r="H56" s="131"/>
      <c r="I56" s="132">
        <f>SUM(K56:N56)</f>
        <v>400</v>
      </c>
      <c r="J56" s="132">
        <f>SUM(O56:AM56)</f>
        <v>200</v>
      </c>
      <c r="K56" s="439">
        <f>CB56</f>
        <v>0</v>
      </c>
      <c r="L56" s="439">
        <f t="shared" ref="L56:L57" si="97">CC56</f>
        <v>100</v>
      </c>
      <c r="M56" s="439">
        <f t="shared" ref="M56:M57" si="98">CD56</f>
        <v>100</v>
      </c>
      <c r="N56" s="439">
        <f t="shared" ref="N56:N57" si="99">CE56</f>
        <v>200</v>
      </c>
      <c r="O56" s="132">
        <f>SUMIF(AF所要量!$AK$4:$AK$1001,$AS56,AF所要量!E$4:E$1001)</f>
        <v>0</v>
      </c>
      <c r="P56" s="132">
        <f>SUMIF(AF所要量!$AK$4:$AK$1001,$AS56,AF所要量!F$4:F$1001)</f>
        <v>0</v>
      </c>
      <c r="Q56" s="132">
        <f>SUMIF(AF所要量!$AK$4:$AK$1001,$AS56,AF所要量!G$4:G$1001)</f>
        <v>0</v>
      </c>
      <c r="R56" s="132">
        <f>SUMIF(AF所要量!$AK$4:$AK$1001,$AS56,AF所要量!H$4:H$1001)</f>
        <v>0</v>
      </c>
      <c r="S56" s="132">
        <f>SUMIF(AF所要量!$AK$4:$AK$1001,$AS56,AF所要量!I$4:I$1001)</f>
        <v>0</v>
      </c>
      <c r="T56" s="132">
        <f>SUMIF(AF所要量!$AK$4:$AK$1001,$AS56,AF所要量!J$4:J$1001)</f>
        <v>0</v>
      </c>
      <c r="U56" s="132">
        <f>SUMIF(AF所要量!$AK$4:$AK$1001,$AS56,AF所要量!K$4:K$1001)</f>
        <v>0</v>
      </c>
      <c r="V56" s="132">
        <f>SUMIF(AF所要量!$AK$4:$AK$1001,$AS56,AF所要量!L$4:L$1001)</f>
        <v>0</v>
      </c>
      <c r="W56" s="132">
        <f>SUMIF(AF所要量!$AK$4:$AK$1001,$AS56,AF所要量!M$4:M$1001)</f>
        <v>0</v>
      </c>
      <c r="X56" s="132">
        <f>SUMIF(AF所要量!$AK$4:$AK$1001,$AS56,AF所要量!N$4:N$1001)</f>
        <v>0</v>
      </c>
      <c r="Y56" s="132">
        <f>SUMIF(AF所要量!$AK$4:$AK$1001,$AS56,AF所要量!O$4:O$1001)</f>
        <v>0</v>
      </c>
      <c r="Z56" s="132">
        <f>SUMIF(AF所要量!$AK$4:$AK$1001,$AS56,AF所要量!P$4:P$1001)</f>
        <v>0</v>
      </c>
      <c r="AA56" s="132">
        <f>SUMIF(AF所要量!$AK$4:$AK$1001,$AS56,AF所要量!Q$4:Q$1001)</f>
        <v>0</v>
      </c>
      <c r="AB56" s="132">
        <f>SUMIF(AF所要量!$AK$4:$AK$1001,$AS56,AF所要量!R$4:R$1001)</f>
        <v>0</v>
      </c>
      <c r="AC56" s="132">
        <f>SUMIF(AF所要量!$AK$4:$AK$1001,$AS56,AF所要量!S$4:S$1001)</f>
        <v>0</v>
      </c>
      <c r="AD56" s="132">
        <f>SUMIF(AF所要量!$AK$4:$AK$1001,$AS56,AF所要量!T$4:T$1001)</f>
        <v>100</v>
      </c>
      <c r="AE56" s="132">
        <f>SUMIF(AF所要量!$AK$4:$AK$1001,$AS56,AF所要量!U$4:U$1001)</f>
        <v>0</v>
      </c>
      <c r="AF56" s="132">
        <f>SUMIF(AF所要量!$AK$4:$AK$1001,$AS56,AF所要量!V$4:V$1001)</f>
        <v>0</v>
      </c>
      <c r="AG56" s="132">
        <f>SUMIF(AF所要量!$AK$4:$AK$1001,$AS56,AF所要量!W$4:W$1001)</f>
        <v>100</v>
      </c>
      <c r="AH56" s="132">
        <f>SUMIF(AF所要量!$AK$4:$AK$1001,$AS56,AF所要量!X$4:X$1001)</f>
        <v>0</v>
      </c>
      <c r="AI56" s="132">
        <f>SUMIF(AF所要量!$AK$4:$AK$1001,$AS56,AF所要量!Y$4:Y$1001)</f>
        <v>0</v>
      </c>
      <c r="AJ56" s="132">
        <f>SUMIF(AF所要量!$AK$4:$AK$1001,$AS56,AF所要量!Z$4:Z$1001)</f>
        <v>0</v>
      </c>
      <c r="AK56" s="132">
        <f>SUMIF(AF所要量!$AK$4:$AK$1001,$AS56,AF所要量!AA$4:AA$1001)</f>
        <v>0</v>
      </c>
      <c r="AL56" s="132">
        <f>SUMIF(AF所要量!$AK$4:$AK$1001,$AS56,AF所要量!AB$4:AB$1001)</f>
        <v>0</v>
      </c>
      <c r="AM56" s="133">
        <f>SUMIF(AF所要量!$AK$4:$AK$1001,$AS56,AF所要量!AC$4:AC$1001)</f>
        <v>0</v>
      </c>
      <c r="AS56" s="2" t="str">
        <f>$A56&amp;"_"&amp;$B56</f>
        <v>50100K88 B500XA_CBU</v>
      </c>
      <c r="AT56" s="96"/>
      <c r="AU56" s="63"/>
      <c r="AW56" s="142"/>
      <c r="AX56" s="143"/>
      <c r="AY56" s="143"/>
      <c r="AZ56" s="143"/>
      <c r="BA56" s="143"/>
      <c r="BB56" s="143"/>
      <c r="BC56" s="143"/>
      <c r="BD56" s="143"/>
      <c r="BE56" s="143"/>
      <c r="BF56" s="143"/>
      <c r="BG56" s="143"/>
      <c r="BH56" s="143"/>
      <c r="BI56" s="143"/>
      <c r="BJ56" s="143"/>
      <c r="BK56" s="143"/>
      <c r="BL56" s="143"/>
      <c r="BM56" s="143"/>
      <c r="BN56" s="143"/>
      <c r="BO56" s="143"/>
      <c r="BP56" s="143"/>
      <c r="BQ56" s="143"/>
      <c r="BR56" s="143"/>
      <c r="BS56" s="143"/>
      <c r="BT56" s="143"/>
      <c r="BU56" s="143"/>
      <c r="BV56" s="143"/>
      <c r="BW56" s="143"/>
      <c r="BX56" s="143"/>
      <c r="BY56" s="143"/>
      <c r="BZ56" s="144"/>
      <c r="CB56" s="425">
        <f t="shared" ref="CB56:CB57" si="100">CG56</f>
        <v>0</v>
      </c>
      <c r="CC56" s="271">
        <f t="shared" ref="CC56:CC57" si="101">CH56</f>
        <v>100</v>
      </c>
      <c r="CD56" s="271">
        <f t="shared" ref="CD56:CD57" si="102">CI56</f>
        <v>100</v>
      </c>
      <c r="CE56" s="272">
        <f t="shared" ref="CE56:CE57" si="103">CJ56</f>
        <v>200</v>
      </c>
      <c r="CG56" s="418">
        <v>0</v>
      </c>
      <c r="CH56" s="416">
        <v>100</v>
      </c>
      <c r="CI56" s="416">
        <v>100</v>
      </c>
      <c r="CJ56" s="419">
        <v>200</v>
      </c>
    </row>
    <row r="57" spans="1:88" x14ac:dyDescent="0.35">
      <c r="A57" s="119"/>
      <c r="B57" s="6"/>
      <c r="C57" s="120"/>
      <c r="D57" s="134"/>
      <c r="E57" s="135"/>
      <c r="F57" s="135"/>
      <c r="G57" s="136" t="str">
        <f>IF(B56="CKD","","SP")</f>
        <v>SP</v>
      </c>
      <c r="H57" s="137"/>
      <c r="I57" s="138">
        <f>SUM(K57:N57)</f>
        <v>0</v>
      </c>
      <c r="J57" s="138">
        <f>SUM(O57:AM57)</f>
        <v>0</v>
      </c>
      <c r="K57" s="440">
        <f t="shared" ref="K57" si="104">CB57</f>
        <v>0</v>
      </c>
      <c r="L57" s="440">
        <f t="shared" si="97"/>
        <v>0</v>
      </c>
      <c r="M57" s="440">
        <f t="shared" si="98"/>
        <v>0</v>
      </c>
      <c r="N57" s="440">
        <f t="shared" si="99"/>
        <v>0</v>
      </c>
      <c r="O57" s="138">
        <f>SUMIF(SP所要量!$AU$4:$AU$1001,$AS57,SP所要量!O$4:O$1001)</f>
        <v>0</v>
      </c>
      <c r="P57" s="138">
        <f>SUMIF(SP所要量!$AU$4:$AU$1001,$AS57,SP所要量!P$4:P$1001)</f>
        <v>0</v>
      </c>
      <c r="Q57" s="138">
        <f>SUMIF(SP所要量!$AU$4:$AU$1001,$AS57,SP所要量!Q$4:Q$1001)</f>
        <v>0</v>
      </c>
      <c r="R57" s="138">
        <f>SUMIF(SP所要量!$AU$4:$AU$1001,$AS57,SP所要量!R$4:R$1001)</f>
        <v>0</v>
      </c>
      <c r="S57" s="138">
        <f>SUMIF(SP所要量!$AU$4:$AU$1001,$AS57,SP所要量!S$4:S$1001)</f>
        <v>0</v>
      </c>
      <c r="T57" s="138">
        <f>SUMIF(SP所要量!$AU$4:$AU$1001,$AS57,SP所要量!T$4:T$1001)</f>
        <v>0</v>
      </c>
      <c r="U57" s="138">
        <f>SUMIF(SP所要量!$AU$4:$AU$1001,$AS57,SP所要量!U$4:U$1001)</f>
        <v>0</v>
      </c>
      <c r="V57" s="138">
        <f>SUMIF(SP所要量!$AU$4:$AU$1001,$AS57,SP所要量!V$4:V$1001)</f>
        <v>0</v>
      </c>
      <c r="W57" s="138">
        <f>SUMIF(SP所要量!$AU$4:$AU$1001,$AS57,SP所要量!W$4:W$1001)</f>
        <v>0</v>
      </c>
      <c r="X57" s="138">
        <f>SUMIF(SP所要量!$AU$4:$AU$1001,$AS57,SP所要量!X$4:X$1001)</f>
        <v>0</v>
      </c>
      <c r="Y57" s="138">
        <f>SUMIF(SP所要量!$AU$4:$AU$1001,$AS57,SP所要量!Y$4:Y$1001)</f>
        <v>0</v>
      </c>
      <c r="Z57" s="138">
        <f>SUMIF(SP所要量!$AU$4:$AU$1001,$AS57,SP所要量!Z$4:Z$1001)</f>
        <v>0</v>
      </c>
      <c r="AA57" s="138">
        <f>SUMIF(SP所要量!$AU$4:$AU$1001,$AS57,SP所要量!AA$4:AA$1001)</f>
        <v>0</v>
      </c>
      <c r="AB57" s="138">
        <f>SUMIF(SP所要量!$AU$4:$AU$1001,$AS57,SP所要量!AB$4:AB$1001)</f>
        <v>0</v>
      </c>
      <c r="AC57" s="138">
        <f>SUMIF(SP所要量!$AU$4:$AU$1001,$AS57,SP所要量!AC$4:AC$1001)</f>
        <v>0</v>
      </c>
      <c r="AD57" s="138">
        <f>SUMIF(SP所要量!$AU$4:$AU$1001,$AS57,SP所要量!AD$4:AD$1001)</f>
        <v>0</v>
      </c>
      <c r="AE57" s="138">
        <f>SUMIF(SP所要量!$AU$4:$AU$1001,$AS57,SP所要量!AE$4:AE$1001)</f>
        <v>0</v>
      </c>
      <c r="AF57" s="138">
        <f>SUMIF(SP所要量!$AU$4:$AU$1001,$AS57,SP所要量!AF$4:AF$1001)</f>
        <v>0</v>
      </c>
      <c r="AG57" s="138">
        <f>SUMIF(SP所要量!$AU$4:$AU$1001,$AS57,SP所要量!AG$4:AG$1001)</f>
        <v>0</v>
      </c>
      <c r="AH57" s="138">
        <f>SUMIF(SP所要量!$AU$4:$AU$1001,$AS57,SP所要量!AH$4:AH$1001)</f>
        <v>0</v>
      </c>
      <c r="AI57" s="138">
        <f>SUMIF(SP所要量!$AU$4:$AU$1001,$AS57,SP所要量!AI$4:AI$1001)</f>
        <v>0</v>
      </c>
      <c r="AJ57" s="138">
        <f>SUMIF(SP所要量!$AU$4:$AU$1001,$AS57,SP所要量!AJ$4:AJ$1001)</f>
        <v>0</v>
      </c>
      <c r="AK57" s="138">
        <f>SUMIF(SP所要量!$AU$4:$AU$1001,$AS57,SP所要量!AK$4:AK$1001)</f>
        <v>0</v>
      </c>
      <c r="AL57" s="138">
        <f>SUMIF(SP所要量!$AU$4:$AU$1001,$AS57,SP所要量!AL$4:AL$1001)</f>
        <v>0</v>
      </c>
      <c r="AM57" s="139">
        <f>SUMIF(SP所要量!$AU$4:$AU$1001,$AS57,SP所要量!AM$4:AM$1001)</f>
        <v>0</v>
      </c>
      <c r="AS57" s="2" t="str">
        <f>IF($B56="CKD",0,$A56&amp;"_"&amp;"SP")</f>
        <v>50100K88 B500XA_SP</v>
      </c>
      <c r="AT57" s="38"/>
      <c r="AU57" s="62"/>
      <c r="AW57" s="145"/>
      <c r="AX57" s="38"/>
      <c r="AY57" s="38"/>
      <c r="AZ57" s="38"/>
      <c r="BA57" s="38"/>
      <c r="BB57" s="38"/>
      <c r="BC57" s="38"/>
      <c r="BD57" s="38"/>
      <c r="BE57" s="38"/>
      <c r="BF57" s="38"/>
      <c r="BG57" s="38"/>
      <c r="BH57" s="38"/>
      <c r="BI57" s="38"/>
      <c r="BJ57" s="38"/>
      <c r="BK57" s="38"/>
      <c r="BL57" s="38"/>
      <c r="BM57" s="38"/>
      <c r="BN57" s="38"/>
      <c r="BO57" s="38"/>
      <c r="BP57" s="38"/>
      <c r="BQ57" s="38"/>
      <c r="BR57" s="38"/>
      <c r="BS57" s="38"/>
      <c r="BT57" s="38"/>
      <c r="BU57" s="38"/>
      <c r="BV57" s="38"/>
      <c r="BW57" s="38"/>
      <c r="BX57" s="38"/>
      <c r="BY57" s="38"/>
      <c r="BZ57" s="146"/>
      <c r="CB57" s="426">
        <f t="shared" si="100"/>
        <v>0</v>
      </c>
      <c r="CC57" s="273">
        <f t="shared" si="101"/>
        <v>0</v>
      </c>
      <c r="CD57" s="273">
        <f t="shared" si="102"/>
        <v>0</v>
      </c>
      <c r="CE57" s="274">
        <f t="shared" si="103"/>
        <v>0</v>
      </c>
      <c r="CG57" s="420">
        <v>0</v>
      </c>
      <c r="CH57" s="417">
        <v>0</v>
      </c>
      <c r="CI57" s="417">
        <v>0</v>
      </c>
      <c r="CJ57" s="421">
        <v>0</v>
      </c>
    </row>
    <row r="58" spans="1:88" x14ac:dyDescent="0.35">
      <c r="A58" s="119"/>
      <c r="B58" s="6"/>
      <c r="C58" s="120"/>
      <c r="D58" s="121"/>
      <c r="E58" s="115"/>
      <c r="F58" s="115"/>
      <c r="G58" s="116" t="s">
        <v>2131</v>
      </c>
      <c r="H58" s="117"/>
      <c r="I58" s="113">
        <f>SUM(K58:N58)</f>
        <v>400</v>
      </c>
      <c r="J58" s="126">
        <f>SUM(O58:AM58)</f>
        <v>200</v>
      </c>
      <c r="K58" s="113">
        <f t="shared" ref="K58:AM58" si="105">SUM(K56:K57)</f>
        <v>0</v>
      </c>
      <c r="L58" s="113">
        <f t="shared" si="105"/>
        <v>100</v>
      </c>
      <c r="M58" s="113">
        <f t="shared" si="105"/>
        <v>100</v>
      </c>
      <c r="N58" s="113">
        <f t="shared" si="105"/>
        <v>200</v>
      </c>
      <c r="O58" s="122">
        <f t="shared" si="105"/>
        <v>0</v>
      </c>
      <c r="P58" s="113">
        <f t="shared" si="105"/>
        <v>0</v>
      </c>
      <c r="Q58" s="113">
        <f t="shared" si="105"/>
        <v>0</v>
      </c>
      <c r="R58" s="113">
        <f t="shared" si="105"/>
        <v>0</v>
      </c>
      <c r="S58" s="113">
        <f t="shared" si="105"/>
        <v>0</v>
      </c>
      <c r="T58" s="113">
        <f t="shared" si="105"/>
        <v>0</v>
      </c>
      <c r="U58" s="113">
        <f t="shared" si="105"/>
        <v>0</v>
      </c>
      <c r="V58" s="113">
        <f t="shared" si="105"/>
        <v>0</v>
      </c>
      <c r="W58" s="113">
        <f t="shared" si="105"/>
        <v>0</v>
      </c>
      <c r="X58" s="113">
        <f t="shared" si="105"/>
        <v>0</v>
      </c>
      <c r="Y58" s="113">
        <f t="shared" si="105"/>
        <v>0</v>
      </c>
      <c r="Z58" s="113">
        <f t="shared" si="105"/>
        <v>0</v>
      </c>
      <c r="AA58" s="113">
        <f t="shared" si="105"/>
        <v>0</v>
      </c>
      <c r="AB58" s="113">
        <f t="shared" si="105"/>
        <v>0</v>
      </c>
      <c r="AC58" s="113">
        <f t="shared" si="105"/>
        <v>0</v>
      </c>
      <c r="AD58" s="113">
        <f t="shared" si="105"/>
        <v>100</v>
      </c>
      <c r="AE58" s="113">
        <f t="shared" si="105"/>
        <v>0</v>
      </c>
      <c r="AF58" s="113">
        <f t="shared" si="105"/>
        <v>0</v>
      </c>
      <c r="AG58" s="113">
        <f t="shared" si="105"/>
        <v>100</v>
      </c>
      <c r="AH58" s="113">
        <f t="shared" si="105"/>
        <v>0</v>
      </c>
      <c r="AI58" s="113">
        <f t="shared" si="105"/>
        <v>0</v>
      </c>
      <c r="AJ58" s="113">
        <f t="shared" si="105"/>
        <v>0</v>
      </c>
      <c r="AK58" s="113">
        <f t="shared" si="105"/>
        <v>0</v>
      </c>
      <c r="AL58" s="113">
        <f t="shared" si="105"/>
        <v>0</v>
      </c>
      <c r="AM58" s="118">
        <f t="shared" si="105"/>
        <v>0</v>
      </c>
      <c r="AS58" s="61"/>
      <c r="AT58" s="38"/>
      <c r="AU58" s="62"/>
      <c r="AW58" s="145"/>
      <c r="AX58" s="38"/>
      <c r="AY58" s="38"/>
      <c r="AZ58" s="38"/>
      <c r="BA58" s="38"/>
      <c r="BB58" s="38"/>
      <c r="BC58" s="38"/>
      <c r="BD58" s="38"/>
      <c r="BE58" s="38"/>
      <c r="BF58" s="38"/>
      <c r="BG58" s="38"/>
      <c r="BH58" s="38"/>
      <c r="BI58" s="38"/>
      <c r="BJ58" s="38"/>
      <c r="BK58" s="38"/>
      <c r="BL58" s="38"/>
      <c r="BM58" s="38"/>
      <c r="BN58" s="38"/>
      <c r="BO58" s="38"/>
      <c r="BP58" s="38"/>
      <c r="BQ58" s="38"/>
      <c r="BR58" s="38"/>
      <c r="BS58" s="38"/>
      <c r="BT58" s="38"/>
      <c r="BU58" s="38"/>
      <c r="BV58" s="38"/>
      <c r="BW58" s="38"/>
      <c r="BX58" s="38"/>
      <c r="BY58" s="38"/>
      <c r="BZ58" s="146"/>
      <c r="CB58" s="145"/>
      <c r="CC58" s="38"/>
      <c r="CD58" s="38"/>
      <c r="CE58" s="146"/>
      <c r="CG58" s="433">
        <v>0</v>
      </c>
      <c r="CH58" s="434">
        <v>100</v>
      </c>
      <c r="CI58" s="434">
        <v>100</v>
      </c>
      <c r="CJ58" s="435">
        <v>200</v>
      </c>
    </row>
    <row r="59" spans="1:88" x14ac:dyDescent="0.35">
      <c r="A59" s="48" t="s">
        <v>2088</v>
      </c>
      <c r="B59" s="6"/>
      <c r="C59" s="6"/>
      <c r="D59" s="22" t="s">
        <v>2058</v>
      </c>
      <c r="E59" s="304" t="s">
        <v>2208</v>
      </c>
      <c r="F59" s="42"/>
      <c r="G59" s="25">
        <v>110</v>
      </c>
      <c r="H59" s="21" t="s">
        <v>2052</v>
      </c>
      <c r="I59" s="26">
        <v>3</v>
      </c>
      <c r="J59" s="24">
        <f t="shared" ref="J59:J61" ca="1" si="106">SUM(K59:AM59)</f>
        <v>400</v>
      </c>
      <c r="K59" s="24">
        <f t="shared" ref="K59:AM59" ca="1" si="107">IF(AND($H59="優先L",$I59&gt;0),OFFSET(K58,0,$I59),0)</f>
        <v>200</v>
      </c>
      <c r="L59" s="24">
        <f t="shared" ca="1" si="107"/>
        <v>0</v>
      </c>
      <c r="M59" s="24">
        <f t="shared" ca="1" si="107"/>
        <v>0</v>
      </c>
      <c r="N59" s="24">
        <f t="shared" ca="1" si="107"/>
        <v>0</v>
      </c>
      <c r="O59" s="24">
        <f t="shared" ca="1" si="107"/>
        <v>0</v>
      </c>
      <c r="P59" s="24">
        <f t="shared" ca="1" si="107"/>
        <v>0</v>
      </c>
      <c r="Q59" s="24">
        <f t="shared" ca="1" si="107"/>
        <v>0</v>
      </c>
      <c r="R59" s="24">
        <f t="shared" ca="1" si="107"/>
        <v>0</v>
      </c>
      <c r="S59" s="24">
        <f t="shared" ca="1" si="107"/>
        <v>0</v>
      </c>
      <c r="T59" s="24">
        <f t="shared" ca="1" si="107"/>
        <v>0</v>
      </c>
      <c r="U59" s="24">
        <f t="shared" ca="1" si="107"/>
        <v>0</v>
      </c>
      <c r="V59" s="24">
        <f t="shared" ca="1" si="107"/>
        <v>0</v>
      </c>
      <c r="W59" s="24">
        <f t="shared" ca="1" si="107"/>
        <v>0</v>
      </c>
      <c r="X59" s="24">
        <f t="shared" ca="1" si="107"/>
        <v>0</v>
      </c>
      <c r="Y59" s="24">
        <f t="shared" ca="1" si="107"/>
        <v>0</v>
      </c>
      <c r="Z59" s="24">
        <f t="shared" ca="1" si="107"/>
        <v>0</v>
      </c>
      <c r="AA59" s="24">
        <f t="shared" ca="1" si="107"/>
        <v>100</v>
      </c>
      <c r="AB59" s="24">
        <f t="shared" ca="1" si="107"/>
        <v>0</v>
      </c>
      <c r="AC59" s="24">
        <f t="shared" ca="1" si="107"/>
        <v>0</v>
      </c>
      <c r="AD59" s="24">
        <f t="shared" ca="1" si="107"/>
        <v>100</v>
      </c>
      <c r="AE59" s="24">
        <f t="shared" ca="1" si="107"/>
        <v>0</v>
      </c>
      <c r="AF59" s="24">
        <f t="shared" ca="1" si="107"/>
        <v>0</v>
      </c>
      <c r="AG59" s="24">
        <f t="shared" ca="1" si="107"/>
        <v>0</v>
      </c>
      <c r="AH59" s="24">
        <f t="shared" ca="1" si="107"/>
        <v>0</v>
      </c>
      <c r="AI59" s="24">
        <f t="shared" ca="1" si="107"/>
        <v>0</v>
      </c>
      <c r="AJ59" s="24">
        <f t="shared" ca="1" si="107"/>
        <v>0</v>
      </c>
      <c r="AK59" s="24">
        <f t="shared" ca="1" si="107"/>
        <v>0</v>
      </c>
      <c r="AL59" s="24">
        <f t="shared" ca="1" si="107"/>
        <v>0</v>
      </c>
      <c r="AM59" s="49">
        <f t="shared" ca="1" si="107"/>
        <v>0</v>
      </c>
      <c r="AS59" s="61"/>
      <c r="AT59" s="5" t="str">
        <f t="shared" ref="AT59" si="108">IF(G59&gt;0,E59,"")</f>
        <v>RF,S/A</v>
      </c>
      <c r="AU59" s="62"/>
      <c r="AW59" s="145"/>
      <c r="AX59" s="38"/>
      <c r="AY59" s="38"/>
      <c r="AZ59" s="38"/>
      <c r="BA59" s="38"/>
      <c r="BB59" s="38"/>
      <c r="BC59" s="38"/>
      <c r="BD59" s="38"/>
      <c r="BE59" s="38"/>
      <c r="BF59" s="38"/>
      <c r="BG59" s="38"/>
      <c r="BH59" s="38"/>
      <c r="BI59" s="38"/>
      <c r="BJ59" s="38"/>
      <c r="BK59" s="38"/>
      <c r="BL59" s="38"/>
      <c r="BM59" s="38"/>
      <c r="BN59" s="38"/>
      <c r="BO59" s="38"/>
      <c r="BP59" s="38"/>
      <c r="BQ59" s="38"/>
      <c r="BR59" s="38"/>
      <c r="BS59" s="38"/>
      <c r="BT59" s="38"/>
      <c r="BU59" s="38"/>
      <c r="BV59" s="38"/>
      <c r="BW59" s="38"/>
      <c r="BX59" s="38"/>
      <c r="BY59" s="38"/>
      <c r="BZ59" s="146"/>
      <c r="CB59" s="145"/>
      <c r="CC59" s="38"/>
      <c r="CD59" s="38"/>
      <c r="CE59" s="146"/>
      <c r="CG59" s="433">
        <v>200</v>
      </c>
      <c r="CH59" s="434">
        <v>0</v>
      </c>
      <c r="CI59" s="434">
        <v>0</v>
      </c>
      <c r="CJ59" s="435">
        <v>0</v>
      </c>
    </row>
    <row r="60" spans="1:88" x14ac:dyDescent="0.35">
      <c r="A60" s="50" t="str">
        <f>MID(A56,1,5)</f>
        <v>50100</v>
      </c>
      <c r="B60" s="6"/>
      <c r="C60" s="6"/>
      <c r="D60" s="6"/>
      <c r="E60" s="304" t="s">
        <v>79</v>
      </c>
      <c r="F60" s="42"/>
      <c r="G60" s="25">
        <v>133</v>
      </c>
      <c r="H60" s="21" t="s">
        <v>2052</v>
      </c>
      <c r="I60" s="26">
        <v>2</v>
      </c>
      <c r="J60" s="24">
        <f t="shared" ca="1" si="106"/>
        <v>500</v>
      </c>
      <c r="K60" s="24">
        <f ca="1">IF(AND($H60="優先L",$I60&gt;0),OFFSET(K58,0,$I60),0)</f>
        <v>100</v>
      </c>
      <c r="L60" s="24">
        <f t="shared" ref="L60:AM60" ca="1" si="109">IF(AND($H60="優先L",$I60&gt;0),OFFSET(L58,0,$I60),0)</f>
        <v>200</v>
      </c>
      <c r="M60" s="24">
        <f t="shared" ca="1" si="109"/>
        <v>0</v>
      </c>
      <c r="N60" s="24">
        <f t="shared" ca="1" si="109"/>
        <v>0</v>
      </c>
      <c r="O60" s="24">
        <f t="shared" ca="1" si="109"/>
        <v>0</v>
      </c>
      <c r="P60" s="24">
        <f t="shared" ca="1" si="109"/>
        <v>0</v>
      </c>
      <c r="Q60" s="24">
        <f t="shared" ca="1" si="109"/>
        <v>0</v>
      </c>
      <c r="R60" s="24">
        <f t="shared" ca="1" si="109"/>
        <v>0</v>
      </c>
      <c r="S60" s="24">
        <f t="shared" ca="1" si="109"/>
        <v>0</v>
      </c>
      <c r="T60" s="24">
        <f t="shared" ca="1" si="109"/>
        <v>0</v>
      </c>
      <c r="U60" s="24">
        <f t="shared" ca="1" si="109"/>
        <v>0</v>
      </c>
      <c r="V60" s="24">
        <f t="shared" ca="1" si="109"/>
        <v>0</v>
      </c>
      <c r="W60" s="24">
        <f t="shared" ca="1" si="109"/>
        <v>0</v>
      </c>
      <c r="X60" s="24">
        <f t="shared" ca="1" si="109"/>
        <v>0</v>
      </c>
      <c r="Y60" s="24">
        <f t="shared" ca="1" si="109"/>
        <v>0</v>
      </c>
      <c r="Z60" s="24">
        <f t="shared" ca="1" si="109"/>
        <v>0</v>
      </c>
      <c r="AA60" s="24">
        <f t="shared" ca="1" si="109"/>
        <v>0</v>
      </c>
      <c r="AB60" s="24">
        <f t="shared" ca="1" si="109"/>
        <v>100</v>
      </c>
      <c r="AC60" s="24">
        <f t="shared" ca="1" si="109"/>
        <v>0</v>
      </c>
      <c r="AD60" s="24">
        <f t="shared" ca="1" si="109"/>
        <v>0</v>
      </c>
      <c r="AE60" s="24">
        <f t="shared" ca="1" si="109"/>
        <v>100</v>
      </c>
      <c r="AF60" s="24">
        <f t="shared" ca="1" si="109"/>
        <v>0</v>
      </c>
      <c r="AG60" s="24">
        <f t="shared" ca="1" si="109"/>
        <v>0</v>
      </c>
      <c r="AH60" s="24">
        <f t="shared" ca="1" si="109"/>
        <v>0</v>
      </c>
      <c r="AI60" s="24">
        <f t="shared" ca="1" si="109"/>
        <v>0</v>
      </c>
      <c r="AJ60" s="24">
        <f t="shared" ca="1" si="109"/>
        <v>0</v>
      </c>
      <c r="AK60" s="24">
        <f t="shared" ca="1" si="109"/>
        <v>0</v>
      </c>
      <c r="AL60" s="24">
        <f t="shared" ca="1" si="109"/>
        <v>0</v>
      </c>
      <c r="AM60" s="49">
        <f t="shared" ca="1" si="109"/>
        <v>0</v>
      </c>
      <c r="AS60" s="61"/>
      <c r="AT60" s="6" t="str">
        <f t="shared" si="42"/>
        <v>マルチ</v>
      </c>
      <c r="AU60" s="62"/>
      <c r="AW60" s="145"/>
      <c r="AX60" s="38"/>
      <c r="AY60" s="38"/>
      <c r="AZ60" s="38"/>
      <c r="BA60" s="38"/>
      <c r="BB60" s="38"/>
      <c r="BC60" s="38"/>
      <c r="BD60" s="38"/>
      <c r="BE60" s="38"/>
      <c r="BF60" s="38"/>
      <c r="BG60" s="38"/>
      <c r="BH60" s="38"/>
      <c r="BI60" s="38"/>
      <c r="BJ60" s="38"/>
      <c r="BK60" s="38"/>
      <c r="BL60" s="38"/>
      <c r="BM60" s="38"/>
      <c r="BN60" s="38"/>
      <c r="BO60" s="38"/>
      <c r="BP60" s="38"/>
      <c r="BQ60" s="38"/>
      <c r="BR60" s="38"/>
      <c r="BS60" s="38"/>
      <c r="BT60" s="38"/>
      <c r="BU60" s="38"/>
      <c r="BV60" s="38"/>
      <c r="BW60" s="38"/>
      <c r="BX60" s="38"/>
      <c r="BY60" s="38"/>
      <c r="BZ60" s="146"/>
      <c r="CB60" s="145"/>
      <c r="CC60" s="38"/>
      <c r="CD60" s="38"/>
      <c r="CE60" s="146"/>
      <c r="CG60" s="433">
        <v>100</v>
      </c>
      <c r="CH60" s="434">
        <v>200</v>
      </c>
      <c r="CI60" s="434">
        <v>0</v>
      </c>
      <c r="CJ60" s="435">
        <v>0</v>
      </c>
    </row>
    <row r="61" spans="1:88" x14ac:dyDescent="0.35">
      <c r="A61" s="50" t="str">
        <f>MID(A56,6,3)&amp;"-"&amp;MID(A56,10,4)</f>
        <v>K88-B500</v>
      </c>
      <c r="B61" s="6"/>
      <c r="C61" s="6"/>
      <c r="D61" s="7"/>
      <c r="E61" s="304" t="s">
        <v>78</v>
      </c>
      <c r="F61" s="42"/>
      <c r="G61" s="25">
        <v>133</v>
      </c>
      <c r="H61" s="21" t="s">
        <v>2067</v>
      </c>
      <c r="I61" s="26">
        <v>2</v>
      </c>
      <c r="J61" s="24">
        <f t="shared" ca="1" si="106"/>
        <v>0</v>
      </c>
      <c r="K61" s="24">
        <f t="shared" ref="K61:AM61" ca="1" si="110">IF(AND($H61="優先L",$I61&gt;0),OFFSET(K58,0,$I61),0)</f>
        <v>0</v>
      </c>
      <c r="L61" s="24">
        <f t="shared" ca="1" si="110"/>
        <v>0</v>
      </c>
      <c r="M61" s="24">
        <f t="shared" ca="1" si="110"/>
        <v>0</v>
      </c>
      <c r="N61" s="24">
        <f t="shared" ca="1" si="110"/>
        <v>0</v>
      </c>
      <c r="O61" s="24">
        <f t="shared" ca="1" si="110"/>
        <v>0</v>
      </c>
      <c r="P61" s="24">
        <f t="shared" ca="1" si="110"/>
        <v>0</v>
      </c>
      <c r="Q61" s="24">
        <f t="shared" ca="1" si="110"/>
        <v>0</v>
      </c>
      <c r="R61" s="24">
        <f t="shared" ca="1" si="110"/>
        <v>0</v>
      </c>
      <c r="S61" s="24">
        <f t="shared" ca="1" si="110"/>
        <v>0</v>
      </c>
      <c r="T61" s="24">
        <f t="shared" ca="1" si="110"/>
        <v>0</v>
      </c>
      <c r="U61" s="24">
        <f t="shared" ca="1" si="110"/>
        <v>0</v>
      </c>
      <c r="V61" s="24">
        <f t="shared" ca="1" si="110"/>
        <v>0</v>
      </c>
      <c r="W61" s="24">
        <f t="shared" ca="1" si="110"/>
        <v>0</v>
      </c>
      <c r="X61" s="24">
        <f t="shared" ca="1" si="110"/>
        <v>0</v>
      </c>
      <c r="Y61" s="24">
        <f t="shared" ca="1" si="110"/>
        <v>0</v>
      </c>
      <c r="Z61" s="24">
        <f t="shared" ca="1" si="110"/>
        <v>0</v>
      </c>
      <c r="AA61" s="24">
        <f t="shared" ca="1" si="110"/>
        <v>0</v>
      </c>
      <c r="AB61" s="24">
        <f t="shared" ca="1" si="110"/>
        <v>0</v>
      </c>
      <c r="AC61" s="24">
        <f t="shared" ca="1" si="110"/>
        <v>0</v>
      </c>
      <c r="AD61" s="24">
        <f t="shared" ca="1" si="110"/>
        <v>0</v>
      </c>
      <c r="AE61" s="24">
        <f t="shared" ca="1" si="110"/>
        <v>0</v>
      </c>
      <c r="AF61" s="24">
        <f t="shared" ca="1" si="110"/>
        <v>0</v>
      </c>
      <c r="AG61" s="24">
        <f t="shared" ca="1" si="110"/>
        <v>0</v>
      </c>
      <c r="AH61" s="24">
        <f t="shared" ca="1" si="110"/>
        <v>0</v>
      </c>
      <c r="AI61" s="24">
        <f t="shared" ca="1" si="110"/>
        <v>0</v>
      </c>
      <c r="AJ61" s="24">
        <f t="shared" ca="1" si="110"/>
        <v>0</v>
      </c>
      <c r="AK61" s="24">
        <f t="shared" ca="1" si="110"/>
        <v>0</v>
      </c>
      <c r="AL61" s="24">
        <f t="shared" ca="1" si="110"/>
        <v>0</v>
      </c>
      <c r="AM61" s="49">
        <f t="shared" ca="1" si="110"/>
        <v>0</v>
      </c>
      <c r="AS61" s="61"/>
      <c r="AT61" s="7" t="str">
        <f t="shared" si="42"/>
        <v>溶接1</v>
      </c>
      <c r="AU61" s="62"/>
      <c r="AW61" s="145"/>
      <c r="AX61" s="38"/>
      <c r="AY61" s="38"/>
      <c r="AZ61" s="38"/>
      <c r="BA61" s="38"/>
      <c r="BB61" s="38"/>
      <c r="BC61" s="38"/>
      <c r="BD61" s="38"/>
      <c r="BE61" s="38"/>
      <c r="BF61" s="38"/>
      <c r="BG61" s="38"/>
      <c r="BH61" s="38"/>
      <c r="BI61" s="38"/>
      <c r="BJ61" s="38"/>
      <c r="BK61" s="38"/>
      <c r="BL61" s="38"/>
      <c r="BM61" s="38"/>
      <c r="BN61" s="38"/>
      <c r="BO61" s="38"/>
      <c r="BP61" s="38"/>
      <c r="BQ61" s="38"/>
      <c r="BR61" s="38"/>
      <c r="BS61" s="38"/>
      <c r="BT61" s="38"/>
      <c r="BU61" s="38"/>
      <c r="BV61" s="38"/>
      <c r="BW61" s="38"/>
      <c r="BX61" s="38"/>
      <c r="BY61" s="38"/>
      <c r="BZ61" s="146"/>
      <c r="CB61" s="145"/>
      <c r="CC61" s="38"/>
      <c r="CD61" s="38"/>
      <c r="CE61" s="146"/>
      <c r="CG61" s="433">
        <v>0</v>
      </c>
      <c r="CH61" s="434">
        <v>0</v>
      </c>
      <c r="CI61" s="434">
        <v>0</v>
      </c>
      <c r="CJ61" s="435">
        <v>0</v>
      </c>
    </row>
    <row r="62" spans="1:88" x14ac:dyDescent="0.35">
      <c r="A62" s="48"/>
      <c r="B62" s="6"/>
      <c r="C62" s="6"/>
      <c r="D62" s="22" t="s">
        <v>2132</v>
      </c>
      <c r="E62" s="2" t="str">
        <f>E59</f>
        <v>RF,S/A</v>
      </c>
      <c r="F62" s="5"/>
      <c r="G62" s="5"/>
      <c r="H62" s="27" t="s">
        <v>2055</v>
      </c>
      <c r="I62" s="5"/>
      <c r="J62" s="550">
        <f>SUM(K62:AM64)</f>
        <v>0</v>
      </c>
      <c r="K62" s="29"/>
      <c r="L62" s="29"/>
      <c r="M62" s="29"/>
      <c r="N62" s="29"/>
      <c r="O62" s="29"/>
      <c r="P62" s="29"/>
      <c r="Q62" s="29"/>
      <c r="R62" s="29"/>
      <c r="S62" s="29"/>
      <c r="T62" s="29"/>
      <c r="U62" s="29"/>
      <c r="V62" s="29"/>
      <c r="W62" s="29"/>
      <c r="X62" s="29"/>
      <c r="Y62" s="29"/>
      <c r="Z62" s="29"/>
      <c r="AA62" s="29"/>
      <c r="AB62" s="29"/>
      <c r="AC62" s="29"/>
      <c r="AD62" s="29"/>
      <c r="AE62" s="29"/>
      <c r="AF62" s="29"/>
      <c r="AG62" s="29"/>
      <c r="AH62" s="29"/>
      <c r="AI62" s="29"/>
      <c r="AJ62" s="29"/>
      <c r="AK62" s="29"/>
      <c r="AL62" s="29"/>
      <c r="AM62" s="51"/>
      <c r="AS62" s="61"/>
      <c r="AT62" s="38"/>
      <c r="AU62" s="62"/>
      <c r="AW62" s="145"/>
      <c r="AX62" s="38"/>
      <c r="AY62" s="38"/>
      <c r="AZ62" s="38"/>
      <c r="BA62" s="38"/>
      <c r="BB62" s="38"/>
      <c r="BC62" s="38"/>
      <c r="BD62" s="38"/>
      <c r="BE62" s="38"/>
      <c r="BF62" s="38"/>
      <c r="BG62" s="38"/>
      <c r="BH62" s="38"/>
      <c r="BI62" s="38"/>
      <c r="BJ62" s="38"/>
      <c r="BK62" s="38"/>
      <c r="BL62" s="38"/>
      <c r="BM62" s="38"/>
      <c r="BN62" s="38"/>
      <c r="BO62" s="38"/>
      <c r="BP62" s="38"/>
      <c r="BQ62" s="38"/>
      <c r="BR62" s="38"/>
      <c r="BS62" s="38"/>
      <c r="BT62" s="38"/>
      <c r="BU62" s="38"/>
      <c r="BV62" s="38"/>
      <c r="BW62" s="38"/>
      <c r="BX62" s="38"/>
      <c r="BY62" s="38"/>
      <c r="BZ62" s="146"/>
      <c r="CB62" s="145"/>
      <c r="CC62" s="38"/>
      <c r="CD62" s="38"/>
      <c r="CE62" s="146"/>
      <c r="CG62" s="430"/>
      <c r="CH62" s="9"/>
      <c r="CI62" s="9"/>
      <c r="CJ62" s="431"/>
    </row>
    <row r="63" spans="1:88" x14ac:dyDescent="0.35">
      <c r="A63" s="48"/>
      <c r="B63" s="7"/>
      <c r="C63" s="7"/>
      <c r="D63" s="444" t="s">
        <v>2376</v>
      </c>
      <c r="E63" s="2" t="str">
        <f>E60</f>
        <v>マルチ</v>
      </c>
      <c r="F63" s="6"/>
      <c r="G63" s="6"/>
      <c r="H63" s="27" t="s">
        <v>2055</v>
      </c>
      <c r="I63" s="6"/>
      <c r="J63" s="551"/>
      <c r="K63" s="30"/>
      <c r="L63" s="30"/>
      <c r="M63" s="30"/>
      <c r="N63" s="30"/>
      <c r="O63" s="30"/>
      <c r="P63" s="30"/>
      <c r="Q63" s="30"/>
      <c r="R63" s="30"/>
      <c r="S63" s="30"/>
      <c r="T63" s="30"/>
      <c r="U63" s="30"/>
      <c r="V63" s="30"/>
      <c r="W63" s="30"/>
      <c r="X63" s="30"/>
      <c r="Y63" s="30"/>
      <c r="Z63" s="30"/>
      <c r="AA63" s="30">
        <v>50</v>
      </c>
      <c r="AB63" s="30">
        <v>-50</v>
      </c>
      <c r="AC63" s="30"/>
      <c r="AD63" s="30"/>
      <c r="AE63" s="30"/>
      <c r="AF63" s="30"/>
      <c r="AG63" s="30"/>
      <c r="AH63" s="30"/>
      <c r="AI63" s="30"/>
      <c r="AJ63" s="30"/>
      <c r="AK63" s="30"/>
      <c r="AL63" s="30"/>
      <c r="AM63" s="52"/>
      <c r="AS63" s="61"/>
      <c r="AT63" s="38"/>
      <c r="AU63" s="62"/>
      <c r="AW63" s="145"/>
      <c r="AX63" s="38"/>
      <c r="AY63" s="38"/>
      <c r="AZ63" s="38"/>
      <c r="BA63" s="38"/>
      <c r="BB63" s="38"/>
      <c r="BC63" s="38"/>
      <c r="BD63" s="38"/>
      <c r="BE63" s="38"/>
      <c r="BF63" s="38"/>
      <c r="BG63" s="38"/>
      <c r="BH63" s="38"/>
      <c r="BI63" s="38"/>
      <c r="BJ63" s="38"/>
      <c r="BK63" s="38"/>
      <c r="BL63" s="38"/>
      <c r="BM63" s="38"/>
      <c r="BN63" s="38"/>
      <c r="BO63" s="38"/>
      <c r="BP63" s="38"/>
      <c r="BQ63" s="38"/>
      <c r="BR63" s="38"/>
      <c r="BS63" s="38"/>
      <c r="BT63" s="38"/>
      <c r="BU63" s="38"/>
      <c r="BV63" s="38"/>
      <c r="BW63" s="38"/>
      <c r="BX63" s="38"/>
      <c r="BY63" s="38"/>
      <c r="BZ63" s="146"/>
      <c r="CB63" s="145"/>
      <c r="CC63" s="38"/>
      <c r="CD63" s="38"/>
      <c r="CE63" s="146"/>
      <c r="CG63" s="430"/>
      <c r="CH63" s="9"/>
      <c r="CI63" s="9"/>
      <c r="CJ63" s="431"/>
    </row>
    <row r="64" spans="1:88" x14ac:dyDescent="0.35">
      <c r="A64" s="399">
        <f>COUNTIF(AT59:AT61,B64)</f>
        <v>0</v>
      </c>
      <c r="B64" s="308" t="str">
        <f>設定!$F$4</f>
        <v>MC</v>
      </c>
      <c r="C64" s="308" t="str">
        <f>IF(COUNTIF('PLAN-MC'!$AO$6:$AO$117,B64&amp;"_"&amp;A56&amp;"_"&amp;B56)&gt;0,"計画コード有",IF(COUNTIF('PLAN-MC'!$AO$6:$AO$117,B64&amp;"_"&amp;A56&amp;"_"&amp;B56)&gt;1,"ﾀﾞﾌﾞﾘ有","未反映"))</f>
        <v>計画コード有</v>
      </c>
      <c r="D64" s="7"/>
      <c r="E64" s="2" t="str">
        <f>E61</f>
        <v>溶接1</v>
      </c>
      <c r="F64" s="7"/>
      <c r="G64" s="7"/>
      <c r="H64" s="27" t="s">
        <v>2067</v>
      </c>
      <c r="I64" s="7"/>
      <c r="J64" s="552"/>
      <c r="K64" s="31"/>
      <c r="L64" s="31"/>
      <c r="M64" s="31"/>
      <c r="N64" s="31"/>
      <c r="O64" s="31"/>
      <c r="P64" s="31"/>
      <c r="Q64" s="31"/>
      <c r="R64" s="31"/>
      <c r="S64" s="31"/>
      <c r="T64" s="31"/>
      <c r="U64" s="31"/>
      <c r="V64" s="31"/>
      <c r="W64" s="31"/>
      <c r="X64" s="31"/>
      <c r="Y64" s="31"/>
      <c r="Z64" s="31"/>
      <c r="AA64" s="31"/>
      <c r="AB64" s="31"/>
      <c r="AC64" s="31"/>
      <c r="AD64" s="31"/>
      <c r="AE64" s="31"/>
      <c r="AF64" s="31"/>
      <c r="AG64" s="31"/>
      <c r="AH64" s="31"/>
      <c r="AI64" s="31"/>
      <c r="AJ64" s="31"/>
      <c r="AK64" s="31"/>
      <c r="AL64" s="31"/>
      <c r="AM64" s="53"/>
      <c r="AS64" s="61"/>
      <c r="AT64" s="38"/>
      <c r="AU64" s="62"/>
      <c r="AW64" s="145"/>
      <c r="AX64" s="38"/>
      <c r="AY64" s="38"/>
      <c r="AZ64" s="38"/>
      <c r="BA64" s="38"/>
      <c r="BB64" s="38"/>
      <c r="BC64" s="38"/>
      <c r="BD64" s="38"/>
      <c r="BE64" s="38"/>
      <c r="BF64" s="38"/>
      <c r="BG64" s="38"/>
      <c r="BH64" s="38"/>
      <c r="BI64" s="38"/>
      <c r="BJ64" s="38"/>
      <c r="BK64" s="38"/>
      <c r="BL64" s="38"/>
      <c r="BM64" s="38"/>
      <c r="BN64" s="38"/>
      <c r="BO64" s="38"/>
      <c r="BP64" s="38"/>
      <c r="BQ64" s="38"/>
      <c r="BR64" s="38"/>
      <c r="BS64" s="38"/>
      <c r="BT64" s="38"/>
      <c r="BU64" s="38"/>
      <c r="BV64" s="38"/>
      <c r="BW64" s="38"/>
      <c r="BX64" s="38"/>
      <c r="BY64" s="38"/>
      <c r="BZ64" s="146"/>
      <c r="CB64" s="145"/>
      <c r="CC64" s="38"/>
      <c r="CD64" s="38"/>
      <c r="CE64" s="146"/>
      <c r="CG64" s="430"/>
      <c r="CH64" s="9"/>
      <c r="CI64" s="9"/>
      <c r="CJ64" s="431"/>
    </row>
    <row r="65" spans="1:88" x14ac:dyDescent="0.35">
      <c r="A65" s="399">
        <f>COUNTIF(AT59:AT61,B65)</f>
        <v>1</v>
      </c>
      <c r="B65" s="308" t="str">
        <f>設定!$F$5</f>
        <v>溶接1</v>
      </c>
      <c r="C65" s="308" t="str">
        <f>IF(COUNTIF('PLAN-溶接1'!$AO$6:$AO$108,B65&amp;"_"&amp;A56&amp;"_"&amp;B56)&gt;0,"計画コード有",IF(COUNTIF('PLAN-溶接1'!$AO$6:$AO$108,B65&amp;"_"&amp;A56&amp;"_"&amp;B56)&gt;1,"ﾀﾞﾌﾞﾘ有","未反映"))</f>
        <v>計画コード有</v>
      </c>
      <c r="D65" s="22" t="s">
        <v>2133</v>
      </c>
      <c r="E65" s="2" t="str">
        <f>E59</f>
        <v>RF,S/A</v>
      </c>
      <c r="F65" s="5"/>
      <c r="G65" s="5"/>
      <c r="H65" s="27" t="s">
        <v>2055</v>
      </c>
      <c r="I65" s="5"/>
      <c r="J65" s="32">
        <f t="shared" ref="J65:J70" si="111">SUM(K65:AM65)</f>
        <v>0</v>
      </c>
      <c r="K65" s="441">
        <f>CB65</f>
        <v>0</v>
      </c>
      <c r="L65" s="441">
        <f t="shared" ref="L65:L67" si="112">CC65</f>
        <v>0</v>
      </c>
      <c r="M65" s="441">
        <f t="shared" ref="M65:M67" si="113">CD65</f>
        <v>0</v>
      </c>
      <c r="N65" s="441">
        <f t="shared" ref="N65:N67" si="114">CE65</f>
        <v>0</v>
      </c>
      <c r="O65" s="29"/>
      <c r="P65" s="29"/>
      <c r="Q65" s="29"/>
      <c r="R65" s="29"/>
      <c r="S65" s="29"/>
      <c r="T65" s="29"/>
      <c r="U65" s="29"/>
      <c r="V65" s="29"/>
      <c r="W65" s="29"/>
      <c r="X65" s="29"/>
      <c r="Y65" s="29"/>
      <c r="Z65" s="29"/>
      <c r="AA65" s="29"/>
      <c r="AB65" s="29"/>
      <c r="AC65" s="29"/>
      <c r="AD65" s="29"/>
      <c r="AE65" s="29"/>
      <c r="AF65" s="29"/>
      <c r="AG65" s="29"/>
      <c r="AH65" s="29"/>
      <c r="AI65" s="29"/>
      <c r="AJ65" s="29"/>
      <c r="AK65" s="29"/>
      <c r="AL65" s="29"/>
      <c r="AM65" s="51"/>
      <c r="AS65" s="61"/>
      <c r="AT65" s="38"/>
      <c r="AU65" s="62"/>
      <c r="AW65" s="145"/>
      <c r="AX65" s="38"/>
      <c r="AY65" s="38"/>
      <c r="AZ65" s="38"/>
      <c r="BA65" s="38"/>
      <c r="BB65" s="38"/>
      <c r="BC65" s="38"/>
      <c r="BD65" s="38"/>
      <c r="BE65" s="38"/>
      <c r="BF65" s="38"/>
      <c r="BG65" s="38"/>
      <c r="BH65" s="38"/>
      <c r="BI65" s="38"/>
      <c r="BJ65" s="38"/>
      <c r="BK65" s="38"/>
      <c r="BL65" s="38"/>
      <c r="BM65" s="38"/>
      <c r="BN65" s="38"/>
      <c r="BO65" s="38"/>
      <c r="BP65" s="38"/>
      <c r="BQ65" s="38"/>
      <c r="BR65" s="38"/>
      <c r="BS65" s="38"/>
      <c r="BT65" s="38"/>
      <c r="BU65" s="38"/>
      <c r="BV65" s="38"/>
      <c r="BW65" s="38"/>
      <c r="BX65" s="38"/>
      <c r="BY65" s="38"/>
      <c r="BZ65" s="146"/>
      <c r="CB65" s="427">
        <f t="shared" ref="CB65:CB67" si="115">CG62+CG65</f>
        <v>0</v>
      </c>
      <c r="CC65" s="428">
        <f t="shared" ref="CC65:CC67" si="116">CH62+CH65</f>
        <v>0</v>
      </c>
      <c r="CD65" s="428">
        <f t="shared" ref="CD65:CD67" si="117">CI62+CI65</f>
        <v>0</v>
      </c>
      <c r="CE65" s="429">
        <f t="shared" ref="CE65:CE67" si="118">CJ62+CJ65</f>
        <v>0</v>
      </c>
      <c r="CG65" s="430"/>
      <c r="CH65" s="9"/>
      <c r="CI65" s="9"/>
      <c r="CJ65" s="431"/>
    </row>
    <row r="66" spans="1:88" x14ac:dyDescent="0.35">
      <c r="A66" s="399">
        <f>COUNTIF(AT59:AT61,B66)</f>
        <v>1</v>
      </c>
      <c r="B66" s="308" t="str">
        <f>設定!$F$6</f>
        <v>マルチ</v>
      </c>
      <c r="C66" s="308" t="str">
        <f>IF(COUNTIF('PLAN-マルチ'!$AO$29:$AO$125,B66&amp;"_"&amp;A56&amp;"_"&amp;B56)&gt;0,"計画コード有",IF(COUNTIF('PLAN-マルチ'!$AO$29:$AO$125,B66&amp;"_"&amp;A56&amp;"_"&amp;B56)&gt;1,"ﾀﾞﾌﾞﾘ有","未反映"))</f>
        <v>計画コード有</v>
      </c>
      <c r="D66" s="445" t="s">
        <v>2377</v>
      </c>
      <c r="E66" s="2" t="str">
        <f>E60</f>
        <v>マルチ</v>
      </c>
      <c r="F66" s="6"/>
      <c r="G66" s="6"/>
      <c r="H66" s="27" t="s">
        <v>2055</v>
      </c>
      <c r="I66" s="6"/>
      <c r="J66" s="33">
        <f t="shared" si="111"/>
        <v>0</v>
      </c>
      <c r="K66" s="442">
        <f t="shared" ref="K66:K67" si="119">CB66</f>
        <v>0</v>
      </c>
      <c r="L66" s="442">
        <f t="shared" si="112"/>
        <v>0</v>
      </c>
      <c r="M66" s="442">
        <f t="shared" si="113"/>
        <v>0</v>
      </c>
      <c r="N66" s="442">
        <f t="shared" si="114"/>
        <v>0</v>
      </c>
      <c r="O66" s="30"/>
      <c r="P66" s="30"/>
      <c r="Q66" s="30"/>
      <c r="R66" s="30"/>
      <c r="S66" s="30"/>
      <c r="T66" s="30"/>
      <c r="U66" s="30"/>
      <c r="V66" s="30"/>
      <c r="W66" s="30"/>
      <c r="X66" s="30"/>
      <c r="Y66" s="30"/>
      <c r="Z66" s="30"/>
      <c r="AA66" s="30"/>
      <c r="AB66" s="30"/>
      <c r="AC66" s="30"/>
      <c r="AD66" s="30"/>
      <c r="AE66" s="30"/>
      <c r="AF66" s="30"/>
      <c r="AG66" s="30"/>
      <c r="AH66" s="30"/>
      <c r="AI66" s="30"/>
      <c r="AJ66" s="30"/>
      <c r="AK66" s="30"/>
      <c r="AL66" s="30"/>
      <c r="AM66" s="52"/>
      <c r="AS66" s="61"/>
      <c r="AT66" s="38"/>
      <c r="AU66" s="62"/>
      <c r="AW66" s="145"/>
      <c r="AX66" s="38"/>
      <c r="AY66" s="38"/>
      <c r="AZ66" s="38"/>
      <c r="BA66" s="38"/>
      <c r="BB66" s="38"/>
      <c r="BC66" s="38"/>
      <c r="BD66" s="38"/>
      <c r="BE66" s="38"/>
      <c r="BF66" s="38"/>
      <c r="BG66" s="38"/>
      <c r="BH66" s="38"/>
      <c r="BI66" s="38"/>
      <c r="BJ66" s="38"/>
      <c r="BK66" s="38"/>
      <c r="BL66" s="38"/>
      <c r="BM66" s="38"/>
      <c r="BN66" s="38"/>
      <c r="BO66" s="38"/>
      <c r="BP66" s="38"/>
      <c r="BQ66" s="38"/>
      <c r="BR66" s="38"/>
      <c r="BS66" s="38"/>
      <c r="BT66" s="38"/>
      <c r="BU66" s="38"/>
      <c r="BV66" s="38"/>
      <c r="BW66" s="38"/>
      <c r="BX66" s="38"/>
      <c r="BY66" s="38"/>
      <c r="BZ66" s="146"/>
      <c r="CB66" s="427">
        <f t="shared" si="115"/>
        <v>0</v>
      </c>
      <c r="CC66" s="428">
        <f t="shared" si="116"/>
        <v>0</v>
      </c>
      <c r="CD66" s="428">
        <f t="shared" si="117"/>
        <v>0</v>
      </c>
      <c r="CE66" s="429">
        <f t="shared" si="118"/>
        <v>0</v>
      </c>
      <c r="CG66" s="430"/>
      <c r="CH66" s="9"/>
      <c r="CI66" s="9"/>
      <c r="CJ66" s="431"/>
    </row>
    <row r="67" spans="1:88" x14ac:dyDescent="0.35">
      <c r="A67" s="399">
        <f>COUNTIF(AT59:AT61,B67)</f>
        <v>0</v>
      </c>
      <c r="B67" s="308" t="str">
        <f>設定!$F$7</f>
        <v>50号機</v>
      </c>
      <c r="C67" s="308" t="str">
        <f>IF(COUNTIF('PLAN-SUB'!$AO$6:$AO$87,B67&amp;"_"&amp;A56&amp;"_"&amp;B56)&gt;0,"計画コード有",IF(COUNTIF('PLAN-SUB'!$AO$6:$AO$87,B67&amp;"_"&amp;A56&amp;"_"&amp;B56)&gt;1,"ﾀﾞﾌﾞﾘ有","未反映"))</f>
        <v>未反映</v>
      </c>
      <c r="D67" s="7"/>
      <c r="E67" s="2" t="str">
        <f>E61</f>
        <v>溶接1</v>
      </c>
      <c r="F67" s="7"/>
      <c r="G67" s="7"/>
      <c r="H67" s="27" t="s">
        <v>2067</v>
      </c>
      <c r="I67" s="7"/>
      <c r="J67" s="34">
        <f t="shared" si="111"/>
        <v>0</v>
      </c>
      <c r="K67" s="443">
        <f t="shared" si="119"/>
        <v>0</v>
      </c>
      <c r="L67" s="443">
        <f t="shared" si="112"/>
        <v>0</v>
      </c>
      <c r="M67" s="443">
        <f t="shared" si="113"/>
        <v>0</v>
      </c>
      <c r="N67" s="443">
        <f t="shared" si="114"/>
        <v>0</v>
      </c>
      <c r="O67" s="31"/>
      <c r="P67" s="31"/>
      <c r="Q67" s="31"/>
      <c r="R67" s="31"/>
      <c r="S67" s="31"/>
      <c r="T67" s="31"/>
      <c r="U67" s="31"/>
      <c r="V67" s="31"/>
      <c r="W67" s="31"/>
      <c r="X67" s="31"/>
      <c r="Y67" s="31"/>
      <c r="Z67" s="31"/>
      <c r="AA67" s="31"/>
      <c r="AB67" s="31"/>
      <c r="AC67" s="31"/>
      <c r="AD67" s="31"/>
      <c r="AE67" s="31"/>
      <c r="AF67" s="31"/>
      <c r="AG67" s="31"/>
      <c r="AH67" s="31"/>
      <c r="AI67" s="31"/>
      <c r="AJ67" s="31"/>
      <c r="AK67" s="31"/>
      <c r="AL67" s="31"/>
      <c r="AM67" s="53"/>
      <c r="AS67" s="61"/>
      <c r="AT67" s="38"/>
      <c r="AU67" s="62"/>
      <c r="AW67" s="145"/>
      <c r="AX67" s="38"/>
      <c r="AY67" s="38"/>
      <c r="AZ67" s="38"/>
      <c r="BA67" s="38"/>
      <c r="BB67" s="38"/>
      <c r="BC67" s="38"/>
      <c r="BD67" s="38"/>
      <c r="BE67" s="38"/>
      <c r="BF67" s="38"/>
      <c r="BG67" s="38"/>
      <c r="BH67" s="38"/>
      <c r="BI67" s="38"/>
      <c r="BJ67" s="38"/>
      <c r="BK67" s="38"/>
      <c r="BL67" s="38"/>
      <c r="BM67" s="38"/>
      <c r="BN67" s="38"/>
      <c r="BO67" s="38"/>
      <c r="BP67" s="38"/>
      <c r="BQ67" s="38"/>
      <c r="BR67" s="38"/>
      <c r="BS67" s="38"/>
      <c r="BT67" s="38"/>
      <c r="BU67" s="38"/>
      <c r="BV67" s="38"/>
      <c r="BW67" s="38"/>
      <c r="BX67" s="38"/>
      <c r="BY67" s="38"/>
      <c r="BZ67" s="146"/>
      <c r="CB67" s="427">
        <f t="shared" si="115"/>
        <v>0</v>
      </c>
      <c r="CC67" s="428">
        <f t="shared" si="116"/>
        <v>0</v>
      </c>
      <c r="CD67" s="428">
        <f t="shared" si="117"/>
        <v>0</v>
      </c>
      <c r="CE67" s="429">
        <f t="shared" si="118"/>
        <v>0</v>
      </c>
      <c r="CG67" s="430"/>
      <c r="CH67" s="9"/>
      <c r="CI67" s="9"/>
      <c r="CJ67" s="431"/>
    </row>
    <row r="68" spans="1:88" x14ac:dyDescent="0.35">
      <c r="A68" s="399">
        <f>COUNTIF(AT59:AT61,B68)</f>
        <v>1</v>
      </c>
      <c r="B68" s="308" t="str">
        <f>設定!$F$8</f>
        <v>RF,S/A</v>
      </c>
      <c r="C68" s="308" t="str">
        <f>IF(COUNTIF('PLAN-SUB'!$AO$6:$AO$87,B68&amp;"_"&amp;A56&amp;"_"&amp;B56)&gt;0,"計画コード有",IF(COUNTIF('PLAN-SUB'!$AO$6:$AO$87,B68&amp;"_"&amp;A56&amp;"_"&amp;B56)&gt;1,"ﾀﾞﾌﾞﾘ有","未反映"))</f>
        <v>計画コード有</v>
      </c>
      <c r="D68" s="22" t="s">
        <v>2059</v>
      </c>
      <c r="E68" s="2" t="str">
        <f t="shared" ref="E68:G69" si="120">E59</f>
        <v>RF,S/A</v>
      </c>
      <c r="F68" s="43">
        <f t="shared" si="120"/>
        <v>0</v>
      </c>
      <c r="G68" s="28">
        <f t="shared" si="120"/>
        <v>110</v>
      </c>
      <c r="H68" s="5"/>
      <c r="I68" s="5"/>
      <c r="J68" s="32">
        <f t="shared" ca="1" si="111"/>
        <v>400</v>
      </c>
      <c r="K68" s="32">
        <f t="shared" ref="K68:AM68" ca="1" si="121">K59+K62+K65</f>
        <v>200</v>
      </c>
      <c r="L68" s="32">
        <f t="shared" ca="1" si="121"/>
        <v>0</v>
      </c>
      <c r="M68" s="32">
        <f t="shared" ca="1" si="121"/>
        <v>0</v>
      </c>
      <c r="N68" s="32">
        <f t="shared" ca="1" si="121"/>
        <v>0</v>
      </c>
      <c r="O68" s="32">
        <f t="shared" ca="1" si="121"/>
        <v>0</v>
      </c>
      <c r="P68" s="32">
        <f t="shared" ca="1" si="121"/>
        <v>0</v>
      </c>
      <c r="Q68" s="32">
        <f t="shared" ca="1" si="121"/>
        <v>0</v>
      </c>
      <c r="R68" s="32">
        <f t="shared" ca="1" si="121"/>
        <v>0</v>
      </c>
      <c r="S68" s="32">
        <f t="shared" ca="1" si="121"/>
        <v>0</v>
      </c>
      <c r="T68" s="32">
        <f t="shared" ca="1" si="121"/>
        <v>0</v>
      </c>
      <c r="U68" s="32">
        <f t="shared" ca="1" si="121"/>
        <v>0</v>
      </c>
      <c r="V68" s="32">
        <f t="shared" ca="1" si="121"/>
        <v>0</v>
      </c>
      <c r="W68" s="32">
        <f t="shared" ca="1" si="121"/>
        <v>0</v>
      </c>
      <c r="X68" s="32">
        <f t="shared" ca="1" si="121"/>
        <v>0</v>
      </c>
      <c r="Y68" s="32">
        <f t="shared" ca="1" si="121"/>
        <v>0</v>
      </c>
      <c r="Z68" s="32">
        <f t="shared" ca="1" si="121"/>
        <v>0</v>
      </c>
      <c r="AA68" s="32">
        <f t="shared" ca="1" si="121"/>
        <v>100</v>
      </c>
      <c r="AB68" s="32">
        <f t="shared" ca="1" si="121"/>
        <v>0</v>
      </c>
      <c r="AC68" s="32">
        <f t="shared" ca="1" si="121"/>
        <v>0</v>
      </c>
      <c r="AD68" s="32">
        <f t="shared" ca="1" si="121"/>
        <v>100</v>
      </c>
      <c r="AE68" s="32">
        <f t="shared" ca="1" si="121"/>
        <v>0</v>
      </c>
      <c r="AF68" s="32">
        <f t="shared" ca="1" si="121"/>
        <v>0</v>
      </c>
      <c r="AG68" s="32">
        <f t="shared" ca="1" si="121"/>
        <v>0</v>
      </c>
      <c r="AH68" s="32">
        <f t="shared" ca="1" si="121"/>
        <v>0</v>
      </c>
      <c r="AI68" s="32">
        <f t="shared" ca="1" si="121"/>
        <v>0</v>
      </c>
      <c r="AJ68" s="32">
        <f t="shared" ca="1" si="121"/>
        <v>0</v>
      </c>
      <c r="AK68" s="32">
        <f t="shared" ca="1" si="121"/>
        <v>0</v>
      </c>
      <c r="AL68" s="32">
        <f t="shared" ca="1" si="121"/>
        <v>0</v>
      </c>
      <c r="AM68" s="54">
        <f t="shared" ca="1" si="121"/>
        <v>0</v>
      </c>
      <c r="AS68" s="97" t="str">
        <f>$E68&amp;"_"&amp;$A56&amp;"_"&amp;$B56</f>
        <v>RF,S/A_50100K88 B500XA_CBU</v>
      </c>
      <c r="AT68" s="97" t="str">
        <f>A60</f>
        <v>50100</v>
      </c>
      <c r="AU68" s="97" t="str">
        <f>A61</f>
        <v>K88-B500</v>
      </c>
      <c r="AW68" s="147" t="str">
        <f>E68</f>
        <v>RF,S/A</v>
      </c>
      <c r="AX68" s="150">
        <f t="shared" ref="AX68:BG70" ca="1" si="122">K68*$G68</f>
        <v>22000</v>
      </c>
      <c r="AY68" s="150">
        <f t="shared" ca="1" si="122"/>
        <v>0</v>
      </c>
      <c r="AZ68" s="150">
        <f t="shared" ca="1" si="122"/>
        <v>0</v>
      </c>
      <c r="BA68" s="150">
        <f t="shared" ca="1" si="122"/>
        <v>0</v>
      </c>
      <c r="BB68" s="150">
        <f t="shared" ca="1" si="122"/>
        <v>0</v>
      </c>
      <c r="BC68" s="150">
        <f t="shared" ca="1" si="122"/>
        <v>0</v>
      </c>
      <c r="BD68" s="150">
        <f t="shared" ca="1" si="122"/>
        <v>0</v>
      </c>
      <c r="BE68" s="150">
        <f t="shared" ca="1" si="122"/>
        <v>0</v>
      </c>
      <c r="BF68" s="150">
        <f t="shared" ca="1" si="122"/>
        <v>0</v>
      </c>
      <c r="BG68" s="150">
        <f t="shared" ca="1" si="122"/>
        <v>0</v>
      </c>
      <c r="BH68" s="150">
        <f t="shared" ref="BH68:BQ70" ca="1" si="123">U68*$G68</f>
        <v>0</v>
      </c>
      <c r="BI68" s="150">
        <f t="shared" ca="1" si="123"/>
        <v>0</v>
      </c>
      <c r="BJ68" s="150">
        <f t="shared" ca="1" si="123"/>
        <v>0</v>
      </c>
      <c r="BK68" s="150">
        <f t="shared" ca="1" si="123"/>
        <v>0</v>
      </c>
      <c r="BL68" s="150">
        <f t="shared" ca="1" si="123"/>
        <v>0</v>
      </c>
      <c r="BM68" s="150">
        <f t="shared" ca="1" si="123"/>
        <v>0</v>
      </c>
      <c r="BN68" s="150">
        <f t="shared" ca="1" si="123"/>
        <v>11000</v>
      </c>
      <c r="BO68" s="150">
        <f t="shared" ca="1" si="123"/>
        <v>0</v>
      </c>
      <c r="BP68" s="150">
        <f t="shared" ca="1" si="123"/>
        <v>0</v>
      </c>
      <c r="BQ68" s="150">
        <f t="shared" ca="1" si="123"/>
        <v>11000</v>
      </c>
      <c r="BR68" s="150">
        <f t="shared" ref="BR68:BZ70" ca="1" si="124">AE68*$G68</f>
        <v>0</v>
      </c>
      <c r="BS68" s="150">
        <f t="shared" ca="1" si="124"/>
        <v>0</v>
      </c>
      <c r="BT68" s="150">
        <f t="shared" ca="1" si="124"/>
        <v>0</v>
      </c>
      <c r="BU68" s="150">
        <f t="shared" ca="1" si="124"/>
        <v>0</v>
      </c>
      <c r="BV68" s="150">
        <f t="shared" ca="1" si="124"/>
        <v>0</v>
      </c>
      <c r="BW68" s="150">
        <f t="shared" ca="1" si="124"/>
        <v>0</v>
      </c>
      <c r="BX68" s="150">
        <f t="shared" ca="1" si="124"/>
        <v>0</v>
      </c>
      <c r="BY68" s="150">
        <f t="shared" ca="1" si="124"/>
        <v>0</v>
      </c>
      <c r="BZ68" s="151">
        <f t="shared" ca="1" si="124"/>
        <v>0</v>
      </c>
      <c r="CB68" s="145"/>
      <c r="CC68" s="38"/>
      <c r="CD68" s="38"/>
      <c r="CE68" s="146"/>
      <c r="CG68" s="433">
        <v>200</v>
      </c>
      <c r="CH68" s="434">
        <v>0</v>
      </c>
      <c r="CI68" s="434">
        <v>0</v>
      </c>
      <c r="CJ68" s="435">
        <v>0</v>
      </c>
    </row>
    <row r="69" spans="1:88" x14ac:dyDescent="0.35">
      <c r="A69" s="399">
        <f>COUNTIF(AT59:AT61,B69)</f>
        <v>0</v>
      </c>
      <c r="B69" s="308" t="str">
        <f>設定!$F$9</f>
        <v>T/T</v>
      </c>
      <c r="C69" s="308" t="str">
        <f>IF(COUNTIF('PLAN-SUB'!$AO$6:$AO$87,B69&amp;"_"&amp;A56&amp;"_"&amp;B56)&gt;0,"計画コード有",IF(COUNTIF('PLAN-SUB'!$AO$6:$AO$87,B69&amp;"_"&amp;A56&amp;"_"&amp;B56)&gt;1,"ﾀﾞﾌﾞﾘ有","未反映"))</f>
        <v>未反映</v>
      </c>
      <c r="D69" s="6"/>
      <c r="E69" s="2" t="str">
        <f t="shared" si="120"/>
        <v>マルチ</v>
      </c>
      <c r="F69" s="43">
        <f t="shared" si="120"/>
        <v>0</v>
      </c>
      <c r="G69" s="28">
        <f t="shared" si="120"/>
        <v>133</v>
      </c>
      <c r="H69" s="6"/>
      <c r="I69" s="6"/>
      <c r="J69" s="33">
        <f t="shared" ca="1" si="111"/>
        <v>500</v>
      </c>
      <c r="K69" s="33">
        <f ca="1">K60+K63+K66</f>
        <v>100</v>
      </c>
      <c r="L69" s="33">
        <f t="shared" ref="L69:AM69" ca="1" si="125">L60+L63+L66</f>
        <v>200</v>
      </c>
      <c r="M69" s="33">
        <f t="shared" ca="1" si="125"/>
        <v>0</v>
      </c>
      <c r="N69" s="33">
        <f t="shared" ca="1" si="125"/>
        <v>0</v>
      </c>
      <c r="O69" s="33">
        <f t="shared" ca="1" si="125"/>
        <v>0</v>
      </c>
      <c r="P69" s="33">
        <f t="shared" ca="1" si="125"/>
        <v>0</v>
      </c>
      <c r="Q69" s="33">
        <f t="shared" ca="1" si="125"/>
        <v>0</v>
      </c>
      <c r="R69" s="33">
        <f t="shared" ca="1" si="125"/>
        <v>0</v>
      </c>
      <c r="S69" s="33">
        <f t="shared" ca="1" si="125"/>
        <v>0</v>
      </c>
      <c r="T69" s="33">
        <f t="shared" ca="1" si="125"/>
        <v>0</v>
      </c>
      <c r="U69" s="33">
        <f t="shared" ca="1" si="125"/>
        <v>0</v>
      </c>
      <c r="V69" s="33">
        <f t="shared" ca="1" si="125"/>
        <v>0</v>
      </c>
      <c r="W69" s="33">
        <f t="shared" ca="1" si="125"/>
        <v>0</v>
      </c>
      <c r="X69" s="33">
        <f t="shared" ca="1" si="125"/>
        <v>0</v>
      </c>
      <c r="Y69" s="33">
        <f t="shared" ca="1" si="125"/>
        <v>0</v>
      </c>
      <c r="Z69" s="33">
        <f t="shared" ca="1" si="125"/>
        <v>0</v>
      </c>
      <c r="AA69" s="33">
        <f t="shared" ca="1" si="125"/>
        <v>50</v>
      </c>
      <c r="AB69" s="33">
        <f t="shared" ca="1" si="125"/>
        <v>50</v>
      </c>
      <c r="AC69" s="33">
        <f t="shared" ca="1" si="125"/>
        <v>0</v>
      </c>
      <c r="AD69" s="33">
        <f t="shared" ca="1" si="125"/>
        <v>0</v>
      </c>
      <c r="AE69" s="33">
        <f t="shared" ca="1" si="125"/>
        <v>100</v>
      </c>
      <c r="AF69" s="33">
        <f t="shared" ca="1" si="125"/>
        <v>0</v>
      </c>
      <c r="AG69" s="33">
        <f t="shared" ca="1" si="125"/>
        <v>0</v>
      </c>
      <c r="AH69" s="33">
        <f t="shared" ca="1" si="125"/>
        <v>0</v>
      </c>
      <c r="AI69" s="33">
        <f t="shared" ca="1" si="125"/>
        <v>0</v>
      </c>
      <c r="AJ69" s="33">
        <f t="shared" ca="1" si="125"/>
        <v>0</v>
      </c>
      <c r="AK69" s="33">
        <f t="shared" ca="1" si="125"/>
        <v>0</v>
      </c>
      <c r="AL69" s="33">
        <f t="shared" ca="1" si="125"/>
        <v>0</v>
      </c>
      <c r="AM69" s="55">
        <f t="shared" ca="1" si="125"/>
        <v>0</v>
      </c>
      <c r="AS69" s="98" t="str">
        <f>$E69&amp;"_"&amp;$A56&amp;"_"&amp;$B56</f>
        <v>マルチ_50100K88 B500XA_CBU</v>
      </c>
      <c r="AT69" s="98" t="str">
        <f>A60</f>
        <v>50100</v>
      </c>
      <c r="AU69" s="98" t="str">
        <f>A61</f>
        <v>K88-B500</v>
      </c>
      <c r="AW69" s="148" t="str">
        <f>E69</f>
        <v>マルチ</v>
      </c>
      <c r="AX69" s="152">
        <f t="shared" ca="1" si="122"/>
        <v>13300</v>
      </c>
      <c r="AY69" s="152">
        <f t="shared" ca="1" si="122"/>
        <v>26600</v>
      </c>
      <c r="AZ69" s="152">
        <f t="shared" ca="1" si="122"/>
        <v>0</v>
      </c>
      <c r="BA69" s="152">
        <f t="shared" ca="1" si="122"/>
        <v>0</v>
      </c>
      <c r="BB69" s="152">
        <f t="shared" ca="1" si="122"/>
        <v>0</v>
      </c>
      <c r="BC69" s="152">
        <f t="shared" ca="1" si="122"/>
        <v>0</v>
      </c>
      <c r="BD69" s="152">
        <f t="shared" ca="1" si="122"/>
        <v>0</v>
      </c>
      <c r="BE69" s="152">
        <f t="shared" ca="1" si="122"/>
        <v>0</v>
      </c>
      <c r="BF69" s="152">
        <f t="shared" ca="1" si="122"/>
        <v>0</v>
      </c>
      <c r="BG69" s="152">
        <f t="shared" ca="1" si="122"/>
        <v>0</v>
      </c>
      <c r="BH69" s="152">
        <f t="shared" ca="1" si="123"/>
        <v>0</v>
      </c>
      <c r="BI69" s="152">
        <f t="shared" ca="1" si="123"/>
        <v>0</v>
      </c>
      <c r="BJ69" s="152">
        <f t="shared" ca="1" si="123"/>
        <v>0</v>
      </c>
      <c r="BK69" s="152">
        <f t="shared" ca="1" si="123"/>
        <v>0</v>
      </c>
      <c r="BL69" s="152">
        <f t="shared" ca="1" si="123"/>
        <v>0</v>
      </c>
      <c r="BM69" s="152">
        <f t="shared" ca="1" si="123"/>
        <v>0</v>
      </c>
      <c r="BN69" s="152">
        <f t="shared" ca="1" si="123"/>
        <v>6650</v>
      </c>
      <c r="BO69" s="152">
        <f t="shared" ca="1" si="123"/>
        <v>6650</v>
      </c>
      <c r="BP69" s="152">
        <f t="shared" ca="1" si="123"/>
        <v>0</v>
      </c>
      <c r="BQ69" s="152">
        <f t="shared" ca="1" si="123"/>
        <v>0</v>
      </c>
      <c r="BR69" s="152">
        <f t="shared" ca="1" si="124"/>
        <v>13300</v>
      </c>
      <c r="BS69" s="152">
        <f t="shared" ca="1" si="124"/>
        <v>0</v>
      </c>
      <c r="BT69" s="152">
        <f t="shared" ca="1" si="124"/>
        <v>0</v>
      </c>
      <c r="BU69" s="152">
        <f t="shared" ca="1" si="124"/>
        <v>0</v>
      </c>
      <c r="BV69" s="152">
        <f t="shared" ca="1" si="124"/>
        <v>0</v>
      </c>
      <c r="BW69" s="152">
        <f t="shared" ca="1" si="124"/>
        <v>0</v>
      </c>
      <c r="BX69" s="152">
        <f t="shared" ca="1" si="124"/>
        <v>0</v>
      </c>
      <c r="BY69" s="152">
        <f t="shared" ca="1" si="124"/>
        <v>0</v>
      </c>
      <c r="BZ69" s="153">
        <f t="shared" ca="1" si="124"/>
        <v>0</v>
      </c>
      <c r="CB69" s="145"/>
      <c r="CC69" s="38"/>
      <c r="CD69" s="38"/>
      <c r="CE69" s="146"/>
      <c r="CG69" s="433">
        <v>100</v>
      </c>
      <c r="CH69" s="434">
        <v>200</v>
      </c>
      <c r="CI69" s="434">
        <v>0</v>
      </c>
      <c r="CJ69" s="435">
        <v>0</v>
      </c>
    </row>
    <row r="70" spans="1:88" ht="15.5" thickBot="1" x14ac:dyDescent="0.4">
      <c r="A70" s="399">
        <f>COUNTIF(AT59:AT61,B70)</f>
        <v>0</v>
      </c>
      <c r="B70" s="309">
        <f>設定!$F$10</f>
        <v>0</v>
      </c>
      <c r="C70" s="309"/>
      <c r="D70" s="56"/>
      <c r="E70" s="2" t="str">
        <f t="shared" ref="E70:G70" si="126">E61</f>
        <v>溶接1</v>
      </c>
      <c r="F70" s="57">
        <f t="shared" si="126"/>
        <v>0</v>
      </c>
      <c r="G70" s="58">
        <f t="shared" si="126"/>
        <v>133</v>
      </c>
      <c r="H70" s="56"/>
      <c r="I70" s="56"/>
      <c r="J70" s="59">
        <f t="shared" ca="1" si="111"/>
        <v>0</v>
      </c>
      <c r="K70" s="59">
        <f t="shared" ref="K70:AM70" ca="1" si="127">K61+K64+K67</f>
        <v>0</v>
      </c>
      <c r="L70" s="59">
        <f t="shared" ca="1" si="127"/>
        <v>0</v>
      </c>
      <c r="M70" s="59">
        <f t="shared" ca="1" si="127"/>
        <v>0</v>
      </c>
      <c r="N70" s="59">
        <f t="shared" ca="1" si="127"/>
        <v>0</v>
      </c>
      <c r="O70" s="59">
        <f t="shared" ca="1" si="127"/>
        <v>0</v>
      </c>
      <c r="P70" s="59">
        <f t="shared" ca="1" si="127"/>
        <v>0</v>
      </c>
      <c r="Q70" s="59">
        <f t="shared" ca="1" si="127"/>
        <v>0</v>
      </c>
      <c r="R70" s="59">
        <f t="shared" ca="1" si="127"/>
        <v>0</v>
      </c>
      <c r="S70" s="59">
        <f t="shared" ca="1" si="127"/>
        <v>0</v>
      </c>
      <c r="T70" s="59">
        <f t="shared" ca="1" si="127"/>
        <v>0</v>
      </c>
      <c r="U70" s="59">
        <f t="shared" ca="1" si="127"/>
        <v>0</v>
      </c>
      <c r="V70" s="59">
        <f t="shared" ca="1" si="127"/>
        <v>0</v>
      </c>
      <c r="W70" s="59">
        <f t="shared" ca="1" si="127"/>
        <v>0</v>
      </c>
      <c r="X70" s="59">
        <f t="shared" ca="1" si="127"/>
        <v>0</v>
      </c>
      <c r="Y70" s="59">
        <f t="shared" ca="1" si="127"/>
        <v>0</v>
      </c>
      <c r="Z70" s="59">
        <f t="shared" ca="1" si="127"/>
        <v>0</v>
      </c>
      <c r="AA70" s="59">
        <f t="shared" ca="1" si="127"/>
        <v>0</v>
      </c>
      <c r="AB70" s="59">
        <f t="shared" ca="1" si="127"/>
        <v>0</v>
      </c>
      <c r="AC70" s="59">
        <f t="shared" ca="1" si="127"/>
        <v>0</v>
      </c>
      <c r="AD70" s="59">
        <f t="shared" ca="1" si="127"/>
        <v>0</v>
      </c>
      <c r="AE70" s="59">
        <f t="shared" ca="1" si="127"/>
        <v>0</v>
      </c>
      <c r="AF70" s="59">
        <f t="shared" ca="1" si="127"/>
        <v>0</v>
      </c>
      <c r="AG70" s="59">
        <f t="shared" ca="1" si="127"/>
        <v>0</v>
      </c>
      <c r="AH70" s="59">
        <f t="shared" ca="1" si="127"/>
        <v>0</v>
      </c>
      <c r="AI70" s="59">
        <f t="shared" ca="1" si="127"/>
        <v>0</v>
      </c>
      <c r="AJ70" s="59">
        <f t="shared" ca="1" si="127"/>
        <v>0</v>
      </c>
      <c r="AK70" s="59">
        <f t="shared" ca="1" si="127"/>
        <v>0</v>
      </c>
      <c r="AL70" s="59">
        <f t="shared" ca="1" si="127"/>
        <v>0</v>
      </c>
      <c r="AM70" s="60">
        <f t="shared" ca="1" si="127"/>
        <v>0</v>
      </c>
      <c r="AS70" s="99" t="str">
        <f>$E70&amp;"_"&amp;$A56&amp;"_"&amp;$B56</f>
        <v>溶接1_50100K88 B500XA_CBU</v>
      </c>
      <c r="AT70" s="99" t="str">
        <f>A60</f>
        <v>50100</v>
      </c>
      <c r="AU70" s="99" t="str">
        <f>A61</f>
        <v>K88-B500</v>
      </c>
      <c r="AW70" s="149" t="str">
        <f>E70</f>
        <v>溶接1</v>
      </c>
      <c r="AX70" s="154">
        <f t="shared" ca="1" si="122"/>
        <v>0</v>
      </c>
      <c r="AY70" s="154">
        <f t="shared" ca="1" si="122"/>
        <v>0</v>
      </c>
      <c r="AZ70" s="154">
        <f t="shared" ca="1" si="122"/>
        <v>0</v>
      </c>
      <c r="BA70" s="154">
        <f t="shared" ca="1" si="122"/>
        <v>0</v>
      </c>
      <c r="BB70" s="154">
        <f t="shared" ca="1" si="122"/>
        <v>0</v>
      </c>
      <c r="BC70" s="154">
        <f t="shared" ca="1" si="122"/>
        <v>0</v>
      </c>
      <c r="BD70" s="154">
        <f t="shared" ca="1" si="122"/>
        <v>0</v>
      </c>
      <c r="BE70" s="154">
        <f t="shared" ca="1" si="122"/>
        <v>0</v>
      </c>
      <c r="BF70" s="154">
        <f t="shared" ca="1" si="122"/>
        <v>0</v>
      </c>
      <c r="BG70" s="154">
        <f t="shared" ca="1" si="122"/>
        <v>0</v>
      </c>
      <c r="BH70" s="154">
        <f t="shared" ca="1" si="123"/>
        <v>0</v>
      </c>
      <c r="BI70" s="154">
        <f t="shared" ca="1" si="123"/>
        <v>0</v>
      </c>
      <c r="BJ70" s="154">
        <f t="shared" ca="1" si="123"/>
        <v>0</v>
      </c>
      <c r="BK70" s="154">
        <f t="shared" ca="1" si="123"/>
        <v>0</v>
      </c>
      <c r="BL70" s="154">
        <f t="shared" ca="1" si="123"/>
        <v>0</v>
      </c>
      <c r="BM70" s="154">
        <f t="shared" ca="1" si="123"/>
        <v>0</v>
      </c>
      <c r="BN70" s="154">
        <f t="shared" ca="1" si="123"/>
        <v>0</v>
      </c>
      <c r="BO70" s="154">
        <f t="shared" ca="1" si="123"/>
        <v>0</v>
      </c>
      <c r="BP70" s="154">
        <f t="shared" ca="1" si="123"/>
        <v>0</v>
      </c>
      <c r="BQ70" s="154">
        <f t="shared" ca="1" si="123"/>
        <v>0</v>
      </c>
      <c r="BR70" s="154">
        <f t="shared" ca="1" si="124"/>
        <v>0</v>
      </c>
      <c r="BS70" s="154">
        <f t="shared" ca="1" si="124"/>
        <v>0</v>
      </c>
      <c r="BT70" s="154">
        <f t="shared" ca="1" si="124"/>
        <v>0</v>
      </c>
      <c r="BU70" s="154">
        <f t="shared" ca="1" si="124"/>
        <v>0</v>
      </c>
      <c r="BV70" s="154">
        <f t="shared" ca="1" si="124"/>
        <v>0</v>
      </c>
      <c r="BW70" s="154">
        <f t="shared" ca="1" si="124"/>
        <v>0</v>
      </c>
      <c r="BX70" s="154">
        <f t="shared" ca="1" si="124"/>
        <v>0</v>
      </c>
      <c r="BY70" s="154">
        <f t="shared" ca="1" si="124"/>
        <v>0</v>
      </c>
      <c r="BZ70" s="155">
        <f t="shared" ca="1" si="124"/>
        <v>0</v>
      </c>
      <c r="CB70" s="422"/>
      <c r="CC70" s="423"/>
      <c r="CD70" s="423"/>
      <c r="CE70" s="424"/>
      <c r="CG70" s="436">
        <v>0</v>
      </c>
      <c r="CH70" s="437">
        <v>0</v>
      </c>
      <c r="CI70" s="437">
        <v>0</v>
      </c>
      <c r="CJ70" s="438">
        <v>0</v>
      </c>
    </row>
    <row r="71" spans="1:88" x14ac:dyDescent="0.35">
      <c r="A71" s="46" t="s">
        <v>1575</v>
      </c>
      <c r="B71" s="47" t="s">
        <v>2082</v>
      </c>
      <c r="C71" s="101" t="s">
        <v>3</v>
      </c>
      <c r="D71" s="128"/>
      <c r="E71" s="129"/>
      <c r="F71" s="129" t="s">
        <v>2130</v>
      </c>
      <c r="G71" s="130" t="str">
        <f>IF($B71="CKD","CKD",_xlfn.XLOOKUP($A71,AF所要量!$AF$4:$AF$1001,AF所要量!$AG$4:$AG$1001,"",,))</f>
        <v>COM</v>
      </c>
      <c r="H71" s="131"/>
      <c r="I71" s="132">
        <f>SUM(K71:N71)</f>
        <v>300</v>
      </c>
      <c r="J71" s="132">
        <f>SUM(O71:AM71)</f>
        <v>200</v>
      </c>
      <c r="K71" s="439">
        <f>CB71</f>
        <v>100</v>
      </c>
      <c r="L71" s="439">
        <f t="shared" ref="L71:L72" si="128">CC71</f>
        <v>100</v>
      </c>
      <c r="M71" s="439">
        <f t="shared" ref="M71:M72" si="129">CD71</f>
        <v>100</v>
      </c>
      <c r="N71" s="439">
        <f t="shared" ref="N71:N72" si="130">CE71</f>
        <v>0</v>
      </c>
      <c r="O71" s="132">
        <f>SUMIF(AF所要量!$AK$4:$AK$1001,$AS71,AF所要量!E$4:E$1001)</f>
        <v>0</v>
      </c>
      <c r="P71" s="132">
        <f>SUMIF(AF所要量!$AK$4:$AK$1001,$AS71,AF所要量!F$4:F$1001)</f>
        <v>0</v>
      </c>
      <c r="Q71" s="132">
        <f>SUMIF(AF所要量!$AK$4:$AK$1001,$AS71,AF所要量!G$4:G$1001)</f>
        <v>0</v>
      </c>
      <c r="R71" s="132">
        <f>SUMIF(AF所要量!$AK$4:$AK$1001,$AS71,AF所要量!H$4:H$1001)</f>
        <v>0</v>
      </c>
      <c r="S71" s="132">
        <f>SUMIF(AF所要量!$AK$4:$AK$1001,$AS71,AF所要量!I$4:I$1001)</f>
        <v>0</v>
      </c>
      <c r="T71" s="132">
        <f>SUMIF(AF所要量!$AK$4:$AK$1001,$AS71,AF所要量!J$4:J$1001)</f>
        <v>0</v>
      </c>
      <c r="U71" s="132">
        <f>SUMIF(AF所要量!$AK$4:$AK$1001,$AS71,AF所要量!K$4:K$1001)</f>
        <v>0</v>
      </c>
      <c r="V71" s="132">
        <f>SUMIF(AF所要量!$AK$4:$AK$1001,$AS71,AF所要量!L$4:L$1001)</f>
        <v>0</v>
      </c>
      <c r="W71" s="132">
        <f>SUMIF(AF所要量!$AK$4:$AK$1001,$AS71,AF所要量!M$4:M$1001)</f>
        <v>0</v>
      </c>
      <c r="X71" s="132">
        <f>SUMIF(AF所要量!$AK$4:$AK$1001,$AS71,AF所要量!N$4:N$1001)</f>
        <v>0</v>
      </c>
      <c r="Y71" s="132">
        <f>SUMIF(AF所要量!$AK$4:$AK$1001,$AS71,AF所要量!O$4:O$1001)</f>
        <v>0</v>
      </c>
      <c r="Z71" s="132">
        <f>SUMIF(AF所要量!$AK$4:$AK$1001,$AS71,AF所要量!P$4:P$1001)</f>
        <v>0</v>
      </c>
      <c r="AA71" s="132">
        <f>SUMIF(AF所要量!$AK$4:$AK$1001,$AS71,AF所要量!Q$4:Q$1001)</f>
        <v>0</v>
      </c>
      <c r="AB71" s="132">
        <f>SUMIF(AF所要量!$AK$4:$AK$1001,$AS71,AF所要量!R$4:R$1001)</f>
        <v>0</v>
      </c>
      <c r="AC71" s="132">
        <f>SUMIF(AF所要量!$AK$4:$AK$1001,$AS71,AF所要量!S$4:S$1001)</f>
        <v>0</v>
      </c>
      <c r="AD71" s="132">
        <f>SUMIF(AF所要量!$AK$4:$AK$1001,$AS71,AF所要量!T$4:T$1001)</f>
        <v>0</v>
      </c>
      <c r="AE71" s="132">
        <f>SUMIF(AF所要量!$AK$4:$AK$1001,$AS71,AF所要量!U$4:U$1001)</f>
        <v>0</v>
      </c>
      <c r="AF71" s="132">
        <f>SUMIF(AF所要量!$AK$4:$AK$1001,$AS71,AF所要量!V$4:V$1001)</f>
        <v>0</v>
      </c>
      <c r="AG71" s="132">
        <f>SUMIF(AF所要量!$AK$4:$AK$1001,$AS71,AF所要量!W$4:W$1001)</f>
        <v>0</v>
      </c>
      <c r="AH71" s="132">
        <f>SUMIF(AF所要量!$AK$4:$AK$1001,$AS71,AF所要量!X$4:X$1001)</f>
        <v>200</v>
      </c>
      <c r="AI71" s="132">
        <f>SUMIF(AF所要量!$AK$4:$AK$1001,$AS71,AF所要量!Y$4:Y$1001)</f>
        <v>0</v>
      </c>
      <c r="AJ71" s="132">
        <f>SUMIF(AF所要量!$AK$4:$AK$1001,$AS71,AF所要量!Z$4:Z$1001)</f>
        <v>0</v>
      </c>
      <c r="AK71" s="132">
        <f>SUMIF(AF所要量!$AK$4:$AK$1001,$AS71,AF所要量!AA$4:AA$1001)</f>
        <v>0</v>
      </c>
      <c r="AL71" s="132">
        <f>SUMIF(AF所要量!$AK$4:$AK$1001,$AS71,AF所要量!AB$4:AB$1001)</f>
        <v>0</v>
      </c>
      <c r="AM71" s="133">
        <f>SUMIF(AF所要量!$AK$4:$AK$1001,$AS71,AF所要量!AC$4:AC$1001)</f>
        <v>0</v>
      </c>
      <c r="AS71" s="2" t="str">
        <f>$A71&amp;"_"&amp;$B71</f>
        <v>50100K88 J400XA_CBU</v>
      </c>
      <c r="AT71" s="96"/>
      <c r="AU71" s="63"/>
      <c r="AW71" s="142"/>
      <c r="AX71" s="143"/>
      <c r="AY71" s="143"/>
      <c r="AZ71" s="143"/>
      <c r="BA71" s="143"/>
      <c r="BB71" s="143"/>
      <c r="BC71" s="143"/>
      <c r="BD71" s="143"/>
      <c r="BE71" s="143"/>
      <c r="BF71" s="143"/>
      <c r="BG71" s="143"/>
      <c r="BH71" s="143"/>
      <c r="BI71" s="143"/>
      <c r="BJ71" s="143"/>
      <c r="BK71" s="143"/>
      <c r="BL71" s="143"/>
      <c r="BM71" s="143"/>
      <c r="BN71" s="143"/>
      <c r="BO71" s="143"/>
      <c r="BP71" s="143"/>
      <c r="BQ71" s="143"/>
      <c r="BR71" s="143"/>
      <c r="BS71" s="143"/>
      <c r="BT71" s="143"/>
      <c r="BU71" s="143"/>
      <c r="BV71" s="143"/>
      <c r="BW71" s="143"/>
      <c r="BX71" s="143"/>
      <c r="BY71" s="143"/>
      <c r="BZ71" s="144"/>
      <c r="CB71" s="425">
        <f t="shared" ref="CB71:CB72" si="131">CG71</f>
        <v>100</v>
      </c>
      <c r="CC71" s="271">
        <f t="shared" ref="CC71:CC72" si="132">CH71</f>
        <v>100</v>
      </c>
      <c r="CD71" s="271">
        <f t="shared" ref="CD71:CD72" si="133">CI71</f>
        <v>100</v>
      </c>
      <c r="CE71" s="272">
        <f t="shared" ref="CE71:CE72" si="134">CJ71</f>
        <v>0</v>
      </c>
      <c r="CG71" s="418">
        <v>100</v>
      </c>
      <c r="CH71" s="416">
        <v>100</v>
      </c>
      <c r="CI71" s="416">
        <v>100</v>
      </c>
      <c r="CJ71" s="419">
        <v>0</v>
      </c>
    </row>
    <row r="72" spans="1:88" x14ac:dyDescent="0.35">
      <c r="A72" s="119"/>
      <c r="B72" s="6"/>
      <c r="C72" s="120"/>
      <c r="D72" s="134"/>
      <c r="E72" s="135"/>
      <c r="F72" s="135"/>
      <c r="G72" s="136" t="str">
        <f>IF(B71="CKD","","SP")</f>
        <v>SP</v>
      </c>
      <c r="H72" s="137"/>
      <c r="I72" s="138">
        <f>SUM(K72:N72)</f>
        <v>0</v>
      </c>
      <c r="J72" s="138">
        <f>SUM(O72:AM72)</f>
        <v>0</v>
      </c>
      <c r="K72" s="440">
        <f t="shared" ref="K72" si="135">CB72</f>
        <v>0</v>
      </c>
      <c r="L72" s="440">
        <f t="shared" si="128"/>
        <v>0</v>
      </c>
      <c r="M72" s="440">
        <f t="shared" si="129"/>
        <v>0</v>
      </c>
      <c r="N72" s="440">
        <f t="shared" si="130"/>
        <v>0</v>
      </c>
      <c r="O72" s="138">
        <f>SUMIF(SP所要量!$AU$4:$AU$1001,$AS72,SP所要量!O$4:O$1001)</f>
        <v>0</v>
      </c>
      <c r="P72" s="138">
        <f>SUMIF(SP所要量!$AU$4:$AU$1001,$AS72,SP所要量!P$4:P$1001)</f>
        <v>0</v>
      </c>
      <c r="Q72" s="138">
        <f>SUMIF(SP所要量!$AU$4:$AU$1001,$AS72,SP所要量!Q$4:Q$1001)</f>
        <v>0</v>
      </c>
      <c r="R72" s="138">
        <f>SUMIF(SP所要量!$AU$4:$AU$1001,$AS72,SP所要量!R$4:R$1001)</f>
        <v>0</v>
      </c>
      <c r="S72" s="138">
        <f>SUMIF(SP所要量!$AU$4:$AU$1001,$AS72,SP所要量!S$4:S$1001)</f>
        <v>0</v>
      </c>
      <c r="T72" s="138">
        <f>SUMIF(SP所要量!$AU$4:$AU$1001,$AS72,SP所要量!T$4:T$1001)</f>
        <v>0</v>
      </c>
      <c r="U72" s="138">
        <f>SUMIF(SP所要量!$AU$4:$AU$1001,$AS72,SP所要量!U$4:U$1001)</f>
        <v>0</v>
      </c>
      <c r="V72" s="138">
        <f>SUMIF(SP所要量!$AU$4:$AU$1001,$AS72,SP所要量!V$4:V$1001)</f>
        <v>0</v>
      </c>
      <c r="W72" s="138">
        <f>SUMIF(SP所要量!$AU$4:$AU$1001,$AS72,SP所要量!W$4:W$1001)</f>
        <v>0</v>
      </c>
      <c r="X72" s="138">
        <f>SUMIF(SP所要量!$AU$4:$AU$1001,$AS72,SP所要量!X$4:X$1001)</f>
        <v>0</v>
      </c>
      <c r="Y72" s="138">
        <f>SUMIF(SP所要量!$AU$4:$AU$1001,$AS72,SP所要量!Y$4:Y$1001)</f>
        <v>0</v>
      </c>
      <c r="Z72" s="138">
        <f>SUMIF(SP所要量!$AU$4:$AU$1001,$AS72,SP所要量!Z$4:Z$1001)</f>
        <v>0</v>
      </c>
      <c r="AA72" s="138">
        <f>SUMIF(SP所要量!$AU$4:$AU$1001,$AS72,SP所要量!AA$4:AA$1001)</f>
        <v>0</v>
      </c>
      <c r="AB72" s="138">
        <f>SUMIF(SP所要量!$AU$4:$AU$1001,$AS72,SP所要量!AB$4:AB$1001)</f>
        <v>0</v>
      </c>
      <c r="AC72" s="138">
        <f>SUMIF(SP所要量!$AU$4:$AU$1001,$AS72,SP所要量!AC$4:AC$1001)</f>
        <v>0</v>
      </c>
      <c r="AD72" s="138">
        <f>SUMIF(SP所要量!$AU$4:$AU$1001,$AS72,SP所要量!AD$4:AD$1001)</f>
        <v>0</v>
      </c>
      <c r="AE72" s="138">
        <f>SUMIF(SP所要量!$AU$4:$AU$1001,$AS72,SP所要量!AE$4:AE$1001)</f>
        <v>0</v>
      </c>
      <c r="AF72" s="138">
        <f>SUMIF(SP所要量!$AU$4:$AU$1001,$AS72,SP所要量!AF$4:AF$1001)</f>
        <v>0</v>
      </c>
      <c r="AG72" s="138">
        <f>SUMIF(SP所要量!$AU$4:$AU$1001,$AS72,SP所要量!AG$4:AG$1001)</f>
        <v>0</v>
      </c>
      <c r="AH72" s="138">
        <f>SUMIF(SP所要量!$AU$4:$AU$1001,$AS72,SP所要量!AH$4:AH$1001)</f>
        <v>0</v>
      </c>
      <c r="AI72" s="138">
        <f>SUMIF(SP所要量!$AU$4:$AU$1001,$AS72,SP所要量!AI$4:AI$1001)</f>
        <v>0</v>
      </c>
      <c r="AJ72" s="138">
        <f>SUMIF(SP所要量!$AU$4:$AU$1001,$AS72,SP所要量!AJ$4:AJ$1001)</f>
        <v>0</v>
      </c>
      <c r="AK72" s="138">
        <f>SUMIF(SP所要量!$AU$4:$AU$1001,$AS72,SP所要量!AK$4:AK$1001)</f>
        <v>0</v>
      </c>
      <c r="AL72" s="138">
        <f>SUMIF(SP所要量!$AU$4:$AU$1001,$AS72,SP所要量!AL$4:AL$1001)</f>
        <v>0</v>
      </c>
      <c r="AM72" s="139">
        <f>SUMIF(SP所要量!$AU$4:$AU$1001,$AS72,SP所要量!AM$4:AM$1001)</f>
        <v>0</v>
      </c>
      <c r="AS72" s="2" t="str">
        <f>IF($B71="CKD",0,$A71&amp;"_"&amp;"SP")</f>
        <v>50100K88 J400XA_SP</v>
      </c>
      <c r="AT72" s="38"/>
      <c r="AU72" s="62"/>
      <c r="AW72" s="145"/>
      <c r="AX72" s="38"/>
      <c r="AY72" s="38"/>
      <c r="AZ72" s="38"/>
      <c r="BA72" s="38"/>
      <c r="BB72" s="38"/>
      <c r="BC72" s="38"/>
      <c r="BD72" s="38"/>
      <c r="BE72" s="38"/>
      <c r="BF72" s="38"/>
      <c r="BG72" s="38"/>
      <c r="BH72" s="38"/>
      <c r="BI72" s="38"/>
      <c r="BJ72" s="38"/>
      <c r="BK72" s="38"/>
      <c r="BL72" s="38"/>
      <c r="BM72" s="38"/>
      <c r="BN72" s="38"/>
      <c r="BO72" s="38"/>
      <c r="BP72" s="38"/>
      <c r="BQ72" s="38"/>
      <c r="BR72" s="38"/>
      <c r="BS72" s="38"/>
      <c r="BT72" s="38"/>
      <c r="BU72" s="38"/>
      <c r="BV72" s="38"/>
      <c r="BW72" s="38"/>
      <c r="BX72" s="38"/>
      <c r="BY72" s="38"/>
      <c r="BZ72" s="146"/>
      <c r="CB72" s="426">
        <f t="shared" si="131"/>
        <v>0</v>
      </c>
      <c r="CC72" s="273">
        <f t="shared" si="132"/>
        <v>0</v>
      </c>
      <c r="CD72" s="273">
        <f t="shared" si="133"/>
        <v>0</v>
      </c>
      <c r="CE72" s="274">
        <f t="shared" si="134"/>
        <v>0</v>
      </c>
      <c r="CG72" s="420">
        <v>0</v>
      </c>
      <c r="CH72" s="417">
        <v>0</v>
      </c>
      <c r="CI72" s="417">
        <v>0</v>
      </c>
      <c r="CJ72" s="421">
        <v>0</v>
      </c>
    </row>
    <row r="73" spans="1:88" x14ac:dyDescent="0.35">
      <c r="A73" s="119"/>
      <c r="B73" s="6"/>
      <c r="C73" s="120"/>
      <c r="D73" s="121"/>
      <c r="E73" s="115"/>
      <c r="F73" s="115"/>
      <c r="G73" s="116" t="s">
        <v>2131</v>
      </c>
      <c r="H73" s="117"/>
      <c r="I73" s="113">
        <f>SUM(K73:N73)</f>
        <v>300</v>
      </c>
      <c r="J73" s="126">
        <f>SUM(O73:AM73)</f>
        <v>200</v>
      </c>
      <c r="K73" s="113">
        <f t="shared" ref="K73:AM73" si="136">SUM(K71:K72)</f>
        <v>100</v>
      </c>
      <c r="L73" s="113">
        <f t="shared" si="136"/>
        <v>100</v>
      </c>
      <c r="M73" s="113">
        <f t="shared" si="136"/>
        <v>100</v>
      </c>
      <c r="N73" s="113">
        <f t="shared" si="136"/>
        <v>0</v>
      </c>
      <c r="O73" s="122">
        <f t="shared" si="136"/>
        <v>0</v>
      </c>
      <c r="P73" s="113">
        <f t="shared" si="136"/>
        <v>0</v>
      </c>
      <c r="Q73" s="113">
        <f t="shared" si="136"/>
        <v>0</v>
      </c>
      <c r="R73" s="113">
        <f t="shared" si="136"/>
        <v>0</v>
      </c>
      <c r="S73" s="113">
        <f t="shared" si="136"/>
        <v>0</v>
      </c>
      <c r="T73" s="113">
        <f t="shared" si="136"/>
        <v>0</v>
      </c>
      <c r="U73" s="113">
        <f t="shared" si="136"/>
        <v>0</v>
      </c>
      <c r="V73" s="113">
        <f t="shared" si="136"/>
        <v>0</v>
      </c>
      <c r="W73" s="113">
        <f t="shared" si="136"/>
        <v>0</v>
      </c>
      <c r="X73" s="113">
        <f t="shared" si="136"/>
        <v>0</v>
      </c>
      <c r="Y73" s="113">
        <f t="shared" si="136"/>
        <v>0</v>
      </c>
      <c r="Z73" s="113">
        <f t="shared" si="136"/>
        <v>0</v>
      </c>
      <c r="AA73" s="113">
        <f t="shared" si="136"/>
        <v>0</v>
      </c>
      <c r="AB73" s="113">
        <f t="shared" si="136"/>
        <v>0</v>
      </c>
      <c r="AC73" s="113">
        <f t="shared" si="136"/>
        <v>0</v>
      </c>
      <c r="AD73" s="113">
        <f t="shared" si="136"/>
        <v>0</v>
      </c>
      <c r="AE73" s="113">
        <f t="shared" si="136"/>
        <v>0</v>
      </c>
      <c r="AF73" s="113">
        <f t="shared" si="136"/>
        <v>0</v>
      </c>
      <c r="AG73" s="113">
        <f t="shared" si="136"/>
        <v>0</v>
      </c>
      <c r="AH73" s="113">
        <f t="shared" si="136"/>
        <v>200</v>
      </c>
      <c r="AI73" s="113">
        <f t="shared" si="136"/>
        <v>0</v>
      </c>
      <c r="AJ73" s="113">
        <f t="shared" si="136"/>
        <v>0</v>
      </c>
      <c r="AK73" s="113">
        <f t="shared" si="136"/>
        <v>0</v>
      </c>
      <c r="AL73" s="113">
        <f t="shared" si="136"/>
        <v>0</v>
      </c>
      <c r="AM73" s="118">
        <f t="shared" si="136"/>
        <v>0</v>
      </c>
      <c r="AS73" s="61"/>
      <c r="AT73" s="38"/>
      <c r="AU73" s="62"/>
      <c r="AW73" s="145"/>
      <c r="AX73" s="38"/>
      <c r="AY73" s="38"/>
      <c r="AZ73" s="38"/>
      <c r="BA73" s="38"/>
      <c r="BB73" s="38"/>
      <c r="BC73" s="38"/>
      <c r="BD73" s="38"/>
      <c r="BE73" s="38"/>
      <c r="BF73" s="38"/>
      <c r="BG73" s="38"/>
      <c r="BH73" s="38"/>
      <c r="BI73" s="38"/>
      <c r="BJ73" s="38"/>
      <c r="BK73" s="38"/>
      <c r="BL73" s="38"/>
      <c r="BM73" s="38"/>
      <c r="BN73" s="38"/>
      <c r="BO73" s="38"/>
      <c r="BP73" s="38"/>
      <c r="BQ73" s="38"/>
      <c r="BR73" s="38"/>
      <c r="BS73" s="38"/>
      <c r="BT73" s="38"/>
      <c r="BU73" s="38"/>
      <c r="BV73" s="38"/>
      <c r="BW73" s="38"/>
      <c r="BX73" s="38"/>
      <c r="BY73" s="38"/>
      <c r="BZ73" s="146"/>
      <c r="CB73" s="145"/>
      <c r="CC73" s="38"/>
      <c r="CD73" s="38"/>
      <c r="CE73" s="146"/>
      <c r="CG73" s="433">
        <v>100</v>
      </c>
      <c r="CH73" s="434">
        <v>100</v>
      </c>
      <c r="CI73" s="434">
        <v>100</v>
      </c>
      <c r="CJ73" s="435">
        <v>0</v>
      </c>
    </row>
    <row r="74" spans="1:88" x14ac:dyDescent="0.35">
      <c r="A74" s="48" t="s">
        <v>2088</v>
      </c>
      <c r="B74" s="6"/>
      <c r="C74" s="6"/>
      <c r="D74" s="22" t="s">
        <v>2058</v>
      </c>
      <c r="E74" s="304" t="s">
        <v>2208</v>
      </c>
      <c r="F74" s="42"/>
      <c r="G74" s="25">
        <v>110</v>
      </c>
      <c r="H74" s="21" t="s">
        <v>2052</v>
      </c>
      <c r="I74" s="26">
        <v>3</v>
      </c>
      <c r="J74" s="24">
        <f t="shared" ref="J74:J76" ca="1" si="137">SUM(K74:AM74)</f>
        <v>200</v>
      </c>
      <c r="K74" s="24">
        <f t="shared" ref="K74:AM74" ca="1" si="138">IF(AND($H74="優先L",$I74&gt;0),OFFSET(K73,0,$I74),0)</f>
        <v>0</v>
      </c>
      <c r="L74" s="24">
        <f t="shared" ca="1" si="138"/>
        <v>0</v>
      </c>
      <c r="M74" s="24">
        <f t="shared" ca="1" si="138"/>
        <v>0</v>
      </c>
      <c r="N74" s="24">
        <f t="shared" ca="1" si="138"/>
        <v>0</v>
      </c>
      <c r="O74" s="24">
        <f t="shared" ca="1" si="138"/>
        <v>0</v>
      </c>
      <c r="P74" s="24">
        <f t="shared" ca="1" si="138"/>
        <v>0</v>
      </c>
      <c r="Q74" s="24">
        <f t="shared" ca="1" si="138"/>
        <v>0</v>
      </c>
      <c r="R74" s="24">
        <f t="shared" ca="1" si="138"/>
        <v>0</v>
      </c>
      <c r="S74" s="24">
        <f t="shared" ca="1" si="138"/>
        <v>0</v>
      </c>
      <c r="T74" s="24">
        <f t="shared" ca="1" si="138"/>
        <v>0</v>
      </c>
      <c r="U74" s="24">
        <f t="shared" ca="1" si="138"/>
        <v>0</v>
      </c>
      <c r="V74" s="24">
        <f t="shared" ca="1" si="138"/>
        <v>0</v>
      </c>
      <c r="W74" s="24">
        <f t="shared" ca="1" si="138"/>
        <v>0</v>
      </c>
      <c r="X74" s="24">
        <f t="shared" ca="1" si="138"/>
        <v>0</v>
      </c>
      <c r="Y74" s="24">
        <f t="shared" ca="1" si="138"/>
        <v>0</v>
      </c>
      <c r="Z74" s="24">
        <f t="shared" ca="1" si="138"/>
        <v>0</v>
      </c>
      <c r="AA74" s="24">
        <f t="shared" ca="1" si="138"/>
        <v>0</v>
      </c>
      <c r="AB74" s="24">
        <f t="shared" ca="1" si="138"/>
        <v>0</v>
      </c>
      <c r="AC74" s="24">
        <f t="shared" ca="1" si="138"/>
        <v>0</v>
      </c>
      <c r="AD74" s="24">
        <f t="shared" ca="1" si="138"/>
        <v>0</v>
      </c>
      <c r="AE74" s="24">
        <f t="shared" ca="1" si="138"/>
        <v>200</v>
      </c>
      <c r="AF74" s="24">
        <f t="shared" ca="1" si="138"/>
        <v>0</v>
      </c>
      <c r="AG74" s="24">
        <f t="shared" ca="1" si="138"/>
        <v>0</v>
      </c>
      <c r="AH74" s="24">
        <f t="shared" ca="1" si="138"/>
        <v>0</v>
      </c>
      <c r="AI74" s="24">
        <f t="shared" ca="1" si="138"/>
        <v>0</v>
      </c>
      <c r="AJ74" s="24">
        <f t="shared" ca="1" si="138"/>
        <v>0</v>
      </c>
      <c r="AK74" s="24">
        <f t="shared" ca="1" si="138"/>
        <v>0</v>
      </c>
      <c r="AL74" s="24">
        <f t="shared" ca="1" si="138"/>
        <v>0</v>
      </c>
      <c r="AM74" s="49">
        <f t="shared" ca="1" si="138"/>
        <v>0</v>
      </c>
      <c r="AS74" s="61"/>
      <c r="AT74" s="5" t="str">
        <f t="shared" ref="AT74" si="139">IF(G74&gt;0,E74,"")</f>
        <v>RF,S/A</v>
      </c>
      <c r="AU74" s="62"/>
      <c r="AW74" s="145"/>
      <c r="AX74" s="38"/>
      <c r="AY74" s="38"/>
      <c r="AZ74" s="38"/>
      <c r="BA74" s="38"/>
      <c r="BB74" s="38"/>
      <c r="BC74" s="38"/>
      <c r="BD74" s="38"/>
      <c r="BE74" s="38"/>
      <c r="BF74" s="38"/>
      <c r="BG74" s="38"/>
      <c r="BH74" s="38"/>
      <c r="BI74" s="38"/>
      <c r="BJ74" s="38"/>
      <c r="BK74" s="38"/>
      <c r="BL74" s="38"/>
      <c r="BM74" s="38"/>
      <c r="BN74" s="38"/>
      <c r="BO74" s="38"/>
      <c r="BP74" s="38"/>
      <c r="BQ74" s="38"/>
      <c r="BR74" s="38"/>
      <c r="BS74" s="38"/>
      <c r="BT74" s="38"/>
      <c r="BU74" s="38"/>
      <c r="BV74" s="38"/>
      <c r="BW74" s="38"/>
      <c r="BX74" s="38"/>
      <c r="BY74" s="38"/>
      <c r="BZ74" s="146"/>
      <c r="CB74" s="145"/>
      <c r="CC74" s="38"/>
      <c r="CD74" s="38"/>
      <c r="CE74" s="146"/>
      <c r="CG74" s="433">
        <v>0</v>
      </c>
      <c r="CH74" s="434">
        <v>0</v>
      </c>
      <c r="CI74" s="434">
        <v>0</v>
      </c>
      <c r="CJ74" s="435">
        <v>0</v>
      </c>
    </row>
    <row r="75" spans="1:88" x14ac:dyDescent="0.35">
      <c r="A75" s="50" t="str">
        <f>MID(A71,1,5)</f>
        <v>50100</v>
      </c>
      <c r="B75" s="6"/>
      <c r="C75" s="6"/>
      <c r="D75" s="6"/>
      <c r="E75" s="304" t="s">
        <v>79</v>
      </c>
      <c r="F75" s="42"/>
      <c r="G75" s="25">
        <v>133</v>
      </c>
      <c r="H75" s="21" t="s">
        <v>2052</v>
      </c>
      <c r="I75" s="26">
        <v>2</v>
      </c>
      <c r="J75" s="24">
        <f t="shared" ca="1" si="137"/>
        <v>300</v>
      </c>
      <c r="K75" s="24">
        <f ca="1">IF(AND($H75="優先L",$I75&gt;0),OFFSET(K73,0,$I75),0)</f>
        <v>100</v>
      </c>
      <c r="L75" s="24">
        <f t="shared" ref="L75:AM75" ca="1" si="140">IF(AND($H75="優先L",$I75&gt;0),OFFSET(L73,0,$I75),0)</f>
        <v>0</v>
      </c>
      <c r="M75" s="24">
        <f t="shared" ca="1" si="140"/>
        <v>0</v>
      </c>
      <c r="N75" s="24">
        <f t="shared" ca="1" si="140"/>
        <v>0</v>
      </c>
      <c r="O75" s="24">
        <f t="shared" ca="1" si="140"/>
        <v>0</v>
      </c>
      <c r="P75" s="24">
        <f t="shared" ca="1" si="140"/>
        <v>0</v>
      </c>
      <c r="Q75" s="24">
        <f t="shared" ca="1" si="140"/>
        <v>0</v>
      </c>
      <c r="R75" s="24">
        <f t="shared" ca="1" si="140"/>
        <v>0</v>
      </c>
      <c r="S75" s="24">
        <f t="shared" ca="1" si="140"/>
        <v>0</v>
      </c>
      <c r="T75" s="24">
        <f t="shared" ca="1" si="140"/>
        <v>0</v>
      </c>
      <c r="U75" s="24">
        <f t="shared" ca="1" si="140"/>
        <v>0</v>
      </c>
      <c r="V75" s="24">
        <f t="shared" ca="1" si="140"/>
        <v>0</v>
      </c>
      <c r="W75" s="24">
        <f t="shared" ca="1" si="140"/>
        <v>0</v>
      </c>
      <c r="X75" s="24">
        <f t="shared" ca="1" si="140"/>
        <v>0</v>
      </c>
      <c r="Y75" s="24">
        <f t="shared" ca="1" si="140"/>
        <v>0</v>
      </c>
      <c r="Z75" s="24">
        <f t="shared" ca="1" si="140"/>
        <v>0</v>
      </c>
      <c r="AA75" s="24">
        <f t="shared" ca="1" si="140"/>
        <v>0</v>
      </c>
      <c r="AB75" s="24">
        <f t="shared" ca="1" si="140"/>
        <v>0</v>
      </c>
      <c r="AC75" s="24">
        <f t="shared" ca="1" si="140"/>
        <v>0</v>
      </c>
      <c r="AD75" s="24">
        <f t="shared" ca="1" si="140"/>
        <v>0</v>
      </c>
      <c r="AE75" s="24">
        <f t="shared" ca="1" si="140"/>
        <v>0</v>
      </c>
      <c r="AF75" s="24">
        <f t="shared" ca="1" si="140"/>
        <v>200</v>
      </c>
      <c r="AG75" s="24">
        <f t="shared" ca="1" si="140"/>
        <v>0</v>
      </c>
      <c r="AH75" s="24">
        <f t="shared" ca="1" si="140"/>
        <v>0</v>
      </c>
      <c r="AI75" s="24">
        <f t="shared" ca="1" si="140"/>
        <v>0</v>
      </c>
      <c r="AJ75" s="24">
        <f t="shared" ca="1" si="140"/>
        <v>0</v>
      </c>
      <c r="AK75" s="24">
        <f t="shared" ca="1" si="140"/>
        <v>0</v>
      </c>
      <c r="AL75" s="24">
        <f t="shared" ca="1" si="140"/>
        <v>0</v>
      </c>
      <c r="AM75" s="49">
        <f t="shared" ca="1" si="140"/>
        <v>0</v>
      </c>
      <c r="AS75" s="61"/>
      <c r="AT75" s="6" t="str">
        <f t="shared" si="42"/>
        <v>マルチ</v>
      </c>
      <c r="AU75" s="62"/>
      <c r="AW75" s="145"/>
      <c r="AX75" s="38"/>
      <c r="AY75" s="38"/>
      <c r="AZ75" s="38"/>
      <c r="BA75" s="38"/>
      <c r="BB75" s="38"/>
      <c r="BC75" s="38"/>
      <c r="BD75" s="38"/>
      <c r="BE75" s="38"/>
      <c r="BF75" s="38"/>
      <c r="BG75" s="38"/>
      <c r="BH75" s="38"/>
      <c r="BI75" s="38"/>
      <c r="BJ75" s="38"/>
      <c r="BK75" s="38"/>
      <c r="BL75" s="38"/>
      <c r="BM75" s="38"/>
      <c r="BN75" s="38"/>
      <c r="BO75" s="38"/>
      <c r="BP75" s="38"/>
      <c r="BQ75" s="38"/>
      <c r="BR75" s="38"/>
      <c r="BS75" s="38"/>
      <c r="BT75" s="38"/>
      <c r="BU75" s="38"/>
      <c r="BV75" s="38"/>
      <c r="BW75" s="38"/>
      <c r="BX75" s="38"/>
      <c r="BY75" s="38"/>
      <c r="BZ75" s="146"/>
      <c r="CB75" s="145"/>
      <c r="CC75" s="38"/>
      <c r="CD75" s="38"/>
      <c r="CE75" s="146"/>
      <c r="CG75" s="433">
        <v>100</v>
      </c>
      <c r="CH75" s="434">
        <v>0</v>
      </c>
      <c r="CI75" s="434">
        <v>0</v>
      </c>
      <c r="CJ75" s="435">
        <v>0</v>
      </c>
    </row>
    <row r="76" spans="1:88" x14ac:dyDescent="0.35">
      <c r="A76" s="50" t="str">
        <f>MID(A71,6,3)&amp;"-"&amp;MID(A71,10,4)</f>
        <v>K88-J400</v>
      </c>
      <c r="B76" s="6"/>
      <c r="C76" s="6"/>
      <c r="D76" s="7"/>
      <c r="E76" s="304" t="s">
        <v>78</v>
      </c>
      <c r="F76" s="42"/>
      <c r="G76" s="25">
        <v>133</v>
      </c>
      <c r="H76" s="21" t="s">
        <v>2067</v>
      </c>
      <c r="I76" s="26">
        <v>2</v>
      </c>
      <c r="J76" s="24">
        <f t="shared" ca="1" si="137"/>
        <v>0</v>
      </c>
      <c r="K76" s="24">
        <f ca="1">IF(AND($H76="優先L",$I76&gt;0),OFFSET(K73,0,$I76),0)</f>
        <v>0</v>
      </c>
      <c r="L76" s="24">
        <f t="shared" ref="L76:AM76" ca="1" si="141">IF(AND($H76="優先L",$I76&gt;0),OFFSET(L73,0,$I76),0)</f>
        <v>0</v>
      </c>
      <c r="M76" s="24">
        <f t="shared" ca="1" si="141"/>
        <v>0</v>
      </c>
      <c r="N76" s="24">
        <f t="shared" ca="1" si="141"/>
        <v>0</v>
      </c>
      <c r="O76" s="24">
        <f t="shared" ca="1" si="141"/>
        <v>0</v>
      </c>
      <c r="P76" s="24">
        <f t="shared" ca="1" si="141"/>
        <v>0</v>
      </c>
      <c r="Q76" s="24">
        <f t="shared" ca="1" si="141"/>
        <v>0</v>
      </c>
      <c r="R76" s="24">
        <f t="shared" ca="1" si="141"/>
        <v>0</v>
      </c>
      <c r="S76" s="24">
        <f t="shared" ca="1" si="141"/>
        <v>0</v>
      </c>
      <c r="T76" s="24">
        <f t="shared" ca="1" si="141"/>
        <v>0</v>
      </c>
      <c r="U76" s="24">
        <f t="shared" ca="1" si="141"/>
        <v>0</v>
      </c>
      <c r="V76" s="24">
        <f t="shared" ca="1" si="141"/>
        <v>0</v>
      </c>
      <c r="W76" s="24">
        <f t="shared" ca="1" si="141"/>
        <v>0</v>
      </c>
      <c r="X76" s="24">
        <f t="shared" ca="1" si="141"/>
        <v>0</v>
      </c>
      <c r="Y76" s="24">
        <f t="shared" ca="1" si="141"/>
        <v>0</v>
      </c>
      <c r="Z76" s="24">
        <f t="shared" ca="1" si="141"/>
        <v>0</v>
      </c>
      <c r="AA76" s="24">
        <f t="shared" ca="1" si="141"/>
        <v>0</v>
      </c>
      <c r="AB76" s="24">
        <f t="shared" ca="1" si="141"/>
        <v>0</v>
      </c>
      <c r="AC76" s="24">
        <f t="shared" ca="1" si="141"/>
        <v>0</v>
      </c>
      <c r="AD76" s="24">
        <f t="shared" ca="1" si="141"/>
        <v>0</v>
      </c>
      <c r="AE76" s="24">
        <f t="shared" ca="1" si="141"/>
        <v>0</v>
      </c>
      <c r="AF76" s="24">
        <f t="shared" ca="1" si="141"/>
        <v>0</v>
      </c>
      <c r="AG76" s="24">
        <f t="shared" ca="1" si="141"/>
        <v>0</v>
      </c>
      <c r="AH76" s="24">
        <f t="shared" ca="1" si="141"/>
        <v>0</v>
      </c>
      <c r="AI76" s="24">
        <f t="shared" ca="1" si="141"/>
        <v>0</v>
      </c>
      <c r="AJ76" s="24">
        <f t="shared" ca="1" si="141"/>
        <v>0</v>
      </c>
      <c r="AK76" s="24">
        <f t="shared" ca="1" si="141"/>
        <v>0</v>
      </c>
      <c r="AL76" s="24">
        <f t="shared" ca="1" si="141"/>
        <v>0</v>
      </c>
      <c r="AM76" s="49">
        <f t="shared" ca="1" si="141"/>
        <v>0</v>
      </c>
      <c r="AS76" s="61"/>
      <c r="AT76" s="7" t="str">
        <f t="shared" si="42"/>
        <v>溶接1</v>
      </c>
      <c r="AU76" s="62"/>
      <c r="AW76" s="145"/>
      <c r="AX76" s="38"/>
      <c r="AY76" s="38"/>
      <c r="AZ76" s="38"/>
      <c r="BA76" s="38"/>
      <c r="BB76" s="38"/>
      <c r="BC76" s="38"/>
      <c r="BD76" s="38"/>
      <c r="BE76" s="38"/>
      <c r="BF76" s="38"/>
      <c r="BG76" s="38"/>
      <c r="BH76" s="38"/>
      <c r="BI76" s="38"/>
      <c r="BJ76" s="38"/>
      <c r="BK76" s="38"/>
      <c r="BL76" s="38"/>
      <c r="BM76" s="38"/>
      <c r="BN76" s="38"/>
      <c r="BO76" s="38"/>
      <c r="BP76" s="38"/>
      <c r="BQ76" s="38"/>
      <c r="BR76" s="38"/>
      <c r="BS76" s="38"/>
      <c r="BT76" s="38"/>
      <c r="BU76" s="38"/>
      <c r="BV76" s="38"/>
      <c r="BW76" s="38"/>
      <c r="BX76" s="38"/>
      <c r="BY76" s="38"/>
      <c r="BZ76" s="146"/>
      <c r="CB76" s="145"/>
      <c r="CC76" s="38"/>
      <c r="CD76" s="38"/>
      <c r="CE76" s="146"/>
      <c r="CG76" s="433">
        <v>0</v>
      </c>
      <c r="CH76" s="434">
        <v>0</v>
      </c>
      <c r="CI76" s="434">
        <v>0</v>
      </c>
      <c r="CJ76" s="435">
        <v>0</v>
      </c>
    </row>
    <row r="77" spans="1:88" x14ac:dyDescent="0.35">
      <c r="A77" s="48"/>
      <c r="B77" s="6"/>
      <c r="C77" s="6"/>
      <c r="D77" s="22" t="s">
        <v>2132</v>
      </c>
      <c r="E77" s="2" t="str">
        <f>E74</f>
        <v>RF,S/A</v>
      </c>
      <c r="F77" s="5"/>
      <c r="G77" s="5"/>
      <c r="H77" s="27" t="s">
        <v>2055</v>
      </c>
      <c r="I77" s="5"/>
      <c r="J77" s="550">
        <f>SUM(K77:AM79)</f>
        <v>0</v>
      </c>
      <c r="K77" s="29"/>
      <c r="L77" s="29"/>
      <c r="M77" s="29"/>
      <c r="N77" s="29"/>
      <c r="O77" s="29"/>
      <c r="P77" s="29"/>
      <c r="Q77" s="29"/>
      <c r="R77" s="29"/>
      <c r="S77" s="29"/>
      <c r="T77" s="29"/>
      <c r="U77" s="29"/>
      <c r="V77" s="29"/>
      <c r="W77" s="29"/>
      <c r="X77" s="29"/>
      <c r="Y77" s="29"/>
      <c r="Z77" s="29"/>
      <c r="AA77" s="29"/>
      <c r="AB77" s="29"/>
      <c r="AC77" s="29"/>
      <c r="AD77" s="29"/>
      <c r="AE77" s="29"/>
      <c r="AF77" s="29"/>
      <c r="AG77" s="29"/>
      <c r="AH77" s="29"/>
      <c r="AI77" s="29"/>
      <c r="AJ77" s="29"/>
      <c r="AK77" s="29"/>
      <c r="AL77" s="29"/>
      <c r="AM77" s="51"/>
      <c r="AS77" s="61"/>
      <c r="AT77" s="38"/>
      <c r="AU77" s="62"/>
      <c r="AW77" s="145"/>
      <c r="AX77" s="38"/>
      <c r="AY77" s="38"/>
      <c r="AZ77" s="38"/>
      <c r="BA77" s="38"/>
      <c r="BB77" s="38"/>
      <c r="BC77" s="38"/>
      <c r="BD77" s="38"/>
      <c r="BE77" s="38"/>
      <c r="BF77" s="38"/>
      <c r="BG77" s="38"/>
      <c r="BH77" s="38"/>
      <c r="BI77" s="38"/>
      <c r="BJ77" s="38"/>
      <c r="BK77" s="38"/>
      <c r="BL77" s="38"/>
      <c r="BM77" s="38"/>
      <c r="BN77" s="38"/>
      <c r="BO77" s="38"/>
      <c r="BP77" s="38"/>
      <c r="BQ77" s="38"/>
      <c r="BR77" s="38"/>
      <c r="BS77" s="38"/>
      <c r="BT77" s="38"/>
      <c r="BU77" s="38"/>
      <c r="BV77" s="38"/>
      <c r="BW77" s="38"/>
      <c r="BX77" s="38"/>
      <c r="BY77" s="38"/>
      <c r="BZ77" s="146"/>
      <c r="CB77" s="145"/>
      <c r="CC77" s="38"/>
      <c r="CD77" s="38"/>
      <c r="CE77" s="146"/>
      <c r="CG77" s="430"/>
      <c r="CH77" s="9"/>
      <c r="CI77" s="9"/>
      <c r="CJ77" s="431"/>
    </row>
    <row r="78" spans="1:88" x14ac:dyDescent="0.35">
      <c r="A78" s="48"/>
      <c r="B78" s="7"/>
      <c r="C78" s="7"/>
      <c r="D78" s="444" t="s">
        <v>2376</v>
      </c>
      <c r="E78" s="2" t="str">
        <f>E75</f>
        <v>マルチ</v>
      </c>
      <c r="F78" s="6"/>
      <c r="G78" s="6"/>
      <c r="H78" s="27" t="s">
        <v>2055</v>
      </c>
      <c r="I78" s="6"/>
      <c r="J78" s="551"/>
      <c r="K78" s="30"/>
      <c r="L78" s="30"/>
      <c r="M78" s="30"/>
      <c r="N78" s="30"/>
      <c r="O78" s="30"/>
      <c r="P78" s="30"/>
      <c r="Q78" s="30"/>
      <c r="R78" s="30"/>
      <c r="S78" s="30"/>
      <c r="T78" s="30"/>
      <c r="U78" s="30"/>
      <c r="V78" s="30"/>
      <c r="W78" s="30"/>
      <c r="X78" s="30"/>
      <c r="Y78" s="30"/>
      <c r="Z78" s="30"/>
      <c r="AA78" s="30"/>
      <c r="AB78" s="30"/>
      <c r="AC78" s="30"/>
      <c r="AD78" s="30"/>
      <c r="AE78" s="30"/>
      <c r="AF78" s="30">
        <v>-150</v>
      </c>
      <c r="AG78" s="30">
        <v>150</v>
      </c>
      <c r="AH78" s="30"/>
      <c r="AI78" s="30"/>
      <c r="AJ78" s="30"/>
      <c r="AK78" s="30"/>
      <c r="AL78" s="30"/>
      <c r="AM78" s="52"/>
      <c r="AS78" s="61"/>
      <c r="AT78" s="38"/>
      <c r="AU78" s="62"/>
      <c r="AW78" s="145"/>
      <c r="AX78" s="38"/>
      <c r="AY78" s="38"/>
      <c r="AZ78" s="38"/>
      <c r="BA78" s="38"/>
      <c r="BB78" s="38"/>
      <c r="BC78" s="38"/>
      <c r="BD78" s="38"/>
      <c r="BE78" s="38"/>
      <c r="BF78" s="38"/>
      <c r="BG78" s="38"/>
      <c r="BH78" s="38"/>
      <c r="BI78" s="38"/>
      <c r="BJ78" s="38"/>
      <c r="BK78" s="38"/>
      <c r="BL78" s="38"/>
      <c r="BM78" s="38"/>
      <c r="BN78" s="38"/>
      <c r="BO78" s="38"/>
      <c r="BP78" s="38"/>
      <c r="BQ78" s="38"/>
      <c r="BR78" s="38"/>
      <c r="BS78" s="38"/>
      <c r="BT78" s="38"/>
      <c r="BU78" s="38"/>
      <c r="BV78" s="38"/>
      <c r="BW78" s="38"/>
      <c r="BX78" s="38"/>
      <c r="BY78" s="38"/>
      <c r="BZ78" s="146"/>
      <c r="CB78" s="145"/>
      <c r="CC78" s="38"/>
      <c r="CD78" s="38"/>
      <c r="CE78" s="146"/>
      <c r="CG78" s="430"/>
      <c r="CH78" s="9"/>
      <c r="CI78" s="9"/>
      <c r="CJ78" s="431"/>
    </row>
    <row r="79" spans="1:88" x14ac:dyDescent="0.35">
      <c r="A79" s="399">
        <f>COUNTIF(AT74:AT76,B79)</f>
        <v>0</v>
      </c>
      <c r="B79" s="308" t="str">
        <f>設定!$F$4</f>
        <v>MC</v>
      </c>
      <c r="C79" s="308" t="str">
        <f>IF(COUNTIF('PLAN-MC'!$AO$6:$AO$117,B79&amp;"_"&amp;A71&amp;"_"&amp;B71)&gt;0,"計画コード有",IF(COUNTIF('PLAN-MC'!$AO$6:$AO$117,B79&amp;"_"&amp;A71&amp;"_"&amp;B71)&gt;1,"ﾀﾞﾌﾞﾘ有","未反映"))</f>
        <v>計画コード有</v>
      </c>
      <c r="D79" s="7"/>
      <c r="E79" s="2" t="str">
        <f>E76</f>
        <v>溶接1</v>
      </c>
      <c r="F79" s="7"/>
      <c r="G79" s="7"/>
      <c r="H79" s="27"/>
      <c r="I79" s="7"/>
      <c r="J79" s="552"/>
      <c r="K79" s="31"/>
      <c r="L79" s="31"/>
      <c r="M79" s="31"/>
      <c r="N79" s="31"/>
      <c r="O79" s="31"/>
      <c r="P79" s="31"/>
      <c r="Q79" s="31"/>
      <c r="R79" s="31"/>
      <c r="S79" s="31"/>
      <c r="T79" s="31"/>
      <c r="U79" s="31"/>
      <c r="V79" s="31"/>
      <c r="W79" s="31"/>
      <c r="X79" s="31"/>
      <c r="Y79" s="31"/>
      <c r="Z79" s="31"/>
      <c r="AA79" s="31"/>
      <c r="AB79" s="31"/>
      <c r="AC79" s="31"/>
      <c r="AD79" s="31"/>
      <c r="AE79" s="31"/>
      <c r="AF79" s="31"/>
      <c r="AG79" s="31"/>
      <c r="AH79" s="31"/>
      <c r="AI79" s="31"/>
      <c r="AJ79" s="31"/>
      <c r="AK79" s="31"/>
      <c r="AL79" s="31"/>
      <c r="AM79" s="53"/>
      <c r="AS79" s="61"/>
      <c r="AT79" s="38"/>
      <c r="AU79" s="62"/>
      <c r="AW79" s="145"/>
      <c r="AX79" s="38"/>
      <c r="AY79" s="38"/>
      <c r="AZ79" s="38"/>
      <c r="BA79" s="38"/>
      <c r="BB79" s="38"/>
      <c r="BC79" s="38"/>
      <c r="BD79" s="38"/>
      <c r="BE79" s="38"/>
      <c r="BF79" s="38"/>
      <c r="BG79" s="38"/>
      <c r="BH79" s="38"/>
      <c r="BI79" s="38"/>
      <c r="BJ79" s="38"/>
      <c r="BK79" s="38"/>
      <c r="BL79" s="38"/>
      <c r="BM79" s="38"/>
      <c r="BN79" s="38"/>
      <c r="BO79" s="38"/>
      <c r="BP79" s="38"/>
      <c r="BQ79" s="38"/>
      <c r="BR79" s="38"/>
      <c r="BS79" s="38"/>
      <c r="BT79" s="38"/>
      <c r="BU79" s="38"/>
      <c r="BV79" s="38"/>
      <c r="BW79" s="38"/>
      <c r="BX79" s="38"/>
      <c r="BY79" s="38"/>
      <c r="BZ79" s="146"/>
      <c r="CB79" s="145"/>
      <c r="CC79" s="38"/>
      <c r="CD79" s="38"/>
      <c r="CE79" s="146"/>
      <c r="CG79" s="430"/>
      <c r="CH79" s="9"/>
      <c r="CI79" s="9"/>
      <c r="CJ79" s="431"/>
    </row>
    <row r="80" spans="1:88" x14ac:dyDescent="0.35">
      <c r="A80" s="399">
        <f>COUNTIF(AT74:AT76,B80)</f>
        <v>1</v>
      </c>
      <c r="B80" s="308" t="str">
        <f>設定!$F$5</f>
        <v>溶接1</v>
      </c>
      <c r="C80" s="308" t="str">
        <f>IF(COUNTIF('PLAN-溶接1'!$AO$6:$AO$108,B80&amp;"_"&amp;A71&amp;"_"&amp;B71)&gt;0,"計画コード有",IF(COUNTIF('PLAN-溶接1'!$AO$6:$AO$108,B80&amp;"_"&amp;A71&amp;"_"&amp;B71)&gt;1,"ﾀﾞﾌﾞﾘ有","未反映"))</f>
        <v>計画コード有</v>
      </c>
      <c r="D80" s="22" t="s">
        <v>2133</v>
      </c>
      <c r="E80" s="2" t="str">
        <f>E74</f>
        <v>RF,S/A</v>
      </c>
      <c r="F80" s="5"/>
      <c r="G80" s="5"/>
      <c r="H80" s="27"/>
      <c r="I80" s="5"/>
      <c r="J80" s="32">
        <f t="shared" ref="J80:J85" si="142">SUM(K80:AM80)</f>
        <v>0</v>
      </c>
      <c r="K80" s="441">
        <f>CB80</f>
        <v>0</v>
      </c>
      <c r="L80" s="441">
        <f t="shared" ref="L80:L82" si="143">CC80</f>
        <v>0</v>
      </c>
      <c r="M80" s="441">
        <f t="shared" ref="M80:M82" si="144">CD80</f>
        <v>0</v>
      </c>
      <c r="N80" s="441">
        <f t="shared" ref="N80:N82" si="145">CE80</f>
        <v>0</v>
      </c>
      <c r="O80" s="29"/>
      <c r="P80" s="29"/>
      <c r="Q80" s="29"/>
      <c r="R80" s="29"/>
      <c r="S80" s="29"/>
      <c r="T80" s="29"/>
      <c r="U80" s="29"/>
      <c r="V80" s="29"/>
      <c r="W80" s="29"/>
      <c r="X80" s="29"/>
      <c r="Y80" s="29"/>
      <c r="Z80" s="29"/>
      <c r="AA80" s="29"/>
      <c r="AB80" s="29"/>
      <c r="AC80" s="29"/>
      <c r="AD80" s="29"/>
      <c r="AE80" s="29"/>
      <c r="AF80" s="29"/>
      <c r="AG80" s="29"/>
      <c r="AH80" s="29"/>
      <c r="AI80" s="29"/>
      <c r="AJ80" s="29"/>
      <c r="AK80" s="29"/>
      <c r="AL80" s="29"/>
      <c r="AM80" s="51"/>
      <c r="AS80" s="61"/>
      <c r="AT80" s="38"/>
      <c r="AU80" s="62"/>
      <c r="AW80" s="145"/>
      <c r="AX80" s="38"/>
      <c r="AY80" s="38"/>
      <c r="AZ80" s="38"/>
      <c r="BA80" s="38"/>
      <c r="BB80" s="38"/>
      <c r="BC80" s="38"/>
      <c r="BD80" s="38"/>
      <c r="BE80" s="38"/>
      <c r="BF80" s="38"/>
      <c r="BG80" s="38"/>
      <c r="BH80" s="38"/>
      <c r="BI80" s="38"/>
      <c r="BJ80" s="38"/>
      <c r="BK80" s="38"/>
      <c r="BL80" s="38"/>
      <c r="BM80" s="38"/>
      <c r="BN80" s="38"/>
      <c r="BO80" s="38"/>
      <c r="BP80" s="38"/>
      <c r="BQ80" s="38"/>
      <c r="BR80" s="38"/>
      <c r="BS80" s="38"/>
      <c r="BT80" s="38"/>
      <c r="BU80" s="38"/>
      <c r="BV80" s="38"/>
      <c r="BW80" s="38"/>
      <c r="BX80" s="38"/>
      <c r="BY80" s="38"/>
      <c r="BZ80" s="146"/>
      <c r="CB80" s="427">
        <f t="shared" ref="CB80:CB82" si="146">CG77+CG80</f>
        <v>0</v>
      </c>
      <c r="CC80" s="428">
        <f t="shared" ref="CC80:CC82" si="147">CH77+CH80</f>
        <v>0</v>
      </c>
      <c r="CD80" s="428">
        <f t="shared" ref="CD80:CD82" si="148">CI77+CI80</f>
        <v>0</v>
      </c>
      <c r="CE80" s="429">
        <f t="shared" ref="CE80:CE82" si="149">CJ77+CJ80</f>
        <v>0</v>
      </c>
      <c r="CG80" s="430"/>
      <c r="CH80" s="9"/>
      <c r="CI80" s="9"/>
      <c r="CJ80" s="431"/>
    </row>
    <row r="81" spans="1:88" x14ac:dyDescent="0.35">
      <c r="A81" s="399">
        <f>COUNTIF(AT74:AT76,B81)</f>
        <v>1</v>
      </c>
      <c r="B81" s="308" t="str">
        <f>設定!$F$6</f>
        <v>マルチ</v>
      </c>
      <c r="C81" s="308" t="str">
        <f>IF(COUNTIF('PLAN-マルチ'!$AO$29:$AO$125,B81&amp;"_"&amp;A71&amp;"_"&amp;B71)&gt;0,"計画コード有",IF(COUNTIF('PLAN-マルチ'!$AO$29:$AO$125,B81&amp;"_"&amp;A71&amp;"_"&amp;B71)&gt;1,"ﾀﾞﾌﾞﾘ有","未反映"))</f>
        <v>計画コード有</v>
      </c>
      <c r="D81" s="445" t="s">
        <v>2377</v>
      </c>
      <c r="E81" s="2" t="str">
        <f>E75</f>
        <v>マルチ</v>
      </c>
      <c r="F81" s="6"/>
      <c r="G81" s="6"/>
      <c r="H81" s="27"/>
      <c r="I81" s="6"/>
      <c r="J81" s="33">
        <f t="shared" si="142"/>
        <v>0</v>
      </c>
      <c r="K81" s="442">
        <f t="shared" ref="K81:K82" si="150">CB81</f>
        <v>0</v>
      </c>
      <c r="L81" s="442">
        <f t="shared" si="143"/>
        <v>0</v>
      </c>
      <c r="M81" s="442">
        <f t="shared" si="144"/>
        <v>0</v>
      </c>
      <c r="N81" s="442">
        <f t="shared" si="145"/>
        <v>0</v>
      </c>
      <c r="O81" s="30"/>
      <c r="P81" s="30"/>
      <c r="Q81" s="30"/>
      <c r="R81" s="30"/>
      <c r="S81" s="30"/>
      <c r="T81" s="30"/>
      <c r="U81" s="30"/>
      <c r="V81" s="30"/>
      <c r="W81" s="30"/>
      <c r="X81" s="30"/>
      <c r="Y81" s="30"/>
      <c r="Z81" s="30"/>
      <c r="AA81" s="30"/>
      <c r="AB81" s="30"/>
      <c r="AC81" s="30"/>
      <c r="AD81" s="30"/>
      <c r="AE81" s="30"/>
      <c r="AF81" s="30"/>
      <c r="AG81" s="30"/>
      <c r="AH81" s="30"/>
      <c r="AI81" s="30"/>
      <c r="AJ81" s="30"/>
      <c r="AK81" s="30"/>
      <c r="AL81" s="30"/>
      <c r="AM81" s="52"/>
      <c r="AS81" s="61"/>
      <c r="AT81" s="38"/>
      <c r="AU81" s="62"/>
      <c r="AW81" s="145"/>
      <c r="AX81" s="38"/>
      <c r="AY81" s="38"/>
      <c r="AZ81" s="38"/>
      <c r="BA81" s="38"/>
      <c r="BB81" s="38"/>
      <c r="BC81" s="38"/>
      <c r="BD81" s="38"/>
      <c r="BE81" s="38"/>
      <c r="BF81" s="38"/>
      <c r="BG81" s="38"/>
      <c r="BH81" s="38"/>
      <c r="BI81" s="38"/>
      <c r="BJ81" s="38"/>
      <c r="BK81" s="38"/>
      <c r="BL81" s="38"/>
      <c r="BM81" s="38"/>
      <c r="BN81" s="38"/>
      <c r="BO81" s="38"/>
      <c r="BP81" s="38"/>
      <c r="BQ81" s="38"/>
      <c r="BR81" s="38"/>
      <c r="BS81" s="38"/>
      <c r="BT81" s="38"/>
      <c r="BU81" s="38"/>
      <c r="BV81" s="38"/>
      <c r="BW81" s="38"/>
      <c r="BX81" s="38"/>
      <c r="BY81" s="38"/>
      <c r="BZ81" s="146"/>
      <c r="CB81" s="427">
        <f t="shared" si="146"/>
        <v>0</v>
      </c>
      <c r="CC81" s="428">
        <f t="shared" si="147"/>
        <v>0</v>
      </c>
      <c r="CD81" s="428">
        <f t="shared" si="148"/>
        <v>0</v>
      </c>
      <c r="CE81" s="429">
        <f t="shared" si="149"/>
        <v>0</v>
      </c>
      <c r="CG81" s="430"/>
      <c r="CH81" s="9"/>
      <c r="CI81" s="9"/>
      <c r="CJ81" s="431"/>
    </row>
    <row r="82" spans="1:88" x14ac:dyDescent="0.35">
      <c r="A82" s="399">
        <f>COUNTIF(AT74:AT76,B82)</f>
        <v>0</v>
      </c>
      <c r="B82" s="308" t="str">
        <f>設定!$F$7</f>
        <v>50号機</v>
      </c>
      <c r="C82" s="308" t="str">
        <f>IF(COUNTIF('PLAN-SUB'!$AO$6:$AO$87,B82&amp;"_"&amp;A71&amp;"_"&amp;B71)&gt;0,"計画コード有",IF(COUNTIF('PLAN-SUB'!$AO$6:$AO$87,B82&amp;"_"&amp;A71&amp;"_"&amp;B71)&gt;1,"ﾀﾞﾌﾞﾘ有","未反映"))</f>
        <v>未反映</v>
      </c>
      <c r="D82" s="7"/>
      <c r="E82" s="2" t="str">
        <f>E76</f>
        <v>溶接1</v>
      </c>
      <c r="F82" s="7"/>
      <c r="G82" s="7"/>
      <c r="H82" s="27"/>
      <c r="I82" s="7"/>
      <c r="J82" s="34">
        <f t="shared" si="142"/>
        <v>0</v>
      </c>
      <c r="K82" s="443">
        <f t="shared" si="150"/>
        <v>0</v>
      </c>
      <c r="L82" s="443">
        <f t="shared" si="143"/>
        <v>0</v>
      </c>
      <c r="M82" s="443">
        <f t="shared" si="144"/>
        <v>0</v>
      </c>
      <c r="N82" s="443">
        <f t="shared" si="145"/>
        <v>0</v>
      </c>
      <c r="O82" s="31"/>
      <c r="P82" s="31"/>
      <c r="Q82" s="31"/>
      <c r="R82" s="31"/>
      <c r="S82" s="31"/>
      <c r="T82" s="31"/>
      <c r="U82" s="31"/>
      <c r="V82" s="31"/>
      <c r="W82" s="31"/>
      <c r="X82" s="31"/>
      <c r="Y82" s="31"/>
      <c r="Z82" s="31"/>
      <c r="AA82" s="31"/>
      <c r="AB82" s="31"/>
      <c r="AC82" s="31"/>
      <c r="AD82" s="31"/>
      <c r="AE82" s="31"/>
      <c r="AF82" s="31"/>
      <c r="AG82" s="31"/>
      <c r="AH82" s="31"/>
      <c r="AI82" s="31"/>
      <c r="AJ82" s="31"/>
      <c r="AK82" s="31"/>
      <c r="AL82" s="31"/>
      <c r="AM82" s="53"/>
      <c r="AS82" s="61"/>
      <c r="AT82" s="38"/>
      <c r="AU82" s="62"/>
      <c r="AW82" s="145"/>
      <c r="AX82" s="38"/>
      <c r="AY82" s="38"/>
      <c r="AZ82" s="38"/>
      <c r="BA82" s="38"/>
      <c r="BB82" s="38"/>
      <c r="BC82" s="38"/>
      <c r="BD82" s="38"/>
      <c r="BE82" s="38"/>
      <c r="BF82" s="38"/>
      <c r="BG82" s="38"/>
      <c r="BH82" s="38"/>
      <c r="BI82" s="38"/>
      <c r="BJ82" s="38"/>
      <c r="BK82" s="38"/>
      <c r="BL82" s="38"/>
      <c r="BM82" s="38"/>
      <c r="BN82" s="38"/>
      <c r="BO82" s="38"/>
      <c r="BP82" s="38"/>
      <c r="BQ82" s="38"/>
      <c r="BR82" s="38"/>
      <c r="BS82" s="38"/>
      <c r="BT82" s="38"/>
      <c r="BU82" s="38"/>
      <c r="BV82" s="38"/>
      <c r="BW82" s="38"/>
      <c r="BX82" s="38"/>
      <c r="BY82" s="38"/>
      <c r="BZ82" s="146"/>
      <c r="CB82" s="427">
        <f t="shared" si="146"/>
        <v>0</v>
      </c>
      <c r="CC82" s="428">
        <f t="shared" si="147"/>
        <v>0</v>
      </c>
      <c r="CD82" s="428">
        <f t="shared" si="148"/>
        <v>0</v>
      </c>
      <c r="CE82" s="429">
        <f t="shared" si="149"/>
        <v>0</v>
      </c>
      <c r="CG82" s="430"/>
      <c r="CH82" s="9"/>
      <c r="CI82" s="9"/>
      <c r="CJ82" s="431"/>
    </row>
    <row r="83" spans="1:88" x14ac:dyDescent="0.35">
      <c r="A83" s="399">
        <f>COUNTIF(AT74:AT76,B83)</f>
        <v>1</v>
      </c>
      <c r="B83" s="308" t="str">
        <f>設定!$F$8</f>
        <v>RF,S/A</v>
      </c>
      <c r="C83" s="308" t="str">
        <f>IF(COUNTIF('PLAN-SUB'!$AO$6:$AO$87,B83&amp;"_"&amp;A71&amp;"_"&amp;B71)&gt;0,"計画コード有",IF(COUNTIF('PLAN-SUB'!$AO$6:$AO$87,B83&amp;"_"&amp;A71&amp;"_"&amp;B71)&gt;1,"ﾀﾞﾌﾞﾘ有","未反映"))</f>
        <v>計画コード有</v>
      </c>
      <c r="D83" s="22" t="s">
        <v>2059</v>
      </c>
      <c r="E83" s="2" t="str">
        <f t="shared" ref="E83:G85" si="151">E74</f>
        <v>RF,S/A</v>
      </c>
      <c r="F83" s="43">
        <f t="shared" si="151"/>
        <v>0</v>
      </c>
      <c r="G83" s="28">
        <f t="shared" si="151"/>
        <v>110</v>
      </c>
      <c r="H83" s="5"/>
      <c r="I83" s="5"/>
      <c r="J83" s="32">
        <f t="shared" ca="1" si="142"/>
        <v>200</v>
      </c>
      <c r="K83" s="32">
        <f ca="1">K74+K77+K80</f>
        <v>0</v>
      </c>
      <c r="L83" s="32">
        <f ca="1">L74+L77+L80</f>
        <v>0</v>
      </c>
      <c r="M83" s="32">
        <f ca="1">M74+M77+M80</f>
        <v>0</v>
      </c>
      <c r="N83" s="32">
        <f ca="1">N74+N77+N80</f>
        <v>0</v>
      </c>
      <c r="O83" s="32">
        <f t="shared" ref="O83:AM83" ca="1" si="152">O74+O77+O80</f>
        <v>0</v>
      </c>
      <c r="P83" s="32">
        <f t="shared" ca="1" si="152"/>
        <v>0</v>
      </c>
      <c r="Q83" s="32">
        <f t="shared" ca="1" si="152"/>
        <v>0</v>
      </c>
      <c r="R83" s="32">
        <f t="shared" ca="1" si="152"/>
        <v>0</v>
      </c>
      <c r="S83" s="32">
        <f t="shared" ca="1" si="152"/>
        <v>0</v>
      </c>
      <c r="T83" s="32">
        <f t="shared" ca="1" si="152"/>
        <v>0</v>
      </c>
      <c r="U83" s="32">
        <f t="shared" ca="1" si="152"/>
        <v>0</v>
      </c>
      <c r="V83" s="32">
        <f t="shared" ca="1" si="152"/>
        <v>0</v>
      </c>
      <c r="W83" s="32">
        <f t="shared" ca="1" si="152"/>
        <v>0</v>
      </c>
      <c r="X83" s="32">
        <f t="shared" ca="1" si="152"/>
        <v>0</v>
      </c>
      <c r="Y83" s="32">
        <f t="shared" ca="1" si="152"/>
        <v>0</v>
      </c>
      <c r="Z83" s="32">
        <f t="shared" ca="1" si="152"/>
        <v>0</v>
      </c>
      <c r="AA83" s="32">
        <f t="shared" ca="1" si="152"/>
        <v>0</v>
      </c>
      <c r="AB83" s="32">
        <f t="shared" ca="1" si="152"/>
        <v>0</v>
      </c>
      <c r="AC83" s="32">
        <f t="shared" ca="1" si="152"/>
        <v>0</v>
      </c>
      <c r="AD83" s="32">
        <f t="shared" ca="1" si="152"/>
        <v>0</v>
      </c>
      <c r="AE83" s="32">
        <f t="shared" ca="1" si="152"/>
        <v>200</v>
      </c>
      <c r="AF83" s="32">
        <f t="shared" ca="1" si="152"/>
        <v>0</v>
      </c>
      <c r="AG83" s="32">
        <f t="shared" ca="1" si="152"/>
        <v>0</v>
      </c>
      <c r="AH83" s="32">
        <f t="shared" ca="1" si="152"/>
        <v>0</v>
      </c>
      <c r="AI83" s="32">
        <f t="shared" ca="1" si="152"/>
        <v>0</v>
      </c>
      <c r="AJ83" s="32">
        <f t="shared" ca="1" si="152"/>
        <v>0</v>
      </c>
      <c r="AK83" s="32">
        <f t="shared" ca="1" si="152"/>
        <v>0</v>
      </c>
      <c r="AL83" s="32">
        <f t="shared" ca="1" si="152"/>
        <v>0</v>
      </c>
      <c r="AM83" s="54">
        <f t="shared" ca="1" si="152"/>
        <v>0</v>
      </c>
      <c r="AS83" s="97" t="str">
        <f>$E83&amp;"_"&amp;$A71&amp;"_"&amp;$B71</f>
        <v>RF,S/A_50100K88 J400XA_CBU</v>
      </c>
      <c r="AT83" s="97" t="str">
        <f t="shared" ref="AT83" si="153">A75</f>
        <v>50100</v>
      </c>
      <c r="AU83" s="97" t="str">
        <f>A76</f>
        <v>K88-J400</v>
      </c>
      <c r="AW83" s="147" t="str">
        <f>E83</f>
        <v>RF,S/A</v>
      </c>
      <c r="AX83" s="150">
        <f t="shared" ref="AX83:BG85" ca="1" si="154">K83*$G83</f>
        <v>0</v>
      </c>
      <c r="AY83" s="150">
        <f t="shared" ca="1" si="154"/>
        <v>0</v>
      </c>
      <c r="AZ83" s="150">
        <f t="shared" ca="1" si="154"/>
        <v>0</v>
      </c>
      <c r="BA83" s="150">
        <f t="shared" ca="1" si="154"/>
        <v>0</v>
      </c>
      <c r="BB83" s="150">
        <f t="shared" ca="1" si="154"/>
        <v>0</v>
      </c>
      <c r="BC83" s="150">
        <f t="shared" ca="1" si="154"/>
        <v>0</v>
      </c>
      <c r="BD83" s="150">
        <f t="shared" ca="1" si="154"/>
        <v>0</v>
      </c>
      <c r="BE83" s="150">
        <f t="shared" ca="1" si="154"/>
        <v>0</v>
      </c>
      <c r="BF83" s="150">
        <f t="shared" ca="1" si="154"/>
        <v>0</v>
      </c>
      <c r="BG83" s="150">
        <f t="shared" ca="1" si="154"/>
        <v>0</v>
      </c>
      <c r="BH83" s="150">
        <f t="shared" ref="BH83:BQ85" ca="1" si="155">U83*$G83</f>
        <v>0</v>
      </c>
      <c r="BI83" s="150">
        <f t="shared" ca="1" si="155"/>
        <v>0</v>
      </c>
      <c r="BJ83" s="150">
        <f t="shared" ca="1" si="155"/>
        <v>0</v>
      </c>
      <c r="BK83" s="150">
        <f t="shared" ca="1" si="155"/>
        <v>0</v>
      </c>
      <c r="BL83" s="150">
        <f t="shared" ca="1" si="155"/>
        <v>0</v>
      </c>
      <c r="BM83" s="150">
        <f t="shared" ca="1" si="155"/>
        <v>0</v>
      </c>
      <c r="BN83" s="150">
        <f t="shared" ca="1" si="155"/>
        <v>0</v>
      </c>
      <c r="BO83" s="150">
        <f t="shared" ca="1" si="155"/>
        <v>0</v>
      </c>
      <c r="BP83" s="150">
        <f t="shared" ca="1" si="155"/>
        <v>0</v>
      </c>
      <c r="BQ83" s="150">
        <f t="shared" ca="1" si="155"/>
        <v>0</v>
      </c>
      <c r="BR83" s="150">
        <f t="shared" ref="BR83:BZ85" ca="1" si="156">AE83*$G83</f>
        <v>22000</v>
      </c>
      <c r="BS83" s="150">
        <f t="shared" ca="1" si="156"/>
        <v>0</v>
      </c>
      <c r="BT83" s="150">
        <f t="shared" ca="1" si="156"/>
        <v>0</v>
      </c>
      <c r="BU83" s="150">
        <f t="shared" ca="1" si="156"/>
        <v>0</v>
      </c>
      <c r="BV83" s="150">
        <f t="shared" ca="1" si="156"/>
        <v>0</v>
      </c>
      <c r="BW83" s="150">
        <f t="shared" ca="1" si="156"/>
        <v>0</v>
      </c>
      <c r="BX83" s="150">
        <f t="shared" ca="1" si="156"/>
        <v>0</v>
      </c>
      <c r="BY83" s="150">
        <f t="shared" ca="1" si="156"/>
        <v>0</v>
      </c>
      <c r="BZ83" s="151">
        <f t="shared" ca="1" si="156"/>
        <v>0</v>
      </c>
      <c r="CB83" s="145"/>
      <c r="CC83" s="38"/>
      <c r="CD83" s="38"/>
      <c r="CE83" s="146"/>
      <c r="CG83" s="433">
        <v>0</v>
      </c>
      <c r="CH83" s="434">
        <v>0</v>
      </c>
      <c r="CI83" s="434">
        <v>0</v>
      </c>
      <c r="CJ83" s="435">
        <v>0</v>
      </c>
    </row>
    <row r="84" spans="1:88" x14ac:dyDescent="0.35">
      <c r="A84" s="399">
        <f>COUNTIF(AT74:AT76,B84)</f>
        <v>0</v>
      </c>
      <c r="B84" s="308" t="str">
        <f>設定!$F$9</f>
        <v>T/T</v>
      </c>
      <c r="C84" s="308" t="str">
        <f>IF(COUNTIF('PLAN-SUB'!$AO$6:$AO$87,B84&amp;"_"&amp;A71&amp;"_"&amp;B71)&gt;0,"計画コード有",IF(COUNTIF('PLAN-SUB'!$AO$6:$AO$87,B84&amp;"_"&amp;A71&amp;"_"&amp;B71)&gt;1,"ﾀﾞﾌﾞﾘ有","未反映"))</f>
        <v>未反映</v>
      </c>
      <c r="D84" s="6"/>
      <c r="E84" s="2" t="str">
        <f t="shared" si="151"/>
        <v>マルチ</v>
      </c>
      <c r="F84" s="43">
        <f t="shared" si="151"/>
        <v>0</v>
      </c>
      <c r="G84" s="28">
        <f t="shared" si="151"/>
        <v>133</v>
      </c>
      <c r="H84" s="6"/>
      <c r="I84" s="6"/>
      <c r="J84" s="33">
        <f t="shared" ca="1" si="142"/>
        <v>300</v>
      </c>
      <c r="K84" s="33">
        <f t="shared" ref="K84:AM84" ca="1" si="157">K75+K78+K81</f>
        <v>100</v>
      </c>
      <c r="L84" s="33">
        <f t="shared" ca="1" si="157"/>
        <v>0</v>
      </c>
      <c r="M84" s="33">
        <f t="shared" ca="1" si="157"/>
        <v>0</v>
      </c>
      <c r="N84" s="33">
        <f t="shared" ca="1" si="157"/>
        <v>0</v>
      </c>
      <c r="O84" s="33">
        <f t="shared" ca="1" si="157"/>
        <v>0</v>
      </c>
      <c r="P84" s="33">
        <f t="shared" ca="1" si="157"/>
        <v>0</v>
      </c>
      <c r="Q84" s="33">
        <f t="shared" ca="1" si="157"/>
        <v>0</v>
      </c>
      <c r="R84" s="33">
        <f t="shared" ca="1" si="157"/>
        <v>0</v>
      </c>
      <c r="S84" s="33">
        <f t="shared" ca="1" si="157"/>
        <v>0</v>
      </c>
      <c r="T84" s="33">
        <f t="shared" ca="1" si="157"/>
        <v>0</v>
      </c>
      <c r="U84" s="33">
        <f t="shared" ca="1" si="157"/>
        <v>0</v>
      </c>
      <c r="V84" s="33">
        <f t="shared" ca="1" si="157"/>
        <v>0</v>
      </c>
      <c r="W84" s="33">
        <f t="shared" ca="1" si="157"/>
        <v>0</v>
      </c>
      <c r="X84" s="33">
        <f t="shared" ca="1" si="157"/>
        <v>0</v>
      </c>
      <c r="Y84" s="33">
        <f t="shared" ca="1" si="157"/>
        <v>0</v>
      </c>
      <c r="Z84" s="33">
        <f t="shared" ca="1" si="157"/>
        <v>0</v>
      </c>
      <c r="AA84" s="33">
        <f t="shared" ca="1" si="157"/>
        <v>0</v>
      </c>
      <c r="AB84" s="33">
        <f t="shared" ca="1" si="157"/>
        <v>0</v>
      </c>
      <c r="AC84" s="33">
        <f t="shared" ca="1" si="157"/>
        <v>0</v>
      </c>
      <c r="AD84" s="33">
        <f t="shared" ca="1" si="157"/>
        <v>0</v>
      </c>
      <c r="AE84" s="33">
        <f t="shared" ca="1" si="157"/>
        <v>0</v>
      </c>
      <c r="AF84" s="33">
        <f t="shared" ca="1" si="157"/>
        <v>50</v>
      </c>
      <c r="AG84" s="33">
        <f t="shared" ca="1" si="157"/>
        <v>150</v>
      </c>
      <c r="AH84" s="33">
        <f t="shared" ca="1" si="157"/>
        <v>0</v>
      </c>
      <c r="AI84" s="33">
        <f t="shared" ca="1" si="157"/>
        <v>0</v>
      </c>
      <c r="AJ84" s="33">
        <f t="shared" ca="1" si="157"/>
        <v>0</v>
      </c>
      <c r="AK84" s="33">
        <f t="shared" ca="1" si="157"/>
        <v>0</v>
      </c>
      <c r="AL84" s="33">
        <f t="shared" ca="1" si="157"/>
        <v>0</v>
      </c>
      <c r="AM84" s="55">
        <f t="shared" ca="1" si="157"/>
        <v>0</v>
      </c>
      <c r="AS84" s="98" t="str">
        <f>$E84&amp;"_"&amp;$A71&amp;"_"&amp;$B71</f>
        <v>マルチ_50100K88 J400XA_CBU</v>
      </c>
      <c r="AT84" s="98" t="str">
        <f t="shared" ref="AT84" si="158">A75</f>
        <v>50100</v>
      </c>
      <c r="AU84" s="98" t="str">
        <f>A76</f>
        <v>K88-J400</v>
      </c>
      <c r="AW84" s="148" t="str">
        <f>E84</f>
        <v>マルチ</v>
      </c>
      <c r="AX84" s="152">
        <f t="shared" ca="1" si="154"/>
        <v>13300</v>
      </c>
      <c r="AY84" s="152">
        <f t="shared" ca="1" si="154"/>
        <v>0</v>
      </c>
      <c r="AZ84" s="152">
        <f t="shared" ca="1" si="154"/>
        <v>0</v>
      </c>
      <c r="BA84" s="152">
        <f t="shared" ca="1" si="154"/>
        <v>0</v>
      </c>
      <c r="BB84" s="152">
        <f t="shared" ca="1" si="154"/>
        <v>0</v>
      </c>
      <c r="BC84" s="152">
        <f t="shared" ca="1" si="154"/>
        <v>0</v>
      </c>
      <c r="BD84" s="152">
        <f t="shared" ca="1" si="154"/>
        <v>0</v>
      </c>
      <c r="BE84" s="152">
        <f t="shared" ca="1" si="154"/>
        <v>0</v>
      </c>
      <c r="BF84" s="152">
        <f t="shared" ca="1" si="154"/>
        <v>0</v>
      </c>
      <c r="BG84" s="152">
        <f t="shared" ca="1" si="154"/>
        <v>0</v>
      </c>
      <c r="BH84" s="152">
        <f t="shared" ca="1" si="155"/>
        <v>0</v>
      </c>
      <c r="BI84" s="152">
        <f t="shared" ca="1" si="155"/>
        <v>0</v>
      </c>
      <c r="BJ84" s="152">
        <f t="shared" ca="1" si="155"/>
        <v>0</v>
      </c>
      <c r="BK84" s="152">
        <f t="shared" ca="1" si="155"/>
        <v>0</v>
      </c>
      <c r="BL84" s="152">
        <f t="shared" ca="1" si="155"/>
        <v>0</v>
      </c>
      <c r="BM84" s="152">
        <f t="shared" ca="1" si="155"/>
        <v>0</v>
      </c>
      <c r="BN84" s="152">
        <f t="shared" ca="1" si="155"/>
        <v>0</v>
      </c>
      <c r="BO84" s="152">
        <f t="shared" ca="1" si="155"/>
        <v>0</v>
      </c>
      <c r="BP84" s="152">
        <f t="shared" ca="1" si="155"/>
        <v>0</v>
      </c>
      <c r="BQ84" s="152">
        <f t="shared" ca="1" si="155"/>
        <v>0</v>
      </c>
      <c r="BR84" s="152">
        <f t="shared" ca="1" si="156"/>
        <v>0</v>
      </c>
      <c r="BS84" s="152">
        <f t="shared" ca="1" si="156"/>
        <v>6650</v>
      </c>
      <c r="BT84" s="152">
        <f t="shared" ca="1" si="156"/>
        <v>19950</v>
      </c>
      <c r="BU84" s="152">
        <f t="shared" ca="1" si="156"/>
        <v>0</v>
      </c>
      <c r="BV84" s="152">
        <f t="shared" ca="1" si="156"/>
        <v>0</v>
      </c>
      <c r="BW84" s="152">
        <f t="shared" ca="1" si="156"/>
        <v>0</v>
      </c>
      <c r="BX84" s="152">
        <f t="shared" ca="1" si="156"/>
        <v>0</v>
      </c>
      <c r="BY84" s="152">
        <f t="shared" ca="1" si="156"/>
        <v>0</v>
      </c>
      <c r="BZ84" s="153">
        <f t="shared" ca="1" si="156"/>
        <v>0</v>
      </c>
      <c r="CB84" s="145"/>
      <c r="CC84" s="38"/>
      <c r="CD84" s="38"/>
      <c r="CE84" s="146"/>
      <c r="CG84" s="433">
        <v>100</v>
      </c>
      <c r="CH84" s="434">
        <v>0</v>
      </c>
      <c r="CI84" s="434">
        <v>0</v>
      </c>
      <c r="CJ84" s="435">
        <v>0</v>
      </c>
    </row>
    <row r="85" spans="1:88" ht="15.5" thickBot="1" x14ac:dyDescent="0.4">
      <c r="A85" s="399">
        <f>COUNTIF(AT74:AT76,B85)</f>
        <v>0</v>
      </c>
      <c r="B85" s="309">
        <f>設定!$F$10</f>
        <v>0</v>
      </c>
      <c r="C85" s="309"/>
      <c r="D85" s="56"/>
      <c r="E85" s="2" t="str">
        <f t="shared" si="151"/>
        <v>溶接1</v>
      </c>
      <c r="F85" s="57">
        <f t="shared" si="151"/>
        <v>0</v>
      </c>
      <c r="G85" s="58">
        <f t="shared" si="151"/>
        <v>133</v>
      </c>
      <c r="H85" s="56"/>
      <c r="I85" s="56"/>
      <c r="J85" s="59">
        <f t="shared" ca="1" si="142"/>
        <v>0</v>
      </c>
      <c r="K85" s="59">
        <f t="shared" ref="K85:AM85" ca="1" si="159">K76+K79+K82</f>
        <v>0</v>
      </c>
      <c r="L85" s="59">
        <f t="shared" ca="1" si="159"/>
        <v>0</v>
      </c>
      <c r="M85" s="59">
        <f t="shared" ca="1" si="159"/>
        <v>0</v>
      </c>
      <c r="N85" s="59">
        <f t="shared" ca="1" si="159"/>
        <v>0</v>
      </c>
      <c r="O85" s="59">
        <f t="shared" ca="1" si="159"/>
        <v>0</v>
      </c>
      <c r="P85" s="59">
        <f t="shared" ca="1" si="159"/>
        <v>0</v>
      </c>
      <c r="Q85" s="59">
        <f t="shared" ca="1" si="159"/>
        <v>0</v>
      </c>
      <c r="R85" s="59">
        <f t="shared" ca="1" si="159"/>
        <v>0</v>
      </c>
      <c r="S85" s="59">
        <f t="shared" ca="1" si="159"/>
        <v>0</v>
      </c>
      <c r="T85" s="59">
        <f t="shared" ca="1" si="159"/>
        <v>0</v>
      </c>
      <c r="U85" s="59">
        <f t="shared" ca="1" si="159"/>
        <v>0</v>
      </c>
      <c r="V85" s="59">
        <f t="shared" ca="1" si="159"/>
        <v>0</v>
      </c>
      <c r="W85" s="59">
        <f t="shared" ca="1" si="159"/>
        <v>0</v>
      </c>
      <c r="X85" s="59">
        <f t="shared" ca="1" si="159"/>
        <v>0</v>
      </c>
      <c r="Y85" s="59">
        <f t="shared" ca="1" si="159"/>
        <v>0</v>
      </c>
      <c r="Z85" s="59">
        <f t="shared" ca="1" si="159"/>
        <v>0</v>
      </c>
      <c r="AA85" s="59">
        <f t="shared" ca="1" si="159"/>
        <v>0</v>
      </c>
      <c r="AB85" s="59">
        <f t="shared" ca="1" si="159"/>
        <v>0</v>
      </c>
      <c r="AC85" s="59">
        <f t="shared" ca="1" si="159"/>
        <v>0</v>
      </c>
      <c r="AD85" s="59">
        <f t="shared" ca="1" si="159"/>
        <v>0</v>
      </c>
      <c r="AE85" s="59">
        <f t="shared" ca="1" si="159"/>
        <v>0</v>
      </c>
      <c r="AF85" s="59">
        <f t="shared" ca="1" si="159"/>
        <v>0</v>
      </c>
      <c r="AG85" s="59">
        <f t="shared" ca="1" si="159"/>
        <v>0</v>
      </c>
      <c r="AH85" s="59">
        <f t="shared" ca="1" si="159"/>
        <v>0</v>
      </c>
      <c r="AI85" s="59">
        <f t="shared" ca="1" si="159"/>
        <v>0</v>
      </c>
      <c r="AJ85" s="59">
        <f t="shared" ca="1" si="159"/>
        <v>0</v>
      </c>
      <c r="AK85" s="59">
        <f t="shared" ca="1" si="159"/>
        <v>0</v>
      </c>
      <c r="AL85" s="59">
        <f t="shared" ca="1" si="159"/>
        <v>0</v>
      </c>
      <c r="AM85" s="60">
        <f t="shared" ca="1" si="159"/>
        <v>0</v>
      </c>
      <c r="AS85" s="99" t="str">
        <f>$E85&amp;"_"&amp;$A71&amp;"_"&amp;$B71</f>
        <v>溶接1_50100K88 J400XA_CBU</v>
      </c>
      <c r="AT85" s="99" t="str">
        <f t="shared" ref="AT85" si="160">A75</f>
        <v>50100</v>
      </c>
      <c r="AU85" s="99" t="str">
        <f>A76</f>
        <v>K88-J400</v>
      </c>
      <c r="AW85" s="149" t="str">
        <f>E85</f>
        <v>溶接1</v>
      </c>
      <c r="AX85" s="154">
        <f t="shared" ca="1" si="154"/>
        <v>0</v>
      </c>
      <c r="AY85" s="154">
        <f t="shared" ca="1" si="154"/>
        <v>0</v>
      </c>
      <c r="AZ85" s="154">
        <f t="shared" ca="1" si="154"/>
        <v>0</v>
      </c>
      <c r="BA85" s="154">
        <f t="shared" ca="1" si="154"/>
        <v>0</v>
      </c>
      <c r="BB85" s="154">
        <f t="shared" ca="1" si="154"/>
        <v>0</v>
      </c>
      <c r="BC85" s="154">
        <f t="shared" ca="1" si="154"/>
        <v>0</v>
      </c>
      <c r="BD85" s="154">
        <f t="shared" ca="1" si="154"/>
        <v>0</v>
      </c>
      <c r="BE85" s="154">
        <f t="shared" ca="1" si="154"/>
        <v>0</v>
      </c>
      <c r="BF85" s="154">
        <f t="shared" ca="1" si="154"/>
        <v>0</v>
      </c>
      <c r="BG85" s="154">
        <f t="shared" ca="1" si="154"/>
        <v>0</v>
      </c>
      <c r="BH85" s="154">
        <f t="shared" ca="1" si="155"/>
        <v>0</v>
      </c>
      <c r="BI85" s="154">
        <f t="shared" ca="1" si="155"/>
        <v>0</v>
      </c>
      <c r="BJ85" s="154">
        <f t="shared" ca="1" si="155"/>
        <v>0</v>
      </c>
      <c r="BK85" s="154">
        <f t="shared" ca="1" si="155"/>
        <v>0</v>
      </c>
      <c r="BL85" s="154">
        <f t="shared" ca="1" si="155"/>
        <v>0</v>
      </c>
      <c r="BM85" s="154">
        <f t="shared" ca="1" si="155"/>
        <v>0</v>
      </c>
      <c r="BN85" s="154">
        <f t="shared" ca="1" si="155"/>
        <v>0</v>
      </c>
      <c r="BO85" s="154">
        <f t="shared" ca="1" si="155"/>
        <v>0</v>
      </c>
      <c r="BP85" s="154">
        <f t="shared" ca="1" si="155"/>
        <v>0</v>
      </c>
      <c r="BQ85" s="154">
        <f t="shared" ca="1" si="155"/>
        <v>0</v>
      </c>
      <c r="BR85" s="154">
        <f t="shared" ca="1" si="156"/>
        <v>0</v>
      </c>
      <c r="BS85" s="154">
        <f t="shared" ca="1" si="156"/>
        <v>0</v>
      </c>
      <c r="BT85" s="154">
        <f t="shared" ca="1" si="156"/>
        <v>0</v>
      </c>
      <c r="BU85" s="154">
        <f t="shared" ca="1" si="156"/>
        <v>0</v>
      </c>
      <c r="BV85" s="154">
        <f t="shared" ca="1" si="156"/>
        <v>0</v>
      </c>
      <c r="BW85" s="154">
        <f t="shared" ca="1" si="156"/>
        <v>0</v>
      </c>
      <c r="BX85" s="154">
        <f t="shared" ca="1" si="156"/>
        <v>0</v>
      </c>
      <c r="BY85" s="154">
        <f t="shared" ca="1" si="156"/>
        <v>0</v>
      </c>
      <c r="BZ85" s="155">
        <f t="shared" ca="1" si="156"/>
        <v>0</v>
      </c>
      <c r="CB85" s="422"/>
      <c r="CC85" s="423"/>
      <c r="CD85" s="423"/>
      <c r="CE85" s="424"/>
      <c r="CG85" s="436">
        <v>0</v>
      </c>
      <c r="CH85" s="437">
        <v>0</v>
      </c>
      <c r="CI85" s="437">
        <v>0</v>
      </c>
      <c r="CJ85" s="438">
        <v>0</v>
      </c>
    </row>
    <row r="86" spans="1:88" x14ac:dyDescent="0.35">
      <c r="A86" s="46" t="s">
        <v>1580</v>
      </c>
      <c r="B86" s="47" t="s">
        <v>2082</v>
      </c>
      <c r="C86" s="101" t="s">
        <v>3</v>
      </c>
      <c r="D86" s="128"/>
      <c r="E86" s="129"/>
      <c r="F86" s="129" t="s">
        <v>2130</v>
      </c>
      <c r="G86" s="130" t="str">
        <f>IF($B86="CKD","CKD",_xlfn.XLOOKUP($A86,AF所要量!$AF$4:$AF$1001,AF所要量!$AG$4:$AG$1001,"",,))</f>
        <v>COM</v>
      </c>
      <c r="H86" s="131"/>
      <c r="I86" s="132">
        <f>SUM(K86:N86)</f>
        <v>100</v>
      </c>
      <c r="J86" s="132">
        <f>SUM(O86:AM86)</f>
        <v>200</v>
      </c>
      <c r="K86" s="439">
        <f>CB86</f>
        <v>100</v>
      </c>
      <c r="L86" s="439">
        <f t="shared" ref="L86:L87" si="161">CC86</f>
        <v>0</v>
      </c>
      <c r="M86" s="439">
        <f t="shared" ref="M86:M87" si="162">CD86</f>
        <v>0</v>
      </c>
      <c r="N86" s="439">
        <f t="shared" ref="N86:N87" si="163">CE86</f>
        <v>0</v>
      </c>
      <c r="O86" s="132">
        <f>SUMIF(AF所要量!$AK$4:$AK$1001,$AS86,AF所要量!E$4:E$1001)</f>
        <v>0</v>
      </c>
      <c r="P86" s="132">
        <f>SUMIF(AF所要量!$AK$4:$AK$1001,$AS86,AF所要量!F$4:F$1001)</f>
        <v>0</v>
      </c>
      <c r="Q86" s="132">
        <f>SUMIF(AF所要量!$AK$4:$AK$1001,$AS86,AF所要量!G$4:G$1001)</f>
        <v>0</v>
      </c>
      <c r="R86" s="132">
        <f>SUMIF(AF所要量!$AK$4:$AK$1001,$AS86,AF所要量!H$4:H$1001)</f>
        <v>0</v>
      </c>
      <c r="S86" s="132">
        <f>SUMIF(AF所要量!$AK$4:$AK$1001,$AS86,AF所要量!I$4:I$1001)</f>
        <v>0</v>
      </c>
      <c r="T86" s="132">
        <f>SUMIF(AF所要量!$AK$4:$AK$1001,$AS86,AF所要量!J$4:J$1001)</f>
        <v>0</v>
      </c>
      <c r="U86" s="132">
        <f>SUMIF(AF所要量!$AK$4:$AK$1001,$AS86,AF所要量!K$4:K$1001)</f>
        <v>0</v>
      </c>
      <c r="V86" s="132">
        <f>SUMIF(AF所要量!$AK$4:$AK$1001,$AS86,AF所要量!L$4:L$1001)</f>
        <v>0</v>
      </c>
      <c r="W86" s="132">
        <f>SUMIF(AF所要量!$AK$4:$AK$1001,$AS86,AF所要量!M$4:M$1001)</f>
        <v>0</v>
      </c>
      <c r="X86" s="132">
        <f>SUMIF(AF所要量!$AK$4:$AK$1001,$AS86,AF所要量!N$4:N$1001)</f>
        <v>0</v>
      </c>
      <c r="Y86" s="132">
        <f>SUMIF(AF所要量!$AK$4:$AK$1001,$AS86,AF所要量!O$4:O$1001)</f>
        <v>0</v>
      </c>
      <c r="Z86" s="132">
        <f>SUMIF(AF所要量!$AK$4:$AK$1001,$AS86,AF所要量!P$4:P$1001)</f>
        <v>0</v>
      </c>
      <c r="AA86" s="132">
        <f>SUMIF(AF所要量!$AK$4:$AK$1001,$AS86,AF所要量!Q$4:Q$1001)</f>
        <v>100</v>
      </c>
      <c r="AB86" s="132">
        <f>SUMIF(AF所要量!$AK$4:$AK$1001,$AS86,AF所要量!R$4:R$1001)</f>
        <v>0</v>
      </c>
      <c r="AC86" s="132">
        <f>SUMIF(AF所要量!$AK$4:$AK$1001,$AS86,AF所要量!S$4:S$1001)</f>
        <v>100</v>
      </c>
      <c r="AD86" s="132">
        <f>SUMIF(AF所要量!$AK$4:$AK$1001,$AS86,AF所要量!T$4:T$1001)</f>
        <v>0</v>
      </c>
      <c r="AE86" s="132">
        <f>SUMIF(AF所要量!$AK$4:$AK$1001,$AS86,AF所要量!U$4:U$1001)</f>
        <v>0</v>
      </c>
      <c r="AF86" s="132">
        <f>SUMIF(AF所要量!$AK$4:$AK$1001,$AS86,AF所要量!V$4:V$1001)</f>
        <v>0</v>
      </c>
      <c r="AG86" s="132">
        <f>SUMIF(AF所要量!$AK$4:$AK$1001,$AS86,AF所要量!W$4:W$1001)</f>
        <v>0</v>
      </c>
      <c r="AH86" s="132">
        <f>SUMIF(AF所要量!$AK$4:$AK$1001,$AS86,AF所要量!X$4:X$1001)</f>
        <v>0</v>
      </c>
      <c r="AI86" s="132">
        <f>SUMIF(AF所要量!$AK$4:$AK$1001,$AS86,AF所要量!Y$4:Y$1001)</f>
        <v>0</v>
      </c>
      <c r="AJ86" s="132">
        <f>SUMIF(AF所要量!$AK$4:$AK$1001,$AS86,AF所要量!Z$4:Z$1001)</f>
        <v>0</v>
      </c>
      <c r="AK86" s="132">
        <f>SUMIF(AF所要量!$AK$4:$AK$1001,$AS86,AF所要量!AA$4:AA$1001)</f>
        <v>0</v>
      </c>
      <c r="AL86" s="132">
        <f>SUMIF(AF所要量!$AK$4:$AK$1001,$AS86,AF所要量!AB$4:AB$1001)</f>
        <v>0</v>
      </c>
      <c r="AM86" s="133">
        <f>SUMIF(AF所要量!$AK$4:$AK$1001,$AS86,AF所要量!AC$4:AC$1001)</f>
        <v>0</v>
      </c>
      <c r="AS86" s="2" t="str">
        <f>$A86&amp;"_"&amp;$B86</f>
        <v>50100K88 LC00XA_CBU</v>
      </c>
      <c r="AT86" s="96"/>
      <c r="AU86" s="63"/>
      <c r="AW86" s="142"/>
      <c r="AX86" s="143"/>
      <c r="AY86" s="143"/>
      <c r="AZ86" s="143"/>
      <c r="BA86" s="143"/>
      <c r="BB86" s="143"/>
      <c r="BC86" s="143"/>
      <c r="BD86" s="143"/>
      <c r="BE86" s="143"/>
      <c r="BF86" s="143"/>
      <c r="BG86" s="143"/>
      <c r="BH86" s="143"/>
      <c r="BI86" s="143"/>
      <c r="BJ86" s="143"/>
      <c r="BK86" s="143"/>
      <c r="BL86" s="143"/>
      <c r="BM86" s="143"/>
      <c r="BN86" s="143"/>
      <c r="BO86" s="143"/>
      <c r="BP86" s="143"/>
      <c r="BQ86" s="143"/>
      <c r="BR86" s="143"/>
      <c r="BS86" s="143"/>
      <c r="BT86" s="143"/>
      <c r="BU86" s="143"/>
      <c r="BV86" s="143"/>
      <c r="BW86" s="143"/>
      <c r="BX86" s="143"/>
      <c r="BY86" s="143"/>
      <c r="BZ86" s="144"/>
      <c r="CB86" s="425">
        <f t="shared" ref="CB86:CB87" si="164">CG86</f>
        <v>100</v>
      </c>
      <c r="CC86" s="271">
        <f t="shared" ref="CC86:CC87" si="165">CH86</f>
        <v>0</v>
      </c>
      <c r="CD86" s="271">
        <f t="shared" ref="CD86:CD87" si="166">CI86</f>
        <v>0</v>
      </c>
      <c r="CE86" s="272">
        <f t="shared" ref="CE86:CE87" si="167">CJ86</f>
        <v>0</v>
      </c>
      <c r="CG86" s="418">
        <v>100</v>
      </c>
      <c r="CH86" s="416">
        <v>0</v>
      </c>
      <c r="CI86" s="416">
        <v>0</v>
      </c>
      <c r="CJ86" s="419">
        <v>0</v>
      </c>
    </row>
    <row r="87" spans="1:88" x14ac:dyDescent="0.35">
      <c r="A87" s="119"/>
      <c r="B87" s="6"/>
      <c r="C87" s="120"/>
      <c r="D87" s="134"/>
      <c r="E87" s="135"/>
      <c r="F87" s="135"/>
      <c r="G87" s="136" t="str">
        <f>IF(B86="CKD","","SP")</f>
        <v>SP</v>
      </c>
      <c r="H87" s="137"/>
      <c r="I87" s="138">
        <f>SUM(K87:N87)</f>
        <v>0</v>
      </c>
      <c r="J87" s="138">
        <f>SUM(O87:AM87)</f>
        <v>0</v>
      </c>
      <c r="K87" s="440">
        <f t="shared" ref="K87" si="168">CB87</f>
        <v>0</v>
      </c>
      <c r="L87" s="440">
        <f t="shared" si="161"/>
        <v>0</v>
      </c>
      <c r="M87" s="440">
        <f t="shared" si="162"/>
        <v>0</v>
      </c>
      <c r="N87" s="440">
        <f t="shared" si="163"/>
        <v>0</v>
      </c>
      <c r="O87" s="138">
        <f>SUMIF(SP所要量!$AU$4:$AU$1001,$AS87,SP所要量!O$4:O$1001)</f>
        <v>0</v>
      </c>
      <c r="P87" s="138">
        <f>SUMIF(SP所要量!$AU$4:$AU$1001,$AS87,SP所要量!P$4:P$1001)</f>
        <v>0</v>
      </c>
      <c r="Q87" s="138">
        <f>SUMIF(SP所要量!$AU$4:$AU$1001,$AS87,SP所要量!Q$4:Q$1001)</f>
        <v>0</v>
      </c>
      <c r="R87" s="138">
        <f>SUMIF(SP所要量!$AU$4:$AU$1001,$AS87,SP所要量!R$4:R$1001)</f>
        <v>0</v>
      </c>
      <c r="S87" s="138">
        <f>SUMIF(SP所要量!$AU$4:$AU$1001,$AS87,SP所要量!S$4:S$1001)</f>
        <v>0</v>
      </c>
      <c r="T87" s="138">
        <f>SUMIF(SP所要量!$AU$4:$AU$1001,$AS87,SP所要量!T$4:T$1001)</f>
        <v>0</v>
      </c>
      <c r="U87" s="138">
        <f>SUMIF(SP所要量!$AU$4:$AU$1001,$AS87,SP所要量!U$4:U$1001)</f>
        <v>0</v>
      </c>
      <c r="V87" s="138">
        <f>SUMIF(SP所要量!$AU$4:$AU$1001,$AS87,SP所要量!V$4:V$1001)</f>
        <v>0</v>
      </c>
      <c r="W87" s="138">
        <f>SUMIF(SP所要量!$AU$4:$AU$1001,$AS87,SP所要量!W$4:W$1001)</f>
        <v>0</v>
      </c>
      <c r="X87" s="138">
        <f>SUMIF(SP所要量!$AU$4:$AU$1001,$AS87,SP所要量!X$4:X$1001)</f>
        <v>0</v>
      </c>
      <c r="Y87" s="138">
        <f>SUMIF(SP所要量!$AU$4:$AU$1001,$AS87,SP所要量!Y$4:Y$1001)</f>
        <v>0</v>
      </c>
      <c r="Z87" s="138">
        <f>SUMIF(SP所要量!$AU$4:$AU$1001,$AS87,SP所要量!Z$4:Z$1001)</f>
        <v>0</v>
      </c>
      <c r="AA87" s="138">
        <f>SUMIF(SP所要量!$AU$4:$AU$1001,$AS87,SP所要量!AA$4:AA$1001)</f>
        <v>0</v>
      </c>
      <c r="AB87" s="138">
        <f>SUMIF(SP所要量!$AU$4:$AU$1001,$AS87,SP所要量!AB$4:AB$1001)</f>
        <v>0</v>
      </c>
      <c r="AC87" s="138">
        <f>SUMIF(SP所要量!$AU$4:$AU$1001,$AS87,SP所要量!AC$4:AC$1001)</f>
        <v>0</v>
      </c>
      <c r="AD87" s="138">
        <f>SUMIF(SP所要量!$AU$4:$AU$1001,$AS87,SP所要量!AD$4:AD$1001)</f>
        <v>0</v>
      </c>
      <c r="AE87" s="138">
        <f>SUMIF(SP所要量!$AU$4:$AU$1001,$AS87,SP所要量!AE$4:AE$1001)</f>
        <v>0</v>
      </c>
      <c r="AF87" s="138">
        <f>SUMIF(SP所要量!$AU$4:$AU$1001,$AS87,SP所要量!AF$4:AF$1001)</f>
        <v>0</v>
      </c>
      <c r="AG87" s="138">
        <f>SUMIF(SP所要量!$AU$4:$AU$1001,$AS87,SP所要量!AG$4:AG$1001)</f>
        <v>0</v>
      </c>
      <c r="AH87" s="138">
        <f>SUMIF(SP所要量!$AU$4:$AU$1001,$AS87,SP所要量!AH$4:AH$1001)</f>
        <v>0</v>
      </c>
      <c r="AI87" s="138">
        <f>SUMIF(SP所要量!$AU$4:$AU$1001,$AS87,SP所要量!AI$4:AI$1001)</f>
        <v>0</v>
      </c>
      <c r="AJ87" s="138">
        <f>SUMIF(SP所要量!$AU$4:$AU$1001,$AS87,SP所要量!AJ$4:AJ$1001)</f>
        <v>0</v>
      </c>
      <c r="AK87" s="138">
        <f>SUMIF(SP所要量!$AU$4:$AU$1001,$AS87,SP所要量!AK$4:AK$1001)</f>
        <v>0</v>
      </c>
      <c r="AL87" s="138">
        <f>SUMIF(SP所要量!$AU$4:$AU$1001,$AS87,SP所要量!AL$4:AL$1001)</f>
        <v>0</v>
      </c>
      <c r="AM87" s="139">
        <f>SUMIF(SP所要量!$AU$4:$AU$1001,$AS87,SP所要量!AM$4:AM$1001)</f>
        <v>0</v>
      </c>
      <c r="AS87" s="2" t="str">
        <f>IF($B86="CKD",0,$A86&amp;"_"&amp;"SP")</f>
        <v>50100K88 LC00XA_SP</v>
      </c>
      <c r="AT87" s="38"/>
      <c r="AU87" s="62"/>
      <c r="AW87" s="145"/>
      <c r="AX87" s="38"/>
      <c r="AY87" s="38"/>
      <c r="AZ87" s="38"/>
      <c r="BA87" s="38"/>
      <c r="BB87" s="38"/>
      <c r="BC87" s="38"/>
      <c r="BD87" s="38"/>
      <c r="BE87" s="38"/>
      <c r="BF87" s="38"/>
      <c r="BG87" s="38"/>
      <c r="BH87" s="38"/>
      <c r="BI87" s="38"/>
      <c r="BJ87" s="38"/>
      <c r="BK87" s="38"/>
      <c r="BL87" s="38"/>
      <c r="BM87" s="38"/>
      <c r="BN87" s="38"/>
      <c r="BO87" s="38"/>
      <c r="BP87" s="38"/>
      <c r="BQ87" s="38"/>
      <c r="BR87" s="38"/>
      <c r="BS87" s="38"/>
      <c r="BT87" s="38"/>
      <c r="BU87" s="38"/>
      <c r="BV87" s="38"/>
      <c r="BW87" s="38"/>
      <c r="BX87" s="38"/>
      <c r="BY87" s="38"/>
      <c r="BZ87" s="146"/>
      <c r="CB87" s="426">
        <f t="shared" si="164"/>
        <v>0</v>
      </c>
      <c r="CC87" s="273">
        <f t="shared" si="165"/>
        <v>0</v>
      </c>
      <c r="CD87" s="273">
        <f t="shared" si="166"/>
        <v>0</v>
      </c>
      <c r="CE87" s="274">
        <f t="shared" si="167"/>
        <v>0</v>
      </c>
      <c r="CG87" s="420">
        <v>0</v>
      </c>
      <c r="CH87" s="417">
        <v>0</v>
      </c>
      <c r="CI87" s="417">
        <v>0</v>
      </c>
      <c r="CJ87" s="421">
        <v>0</v>
      </c>
    </row>
    <row r="88" spans="1:88" x14ac:dyDescent="0.35">
      <c r="A88" s="119"/>
      <c r="B88" s="6"/>
      <c r="C88" s="120"/>
      <c r="D88" s="121"/>
      <c r="E88" s="115"/>
      <c r="F88" s="115"/>
      <c r="G88" s="116" t="s">
        <v>2131</v>
      </c>
      <c r="H88" s="117"/>
      <c r="I88" s="113">
        <f>SUM(K88:N88)</f>
        <v>100</v>
      </c>
      <c r="J88" s="126">
        <f>SUM(O88:AM88)</f>
        <v>200</v>
      </c>
      <c r="K88" s="113">
        <f t="shared" ref="K88:AM88" si="169">SUM(K86:K87)</f>
        <v>100</v>
      </c>
      <c r="L88" s="113">
        <f t="shared" si="169"/>
        <v>0</v>
      </c>
      <c r="M88" s="113">
        <f t="shared" si="169"/>
        <v>0</v>
      </c>
      <c r="N88" s="113">
        <f t="shared" si="169"/>
        <v>0</v>
      </c>
      <c r="O88" s="122">
        <f t="shared" si="169"/>
        <v>0</v>
      </c>
      <c r="P88" s="113">
        <f t="shared" si="169"/>
        <v>0</v>
      </c>
      <c r="Q88" s="113">
        <f t="shared" si="169"/>
        <v>0</v>
      </c>
      <c r="R88" s="113">
        <f t="shared" si="169"/>
        <v>0</v>
      </c>
      <c r="S88" s="113">
        <f t="shared" si="169"/>
        <v>0</v>
      </c>
      <c r="T88" s="113">
        <f t="shared" si="169"/>
        <v>0</v>
      </c>
      <c r="U88" s="113">
        <f t="shared" si="169"/>
        <v>0</v>
      </c>
      <c r="V88" s="113">
        <f t="shared" si="169"/>
        <v>0</v>
      </c>
      <c r="W88" s="113">
        <f t="shared" si="169"/>
        <v>0</v>
      </c>
      <c r="X88" s="113">
        <f t="shared" si="169"/>
        <v>0</v>
      </c>
      <c r="Y88" s="113">
        <f t="shared" si="169"/>
        <v>0</v>
      </c>
      <c r="Z88" s="113">
        <f t="shared" si="169"/>
        <v>0</v>
      </c>
      <c r="AA88" s="113">
        <f t="shared" si="169"/>
        <v>100</v>
      </c>
      <c r="AB88" s="113">
        <f t="shared" si="169"/>
        <v>0</v>
      </c>
      <c r="AC88" s="113">
        <f t="shared" si="169"/>
        <v>100</v>
      </c>
      <c r="AD88" s="113">
        <f t="shared" si="169"/>
        <v>0</v>
      </c>
      <c r="AE88" s="113">
        <f t="shared" si="169"/>
        <v>0</v>
      </c>
      <c r="AF88" s="113">
        <f t="shared" si="169"/>
        <v>0</v>
      </c>
      <c r="AG88" s="113">
        <f t="shared" si="169"/>
        <v>0</v>
      </c>
      <c r="AH88" s="113">
        <f t="shared" si="169"/>
        <v>0</v>
      </c>
      <c r="AI88" s="113">
        <f t="shared" si="169"/>
        <v>0</v>
      </c>
      <c r="AJ88" s="113">
        <f t="shared" si="169"/>
        <v>0</v>
      </c>
      <c r="AK88" s="113">
        <f t="shared" si="169"/>
        <v>0</v>
      </c>
      <c r="AL88" s="113">
        <f t="shared" si="169"/>
        <v>0</v>
      </c>
      <c r="AM88" s="118">
        <f t="shared" si="169"/>
        <v>0</v>
      </c>
      <c r="AS88" s="61"/>
      <c r="AT88" s="38"/>
      <c r="AU88" s="62"/>
      <c r="AW88" s="145"/>
      <c r="AX88" s="38"/>
      <c r="AY88" s="38"/>
      <c r="AZ88" s="38"/>
      <c r="BA88" s="38"/>
      <c r="BB88" s="38"/>
      <c r="BC88" s="38"/>
      <c r="BD88" s="38"/>
      <c r="BE88" s="38"/>
      <c r="BF88" s="38"/>
      <c r="BG88" s="38"/>
      <c r="BH88" s="38"/>
      <c r="BI88" s="38"/>
      <c r="BJ88" s="38"/>
      <c r="BK88" s="38"/>
      <c r="BL88" s="38"/>
      <c r="BM88" s="38"/>
      <c r="BN88" s="38"/>
      <c r="BO88" s="38"/>
      <c r="BP88" s="38"/>
      <c r="BQ88" s="38"/>
      <c r="BR88" s="38"/>
      <c r="BS88" s="38"/>
      <c r="BT88" s="38"/>
      <c r="BU88" s="38"/>
      <c r="BV88" s="38"/>
      <c r="BW88" s="38"/>
      <c r="BX88" s="38"/>
      <c r="BY88" s="38"/>
      <c r="BZ88" s="146"/>
      <c r="CB88" s="145"/>
      <c r="CC88" s="38"/>
      <c r="CD88" s="38"/>
      <c r="CE88" s="146"/>
      <c r="CG88" s="433">
        <v>100</v>
      </c>
      <c r="CH88" s="434">
        <v>0</v>
      </c>
      <c r="CI88" s="434">
        <v>0</v>
      </c>
      <c r="CJ88" s="435">
        <v>0</v>
      </c>
    </row>
    <row r="89" spans="1:88" x14ac:dyDescent="0.35">
      <c r="A89" s="48" t="s">
        <v>2088</v>
      </c>
      <c r="B89" s="6"/>
      <c r="C89" s="6"/>
      <c r="D89" s="22" t="s">
        <v>2058</v>
      </c>
      <c r="E89" s="304" t="s">
        <v>2208</v>
      </c>
      <c r="F89" s="42"/>
      <c r="G89" s="25">
        <v>110</v>
      </c>
      <c r="H89" s="21" t="s">
        <v>2052</v>
      </c>
      <c r="I89" s="26">
        <v>3</v>
      </c>
      <c r="J89" s="24">
        <f t="shared" ref="J89:J91" ca="1" si="170">SUM(K89:AM89)</f>
        <v>200</v>
      </c>
      <c r="K89" s="24">
        <f t="shared" ref="K89:AM89" ca="1" si="171">IF(AND($H89="優先L",$I89&gt;0),OFFSET(K88,0,$I89),0)</f>
        <v>0</v>
      </c>
      <c r="L89" s="24">
        <f t="shared" ca="1" si="171"/>
        <v>0</v>
      </c>
      <c r="M89" s="24">
        <f t="shared" ca="1" si="171"/>
        <v>0</v>
      </c>
      <c r="N89" s="24">
        <f t="shared" ca="1" si="171"/>
        <v>0</v>
      </c>
      <c r="O89" s="24">
        <f t="shared" ca="1" si="171"/>
        <v>0</v>
      </c>
      <c r="P89" s="24">
        <f t="shared" ca="1" si="171"/>
        <v>0</v>
      </c>
      <c r="Q89" s="24">
        <f t="shared" ca="1" si="171"/>
        <v>0</v>
      </c>
      <c r="R89" s="24">
        <f t="shared" ca="1" si="171"/>
        <v>0</v>
      </c>
      <c r="S89" s="24">
        <f t="shared" ca="1" si="171"/>
        <v>0</v>
      </c>
      <c r="T89" s="24">
        <f t="shared" ca="1" si="171"/>
        <v>0</v>
      </c>
      <c r="U89" s="24">
        <f t="shared" ca="1" si="171"/>
        <v>0</v>
      </c>
      <c r="V89" s="24">
        <f t="shared" ca="1" si="171"/>
        <v>0</v>
      </c>
      <c r="W89" s="24">
        <f t="shared" ca="1" si="171"/>
        <v>0</v>
      </c>
      <c r="X89" s="24">
        <f t="shared" ca="1" si="171"/>
        <v>100</v>
      </c>
      <c r="Y89" s="24">
        <f t="shared" ca="1" si="171"/>
        <v>0</v>
      </c>
      <c r="Z89" s="24">
        <f t="shared" ca="1" si="171"/>
        <v>100</v>
      </c>
      <c r="AA89" s="24">
        <f t="shared" ca="1" si="171"/>
        <v>0</v>
      </c>
      <c r="AB89" s="24">
        <f t="shared" ca="1" si="171"/>
        <v>0</v>
      </c>
      <c r="AC89" s="24">
        <f t="shared" ca="1" si="171"/>
        <v>0</v>
      </c>
      <c r="AD89" s="24">
        <f t="shared" ca="1" si="171"/>
        <v>0</v>
      </c>
      <c r="AE89" s="24">
        <f t="shared" ca="1" si="171"/>
        <v>0</v>
      </c>
      <c r="AF89" s="24">
        <f t="shared" ca="1" si="171"/>
        <v>0</v>
      </c>
      <c r="AG89" s="24">
        <f t="shared" ca="1" si="171"/>
        <v>0</v>
      </c>
      <c r="AH89" s="24">
        <f t="shared" ca="1" si="171"/>
        <v>0</v>
      </c>
      <c r="AI89" s="24">
        <f t="shared" ca="1" si="171"/>
        <v>0</v>
      </c>
      <c r="AJ89" s="24">
        <f t="shared" ca="1" si="171"/>
        <v>0</v>
      </c>
      <c r="AK89" s="24">
        <f t="shared" ca="1" si="171"/>
        <v>0</v>
      </c>
      <c r="AL89" s="24">
        <f t="shared" ca="1" si="171"/>
        <v>0</v>
      </c>
      <c r="AM89" s="49">
        <f t="shared" ca="1" si="171"/>
        <v>0</v>
      </c>
      <c r="AS89" s="61"/>
      <c r="AT89" s="5" t="str">
        <f t="shared" ref="AT89" si="172">IF(G89&gt;0,E89,"")</f>
        <v>RF,S/A</v>
      </c>
      <c r="AU89" s="62"/>
      <c r="AW89" s="145"/>
      <c r="AX89" s="38"/>
      <c r="AY89" s="38"/>
      <c r="AZ89" s="38"/>
      <c r="BA89" s="38"/>
      <c r="BB89" s="38"/>
      <c r="BC89" s="38"/>
      <c r="BD89" s="38"/>
      <c r="BE89" s="38"/>
      <c r="BF89" s="38"/>
      <c r="BG89" s="38"/>
      <c r="BH89" s="38"/>
      <c r="BI89" s="38"/>
      <c r="BJ89" s="38"/>
      <c r="BK89" s="38"/>
      <c r="BL89" s="38"/>
      <c r="BM89" s="38"/>
      <c r="BN89" s="38"/>
      <c r="BO89" s="38"/>
      <c r="BP89" s="38"/>
      <c r="BQ89" s="38"/>
      <c r="BR89" s="38"/>
      <c r="BS89" s="38"/>
      <c r="BT89" s="38"/>
      <c r="BU89" s="38"/>
      <c r="BV89" s="38"/>
      <c r="BW89" s="38"/>
      <c r="BX89" s="38"/>
      <c r="BY89" s="38"/>
      <c r="BZ89" s="146"/>
      <c r="CB89" s="145"/>
      <c r="CC89" s="38"/>
      <c r="CD89" s="38"/>
      <c r="CE89" s="146"/>
      <c r="CG89" s="433">
        <v>0</v>
      </c>
      <c r="CH89" s="434">
        <v>0</v>
      </c>
      <c r="CI89" s="434">
        <v>0</v>
      </c>
      <c r="CJ89" s="435">
        <v>0</v>
      </c>
    </row>
    <row r="90" spans="1:88" x14ac:dyDescent="0.35">
      <c r="A90" s="50" t="str">
        <f>MID(A86,1,5)</f>
        <v>50100</v>
      </c>
      <c r="B90" s="6"/>
      <c r="C90" s="6"/>
      <c r="D90" s="6"/>
      <c r="E90" s="304" t="s">
        <v>79</v>
      </c>
      <c r="F90" s="42"/>
      <c r="G90" s="25">
        <v>133</v>
      </c>
      <c r="H90" s="21" t="s">
        <v>2052</v>
      </c>
      <c r="I90" s="26">
        <v>2</v>
      </c>
      <c r="J90" s="24">
        <f t="shared" ca="1" si="170"/>
        <v>200</v>
      </c>
      <c r="K90" s="24">
        <f ca="1">IF(AND($H90="優先L",$I90&gt;0),OFFSET(K88,0,$I90),0)</f>
        <v>0</v>
      </c>
      <c r="L90" s="24">
        <f t="shared" ref="L90:AM90" ca="1" si="173">IF(AND($H90="優先L",$I90&gt;0),OFFSET(L88,0,$I90),0)</f>
        <v>0</v>
      </c>
      <c r="M90" s="24">
        <f t="shared" ca="1" si="173"/>
        <v>0</v>
      </c>
      <c r="N90" s="24">
        <f t="shared" ca="1" si="173"/>
        <v>0</v>
      </c>
      <c r="O90" s="24">
        <f t="shared" ca="1" si="173"/>
        <v>0</v>
      </c>
      <c r="P90" s="24">
        <f t="shared" ca="1" si="173"/>
        <v>0</v>
      </c>
      <c r="Q90" s="24">
        <f t="shared" ca="1" si="173"/>
        <v>0</v>
      </c>
      <c r="R90" s="24">
        <f t="shared" ca="1" si="173"/>
        <v>0</v>
      </c>
      <c r="S90" s="24">
        <f t="shared" ca="1" si="173"/>
        <v>0</v>
      </c>
      <c r="T90" s="24">
        <f t="shared" ca="1" si="173"/>
        <v>0</v>
      </c>
      <c r="U90" s="24">
        <f t="shared" ca="1" si="173"/>
        <v>0</v>
      </c>
      <c r="V90" s="24">
        <f t="shared" ca="1" si="173"/>
        <v>0</v>
      </c>
      <c r="W90" s="24">
        <f t="shared" ca="1" si="173"/>
        <v>0</v>
      </c>
      <c r="X90" s="24">
        <f t="shared" ca="1" si="173"/>
        <v>0</v>
      </c>
      <c r="Y90" s="24">
        <f t="shared" ca="1" si="173"/>
        <v>100</v>
      </c>
      <c r="Z90" s="24">
        <f t="shared" ca="1" si="173"/>
        <v>0</v>
      </c>
      <c r="AA90" s="24">
        <f t="shared" ca="1" si="173"/>
        <v>100</v>
      </c>
      <c r="AB90" s="24">
        <f t="shared" ca="1" si="173"/>
        <v>0</v>
      </c>
      <c r="AC90" s="24">
        <f t="shared" ca="1" si="173"/>
        <v>0</v>
      </c>
      <c r="AD90" s="24">
        <f t="shared" ca="1" si="173"/>
        <v>0</v>
      </c>
      <c r="AE90" s="24">
        <f t="shared" ca="1" si="173"/>
        <v>0</v>
      </c>
      <c r="AF90" s="24">
        <f t="shared" ca="1" si="173"/>
        <v>0</v>
      </c>
      <c r="AG90" s="24">
        <f t="shared" ca="1" si="173"/>
        <v>0</v>
      </c>
      <c r="AH90" s="24">
        <f t="shared" ca="1" si="173"/>
        <v>0</v>
      </c>
      <c r="AI90" s="24">
        <f t="shared" ca="1" si="173"/>
        <v>0</v>
      </c>
      <c r="AJ90" s="24">
        <f t="shared" ca="1" si="173"/>
        <v>0</v>
      </c>
      <c r="AK90" s="24">
        <f t="shared" ca="1" si="173"/>
        <v>0</v>
      </c>
      <c r="AL90" s="24">
        <f t="shared" ca="1" si="173"/>
        <v>0</v>
      </c>
      <c r="AM90" s="49">
        <f t="shared" ca="1" si="173"/>
        <v>0</v>
      </c>
      <c r="AS90" s="61"/>
      <c r="AT90" s="6" t="str">
        <f t="shared" si="42"/>
        <v>マルチ</v>
      </c>
      <c r="AU90" s="62"/>
      <c r="AW90" s="145"/>
      <c r="AX90" s="38"/>
      <c r="AY90" s="38"/>
      <c r="AZ90" s="38"/>
      <c r="BA90" s="38"/>
      <c r="BB90" s="38"/>
      <c r="BC90" s="38"/>
      <c r="BD90" s="38"/>
      <c r="BE90" s="38"/>
      <c r="BF90" s="38"/>
      <c r="BG90" s="38"/>
      <c r="BH90" s="38"/>
      <c r="BI90" s="38"/>
      <c r="BJ90" s="38"/>
      <c r="BK90" s="38"/>
      <c r="BL90" s="38"/>
      <c r="BM90" s="38"/>
      <c r="BN90" s="38"/>
      <c r="BO90" s="38"/>
      <c r="BP90" s="38"/>
      <c r="BQ90" s="38"/>
      <c r="BR90" s="38"/>
      <c r="BS90" s="38"/>
      <c r="BT90" s="38"/>
      <c r="BU90" s="38"/>
      <c r="BV90" s="38"/>
      <c r="BW90" s="38"/>
      <c r="BX90" s="38"/>
      <c r="BY90" s="38"/>
      <c r="BZ90" s="146"/>
      <c r="CB90" s="145"/>
      <c r="CC90" s="38"/>
      <c r="CD90" s="38"/>
      <c r="CE90" s="146"/>
      <c r="CG90" s="433">
        <v>0</v>
      </c>
      <c r="CH90" s="434">
        <v>0</v>
      </c>
      <c r="CI90" s="434">
        <v>0</v>
      </c>
      <c r="CJ90" s="435">
        <v>0</v>
      </c>
    </row>
    <row r="91" spans="1:88" x14ac:dyDescent="0.35">
      <c r="A91" s="50" t="str">
        <f>MID(A86,6,3)&amp;"-"&amp;MID(A86,10,4)</f>
        <v>K88-LC00</v>
      </c>
      <c r="B91" s="6"/>
      <c r="C91" s="6"/>
      <c r="D91" s="7"/>
      <c r="E91" s="304" t="s">
        <v>78</v>
      </c>
      <c r="F91" s="42"/>
      <c r="G91" s="25">
        <v>133</v>
      </c>
      <c r="H91" s="21" t="s">
        <v>2067</v>
      </c>
      <c r="I91" s="26">
        <v>2</v>
      </c>
      <c r="J91" s="24">
        <f t="shared" ca="1" si="170"/>
        <v>0</v>
      </c>
      <c r="K91" s="24">
        <f ca="1">IF(AND($H91="優先L",$I91&gt;0),OFFSET(K88,0,$I91),0)</f>
        <v>0</v>
      </c>
      <c r="L91" s="24">
        <f t="shared" ref="L91:AM91" ca="1" si="174">IF(AND($H91="優先L",$I91&gt;0),OFFSET(L88,0,$I91),0)</f>
        <v>0</v>
      </c>
      <c r="M91" s="24">
        <f t="shared" ca="1" si="174"/>
        <v>0</v>
      </c>
      <c r="N91" s="24">
        <f t="shared" ca="1" si="174"/>
        <v>0</v>
      </c>
      <c r="O91" s="24">
        <f t="shared" ca="1" si="174"/>
        <v>0</v>
      </c>
      <c r="P91" s="24">
        <f t="shared" ca="1" si="174"/>
        <v>0</v>
      </c>
      <c r="Q91" s="24">
        <f t="shared" ca="1" si="174"/>
        <v>0</v>
      </c>
      <c r="R91" s="24">
        <f t="shared" ca="1" si="174"/>
        <v>0</v>
      </c>
      <c r="S91" s="24">
        <f t="shared" ca="1" si="174"/>
        <v>0</v>
      </c>
      <c r="T91" s="24">
        <f t="shared" ca="1" si="174"/>
        <v>0</v>
      </c>
      <c r="U91" s="24">
        <f t="shared" ca="1" si="174"/>
        <v>0</v>
      </c>
      <c r="V91" s="24">
        <f t="shared" ca="1" si="174"/>
        <v>0</v>
      </c>
      <c r="W91" s="24">
        <f t="shared" ca="1" si="174"/>
        <v>0</v>
      </c>
      <c r="X91" s="24">
        <f t="shared" ca="1" si="174"/>
        <v>0</v>
      </c>
      <c r="Y91" s="24">
        <f t="shared" ca="1" si="174"/>
        <v>0</v>
      </c>
      <c r="Z91" s="24">
        <f t="shared" ca="1" si="174"/>
        <v>0</v>
      </c>
      <c r="AA91" s="24">
        <f t="shared" ca="1" si="174"/>
        <v>0</v>
      </c>
      <c r="AB91" s="24">
        <f t="shared" ca="1" si="174"/>
        <v>0</v>
      </c>
      <c r="AC91" s="24">
        <f t="shared" ca="1" si="174"/>
        <v>0</v>
      </c>
      <c r="AD91" s="24">
        <f t="shared" ca="1" si="174"/>
        <v>0</v>
      </c>
      <c r="AE91" s="24">
        <f t="shared" ca="1" si="174"/>
        <v>0</v>
      </c>
      <c r="AF91" s="24">
        <f t="shared" ca="1" si="174"/>
        <v>0</v>
      </c>
      <c r="AG91" s="24">
        <f t="shared" ca="1" si="174"/>
        <v>0</v>
      </c>
      <c r="AH91" s="24">
        <f t="shared" ca="1" si="174"/>
        <v>0</v>
      </c>
      <c r="AI91" s="24">
        <f t="shared" ca="1" si="174"/>
        <v>0</v>
      </c>
      <c r="AJ91" s="24">
        <f t="shared" ca="1" si="174"/>
        <v>0</v>
      </c>
      <c r="AK91" s="24">
        <f t="shared" ca="1" si="174"/>
        <v>0</v>
      </c>
      <c r="AL91" s="24">
        <f t="shared" ca="1" si="174"/>
        <v>0</v>
      </c>
      <c r="AM91" s="49">
        <f t="shared" ca="1" si="174"/>
        <v>0</v>
      </c>
      <c r="AS91" s="61"/>
      <c r="AT91" s="7" t="str">
        <f t="shared" si="42"/>
        <v>溶接1</v>
      </c>
      <c r="AU91" s="62"/>
      <c r="AW91" s="145"/>
      <c r="AX91" s="38"/>
      <c r="AY91" s="38"/>
      <c r="AZ91" s="38"/>
      <c r="BA91" s="38"/>
      <c r="BB91" s="38"/>
      <c r="BC91" s="38"/>
      <c r="BD91" s="38"/>
      <c r="BE91" s="38"/>
      <c r="BF91" s="38"/>
      <c r="BG91" s="38"/>
      <c r="BH91" s="38"/>
      <c r="BI91" s="38"/>
      <c r="BJ91" s="38"/>
      <c r="BK91" s="38"/>
      <c r="BL91" s="38"/>
      <c r="BM91" s="38"/>
      <c r="BN91" s="38"/>
      <c r="BO91" s="38"/>
      <c r="BP91" s="38"/>
      <c r="BQ91" s="38"/>
      <c r="BR91" s="38"/>
      <c r="BS91" s="38"/>
      <c r="BT91" s="38"/>
      <c r="BU91" s="38"/>
      <c r="BV91" s="38"/>
      <c r="BW91" s="38"/>
      <c r="BX91" s="38"/>
      <c r="BY91" s="38"/>
      <c r="BZ91" s="146"/>
      <c r="CB91" s="145"/>
      <c r="CC91" s="38"/>
      <c r="CD91" s="38"/>
      <c r="CE91" s="146"/>
      <c r="CG91" s="433">
        <v>0</v>
      </c>
      <c r="CH91" s="434">
        <v>0</v>
      </c>
      <c r="CI91" s="434">
        <v>0</v>
      </c>
      <c r="CJ91" s="435">
        <v>0</v>
      </c>
    </row>
    <row r="92" spans="1:88" x14ac:dyDescent="0.35">
      <c r="A92" s="48"/>
      <c r="B92" s="6"/>
      <c r="C92" s="6"/>
      <c r="D92" s="22" t="s">
        <v>2132</v>
      </c>
      <c r="E92" s="2" t="str">
        <f>E89</f>
        <v>RF,S/A</v>
      </c>
      <c r="F92" s="5"/>
      <c r="G92" s="5"/>
      <c r="H92" s="27" t="s">
        <v>2055</v>
      </c>
      <c r="I92" s="5"/>
      <c r="J92" s="550">
        <f>SUM(K92:AM94)</f>
        <v>0</v>
      </c>
      <c r="K92" s="29"/>
      <c r="L92" s="29"/>
      <c r="M92" s="29"/>
      <c r="N92" s="29"/>
      <c r="O92" s="29"/>
      <c r="P92" s="29"/>
      <c r="Q92" s="29"/>
      <c r="R92" s="29"/>
      <c r="S92" s="29"/>
      <c r="T92" s="29"/>
      <c r="U92" s="29"/>
      <c r="V92" s="29"/>
      <c r="W92" s="29"/>
      <c r="X92" s="29"/>
      <c r="Y92" s="29"/>
      <c r="Z92" s="29"/>
      <c r="AA92" s="29"/>
      <c r="AB92" s="29"/>
      <c r="AC92" s="29"/>
      <c r="AD92" s="29"/>
      <c r="AE92" s="29"/>
      <c r="AF92" s="29"/>
      <c r="AG92" s="29"/>
      <c r="AH92" s="29"/>
      <c r="AI92" s="29"/>
      <c r="AJ92" s="29"/>
      <c r="AK92" s="29"/>
      <c r="AL92" s="29"/>
      <c r="AM92" s="51"/>
      <c r="AS92" s="61"/>
      <c r="AT92" s="38"/>
      <c r="AU92" s="62"/>
      <c r="AW92" s="145"/>
      <c r="AX92" s="38"/>
      <c r="AY92" s="38"/>
      <c r="AZ92" s="38"/>
      <c r="BA92" s="38"/>
      <c r="BB92" s="38"/>
      <c r="BC92" s="38"/>
      <c r="BD92" s="38"/>
      <c r="BE92" s="38"/>
      <c r="BF92" s="38"/>
      <c r="BG92" s="38"/>
      <c r="BH92" s="38"/>
      <c r="BI92" s="38"/>
      <c r="BJ92" s="38"/>
      <c r="BK92" s="38"/>
      <c r="BL92" s="38"/>
      <c r="BM92" s="38"/>
      <c r="BN92" s="38"/>
      <c r="BO92" s="38"/>
      <c r="BP92" s="38"/>
      <c r="BQ92" s="38"/>
      <c r="BR92" s="38"/>
      <c r="BS92" s="38"/>
      <c r="BT92" s="38"/>
      <c r="BU92" s="38"/>
      <c r="BV92" s="38"/>
      <c r="BW92" s="38"/>
      <c r="BX92" s="38"/>
      <c r="BY92" s="38"/>
      <c r="BZ92" s="146"/>
      <c r="CB92" s="145"/>
      <c r="CC92" s="38"/>
      <c r="CD92" s="38"/>
      <c r="CE92" s="146"/>
      <c r="CG92" s="430"/>
      <c r="CH92" s="9"/>
      <c r="CI92" s="9"/>
      <c r="CJ92" s="431"/>
    </row>
    <row r="93" spans="1:88" x14ac:dyDescent="0.35">
      <c r="A93" s="48"/>
      <c r="B93" s="7"/>
      <c r="C93" s="7"/>
      <c r="D93" s="444" t="s">
        <v>2376</v>
      </c>
      <c r="E93" s="2" t="str">
        <f>E90</f>
        <v>マルチ</v>
      </c>
      <c r="F93" s="6"/>
      <c r="G93" s="6"/>
      <c r="H93" s="27" t="s">
        <v>2055</v>
      </c>
      <c r="I93" s="6"/>
      <c r="J93" s="551"/>
      <c r="K93" s="30"/>
      <c r="L93" s="30"/>
      <c r="M93" s="30"/>
      <c r="N93" s="30"/>
      <c r="O93" s="30"/>
      <c r="P93" s="30"/>
      <c r="Q93" s="30"/>
      <c r="R93" s="30"/>
      <c r="S93" s="30"/>
      <c r="T93" s="30"/>
      <c r="U93" s="30"/>
      <c r="V93" s="30"/>
      <c r="W93" s="30"/>
      <c r="X93" s="30">
        <v>50</v>
      </c>
      <c r="Y93" s="30">
        <v>-50</v>
      </c>
      <c r="Z93" s="30">
        <v>50</v>
      </c>
      <c r="AA93" s="30">
        <v>-50</v>
      </c>
      <c r="AB93" s="30"/>
      <c r="AC93" s="30"/>
      <c r="AD93" s="30"/>
      <c r="AE93" s="30"/>
      <c r="AF93" s="30"/>
      <c r="AG93" s="30"/>
      <c r="AH93" s="30"/>
      <c r="AI93" s="30"/>
      <c r="AJ93" s="30"/>
      <c r="AK93" s="30"/>
      <c r="AL93" s="30"/>
      <c r="AM93" s="52"/>
      <c r="AS93" s="61"/>
      <c r="AT93" s="38"/>
      <c r="AU93" s="62"/>
      <c r="AW93" s="145"/>
      <c r="AX93" s="38"/>
      <c r="AY93" s="38"/>
      <c r="AZ93" s="38"/>
      <c r="BA93" s="38"/>
      <c r="BB93" s="38"/>
      <c r="BC93" s="38"/>
      <c r="BD93" s="38"/>
      <c r="BE93" s="38"/>
      <c r="BF93" s="38"/>
      <c r="BG93" s="38"/>
      <c r="BH93" s="38"/>
      <c r="BI93" s="38"/>
      <c r="BJ93" s="38"/>
      <c r="BK93" s="38"/>
      <c r="BL93" s="38"/>
      <c r="BM93" s="38"/>
      <c r="BN93" s="38"/>
      <c r="BO93" s="38"/>
      <c r="BP93" s="38"/>
      <c r="BQ93" s="38"/>
      <c r="BR93" s="38"/>
      <c r="BS93" s="38"/>
      <c r="BT93" s="38"/>
      <c r="BU93" s="38"/>
      <c r="BV93" s="38"/>
      <c r="BW93" s="38"/>
      <c r="BX93" s="38"/>
      <c r="BY93" s="38"/>
      <c r="BZ93" s="146"/>
      <c r="CB93" s="145"/>
      <c r="CC93" s="38"/>
      <c r="CD93" s="38"/>
      <c r="CE93" s="146"/>
      <c r="CG93" s="430"/>
      <c r="CH93" s="9"/>
      <c r="CI93" s="9"/>
      <c r="CJ93" s="431"/>
    </row>
    <row r="94" spans="1:88" x14ac:dyDescent="0.35">
      <c r="A94" s="399">
        <f>COUNTIF(AT89:AT91,B94)</f>
        <v>0</v>
      </c>
      <c r="B94" s="308" t="str">
        <f>設定!$F$4</f>
        <v>MC</v>
      </c>
      <c r="C94" s="308" t="str">
        <f>IF(COUNTIF('PLAN-MC'!$AO$6:$AO$117,B94&amp;"_"&amp;A86&amp;"_"&amp;B86)&gt;0,"計画コード有",IF(COUNTIF('PLAN-MC'!$AO$6:$AO$117,B94&amp;"_"&amp;A86&amp;"_"&amp;B86)&gt;1,"ﾀﾞﾌﾞﾘ有","未反映"))</f>
        <v>計画コード有</v>
      </c>
      <c r="D94" s="7"/>
      <c r="E94" s="2" t="str">
        <f>E91</f>
        <v>溶接1</v>
      </c>
      <c r="F94" s="7"/>
      <c r="G94" s="7"/>
      <c r="H94" s="27"/>
      <c r="I94" s="7"/>
      <c r="J94" s="552"/>
      <c r="K94" s="31"/>
      <c r="L94" s="31"/>
      <c r="M94" s="31"/>
      <c r="N94" s="31"/>
      <c r="O94" s="31"/>
      <c r="P94" s="31"/>
      <c r="Q94" s="31"/>
      <c r="R94" s="31"/>
      <c r="S94" s="31"/>
      <c r="T94" s="31"/>
      <c r="U94" s="31"/>
      <c r="V94" s="31"/>
      <c r="W94" s="31"/>
      <c r="X94" s="31"/>
      <c r="Y94" s="31"/>
      <c r="Z94" s="31"/>
      <c r="AA94" s="31"/>
      <c r="AB94" s="31"/>
      <c r="AC94" s="31"/>
      <c r="AD94" s="31"/>
      <c r="AE94" s="31"/>
      <c r="AF94" s="31"/>
      <c r="AG94" s="31"/>
      <c r="AH94" s="31"/>
      <c r="AI94" s="31"/>
      <c r="AJ94" s="31"/>
      <c r="AK94" s="31"/>
      <c r="AL94" s="31"/>
      <c r="AM94" s="53"/>
      <c r="AS94" s="61"/>
      <c r="AT94" s="38"/>
      <c r="AU94" s="62"/>
      <c r="AW94" s="145"/>
      <c r="AX94" s="38"/>
      <c r="AY94" s="38"/>
      <c r="AZ94" s="38"/>
      <c r="BA94" s="38"/>
      <c r="BB94" s="38"/>
      <c r="BC94" s="38"/>
      <c r="BD94" s="38"/>
      <c r="BE94" s="38"/>
      <c r="BF94" s="38"/>
      <c r="BG94" s="38"/>
      <c r="BH94" s="38"/>
      <c r="BI94" s="38"/>
      <c r="BJ94" s="38"/>
      <c r="BK94" s="38"/>
      <c r="BL94" s="38"/>
      <c r="BM94" s="38"/>
      <c r="BN94" s="38"/>
      <c r="BO94" s="38"/>
      <c r="BP94" s="38"/>
      <c r="BQ94" s="38"/>
      <c r="BR94" s="38"/>
      <c r="BS94" s="38"/>
      <c r="BT94" s="38"/>
      <c r="BU94" s="38"/>
      <c r="BV94" s="38"/>
      <c r="BW94" s="38"/>
      <c r="BX94" s="38"/>
      <c r="BY94" s="38"/>
      <c r="BZ94" s="146"/>
      <c r="CB94" s="145"/>
      <c r="CC94" s="38"/>
      <c r="CD94" s="38"/>
      <c r="CE94" s="146"/>
      <c r="CG94" s="430"/>
      <c r="CH94" s="9"/>
      <c r="CI94" s="9"/>
      <c r="CJ94" s="431"/>
    </row>
    <row r="95" spans="1:88" x14ac:dyDescent="0.35">
      <c r="A95" s="399">
        <f>COUNTIF(AT89:AT91,B95)</f>
        <v>1</v>
      </c>
      <c r="B95" s="308" t="str">
        <f>設定!$F$5</f>
        <v>溶接1</v>
      </c>
      <c r="C95" s="308" t="str">
        <f>IF(COUNTIF('PLAN-溶接1'!$AO$6:$AO$108,B95&amp;"_"&amp;A86&amp;"_"&amp;B86)&gt;0,"計画コード有",IF(COUNTIF('PLAN-溶接1'!$AO$6:$AO$108,B95&amp;"_"&amp;A86&amp;"_"&amp;B86)&gt;1,"ﾀﾞﾌﾞﾘ有","未反映"))</f>
        <v>計画コード有</v>
      </c>
      <c r="D95" s="22" t="s">
        <v>2133</v>
      </c>
      <c r="E95" s="2" t="str">
        <f>E89</f>
        <v>RF,S/A</v>
      </c>
      <c r="F95" s="5"/>
      <c r="G95" s="5"/>
      <c r="H95" s="27"/>
      <c r="I95" s="5"/>
      <c r="J95" s="32">
        <f t="shared" ref="J95:J100" si="175">SUM(K95:AM95)</f>
        <v>0</v>
      </c>
      <c r="K95" s="441">
        <f>CB95</f>
        <v>0</v>
      </c>
      <c r="L95" s="441">
        <f t="shared" ref="L95:L97" si="176">CC95</f>
        <v>0</v>
      </c>
      <c r="M95" s="441">
        <f t="shared" ref="M95:M97" si="177">CD95</f>
        <v>0</v>
      </c>
      <c r="N95" s="441">
        <f t="shared" ref="N95:N97" si="178">CE95</f>
        <v>0</v>
      </c>
      <c r="O95" s="29"/>
      <c r="P95" s="29"/>
      <c r="Q95" s="29"/>
      <c r="R95" s="29"/>
      <c r="S95" s="29"/>
      <c r="T95" s="29"/>
      <c r="U95" s="29"/>
      <c r="V95" s="29"/>
      <c r="W95" s="29"/>
      <c r="X95" s="29"/>
      <c r="Y95" s="29"/>
      <c r="Z95" s="29"/>
      <c r="AA95" s="29"/>
      <c r="AB95" s="29"/>
      <c r="AC95" s="29"/>
      <c r="AD95" s="29"/>
      <c r="AE95" s="29"/>
      <c r="AF95" s="29"/>
      <c r="AG95" s="29"/>
      <c r="AH95" s="29"/>
      <c r="AI95" s="29"/>
      <c r="AJ95" s="29"/>
      <c r="AK95" s="29"/>
      <c r="AL95" s="29"/>
      <c r="AM95" s="51"/>
      <c r="AS95" s="61"/>
      <c r="AT95" s="38"/>
      <c r="AU95" s="62"/>
      <c r="AW95" s="145"/>
      <c r="AX95" s="38"/>
      <c r="AY95" s="38"/>
      <c r="AZ95" s="38"/>
      <c r="BA95" s="38"/>
      <c r="BB95" s="38"/>
      <c r="BC95" s="38"/>
      <c r="BD95" s="38"/>
      <c r="BE95" s="38"/>
      <c r="BF95" s="38"/>
      <c r="BG95" s="38"/>
      <c r="BH95" s="38"/>
      <c r="BI95" s="38"/>
      <c r="BJ95" s="38"/>
      <c r="BK95" s="38"/>
      <c r="BL95" s="38"/>
      <c r="BM95" s="38"/>
      <c r="BN95" s="38"/>
      <c r="BO95" s="38"/>
      <c r="BP95" s="38"/>
      <c r="BQ95" s="38"/>
      <c r="BR95" s="38"/>
      <c r="BS95" s="38"/>
      <c r="BT95" s="38"/>
      <c r="BU95" s="38"/>
      <c r="BV95" s="38"/>
      <c r="BW95" s="38"/>
      <c r="BX95" s="38"/>
      <c r="BY95" s="38"/>
      <c r="BZ95" s="146"/>
      <c r="CB95" s="427">
        <f t="shared" ref="CB95:CB97" si="179">CG92+CG95</f>
        <v>0</v>
      </c>
      <c r="CC95" s="428">
        <f t="shared" ref="CC95:CC97" si="180">CH92+CH95</f>
        <v>0</v>
      </c>
      <c r="CD95" s="428">
        <f t="shared" ref="CD95:CD97" si="181">CI92+CI95</f>
        <v>0</v>
      </c>
      <c r="CE95" s="429">
        <f t="shared" ref="CE95:CE97" si="182">CJ92+CJ95</f>
        <v>0</v>
      </c>
      <c r="CG95" s="430"/>
      <c r="CH95" s="9"/>
      <c r="CI95" s="9"/>
      <c r="CJ95" s="431"/>
    </row>
    <row r="96" spans="1:88" x14ac:dyDescent="0.35">
      <c r="A96" s="399">
        <f>COUNTIF(AT89:AT91,B96)</f>
        <v>1</v>
      </c>
      <c r="B96" s="308" t="str">
        <f>設定!$F$6</f>
        <v>マルチ</v>
      </c>
      <c r="C96" s="308" t="str">
        <f>IF(COUNTIF('PLAN-マルチ'!$AO$29:$AO$125,B96&amp;"_"&amp;A86&amp;"_"&amp;B86)&gt;0,"計画コード有",IF(COUNTIF('PLAN-マルチ'!$AO$29:$AO$125,B96&amp;"_"&amp;A86&amp;"_"&amp;B86)&gt;1,"ﾀﾞﾌﾞﾘ有","未反映"))</f>
        <v>計画コード有</v>
      </c>
      <c r="D96" s="445" t="s">
        <v>2377</v>
      </c>
      <c r="E96" s="2" t="str">
        <f>E90</f>
        <v>マルチ</v>
      </c>
      <c r="F96" s="6"/>
      <c r="G96" s="6"/>
      <c r="H96" s="27"/>
      <c r="I96" s="6"/>
      <c r="J96" s="33">
        <f t="shared" si="175"/>
        <v>0</v>
      </c>
      <c r="K96" s="442">
        <f t="shared" ref="K96:K97" si="183">CB96</f>
        <v>0</v>
      </c>
      <c r="L96" s="442">
        <f t="shared" si="176"/>
        <v>0</v>
      </c>
      <c r="M96" s="442">
        <f t="shared" si="177"/>
        <v>0</v>
      </c>
      <c r="N96" s="442">
        <f t="shared" si="178"/>
        <v>0</v>
      </c>
      <c r="O96" s="30"/>
      <c r="P96" s="30"/>
      <c r="Q96" s="30"/>
      <c r="R96" s="30"/>
      <c r="S96" s="30"/>
      <c r="T96" s="30"/>
      <c r="U96" s="30"/>
      <c r="V96" s="30"/>
      <c r="W96" s="30"/>
      <c r="X96" s="30"/>
      <c r="Y96" s="30"/>
      <c r="Z96" s="30"/>
      <c r="AA96" s="30"/>
      <c r="AB96" s="30"/>
      <c r="AC96" s="30"/>
      <c r="AD96" s="30"/>
      <c r="AE96" s="30"/>
      <c r="AF96" s="30"/>
      <c r="AG96" s="30"/>
      <c r="AH96" s="30"/>
      <c r="AI96" s="30"/>
      <c r="AJ96" s="30"/>
      <c r="AK96" s="30"/>
      <c r="AL96" s="30"/>
      <c r="AM96" s="52"/>
      <c r="AS96" s="61"/>
      <c r="AT96" s="38"/>
      <c r="AU96" s="62"/>
      <c r="AW96" s="145"/>
      <c r="AX96" s="38"/>
      <c r="AY96" s="38"/>
      <c r="AZ96" s="38"/>
      <c r="BA96" s="38"/>
      <c r="BB96" s="38"/>
      <c r="BC96" s="38"/>
      <c r="BD96" s="38"/>
      <c r="BE96" s="38"/>
      <c r="BF96" s="38"/>
      <c r="BG96" s="38"/>
      <c r="BH96" s="38"/>
      <c r="BI96" s="38"/>
      <c r="BJ96" s="38"/>
      <c r="BK96" s="38"/>
      <c r="BL96" s="38"/>
      <c r="BM96" s="38"/>
      <c r="BN96" s="38"/>
      <c r="BO96" s="38"/>
      <c r="BP96" s="38"/>
      <c r="BQ96" s="38"/>
      <c r="BR96" s="38"/>
      <c r="BS96" s="38"/>
      <c r="BT96" s="38"/>
      <c r="BU96" s="38"/>
      <c r="BV96" s="38"/>
      <c r="BW96" s="38"/>
      <c r="BX96" s="38"/>
      <c r="BY96" s="38"/>
      <c r="BZ96" s="146"/>
      <c r="CB96" s="427">
        <f t="shared" si="179"/>
        <v>0</v>
      </c>
      <c r="CC96" s="428">
        <f t="shared" si="180"/>
        <v>0</v>
      </c>
      <c r="CD96" s="428">
        <f t="shared" si="181"/>
        <v>0</v>
      </c>
      <c r="CE96" s="429">
        <f t="shared" si="182"/>
        <v>0</v>
      </c>
      <c r="CG96" s="430"/>
      <c r="CH96" s="9"/>
      <c r="CI96" s="9"/>
      <c r="CJ96" s="431"/>
    </row>
    <row r="97" spans="1:88" x14ac:dyDescent="0.35">
      <c r="A97" s="399">
        <f>COUNTIF(AT89:AT91,B97)</f>
        <v>0</v>
      </c>
      <c r="B97" s="308" t="str">
        <f>設定!$F$7</f>
        <v>50号機</v>
      </c>
      <c r="C97" s="308" t="str">
        <f>IF(COUNTIF('PLAN-SUB'!$AO$6:$AO$87,B97&amp;"_"&amp;A86&amp;"_"&amp;B86)&gt;0,"計画コード有",IF(COUNTIF('PLAN-SUB'!$AO$6:$AO$87,B97&amp;"_"&amp;A86&amp;"_"&amp;B86)&gt;1,"ﾀﾞﾌﾞﾘ有","未反映"))</f>
        <v>未反映</v>
      </c>
      <c r="D97" s="7"/>
      <c r="E97" s="2" t="str">
        <f>E91</f>
        <v>溶接1</v>
      </c>
      <c r="F97" s="7"/>
      <c r="G97" s="7"/>
      <c r="H97" s="27"/>
      <c r="I97" s="7"/>
      <c r="J97" s="34">
        <f t="shared" si="175"/>
        <v>0</v>
      </c>
      <c r="K97" s="443">
        <f t="shared" si="183"/>
        <v>0</v>
      </c>
      <c r="L97" s="443">
        <f t="shared" si="176"/>
        <v>0</v>
      </c>
      <c r="M97" s="443">
        <f t="shared" si="177"/>
        <v>0</v>
      </c>
      <c r="N97" s="443">
        <f t="shared" si="178"/>
        <v>0</v>
      </c>
      <c r="O97" s="31"/>
      <c r="P97" s="31"/>
      <c r="Q97" s="31"/>
      <c r="R97" s="31"/>
      <c r="S97" s="31"/>
      <c r="T97" s="31"/>
      <c r="U97" s="31"/>
      <c r="V97" s="31"/>
      <c r="W97" s="31"/>
      <c r="X97" s="31"/>
      <c r="Y97" s="31"/>
      <c r="Z97" s="31"/>
      <c r="AA97" s="31"/>
      <c r="AB97" s="31"/>
      <c r="AC97" s="31"/>
      <c r="AD97" s="31"/>
      <c r="AE97" s="31"/>
      <c r="AF97" s="31"/>
      <c r="AG97" s="31"/>
      <c r="AH97" s="31"/>
      <c r="AI97" s="31"/>
      <c r="AJ97" s="31"/>
      <c r="AK97" s="31"/>
      <c r="AL97" s="31"/>
      <c r="AM97" s="53"/>
      <c r="AS97" s="61"/>
      <c r="AT97" s="38"/>
      <c r="AU97" s="62"/>
      <c r="AW97" s="145"/>
      <c r="AX97" s="38"/>
      <c r="AY97" s="38"/>
      <c r="AZ97" s="38"/>
      <c r="BA97" s="38"/>
      <c r="BB97" s="38"/>
      <c r="BC97" s="38"/>
      <c r="BD97" s="38"/>
      <c r="BE97" s="38"/>
      <c r="BF97" s="38"/>
      <c r="BG97" s="38"/>
      <c r="BH97" s="38"/>
      <c r="BI97" s="38"/>
      <c r="BJ97" s="38"/>
      <c r="BK97" s="38"/>
      <c r="BL97" s="38"/>
      <c r="BM97" s="38"/>
      <c r="BN97" s="38"/>
      <c r="BO97" s="38"/>
      <c r="BP97" s="38"/>
      <c r="BQ97" s="38"/>
      <c r="BR97" s="38"/>
      <c r="BS97" s="38"/>
      <c r="BT97" s="38"/>
      <c r="BU97" s="38"/>
      <c r="BV97" s="38"/>
      <c r="BW97" s="38"/>
      <c r="BX97" s="38"/>
      <c r="BY97" s="38"/>
      <c r="BZ97" s="146"/>
      <c r="CB97" s="427">
        <f t="shared" si="179"/>
        <v>0</v>
      </c>
      <c r="CC97" s="428">
        <f t="shared" si="180"/>
        <v>0</v>
      </c>
      <c r="CD97" s="428">
        <f t="shared" si="181"/>
        <v>0</v>
      </c>
      <c r="CE97" s="429">
        <f t="shared" si="182"/>
        <v>0</v>
      </c>
      <c r="CG97" s="430"/>
      <c r="CH97" s="9"/>
      <c r="CI97" s="9"/>
      <c r="CJ97" s="431"/>
    </row>
    <row r="98" spans="1:88" x14ac:dyDescent="0.35">
      <c r="A98" s="399">
        <f>COUNTIF(AT89:AT91,B98)</f>
        <v>1</v>
      </c>
      <c r="B98" s="308" t="str">
        <f>設定!$F$8</f>
        <v>RF,S/A</v>
      </c>
      <c r="C98" s="308" t="str">
        <f>IF(COUNTIF('PLAN-SUB'!$AO$6:$AO$87,B98&amp;"_"&amp;A86&amp;"_"&amp;B86)&gt;0,"計画コード有",IF(COUNTIF('PLAN-SUB'!$AO$6:$AO$87,B98&amp;"_"&amp;A86&amp;"_"&amp;B86)&gt;1,"ﾀﾞﾌﾞﾘ有","未反映"))</f>
        <v>計画コード有</v>
      </c>
      <c r="D98" s="22" t="s">
        <v>2059</v>
      </c>
      <c r="E98" s="2" t="str">
        <f t="shared" ref="E98:G100" si="184">E89</f>
        <v>RF,S/A</v>
      </c>
      <c r="F98" s="43">
        <f t="shared" si="184"/>
        <v>0</v>
      </c>
      <c r="G98" s="28">
        <f t="shared" si="184"/>
        <v>110</v>
      </c>
      <c r="H98" s="5"/>
      <c r="I98" s="5"/>
      <c r="J98" s="32">
        <f t="shared" ca="1" si="175"/>
        <v>200</v>
      </c>
      <c r="K98" s="32">
        <f ca="1">K89+K92+K95</f>
        <v>0</v>
      </c>
      <c r="L98" s="32">
        <f ca="1">L89+L92+L95</f>
        <v>0</v>
      </c>
      <c r="M98" s="32">
        <f ca="1">M89+M92+M95</f>
        <v>0</v>
      </c>
      <c r="N98" s="32">
        <f ca="1">N89+N92+N95</f>
        <v>0</v>
      </c>
      <c r="O98" s="32">
        <f t="shared" ref="O98:AM98" ca="1" si="185">O89+O92+O95</f>
        <v>0</v>
      </c>
      <c r="P98" s="32">
        <f t="shared" ca="1" si="185"/>
        <v>0</v>
      </c>
      <c r="Q98" s="32">
        <f t="shared" ca="1" si="185"/>
        <v>0</v>
      </c>
      <c r="R98" s="32">
        <f t="shared" ca="1" si="185"/>
        <v>0</v>
      </c>
      <c r="S98" s="32">
        <f t="shared" ca="1" si="185"/>
        <v>0</v>
      </c>
      <c r="T98" s="32">
        <f t="shared" ca="1" si="185"/>
        <v>0</v>
      </c>
      <c r="U98" s="32">
        <f t="shared" ca="1" si="185"/>
        <v>0</v>
      </c>
      <c r="V98" s="32">
        <f t="shared" ca="1" si="185"/>
        <v>0</v>
      </c>
      <c r="W98" s="32">
        <f t="shared" ca="1" si="185"/>
        <v>0</v>
      </c>
      <c r="X98" s="32">
        <f t="shared" ca="1" si="185"/>
        <v>100</v>
      </c>
      <c r="Y98" s="32">
        <f t="shared" ca="1" si="185"/>
        <v>0</v>
      </c>
      <c r="Z98" s="32">
        <f t="shared" ca="1" si="185"/>
        <v>100</v>
      </c>
      <c r="AA98" s="32">
        <f t="shared" ca="1" si="185"/>
        <v>0</v>
      </c>
      <c r="AB98" s="32">
        <f t="shared" ca="1" si="185"/>
        <v>0</v>
      </c>
      <c r="AC98" s="32">
        <f t="shared" ca="1" si="185"/>
        <v>0</v>
      </c>
      <c r="AD98" s="32">
        <f t="shared" ca="1" si="185"/>
        <v>0</v>
      </c>
      <c r="AE98" s="32">
        <f t="shared" ca="1" si="185"/>
        <v>0</v>
      </c>
      <c r="AF98" s="32">
        <f t="shared" ca="1" si="185"/>
        <v>0</v>
      </c>
      <c r="AG98" s="32">
        <f t="shared" ca="1" si="185"/>
        <v>0</v>
      </c>
      <c r="AH98" s="32">
        <f t="shared" ca="1" si="185"/>
        <v>0</v>
      </c>
      <c r="AI98" s="32">
        <f t="shared" ca="1" si="185"/>
        <v>0</v>
      </c>
      <c r="AJ98" s="32">
        <f t="shared" ca="1" si="185"/>
        <v>0</v>
      </c>
      <c r="AK98" s="32">
        <f t="shared" ca="1" si="185"/>
        <v>0</v>
      </c>
      <c r="AL98" s="32">
        <f t="shared" ca="1" si="185"/>
        <v>0</v>
      </c>
      <c r="AM98" s="54">
        <f t="shared" ca="1" si="185"/>
        <v>0</v>
      </c>
      <c r="AS98" s="97" t="str">
        <f>$E98&amp;"_"&amp;$A86&amp;"_"&amp;$B86</f>
        <v>RF,S/A_50100K88 LC00XA_CBU</v>
      </c>
      <c r="AT98" s="97" t="str">
        <f t="shared" ref="AT98" si="186">A90</f>
        <v>50100</v>
      </c>
      <c r="AU98" s="97" t="str">
        <f>A91</f>
        <v>K88-LC00</v>
      </c>
      <c r="AW98" s="147" t="str">
        <f>E98</f>
        <v>RF,S/A</v>
      </c>
      <c r="AX98" s="150">
        <f t="shared" ref="AX98:BG100" ca="1" si="187">K98*$G98</f>
        <v>0</v>
      </c>
      <c r="AY98" s="150">
        <f t="shared" ca="1" si="187"/>
        <v>0</v>
      </c>
      <c r="AZ98" s="150">
        <f t="shared" ca="1" si="187"/>
        <v>0</v>
      </c>
      <c r="BA98" s="150">
        <f t="shared" ca="1" si="187"/>
        <v>0</v>
      </c>
      <c r="BB98" s="150">
        <f t="shared" ca="1" si="187"/>
        <v>0</v>
      </c>
      <c r="BC98" s="150">
        <f t="shared" ca="1" si="187"/>
        <v>0</v>
      </c>
      <c r="BD98" s="150">
        <f t="shared" ca="1" si="187"/>
        <v>0</v>
      </c>
      <c r="BE98" s="150">
        <f t="shared" ca="1" si="187"/>
        <v>0</v>
      </c>
      <c r="BF98" s="150">
        <f t="shared" ca="1" si="187"/>
        <v>0</v>
      </c>
      <c r="BG98" s="150">
        <f t="shared" ca="1" si="187"/>
        <v>0</v>
      </c>
      <c r="BH98" s="150">
        <f t="shared" ref="BH98:BQ100" ca="1" si="188">U98*$G98</f>
        <v>0</v>
      </c>
      <c r="BI98" s="150">
        <f t="shared" ca="1" si="188"/>
        <v>0</v>
      </c>
      <c r="BJ98" s="150">
        <f t="shared" ca="1" si="188"/>
        <v>0</v>
      </c>
      <c r="BK98" s="150">
        <f t="shared" ca="1" si="188"/>
        <v>11000</v>
      </c>
      <c r="BL98" s="150">
        <f t="shared" ca="1" si="188"/>
        <v>0</v>
      </c>
      <c r="BM98" s="150">
        <f t="shared" ca="1" si="188"/>
        <v>11000</v>
      </c>
      <c r="BN98" s="150">
        <f t="shared" ca="1" si="188"/>
        <v>0</v>
      </c>
      <c r="BO98" s="150">
        <f t="shared" ca="1" si="188"/>
        <v>0</v>
      </c>
      <c r="BP98" s="150">
        <f t="shared" ca="1" si="188"/>
        <v>0</v>
      </c>
      <c r="BQ98" s="150">
        <f t="shared" ca="1" si="188"/>
        <v>0</v>
      </c>
      <c r="BR98" s="150">
        <f t="shared" ref="BR98:BZ100" ca="1" si="189">AE98*$G98</f>
        <v>0</v>
      </c>
      <c r="BS98" s="150">
        <f t="shared" ca="1" si="189"/>
        <v>0</v>
      </c>
      <c r="BT98" s="150">
        <f t="shared" ca="1" si="189"/>
        <v>0</v>
      </c>
      <c r="BU98" s="150">
        <f t="shared" ca="1" si="189"/>
        <v>0</v>
      </c>
      <c r="BV98" s="150">
        <f t="shared" ca="1" si="189"/>
        <v>0</v>
      </c>
      <c r="BW98" s="150">
        <f t="shared" ca="1" si="189"/>
        <v>0</v>
      </c>
      <c r="BX98" s="150">
        <f t="shared" ca="1" si="189"/>
        <v>0</v>
      </c>
      <c r="BY98" s="150">
        <f t="shared" ca="1" si="189"/>
        <v>0</v>
      </c>
      <c r="BZ98" s="151">
        <f t="shared" ca="1" si="189"/>
        <v>0</v>
      </c>
      <c r="CB98" s="145"/>
      <c r="CC98" s="38"/>
      <c r="CD98" s="38"/>
      <c r="CE98" s="146"/>
      <c r="CG98" s="433">
        <v>0</v>
      </c>
      <c r="CH98" s="434">
        <v>0</v>
      </c>
      <c r="CI98" s="434">
        <v>0</v>
      </c>
      <c r="CJ98" s="435">
        <v>0</v>
      </c>
    </row>
    <row r="99" spans="1:88" x14ac:dyDescent="0.35">
      <c r="A99" s="399">
        <f>COUNTIF(AT89:AT91,B99)</f>
        <v>0</v>
      </c>
      <c r="B99" s="308" t="str">
        <f>設定!$F$9</f>
        <v>T/T</v>
      </c>
      <c r="C99" s="308" t="str">
        <f>IF(COUNTIF('PLAN-SUB'!$AO$6:$AO$87,B99&amp;"_"&amp;A86&amp;"_"&amp;B86)&gt;0,"計画コード有",IF(COUNTIF('PLAN-SUB'!$AO$6:$AO$87,B99&amp;"_"&amp;A86&amp;"_"&amp;B86)&gt;1,"ﾀﾞﾌﾞﾘ有","未反映"))</f>
        <v>未反映</v>
      </c>
      <c r="D99" s="6"/>
      <c r="E99" s="2" t="str">
        <f t="shared" si="184"/>
        <v>マルチ</v>
      </c>
      <c r="F99" s="43">
        <f t="shared" si="184"/>
        <v>0</v>
      </c>
      <c r="G99" s="28">
        <f t="shared" si="184"/>
        <v>133</v>
      </c>
      <c r="H99" s="6"/>
      <c r="I99" s="6"/>
      <c r="J99" s="33">
        <f t="shared" ca="1" si="175"/>
        <v>200</v>
      </c>
      <c r="K99" s="33">
        <f t="shared" ref="K99:AM99" ca="1" si="190">K90+K93+K96</f>
        <v>0</v>
      </c>
      <c r="L99" s="33">
        <f t="shared" ca="1" si="190"/>
        <v>0</v>
      </c>
      <c r="M99" s="33">
        <f t="shared" ca="1" si="190"/>
        <v>0</v>
      </c>
      <c r="N99" s="33">
        <f t="shared" ca="1" si="190"/>
        <v>0</v>
      </c>
      <c r="O99" s="33">
        <f t="shared" ca="1" si="190"/>
        <v>0</v>
      </c>
      <c r="P99" s="33">
        <f t="shared" ca="1" si="190"/>
        <v>0</v>
      </c>
      <c r="Q99" s="33">
        <f t="shared" ca="1" si="190"/>
        <v>0</v>
      </c>
      <c r="R99" s="33">
        <f t="shared" ca="1" si="190"/>
        <v>0</v>
      </c>
      <c r="S99" s="33">
        <f t="shared" ca="1" si="190"/>
        <v>0</v>
      </c>
      <c r="T99" s="33">
        <f t="shared" ca="1" si="190"/>
        <v>0</v>
      </c>
      <c r="U99" s="33">
        <f t="shared" ca="1" si="190"/>
        <v>0</v>
      </c>
      <c r="V99" s="33">
        <f t="shared" ca="1" si="190"/>
        <v>0</v>
      </c>
      <c r="W99" s="33">
        <f t="shared" ca="1" si="190"/>
        <v>0</v>
      </c>
      <c r="X99" s="33">
        <f t="shared" ca="1" si="190"/>
        <v>50</v>
      </c>
      <c r="Y99" s="33">
        <f t="shared" ca="1" si="190"/>
        <v>50</v>
      </c>
      <c r="Z99" s="33">
        <f t="shared" ca="1" si="190"/>
        <v>50</v>
      </c>
      <c r="AA99" s="33">
        <f t="shared" ca="1" si="190"/>
        <v>50</v>
      </c>
      <c r="AB99" s="33">
        <f t="shared" ca="1" si="190"/>
        <v>0</v>
      </c>
      <c r="AC99" s="33">
        <f t="shared" ca="1" si="190"/>
        <v>0</v>
      </c>
      <c r="AD99" s="33">
        <f t="shared" ca="1" si="190"/>
        <v>0</v>
      </c>
      <c r="AE99" s="33">
        <f t="shared" ca="1" si="190"/>
        <v>0</v>
      </c>
      <c r="AF99" s="33">
        <f t="shared" ca="1" si="190"/>
        <v>0</v>
      </c>
      <c r="AG99" s="33">
        <f t="shared" ca="1" si="190"/>
        <v>0</v>
      </c>
      <c r="AH99" s="33">
        <f t="shared" ca="1" si="190"/>
        <v>0</v>
      </c>
      <c r="AI99" s="33">
        <f t="shared" ca="1" si="190"/>
        <v>0</v>
      </c>
      <c r="AJ99" s="33">
        <f t="shared" ca="1" si="190"/>
        <v>0</v>
      </c>
      <c r="AK99" s="33">
        <f t="shared" ca="1" si="190"/>
        <v>0</v>
      </c>
      <c r="AL99" s="33">
        <f t="shared" ca="1" si="190"/>
        <v>0</v>
      </c>
      <c r="AM99" s="55">
        <f t="shared" ca="1" si="190"/>
        <v>0</v>
      </c>
      <c r="AS99" s="98" t="str">
        <f>$E99&amp;"_"&amp;$A86&amp;"_"&amp;$B86</f>
        <v>マルチ_50100K88 LC00XA_CBU</v>
      </c>
      <c r="AT99" s="98" t="str">
        <f t="shared" ref="AT99" si="191">A90</f>
        <v>50100</v>
      </c>
      <c r="AU99" s="98" t="str">
        <f>A91</f>
        <v>K88-LC00</v>
      </c>
      <c r="AW99" s="148" t="str">
        <f>E99</f>
        <v>マルチ</v>
      </c>
      <c r="AX99" s="152">
        <f t="shared" ca="1" si="187"/>
        <v>0</v>
      </c>
      <c r="AY99" s="152">
        <f t="shared" ca="1" si="187"/>
        <v>0</v>
      </c>
      <c r="AZ99" s="152">
        <f t="shared" ca="1" si="187"/>
        <v>0</v>
      </c>
      <c r="BA99" s="152">
        <f t="shared" ca="1" si="187"/>
        <v>0</v>
      </c>
      <c r="BB99" s="152">
        <f t="shared" ca="1" si="187"/>
        <v>0</v>
      </c>
      <c r="BC99" s="152">
        <f t="shared" ca="1" si="187"/>
        <v>0</v>
      </c>
      <c r="BD99" s="152">
        <f t="shared" ca="1" si="187"/>
        <v>0</v>
      </c>
      <c r="BE99" s="152">
        <f t="shared" ca="1" si="187"/>
        <v>0</v>
      </c>
      <c r="BF99" s="152">
        <f t="shared" ca="1" si="187"/>
        <v>0</v>
      </c>
      <c r="BG99" s="152">
        <f t="shared" ca="1" si="187"/>
        <v>0</v>
      </c>
      <c r="BH99" s="152">
        <f t="shared" ca="1" si="188"/>
        <v>0</v>
      </c>
      <c r="BI99" s="152">
        <f t="shared" ca="1" si="188"/>
        <v>0</v>
      </c>
      <c r="BJ99" s="152">
        <f t="shared" ca="1" si="188"/>
        <v>0</v>
      </c>
      <c r="BK99" s="152">
        <f t="shared" ca="1" si="188"/>
        <v>6650</v>
      </c>
      <c r="BL99" s="152">
        <f t="shared" ca="1" si="188"/>
        <v>6650</v>
      </c>
      <c r="BM99" s="152">
        <f t="shared" ca="1" si="188"/>
        <v>6650</v>
      </c>
      <c r="BN99" s="152">
        <f t="shared" ca="1" si="188"/>
        <v>6650</v>
      </c>
      <c r="BO99" s="152">
        <f t="shared" ca="1" si="188"/>
        <v>0</v>
      </c>
      <c r="BP99" s="152">
        <f t="shared" ca="1" si="188"/>
        <v>0</v>
      </c>
      <c r="BQ99" s="152">
        <f t="shared" ca="1" si="188"/>
        <v>0</v>
      </c>
      <c r="BR99" s="152">
        <f t="shared" ca="1" si="189"/>
        <v>0</v>
      </c>
      <c r="BS99" s="152">
        <f t="shared" ca="1" si="189"/>
        <v>0</v>
      </c>
      <c r="BT99" s="152">
        <f t="shared" ca="1" si="189"/>
        <v>0</v>
      </c>
      <c r="BU99" s="152">
        <f t="shared" ca="1" si="189"/>
        <v>0</v>
      </c>
      <c r="BV99" s="152">
        <f t="shared" ca="1" si="189"/>
        <v>0</v>
      </c>
      <c r="BW99" s="152">
        <f t="shared" ca="1" si="189"/>
        <v>0</v>
      </c>
      <c r="BX99" s="152">
        <f t="shared" ca="1" si="189"/>
        <v>0</v>
      </c>
      <c r="BY99" s="152">
        <f t="shared" ca="1" si="189"/>
        <v>0</v>
      </c>
      <c r="BZ99" s="153">
        <f t="shared" ca="1" si="189"/>
        <v>0</v>
      </c>
      <c r="CB99" s="145"/>
      <c r="CC99" s="38"/>
      <c r="CD99" s="38"/>
      <c r="CE99" s="146"/>
      <c r="CG99" s="433">
        <v>0</v>
      </c>
      <c r="CH99" s="434">
        <v>0</v>
      </c>
      <c r="CI99" s="434">
        <v>0</v>
      </c>
      <c r="CJ99" s="435">
        <v>0</v>
      </c>
    </row>
    <row r="100" spans="1:88" ht="15.5" thickBot="1" x14ac:dyDescent="0.4">
      <c r="A100" s="399">
        <f>COUNTIF(AT89:AT91,B100)</f>
        <v>0</v>
      </c>
      <c r="B100" s="309">
        <f>設定!$F$10</f>
        <v>0</v>
      </c>
      <c r="C100" s="309"/>
      <c r="D100" s="56"/>
      <c r="E100" s="2" t="str">
        <f t="shared" si="184"/>
        <v>溶接1</v>
      </c>
      <c r="F100" s="57">
        <f t="shared" si="184"/>
        <v>0</v>
      </c>
      <c r="G100" s="58">
        <f t="shared" si="184"/>
        <v>133</v>
      </c>
      <c r="H100" s="56"/>
      <c r="I100" s="56"/>
      <c r="J100" s="59">
        <f t="shared" ca="1" si="175"/>
        <v>0</v>
      </c>
      <c r="K100" s="59">
        <f t="shared" ref="K100:AM100" ca="1" si="192">K91+K94+K97</f>
        <v>0</v>
      </c>
      <c r="L100" s="59">
        <f t="shared" ca="1" si="192"/>
        <v>0</v>
      </c>
      <c r="M100" s="59">
        <f t="shared" ca="1" si="192"/>
        <v>0</v>
      </c>
      <c r="N100" s="59">
        <f t="shared" ca="1" si="192"/>
        <v>0</v>
      </c>
      <c r="O100" s="59">
        <f t="shared" ca="1" si="192"/>
        <v>0</v>
      </c>
      <c r="P100" s="59">
        <f t="shared" ca="1" si="192"/>
        <v>0</v>
      </c>
      <c r="Q100" s="59">
        <f t="shared" ca="1" si="192"/>
        <v>0</v>
      </c>
      <c r="R100" s="59">
        <f t="shared" ca="1" si="192"/>
        <v>0</v>
      </c>
      <c r="S100" s="59">
        <f t="shared" ca="1" si="192"/>
        <v>0</v>
      </c>
      <c r="T100" s="59">
        <f t="shared" ca="1" si="192"/>
        <v>0</v>
      </c>
      <c r="U100" s="59">
        <f t="shared" ca="1" si="192"/>
        <v>0</v>
      </c>
      <c r="V100" s="59">
        <f t="shared" ca="1" si="192"/>
        <v>0</v>
      </c>
      <c r="W100" s="59">
        <f t="shared" ca="1" si="192"/>
        <v>0</v>
      </c>
      <c r="X100" s="59">
        <f t="shared" ca="1" si="192"/>
        <v>0</v>
      </c>
      <c r="Y100" s="59">
        <f t="shared" ca="1" si="192"/>
        <v>0</v>
      </c>
      <c r="Z100" s="59">
        <f t="shared" ca="1" si="192"/>
        <v>0</v>
      </c>
      <c r="AA100" s="59">
        <f t="shared" ca="1" si="192"/>
        <v>0</v>
      </c>
      <c r="AB100" s="59">
        <f t="shared" ca="1" si="192"/>
        <v>0</v>
      </c>
      <c r="AC100" s="59">
        <f t="shared" ca="1" si="192"/>
        <v>0</v>
      </c>
      <c r="AD100" s="59">
        <f t="shared" ca="1" si="192"/>
        <v>0</v>
      </c>
      <c r="AE100" s="59">
        <f t="shared" ca="1" si="192"/>
        <v>0</v>
      </c>
      <c r="AF100" s="59">
        <f t="shared" ca="1" si="192"/>
        <v>0</v>
      </c>
      <c r="AG100" s="59">
        <f t="shared" ca="1" si="192"/>
        <v>0</v>
      </c>
      <c r="AH100" s="59">
        <f t="shared" ca="1" si="192"/>
        <v>0</v>
      </c>
      <c r="AI100" s="59">
        <f t="shared" ca="1" si="192"/>
        <v>0</v>
      </c>
      <c r="AJ100" s="59">
        <f t="shared" ca="1" si="192"/>
        <v>0</v>
      </c>
      <c r="AK100" s="59">
        <f t="shared" ca="1" si="192"/>
        <v>0</v>
      </c>
      <c r="AL100" s="59">
        <f t="shared" ca="1" si="192"/>
        <v>0</v>
      </c>
      <c r="AM100" s="60">
        <f t="shared" ca="1" si="192"/>
        <v>0</v>
      </c>
      <c r="AS100" s="99" t="str">
        <f>$E100&amp;"_"&amp;$A86&amp;"_"&amp;$B86</f>
        <v>溶接1_50100K88 LC00XA_CBU</v>
      </c>
      <c r="AT100" s="99" t="str">
        <f t="shared" ref="AT100" si="193">A90</f>
        <v>50100</v>
      </c>
      <c r="AU100" s="99" t="str">
        <f>A91</f>
        <v>K88-LC00</v>
      </c>
      <c r="AW100" s="149" t="str">
        <f>E100</f>
        <v>溶接1</v>
      </c>
      <c r="AX100" s="154">
        <f t="shared" ca="1" si="187"/>
        <v>0</v>
      </c>
      <c r="AY100" s="154">
        <f t="shared" ca="1" si="187"/>
        <v>0</v>
      </c>
      <c r="AZ100" s="154">
        <f t="shared" ca="1" si="187"/>
        <v>0</v>
      </c>
      <c r="BA100" s="154">
        <f t="shared" ca="1" si="187"/>
        <v>0</v>
      </c>
      <c r="BB100" s="154">
        <f t="shared" ca="1" si="187"/>
        <v>0</v>
      </c>
      <c r="BC100" s="154">
        <f t="shared" ca="1" si="187"/>
        <v>0</v>
      </c>
      <c r="BD100" s="154">
        <f t="shared" ca="1" si="187"/>
        <v>0</v>
      </c>
      <c r="BE100" s="154">
        <f t="shared" ca="1" si="187"/>
        <v>0</v>
      </c>
      <c r="BF100" s="154">
        <f t="shared" ca="1" si="187"/>
        <v>0</v>
      </c>
      <c r="BG100" s="154">
        <f t="shared" ca="1" si="187"/>
        <v>0</v>
      </c>
      <c r="BH100" s="154">
        <f t="shared" ca="1" si="188"/>
        <v>0</v>
      </c>
      <c r="BI100" s="154">
        <f t="shared" ca="1" si="188"/>
        <v>0</v>
      </c>
      <c r="BJ100" s="154">
        <f t="shared" ca="1" si="188"/>
        <v>0</v>
      </c>
      <c r="BK100" s="154">
        <f t="shared" ca="1" si="188"/>
        <v>0</v>
      </c>
      <c r="BL100" s="154">
        <f t="shared" ca="1" si="188"/>
        <v>0</v>
      </c>
      <c r="BM100" s="154">
        <f t="shared" ca="1" si="188"/>
        <v>0</v>
      </c>
      <c r="BN100" s="154">
        <f t="shared" ca="1" si="188"/>
        <v>0</v>
      </c>
      <c r="BO100" s="154">
        <f t="shared" ca="1" si="188"/>
        <v>0</v>
      </c>
      <c r="BP100" s="154">
        <f t="shared" ca="1" si="188"/>
        <v>0</v>
      </c>
      <c r="BQ100" s="154">
        <f t="shared" ca="1" si="188"/>
        <v>0</v>
      </c>
      <c r="BR100" s="154">
        <f t="shared" ca="1" si="189"/>
        <v>0</v>
      </c>
      <c r="BS100" s="154">
        <f t="shared" ca="1" si="189"/>
        <v>0</v>
      </c>
      <c r="BT100" s="154">
        <f t="shared" ca="1" si="189"/>
        <v>0</v>
      </c>
      <c r="BU100" s="154">
        <f t="shared" ca="1" si="189"/>
        <v>0</v>
      </c>
      <c r="BV100" s="154">
        <f t="shared" ca="1" si="189"/>
        <v>0</v>
      </c>
      <c r="BW100" s="154">
        <f t="shared" ca="1" si="189"/>
        <v>0</v>
      </c>
      <c r="BX100" s="154">
        <f t="shared" ca="1" si="189"/>
        <v>0</v>
      </c>
      <c r="BY100" s="154">
        <f t="shared" ca="1" si="189"/>
        <v>0</v>
      </c>
      <c r="BZ100" s="155">
        <f t="shared" ca="1" si="189"/>
        <v>0</v>
      </c>
      <c r="CB100" s="422"/>
      <c r="CC100" s="423"/>
      <c r="CD100" s="423"/>
      <c r="CE100" s="424"/>
      <c r="CG100" s="436">
        <v>0</v>
      </c>
      <c r="CH100" s="437">
        <v>0</v>
      </c>
      <c r="CI100" s="437">
        <v>0</v>
      </c>
      <c r="CJ100" s="438">
        <v>0</v>
      </c>
    </row>
    <row r="101" spans="1:88" x14ac:dyDescent="0.35">
      <c r="A101" s="46" t="s">
        <v>1547</v>
      </c>
      <c r="B101" s="47" t="s">
        <v>2082</v>
      </c>
      <c r="C101" s="101" t="s">
        <v>3</v>
      </c>
      <c r="D101" s="128"/>
      <c r="E101" s="129"/>
      <c r="F101" s="129" t="s">
        <v>2130</v>
      </c>
      <c r="G101" s="130" t="str">
        <f>IF($B101="CKD","CKD",_xlfn.XLOOKUP($A101,AF所要量!$AF$4:$AF$1001,AF所要量!$AG$4:$AG$1001,"",,))</f>
        <v>COM</v>
      </c>
      <c r="H101" s="131"/>
      <c r="I101" s="132">
        <f>SUM(K101:N101)</f>
        <v>0</v>
      </c>
      <c r="J101" s="132">
        <f>SUM(O101:AM101)</f>
        <v>349</v>
      </c>
      <c r="K101" s="439">
        <f>CB101</f>
        <v>0</v>
      </c>
      <c r="L101" s="439">
        <f t="shared" ref="L101:L102" si="194">CC101</f>
        <v>0</v>
      </c>
      <c r="M101" s="439">
        <f t="shared" ref="M101:M102" si="195">CD101</f>
        <v>0</v>
      </c>
      <c r="N101" s="439">
        <f t="shared" ref="N101:N102" si="196">CE101</f>
        <v>0</v>
      </c>
      <c r="O101" s="132">
        <f>SUMIF(AF所要量!$AK$4:$AK$1001,$AS101,AF所要量!E$4:E$1001)</f>
        <v>0</v>
      </c>
      <c r="P101" s="132">
        <f>SUMIF(AF所要量!$AK$4:$AK$1001,$AS101,AF所要量!F$4:F$1001)</f>
        <v>43</v>
      </c>
      <c r="Q101" s="132">
        <f>SUMIF(AF所要量!$AK$4:$AK$1001,$AS101,AF所要量!G$4:G$1001)</f>
        <v>6</v>
      </c>
      <c r="R101" s="132">
        <f>SUMIF(AF所要量!$AK$4:$AK$1001,$AS101,AF所要量!H$4:H$1001)</f>
        <v>50</v>
      </c>
      <c r="S101" s="132">
        <f>SUMIF(AF所要量!$AK$4:$AK$1001,$AS101,AF所要量!I$4:I$1001)</f>
        <v>50</v>
      </c>
      <c r="T101" s="132">
        <f>SUMIF(AF所要量!$AK$4:$AK$1001,$AS101,AF所要量!J$4:J$1001)</f>
        <v>50</v>
      </c>
      <c r="U101" s="132">
        <f>SUMIF(AF所要量!$AK$4:$AK$1001,$AS101,AF所要量!K$4:K$1001)</f>
        <v>50</v>
      </c>
      <c r="V101" s="132">
        <f>SUMIF(AF所要量!$AK$4:$AK$1001,$AS101,AF所要量!L$4:L$1001)</f>
        <v>50</v>
      </c>
      <c r="W101" s="132">
        <f>SUMIF(AF所要量!$AK$4:$AK$1001,$AS101,AF所要量!M$4:M$1001)</f>
        <v>50</v>
      </c>
      <c r="X101" s="132">
        <f>SUMIF(AF所要量!$AK$4:$AK$1001,$AS101,AF所要量!N$4:N$1001)</f>
        <v>0</v>
      </c>
      <c r="Y101" s="132">
        <f>SUMIF(AF所要量!$AK$4:$AK$1001,$AS101,AF所要量!O$4:O$1001)</f>
        <v>0</v>
      </c>
      <c r="Z101" s="132">
        <f>SUMIF(AF所要量!$AK$4:$AK$1001,$AS101,AF所要量!P$4:P$1001)</f>
        <v>0</v>
      </c>
      <c r="AA101" s="132">
        <f>SUMIF(AF所要量!$AK$4:$AK$1001,$AS101,AF所要量!Q$4:Q$1001)</f>
        <v>0</v>
      </c>
      <c r="AB101" s="132">
        <f>SUMIF(AF所要量!$AK$4:$AK$1001,$AS101,AF所要量!R$4:R$1001)</f>
        <v>0</v>
      </c>
      <c r="AC101" s="132">
        <f>SUMIF(AF所要量!$AK$4:$AK$1001,$AS101,AF所要量!S$4:S$1001)</f>
        <v>0</v>
      </c>
      <c r="AD101" s="132">
        <f>SUMIF(AF所要量!$AK$4:$AK$1001,$AS101,AF所要量!T$4:T$1001)</f>
        <v>0</v>
      </c>
      <c r="AE101" s="132">
        <f>SUMIF(AF所要量!$AK$4:$AK$1001,$AS101,AF所要量!U$4:U$1001)</f>
        <v>0</v>
      </c>
      <c r="AF101" s="132">
        <f>SUMIF(AF所要量!$AK$4:$AK$1001,$AS101,AF所要量!V$4:V$1001)</f>
        <v>0</v>
      </c>
      <c r="AG101" s="132">
        <f>SUMIF(AF所要量!$AK$4:$AK$1001,$AS101,AF所要量!W$4:W$1001)</f>
        <v>0</v>
      </c>
      <c r="AH101" s="132">
        <f>SUMIF(AF所要量!$AK$4:$AK$1001,$AS101,AF所要量!X$4:X$1001)</f>
        <v>0</v>
      </c>
      <c r="AI101" s="132">
        <f>SUMIF(AF所要量!$AK$4:$AK$1001,$AS101,AF所要量!Y$4:Y$1001)</f>
        <v>0</v>
      </c>
      <c r="AJ101" s="132">
        <f>SUMIF(AF所要量!$AK$4:$AK$1001,$AS101,AF所要量!Z$4:Z$1001)</f>
        <v>0</v>
      </c>
      <c r="AK101" s="132">
        <f>SUMIF(AF所要量!$AK$4:$AK$1001,$AS101,AF所要量!AA$4:AA$1001)</f>
        <v>0</v>
      </c>
      <c r="AL101" s="132">
        <f>SUMIF(AF所要量!$AK$4:$AK$1001,$AS101,AF所要量!AB$4:AB$1001)</f>
        <v>0</v>
      </c>
      <c r="AM101" s="133">
        <f>SUMIF(AF所要量!$AK$4:$AK$1001,$AS101,AF所要量!AC$4:AC$1001)</f>
        <v>0</v>
      </c>
      <c r="AS101" s="2" t="str">
        <f>$A101&amp;"_"&amp;$B101</f>
        <v>50100KSE 0000  _CBU</v>
      </c>
      <c r="AT101" s="96"/>
      <c r="AU101" s="63"/>
      <c r="AW101" s="142"/>
      <c r="AX101" s="143"/>
      <c r="AY101" s="143"/>
      <c r="AZ101" s="143"/>
      <c r="BA101" s="143"/>
      <c r="BB101" s="143"/>
      <c r="BC101" s="143"/>
      <c r="BD101" s="143"/>
      <c r="BE101" s="143"/>
      <c r="BF101" s="143"/>
      <c r="BG101" s="143"/>
      <c r="BH101" s="143"/>
      <c r="BI101" s="143"/>
      <c r="BJ101" s="143"/>
      <c r="BK101" s="143"/>
      <c r="BL101" s="143"/>
      <c r="BM101" s="143"/>
      <c r="BN101" s="143"/>
      <c r="BO101" s="143"/>
      <c r="BP101" s="143"/>
      <c r="BQ101" s="143"/>
      <c r="BR101" s="143"/>
      <c r="BS101" s="143"/>
      <c r="BT101" s="143"/>
      <c r="BU101" s="143"/>
      <c r="BV101" s="143"/>
      <c r="BW101" s="143"/>
      <c r="BX101" s="143"/>
      <c r="BY101" s="143"/>
      <c r="BZ101" s="144"/>
      <c r="CB101" s="425">
        <f t="shared" ref="CB101:CB102" si="197">CG101</f>
        <v>0</v>
      </c>
      <c r="CC101" s="271">
        <f t="shared" ref="CC101:CC102" si="198">CH101</f>
        <v>0</v>
      </c>
      <c r="CD101" s="271">
        <f t="shared" ref="CD101:CD102" si="199">CI101</f>
        <v>0</v>
      </c>
      <c r="CE101" s="272">
        <f t="shared" ref="CE101:CE102" si="200">CJ101</f>
        <v>0</v>
      </c>
      <c r="CG101" s="418">
        <v>0</v>
      </c>
      <c r="CH101" s="416">
        <v>0</v>
      </c>
      <c r="CI101" s="416">
        <v>0</v>
      </c>
      <c r="CJ101" s="419">
        <v>0</v>
      </c>
    </row>
    <row r="102" spans="1:88" x14ac:dyDescent="0.35">
      <c r="A102" s="119"/>
      <c r="B102" s="6"/>
      <c r="C102" s="120"/>
      <c r="D102" s="134"/>
      <c r="E102" s="135"/>
      <c r="F102" s="135"/>
      <c r="G102" s="136" t="str">
        <f>IF(B101="CKD","","SP")</f>
        <v>SP</v>
      </c>
      <c r="H102" s="137"/>
      <c r="I102" s="138">
        <f>SUM(K102:N102)</f>
        <v>0</v>
      </c>
      <c r="J102" s="138">
        <f>SUM(O102:AM102)</f>
        <v>0</v>
      </c>
      <c r="K102" s="440">
        <f t="shared" ref="K102" si="201">CB102</f>
        <v>0</v>
      </c>
      <c r="L102" s="440">
        <f t="shared" si="194"/>
        <v>0</v>
      </c>
      <c r="M102" s="440">
        <f t="shared" si="195"/>
        <v>0</v>
      </c>
      <c r="N102" s="440">
        <f t="shared" si="196"/>
        <v>0</v>
      </c>
      <c r="O102" s="138">
        <f>SUMIF(SP所要量!$AU$4:$AU$1001,$AS102,SP所要量!O$4:O$1001)</f>
        <v>0</v>
      </c>
      <c r="P102" s="138">
        <f>SUMIF(SP所要量!$AU$4:$AU$1001,$AS102,SP所要量!P$4:P$1001)</f>
        <v>0</v>
      </c>
      <c r="Q102" s="138">
        <f>SUMIF(SP所要量!$AU$4:$AU$1001,$AS102,SP所要量!Q$4:Q$1001)</f>
        <v>0</v>
      </c>
      <c r="R102" s="138">
        <f>SUMIF(SP所要量!$AU$4:$AU$1001,$AS102,SP所要量!R$4:R$1001)</f>
        <v>0</v>
      </c>
      <c r="S102" s="138">
        <f>SUMIF(SP所要量!$AU$4:$AU$1001,$AS102,SP所要量!S$4:S$1001)</f>
        <v>0</v>
      </c>
      <c r="T102" s="138">
        <f>SUMIF(SP所要量!$AU$4:$AU$1001,$AS102,SP所要量!T$4:T$1001)</f>
        <v>0</v>
      </c>
      <c r="U102" s="138">
        <f>SUMIF(SP所要量!$AU$4:$AU$1001,$AS102,SP所要量!U$4:U$1001)</f>
        <v>0</v>
      </c>
      <c r="V102" s="138">
        <f>SUMIF(SP所要量!$AU$4:$AU$1001,$AS102,SP所要量!V$4:V$1001)</f>
        <v>0</v>
      </c>
      <c r="W102" s="138">
        <f>SUMIF(SP所要量!$AU$4:$AU$1001,$AS102,SP所要量!W$4:W$1001)</f>
        <v>0</v>
      </c>
      <c r="X102" s="138">
        <f>SUMIF(SP所要量!$AU$4:$AU$1001,$AS102,SP所要量!X$4:X$1001)</f>
        <v>0</v>
      </c>
      <c r="Y102" s="138">
        <f>SUMIF(SP所要量!$AU$4:$AU$1001,$AS102,SP所要量!Y$4:Y$1001)</f>
        <v>0</v>
      </c>
      <c r="Z102" s="138">
        <f>SUMIF(SP所要量!$AU$4:$AU$1001,$AS102,SP所要量!Z$4:Z$1001)</f>
        <v>0</v>
      </c>
      <c r="AA102" s="138">
        <f>SUMIF(SP所要量!$AU$4:$AU$1001,$AS102,SP所要量!AA$4:AA$1001)</f>
        <v>0</v>
      </c>
      <c r="AB102" s="138">
        <f>SUMIF(SP所要量!$AU$4:$AU$1001,$AS102,SP所要量!AB$4:AB$1001)</f>
        <v>0</v>
      </c>
      <c r="AC102" s="138">
        <f>SUMIF(SP所要量!$AU$4:$AU$1001,$AS102,SP所要量!AC$4:AC$1001)</f>
        <v>0</v>
      </c>
      <c r="AD102" s="138">
        <f>SUMIF(SP所要量!$AU$4:$AU$1001,$AS102,SP所要量!AD$4:AD$1001)</f>
        <v>0</v>
      </c>
      <c r="AE102" s="138">
        <f>SUMIF(SP所要量!$AU$4:$AU$1001,$AS102,SP所要量!AE$4:AE$1001)</f>
        <v>0</v>
      </c>
      <c r="AF102" s="138">
        <f>SUMIF(SP所要量!$AU$4:$AU$1001,$AS102,SP所要量!AF$4:AF$1001)</f>
        <v>0</v>
      </c>
      <c r="AG102" s="138">
        <f>SUMIF(SP所要量!$AU$4:$AU$1001,$AS102,SP所要量!AG$4:AG$1001)</f>
        <v>0</v>
      </c>
      <c r="AH102" s="138">
        <f>SUMIF(SP所要量!$AU$4:$AU$1001,$AS102,SP所要量!AH$4:AH$1001)</f>
        <v>0</v>
      </c>
      <c r="AI102" s="138">
        <f>SUMIF(SP所要量!$AU$4:$AU$1001,$AS102,SP所要量!AI$4:AI$1001)</f>
        <v>0</v>
      </c>
      <c r="AJ102" s="138">
        <f>SUMIF(SP所要量!$AU$4:$AU$1001,$AS102,SP所要量!AJ$4:AJ$1001)</f>
        <v>0</v>
      </c>
      <c r="AK102" s="138">
        <f>SUMIF(SP所要量!$AU$4:$AU$1001,$AS102,SP所要量!AK$4:AK$1001)</f>
        <v>0</v>
      </c>
      <c r="AL102" s="138">
        <f>SUMIF(SP所要量!$AU$4:$AU$1001,$AS102,SP所要量!AL$4:AL$1001)</f>
        <v>0</v>
      </c>
      <c r="AM102" s="139">
        <f>SUMIF(SP所要量!$AU$4:$AU$1001,$AS102,SP所要量!AM$4:AM$1001)</f>
        <v>0</v>
      </c>
      <c r="AS102" s="2" t="str">
        <f>IF($B101="CKD",0,$A101&amp;"_"&amp;"SP")</f>
        <v>50100KSE 0000  _SP</v>
      </c>
      <c r="AT102" s="38"/>
      <c r="AU102" s="62"/>
      <c r="AW102" s="145"/>
      <c r="AX102" s="38"/>
      <c r="AY102" s="38"/>
      <c r="AZ102" s="38"/>
      <c r="BA102" s="38"/>
      <c r="BB102" s="38"/>
      <c r="BC102" s="38"/>
      <c r="BD102" s="38"/>
      <c r="BE102" s="38"/>
      <c r="BF102" s="38"/>
      <c r="BG102" s="38"/>
      <c r="BH102" s="38"/>
      <c r="BI102" s="38"/>
      <c r="BJ102" s="38"/>
      <c r="BK102" s="38"/>
      <c r="BL102" s="38"/>
      <c r="BM102" s="38"/>
      <c r="BN102" s="38"/>
      <c r="BO102" s="38"/>
      <c r="BP102" s="38"/>
      <c r="BQ102" s="38"/>
      <c r="BR102" s="38"/>
      <c r="BS102" s="38"/>
      <c r="BT102" s="38"/>
      <c r="BU102" s="38"/>
      <c r="BV102" s="38"/>
      <c r="BW102" s="38"/>
      <c r="BX102" s="38"/>
      <c r="BY102" s="38"/>
      <c r="BZ102" s="146"/>
      <c r="CB102" s="426">
        <f t="shared" si="197"/>
        <v>0</v>
      </c>
      <c r="CC102" s="273">
        <f t="shared" si="198"/>
        <v>0</v>
      </c>
      <c r="CD102" s="273">
        <f t="shared" si="199"/>
        <v>0</v>
      </c>
      <c r="CE102" s="274">
        <f t="shared" si="200"/>
        <v>0</v>
      </c>
      <c r="CG102" s="420">
        <v>0</v>
      </c>
      <c r="CH102" s="417">
        <v>0</v>
      </c>
      <c r="CI102" s="417">
        <v>0</v>
      </c>
      <c r="CJ102" s="421">
        <v>0</v>
      </c>
    </row>
    <row r="103" spans="1:88" x14ac:dyDescent="0.35">
      <c r="A103" s="119"/>
      <c r="B103" s="6"/>
      <c r="C103" s="120"/>
      <c r="D103" s="121"/>
      <c r="E103" s="115"/>
      <c r="F103" s="115"/>
      <c r="G103" s="116" t="s">
        <v>2131</v>
      </c>
      <c r="H103" s="117"/>
      <c r="I103" s="113">
        <f>SUM(K103:N103)</f>
        <v>0</v>
      </c>
      <c r="J103" s="126">
        <f>SUM(O103:AM103)</f>
        <v>349</v>
      </c>
      <c r="K103" s="113">
        <f t="shared" ref="K103:AM103" si="202">SUM(K101:K102)</f>
        <v>0</v>
      </c>
      <c r="L103" s="113">
        <f t="shared" si="202"/>
        <v>0</v>
      </c>
      <c r="M103" s="113">
        <f t="shared" si="202"/>
        <v>0</v>
      </c>
      <c r="N103" s="113">
        <f t="shared" si="202"/>
        <v>0</v>
      </c>
      <c r="O103" s="122">
        <f t="shared" si="202"/>
        <v>0</v>
      </c>
      <c r="P103" s="113">
        <f t="shared" si="202"/>
        <v>43</v>
      </c>
      <c r="Q103" s="113">
        <f t="shared" si="202"/>
        <v>6</v>
      </c>
      <c r="R103" s="113">
        <f t="shared" si="202"/>
        <v>50</v>
      </c>
      <c r="S103" s="113">
        <f t="shared" si="202"/>
        <v>50</v>
      </c>
      <c r="T103" s="113">
        <f t="shared" si="202"/>
        <v>50</v>
      </c>
      <c r="U103" s="113">
        <f t="shared" si="202"/>
        <v>50</v>
      </c>
      <c r="V103" s="113">
        <f t="shared" si="202"/>
        <v>50</v>
      </c>
      <c r="W103" s="113">
        <f t="shared" si="202"/>
        <v>50</v>
      </c>
      <c r="X103" s="113">
        <f t="shared" si="202"/>
        <v>0</v>
      </c>
      <c r="Y103" s="113">
        <f t="shared" si="202"/>
        <v>0</v>
      </c>
      <c r="Z103" s="113">
        <f t="shared" si="202"/>
        <v>0</v>
      </c>
      <c r="AA103" s="113">
        <f t="shared" si="202"/>
        <v>0</v>
      </c>
      <c r="AB103" s="113">
        <f t="shared" si="202"/>
        <v>0</v>
      </c>
      <c r="AC103" s="113">
        <f t="shared" si="202"/>
        <v>0</v>
      </c>
      <c r="AD103" s="113">
        <f t="shared" si="202"/>
        <v>0</v>
      </c>
      <c r="AE103" s="113">
        <f t="shared" si="202"/>
        <v>0</v>
      </c>
      <c r="AF103" s="113">
        <f t="shared" si="202"/>
        <v>0</v>
      </c>
      <c r="AG103" s="113">
        <f t="shared" si="202"/>
        <v>0</v>
      </c>
      <c r="AH103" s="113">
        <f t="shared" si="202"/>
        <v>0</v>
      </c>
      <c r="AI103" s="113">
        <f t="shared" si="202"/>
        <v>0</v>
      </c>
      <c r="AJ103" s="113">
        <f t="shared" si="202"/>
        <v>0</v>
      </c>
      <c r="AK103" s="113">
        <f t="shared" si="202"/>
        <v>0</v>
      </c>
      <c r="AL103" s="113">
        <f t="shared" si="202"/>
        <v>0</v>
      </c>
      <c r="AM103" s="118">
        <f t="shared" si="202"/>
        <v>0</v>
      </c>
      <c r="AS103" s="61"/>
      <c r="AT103" s="38"/>
      <c r="AU103" s="62"/>
      <c r="AW103" s="145"/>
      <c r="AX103" s="38"/>
      <c r="AY103" s="38"/>
      <c r="AZ103" s="38"/>
      <c r="BA103" s="38"/>
      <c r="BB103" s="38"/>
      <c r="BC103" s="38"/>
      <c r="BD103" s="38"/>
      <c r="BE103" s="38"/>
      <c r="BF103" s="38"/>
      <c r="BG103" s="38"/>
      <c r="BH103" s="38"/>
      <c r="BI103" s="38"/>
      <c r="BJ103" s="38"/>
      <c r="BK103" s="38"/>
      <c r="BL103" s="38"/>
      <c r="BM103" s="38"/>
      <c r="BN103" s="38"/>
      <c r="BO103" s="38"/>
      <c r="BP103" s="38"/>
      <c r="BQ103" s="38"/>
      <c r="BR103" s="38"/>
      <c r="BS103" s="38"/>
      <c r="BT103" s="38"/>
      <c r="BU103" s="38"/>
      <c r="BV103" s="38"/>
      <c r="BW103" s="38"/>
      <c r="BX103" s="38"/>
      <c r="BY103" s="38"/>
      <c r="BZ103" s="146"/>
      <c r="CB103" s="145"/>
      <c r="CC103" s="38"/>
      <c r="CD103" s="38"/>
      <c r="CE103" s="146"/>
      <c r="CG103" s="433">
        <v>0</v>
      </c>
      <c r="CH103" s="434">
        <v>0</v>
      </c>
      <c r="CI103" s="434">
        <v>0</v>
      </c>
      <c r="CJ103" s="435">
        <v>0</v>
      </c>
    </row>
    <row r="104" spans="1:88" x14ac:dyDescent="0.35">
      <c r="A104" s="48" t="s">
        <v>2088</v>
      </c>
      <c r="B104" s="6"/>
      <c r="C104" s="6"/>
      <c r="D104" s="22" t="s">
        <v>2058</v>
      </c>
      <c r="E104" s="304" t="s">
        <v>20</v>
      </c>
      <c r="F104" s="42"/>
      <c r="G104" s="25">
        <v>130</v>
      </c>
      <c r="H104" s="21" t="s">
        <v>2052</v>
      </c>
      <c r="I104" s="26">
        <v>2</v>
      </c>
      <c r="J104" s="24">
        <f t="shared" ref="J104:J106" ca="1" si="203">SUM(K104:AM104)</f>
        <v>349</v>
      </c>
      <c r="K104" s="24">
        <f t="shared" ref="K104:AM104" ca="1" si="204">IF(AND($H104="優先L",$I104&gt;0),OFFSET(K103,0,$I104),0)</f>
        <v>0</v>
      </c>
      <c r="L104" s="24">
        <f t="shared" ca="1" si="204"/>
        <v>0</v>
      </c>
      <c r="M104" s="24">
        <f t="shared" ca="1" si="204"/>
        <v>0</v>
      </c>
      <c r="N104" s="24">
        <f t="shared" ca="1" si="204"/>
        <v>43</v>
      </c>
      <c r="O104" s="24">
        <f t="shared" ca="1" si="204"/>
        <v>6</v>
      </c>
      <c r="P104" s="24">
        <f t="shared" ca="1" si="204"/>
        <v>50</v>
      </c>
      <c r="Q104" s="24">
        <f t="shared" ca="1" si="204"/>
        <v>50</v>
      </c>
      <c r="R104" s="24">
        <f t="shared" ca="1" si="204"/>
        <v>50</v>
      </c>
      <c r="S104" s="24">
        <f t="shared" ca="1" si="204"/>
        <v>50</v>
      </c>
      <c r="T104" s="24">
        <f t="shared" ca="1" si="204"/>
        <v>50</v>
      </c>
      <c r="U104" s="24">
        <f t="shared" ca="1" si="204"/>
        <v>50</v>
      </c>
      <c r="V104" s="24">
        <f t="shared" ca="1" si="204"/>
        <v>0</v>
      </c>
      <c r="W104" s="24">
        <f t="shared" ca="1" si="204"/>
        <v>0</v>
      </c>
      <c r="X104" s="24">
        <f t="shared" ca="1" si="204"/>
        <v>0</v>
      </c>
      <c r="Y104" s="24">
        <f t="shared" ca="1" si="204"/>
        <v>0</v>
      </c>
      <c r="Z104" s="24">
        <f t="shared" ca="1" si="204"/>
        <v>0</v>
      </c>
      <c r="AA104" s="24">
        <f t="shared" ca="1" si="204"/>
        <v>0</v>
      </c>
      <c r="AB104" s="24">
        <f t="shared" ca="1" si="204"/>
        <v>0</v>
      </c>
      <c r="AC104" s="24">
        <f t="shared" ca="1" si="204"/>
        <v>0</v>
      </c>
      <c r="AD104" s="24">
        <f t="shared" ca="1" si="204"/>
        <v>0</v>
      </c>
      <c r="AE104" s="24">
        <f t="shared" ca="1" si="204"/>
        <v>0</v>
      </c>
      <c r="AF104" s="24">
        <f t="shared" ca="1" si="204"/>
        <v>0</v>
      </c>
      <c r="AG104" s="24">
        <f t="shared" ca="1" si="204"/>
        <v>0</v>
      </c>
      <c r="AH104" s="24">
        <f t="shared" ca="1" si="204"/>
        <v>0</v>
      </c>
      <c r="AI104" s="24">
        <f t="shared" ca="1" si="204"/>
        <v>0</v>
      </c>
      <c r="AJ104" s="24">
        <f t="shared" ca="1" si="204"/>
        <v>0</v>
      </c>
      <c r="AK104" s="24">
        <f t="shared" ca="1" si="204"/>
        <v>0</v>
      </c>
      <c r="AL104" s="24">
        <f t="shared" ca="1" si="204"/>
        <v>0</v>
      </c>
      <c r="AM104" s="49">
        <f t="shared" ca="1" si="204"/>
        <v>0</v>
      </c>
      <c r="AS104" s="61"/>
      <c r="AT104" s="5" t="str">
        <f t="shared" ref="AT104:AT166" si="205">IF(G104&gt;0,E104,"")</f>
        <v>MC</v>
      </c>
      <c r="AU104" s="62"/>
      <c r="AW104" s="145"/>
      <c r="AX104" s="38"/>
      <c r="AY104" s="38"/>
      <c r="AZ104" s="38"/>
      <c r="BA104" s="38"/>
      <c r="BB104" s="38"/>
      <c r="BC104" s="38"/>
      <c r="BD104" s="38"/>
      <c r="BE104" s="38"/>
      <c r="BF104" s="38"/>
      <c r="BG104" s="38"/>
      <c r="BH104" s="38"/>
      <c r="BI104" s="38"/>
      <c r="BJ104" s="38"/>
      <c r="BK104" s="38"/>
      <c r="BL104" s="38"/>
      <c r="BM104" s="38"/>
      <c r="BN104" s="38"/>
      <c r="BO104" s="38"/>
      <c r="BP104" s="38"/>
      <c r="BQ104" s="38"/>
      <c r="BR104" s="38"/>
      <c r="BS104" s="38"/>
      <c r="BT104" s="38"/>
      <c r="BU104" s="38"/>
      <c r="BV104" s="38"/>
      <c r="BW104" s="38"/>
      <c r="BX104" s="38"/>
      <c r="BY104" s="38"/>
      <c r="BZ104" s="146"/>
      <c r="CB104" s="145"/>
      <c r="CC104" s="38"/>
      <c r="CD104" s="38"/>
      <c r="CE104" s="146"/>
      <c r="CG104" s="433">
        <v>0</v>
      </c>
      <c r="CH104" s="434">
        <v>0</v>
      </c>
      <c r="CI104" s="434">
        <v>0</v>
      </c>
      <c r="CJ104" s="435">
        <v>0</v>
      </c>
    </row>
    <row r="105" spans="1:88" x14ac:dyDescent="0.35">
      <c r="A105" s="50" t="str">
        <f>MID(A101,1,5)</f>
        <v>50100</v>
      </c>
      <c r="B105" s="6"/>
      <c r="C105" s="6"/>
      <c r="D105" s="6"/>
      <c r="E105" s="304" t="s">
        <v>78</v>
      </c>
      <c r="F105" s="42"/>
      <c r="G105" s="25">
        <v>130</v>
      </c>
      <c r="H105" s="21" t="s">
        <v>2067</v>
      </c>
      <c r="I105" s="26">
        <v>2</v>
      </c>
      <c r="J105" s="24">
        <f t="shared" ca="1" si="203"/>
        <v>0</v>
      </c>
      <c r="K105" s="24">
        <f ca="1">IF(AND($H105="優先L",$I105&gt;0),OFFSET(K103,0,$I105),0)</f>
        <v>0</v>
      </c>
      <c r="L105" s="24">
        <f t="shared" ref="L105:AM105" ca="1" si="206">IF(AND($H105="優先L",$I105&gt;0),OFFSET(L103,0,$I105),0)</f>
        <v>0</v>
      </c>
      <c r="M105" s="24">
        <f t="shared" ca="1" si="206"/>
        <v>0</v>
      </c>
      <c r="N105" s="24">
        <f t="shared" ca="1" si="206"/>
        <v>0</v>
      </c>
      <c r="O105" s="24">
        <f t="shared" ca="1" si="206"/>
        <v>0</v>
      </c>
      <c r="P105" s="24">
        <f t="shared" ca="1" si="206"/>
        <v>0</v>
      </c>
      <c r="Q105" s="24">
        <f t="shared" ca="1" si="206"/>
        <v>0</v>
      </c>
      <c r="R105" s="24">
        <f t="shared" ca="1" si="206"/>
        <v>0</v>
      </c>
      <c r="S105" s="24">
        <f t="shared" ca="1" si="206"/>
        <v>0</v>
      </c>
      <c r="T105" s="24">
        <f t="shared" ca="1" si="206"/>
        <v>0</v>
      </c>
      <c r="U105" s="24">
        <f t="shared" ca="1" si="206"/>
        <v>0</v>
      </c>
      <c r="V105" s="24">
        <f t="shared" ca="1" si="206"/>
        <v>0</v>
      </c>
      <c r="W105" s="24">
        <f t="shared" ca="1" si="206"/>
        <v>0</v>
      </c>
      <c r="X105" s="24">
        <f t="shared" ca="1" si="206"/>
        <v>0</v>
      </c>
      <c r="Y105" s="24">
        <f t="shared" ca="1" si="206"/>
        <v>0</v>
      </c>
      <c r="Z105" s="24">
        <f t="shared" ca="1" si="206"/>
        <v>0</v>
      </c>
      <c r="AA105" s="24">
        <f t="shared" ca="1" si="206"/>
        <v>0</v>
      </c>
      <c r="AB105" s="24">
        <f t="shared" ca="1" si="206"/>
        <v>0</v>
      </c>
      <c r="AC105" s="24">
        <f t="shared" ca="1" si="206"/>
        <v>0</v>
      </c>
      <c r="AD105" s="24">
        <f t="shared" ca="1" si="206"/>
        <v>0</v>
      </c>
      <c r="AE105" s="24">
        <f t="shared" ca="1" si="206"/>
        <v>0</v>
      </c>
      <c r="AF105" s="24">
        <f t="shared" ca="1" si="206"/>
        <v>0</v>
      </c>
      <c r="AG105" s="24">
        <f t="shared" ca="1" si="206"/>
        <v>0</v>
      </c>
      <c r="AH105" s="24">
        <f t="shared" ca="1" si="206"/>
        <v>0</v>
      </c>
      <c r="AI105" s="24">
        <f t="shared" ca="1" si="206"/>
        <v>0</v>
      </c>
      <c r="AJ105" s="24">
        <f t="shared" ca="1" si="206"/>
        <v>0</v>
      </c>
      <c r="AK105" s="24">
        <f t="shared" ca="1" si="206"/>
        <v>0</v>
      </c>
      <c r="AL105" s="24">
        <f t="shared" ca="1" si="206"/>
        <v>0</v>
      </c>
      <c r="AM105" s="49">
        <f t="shared" ca="1" si="206"/>
        <v>0</v>
      </c>
      <c r="AS105" s="61"/>
      <c r="AT105" s="6" t="str">
        <f t="shared" si="205"/>
        <v>溶接1</v>
      </c>
      <c r="AU105" s="62"/>
      <c r="AW105" s="145"/>
      <c r="AX105" s="38"/>
      <c r="AY105" s="38"/>
      <c r="AZ105" s="38"/>
      <c r="BA105" s="38"/>
      <c r="BB105" s="38"/>
      <c r="BC105" s="38"/>
      <c r="BD105" s="38"/>
      <c r="BE105" s="38"/>
      <c r="BF105" s="38"/>
      <c r="BG105" s="38"/>
      <c r="BH105" s="38"/>
      <c r="BI105" s="38"/>
      <c r="BJ105" s="38"/>
      <c r="BK105" s="38"/>
      <c r="BL105" s="38"/>
      <c r="BM105" s="38"/>
      <c r="BN105" s="38"/>
      <c r="BO105" s="38"/>
      <c r="BP105" s="38"/>
      <c r="BQ105" s="38"/>
      <c r="BR105" s="38"/>
      <c r="BS105" s="38"/>
      <c r="BT105" s="38"/>
      <c r="BU105" s="38"/>
      <c r="BV105" s="38"/>
      <c r="BW105" s="38"/>
      <c r="BX105" s="38"/>
      <c r="BY105" s="38"/>
      <c r="BZ105" s="146"/>
      <c r="CB105" s="145"/>
      <c r="CC105" s="38"/>
      <c r="CD105" s="38"/>
      <c r="CE105" s="146"/>
      <c r="CG105" s="433">
        <v>0</v>
      </c>
      <c r="CH105" s="434">
        <v>0</v>
      </c>
      <c r="CI105" s="434">
        <v>0</v>
      </c>
      <c r="CJ105" s="435">
        <v>0</v>
      </c>
    </row>
    <row r="106" spans="1:88" x14ac:dyDescent="0.35">
      <c r="A106" s="50" t="str">
        <f>MID(A101,6,3)&amp;"-"&amp;MID(A101,10,4)</f>
        <v>KSE-0000</v>
      </c>
      <c r="B106" s="6"/>
      <c r="C106" s="6"/>
      <c r="D106" s="7"/>
      <c r="E106" s="304" t="s">
        <v>79</v>
      </c>
      <c r="F106" s="42"/>
      <c r="G106" s="25"/>
      <c r="H106" s="21"/>
      <c r="I106" s="26"/>
      <c r="J106" s="24">
        <f t="shared" ca="1" si="203"/>
        <v>0</v>
      </c>
      <c r="K106" s="24">
        <f ca="1">IF(AND($H106="優先L",$I106&gt;0),OFFSET(K103,0,$I106),0)</f>
        <v>0</v>
      </c>
      <c r="L106" s="24">
        <f t="shared" ref="L106:AM106" ca="1" si="207">IF(AND($H106="優先L",$I106&gt;0),OFFSET(L103,0,$I106),0)</f>
        <v>0</v>
      </c>
      <c r="M106" s="24">
        <f t="shared" ca="1" si="207"/>
        <v>0</v>
      </c>
      <c r="N106" s="24">
        <f t="shared" ca="1" si="207"/>
        <v>0</v>
      </c>
      <c r="O106" s="24">
        <f t="shared" ca="1" si="207"/>
        <v>0</v>
      </c>
      <c r="P106" s="24">
        <f t="shared" ca="1" si="207"/>
        <v>0</v>
      </c>
      <c r="Q106" s="24">
        <f t="shared" ca="1" si="207"/>
        <v>0</v>
      </c>
      <c r="R106" s="24">
        <f t="shared" ca="1" si="207"/>
        <v>0</v>
      </c>
      <c r="S106" s="24">
        <f t="shared" ca="1" si="207"/>
        <v>0</v>
      </c>
      <c r="T106" s="24">
        <f t="shared" ca="1" si="207"/>
        <v>0</v>
      </c>
      <c r="U106" s="24">
        <f t="shared" ca="1" si="207"/>
        <v>0</v>
      </c>
      <c r="V106" s="24">
        <f t="shared" ca="1" si="207"/>
        <v>0</v>
      </c>
      <c r="W106" s="24">
        <f t="shared" ca="1" si="207"/>
        <v>0</v>
      </c>
      <c r="X106" s="24">
        <f t="shared" ca="1" si="207"/>
        <v>0</v>
      </c>
      <c r="Y106" s="24">
        <f t="shared" ca="1" si="207"/>
        <v>0</v>
      </c>
      <c r="Z106" s="24">
        <f t="shared" ca="1" si="207"/>
        <v>0</v>
      </c>
      <c r="AA106" s="24">
        <f t="shared" ca="1" si="207"/>
        <v>0</v>
      </c>
      <c r="AB106" s="24">
        <f t="shared" ca="1" si="207"/>
        <v>0</v>
      </c>
      <c r="AC106" s="24">
        <f t="shared" ca="1" si="207"/>
        <v>0</v>
      </c>
      <c r="AD106" s="24">
        <f t="shared" ca="1" si="207"/>
        <v>0</v>
      </c>
      <c r="AE106" s="24">
        <f t="shared" ca="1" si="207"/>
        <v>0</v>
      </c>
      <c r="AF106" s="24">
        <f t="shared" ca="1" si="207"/>
        <v>0</v>
      </c>
      <c r="AG106" s="24">
        <f t="shared" ca="1" si="207"/>
        <v>0</v>
      </c>
      <c r="AH106" s="24">
        <f t="shared" ca="1" si="207"/>
        <v>0</v>
      </c>
      <c r="AI106" s="24">
        <f t="shared" ca="1" si="207"/>
        <v>0</v>
      </c>
      <c r="AJ106" s="24">
        <f t="shared" ca="1" si="207"/>
        <v>0</v>
      </c>
      <c r="AK106" s="24">
        <f t="shared" ca="1" si="207"/>
        <v>0</v>
      </c>
      <c r="AL106" s="24">
        <f t="shared" ca="1" si="207"/>
        <v>0</v>
      </c>
      <c r="AM106" s="49">
        <f t="shared" ca="1" si="207"/>
        <v>0</v>
      </c>
      <c r="AS106" s="61"/>
      <c r="AT106" s="7" t="str">
        <f t="shared" si="205"/>
        <v/>
      </c>
      <c r="AU106" s="62"/>
      <c r="AW106" s="145"/>
      <c r="AX106" s="38"/>
      <c r="AY106" s="38"/>
      <c r="AZ106" s="38"/>
      <c r="BA106" s="38"/>
      <c r="BB106" s="38"/>
      <c r="BC106" s="38"/>
      <c r="BD106" s="38"/>
      <c r="BE106" s="38"/>
      <c r="BF106" s="38"/>
      <c r="BG106" s="38"/>
      <c r="BH106" s="38"/>
      <c r="BI106" s="38"/>
      <c r="BJ106" s="38"/>
      <c r="BK106" s="38"/>
      <c r="BL106" s="38"/>
      <c r="BM106" s="38"/>
      <c r="BN106" s="38"/>
      <c r="BO106" s="38"/>
      <c r="BP106" s="38"/>
      <c r="BQ106" s="38"/>
      <c r="BR106" s="38"/>
      <c r="BS106" s="38"/>
      <c r="BT106" s="38"/>
      <c r="BU106" s="38"/>
      <c r="BV106" s="38"/>
      <c r="BW106" s="38"/>
      <c r="BX106" s="38"/>
      <c r="BY106" s="38"/>
      <c r="BZ106" s="146"/>
      <c r="CB106" s="145"/>
      <c r="CC106" s="38"/>
      <c r="CD106" s="38"/>
      <c r="CE106" s="146"/>
      <c r="CG106" s="433">
        <v>0</v>
      </c>
      <c r="CH106" s="434">
        <v>0</v>
      </c>
      <c r="CI106" s="434">
        <v>0</v>
      </c>
      <c r="CJ106" s="435">
        <v>0</v>
      </c>
    </row>
    <row r="107" spans="1:88" x14ac:dyDescent="0.35">
      <c r="A107" s="48"/>
      <c r="B107" s="6"/>
      <c r="C107" s="6"/>
      <c r="D107" s="22" t="s">
        <v>2132</v>
      </c>
      <c r="E107" s="2" t="str">
        <f>E104</f>
        <v>MC</v>
      </c>
      <c r="F107" s="5"/>
      <c r="G107" s="5"/>
      <c r="H107" s="27" t="s">
        <v>2055</v>
      </c>
      <c r="I107" s="5"/>
      <c r="J107" s="550">
        <f>SUM(K107:AM109)</f>
        <v>0</v>
      </c>
      <c r="K107" s="29"/>
      <c r="L107" s="29"/>
      <c r="M107" s="29"/>
      <c r="N107" s="29"/>
      <c r="O107" s="29"/>
      <c r="P107" s="29"/>
      <c r="Q107" s="29"/>
      <c r="R107" s="29"/>
      <c r="S107" s="29"/>
      <c r="T107" s="29"/>
      <c r="U107" s="29"/>
      <c r="V107" s="29"/>
      <c r="W107" s="29"/>
      <c r="X107" s="29"/>
      <c r="Y107" s="29"/>
      <c r="Z107" s="29"/>
      <c r="AA107" s="29"/>
      <c r="AB107" s="29"/>
      <c r="AC107" s="29"/>
      <c r="AD107" s="29"/>
      <c r="AE107" s="29"/>
      <c r="AF107" s="29"/>
      <c r="AG107" s="29"/>
      <c r="AH107" s="29"/>
      <c r="AI107" s="29"/>
      <c r="AJ107" s="29"/>
      <c r="AK107" s="29"/>
      <c r="AL107" s="29"/>
      <c r="AM107" s="51"/>
      <c r="AS107" s="61"/>
      <c r="AT107" s="38"/>
      <c r="AU107" s="62"/>
      <c r="AW107" s="145"/>
      <c r="AX107" s="38"/>
      <c r="AY107" s="38"/>
      <c r="AZ107" s="38"/>
      <c r="BA107" s="38"/>
      <c r="BB107" s="38"/>
      <c r="BC107" s="38"/>
      <c r="BD107" s="38"/>
      <c r="BE107" s="38"/>
      <c r="BF107" s="38"/>
      <c r="BG107" s="38"/>
      <c r="BH107" s="38"/>
      <c r="BI107" s="38"/>
      <c r="BJ107" s="38"/>
      <c r="BK107" s="38"/>
      <c r="BL107" s="38"/>
      <c r="BM107" s="38"/>
      <c r="BN107" s="38"/>
      <c r="BO107" s="38"/>
      <c r="BP107" s="38"/>
      <c r="BQ107" s="38"/>
      <c r="BR107" s="38"/>
      <c r="BS107" s="38"/>
      <c r="BT107" s="38"/>
      <c r="BU107" s="38"/>
      <c r="BV107" s="38"/>
      <c r="BW107" s="38"/>
      <c r="BX107" s="38"/>
      <c r="BY107" s="38"/>
      <c r="BZ107" s="146"/>
      <c r="CB107" s="145"/>
      <c r="CC107" s="38"/>
      <c r="CD107" s="38"/>
      <c r="CE107" s="146"/>
      <c r="CG107" s="430"/>
      <c r="CH107" s="9"/>
      <c r="CI107" s="9"/>
      <c r="CJ107" s="431"/>
    </row>
    <row r="108" spans="1:88" x14ac:dyDescent="0.35">
      <c r="A108" s="48"/>
      <c r="B108" s="7"/>
      <c r="C108" s="7"/>
      <c r="D108" s="444" t="s">
        <v>2376</v>
      </c>
      <c r="E108" s="2" t="str">
        <f>E105</f>
        <v>溶接1</v>
      </c>
      <c r="F108" s="6"/>
      <c r="G108" s="6"/>
      <c r="H108" s="27"/>
      <c r="I108" s="6"/>
      <c r="J108" s="551"/>
      <c r="K108" s="30"/>
      <c r="L108" s="30"/>
      <c r="M108" s="30"/>
      <c r="N108" s="30">
        <v>6</v>
      </c>
      <c r="O108" s="30">
        <v>-6</v>
      </c>
      <c r="P108" s="30"/>
      <c r="Q108" s="30"/>
      <c r="R108" s="30"/>
      <c r="S108" s="30"/>
      <c r="T108" s="30"/>
      <c r="U108" s="30"/>
      <c r="V108" s="30"/>
      <c r="W108" s="30"/>
      <c r="X108" s="30"/>
      <c r="Y108" s="30"/>
      <c r="Z108" s="30"/>
      <c r="AA108" s="30"/>
      <c r="AB108" s="30"/>
      <c r="AC108" s="30"/>
      <c r="AD108" s="30"/>
      <c r="AE108" s="30"/>
      <c r="AF108" s="30"/>
      <c r="AG108" s="30"/>
      <c r="AH108" s="30"/>
      <c r="AI108" s="30"/>
      <c r="AJ108" s="30"/>
      <c r="AK108" s="30"/>
      <c r="AL108" s="30"/>
      <c r="AM108" s="52"/>
      <c r="AS108" s="61"/>
      <c r="AT108" s="38"/>
      <c r="AU108" s="62"/>
      <c r="AW108" s="145"/>
      <c r="AX108" s="38"/>
      <c r="AY108" s="38"/>
      <c r="AZ108" s="38"/>
      <c r="BA108" s="38"/>
      <c r="BB108" s="38"/>
      <c r="BC108" s="38"/>
      <c r="BD108" s="38"/>
      <c r="BE108" s="38"/>
      <c r="BF108" s="38"/>
      <c r="BG108" s="38"/>
      <c r="BH108" s="38"/>
      <c r="BI108" s="38"/>
      <c r="BJ108" s="38"/>
      <c r="BK108" s="38"/>
      <c r="BL108" s="38"/>
      <c r="BM108" s="38"/>
      <c r="BN108" s="38"/>
      <c r="BO108" s="38"/>
      <c r="BP108" s="38"/>
      <c r="BQ108" s="38"/>
      <c r="BR108" s="38"/>
      <c r="BS108" s="38"/>
      <c r="BT108" s="38"/>
      <c r="BU108" s="38"/>
      <c r="BV108" s="38"/>
      <c r="BW108" s="38"/>
      <c r="BX108" s="38"/>
      <c r="BY108" s="38"/>
      <c r="BZ108" s="146"/>
      <c r="CB108" s="145"/>
      <c r="CC108" s="38"/>
      <c r="CD108" s="38"/>
      <c r="CE108" s="146"/>
      <c r="CG108" s="430"/>
      <c r="CH108" s="9"/>
      <c r="CI108" s="9"/>
      <c r="CJ108" s="431"/>
    </row>
    <row r="109" spans="1:88" x14ac:dyDescent="0.35">
      <c r="A109" s="399">
        <f>COUNTIF(AT104:AT106,B109)</f>
        <v>1</v>
      </c>
      <c r="B109" s="308" t="str">
        <f>設定!$F$4</f>
        <v>MC</v>
      </c>
      <c r="C109" s="308" t="str">
        <f>IF(COUNTIF('PLAN-MC'!$AO$6:$AO$117,B109&amp;"_"&amp;A101&amp;"_"&amp;B101)&gt;0,"計画コード有",IF(COUNTIF('PLAN-MC'!$AO$6:$AO$117,B109&amp;"_"&amp;A101&amp;"_"&amp;B101)&gt;1,"ﾀﾞﾌﾞﾘ有","未反映"))</f>
        <v>計画コード有</v>
      </c>
      <c r="D109" s="7"/>
      <c r="E109" s="2" t="str">
        <f>E106</f>
        <v>マルチ</v>
      </c>
      <c r="F109" s="7"/>
      <c r="G109" s="7"/>
      <c r="H109" s="27"/>
      <c r="I109" s="7"/>
      <c r="J109" s="552"/>
      <c r="K109" s="31"/>
      <c r="L109" s="31"/>
      <c r="M109" s="31"/>
      <c r="N109" s="31"/>
      <c r="O109" s="31"/>
      <c r="P109" s="31"/>
      <c r="Q109" s="31"/>
      <c r="R109" s="31"/>
      <c r="S109" s="31"/>
      <c r="T109" s="31"/>
      <c r="U109" s="31"/>
      <c r="V109" s="31"/>
      <c r="W109" s="31"/>
      <c r="X109" s="31"/>
      <c r="Y109" s="31"/>
      <c r="Z109" s="31"/>
      <c r="AA109" s="31"/>
      <c r="AB109" s="31"/>
      <c r="AC109" s="31"/>
      <c r="AD109" s="31"/>
      <c r="AE109" s="31"/>
      <c r="AF109" s="31"/>
      <c r="AG109" s="31"/>
      <c r="AH109" s="31"/>
      <c r="AI109" s="31"/>
      <c r="AJ109" s="31"/>
      <c r="AK109" s="31"/>
      <c r="AL109" s="31"/>
      <c r="AM109" s="53"/>
      <c r="AS109" s="61"/>
      <c r="AT109" s="38"/>
      <c r="AU109" s="62"/>
      <c r="AW109" s="145"/>
      <c r="AX109" s="38"/>
      <c r="AY109" s="38"/>
      <c r="AZ109" s="38"/>
      <c r="BA109" s="38"/>
      <c r="BB109" s="38"/>
      <c r="BC109" s="38"/>
      <c r="BD109" s="38"/>
      <c r="BE109" s="38"/>
      <c r="BF109" s="38"/>
      <c r="BG109" s="38"/>
      <c r="BH109" s="38"/>
      <c r="BI109" s="38"/>
      <c r="BJ109" s="38"/>
      <c r="BK109" s="38"/>
      <c r="BL109" s="38"/>
      <c r="BM109" s="38"/>
      <c r="BN109" s="38"/>
      <c r="BO109" s="38"/>
      <c r="BP109" s="38"/>
      <c r="BQ109" s="38"/>
      <c r="BR109" s="38"/>
      <c r="BS109" s="38"/>
      <c r="BT109" s="38"/>
      <c r="BU109" s="38"/>
      <c r="BV109" s="38"/>
      <c r="BW109" s="38"/>
      <c r="BX109" s="38"/>
      <c r="BY109" s="38"/>
      <c r="BZ109" s="146"/>
      <c r="CB109" s="145"/>
      <c r="CC109" s="38"/>
      <c r="CD109" s="38"/>
      <c r="CE109" s="146"/>
      <c r="CG109" s="430"/>
      <c r="CH109" s="9"/>
      <c r="CI109" s="9"/>
      <c r="CJ109" s="431"/>
    </row>
    <row r="110" spans="1:88" x14ac:dyDescent="0.35">
      <c r="A110" s="399">
        <f>COUNTIF(AT104:AT106,B110)</f>
        <v>1</v>
      </c>
      <c r="B110" s="308" t="str">
        <f>設定!$F$5</f>
        <v>溶接1</v>
      </c>
      <c r="C110" s="308" t="str">
        <f>IF(COUNTIF('PLAN-溶接1'!$AO$6:$AO$108,B110&amp;"_"&amp;A101&amp;"_"&amp;B101)&gt;0,"計画コード有",IF(COUNTIF('PLAN-溶接1'!$AO$6:$AO$108,B110&amp;"_"&amp;A101&amp;"_"&amp;B101)&gt;1,"ﾀﾞﾌﾞﾘ有","未反映"))</f>
        <v>計画コード有</v>
      </c>
      <c r="D110" s="22" t="s">
        <v>2133</v>
      </c>
      <c r="E110" s="2" t="str">
        <f>E104</f>
        <v>MC</v>
      </c>
      <c r="F110" s="5"/>
      <c r="G110" s="5"/>
      <c r="H110" s="27" t="s">
        <v>2055</v>
      </c>
      <c r="I110" s="5"/>
      <c r="J110" s="32">
        <f t="shared" ref="J110:J115" si="208">SUM(K110:AM110)</f>
        <v>0</v>
      </c>
      <c r="K110" s="441">
        <f>CB110</f>
        <v>0</v>
      </c>
      <c r="L110" s="441">
        <f t="shared" ref="L110:L112" si="209">CC110</f>
        <v>0</v>
      </c>
      <c r="M110" s="441">
        <f t="shared" ref="M110:M112" si="210">CD110</f>
        <v>0</v>
      </c>
      <c r="N110" s="441">
        <f t="shared" ref="N110:N112" si="211">CE110</f>
        <v>0</v>
      </c>
      <c r="O110" s="29"/>
      <c r="P110" s="29"/>
      <c r="Q110" s="29"/>
      <c r="R110" s="29"/>
      <c r="S110" s="29"/>
      <c r="T110" s="29"/>
      <c r="U110" s="29"/>
      <c r="V110" s="29"/>
      <c r="W110" s="29"/>
      <c r="X110" s="29"/>
      <c r="Y110" s="29"/>
      <c r="Z110" s="29"/>
      <c r="AA110" s="29"/>
      <c r="AB110" s="29"/>
      <c r="AC110" s="29"/>
      <c r="AD110" s="29"/>
      <c r="AE110" s="29"/>
      <c r="AF110" s="29"/>
      <c r="AG110" s="29"/>
      <c r="AH110" s="29"/>
      <c r="AI110" s="29"/>
      <c r="AJ110" s="29"/>
      <c r="AK110" s="29"/>
      <c r="AL110" s="29"/>
      <c r="AM110" s="51"/>
      <c r="AS110" s="61"/>
      <c r="AT110" s="38"/>
      <c r="AU110" s="62"/>
      <c r="AW110" s="145"/>
      <c r="AX110" s="38"/>
      <c r="AY110" s="38"/>
      <c r="AZ110" s="38"/>
      <c r="BA110" s="38"/>
      <c r="BB110" s="38"/>
      <c r="BC110" s="38"/>
      <c r="BD110" s="38"/>
      <c r="BE110" s="38"/>
      <c r="BF110" s="38"/>
      <c r="BG110" s="38"/>
      <c r="BH110" s="38"/>
      <c r="BI110" s="38"/>
      <c r="BJ110" s="38"/>
      <c r="BK110" s="38"/>
      <c r="BL110" s="38"/>
      <c r="BM110" s="38"/>
      <c r="BN110" s="38"/>
      <c r="BO110" s="38"/>
      <c r="BP110" s="38"/>
      <c r="BQ110" s="38"/>
      <c r="BR110" s="38"/>
      <c r="BS110" s="38"/>
      <c r="BT110" s="38"/>
      <c r="BU110" s="38"/>
      <c r="BV110" s="38"/>
      <c r="BW110" s="38"/>
      <c r="BX110" s="38"/>
      <c r="BY110" s="38"/>
      <c r="BZ110" s="146"/>
      <c r="CB110" s="427">
        <f t="shared" ref="CB110:CB112" si="212">CG107+CG110</f>
        <v>0</v>
      </c>
      <c r="CC110" s="428">
        <f t="shared" ref="CC110:CC112" si="213">CH107+CH110</f>
        <v>0</v>
      </c>
      <c r="CD110" s="428">
        <f t="shared" ref="CD110:CD112" si="214">CI107+CI110</f>
        <v>0</v>
      </c>
      <c r="CE110" s="429">
        <f t="shared" ref="CE110:CE112" si="215">CJ107+CJ110</f>
        <v>0</v>
      </c>
      <c r="CG110" s="430"/>
      <c r="CH110" s="9"/>
      <c r="CI110" s="9"/>
      <c r="CJ110" s="431"/>
    </row>
    <row r="111" spans="1:88" x14ac:dyDescent="0.35">
      <c r="A111" s="399">
        <f>COUNTIF(AT104:AT106,B111)</f>
        <v>0</v>
      </c>
      <c r="B111" s="308" t="str">
        <f>設定!$F$6</f>
        <v>マルチ</v>
      </c>
      <c r="C111" s="308" t="str">
        <f>IF(COUNTIF('PLAN-マルチ'!$AO$29:$AO$125,B111&amp;"_"&amp;A101&amp;"_"&amp;B101)&gt;0,"計画コード有",IF(COUNTIF('PLAN-マルチ'!$AO$29:$AO$125,B111&amp;"_"&amp;A101&amp;"_"&amp;B101)&gt;1,"ﾀﾞﾌﾞﾘ有","未反映"))</f>
        <v>未反映</v>
      </c>
      <c r="D111" s="445" t="s">
        <v>2377</v>
      </c>
      <c r="E111" s="2" t="str">
        <f>E105</f>
        <v>溶接1</v>
      </c>
      <c r="F111" s="6"/>
      <c r="G111" s="6"/>
      <c r="H111" s="27"/>
      <c r="I111" s="6"/>
      <c r="J111" s="33">
        <f t="shared" si="208"/>
        <v>0</v>
      </c>
      <c r="K111" s="442">
        <f t="shared" ref="K111:K112" si="216">CB111</f>
        <v>0</v>
      </c>
      <c r="L111" s="442">
        <f t="shared" si="209"/>
        <v>0</v>
      </c>
      <c r="M111" s="442">
        <f t="shared" si="210"/>
        <v>0</v>
      </c>
      <c r="N111" s="442">
        <f t="shared" si="211"/>
        <v>0</v>
      </c>
      <c r="O111" s="30"/>
      <c r="P111" s="30"/>
      <c r="Q111" s="30"/>
      <c r="R111" s="30"/>
      <c r="S111" s="30"/>
      <c r="T111" s="30"/>
      <c r="U111" s="30"/>
      <c r="V111" s="30"/>
      <c r="W111" s="30"/>
      <c r="X111" s="30"/>
      <c r="Y111" s="30"/>
      <c r="Z111" s="30"/>
      <c r="AA111" s="30"/>
      <c r="AB111" s="30"/>
      <c r="AC111" s="30"/>
      <c r="AD111" s="30"/>
      <c r="AE111" s="30"/>
      <c r="AF111" s="30"/>
      <c r="AG111" s="30"/>
      <c r="AH111" s="30"/>
      <c r="AI111" s="30"/>
      <c r="AJ111" s="30"/>
      <c r="AK111" s="30"/>
      <c r="AL111" s="30"/>
      <c r="AM111" s="52"/>
      <c r="AS111" s="61"/>
      <c r="AT111" s="38"/>
      <c r="AU111" s="62"/>
      <c r="AW111" s="145"/>
      <c r="AX111" s="38"/>
      <c r="AY111" s="38"/>
      <c r="AZ111" s="38"/>
      <c r="BA111" s="38"/>
      <c r="BB111" s="38"/>
      <c r="BC111" s="38"/>
      <c r="BD111" s="38"/>
      <c r="BE111" s="38"/>
      <c r="BF111" s="38"/>
      <c r="BG111" s="38"/>
      <c r="BH111" s="38"/>
      <c r="BI111" s="38"/>
      <c r="BJ111" s="38"/>
      <c r="BK111" s="38"/>
      <c r="BL111" s="38"/>
      <c r="BM111" s="38"/>
      <c r="BN111" s="38"/>
      <c r="BO111" s="38"/>
      <c r="BP111" s="38"/>
      <c r="BQ111" s="38"/>
      <c r="BR111" s="38"/>
      <c r="BS111" s="38"/>
      <c r="BT111" s="38"/>
      <c r="BU111" s="38"/>
      <c r="BV111" s="38"/>
      <c r="BW111" s="38"/>
      <c r="BX111" s="38"/>
      <c r="BY111" s="38"/>
      <c r="BZ111" s="146"/>
      <c r="CB111" s="427">
        <f t="shared" si="212"/>
        <v>0</v>
      </c>
      <c r="CC111" s="428">
        <f t="shared" si="213"/>
        <v>0</v>
      </c>
      <c r="CD111" s="428">
        <f t="shared" si="214"/>
        <v>0</v>
      </c>
      <c r="CE111" s="429">
        <f t="shared" si="215"/>
        <v>0</v>
      </c>
      <c r="CG111" s="430"/>
      <c r="CH111" s="9"/>
      <c r="CI111" s="9"/>
      <c r="CJ111" s="431"/>
    </row>
    <row r="112" spans="1:88" x14ac:dyDescent="0.35">
      <c r="A112" s="399">
        <f>COUNTIF(AT104:AT106,B112)</f>
        <v>0</v>
      </c>
      <c r="B112" s="308" t="str">
        <f>設定!$F$7</f>
        <v>50号機</v>
      </c>
      <c r="C112" s="308" t="str">
        <f>IF(COUNTIF('PLAN-SUB'!$AO$6:$AO$87,B112&amp;"_"&amp;A101&amp;"_"&amp;B101)&gt;0,"計画コード有",IF(COUNTIF('PLAN-SUB'!$AO$6:$AO$87,B112&amp;"_"&amp;A101&amp;"_"&amp;B101)&gt;1,"ﾀﾞﾌﾞﾘ有","未反映"))</f>
        <v>未反映</v>
      </c>
      <c r="D112" s="7"/>
      <c r="E112" s="2" t="str">
        <f>E106</f>
        <v>マルチ</v>
      </c>
      <c r="F112" s="7"/>
      <c r="G112" s="7"/>
      <c r="H112" s="27"/>
      <c r="I112" s="7"/>
      <c r="J112" s="34">
        <f t="shared" si="208"/>
        <v>0</v>
      </c>
      <c r="K112" s="443">
        <f t="shared" si="216"/>
        <v>0</v>
      </c>
      <c r="L112" s="443">
        <f t="shared" si="209"/>
        <v>0</v>
      </c>
      <c r="M112" s="443">
        <f t="shared" si="210"/>
        <v>0</v>
      </c>
      <c r="N112" s="443">
        <f t="shared" si="211"/>
        <v>0</v>
      </c>
      <c r="O112" s="31"/>
      <c r="P112" s="31"/>
      <c r="Q112" s="31"/>
      <c r="R112" s="31"/>
      <c r="S112" s="31"/>
      <c r="T112" s="31"/>
      <c r="U112" s="31"/>
      <c r="V112" s="31"/>
      <c r="W112" s="31"/>
      <c r="X112" s="31"/>
      <c r="Y112" s="31"/>
      <c r="Z112" s="31"/>
      <c r="AA112" s="31"/>
      <c r="AB112" s="31"/>
      <c r="AC112" s="31"/>
      <c r="AD112" s="31"/>
      <c r="AE112" s="31"/>
      <c r="AF112" s="31"/>
      <c r="AG112" s="31"/>
      <c r="AH112" s="31"/>
      <c r="AI112" s="31"/>
      <c r="AJ112" s="31"/>
      <c r="AK112" s="31"/>
      <c r="AL112" s="31"/>
      <c r="AM112" s="53"/>
      <c r="AS112" s="61"/>
      <c r="AT112" s="38"/>
      <c r="AU112" s="62"/>
      <c r="AW112" s="145"/>
      <c r="AX112" s="38"/>
      <c r="AY112" s="38"/>
      <c r="AZ112" s="38"/>
      <c r="BA112" s="38"/>
      <c r="BB112" s="38"/>
      <c r="BC112" s="38"/>
      <c r="BD112" s="38"/>
      <c r="BE112" s="38"/>
      <c r="BF112" s="38"/>
      <c r="BG112" s="38"/>
      <c r="BH112" s="38"/>
      <c r="BI112" s="38"/>
      <c r="BJ112" s="38"/>
      <c r="BK112" s="38"/>
      <c r="BL112" s="38"/>
      <c r="BM112" s="38"/>
      <c r="BN112" s="38"/>
      <c r="BO112" s="38"/>
      <c r="BP112" s="38"/>
      <c r="BQ112" s="38"/>
      <c r="BR112" s="38"/>
      <c r="BS112" s="38"/>
      <c r="BT112" s="38"/>
      <c r="BU112" s="38"/>
      <c r="BV112" s="38"/>
      <c r="BW112" s="38"/>
      <c r="BX112" s="38"/>
      <c r="BY112" s="38"/>
      <c r="BZ112" s="146"/>
      <c r="CB112" s="427">
        <f t="shared" si="212"/>
        <v>0</v>
      </c>
      <c r="CC112" s="428">
        <f t="shared" si="213"/>
        <v>0</v>
      </c>
      <c r="CD112" s="428">
        <f t="shared" si="214"/>
        <v>0</v>
      </c>
      <c r="CE112" s="429">
        <f t="shared" si="215"/>
        <v>0</v>
      </c>
      <c r="CG112" s="430"/>
      <c r="CH112" s="9"/>
      <c r="CI112" s="9"/>
      <c r="CJ112" s="431"/>
    </row>
    <row r="113" spans="1:88" x14ac:dyDescent="0.35">
      <c r="A113" s="399">
        <f>COUNTIF(AT104:AT106,B113)</f>
        <v>0</v>
      </c>
      <c r="B113" s="308" t="str">
        <f>設定!$F$8</f>
        <v>RF,S/A</v>
      </c>
      <c r="C113" s="308" t="str">
        <f>IF(COUNTIF('PLAN-SUB'!$AO$6:$AO$87,B113&amp;"_"&amp;A101&amp;"_"&amp;B101)&gt;0,"計画コード有",IF(COUNTIF('PLAN-SUB'!$AO$6:$AO$87,B113&amp;"_"&amp;A101&amp;"_"&amp;B101)&gt;1,"ﾀﾞﾌﾞﾘ有","未反映"))</f>
        <v>未反映</v>
      </c>
      <c r="D113" s="22" t="s">
        <v>2059</v>
      </c>
      <c r="E113" s="2" t="str">
        <f t="shared" ref="E113:G115" si="217">E104</f>
        <v>MC</v>
      </c>
      <c r="F113" s="43">
        <f t="shared" si="217"/>
        <v>0</v>
      </c>
      <c r="G113" s="28">
        <f t="shared" si="217"/>
        <v>130</v>
      </c>
      <c r="H113" s="5"/>
      <c r="I113" s="5"/>
      <c r="J113" s="32">
        <f t="shared" ca="1" si="208"/>
        <v>349</v>
      </c>
      <c r="K113" s="32">
        <f ca="1">K104+K107+K110</f>
        <v>0</v>
      </c>
      <c r="L113" s="32">
        <f ca="1">L104+L107+L110</f>
        <v>0</v>
      </c>
      <c r="M113" s="32">
        <f ca="1">M104+M107+M110</f>
        <v>0</v>
      </c>
      <c r="N113" s="32">
        <f ca="1">N104+N107+N110</f>
        <v>43</v>
      </c>
      <c r="O113" s="32">
        <f t="shared" ref="O113:AM113" ca="1" si="218">O104+O107+O110</f>
        <v>6</v>
      </c>
      <c r="P113" s="32">
        <f t="shared" ca="1" si="218"/>
        <v>50</v>
      </c>
      <c r="Q113" s="32">
        <f t="shared" ca="1" si="218"/>
        <v>50</v>
      </c>
      <c r="R113" s="32">
        <f t="shared" ca="1" si="218"/>
        <v>50</v>
      </c>
      <c r="S113" s="32">
        <f t="shared" ca="1" si="218"/>
        <v>50</v>
      </c>
      <c r="T113" s="32">
        <f t="shared" ca="1" si="218"/>
        <v>50</v>
      </c>
      <c r="U113" s="32">
        <f t="shared" ca="1" si="218"/>
        <v>50</v>
      </c>
      <c r="V113" s="32">
        <f t="shared" ca="1" si="218"/>
        <v>0</v>
      </c>
      <c r="W113" s="32">
        <f t="shared" ca="1" si="218"/>
        <v>0</v>
      </c>
      <c r="X113" s="32">
        <f t="shared" ca="1" si="218"/>
        <v>0</v>
      </c>
      <c r="Y113" s="32">
        <f t="shared" ca="1" si="218"/>
        <v>0</v>
      </c>
      <c r="Z113" s="32">
        <f t="shared" ca="1" si="218"/>
        <v>0</v>
      </c>
      <c r="AA113" s="32">
        <f t="shared" ca="1" si="218"/>
        <v>0</v>
      </c>
      <c r="AB113" s="32">
        <f t="shared" ca="1" si="218"/>
        <v>0</v>
      </c>
      <c r="AC113" s="32">
        <f t="shared" ca="1" si="218"/>
        <v>0</v>
      </c>
      <c r="AD113" s="32">
        <f t="shared" ca="1" si="218"/>
        <v>0</v>
      </c>
      <c r="AE113" s="32">
        <f t="shared" ca="1" si="218"/>
        <v>0</v>
      </c>
      <c r="AF113" s="32">
        <f t="shared" ca="1" si="218"/>
        <v>0</v>
      </c>
      <c r="AG113" s="32">
        <f t="shared" ca="1" si="218"/>
        <v>0</v>
      </c>
      <c r="AH113" s="32">
        <f t="shared" ca="1" si="218"/>
        <v>0</v>
      </c>
      <c r="AI113" s="32">
        <f t="shared" ca="1" si="218"/>
        <v>0</v>
      </c>
      <c r="AJ113" s="32">
        <f t="shared" ca="1" si="218"/>
        <v>0</v>
      </c>
      <c r="AK113" s="32">
        <f t="shared" ca="1" si="218"/>
        <v>0</v>
      </c>
      <c r="AL113" s="32">
        <f t="shared" ca="1" si="218"/>
        <v>0</v>
      </c>
      <c r="AM113" s="54">
        <f t="shared" ca="1" si="218"/>
        <v>0</v>
      </c>
      <c r="AS113" s="97" t="str">
        <f>$E113&amp;"_"&amp;$A101&amp;"_"&amp;$B101</f>
        <v>MC_50100KSE 0000  _CBU</v>
      </c>
      <c r="AT113" s="97" t="str">
        <f t="shared" ref="AT113" si="219">A105</f>
        <v>50100</v>
      </c>
      <c r="AU113" s="97" t="str">
        <f>A106</f>
        <v>KSE-0000</v>
      </c>
      <c r="AW113" s="147" t="str">
        <f>E113</f>
        <v>MC</v>
      </c>
      <c r="AX113" s="150">
        <f t="shared" ref="AX113:BG115" ca="1" si="220">K113*$G113</f>
        <v>0</v>
      </c>
      <c r="AY113" s="150">
        <f t="shared" ca="1" si="220"/>
        <v>0</v>
      </c>
      <c r="AZ113" s="150">
        <f t="shared" ca="1" si="220"/>
        <v>0</v>
      </c>
      <c r="BA113" s="150">
        <f t="shared" ca="1" si="220"/>
        <v>5590</v>
      </c>
      <c r="BB113" s="150">
        <f t="shared" ca="1" si="220"/>
        <v>780</v>
      </c>
      <c r="BC113" s="150">
        <f t="shared" ca="1" si="220"/>
        <v>6500</v>
      </c>
      <c r="BD113" s="150">
        <f t="shared" ca="1" si="220"/>
        <v>6500</v>
      </c>
      <c r="BE113" s="150">
        <f t="shared" ca="1" si="220"/>
        <v>6500</v>
      </c>
      <c r="BF113" s="150">
        <f t="shared" ca="1" si="220"/>
        <v>6500</v>
      </c>
      <c r="BG113" s="150">
        <f t="shared" ca="1" si="220"/>
        <v>6500</v>
      </c>
      <c r="BH113" s="150">
        <f t="shared" ref="BH113:BQ115" ca="1" si="221">U113*$G113</f>
        <v>6500</v>
      </c>
      <c r="BI113" s="150">
        <f t="shared" ca="1" si="221"/>
        <v>0</v>
      </c>
      <c r="BJ113" s="150">
        <f t="shared" ca="1" si="221"/>
        <v>0</v>
      </c>
      <c r="BK113" s="150">
        <f t="shared" ca="1" si="221"/>
        <v>0</v>
      </c>
      <c r="BL113" s="150">
        <f t="shared" ca="1" si="221"/>
        <v>0</v>
      </c>
      <c r="BM113" s="150">
        <f t="shared" ca="1" si="221"/>
        <v>0</v>
      </c>
      <c r="BN113" s="150">
        <f t="shared" ca="1" si="221"/>
        <v>0</v>
      </c>
      <c r="BO113" s="150">
        <f t="shared" ca="1" si="221"/>
        <v>0</v>
      </c>
      <c r="BP113" s="150">
        <f t="shared" ca="1" si="221"/>
        <v>0</v>
      </c>
      <c r="BQ113" s="150">
        <f t="shared" ca="1" si="221"/>
        <v>0</v>
      </c>
      <c r="BR113" s="150">
        <f t="shared" ref="BR113:BZ115" ca="1" si="222">AE113*$G113</f>
        <v>0</v>
      </c>
      <c r="BS113" s="150">
        <f t="shared" ca="1" si="222"/>
        <v>0</v>
      </c>
      <c r="BT113" s="150">
        <f t="shared" ca="1" si="222"/>
        <v>0</v>
      </c>
      <c r="BU113" s="150">
        <f t="shared" ca="1" si="222"/>
        <v>0</v>
      </c>
      <c r="BV113" s="150">
        <f t="shared" ca="1" si="222"/>
        <v>0</v>
      </c>
      <c r="BW113" s="150">
        <f t="shared" ca="1" si="222"/>
        <v>0</v>
      </c>
      <c r="BX113" s="150">
        <f t="shared" ca="1" si="222"/>
        <v>0</v>
      </c>
      <c r="BY113" s="150">
        <f t="shared" ca="1" si="222"/>
        <v>0</v>
      </c>
      <c r="BZ113" s="151">
        <f t="shared" ca="1" si="222"/>
        <v>0</v>
      </c>
      <c r="CB113" s="145"/>
      <c r="CC113" s="38"/>
      <c r="CD113" s="38"/>
      <c r="CE113" s="146"/>
      <c r="CG113" s="433">
        <v>0</v>
      </c>
      <c r="CH113" s="434">
        <v>0</v>
      </c>
      <c r="CI113" s="434">
        <v>0</v>
      </c>
      <c r="CJ113" s="435">
        <v>0</v>
      </c>
    </row>
    <row r="114" spans="1:88" x14ac:dyDescent="0.35">
      <c r="A114" s="399">
        <f>COUNTIF(AT104:AT106,B114)</f>
        <v>0</v>
      </c>
      <c r="B114" s="308" t="str">
        <f>設定!$F$9</f>
        <v>T/T</v>
      </c>
      <c r="C114" s="308" t="str">
        <f>IF(COUNTIF('PLAN-SUB'!$AO$6:$AO$87,B114&amp;"_"&amp;A101&amp;"_"&amp;B101)&gt;0,"計画コード有",IF(COUNTIF('PLAN-SUB'!$AO$6:$AO$87,B114&amp;"_"&amp;A101&amp;"_"&amp;B101)&gt;1,"ﾀﾞﾌﾞﾘ有","未反映"))</f>
        <v>未反映</v>
      </c>
      <c r="D114" s="6"/>
      <c r="E114" s="2" t="str">
        <f t="shared" si="217"/>
        <v>溶接1</v>
      </c>
      <c r="F114" s="43">
        <f t="shared" si="217"/>
        <v>0</v>
      </c>
      <c r="G114" s="28">
        <v>130</v>
      </c>
      <c r="H114" s="6"/>
      <c r="I114" s="6"/>
      <c r="J114" s="33">
        <f t="shared" ca="1" si="208"/>
        <v>0</v>
      </c>
      <c r="K114" s="33">
        <f t="shared" ref="K114:AM114" ca="1" si="223">K105+K108+K111</f>
        <v>0</v>
      </c>
      <c r="L114" s="33">
        <f t="shared" ca="1" si="223"/>
        <v>0</v>
      </c>
      <c r="M114" s="33">
        <f t="shared" ca="1" si="223"/>
        <v>0</v>
      </c>
      <c r="N114" s="33">
        <f t="shared" ca="1" si="223"/>
        <v>6</v>
      </c>
      <c r="O114" s="33">
        <f t="shared" ca="1" si="223"/>
        <v>-6</v>
      </c>
      <c r="P114" s="33">
        <f t="shared" ca="1" si="223"/>
        <v>0</v>
      </c>
      <c r="Q114" s="33">
        <f t="shared" ca="1" si="223"/>
        <v>0</v>
      </c>
      <c r="R114" s="33">
        <f t="shared" ca="1" si="223"/>
        <v>0</v>
      </c>
      <c r="S114" s="33">
        <f t="shared" ca="1" si="223"/>
        <v>0</v>
      </c>
      <c r="T114" s="33">
        <f t="shared" ca="1" si="223"/>
        <v>0</v>
      </c>
      <c r="U114" s="33">
        <f t="shared" ca="1" si="223"/>
        <v>0</v>
      </c>
      <c r="V114" s="33">
        <f t="shared" ca="1" si="223"/>
        <v>0</v>
      </c>
      <c r="W114" s="33">
        <f t="shared" ca="1" si="223"/>
        <v>0</v>
      </c>
      <c r="X114" s="33">
        <f t="shared" ca="1" si="223"/>
        <v>0</v>
      </c>
      <c r="Y114" s="33">
        <f t="shared" ca="1" si="223"/>
        <v>0</v>
      </c>
      <c r="Z114" s="33">
        <f t="shared" ca="1" si="223"/>
        <v>0</v>
      </c>
      <c r="AA114" s="33">
        <f t="shared" ca="1" si="223"/>
        <v>0</v>
      </c>
      <c r="AB114" s="33">
        <f t="shared" ca="1" si="223"/>
        <v>0</v>
      </c>
      <c r="AC114" s="33">
        <f t="shared" ca="1" si="223"/>
        <v>0</v>
      </c>
      <c r="AD114" s="33">
        <f t="shared" ca="1" si="223"/>
        <v>0</v>
      </c>
      <c r="AE114" s="33">
        <f t="shared" ca="1" si="223"/>
        <v>0</v>
      </c>
      <c r="AF114" s="33">
        <f t="shared" ca="1" si="223"/>
        <v>0</v>
      </c>
      <c r="AG114" s="33">
        <f t="shared" ca="1" si="223"/>
        <v>0</v>
      </c>
      <c r="AH114" s="33">
        <f t="shared" ca="1" si="223"/>
        <v>0</v>
      </c>
      <c r="AI114" s="33">
        <f t="shared" ca="1" si="223"/>
        <v>0</v>
      </c>
      <c r="AJ114" s="33">
        <f t="shared" ca="1" si="223"/>
        <v>0</v>
      </c>
      <c r="AK114" s="33">
        <f t="shared" ca="1" si="223"/>
        <v>0</v>
      </c>
      <c r="AL114" s="33">
        <f t="shared" ca="1" si="223"/>
        <v>0</v>
      </c>
      <c r="AM114" s="55">
        <f t="shared" ca="1" si="223"/>
        <v>0</v>
      </c>
      <c r="AS114" s="98" t="str">
        <f>$E114&amp;"_"&amp;$A101&amp;"_"&amp;$B101</f>
        <v>溶接1_50100KSE 0000  _CBU</v>
      </c>
      <c r="AT114" s="98" t="str">
        <f t="shared" ref="AT114" si="224">A105</f>
        <v>50100</v>
      </c>
      <c r="AU114" s="98" t="str">
        <f>A106</f>
        <v>KSE-0000</v>
      </c>
      <c r="AW114" s="148" t="str">
        <f>E114</f>
        <v>溶接1</v>
      </c>
      <c r="AX114" s="152">
        <f t="shared" ca="1" si="220"/>
        <v>0</v>
      </c>
      <c r="AY114" s="152">
        <f t="shared" ca="1" si="220"/>
        <v>0</v>
      </c>
      <c r="AZ114" s="152">
        <f t="shared" ca="1" si="220"/>
        <v>0</v>
      </c>
      <c r="BA114" s="152">
        <f t="shared" ca="1" si="220"/>
        <v>780</v>
      </c>
      <c r="BB114" s="152">
        <f ca="1">O114*$G114</f>
        <v>-780</v>
      </c>
      <c r="BC114" s="152">
        <f t="shared" ca="1" si="220"/>
        <v>0</v>
      </c>
      <c r="BD114" s="152">
        <f t="shared" ca="1" si="220"/>
        <v>0</v>
      </c>
      <c r="BE114" s="152">
        <f t="shared" ca="1" si="220"/>
        <v>0</v>
      </c>
      <c r="BF114" s="152">
        <f t="shared" ca="1" si="220"/>
        <v>0</v>
      </c>
      <c r="BG114" s="152">
        <f t="shared" ca="1" si="220"/>
        <v>0</v>
      </c>
      <c r="BH114" s="152">
        <f t="shared" ca="1" si="221"/>
        <v>0</v>
      </c>
      <c r="BI114" s="152">
        <f t="shared" ca="1" si="221"/>
        <v>0</v>
      </c>
      <c r="BJ114" s="152">
        <f t="shared" ca="1" si="221"/>
        <v>0</v>
      </c>
      <c r="BK114" s="152">
        <f t="shared" ca="1" si="221"/>
        <v>0</v>
      </c>
      <c r="BL114" s="152">
        <f t="shared" ca="1" si="221"/>
        <v>0</v>
      </c>
      <c r="BM114" s="152">
        <f t="shared" ca="1" si="221"/>
        <v>0</v>
      </c>
      <c r="BN114" s="152">
        <f t="shared" ca="1" si="221"/>
        <v>0</v>
      </c>
      <c r="BO114" s="152">
        <f t="shared" ca="1" si="221"/>
        <v>0</v>
      </c>
      <c r="BP114" s="152">
        <f t="shared" ca="1" si="221"/>
        <v>0</v>
      </c>
      <c r="BQ114" s="152">
        <f t="shared" ca="1" si="221"/>
        <v>0</v>
      </c>
      <c r="BR114" s="152">
        <f t="shared" ca="1" si="222"/>
        <v>0</v>
      </c>
      <c r="BS114" s="152">
        <f t="shared" ca="1" si="222"/>
        <v>0</v>
      </c>
      <c r="BT114" s="152">
        <f t="shared" ca="1" si="222"/>
        <v>0</v>
      </c>
      <c r="BU114" s="152">
        <f t="shared" ca="1" si="222"/>
        <v>0</v>
      </c>
      <c r="BV114" s="152">
        <f t="shared" ca="1" si="222"/>
        <v>0</v>
      </c>
      <c r="BW114" s="152">
        <f t="shared" ca="1" si="222"/>
        <v>0</v>
      </c>
      <c r="BX114" s="152">
        <f t="shared" ca="1" si="222"/>
        <v>0</v>
      </c>
      <c r="BY114" s="152">
        <f t="shared" ca="1" si="222"/>
        <v>0</v>
      </c>
      <c r="BZ114" s="153">
        <f t="shared" ca="1" si="222"/>
        <v>0</v>
      </c>
      <c r="CB114" s="145"/>
      <c r="CC114" s="38"/>
      <c r="CD114" s="38"/>
      <c r="CE114" s="146"/>
      <c r="CG114" s="433">
        <v>0</v>
      </c>
      <c r="CH114" s="434">
        <v>0</v>
      </c>
      <c r="CI114" s="434">
        <v>0</v>
      </c>
      <c r="CJ114" s="435">
        <v>0</v>
      </c>
    </row>
    <row r="115" spans="1:88" ht="15.5" thickBot="1" x14ac:dyDescent="0.4">
      <c r="A115" s="399">
        <f>COUNTIF(AT104:AT106,B115)</f>
        <v>0</v>
      </c>
      <c r="B115" s="309">
        <f>設定!$F$10</f>
        <v>0</v>
      </c>
      <c r="C115" s="309"/>
      <c r="D115" s="56"/>
      <c r="E115" s="2" t="str">
        <f t="shared" si="217"/>
        <v>マルチ</v>
      </c>
      <c r="F115" s="57">
        <f t="shared" si="217"/>
        <v>0</v>
      </c>
      <c r="G115" s="58">
        <f t="shared" si="217"/>
        <v>0</v>
      </c>
      <c r="H115" s="56"/>
      <c r="I115" s="56"/>
      <c r="J115" s="59">
        <f t="shared" ca="1" si="208"/>
        <v>0</v>
      </c>
      <c r="K115" s="59">
        <f t="shared" ref="K115:AM115" ca="1" si="225">K106+K109+K112</f>
        <v>0</v>
      </c>
      <c r="L115" s="59">
        <f t="shared" ca="1" si="225"/>
        <v>0</v>
      </c>
      <c r="M115" s="59">
        <f t="shared" ca="1" si="225"/>
        <v>0</v>
      </c>
      <c r="N115" s="59">
        <f t="shared" ca="1" si="225"/>
        <v>0</v>
      </c>
      <c r="O115" s="59">
        <f t="shared" ca="1" si="225"/>
        <v>0</v>
      </c>
      <c r="P115" s="59">
        <f t="shared" ca="1" si="225"/>
        <v>0</v>
      </c>
      <c r="Q115" s="59">
        <f t="shared" ca="1" si="225"/>
        <v>0</v>
      </c>
      <c r="R115" s="59">
        <f t="shared" ca="1" si="225"/>
        <v>0</v>
      </c>
      <c r="S115" s="59">
        <f t="shared" ca="1" si="225"/>
        <v>0</v>
      </c>
      <c r="T115" s="59">
        <f t="shared" ca="1" si="225"/>
        <v>0</v>
      </c>
      <c r="U115" s="59">
        <f t="shared" ca="1" si="225"/>
        <v>0</v>
      </c>
      <c r="V115" s="59">
        <f t="shared" ca="1" si="225"/>
        <v>0</v>
      </c>
      <c r="W115" s="59">
        <f t="shared" ca="1" si="225"/>
        <v>0</v>
      </c>
      <c r="X115" s="59">
        <f t="shared" ca="1" si="225"/>
        <v>0</v>
      </c>
      <c r="Y115" s="59">
        <f t="shared" ca="1" si="225"/>
        <v>0</v>
      </c>
      <c r="Z115" s="59">
        <f t="shared" ca="1" si="225"/>
        <v>0</v>
      </c>
      <c r="AA115" s="59">
        <f t="shared" ca="1" si="225"/>
        <v>0</v>
      </c>
      <c r="AB115" s="59">
        <f t="shared" ca="1" si="225"/>
        <v>0</v>
      </c>
      <c r="AC115" s="59">
        <f t="shared" ca="1" si="225"/>
        <v>0</v>
      </c>
      <c r="AD115" s="59">
        <f t="shared" ca="1" si="225"/>
        <v>0</v>
      </c>
      <c r="AE115" s="59">
        <f t="shared" ca="1" si="225"/>
        <v>0</v>
      </c>
      <c r="AF115" s="59">
        <f t="shared" ca="1" si="225"/>
        <v>0</v>
      </c>
      <c r="AG115" s="59">
        <f t="shared" ca="1" si="225"/>
        <v>0</v>
      </c>
      <c r="AH115" s="59">
        <f t="shared" ca="1" si="225"/>
        <v>0</v>
      </c>
      <c r="AI115" s="59">
        <f t="shared" ca="1" si="225"/>
        <v>0</v>
      </c>
      <c r="AJ115" s="59">
        <f t="shared" ca="1" si="225"/>
        <v>0</v>
      </c>
      <c r="AK115" s="59">
        <f t="shared" ca="1" si="225"/>
        <v>0</v>
      </c>
      <c r="AL115" s="59">
        <f t="shared" ca="1" si="225"/>
        <v>0</v>
      </c>
      <c r="AM115" s="60">
        <f t="shared" ca="1" si="225"/>
        <v>0</v>
      </c>
      <c r="AS115" s="99" t="str">
        <f>$E115&amp;"_"&amp;$A101&amp;"_"&amp;$B101</f>
        <v>マルチ_50100KSE 0000  _CBU</v>
      </c>
      <c r="AT115" s="99" t="str">
        <f t="shared" ref="AT115" si="226">A105</f>
        <v>50100</v>
      </c>
      <c r="AU115" s="99" t="str">
        <f>A106</f>
        <v>KSE-0000</v>
      </c>
      <c r="AW115" s="149" t="str">
        <f>E115</f>
        <v>マルチ</v>
      </c>
      <c r="AX115" s="154">
        <f t="shared" ca="1" si="220"/>
        <v>0</v>
      </c>
      <c r="AY115" s="154">
        <f t="shared" ca="1" si="220"/>
        <v>0</v>
      </c>
      <c r="AZ115" s="154">
        <f t="shared" ca="1" si="220"/>
        <v>0</v>
      </c>
      <c r="BA115" s="154">
        <f t="shared" ca="1" si="220"/>
        <v>0</v>
      </c>
      <c r="BB115" s="154">
        <f t="shared" ca="1" si="220"/>
        <v>0</v>
      </c>
      <c r="BC115" s="154">
        <f t="shared" ca="1" si="220"/>
        <v>0</v>
      </c>
      <c r="BD115" s="154">
        <f t="shared" ca="1" si="220"/>
        <v>0</v>
      </c>
      <c r="BE115" s="154">
        <f t="shared" ca="1" si="220"/>
        <v>0</v>
      </c>
      <c r="BF115" s="154">
        <f t="shared" ca="1" si="220"/>
        <v>0</v>
      </c>
      <c r="BG115" s="154">
        <f t="shared" ca="1" si="220"/>
        <v>0</v>
      </c>
      <c r="BH115" s="154">
        <f t="shared" ca="1" si="221"/>
        <v>0</v>
      </c>
      <c r="BI115" s="154">
        <f t="shared" ca="1" si="221"/>
        <v>0</v>
      </c>
      <c r="BJ115" s="154">
        <f t="shared" ca="1" si="221"/>
        <v>0</v>
      </c>
      <c r="BK115" s="154">
        <f t="shared" ca="1" si="221"/>
        <v>0</v>
      </c>
      <c r="BL115" s="154">
        <f t="shared" ca="1" si="221"/>
        <v>0</v>
      </c>
      <c r="BM115" s="154">
        <f t="shared" ca="1" si="221"/>
        <v>0</v>
      </c>
      <c r="BN115" s="154">
        <f t="shared" ca="1" si="221"/>
        <v>0</v>
      </c>
      <c r="BO115" s="154">
        <f t="shared" ca="1" si="221"/>
        <v>0</v>
      </c>
      <c r="BP115" s="154">
        <f t="shared" ca="1" si="221"/>
        <v>0</v>
      </c>
      <c r="BQ115" s="154">
        <f t="shared" ca="1" si="221"/>
        <v>0</v>
      </c>
      <c r="BR115" s="154">
        <f t="shared" ca="1" si="222"/>
        <v>0</v>
      </c>
      <c r="BS115" s="154">
        <f t="shared" ca="1" si="222"/>
        <v>0</v>
      </c>
      <c r="BT115" s="154">
        <f t="shared" ca="1" si="222"/>
        <v>0</v>
      </c>
      <c r="BU115" s="154">
        <f t="shared" ca="1" si="222"/>
        <v>0</v>
      </c>
      <c r="BV115" s="154">
        <f t="shared" ca="1" si="222"/>
        <v>0</v>
      </c>
      <c r="BW115" s="154">
        <f t="shared" ca="1" si="222"/>
        <v>0</v>
      </c>
      <c r="BX115" s="154">
        <f t="shared" ca="1" si="222"/>
        <v>0</v>
      </c>
      <c r="BY115" s="154">
        <f t="shared" ca="1" si="222"/>
        <v>0</v>
      </c>
      <c r="BZ115" s="155">
        <f t="shared" ca="1" si="222"/>
        <v>0</v>
      </c>
      <c r="CB115" s="422"/>
      <c r="CC115" s="423"/>
      <c r="CD115" s="423"/>
      <c r="CE115" s="424"/>
      <c r="CG115" s="436">
        <v>0</v>
      </c>
      <c r="CH115" s="437">
        <v>0</v>
      </c>
      <c r="CI115" s="437">
        <v>0</v>
      </c>
      <c r="CJ115" s="438">
        <v>0</v>
      </c>
    </row>
    <row r="116" spans="1:88" x14ac:dyDescent="0.35">
      <c r="A116" s="46" t="s">
        <v>1627</v>
      </c>
      <c r="B116" s="47" t="s">
        <v>2081</v>
      </c>
      <c r="C116" s="101"/>
      <c r="D116" s="128"/>
      <c r="E116" s="129"/>
      <c r="F116" s="129" t="s">
        <v>2130</v>
      </c>
      <c r="G116" s="130" t="str">
        <f>IF($B116="CKD","CKD",_xlfn.XLOOKUP($A116,AF所要量!$AF$4:$AF$1001,AF所要量!$AG$4:$AG$1001,"",,))</f>
        <v>CELL</v>
      </c>
      <c r="H116" s="131"/>
      <c r="I116" s="132">
        <f>SUM(K116:N116)</f>
        <v>58</v>
      </c>
      <c r="J116" s="132">
        <f>SUM(O116:AM116)</f>
        <v>190</v>
      </c>
      <c r="K116" s="439">
        <f>CB116</f>
        <v>15</v>
      </c>
      <c r="L116" s="439">
        <f t="shared" ref="L116:L117" si="227">CC116</f>
        <v>14</v>
      </c>
      <c r="M116" s="439">
        <f t="shared" ref="M116:M117" si="228">CD116</f>
        <v>15</v>
      </c>
      <c r="N116" s="439">
        <f t="shared" ref="N116:N117" si="229">CE116</f>
        <v>14</v>
      </c>
      <c r="O116" s="132">
        <f>SUMIF(AF所要量!$AK$4:$AK$1001,$AS116,AF所要量!E$4:E$1001)</f>
        <v>0</v>
      </c>
      <c r="P116" s="132">
        <f>SUMIF(AF所要量!$AK$4:$AK$1001,$AS116,AF所要量!F$4:F$1001)</f>
        <v>15</v>
      </c>
      <c r="Q116" s="132">
        <f>SUMIF(AF所要量!$AK$4:$AK$1001,$AS116,AF所要量!G$4:G$1001)</f>
        <v>0</v>
      </c>
      <c r="R116" s="132">
        <f>SUMIF(AF所要量!$AK$4:$AK$1001,$AS116,AF所要量!H$4:H$1001)</f>
        <v>15</v>
      </c>
      <c r="S116" s="132">
        <f>SUMIF(AF所要量!$AK$4:$AK$1001,$AS116,AF所要量!I$4:I$1001)</f>
        <v>0</v>
      </c>
      <c r="T116" s="132">
        <f>SUMIF(AF所要量!$AK$4:$AK$1001,$AS116,AF所要量!J$4:J$1001)</f>
        <v>15</v>
      </c>
      <c r="U116" s="132">
        <f>SUMIF(AF所要量!$AK$4:$AK$1001,$AS116,AF所要量!K$4:K$1001)</f>
        <v>0</v>
      </c>
      <c r="V116" s="132">
        <f>SUMIF(AF所要量!$AK$4:$AK$1001,$AS116,AF所要量!L$4:L$1001)</f>
        <v>15</v>
      </c>
      <c r="W116" s="132">
        <f>SUMIF(AF所要量!$AK$4:$AK$1001,$AS116,AF所要量!M$4:M$1001)</f>
        <v>0</v>
      </c>
      <c r="X116" s="132">
        <f>SUMIF(AF所要量!$AK$4:$AK$1001,$AS116,AF所要量!N$4:N$1001)</f>
        <v>15</v>
      </c>
      <c r="Y116" s="132">
        <f>SUMIF(AF所要量!$AK$4:$AK$1001,$AS116,AF所要量!O$4:O$1001)</f>
        <v>0</v>
      </c>
      <c r="Z116" s="132">
        <f>SUMIF(AF所要量!$AK$4:$AK$1001,$AS116,AF所要量!P$4:P$1001)</f>
        <v>16</v>
      </c>
      <c r="AA116" s="132">
        <f>SUMIF(AF所要量!$AK$4:$AK$1001,$AS116,AF所要量!Q$4:Q$1001)</f>
        <v>0</v>
      </c>
      <c r="AB116" s="132">
        <f>SUMIF(AF所要量!$AK$4:$AK$1001,$AS116,AF所要量!R$4:R$1001)</f>
        <v>16</v>
      </c>
      <c r="AC116" s="132">
        <f>SUMIF(AF所要量!$AK$4:$AK$1001,$AS116,AF所要量!S$4:S$1001)</f>
        <v>15</v>
      </c>
      <c r="AD116" s="132">
        <f>SUMIF(AF所要量!$AK$4:$AK$1001,$AS116,AF所要量!T$4:T$1001)</f>
        <v>16</v>
      </c>
      <c r="AE116" s="132">
        <f>SUMIF(AF所要量!$AK$4:$AK$1001,$AS116,AF所要量!U$4:U$1001)</f>
        <v>15</v>
      </c>
      <c r="AF116" s="132">
        <f>SUMIF(AF所要量!$AK$4:$AK$1001,$AS116,AF所要量!V$4:V$1001)</f>
        <v>16</v>
      </c>
      <c r="AG116" s="132">
        <f>SUMIF(AF所要量!$AK$4:$AK$1001,$AS116,AF所要量!W$4:W$1001)</f>
        <v>15</v>
      </c>
      <c r="AH116" s="132">
        <f>SUMIF(AF所要量!$AK$4:$AK$1001,$AS116,AF所要量!X$4:X$1001)</f>
        <v>6</v>
      </c>
      <c r="AI116" s="132">
        <f>SUMIF(AF所要量!$AK$4:$AK$1001,$AS116,AF所要量!Y$4:Y$1001)</f>
        <v>0</v>
      </c>
      <c r="AJ116" s="132">
        <f>SUMIF(AF所要量!$AK$4:$AK$1001,$AS116,AF所要量!Z$4:Z$1001)</f>
        <v>0</v>
      </c>
      <c r="AK116" s="132">
        <f>SUMIF(AF所要量!$AK$4:$AK$1001,$AS116,AF所要量!AA$4:AA$1001)</f>
        <v>0</v>
      </c>
      <c r="AL116" s="132">
        <f>SUMIF(AF所要量!$AK$4:$AK$1001,$AS116,AF所要量!AB$4:AB$1001)</f>
        <v>0</v>
      </c>
      <c r="AM116" s="133">
        <f>SUMIF(AF所要量!$AK$4:$AK$1001,$AS116,AF所要量!AC$4:AC$1001)</f>
        <v>0</v>
      </c>
      <c r="AS116" s="2" t="str">
        <f>$A116&amp;"_"&amp;$B116</f>
        <v>50100MFP JC00XA_CBU</v>
      </c>
      <c r="AT116" s="96"/>
      <c r="AU116" s="63"/>
      <c r="AW116" s="142"/>
      <c r="AX116" s="143"/>
      <c r="AY116" s="143"/>
      <c r="AZ116" s="143"/>
      <c r="BA116" s="143"/>
      <c r="BB116" s="143"/>
      <c r="BC116" s="143"/>
      <c r="BD116" s="143"/>
      <c r="BE116" s="143"/>
      <c r="BF116" s="143"/>
      <c r="BG116" s="143"/>
      <c r="BH116" s="143"/>
      <c r="BI116" s="143"/>
      <c r="BJ116" s="143"/>
      <c r="BK116" s="143"/>
      <c r="BL116" s="143"/>
      <c r="BM116" s="143"/>
      <c r="BN116" s="143"/>
      <c r="BO116" s="143"/>
      <c r="BP116" s="143"/>
      <c r="BQ116" s="143"/>
      <c r="BR116" s="143"/>
      <c r="BS116" s="143"/>
      <c r="BT116" s="143"/>
      <c r="BU116" s="143"/>
      <c r="BV116" s="143"/>
      <c r="BW116" s="143"/>
      <c r="BX116" s="143"/>
      <c r="BY116" s="143"/>
      <c r="BZ116" s="144"/>
      <c r="CB116" s="425">
        <f t="shared" ref="CB116:CB117" si="230">CG116</f>
        <v>15</v>
      </c>
      <c r="CC116" s="271">
        <f t="shared" ref="CC116:CC117" si="231">CH116</f>
        <v>14</v>
      </c>
      <c r="CD116" s="271">
        <f t="shared" ref="CD116:CD117" si="232">CI116</f>
        <v>15</v>
      </c>
      <c r="CE116" s="272">
        <f t="shared" ref="CE116:CE117" si="233">CJ116</f>
        <v>14</v>
      </c>
      <c r="CG116" s="418">
        <v>15</v>
      </c>
      <c r="CH116" s="416">
        <v>14</v>
      </c>
      <c r="CI116" s="416">
        <v>15</v>
      </c>
      <c r="CJ116" s="419">
        <v>14</v>
      </c>
    </row>
    <row r="117" spans="1:88" x14ac:dyDescent="0.35">
      <c r="A117" s="119"/>
      <c r="B117" s="6"/>
      <c r="C117" s="120"/>
      <c r="D117" s="134"/>
      <c r="E117" s="135"/>
      <c r="F117" s="135"/>
      <c r="G117" s="136" t="str">
        <f>IF(B116="CKD","","SP")</f>
        <v>SP</v>
      </c>
      <c r="H117" s="137"/>
      <c r="I117" s="138">
        <f>SUM(K117:N117)</f>
        <v>0</v>
      </c>
      <c r="J117" s="138">
        <f>SUM(O117:AM117)</f>
        <v>0</v>
      </c>
      <c r="K117" s="440">
        <f t="shared" ref="K117" si="234">CB117</f>
        <v>0</v>
      </c>
      <c r="L117" s="440">
        <f t="shared" si="227"/>
        <v>0</v>
      </c>
      <c r="M117" s="440">
        <f t="shared" si="228"/>
        <v>0</v>
      </c>
      <c r="N117" s="440">
        <f t="shared" si="229"/>
        <v>0</v>
      </c>
      <c r="O117" s="138">
        <f>SUMIF(SP所要量!$AU$4:$AU$1001,$AS117,SP所要量!O$4:O$1001)</f>
        <v>0</v>
      </c>
      <c r="P117" s="138">
        <f>SUMIF(SP所要量!$AU$4:$AU$1001,$AS117,SP所要量!P$4:P$1001)</f>
        <v>0</v>
      </c>
      <c r="Q117" s="138">
        <f>SUMIF(SP所要量!$AU$4:$AU$1001,$AS117,SP所要量!Q$4:Q$1001)</f>
        <v>0</v>
      </c>
      <c r="R117" s="138">
        <f>SUMIF(SP所要量!$AU$4:$AU$1001,$AS117,SP所要量!R$4:R$1001)</f>
        <v>0</v>
      </c>
      <c r="S117" s="138">
        <f>SUMIF(SP所要量!$AU$4:$AU$1001,$AS117,SP所要量!S$4:S$1001)</f>
        <v>0</v>
      </c>
      <c r="T117" s="138">
        <f>SUMIF(SP所要量!$AU$4:$AU$1001,$AS117,SP所要量!T$4:T$1001)</f>
        <v>0</v>
      </c>
      <c r="U117" s="138">
        <f>SUMIF(SP所要量!$AU$4:$AU$1001,$AS117,SP所要量!U$4:U$1001)</f>
        <v>0</v>
      </c>
      <c r="V117" s="138">
        <f>SUMIF(SP所要量!$AU$4:$AU$1001,$AS117,SP所要量!V$4:V$1001)</f>
        <v>0</v>
      </c>
      <c r="W117" s="138">
        <f>SUMIF(SP所要量!$AU$4:$AU$1001,$AS117,SP所要量!W$4:W$1001)</f>
        <v>0</v>
      </c>
      <c r="X117" s="138">
        <f>SUMIF(SP所要量!$AU$4:$AU$1001,$AS117,SP所要量!X$4:X$1001)</f>
        <v>0</v>
      </c>
      <c r="Y117" s="138">
        <f>SUMIF(SP所要量!$AU$4:$AU$1001,$AS117,SP所要量!Y$4:Y$1001)</f>
        <v>0</v>
      </c>
      <c r="Z117" s="138">
        <f>SUMIF(SP所要量!$AU$4:$AU$1001,$AS117,SP所要量!Z$4:Z$1001)</f>
        <v>0</v>
      </c>
      <c r="AA117" s="138">
        <f>SUMIF(SP所要量!$AU$4:$AU$1001,$AS117,SP所要量!AA$4:AA$1001)</f>
        <v>0</v>
      </c>
      <c r="AB117" s="138">
        <f>SUMIF(SP所要量!$AU$4:$AU$1001,$AS117,SP所要量!AB$4:AB$1001)</f>
        <v>0</v>
      </c>
      <c r="AC117" s="138">
        <f>SUMIF(SP所要量!$AU$4:$AU$1001,$AS117,SP所要量!AC$4:AC$1001)</f>
        <v>0</v>
      </c>
      <c r="AD117" s="138">
        <f>SUMIF(SP所要量!$AU$4:$AU$1001,$AS117,SP所要量!AD$4:AD$1001)</f>
        <v>0</v>
      </c>
      <c r="AE117" s="138">
        <f>SUMIF(SP所要量!$AU$4:$AU$1001,$AS117,SP所要量!AE$4:AE$1001)</f>
        <v>0</v>
      </c>
      <c r="AF117" s="138">
        <f>SUMIF(SP所要量!$AU$4:$AU$1001,$AS117,SP所要量!AF$4:AF$1001)</f>
        <v>0</v>
      </c>
      <c r="AG117" s="138">
        <f>SUMIF(SP所要量!$AU$4:$AU$1001,$AS117,SP所要量!AG$4:AG$1001)</f>
        <v>0</v>
      </c>
      <c r="AH117" s="138">
        <f>SUMIF(SP所要量!$AU$4:$AU$1001,$AS117,SP所要量!AH$4:AH$1001)</f>
        <v>0</v>
      </c>
      <c r="AI117" s="138">
        <f>SUMIF(SP所要量!$AU$4:$AU$1001,$AS117,SP所要量!AI$4:AI$1001)</f>
        <v>0</v>
      </c>
      <c r="AJ117" s="138">
        <f>SUMIF(SP所要量!$AU$4:$AU$1001,$AS117,SP所要量!AJ$4:AJ$1001)</f>
        <v>0</v>
      </c>
      <c r="AK117" s="138">
        <f>SUMIF(SP所要量!$AU$4:$AU$1001,$AS117,SP所要量!AK$4:AK$1001)</f>
        <v>0</v>
      </c>
      <c r="AL117" s="138">
        <f>SUMIF(SP所要量!$AU$4:$AU$1001,$AS117,SP所要量!AL$4:AL$1001)</f>
        <v>0</v>
      </c>
      <c r="AM117" s="139">
        <f>SUMIF(SP所要量!$AU$4:$AU$1001,$AS117,SP所要量!AM$4:AM$1001)</f>
        <v>0</v>
      </c>
      <c r="AS117" s="2" t="str">
        <f>IF($B116="CKD",0,$A116&amp;"_"&amp;"SP")</f>
        <v>50100MFP JC00XA_SP</v>
      </c>
      <c r="AT117" s="38"/>
      <c r="AU117" s="62"/>
      <c r="AW117" s="145"/>
      <c r="AX117" s="38"/>
      <c r="AY117" s="38"/>
      <c r="AZ117" s="38"/>
      <c r="BA117" s="38"/>
      <c r="BB117" s="38"/>
      <c r="BC117" s="38"/>
      <c r="BD117" s="38"/>
      <c r="BE117" s="38"/>
      <c r="BF117" s="38"/>
      <c r="BG117" s="38"/>
      <c r="BH117" s="38"/>
      <c r="BI117" s="38"/>
      <c r="BJ117" s="38"/>
      <c r="BK117" s="38"/>
      <c r="BL117" s="38"/>
      <c r="BM117" s="38"/>
      <c r="BN117" s="38"/>
      <c r="BO117" s="38"/>
      <c r="BP117" s="38"/>
      <c r="BQ117" s="38"/>
      <c r="BR117" s="38"/>
      <c r="BS117" s="38"/>
      <c r="BT117" s="38"/>
      <c r="BU117" s="38"/>
      <c r="BV117" s="38"/>
      <c r="BW117" s="38"/>
      <c r="BX117" s="38"/>
      <c r="BY117" s="38"/>
      <c r="BZ117" s="146"/>
      <c r="CB117" s="426">
        <f t="shared" si="230"/>
        <v>0</v>
      </c>
      <c r="CC117" s="273">
        <f t="shared" si="231"/>
        <v>0</v>
      </c>
      <c r="CD117" s="273">
        <f t="shared" si="232"/>
        <v>0</v>
      </c>
      <c r="CE117" s="274">
        <f t="shared" si="233"/>
        <v>0</v>
      </c>
      <c r="CG117" s="420">
        <v>0</v>
      </c>
      <c r="CH117" s="417">
        <v>0</v>
      </c>
      <c r="CI117" s="417">
        <v>0</v>
      </c>
      <c r="CJ117" s="421">
        <v>0</v>
      </c>
    </row>
    <row r="118" spans="1:88" x14ac:dyDescent="0.35">
      <c r="A118" s="119"/>
      <c r="B118" s="6"/>
      <c r="C118" s="120"/>
      <c r="D118" s="121"/>
      <c r="E118" s="115"/>
      <c r="F118" s="115"/>
      <c r="G118" s="116" t="s">
        <v>2131</v>
      </c>
      <c r="H118" s="117"/>
      <c r="I118" s="113">
        <f>SUM(K118:N118)</f>
        <v>58</v>
      </c>
      <c r="J118" s="126">
        <f>SUM(O118:AM118)</f>
        <v>190</v>
      </c>
      <c r="K118" s="113">
        <f t="shared" ref="K118:AM118" si="235">SUM(K116:K117)</f>
        <v>15</v>
      </c>
      <c r="L118" s="113">
        <f t="shared" si="235"/>
        <v>14</v>
      </c>
      <c r="M118" s="113">
        <f t="shared" si="235"/>
        <v>15</v>
      </c>
      <c r="N118" s="113">
        <f t="shared" si="235"/>
        <v>14</v>
      </c>
      <c r="O118" s="122">
        <f t="shared" si="235"/>
        <v>0</v>
      </c>
      <c r="P118" s="113">
        <f t="shared" si="235"/>
        <v>15</v>
      </c>
      <c r="Q118" s="113">
        <f t="shared" si="235"/>
        <v>0</v>
      </c>
      <c r="R118" s="113">
        <f t="shared" si="235"/>
        <v>15</v>
      </c>
      <c r="S118" s="113">
        <f t="shared" si="235"/>
        <v>0</v>
      </c>
      <c r="T118" s="113">
        <f t="shared" si="235"/>
        <v>15</v>
      </c>
      <c r="U118" s="113">
        <f t="shared" si="235"/>
        <v>0</v>
      </c>
      <c r="V118" s="113">
        <f t="shared" si="235"/>
        <v>15</v>
      </c>
      <c r="W118" s="113">
        <f t="shared" si="235"/>
        <v>0</v>
      </c>
      <c r="X118" s="113">
        <f t="shared" si="235"/>
        <v>15</v>
      </c>
      <c r="Y118" s="113">
        <f t="shared" si="235"/>
        <v>0</v>
      </c>
      <c r="Z118" s="113">
        <f t="shared" si="235"/>
        <v>16</v>
      </c>
      <c r="AA118" s="113">
        <f t="shared" si="235"/>
        <v>0</v>
      </c>
      <c r="AB118" s="113">
        <f t="shared" si="235"/>
        <v>16</v>
      </c>
      <c r="AC118" s="113">
        <f t="shared" si="235"/>
        <v>15</v>
      </c>
      <c r="AD118" s="113">
        <f t="shared" si="235"/>
        <v>16</v>
      </c>
      <c r="AE118" s="113">
        <f t="shared" si="235"/>
        <v>15</v>
      </c>
      <c r="AF118" s="113">
        <f t="shared" si="235"/>
        <v>16</v>
      </c>
      <c r="AG118" s="113">
        <f t="shared" si="235"/>
        <v>15</v>
      </c>
      <c r="AH118" s="113">
        <f t="shared" si="235"/>
        <v>6</v>
      </c>
      <c r="AI118" s="113">
        <f t="shared" si="235"/>
        <v>0</v>
      </c>
      <c r="AJ118" s="113">
        <f t="shared" si="235"/>
        <v>0</v>
      </c>
      <c r="AK118" s="113">
        <f t="shared" si="235"/>
        <v>0</v>
      </c>
      <c r="AL118" s="113">
        <f t="shared" si="235"/>
        <v>0</v>
      </c>
      <c r="AM118" s="118">
        <f t="shared" si="235"/>
        <v>0</v>
      </c>
      <c r="AS118" s="61"/>
      <c r="AT118" s="38"/>
      <c r="AU118" s="62"/>
      <c r="AW118" s="145"/>
      <c r="AX118" s="38"/>
      <c r="AY118" s="38"/>
      <c r="AZ118" s="38"/>
      <c r="BA118" s="38"/>
      <c r="BB118" s="38"/>
      <c r="BC118" s="38"/>
      <c r="BD118" s="38"/>
      <c r="BE118" s="38"/>
      <c r="BF118" s="38"/>
      <c r="BG118" s="38"/>
      <c r="BH118" s="38"/>
      <c r="BI118" s="38"/>
      <c r="BJ118" s="38"/>
      <c r="BK118" s="38"/>
      <c r="BL118" s="38"/>
      <c r="BM118" s="38"/>
      <c r="BN118" s="38"/>
      <c r="BO118" s="38"/>
      <c r="BP118" s="38"/>
      <c r="BQ118" s="38"/>
      <c r="BR118" s="38"/>
      <c r="BS118" s="38"/>
      <c r="BT118" s="38"/>
      <c r="BU118" s="38"/>
      <c r="BV118" s="38"/>
      <c r="BW118" s="38"/>
      <c r="BX118" s="38"/>
      <c r="BY118" s="38"/>
      <c r="BZ118" s="146"/>
      <c r="CB118" s="145"/>
      <c r="CC118" s="38"/>
      <c r="CD118" s="38"/>
      <c r="CE118" s="146"/>
      <c r="CG118" s="433">
        <v>15</v>
      </c>
      <c r="CH118" s="434">
        <v>14</v>
      </c>
      <c r="CI118" s="434">
        <v>15</v>
      </c>
      <c r="CJ118" s="435">
        <v>14</v>
      </c>
    </row>
    <row r="119" spans="1:88" x14ac:dyDescent="0.35">
      <c r="A119" s="48" t="s">
        <v>2088</v>
      </c>
      <c r="B119" s="6"/>
      <c r="C119" s="6"/>
      <c r="D119" s="22" t="s">
        <v>2058</v>
      </c>
      <c r="E119" s="304" t="s">
        <v>20</v>
      </c>
      <c r="F119" s="42"/>
      <c r="G119" s="25">
        <v>294</v>
      </c>
      <c r="H119" s="21" t="s">
        <v>2052</v>
      </c>
      <c r="I119" s="26">
        <v>3</v>
      </c>
      <c r="J119" s="24">
        <f t="shared" ref="J119:J121" ca="1" si="236">SUM(K119:AM119)</f>
        <v>204</v>
      </c>
      <c r="K119" s="24">
        <f t="shared" ref="K119:AM119" ca="1" si="237">IF(AND($H119="優先L",$I119&gt;0),OFFSET(K118,0,$I119),0)</f>
        <v>14</v>
      </c>
      <c r="L119" s="24">
        <f t="shared" ca="1" si="237"/>
        <v>0</v>
      </c>
      <c r="M119" s="24">
        <f t="shared" ca="1" si="237"/>
        <v>15</v>
      </c>
      <c r="N119" s="24">
        <f t="shared" ca="1" si="237"/>
        <v>0</v>
      </c>
      <c r="O119" s="24">
        <f t="shared" ca="1" si="237"/>
        <v>15</v>
      </c>
      <c r="P119" s="24">
        <f t="shared" ca="1" si="237"/>
        <v>0</v>
      </c>
      <c r="Q119" s="24">
        <f t="shared" ca="1" si="237"/>
        <v>15</v>
      </c>
      <c r="R119" s="24">
        <f t="shared" ca="1" si="237"/>
        <v>0</v>
      </c>
      <c r="S119" s="24">
        <f t="shared" ca="1" si="237"/>
        <v>15</v>
      </c>
      <c r="T119" s="24">
        <f t="shared" ca="1" si="237"/>
        <v>0</v>
      </c>
      <c r="U119" s="24">
        <f t="shared" ca="1" si="237"/>
        <v>15</v>
      </c>
      <c r="V119" s="24">
        <f t="shared" ca="1" si="237"/>
        <v>0</v>
      </c>
      <c r="W119" s="24">
        <f t="shared" ca="1" si="237"/>
        <v>16</v>
      </c>
      <c r="X119" s="24">
        <f t="shared" ca="1" si="237"/>
        <v>0</v>
      </c>
      <c r="Y119" s="24">
        <f t="shared" ca="1" si="237"/>
        <v>16</v>
      </c>
      <c r="Z119" s="24">
        <f t="shared" ca="1" si="237"/>
        <v>15</v>
      </c>
      <c r="AA119" s="24">
        <f t="shared" ca="1" si="237"/>
        <v>16</v>
      </c>
      <c r="AB119" s="24">
        <f t="shared" ca="1" si="237"/>
        <v>15</v>
      </c>
      <c r="AC119" s="24">
        <f t="shared" ca="1" si="237"/>
        <v>16</v>
      </c>
      <c r="AD119" s="24">
        <f t="shared" ca="1" si="237"/>
        <v>15</v>
      </c>
      <c r="AE119" s="24">
        <f t="shared" ca="1" si="237"/>
        <v>6</v>
      </c>
      <c r="AF119" s="24">
        <f t="shared" ca="1" si="237"/>
        <v>0</v>
      </c>
      <c r="AG119" s="24">
        <f t="shared" ca="1" si="237"/>
        <v>0</v>
      </c>
      <c r="AH119" s="24">
        <f t="shared" ca="1" si="237"/>
        <v>0</v>
      </c>
      <c r="AI119" s="24">
        <f t="shared" ca="1" si="237"/>
        <v>0</v>
      </c>
      <c r="AJ119" s="24">
        <f t="shared" ca="1" si="237"/>
        <v>0</v>
      </c>
      <c r="AK119" s="24">
        <f t="shared" ca="1" si="237"/>
        <v>0</v>
      </c>
      <c r="AL119" s="24">
        <f t="shared" ca="1" si="237"/>
        <v>0</v>
      </c>
      <c r="AM119" s="49">
        <f t="shared" ca="1" si="237"/>
        <v>0</v>
      </c>
      <c r="AS119" s="61"/>
      <c r="AT119" s="5" t="str">
        <f t="shared" ref="AT119" si="238">IF(G119&gt;0,E119,"")</f>
        <v>MC</v>
      </c>
      <c r="AU119" s="62"/>
      <c r="AW119" s="145"/>
      <c r="AX119" s="38"/>
      <c r="AY119" s="38"/>
      <c r="AZ119" s="38"/>
      <c r="BA119" s="38"/>
      <c r="BB119" s="38"/>
      <c r="BC119" s="38"/>
      <c r="BD119" s="38"/>
      <c r="BE119" s="38"/>
      <c r="BF119" s="38"/>
      <c r="BG119" s="38"/>
      <c r="BH119" s="38"/>
      <c r="BI119" s="38"/>
      <c r="BJ119" s="38"/>
      <c r="BK119" s="38"/>
      <c r="BL119" s="38"/>
      <c r="BM119" s="38"/>
      <c r="BN119" s="38"/>
      <c r="BO119" s="38"/>
      <c r="BP119" s="38"/>
      <c r="BQ119" s="38"/>
      <c r="BR119" s="38"/>
      <c r="BS119" s="38"/>
      <c r="BT119" s="38"/>
      <c r="BU119" s="38"/>
      <c r="BV119" s="38"/>
      <c r="BW119" s="38"/>
      <c r="BX119" s="38"/>
      <c r="BY119" s="38"/>
      <c r="BZ119" s="146"/>
      <c r="CB119" s="145"/>
      <c r="CC119" s="38"/>
      <c r="CD119" s="38"/>
      <c r="CE119" s="146"/>
      <c r="CG119" s="433">
        <v>14</v>
      </c>
      <c r="CH119" s="434">
        <v>0</v>
      </c>
      <c r="CI119" s="434">
        <v>0</v>
      </c>
      <c r="CJ119" s="435">
        <v>0</v>
      </c>
    </row>
    <row r="120" spans="1:88" x14ac:dyDescent="0.35">
      <c r="A120" s="50" t="str">
        <f>MID(A116,1,5)</f>
        <v>50100</v>
      </c>
      <c r="B120" s="6"/>
      <c r="C120" s="6"/>
      <c r="D120" s="6"/>
      <c r="E120" s="304" t="s">
        <v>78</v>
      </c>
      <c r="F120" s="42"/>
      <c r="G120" s="25"/>
      <c r="H120" s="21"/>
      <c r="I120" s="26"/>
      <c r="J120" s="24">
        <f t="shared" ca="1" si="236"/>
        <v>0</v>
      </c>
      <c r="K120" s="24">
        <f t="shared" ref="K120:AM120" ca="1" si="239">IF(AND($H120="優先L",$I120&gt;0),OFFSET(K118,0,$I120),0)</f>
        <v>0</v>
      </c>
      <c r="L120" s="24">
        <f t="shared" ca="1" si="239"/>
        <v>0</v>
      </c>
      <c r="M120" s="24">
        <f t="shared" ca="1" si="239"/>
        <v>0</v>
      </c>
      <c r="N120" s="24">
        <f t="shared" ca="1" si="239"/>
        <v>0</v>
      </c>
      <c r="O120" s="24">
        <f t="shared" ca="1" si="239"/>
        <v>0</v>
      </c>
      <c r="P120" s="24">
        <f t="shared" ca="1" si="239"/>
        <v>0</v>
      </c>
      <c r="Q120" s="24">
        <f t="shared" ca="1" si="239"/>
        <v>0</v>
      </c>
      <c r="R120" s="24">
        <f t="shared" ca="1" si="239"/>
        <v>0</v>
      </c>
      <c r="S120" s="24">
        <f t="shared" ca="1" si="239"/>
        <v>0</v>
      </c>
      <c r="T120" s="24">
        <f t="shared" ca="1" si="239"/>
        <v>0</v>
      </c>
      <c r="U120" s="24">
        <f t="shared" ca="1" si="239"/>
        <v>0</v>
      </c>
      <c r="V120" s="24">
        <f t="shared" ca="1" si="239"/>
        <v>0</v>
      </c>
      <c r="W120" s="24">
        <f t="shared" ca="1" si="239"/>
        <v>0</v>
      </c>
      <c r="X120" s="24">
        <f t="shared" ca="1" si="239"/>
        <v>0</v>
      </c>
      <c r="Y120" s="24">
        <f t="shared" ca="1" si="239"/>
        <v>0</v>
      </c>
      <c r="Z120" s="24">
        <f t="shared" ca="1" si="239"/>
        <v>0</v>
      </c>
      <c r="AA120" s="24">
        <f t="shared" ca="1" si="239"/>
        <v>0</v>
      </c>
      <c r="AB120" s="24">
        <f t="shared" ca="1" si="239"/>
        <v>0</v>
      </c>
      <c r="AC120" s="24">
        <f t="shared" ca="1" si="239"/>
        <v>0</v>
      </c>
      <c r="AD120" s="24">
        <f t="shared" ca="1" si="239"/>
        <v>0</v>
      </c>
      <c r="AE120" s="24">
        <f t="shared" ca="1" si="239"/>
        <v>0</v>
      </c>
      <c r="AF120" s="24">
        <f t="shared" ca="1" si="239"/>
        <v>0</v>
      </c>
      <c r="AG120" s="24">
        <f t="shared" ca="1" si="239"/>
        <v>0</v>
      </c>
      <c r="AH120" s="24">
        <f t="shared" ca="1" si="239"/>
        <v>0</v>
      </c>
      <c r="AI120" s="24">
        <f t="shared" ca="1" si="239"/>
        <v>0</v>
      </c>
      <c r="AJ120" s="24">
        <f t="shared" ca="1" si="239"/>
        <v>0</v>
      </c>
      <c r="AK120" s="24">
        <f t="shared" ca="1" si="239"/>
        <v>0</v>
      </c>
      <c r="AL120" s="24">
        <f t="shared" ca="1" si="239"/>
        <v>0</v>
      </c>
      <c r="AM120" s="49">
        <f t="shared" ca="1" si="239"/>
        <v>0</v>
      </c>
      <c r="AS120" s="61"/>
      <c r="AT120" s="6" t="str">
        <f t="shared" si="205"/>
        <v/>
      </c>
      <c r="AU120" s="62"/>
      <c r="AW120" s="145"/>
      <c r="AX120" s="38"/>
      <c r="AY120" s="38"/>
      <c r="AZ120" s="38"/>
      <c r="BA120" s="38"/>
      <c r="BB120" s="38"/>
      <c r="BC120" s="38"/>
      <c r="BD120" s="38"/>
      <c r="BE120" s="38"/>
      <c r="BF120" s="38"/>
      <c r="BG120" s="38"/>
      <c r="BH120" s="38"/>
      <c r="BI120" s="38"/>
      <c r="BJ120" s="38"/>
      <c r="BK120" s="38"/>
      <c r="BL120" s="38"/>
      <c r="BM120" s="38"/>
      <c r="BN120" s="38"/>
      <c r="BO120" s="38"/>
      <c r="BP120" s="38"/>
      <c r="BQ120" s="38"/>
      <c r="BR120" s="38"/>
      <c r="BS120" s="38"/>
      <c r="BT120" s="38"/>
      <c r="BU120" s="38"/>
      <c r="BV120" s="38"/>
      <c r="BW120" s="38"/>
      <c r="BX120" s="38"/>
      <c r="BY120" s="38"/>
      <c r="BZ120" s="146"/>
      <c r="CB120" s="145"/>
      <c r="CC120" s="38"/>
      <c r="CD120" s="38"/>
      <c r="CE120" s="146"/>
      <c r="CG120" s="433">
        <v>0</v>
      </c>
      <c r="CH120" s="434">
        <v>0</v>
      </c>
      <c r="CI120" s="434">
        <v>0</v>
      </c>
      <c r="CJ120" s="435">
        <v>0</v>
      </c>
    </row>
    <row r="121" spans="1:88" x14ac:dyDescent="0.35">
      <c r="A121" s="50" t="str">
        <f>MID(A116,6,3)&amp;"-"&amp;MID(A116,10,4)</f>
        <v>MFP-JC00</v>
      </c>
      <c r="B121" s="6"/>
      <c r="C121" s="6"/>
      <c r="D121" s="7"/>
      <c r="E121" s="304" t="s">
        <v>79</v>
      </c>
      <c r="F121" s="42"/>
      <c r="G121" s="25"/>
      <c r="H121" s="21"/>
      <c r="I121" s="26"/>
      <c r="J121" s="24">
        <f t="shared" ca="1" si="236"/>
        <v>0</v>
      </c>
      <c r="K121" s="24">
        <f t="shared" ref="K121:AM121" ca="1" si="240">IF(AND($H121="優先L",$I121&gt;0),OFFSET(K118,0,$I121),0)</f>
        <v>0</v>
      </c>
      <c r="L121" s="24">
        <f t="shared" ca="1" si="240"/>
        <v>0</v>
      </c>
      <c r="M121" s="24">
        <f t="shared" ca="1" si="240"/>
        <v>0</v>
      </c>
      <c r="N121" s="24">
        <f t="shared" ca="1" si="240"/>
        <v>0</v>
      </c>
      <c r="O121" s="24">
        <f t="shared" ca="1" si="240"/>
        <v>0</v>
      </c>
      <c r="P121" s="24">
        <f t="shared" ca="1" si="240"/>
        <v>0</v>
      </c>
      <c r="Q121" s="24">
        <f t="shared" ca="1" si="240"/>
        <v>0</v>
      </c>
      <c r="R121" s="24">
        <f t="shared" ca="1" si="240"/>
        <v>0</v>
      </c>
      <c r="S121" s="24">
        <f t="shared" ca="1" si="240"/>
        <v>0</v>
      </c>
      <c r="T121" s="24">
        <f t="shared" ca="1" si="240"/>
        <v>0</v>
      </c>
      <c r="U121" s="24">
        <f t="shared" ca="1" si="240"/>
        <v>0</v>
      </c>
      <c r="V121" s="24">
        <f t="shared" ca="1" si="240"/>
        <v>0</v>
      </c>
      <c r="W121" s="24">
        <f t="shared" ca="1" si="240"/>
        <v>0</v>
      </c>
      <c r="X121" s="24">
        <f t="shared" ca="1" si="240"/>
        <v>0</v>
      </c>
      <c r="Y121" s="24">
        <f t="shared" ca="1" si="240"/>
        <v>0</v>
      </c>
      <c r="Z121" s="24">
        <f t="shared" ca="1" si="240"/>
        <v>0</v>
      </c>
      <c r="AA121" s="24">
        <f t="shared" ca="1" si="240"/>
        <v>0</v>
      </c>
      <c r="AB121" s="24">
        <f t="shared" ca="1" si="240"/>
        <v>0</v>
      </c>
      <c r="AC121" s="24">
        <f t="shared" ca="1" si="240"/>
        <v>0</v>
      </c>
      <c r="AD121" s="24">
        <f t="shared" ca="1" si="240"/>
        <v>0</v>
      </c>
      <c r="AE121" s="24">
        <f t="shared" ca="1" si="240"/>
        <v>0</v>
      </c>
      <c r="AF121" s="24">
        <f t="shared" ca="1" si="240"/>
        <v>0</v>
      </c>
      <c r="AG121" s="24">
        <f t="shared" ca="1" si="240"/>
        <v>0</v>
      </c>
      <c r="AH121" s="24">
        <f t="shared" ca="1" si="240"/>
        <v>0</v>
      </c>
      <c r="AI121" s="24">
        <f t="shared" ca="1" si="240"/>
        <v>0</v>
      </c>
      <c r="AJ121" s="24">
        <f t="shared" ca="1" si="240"/>
        <v>0</v>
      </c>
      <c r="AK121" s="24">
        <f t="shared" ca="1" si="240"/>
        <v>0</v>
      </c>
      <c r="AL121" s="24">
        <f t="shared" ca="1" si="240"/>
        <v>0</v>
      </c>
      <c r="AM121" s="49">
        <f t="shared" ca="1" si="240"/>
        <v>0</v>
      </c>
      <c r="AS121" s="61"/>
      <c r="AT121" s="7" t="str">
        <f t="shared" si="205"/>
        <v/>
      </c>
      <c r="AU121" s="62"/>
      <c r="AW121" s="145"/>
      <c r="AX121" s="38"/>
      <c r="AY121" s="38"/>
      <c r="AZ121" s="38"/>
      <c r="BA121" s="38"/>
      <c r="BB121" s="38"/>
      <c r="BC121" s="38"/>
      <c r="BD121" s="38"/>
      <c r="BE121" s="38"/>
      <c r="BF121" s="38"/>
      <c r="BG121" s="38"/>
      <c r="BH121" s="38"/>
      <c r="BI121" s="38"/>
      <c r="BJ121" s="38"/>
      <c r="BK121" s="38"/>
      <c r="BL121" s="38"/>
      <c r="BM121" s="38"/>
      <c r="BN121" s="38"/>
      <c r="BO121" s="38"/>
      <c r="BP121" s="38"/>
      <c r="BQ121" s="38"/>
      <c r="BR121" s="38"/>
      <c r="BS121" s="38"/>
      <c r="BT121" s="38"/>
      <c r="BU121" s="38"/>
      <c r="BV121" s="38"/>
      <c r="BW121" s="38"/>
      <c r="BX121" s="38"/>
      <c r="BY121" s="38"/>
      <c r="BZ121" s="146"/>
      <c r="CB121" s="145"/>
      <c r="CC121" s="38"/>
      <c r="CD121" s="38"/>
      <c r="CE121" s="146"/>
      <c r="CG121" s="433">
        <v>0</v>
      </c>
      <c r="CH121" s="434">
        <v>0</v>
      </c>
      <c r="CI121" s="434">
        <v>0</v>
      </c>
      <c r="CJ121" s="435">
        <v>0</v>
      </c>
    </row>
    <row r="122" spans="1:88" x14ac:dyDescent="0.35">
      <c r="A122" s="48"/>
      <c r="B122" s="6"/>
      <c r="C122" s="6"/>
      <c r="D122" s="22" t="s">
        <v>2132</v>
      </c>
      <c r="E122" s="2" t="str">
        <f>E119</f>
        <v>MC</v>
      </c>
      <c r="F122" s="5"/>
      <c r="G122" s="5"/>
      <c r="H122" s="27" t="s">
        <v>2055</v>
      </c>
      <c r="I122" s="5"/>
      <c r="J122" s="550">
        <f>SUM(K122:AM124)</f>
        <v>0</v>
      </c>
      <c r="K122" s="29"/>
      <c r="L122" s="29"/>
      <c r="M122" s="29"/>
      <c r="N122" s="29"/>
      <c r="O122" s="29"/>
      <c r="P122" s="29"/>
      <c r="Q122" s="29"/>
      <c r="R122" s="29"/>
      <c r="S122" s="29"/>
      <c r="T122" s="29"/>
      <c r="U122" s="29"/>
      <c r="V122" s="29"/>
      <c r="W122" s="29"/>
      <c r="X122" s="29"/>
      <c r="Y122" s="29"/>
      <c r="Z122" s="29"/>
      <c r="AA122" s="29"/>
      <c r="AB122" s="29"/>
      <c r="AC122" s="29"/>
      <c r="AD122" s="29"/>
      <c r="AE122" s="29"/>
      <c r="AF122" s="29"/>
      <c r="AG122" s="29"/>
      <c r="AH122" s="29"/>
      <c r="AI122" s="29"/>
      <c r="AJ122" s="29"/>
      <c r="AK122" s="29"/>
      <c r="AL122" s="29"/>
      <c r="AM122" s="51"/>
      <c r="AS122" s="61"/>
      <c r="AT122" s="38"/>
      <c r="AU122" s="62"/>
      <c r="AW122" s="145"/>
      <c r="AX122" s="38"/>
      <c r="AY122" s="38"/>
      <c r="AZ122" s="38"/>
      <c r="BA122" s="38"/>
      <c r="BB122" s="38"/>
      <c r="BC122" s="38"/>
      <c r="BD122" s="38"/>
      <c r="BE122" s="38"/>
      <c r="BF122" s="38"/>
      <c r="BG122" s="38"/>
      <c r="BH122" s="38"/>
      <c r="BI122" s="38"/>
      <c r="BJ122" s="38"/>
      <c r="BK122" s="38"/>
      <c r="BL122" s="38"/>
      <c r="BM122" s="38"/>
      <c r="BN122" s="38"/>
      <c r="BO122" s="38"/>
      <c r="BP122" s="38"/>
      <c r="BQ122" s="38"/>
      <c r="BR122" s="38"/>
      <c r="BS122" s="38"/>
      <c r="BT122" s="38"/>
      <c r="BU122" s="38"/>
      <c r="BV122" s="38"/>
      <c r="BW122" s="38"/>
      <c r="BX122" s="38"/>
      <c r="BY122" s="38"/>
      <c r="BZ122" s="146"/>
      <c r="CB122" s="145"/>
      <c r="CC122" s="38"/>
      <c r="CD122" s="38"/>
      <c r="CE122" s="146"/>
      <c r="CG122" s="430"/>
      <c r="CH122" s="9"/>
      <c r="CI122" s="9"/>
      <c r="CJ122" s="431"/>
    </row>
    <row r="123" spans="1:88" x14ac:dyDescent="0.35">
      <c r="A123" s="48"/>
      <c r="B123" s="7"/>
      <c r="C123" s="7"/>
      <c r="D123" s="444" t="s">
        <v>2376</v>
      </c>
      <c r="E123" s="2" t="str">
        <f>E120</f>
        <v>溶接1</v>
      </c>
      <c r="F123" s="6"/>
      <c r="G123" s="6"/>
      <c r="H123" s="27"/>
      <c r="I123" s="6"/>
      <c r="J123" s="551"/>
      <c r="K123" s="30"/>
      <c r="L123" s="30"/>
      <c r="M123" s="30"/>
      <c r="N123" s="30"/>
      <c r="O123" s="30"/>
      <c r="P123" s="30"/>
      <c r="Q123" s="30"/>
      <c r="R123" s="30"/>
      <c r="S123" s="30"/>
      <c r="T123" s="30"/>
      <c r="U123" s="30"/>
      <c r="V123" s="30"/>
      <c r="W123" s="30"/>
      <c r="X123" s="30"/>
      <c r="Y123" s="30"/>
      <c r="Z123" s="30"/>
      <c r="AA123" s="30"/>
      <c r="AB123" s="30"/>
      <c r="AC123" s="30"/>
      <c r="AD123" s="30"/>
      <c r="AE123" s="30"/>
      <c r="AF123" s="30"/>
      <c r="AG123" s="30"/>
      <c r="AH123" s="30"/>
      <c r="AI123" s="30"/>
      <c r="AJ123" s="30"/>
      <c r="AK123" s="30"/>
      <c r="AL123" s="30"/>
      <c r="AM123" s="52"/>
      <c r="AS123" s="61"/>
      <c r="AT123" s="38"/>
      <c r="AU123" s="62"/>
      <c r="AW123" s="145"/>
      <c r="AX123" s="38"/>
      <c r="AY123" s="38"/>
      <c r="AZ123" s="38"/>
      <c r="BA123" s="38"/>
      <c r="BB123" s="38"/>
      <c r="BC123" s="38"/>
      <c r="BD123" s="38"/>
      <c r="BE123" s="38"/>
      <c r="BF123" s="38"/>
      <c r="BG123" s="38"/>
      <c r="BH123" s="38"/>
      <c r="BI123" s="38"/>
      <c r="BJ123" s="38"/>
      <c r="BK123" s="38"/>
      <c r="BL123" s="38"/>
      <c r="BM123" s="38"/>
      <c r="BN123" s="38"/>
      <c r="BO123" s="38"/>
      <c r="BP123" s="38"/>
      <c r="BQ123" s="38"/>
      <c r="BR123" s="38"/>
      <c r="BS123" s="38"/>
      <c r="BT123" s="38"/>
      <c r="BU123" s="38"/>
      <c r="BV123" s="38"/>
      <c r="BW123" s="38"/>
      <c r="BX123" s="38"/>
      <c r="BY123" s="38"/>
      <c r="BZ123" s="146"/>
      <c r="CB123" s="145"/>
      <c r="CC123" s="38"/>
      <c r="CD123" s="38"/>
      <c r="CE123" s="146"/>
      <c r="CG123" s="430"/>
      <c r="CH123" s="9"/>
      <c r="CI123" s="9"/>
      <c r="CJ123" s="431"/>
    </row>
    <row r="124" spans="1:88" x14ac:dyDescent="0.35">
      <c r="A124" s="399">
        <f>COUNTIF(AT119:AT121,B124)</f>
        <v>1</v>
      </c>
      <c r="B124" s="308" t="str">
        <f>設定!$F$4</f>
        <v>MC</v>
      </c>
      <c r="C124" s="308" t="str">
        <f>IF(COUNTIF('PLAN-MC'!$AO$6:$AO$117,B124&amp;"_"&amp;A116&amp;"_"&amp;B116)&gt;0,"計画コード有",IF(COUNTIF('PLAN-MC'!$AO$6:$AO$117,B124&amp;"_"&amp;A116&amp;"_"&amp;B116)&gt;1,"ﾀﾞﾌﾞﾘ有","未反映"))</f>
        <v>計画コード有</v>
      </c>
      <c r="D124" s="7"/>
      <c r="E124" s="2" t="str">
        <f>E121</f>
        <v>マルチ</v>
      </c>
      <c r="F124" s="7"/>
      <c r="G124" s="7"/>
      <c r="H124" s="27"/>
      <c r="I124" s="7"/>
      <c r="J124" s="552"/>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I124" s="31"/>
      <c r="AJ124" s="31"/>
      <c r="AK124" s="31"/>
      <c r="AL124" s="31"/>
      <c r="AM124" s="53"/>
      <c r="AS124" s="61"/>
      <c r="AT124" s="38"/>
      <c r="AU124" s="62"/>
      <c r="AW124" s="145"/>
      <c r="AX124" s="38"/>
      <c r="AY124" s="38"/>
      <c r="AZ124" s="38"/>
      <c r="BA124" s="38"/>
      <c r="BB124" s="38"/>
      <c r="BC124" s="38"/>
      <c r="BD124" s="38"/>
      <c r="BE124" s="38"/>
      <c r="BF124" s="38"/>
      <c r="BG124" s="38"/>
      <c r="BH124" s="38"/>
      <c r="BI124" s="38"/>
      <c r="BJ124" s="38"/>
      <c r="BK124" s="38"/>
      <c r="BL124" s="38"/>
      <c r="BM124" s="38"/>
      <c r="BN124" s="38"/>
      <c r="BO124" s="38"/>
      <c r="BP124" s="38"/>
      <c r="BQ124" s="38"/>
      <c r="BR124" s="38"/>
      <c r="BS124" s="38"/>
      <c r="BT124" s="38"/>
      <c r="BU124" s="38"/>
      <c r="BV124" s="38"/>
      <c r="BW124" s="38"/>
      <c r="BX124" s="38"/>
      <c r="BY124" s="38"/>
      <c r="BZ124" s="146"/>
      <c r="CB124" s="145"/>
      <c r="CC124" s="38"/>
      <c r="CD124" s="38"/>
      <c r="CE124" s="146"/>
      <c r="CG124" s="430"/>
      <c r="CH124" s="9"/>
      <c r="CI124" s="9"/>
      <c r="CJ124" s="431"/>
    </row>
    <row r="125" spans="1:88" x14ac:dyDescent="0.35">
      <c r="A125" s="399">
        <f>COUNTIF(AT119:AT121,B125)</f>
        <v>0</v>
      </c>
      <c r="B125" s="308" t="str">
        <f>設定!$F$5</f>
        <v>溶接1</v>
      </c>
      <c r="C125" s="308" t="str">
        <f>IF(COUNTIF('PLAN-溶接1'!$AO$6:$AO$108,B125&amp;"_"&amp;A116&amp;"_"&amp;B116)&gt;0,"計画コード有",IF(COUNTIF('PLAN-溶接1'!$AO$6:$AO$108,B125&amp;"_"&amp;A116&amp;"_"&amp;B116)&gt;1,"ﾀﾞﾌﾞﾘ有","未反映"))</f>
        <v>未反映</v>
      </c>
      <c r="D125" s="22" t="s">
        <v>2133</v>
      </c>
      <c r="E125" s="2" t="str">
        <f>E119</f>
        <v>MC</v>
      </c>
      <c r="F125" s="5"/>
      <c r="G125" s="5"/>
      <c r="H125" s="27" t="s">
        <v>2055</v>
      </c>
      <c r="I125" s="5"/>
      <c r="J125" s="32">
        <f t="shared" ref="J125:J130" si="241">SUM(K125:AM125)</f>
        <v>0</v>
      </c>
      <c r="K125" s="441">
        <f>CB125</f>
        <v>0</v>
      </c>
      <c r="L125" s="441">
        <f t="shared" ref="L125:L127" si="242">CC125</f>
        <v>0</v>
      </c>
      <c r="M125" s="441">
        <f t="shared" ref="M125:M127" si="243">CD125</f>
        <v>0</v>
      </c>
      <c r="N125" s="441">
        <f t="shared" ref="N125:N127" si="244">CE125</f>
        <v>0</v>
      </c>
      <c r="O125" s="29"/>
      <c r="P125" s="29"/>
      <c r="Q125" s="29"/>
      <c r="R125" s="29"/>
      <c r="S125" s="29"/>
      <c r="T125" s="29"/>
      <c r="U125" s="29"/>
      <c r="V125" s="29"/>
      <c r="W125" s="29"/>
      <c r="X125" s="29"/>
      <c r="Y125" s="29"/>
      <c r="Z125" s="29"/>
      <c r="AA125" s="29"/>
      <c r="AB125" s="29"/>
      <c r="AC125" s="29"/>
      <c r="AD125" s="29"/>
      <c r="AE125" s="29"/>
      <c r="AF125" s="29"/>
      <c r="AG125" s="29"/>
      <c r="AH125" s="29"/>
      <c r="AI125" s="29"/>
      <c r="AJ125" s="29"/>
      <c r="AK125" s="29"/>
      <c r="AL125" s="29"/>
      <c r="AM125" s="51"/>
      <c r="AS125" s="61"/>
      <c r="AT125" s="38"/>
      <c r="AU125" s="62"/>
      <c r="AW125" s="145"/>
      <c r="AX125" s="38"/>
      <c r="AY125" s="38"/>
      <c r="AZ125" s="38"/>
      <c r="BA125" s="38"/>
      <c r="BB125" s="38"/>
      <c r="BC125" s="38"/>
      <c r="BD125" s="38"/>
      <c r="BE125" s="38"/>
      <c r="BF125" s="38"/>
      <c r="BG125" s="38"/>
      <c r="BH125" s="38"/>
      <c r="BI125" s="38"/>
      <c r="BJ125" s="38"/>
      <c r="BK125" s="38"/>
      <c r="BL125" s="38"/>
      <c r="BM125" s="38"/>
      <c r="BN125" s="38"/>
      <c r="BO125" s="38"/>
      <c r="BP125" s="38"/>
      <c r="BQ125" s="38"/>
      <c r="BR125" s="38"/>
      <c r="BS125" s="38"/>
      <c r="BT125" s="38"/>
      <c r="BU125" s="38"/>
      <c r="BV125" s="38"/>
      <c r="BW125" s="38"/>
      <c r="BX125" s="38"/>
      <c r="BY125" s="38"/>
      <c r="BZ125" s="146"/>
      <c r="CB125" s="427">
        <f t="shared" ref="CB125:CB127" si="245">CG122+CG125</f>
        <v>0</v>
      </c>
      <c r="CC125" s="428">
        <f t="shared" ref="CC125:CC127" si="246">CH122+CH125</f>
        <v>0</v>
      </c>
      <c r="CD125" s="428">
        <f t="shared" ref="CD125:CD127" si="247">CI122+CI125</f>
        <v>0</v>
      </c>
      <c r="CE125" s="429">
        <f t="shared" ref="CE125:CE127" si="248">CJ122+CJ125</f>
        <v>0</v>
      </c>
      <c r="CG125" s="430"/>
      <c r="CH125" s="9"/>
      <c r="CI125" s="9"/>
      <c r="CJ125" s="431"/>
    </row>
    <row r="126" spans="1:88" x14ac:dyDescent="0.35">
      <c r="A126" s="399">
        <f>COUNTIF(AT119:AT121,B126)</f>
        <v>0</v>
      </c>
      <c r="B126" s="308" t="str">
        <f>設定!$F$6</f>
        <v>マルチ</v>
      </c>
      <c r="C126" s="308" t="str">
        <f>IF(COUNTIF('PLAN-マルチ'!$AO$29:$AO$125,B126&amp;"_"&amp;A116&amp;"_"&amp;B116)&gt;0,"計画コード有",IF(COUNTIF('PLAN-マルチ'!$AO$29:$AO$125,B126&amp;"_"&amp;A116&amp;"_"&amp;B116)&gt;1,"ﾀﾞﾌﾞﾘ有","未反映"))</f>
        <v>未反映</v>
      </c>
      <c r="D126" s="445" t="s">
        <v>2377</v>
      </c>
      <c r="E126" s="2" t="str">
        <f>E120</f>
        <v>溶接1</v>
      </c>
      <c r="F126" s="6"/>
      <c r="G126" s="6"/>
      <c r="H126" s="27"/>
      <c r="I126" s="6"/>
      <c r="J126" s="33">
        <f t="shared" si="241"/>
        <v>0</v>
      </c>
      <c r="K126" s="442">
        <f t="shared" ref="K126:K127" si="249">CB126</f>
        <v>0</v>
      </c>
      <c r="L126" s="442">
        <f t="shared" si="242"/>
        <v>0</v>
      </c>
      <c r="M126" s="442">
        <f t="shared" si="243"/>
        <v>0</v>
      </c>
      <c r="N126" s="442">
        <f t="shared" si="244"/>
        <v>0</v>
      </c>
      <c r="O126" s="30"/>
      <c r="P126" s="30"/>
      <c r="Q126" s="30"/>
      <c r="R126" s="30"/>
      <c r="S126" s="30"/>
      <c r="T126" s="30"/>
      <c r="U126" s="30"/>
      <c r="V126" s="30"/>
      <c r="W126" s="30"/>
      <c r="X126" s="30"/>
      <c r="Y126" s="30"/>
      <c r="Z126" s="30"/>
      <c r="AA126" s="30"/>
      <c r="AB126" s="30"/>
      <c r="AC126" s="30"/>
      <c r="AD126" s="30"/>
      <c r="AE126" s="30"/>
      <c r="AF126" s="30"/>
      <c r="AG126" s="30"/>
      <c r="AH126" s="30"/>
      <c r="AI126" s="30"/>
      <c r="AJ126" s="30"/>
      <c r="AK126" s="30"/>
      <c r="AL126" s="30"/>
      <c r="AM126" s="52"/>
      <c r="AS126" s="61"/>
      <c r="AT126" s="38"/>
      <c r="AU126" s="62"/>
      <c r="AW126" s="145"/>
      <c r="AX126" s="38"/>
      <c r="AY126" s="38"/>
      <c r="AZ126" s="38"/>
      <c r="BA126" s="38"/>
      <c r="BB126" s="38"/>
      <c r="BC126" s="38"/>
      <c r="BD126" s="38"/>
      <c r="BE126" s="38"/>
      <c r="BF126" s="38"/>
      <c r="BG126" s="38"/>
      <c r="BH126" s="38"/>
      <c r="BI126" s="38"/>
      <c r="BJ126" s="38"/>
      <c r="BK126" s="38"/>
      <c r="BL126" s="38"/>
      <c r="BM126" s="38"/>
      <c r="BN126" s="38"/>
      <c r="BO126" s="38"/>
      <c r="BP126" s="38"/>
      <c r="BQ126" s="38"/>
      <c r="BR126" s="38"/>
      <c r="BS126" s="38"/>
      <c r="BT126" s="38"/>
      <c r="BU126" s="38"/>
      <c r="BV126" s="38"/>
      <c r="BW126" s="38"/>
      <c r="BX126" s="38"/>
      <c r="BY126" s="38"/>
      <c r="BZ126" s="146"/>
      <c r="CB126" s="427">
        <f t="shared" si="245"/>
        <v>0</v>
      </c>
      <c r="CC126" s="428">
        <f t="shared" si="246"/>
        <v>0</v>
      </c>
      <c r="CD126" s="428">
        <f t="shared" si="247"/>
        <v>0</v>
      </c>
      <c r="CE126" s="429">
        <f t="shared" si="248"/>
        <v>0</v>
      </c>
      <c r="CG126" s="430"/>
      <c r="CH126" s="9"/>
      <c r="CI126" s="9"/>
      <c r="CJ126" s="431"/>
    </row>
    <row r="127" spans="1:88" x14ac:dyDescent="0.35">
      <c r="A127" s="399">
        <f>COUNTIF(AT119:AT121,B127)</f>
        <v>0</v>
      </c>
      <c r="B127" s="308" t="str">
        <f>設定!$F$7</f>
        <v>50号機</v>
      </c>
      <c r="C127" s="308" t="str">
        <f>IF(COUNTIF('PLAN-SUB'!$AO$6:$AO$87,B127&amp;"_"&amp;A116&amp;"_"&amp;B116)&gt;0,"計画コード有",IF(COUNTIF('PLAN-SUB'!$AO$6:$AO$87,B127&amp;"_"&amp;A116&amp;"_"&amp;B116)&gt;1,"ﾀﾞﾌﾞﾘ有","未反映"))</f>
        <v>未反映</v>
      </c>
      <c r="D127" s="7"/>
      <c r="E127" s="2" t="str">
        <f>E121</f>
        <v>マルチ</v>
      </c>
      <c r="F127" s="7"/>
      <c r="G127" s="7"/>
      <c r="H127" s="27"/>
      <c r="I127" s="7"/>
      <c r="J127" s="34">
        <f t="shared" si="241"/>
        <v>0</v>
      </c>
      <c r="K127" s="443">
        <f t="shared" si="249"/>
        <v>0</v>
      </c>
      <c r="L127" s="443">
        <f t="shared" si="242"/>
        <v>0</v>
      </c>
      <c r="M127" s="443">
        <f t="shared" si="243"/>
        <v>0</v>
      </c>
      <c r="N127" s="443">
        <f t="shared" si="244"/>
        <v>0</v>
      </c>
      <c r="O127" s="31"/>
      <c r="P127" s="31"/>
      <c r="Q127" s="31"/>
      <c r="R127" s="31"/>
      <c r="S127" s="31"/>
      <c r="T127" s="31"/>
      <c r="U127" s="31"/>
      <c r="V127" s="31"/>
      <c r="W127" s="31"/>
      <c r="X127" s="31"/>
      <c r="Y127" s="31"/>
      <c r="Z127" s="31"/>
      <c r="AA127" s="31"/>
      <c r="AB127" s="31"/>
      <c r="AC127" s="31"/>
      <c r="AD127" s="31"/>
      <c r="AE127" s="31"/>
      <c r="AF127" s="31"/>
      <c r="AG127" s="31"/>
      <c r="AH127" s="31"/>
      <c r="AI127" s="31"/>
      <c r="AJ127" s="31"/>
      <c r="AK127" s="31"/>
      <c r="AL127" s="31"/>
      <c r="AM127" s="53"/>
      <c r="AS127" s="61"/>
      <c r="AT127" s="38"/>
      <c r="AU127" s="62"/>
      <c r="AW127" s="145"/>
      <c r="AX127" s="38"/>
      <c r="AY127" s="38"/>
      <c r="AZ127" s="38"/>
      <c r="BA127" s="38"/>
      <c r="BB127" s="38"/>
      <c r="BC127" s="38"/>
      <c r="BD127" s="38"/>
      <c r="BE127" s="38"/>
      <c r="BF127" s="38"/>
      <c r="BG127" s="38"/>
      <c r="BH127" s="38"/>
      <c r="BI127" s="38"/>
      <c r="BJ127" s="38"/>
      <c r="BK127" s="38"/>
      <c r="BL127" s="38"/>
      <c r="BM127" s="38"/>
      <c r="BN127" s="38"/>
      <c r="BO127" s="38"/>
      <c r="BP127" s="38"/>
      <c r="BQ127" s="38"/>
      <c r="BR127" s="38"/>
      <c r="BS127" s="38"/>
      <c r="BT127" s="38"/>
      <c r="BU127" s="38"/>
      <c r="BV127" s="38"/>
      <c r="BW127" s="38"/>
      <c r="BX127" s="38"/>
      <c r="BY127" s="38"/>
      <c r="BZ127" s="146"/>
      <c r="CB127" s="427">
        <f t="shared" si="245"/>
        <v>0</v>
      </c>
      <c r="CC127" s="428">
        <f t="shared" si="246"/>
        <v>0</v>
      </c>
      <c r="CD127" s="428">
        <f t="shared" si="247"/>
        <v>0</v>
      </c>
      <c r="CE127" s="429">
        <f t="shared" si="248"/>
        <v>0</v>
      </c>
      <c r="CG127" s="430"/>
      <c r="CH127" s="9"/>
      <c r="CI127" s="9"/>
      <c r="CJ127" s="431"/>
    </row>
    <row r="128" spans="1:88" x14ac:dyDescent="0.35">
      <c r="A128" s="399">
        <f>COUNTIF(AT119:AT121,B128)</f>
        <v>0</v>
      </c>
      <c r="B128" s="308" t="str">
        <f>設定!$F$8</f>
        <v>RF,S/A</v>
      </c>
      <c r="C128" s="308" t="str">
        <f>IF(COUNTIF('PLAN-SUB'!$AO$6:$AO$87,B128&amp;"_"&amp;A116&amp;"_"&amp;B116)&gt;0,"計画コード有",IF(COUNTIF('PLAN-SUB'!$AO$6:$AO$87,B128&amp;"_"&amp;A116&amp;"_"&amp;B116)&gt;1,"ﾀﾞﾌﾞﾘ有","未反映"))</f>
        <v>未反映</v>
      </c>
      <c r="D128" s="22" t="s">
        <v>2059</v>
      </c>
      <c r="E128" s="2" t="str">
        <f t="shared" ref="E128:G130" si="250">E119</f>
        <v>MC</v>
      </c>
      <c r="F128" s="43">
        <f t="shared" si="250"/>
        <v>0</v>
      </c>
      <c r="G128" s="28">
        <f t="shared" si="250"/>
        <v>294</v>
      </c>
      <c r="H128" s="5"/>
      <c r="I128" s="5"/>
      <c r="J128" s="32">
        <f t="shared" ca="1" si="241"/>
        <v>204</v>
      </c>
      <c r="K128" s="32">
        <f ca="1">K119+K122+K125</f>
        <v>14</v>
      </c>
      <c r="L128" s="32">
        <f ca="1">L119+L122+L125</f>
        <v>0</v>
      </c>
      <c r="M128" s="32">
        <f ca="1">M119+M122+M125</f>
        <v>15</v>
      </c>
      <c r="N128" s="32">
        <f ca="1">N119+N122+N125</f>
        <v>0</v>
      </c>
      <c r="O128" s="32">
        <f t="shared" ref="O128:AM128" ca="1" si="251">O119+O122+O125</f>
        <v>15</v>
      </c>
      <c r="P128" s="32">
        <f t="shared" ca="1" si="251"/>
        <v>0</v>
      </c>
      <c r="Q128" s="32">
        <f t="shared" ca="1" si="251"/>
        <v>15</v>
      </c>
      <c r="R128" s="32">
        <f t="shared" ca="1" si="251"/>
        <v>0</v>
      </c>
      <c r="S128" s="32">
        <f t="shared" ca="1" si="251"/>
        <v>15</v>
      </c>
      <c r="T128" s="32">
        <f t="shared" ca="1" si="251"/>
        <v>0</v>
      </c>
      <c r="U128" s="32">
        <f t="shared" ca="1" si="251"/>
        <v>15</v>
      </c>
      <c r="V128" s="32">
        <f t="shared" ca="1" si="251"/>
        <v>0</v>
      </c>
      <c r="W128" s="32">
        <f t="shared" ca="1" si="251"/>
        <v>16</v>
      </c>
      <c r="X128" s="32">
        <f t="shared" ca="1" si="251"/>
        <v>0</v>
      </c>
      <c r="Y128" s="32">
        <f t="shared" ca="1" si="251"/>
        <v>16</v>
      </c>
      <c r="Z128" s="32">
        <f t="shared" ca="1" si="251"/>
        <v>15</v>
      </c>
      <c r="AA128" s="32">
        <f t="shared" ca="1" si="251"/>
        <v>16</v>
      </c>
      <c r="AB128" s="32">
        <f t="shared" ca="1" si="251"/>
        <v>15</v>
      </c>
      <c r="AC128" s="32">
        <f t="shared" ca="1" si="251"/>
        <v>16</v>
      </c>
      <c r="AD128" s="32">
        <f t="shared" ca="1" si="251"/>
        <v>15</v>
      </c>
      <c r="AE128" s="32">
        <f t="shared" ca="1" si="251"/>
        <v>6</v>
      </c>
      <c r="AF128" s="32">
        <f t="shared" ca="1" si="251"/>
        <v>0</v>
      </c>
      <c r="AG128" s="32">
        <f t="shared" ca="1" si="251"/>
        <v>0</v>
      </c>
      <c r="AH128" s="32">
        <f t="shared" ca="1" si="251"/>
        <v>0</v>
      </c>
      <c r="AI128" s="32">
        <f t="shared" ca="1" si="251"/>
        <v>0</v>
      </c>
      <c r="AJ128" s="32">
        <f t="shared" ca="1" si="251"/>
        <v>0</v>
      </c>
      <c r="AK128" s="32">
        <f t="shared" ca="1" si="251"/>
        <v>0</v>
      </c>
      <c r="AL128" s="32">
        <f t="shared" ca="1" si="251"/>
        <v>0</v>
      </c>
      <c r="AM128" s="54">
        <f t="shared" ca="1" si="251"/>
        <v>0</v>
      </c>
      <c r="AS128" s="97" t="str">
        <f>$E128&amp;"_"&amp;$A116&amp;"_"&amp;$B116</f>
        <v>MC_50100MFP JC00XA_CBU</v>
      </c>
      <c r="AT128" s="97" t="str">
        <f t="shared" ref="AT128" si="252">A120</f>
        <v>50100</v>
      </c>
      <c r="AU128" s="97" t="str">
        <f>A121</f>
        <v>MFP-JC00</v>
      </c>
      <c r="AW128" s="147" t="str">
        <f>E128</f>
        <v>MC</v>
      </c>
      <c r="AX128" s="150">
        <f t="shared" ref="AX128:BG130" ca="1" si="253">K128*$G128</f>
        <v>4116</v>
      </c>
      <c r="AY128" s="150">
        <f t="shared" ca="1" si="253"/>
        <v>0</v>
      </c>
      <c r="AZ128" s="150">
        <f t="shared" ca="1" si="253"/>
        <v>4410</v>
      </c>
      <c r="BA128" s="150">
        <f t="shared" ca="1" si="253"/>
        <v>0</v>
      </c>
      <c r="BB128" s="150">
        <f t="shared" ca="1" si="253"/>
        <v>4410</v>
      </c>
      <c r="BC128" s="150">
        <f t="shared" ca="1" si="253"/>
        <v>0</v>
      </c>
      <c r="BD128" s="150">
        <f t="shared" ca="1" si="253"/>
        <v>4410</v>
      </c>
      <c r="BE128" s="150">
        <f t="shared" ca="1" si="253"/>
        <v>0</v>
      </c>
      <c r="BF128" s="150">
        <f t="shared" ca="1" si="253"/>
        <v>4410</v>
      </c>
      <c r="BG128" s="150">
        <f t="shared" ca="1" si="253"/>
        <v>0</v>
      </c>
      <c r="BH128" s="150">
        <f t="shared" ref="BH128:BQ130" ca="1" si="254">U128*$G128</f>
        <v>4410</v>
      </c>
      <c r="BI128" s="150">
        <f t="shared" ca="1" si="254"/>
        <v>0</v>
      </c>
      <c r="BJ128" s="150">
        <f t="shared" ca="1" si="254"/>
        <v>4704</v>
      </c>
      <c r="BK128" s="150">
        <f t="shared" ca="1" si="254"/>
        <v>0</v>
      </c>
      <c r="BL128" s="150">
        <f t="shared" ca="1" si="254"/>
        <v>4704</v>
      </c>
      <c r="BM128" s="150">
        <f t="shared" ca="1" si="254"/>
        <v>4410</v>
      </c>
      <c r="BN128" s="150">
        <f t="shared" ca="1" si="254"/>
        <v>4704</v>
      </c>
      <c r="BO128" s="150">
        <f t="shared" ca="1" si="254"/>
        <v>4410</v>
      </c>
      <c r="BP128" s="150">
        <f t="shared" ca="1" si="254"/>
        <v>4704</v>
      </c>
      <c r="BQ128" s="150">
        <f t="shared" ca="1" si="254"/>
        <v>4410</v>
      </c>
      <c r="BR128" s="150">
        <f t="shared" ref="BR128:BZ130" ca="1" si="255">AE128*$G128</f>
        <v>1764</v>
      </c>
      <c r="BS128" s="150">
        <f t="shared" ca="1" si="255"/>
        <v>0</v>
      </c>
      <c r="BT128" s="150">
        <f t="shared" ca="1" si="255"/>
        <v>0</v>
      </c>
      <c r="BU128" s="150">
        <f t="shared" ca="1" si="255"/>
        <v>0</v>
      </c>
      <c r="BV128" s="150">
        <f t="shared" ca="1" si="255"/>
        <v>0</v>
      </c>
      <c r="BW128" s="150">
        <f t="shared" ca="1" si="255"/>
        <v>0</v>
      </c>
      <c r="BX128" s="150">
        <f t="shared" ca="1" si="255"/>
        <v>0</v>
      </c>
      <c r="BY128" s="150">
        <f t="shared" ca="1" si="255"/>
        <v>0</v>
      </c>
      <c r="BZ128" s="151">
        <f t="shared" ca="1" si="255"/>
        <v>0</v>
      </c>
      <c r="CB128" s="145"/>
      <c r="CC128" s="38"/>
      <c r="CD128" s="38"/>
      <c r="CE128" s="146"/>
      <c r="CG128" s="433">
        <v>14</v>
      </c>
      <c r="CH128" s="434">
        <v>0</v>
      </c>
      <c r="CI128" s="434">
        <v>0</v>
      </c>
      <c r="CJ128" s="435">
        <v>0</v>
      </c>
    </row>
    <row r="129" spans="1:88" x14ac:dyDescent="0.35">
      <c r="A129" s="399">
        <f>COUNTIF(AT119:AT121,B129)</f>
        <v>0</v>
      </c>
      <c r="B129" s="308" t="str">
        <f>設定!$F$9</f>
        <v>T/T</v>
      </c>
      <c r="C129" s="308" t="str">
        <f>IF(COUNTIF('PLAN-SUB'!$AO$6:$AO$87,B129&amp;"_"&amp;A116&amp;"_"&amp;B116)&gt;0,"計画コード有",IF(COUNTIF('PLAN-SUB'!$AO$6:$AO$87,B129&amp;"_"&amp;A116&amp;"_"&amp;B116)&gt;1,"ﾀﾞﾌﾞﾘ有","未反映"))</f>
        <v>未反映</v>
      </c>
      <c r="D129" s="6"/>
      <c r="E129" s="2" t="str">
        <f t="shared" si="250"/>
        <v>溶接1</v>
      </c>
      <c r="F129" s="43">
        <f t="shared" si="250"/>
        <v>0</v>
      </c>
      <c r="G129" s="28">
        <f t="shared" si="250"/>
        <v>0</v>
      </c>
      <c r="H129" s="6"/>
      <c r="I129" s="6"/>
      <c r="J129" s="33">
        <f t="shared" ca="1" si="241"/>
        <v>0</v>
      </c>
      <c r="K129" s="33">
        <f t="shared" ref="K129:AM129" ca="1" si="256">K120+K123+K126</f>
        <v>0</v>
      </c>
      <c r="L129" s="33">
        <f t="shared" ca="1" si="256"/>
        <v>0</v>
      </c>
      <c r="M129" s="33">
        <f t="shared" ca="1" si="256"/>
        <v>0</v>
      </c>
      <c r="N129" s="33">
        <f t="shared" ca="1" si="256"/>
        <v>0</v>
      </c>
      <c r="O129" s="33">
        <f t="shared" ca="1" si="256"/>
        <v>0</v>
      </c>
      <c r="P129" s="33">
        <f t="shared" ca="1" si="256"/>
        <v>0</v>
      </c>
      <c r="Q129" s="33">
        <f t="shared" ca="1" si="256"/>
        <v>0</v>
      </c>
      <c r="R129" s="33">
        <f t="shared" ca="1" si="256"/>
        <v>0</v>
      </c>
      <c r="S129" s="33">
        <f t="shared" ca="1" si="256"/>
        <v>0</v>
      </c>
      <c r="T129" s="33">
        <f t="shared" ca="1" si="256"/>
        <v>0</v>
      </c>
      <c r="U129" s="33">
        <f t="shared" ca="1" si="256"/>
        <v>0</v>
      </c>
      <c r="V129" s="33">
        <f t="shared" ca="1" si="256"/>
        <v>0</v>
      </c>
      <c r="W129" s="33">
        <f t="shared" ca="1" si="256"/>
        <v>0</v>
      </c>
      <c r="X129" s="33">
        <f t="shared" ca="1" si="256"/>
        <v>0</v>
      </c>
      <c r="Y129" s="33">
        <f t="shared" ca="1" si="256"/>
        <v>0</v>
      </c>
      <c r="Z129" s="33">
        <f t="shared" ca="1" si="256"/>
        <v>0</v>
      </c>
      <c r="AA129" s="33">
        <f t="shared" ca="1" si="256"/>
        <v>0</v>
      </c>
      <c r="AB129" s="33">
        <f t="shared" ca="1" si="256"/>
        <v>0</v>
      </c>
      <c r="AC129" s="33">
        <f t="shared" ca="1" si="256"/>
        <v>0</v>
      </c>
      <c r="AD129" s="33">
        <f t="shared" ca="1" si="256"/>
        <v>0</v>
      </c>
      <c r="AE129" s="33">
        <f t="shared" ca="1" si="256"/>
        <v>0</v>
      </c>
      <c r="AF129" s="33">
        <f t="shared" ca="1" si="256"/>
        <v>0</v>
      </c>
      <c r="AG129" s="33">
        <f t="shared" ca="1" si="256"/>
        <v>0</v>
      </c>
      <c r="AH129" s="33">
        <f t="shared" ca="1" si="256"/>
        <v>0</v>
      </c>
      <c r="AI129" s="33">
        <f t="shared" ca="1" si="256"/>
        <v>0</v>
      </c>
      <c r="AJ129" s="33">
        <f t="shared" ca="1" si="256"/>
        <v>0</v>
      </c>
      <c r="AK129" s="33">
        <f t="shared" ca="1" si="256"/>
        <v>0</v>
      </c>
      <c r="AL129" s="33">
        <f t="shared" ca="1" si="256"/>
        <v>0</v>
      </c>
      <c r="AM129" s="55">
        <f t="shared" ca="1" si="256"/>
        <v>0</v>
      </c>
      <c r="AS129" s="98" t="str">
        <f>$E129&amp;"_"&amp;$A116&amp;"_"&amp;$B116</f>
        <v>溶接1_50100MFP JC00XA_CBU</v>
      </c>
      <c r="AT129" s="98" t="str">
        <f t="shared" ref="AT129" si="257">A120</f>
        <v>50100</v>
      </c>
      <c r="AU129" s="98" t="str">
        <f>A121</f>
        <v>MFP-JC00</v>
      </c>
      <c r="AW129" s="148" t="str">
        <f>E129</f>
        <v>溶接1</v>
      </c>
      <c r="AX129" s="152">
        <f t="shared" ca="1" si="253"/>
        <v>0</v>
      </c>
      <c r="AY129" s="152">
        <f t="shared" ca="1" si="253"/>
        <v>0</v>
      </c>
      <c r="AZ129" s="152">
        <f t="shared" ca="1" si="253"/>
        <v>0</v>
      </c>
      <c r="BA129" s="152">
        <f t="shared" ca="1" si="253"/>
        <v>0</v>
      </c>
      <c r="BB129" s="152">
        <f t="shared" ca="1" si="253"/>
        <v>0</v>
      </c>
      <c r="BC129" s="152">
        <f t="shared" ca="1" si="253"/>
        <v>0</v>
      </c>
      <c r="BD129" s="152">
        <f t="shared" ca="1" si="253"/>
        <v>0</v>
      </c>
      <c r="BE129" s="152">
        <f t="shared" ca="1" si="253"/>
        <v>0</v>
      </c>
      <c r="BF129" s="152">
        <f t="shared" ca="1" si="253"/>
        <v>0</v>
      </c>
      <c r="BG129" s="152">
        <f t="shared" ca="1" si="253"/>
        <v>0</v>
      </c>
      <c r="BH129" s="152">
        <f t="shared" ca="1" si="254"/>
        <v>0</v>
      </c>
      <c r="BI129" s="152">
        <f t="shared" ca="1" si="254"/>
        <v>0</v>
      </c>
      <c r="BJ129" s="152">
        <f t="shared" ca="1" si="254"/>
        <v>0</v>
      </c>
      <c r="BK129" s="152">
        <f t="shared" ca="1" si="254"/>
        <v>0</v>
      </c>
      <c r="BL129" s="152">
        <f t="shared" ca="1" si="254"/>
        <v>0</v>
      </c>
      <c r="BM129" s="152">
        <f t="shared" ca="1" si="254"/>
        <v>0</v>
      </c>
      <c r="BN129" s="152">
        <f t="shared" ca="1" si="254"/>
        <v>0</v>
      </c>
      <c r="BO129" s="152">
        <f t="shared" ca="1" si="254"/>
        <v>0</v>
      </c>
      <c r="BP129" s="152">
        <f t="shared" ca="1" si="254"/>
        <v>0</v>
      </c>
      <c r="BQ129" s="152">
        <f t="shared" ca="1" si="254"/>
        <v>0</v>
      </c>
      <c r="BR129" s="152">
        <f t="shared" ca="1" si="255"/>
        <v>0</v>
      </c>
      <c r="BS129" s="152">
        <f t="shared" ca="1" si="255"/>
        <v>0</v>
      </c>
      <c r="BT129" s="152">
        <f t="shared" ca="1" si="255"/>
        <v>0</v>
      </c>
      <c r="BU129" s="152">
        <f t="shared" ca="1" si="255"/>
        <v>0</v>
      </c>
      <c r="BV129" s="152">
        <f t="shared" ca="1" si="255"/>
        <v>0</v>
      </c>
      <c r="BW129" s="152">
        <f t="shared" ca="1" si="255"/>
        <v>0</v>
      </c>
      <c r="BX129" s="152">
        <f t="shared" ca="1" si="255"/>
        <v>0</v>
      </c>
      <c r="BY129" s="152">
        <f t="shared" ca="1" si="255"/>
        <v>0</v>
      </c>
      <c r="BZ129" s="153">
        <f t="shared" ca="1" si="255"/>
        <v>0</v>
      </c>
      <c r="CB129" s="145"/>
      <c r="CC129" s="38"/>
      <c r="CD129" s="38"/>
      <c r="CE129" s="146"/>
      <c r="CG129" s="433">
        <v>0</v>
      </c>
      <c r="CH129" s="434">
        <v>0</v>
      </c>
      <c r="CI129" s="434">
        <v>0</v>
      </c>
      <c r="CJ129" s="435">
        <v>0</v>
      </c>
    </row>
    <row r="130" spans="1:88" ht="15.5" thickBot="1" x14ac:dyDescent="0.4">
      <c r="A130" s="399">
        <f>COUNTIF(AT119:AT121,B130)</f>
        <v>0</v>
      </c>
      <c r="B130" s="309">
        <f>設定!$F$10</f>
        <v>0</v>
      </c>
      <c r="C130" s="309"/>
      <c r="D130" s="56"/>
      <c r="E130" s="2" t="str">
        <f t="shared" si="250"/>
        <v>マルチ</v>
      </c>
      <c r="F130" s="57">
        <f t="shared" si="250"/>
        <v>0</v>
      </c>
      <c r="G130" s="58">
        <f t="shared" si="250"/>
        <v>0</v>
      </c>
      <c r="H130" s="56"/>
      <c r="I130" s="56"/>
      <c r="J130" s="59">
        <f t="shared" ca="1" si="241"/>
        <v>0</v>
      </c>
      <c r="K130" s="59">
        <f t="shared" ref="K130:AM130" ca="1" si="258">K121+K124+K127</f>
        <v>0</v>
      </c>
      <c r="L130" s="59">
        <f t="shared" ca="1" si="258"/>
        <v>0</v>
      </c>
      <c r="M130" s="59">
        <f t="shared" ca="1" si="258"/>
        <v>0</v>
      </c>
      <c r="N130" s="59">
        <f t="shared" ca="1" si="258"/>
        <v>0</v>
      </c>
      <c r="O130" s="59">
        <f t="shared" ca="1" si="258"/>
        <v>0</v>
      </c>
      <c r="P130" s="59">
        <f t="shared" ca="1" si="258"/>
        <v>0</v>
      </c>
      <c r="Q130" s="59">
        <f t="shared" ca="1" si="258"/>
        <v>0</v>
      </c>
      <c r="R130" s="59">
        <f t="shared" ca="1" si="258"/>
        <v>0</v>
      </c>
      <c r="S130" s="59">
        <f t="shared" ca="1" si="258"/>
        <v>0</v>
      </c>
      <c r="T130" s="59">
        <f t="shared" ca="1" si="258"/>
        <v>0</v>
      </c>
      <c r="U130" s="59">
        <f t="shared" ca="1" si="258"/>
        <v>0</v>
      </c>
      <c r="V130" s="59">
        <f t="shared" ca="1" si="258"/>
        <v>0</v>
      </c>
      <c r="W130" s="59">
        <f t="shared" ca="1" si="258"/>
        <v>0</v>
      </c>
      <c r="X130" s="59">
        <f t="shared" ca="1" si="258"/>
        <v>0</v>
      </c>
      <c r="Y130" s="59">
        <f t="shared" ca="1" si="258"/>
        <v>0</v>
      </c>
      <c r="Z130" s="59">
        <f t="shared" ca="1" si="258"/>
        <v>0</v>
      </c>
      <c r="AA130" s="59">
        <f t="shared" ca="1" si="258"/>
        <v>0</v>
      </c>
      <c r="AB130" s="59">
        <f t="shared" ca="1" si="258"/>
        <v>0</v>
      </c>
      <c r="AC130" s="59">
        <f t="shared" ca="1" si="258"/>
        <v>0</v>
      </c>
      <c r="AD130" s="59">
        <f t="shared" ca="1" si="258"/>
        <v>0</v>
      </c>
      <c r="AE130" s="59">
        <f t="shared" ca="1" si="258"/>
        <v>0</v>
      </c>
      <c r="AF130" s="59">
        <f t="shared" ca="1" si="258"/>
        <v>0</v>
      </c>
      <c r="AG130" s="59">
        <f t="shared" ca="1" si="258"/>
        <v>0</v>
      </c>
      <c r="AH130" s="59">
        <f t="shared" ca="1" si="258"/>
        <v>0</v>
      </c>
      <c r="AI130" s="59">
        <f t="shared" ca="1" si="258"/>
        <v>0</v>
      </c>
      <c r="AJ130" s="59">
        <f t="shared" ca="1" si="258"/>
        <v>0</v>
      </c>
      <c r="AK130" s="59">
        <f t="shared" ca="1" si="258"/>
        <v>0</v>
      </c>
      <c r="AL130" s="59">
        <f t="shared" ca="1" si="258"/>
        <v>0</v>
      </c>
      <c r="AM130" s="60">
        <f t="shared" ca="1" si="258"/>
        <v>0</v>
      </c>
      <c r="AS130" s="99" t="str">
        <f>$E130&amp;"_"&amp;$A116&amp;"_"&amp;$B116</f>
        <v>マルチ_50100MFP JC00XA_CBU</v>
      </c>
      <c r="AT130" s="99" t="str">
        <f t="shared" ref="AT130" si="259">A120</f>
        <v>50100</v>
      </c>
      <c r="AU130" s="99" t="str">
        <f>A121</f>
        <v>MFP-JC00</v>
      </c>
      <c r="AW130" s="149" t="str">
        <f>E130</f>
        <v>マルチ</v>
      </c>
      <c r="AX130" s="154">
        <f t="shared" ca="1" si="253"/>
        <v>0</v>
      </c>
      <c r="AY130" s="154">
        <f t="shared" ca="1" si="253"/>
        <v>0</v>
      </c>
      <c r="AZ130" s="154">
        <f t="shared" ca="1" si="253"/>
        <v>0</v>
      </c>
      <c r="BA130" s="154">
        <f t="shared" ca="1" si="253"/>
        <v>0</v>
      </c>
      <c r="BB130" s="154">
        <f t="shared" ca="1" si="253"/>
        <v>0</v>
      </c>
      <c r="BC130" s="154">
        <f t="shared" ca="1" si="253"/>
        <v>0</v>
      </c>
      <c r="BD130" s="154">
        <f t="shared" ca="1" si="253"/>
        <v>0</v>
      </c>
      <c r="BE130" s="154">
        <f t="shared" ca="1" si="253"/>
        <v>0</v>
      </c>
      <c r="BF130" s="154">
        <f t="shared" ca="1" si="253"/>
        <v>0</v>
      </c>
      <c r="BG130" s="154">
        <f t="shared" ca="1" si="253"/>
        <v>0</v>
      </c>
      <c r="BH130" s="154">
        <f t="shared" ca="1" si="254"/>
        <v>0</v>
      </c>
      <c r="BI130" s="154">
        <f t="shared" ca="1" si="254"/>
        <v>0</v>
      </c>
      <c r="BJ130" s="154">
        <f t="shared" ca="1" si="254"/>
        <v>0</v>
      </c>
      <c r="BK130" s="154">
        <f t="shared" ca="1" si="254"/>
        <v>0</v>
      </c>
      <c r="BL130" s="154">
        <f t="shared" ca="1" si="254"/>
        <v>0</v>
      </c>
      <c r="BM130" s="154">
        <f t="shared" ca="1" si="254"/>
        <v>0</v>
      </c>
      <c r="BN130" s="154">
        <f t="shared" ca="1" si="254"/>
        <v>0</v>
      </c>
      <c r="BO130" s="154">
        <f t="shared" ca="1" si="254"/>
        <v>0</v>
      </c>
      <c r="BP130" s="154">
        <f t="shared" ca="1" si="254"/>
        <v>0</v>
      </c>
      <c r="BQ130" s="154">
        <f t="shared" ca="1" si="254"/>
        <v>0</v>
      </c>
      <c r="BR130" s="154">
        <f t="shared" ca="1" si="255"/>
        <v>0</v>
      </c>
      <c r="BS130" s="154">
        <f t="shared" ca="1" si="255"/>
        <v>0</v>
      </c>
      <c r="BT130" s="154">
        <f t="shared" ca="1" si="255"/>
        <v>0</v>
      </c>
      <c r="BU130" s="154">
        <f t="shared" ca="1" si="255"/>
        <v>0</v>
      </c>
      <c r="BV130" s="154">
        <f t="shared" ca="1" si="255"/>
        <v>0</v>
      </c>
      <c r="BW130" s="154">
        <f t="shared" ca="1" si="255"/>
        <v>0</v>
      </c>
      <c r="BX130" s="154">
        <f t="shared" ca="1" si="255"/>
        <v>0</v>
      </c>
      <c r="BY130" s="154">
        <f t="shared" ca="1" si="255"/>
        <v>0</v>
      </c>
      <c r="BZ130" s="155">
        <f t="shared" ca="1" si="255"/>
        <v>0</v>
      </c>
      <c r="CB130" s="422"/>
      <c r="CC130" s="423"/>
      <c r="CD130" s="423"/>
      <c r="CE130" s="424"/>
      <c r="CG130" s="436">
        <v>0</v>
      </c>
      <c r="CH130" s="437">
        <v>0</v>
      </c>
      <c r="CI130" s="437">
        <v>0</v>
      </c>
      <c r="CJ130" s="438">
        <v>0</v>
      </c>
    </row>
    <row r="131" spans="1:88" x14ac:dyDescent="0.35">
      <c r="A131" s="46" t="s">
        <v>1629</v>
      </c>
      <c r="B131" s="47" t="s">
        <v>2081</v>
      </c>
      <c r="C131" s="101"/>
      <c r="D131" s="128"/>
      <c r="E131" s="129"/>
      <c r="F131" s="129" t="s">
        <v>2130</v>
      </c>
      <c r="G131" s="130" t="str">
        <f>IF($B131="CKD","CKD",_xlfn.XLOOKUP($A131,AF所要量!$AF$4:$AF$1001,AF所要量!$AG$4:$AG$1001,"",,))</f>
        <v>CELL</v>
      </c>
      <c r="H131" s="131"/>
      <c r="I131" s="132">
        <f>SUM(K131:N131)</f>
        <v>0</v>
      </c>
      <c r="J131" s="132">
        <f>SUM(O131:AM131)</f>
        <v>110</v>
      </c>
      <c r="K131" s="439">
        <f>CB131</f>
        <v>0</v>
      </c>
      <c r="L131" s="439">
        <f t="shared" ref="L131:L132" si="260">CC131</f>
        <v>0</v>
      </c>
      <c r="M131" s="439">
        <f t="shared" ref="M131:M132" si="261">CD131</f>
        <v>0</v>
      </c>
      <c r="N131" s="439">
        <f t="shared" ref="N131:N132" si="262">CE131</f>
        <v>0</v>
      </c>
      <c r="O131" s="132">
        <f>SUMIF(AF所要量!$AK$4:$AK$1001,$AS131,AF所要量!E$4:E$1001)</f>
        <v>10</v>
      </c>
      <c r="P131" s="132">
        <f>SUMIF(AF所要量!$AK$4:$AK$1001,$AS131,AF所要量!F$4:F$1001)</f>
        <v>0</v>
      </c>
      <c r="Q131" s="132">
        <f>SUMIF(AF所要量!$AK$4:$AK$1001,$AS131,AF所要量!G$4:G$1001)</f>
        <v>15</v>
      </c>
      <c r="R131" s="132">
        <f>SUMIF(AF所要量!$AK$4:$AK$1001,$AS131,AF所要量!H$4:H$1001)</f>
        <v>0</v>
      </c>
      <c r="S131" s="132">
        <f>SUMIF(AF所要量!$AK$4:$AK$1001,$AS131,AF所要量!I$4:I$1001)</f>
        <v>15</v>
      </c>
      <c r="T131" s="132">
        <f>SUMIF(AF所要量!$AK$4:$AK$1001,$AS131,AF所要量!J$4:J$1001)</f>
        <v>0</v>
      </c>
      <c r="U131" s="132">
        <f>SUMIF(AF所要量!$AK$4:$AK$1001,$AS131,AF所要量!K$4:K$1001)</f>
        <v>15</v>
      </c>
      <c r="V131" s="132">
        <f>SUMIF(AF所要量!$AK$4:$AK$1001,$AS131,AF所要量!L$4:L$1001)</f>
        <v>0</v>
      </c>
      <c r="W131" s="132">
        <f>SUMIF(AF所要量!$AK$4:$AK$1001,$AS131,AF所要量!M$4:M$1001)</f>
        <v>15</v>
      </c>
      <c r="X131" s="132">
        <f>SUMIF(AF所要量!$AK$4:$AK$1001,$AS131,AF所要量!N$4:N$1001)</f>
        <v>0</v>
      </c>
      <c r="Y131" s="132">
        <f>SUMIF(AF所要量!$AK$4:$AK$1001,$AS131,AF所要量!O$4:O$1001)</f>
        <v>15</v>
      </c>
      <c r="Z131" s="132">
        <f>SUMIF(AF所要量!$AK$4:$AK$1001,$AS131,AF所要量!P$4:P$1001)</f>
        <v>0</v>
      </c>
      <c r="AA131" s="132">
        <f>SUMIF(AF所要量!$AK$4:$AK$1001,$AS131,AF所要量!Q$4:Q$1001)</f>
        <v>15</v>
      </c>
      <c r="AB131" s="132">
        <f>SUMIF(AF所要量!$AK$4:$AK$1001,$AS131,AF所要量!R$4:R$1001)</f>
        <v>0</v>
      </c>
      <c r="AC131" s="132">
        <f>SUMIF(AF所要量!$AK$4:$AK$1001,$AS131,AF所要量!S$4:S$1001)</f>
        <v>0</v>
      </c>
      <c r="AD131" s="132">
        <f>SUMIF(AF所要量!$AK$4:$AK$1001,$AS131,AF所要量!T$4:T$1001)</f>
        <v>0</v>
      </c>
      <c r="AE131" s="132">
        <f>SUMIF(AF所要量!$AK$4:$AK$1001,$AS131,AF所要量!U$4:U$1001)</f>
        <v>0</v>
      </c>
      <c r="AF131" s="132">
        <f>SUMIF(AF所要量!$AK$4:$AK$1001,$AS131,AF所要量!V$4:V$1001)</f>
        <v>0</v>
      </c>
      <c r="AG131" s="132">
        <f>SUMIF(AF所要量!$AK$4:$AK$1001,$AS131,AF所要量!W$4:W$1001)</f>
        <v>0</v>
      </c>
      <c r="AH131" s="132">
        <f>SUMIF(AF所要量!$AK$4:$AK$1001,$AS131,AF所要量!X$4:X$1001)</f>
        <v>10</v>
      </c>
      <c r="AI131" s="132">
        <f>SUMIF(AF所要量!$AK$4:$AK$1001,$AS131,AF所要量!Y$4:Y$1001)</f>
        <v>0</v>
      </c>
      <c r="AJ131" s="132">
        <f>SUMIF(AF所要量!$AK$4:$AK$1001,$AS131,AF所要量!Z$4:Z$1001)</f>
        <v>0</v>
      </c>
      <c r="AK131" s="132">
        <f>SUMIF(AF所要量!$AK$4:$AK$1001,$AS131,AF所要量!AA$4:AA$1001)</f>
        <v>0</v>
      </c>
      <c r="AL131" s="132">
        <f>SUMIF(AF所要量!$AK$4:$AK$1001,$AS131,AF所要量!AB$4:AB$1001)</f>
        <v>0</v>
      </c>
      <c r="AM131" s="133">
        <f>SUMIF(AF所要量!$AK$4:$AK$1001,$AS131,AF所要量!AC$4:AC$1001)</f>
        <v>0</v>
      </c>
      <c r="AS131" s="2" t="str">
        <f>$A131&amp;"_"&amp;$B131</f>
        <v>50100MFP JD00XA_CBU</v>
      </c>
      <c r="AT131" s="96"/>
      <c r="AU131" s="63"/>
      <c r="AW131" s="142"/>
      <c r="AX131" s="143"/>
      <c r="AY131" s="143"/>
      <c r="AZ131" s="143"/>
      <c r="BA131" s="143"/>
      <c r="BB131" s="143"/>
      <c r="BC131" s="143"/>
      <c r="BD131" s="143"/>
      <c r="BE131" s="143"/>
      <c r="BF131" s="143"/>
      <c r="BG131" s="143"/>
      <c r="BH131" s="143"/>
      <c r="BI131" s="143"/>
      <c r="BJ131" s="143"/>
      <c r="BK131" s="143"/>
      <c r="BL131" s="143"/>
      <c r="BM131" s="143"/>
      <c r="BN131" s="143"/>
      <c r="BO131" s="143"/>
      <c r="BP131" s="143"/>
      <c r="BQ131" s="143"/>
      <c r="BR131" s="143"/>
      <c r="BS131" s="143"/>
      <c r="BT131" s="143"/>
      <c r="BU131" s="143"/>
      <c r="BV131" s="143"/>
      <c r="BW131" s="143"/>
      <c r="BX131" s="143"/>
      <c r="BY131" s="143"/>
      <c r="BZ131" s="144"/>
      <c r="CB131" s="425">
        <f t="shared" ref="CB131:CB132" si="263">CG131</f>
        <v>0</v>
      </c>
      <c r="CC131" s="271">
        <f t="shared" ref="CC131:CC132" si="264">CH131</f>
        <v>0</v>
      </c>
      <c r="CD131" s="271">
        <f t="shared" ref="CD131:CD132" si="265">CI131</f>
        <v>0</v>
      </c>
      <c r="CE131" s="272">
        <f t="shared" ref="CE131:CE132" si="266">CJ131</f>
        <v>0</v>
      </c>
      <c r="CG131" s="418">
        <v>0</v>
      </c>
      <c r="CH131" s="416">
        <v>0</v>
      </c>
      <c r="CI131" s="416">
        <v>0</v>
      </c>
      <c r="CJ131" s="419">
        <v>0</v>
      </c>
    </row>
    <row r="132" spans="1:88" x14ac:dyDescent="0.35">
      <c r="A132" s="119"/>
      <c r="B132" s="6"/>
      <c r="C132" s="120"/>
      <c r="D132" s="134"/>
      <c r="E132" s="135"/>
      <c r="F132" s="135"/>
      <c r="G132" s="136" t="str">
        <f>IF(B131="CKD","","SP")</f>
        <v>SP</v>
      </c>
      <c r="H132" s="137"/>
      <c r="I132" s="138">
        <f>SUM(K132:N132)</f>
        <v>0</v>
      </c>
      <c r="J132" s="138">
        <f>SUM(O132:AM132)</f>
        <v>0</v>
      </c>
      <c r="K132" s="440">
        <f t="shared" ref="K132" si="267">CB132</f>
        <v>0</v>
      </c>
      <c r="L132" s="440">
        <f t="shared" si="260"/>
        <v>0</v>
      </c>
      <c r="M132" s="440">
        <f t="shared" si="261"/>
        <v>0</v>
      </c>
      <c r="N132" s="440">
        <f t="shared" si="262"/>
        <v>0</v>
      </c>
      <c r="O132" s="138">
        <f>SUMIF(SP所要量!$AU$4:$AU$1001,$AS132,SP所要量!O$4:O$1001)</f>
        <v>0</v>
      </c>
      <c r="P132" s="138">
        <f>SUMIF(SP所要量!$AU$4:$AU$1001,$AS132,SP所要量!P$4:P$1001)</f>
        <v>0</v>
      </c>
      <c r="Q132" s="138">
        <f>SUMIF(SP所要量!$AU$4:$AU$1001,$AS132,SP所要量!Q$4:Q$1001)</f>
        <v>0</v>
      </c>
      <c r="R132" s="138">
        <f>SUMIF(SP所要量!$AU$4:$AU$1001,$AS132,SP所要量!R$4:R$1001)</f>
        <v>0</v>
      </c>
      <c r="S132" s="138">
        <f>SUMIF(SP所要量!$AU$4:$AU$1001,$AS132,SP所要量!S$4:S$1001)</f>
        <v>0</v>
      </c>
      <c r="T132" s="138">
        <f>SUMIF(SP所要量!$AU$4:$AU$1001,$AS132,SP所要量!T$4:T$1001)</f>
        <v>0</v>
      </c>
      <c r="U132" s="138">
        <f>SUMIF(SP所要量!$AU$4:$AU$1001,$AS132,SP所要量!U$4:U$1001)</f>
        <v>0</v>
      </c>
      <c r="V132" s="138">
        <f>SUMIF(SP所要量!$AU$4:$AU$1001,$AS132,SP所要量!V$4:V$1001)</f>
        <v>0</v>
      </c>
      <c r="W132" s="138">
        <f>SUMIF(SP所要量!$AU$4:$AU$1001,$AS132,SP所要量!W$4:W$1001)</f>
        <v>0</v>
      </c>
      <c r="X132" s="138">
        <f>SUMIF(SP所要量!$AU$4:$AU$1001,$AS132,SP所要量!X$4:X$1001)</f>
        <v>0</v>
      </c>
      <c r="Y132" s="138">
        <f>SUMIF(SP所要量!$AU$4:$AU$1001,$AS132,SP所要量!Y$4:Y$1001)</f>
        <v>0</v>
      </c>
      <c r="Z132" s="138">
        <f>SUMIF(SP所要量!$AU$4:$AU$1001,$AS132,SP所要量!Z$4:Z$1001)</f>
        <v>0</v>
      </c>
      <c r="AA132" s="138">
        <f>SUMIF(SP所要量!$AU$4:$AU$1001,$AS132,SP所要量!AA$4:AA$1001)</f>
        <v>0</v>
      </c>
      <c r="AB132" s="138">
        <f>SUMIF(SP所要量!$AU$4:$AU$1001,$AS132,SP所要量!AB$4:AB$1001)</f>
        <v>0</v>
      </c>
      <c r="AC132" s="138">
        <f>SUMIF(SP所要量!$AU$4:$AU$1001,$AS132,SP所要量!AC$4:AC$1001)</f>
        <v>0</v>
      </c>
      <c r="AD132" s="138">
        <f>SUMIF(SP所要量!$AU$4:$AU$1001,$AS132,SP所要量!AD$4:AD$1001)</f>
        <v>0</v>
      </c>
      <c r="AE132" s="138">
        <f>SUMIF(SP所要量!$AU$4:$AU$1001,$AS132,SP所要量!AE$4:AE$1001)</f>
        <v>0</v>
      </c>
      <c r="AF132" s="138">
        <f>SUMIF(SP所要量!$AU$4:$AU$1001,$AS132,SP所要量!AF$4:AF$1001)</f>
        <v>0</v>
      </c>
      <c r="AG132" s="138">
        <f>SUMIF(SP所要量!$AU$4:$AU$1001,$AS132,SP所要量!AG$4:AG$1001)</f>
        <v>0</v>
      </c>
      <c r="AH132" s="138">
        <f>SUMIF(SP所要量!$AU$4:$AU$1001,$AS132,SP所要量!AH$4:AH$1001)</f>
        <v>0</v>
      </c>
      <c r="AI132" s="138">
        <f>SUMIF(SP所要量!$AU$4:$AU$1001,$AS132,SP所要量!AI$4:AI$1001)</f>
        <v>0</v>
      </c>
      <c r="AJ132" s="138">
        <f>SUMIF(SP所要量!$AU$4:$AU$1001,$AS132,SP所要量!AJ$4:AJ$1001)</f>
        <v>0</v>
      </c>
      <c r="AK132" s="138">
        <f>SUMIF(SP所要量!$AU$4:$AU$1001,$AS132,SP所要量!AK$4:AK$1001)</f>
        <v>0</v>
      </c>
      <c r="AL132" s="138">
        <f>SUMIF(SP所要量!$AU$4:$AU$1001,$AS132,SP所要量!AL$4:AL$1001)</f>
        <v>0</v>
      </c>
      <c r="AM132" s="139">
        <f>SUMIF(SP所要量!$AU$4:$AU$1001,$AS132,SP所要量!AM$4:AM$1001)</f>
        <v>0</v>
      </c>
      <c r="AS132" s="2" t="str">
        <f>IF($B131="CKD",0,$A131&amp;"_"&amp;"SP")</f>
        <v>50100MFP JD00XA_SP</v>
      </c>
      <c r="AT132" s="38"/>
      <c r="AU132" s="62"/>
      <c r="AW132" s="145"/>
      <c r="AX132" s="38"/>
      <c r="AY132" s="38"/>
      <c r="AZ132" s="38"/>
      <c r="BA132" s="38"/>
      <c r="BB132" s="38"/>
      <c r="BC132" s="38"/>
      <c r="BD132" s="38"/>
      <c r="BE132" s="38"/>
      <c r="BF132" s="38"/>
      <c r="BG132" s="38"/>
      <c r="BH132" s="38"/>
      <c r="BI132" s="38"/>
      <c r="BJ132" s="38"/>
      <c r="BK132" s="38"/>
      <c r="BL132" s="38"/>
      <c r="BM132" s="38"/>
      <c r="BN132" s="38"/>
      <c r="BO132" s="38"/>
      <c r="BP132" s="38"/>
      <c r="BQ132" s="38"/>
      <c r="BR132" s="38"/>
      <c r="BS132" s="38"/>
      <c r="BT132" s="38"/>
      <c r="BU132" s="38"/>
      <c r="BV132" s="38"/>
      <c r="BW132" s="38"/>
      <c r="BX132" s="38"/>
      <c r="BY132" s="38"/>
      <c r="BZ132" s="146"/>
      <c r="CB132" s="426">
        <f t="shared" si="263"/>
        <v>0</v>
      </c>
      <c r="CC132" s="273">
        <f t="shared" si="264"/>
        <v>0</v>
      </c>
      <c r="CD132" s="273">
        <f t="shared" si="265"/>
        <v>0</v>
      </c>
      <c r="CE132" s="274">
        <f t="shared" si="266"/>
        <v>0</v>
      </c>
      <c r="CG132" s="420">
        <v>0</v>
      </c>
      <c r="CH132" s="417">
        <v>0</v>
      </c>
      <c r="CI132" s="417">
        <v>0</v>
      </c>
      <c r="CJ132" s="421">
        <v>0</v>
      </c>
    </row>
    <row r="133" spans="1:88" x14ac:dyDescent="0.35">
      <c r="A133" s="119"/>
      <c r="B133" s="6"/>
      <c r="C133" s="120"/>
      <c r="D133" s="121"/>
      <c r="E133" s="115"/>
      <c r="F133" s="115"/>
      <c r="G133" s="116" t="s">
        <v>2131</v>
      </c>
      <c r="H133" s="117"/>
      <c r="I133" s="113">
        <f>SUM(K133:N133)</f>
        <v>0</v>
      </c>
      <c r="J133" s="126">
        <f>SUM(O133:AM133)</f>
        <v>110</v>
      </c>
      <c r="K133" s="113">
        <f t="shared" ref="K133:AM133" si="268">SUM(K131:K132)</f>
        <v>0</v>
      </c>
      <c r="L133" s="113">
        <f t="shared" si="268"/>
        <v>0</v>
      </c>
      <c r="M133" s="113">
        <f t="shared" si="268"/>
        <v>0</v>
      </c>
      <c r="N133" s="113">
        <f t="shared" si="268"/>
        <v>0</v>
      </c>
      <c r="O133" s="122">
        <f t="shared" si="268"/>
        <v>10</v>
      </c>
      <c r="P133" s="113">
        <f t="shared" si="268"/>
        <v>0</v>
      </c>
      <c r="Q133" s="113">
        <f t="shared" si="268"/>
        <v>15</v>
      </c>
      <c r="R133" s="113">
        <f t="shared" si="268"/>
        <v>0</v>
      </c>
      <c r="S133" s="113">
        <f t="shared" si="268"/>
        <v>15</v>
      </c>
      <c r="T133" s="113">
        <f t="shared" si="268"/>
        <v>0</v>
      </c>
      <c r="U133" s="113">
        <f t="shared" si="268"/>
        <v>15</v>
      </c>
      <c r="V133" s="113">
        <f t="shared" si="268"/>
        <v>0</v>
      </c>
      <c r="W133" s="113">
        <f t="shared" si="268"/>
        <v>15</v>
      </c>
      <c r="X133" s="113">
        <f t="shared" si="268"/>
        <v>0</v>
      </c>
      <c r="Y133" s="113">
        <f t="shared" si="268"/>
        <v>15</v>
      </c>
      <c r="Z133" s="113">
        <f t="shared" si="268"/>
        <v>0</v>
      </c>
      <c r="AA133" s="113">
        <f t="shared" si="268"/>
        <v>15</v>
      </c>
      <c r="AB133" s="113">
        <f t="shared" si="268"/>
        <v>0</v>
      </c>
      <c r="AC133" s="113">
        <f t="shared" si="268"/>
        <v>0</v>
      </c>
      <c r="AD133" s="113">
        <f t="shared" si="268"/>
        <v>0</v>
      </c>
      <c r="AE133" s="113">
        <f t="shared" si="268"/>
        <v>0</v>
      </c>
      <c r="AF133" s="113">
        <f t="shared" si="268"/>
        <v>0</v>
      </c>
      <c r="AG133" s="113">
        <f t="shared" si="268"/>
        <v>0</v>
      </c>
      <c r="AH133" s="113">
        <f t="shared" si="268"/>
        <v>10</v>
      </c>
      <c r="AI133" s="113">
        <f t="shared" si="268"/>
        <v>0</v>
      </c>
      <c r="AJ133" s="113">
        <f t="shared" si="268"/>
        <v>0</v>
      </c>
      <c r="AK133" s="113">
        <f t="shared" si="268"/>
        <v>0</v>
      </c>
      <c r="AL133" s="113">
        <f t="shared" si="268"/>
        <v>0</v>
      </c>
      <c r="AM133" s="118">
        <f t="shared" si="268"/>
        <v>0</v>
      </c>
      <c r="AS133" s="61"/>
      <c r="AT133" s="38"/>
      <c r="AU133" s="62"/>
      <c r="AW133" s="145"/>
      <c r="AX133" s="38"/>
      <c r="AY133" s="38"/>
      <c r="AZ133" s="38"/>
      <c r="BA133" s="38"/>
      <c r="BB133" s="38"/>
      <c r="BC133" s="38"/>
      <c r="BD133" s="38"/>
      <c r="BE133" s="38"/>
      <c r="BF133" s="38"/>
      <c r="BG133" s="38"/>
      <c r="BH133" s="38"/>
      <c r="BI133" s="38"/>
      <c r="BJ133" s="38"/>
      <c r="BK133" s="38"/>
      <c r="BL133" s="38"/>
      <c r="BM133" s="38"/>
      <c r="BN133" s="38"/>
      <c r="BO133" s="38"/>
      <c r="BP133" s="38"/>
      <c r="BQ133" s="38"/>
      <c r="BR133" s="38"/>
      <c r="BS133" s="38"/>
      <c r="BT133" s="38"/>
      <c r="BU133" s="38"/>
      <c r="BV133" s="38"/>
      <c r="BW133" s="38"/>
      <c r="BX133" s="38"/>
      <c r="BY133" s="38"/>
      <c r="BZ133" s="146"/>
      <c r="CB133" s="145"/>
      <c r="CC133" s="38"/>
      <c r="CD133" s="38"/>
      <c r="CE133" s="146"/>
      <c r="CG133" s="433">
        <v>0</v>
      </c>
      <c r="CH133" s="434">
        <v>0</v>
      </c>
      <c r="CI133" s="434">
        <v>0</v>
      </c>
      <c r="CJ133" s="435">
        <v>0</v>
      </c>
    </row>
    <row r="134" spans="1:88" x14ac:dyDescent="0.35">
      <c r="A134" s="48" t="s">
        <v>2088</v>
      </c>
      <c r="B134" s="6"/>
      <c r="C134" s="6"/>
      <c r="D134" s="22" t="s">
        <v>2058</v>
      </c>
      <c r="E134" s="304" t="s">
        <v>20</v>
      </c>
      <c r="F134" s="42"/>
      <c r="G134" s="25">
        <v>294</v>
      </c>
      <c r="H134" s="21" t="s">
        <v>2052</v>
      </c>
      <c r="I134" s="26">
        <v>3</v>
      </c>
      <c r="J134" s="24">
        <f t="shared" ref="J134:J136" ca="1" si="269">SUM(K134:AM134)</f>
        <v>110</v>
      </c>
      <c r="K134" s="24">
        <f t="shared" ref="K134:AM134" ca="1" si="270">IF(AND($H134="優先L",$I134&gt;0),OFFSET(K133,0,$I134),0)</f>
        <v>0</v>
      </c>
      <c r="L134" s="24">
        <f t="shared" ca="1" si="270"/>
        <v>10</v>
      </c>
      <c r="M134" s="24">
        <f t="shared" ca="1" si="270"/>
        <v>0</v>
      </c>
      <c r="N134" s="24">
        <f t="shared" ca="1" si="270"/>
        <v>15</v>
      </c>
      <c r="O134" s="24">
        <f t="shared" ca="1" si="270"/>
        <v>0</v>
      </c>
      <c r="P134" s="24">
        <f t="shared" ca="1" si="270"/>
        <v>15</v>
      </c>
      <c r="Q134" s="24">
        <f t="shared" ca="1" si="270"/>
        <v>0</v>
      </c>
      <c r="R134" s="24">
        <f t="shared" ca="1" si="270"/>
        <v>15</v>
      </c>
      <c r="S134" s="24">
        <f t="shared" ca="1" si="270"/>
        <v>0</v>
      </c>
      <c r="T134" s="24">
        <f t="shared" ca="1" si="270"/>
        <v>15</v>
      </c>
      <c r="U134" s="24">
        <f t="shared" ca="1" si="270"/>
        <v>0</v>
      </c>
      <c r="V134" s="24">
        <f t="shared" ca="1" si="270"/>
        <v>15</v>
      </c>
      <c r="W134" s="24">
        <f t="shared" ca="1" si="270"/>
        <v>0</v>
      </c>
      <c r="X134" s="24">
        <f t="shared" ca="1" si="270"/>
        <v>15</v>
      </c>
      <c r="Y134" s="24">
        <f t="shared" ca="1" si="270"/>
        <v>0</v>
      </c>
      <c r="Z134" s="24">
        <f t="shared" ca="1" si="270"/>
        <v>0</v>
      </c>
      <c r="AA134" s="24">
        <f t="shared" ca="1" si="270"/>
        <v>0</v>
      </c>
      <c r="AB134" s="24">
        <f t="shared" ca="1" si="270"/>
        <v>0</v>
      </c>
      <c r="AC134" s="24">
        <f t="shared" ca="1" si="270"/>
        <v>0</v>
      </c>
      <c r="AD134" s="24">
        <f t="shared" ca="1" si="270"/>
        <v>0</v>
      </c>
      <c r="AE134" s="24">
        <f t="shared" ca="1" si="270"/>
        <v>10</v>
      </c>
      <c r="AF134" s="24">
        <f t="shared" ca="1" si="270"/>
        <v>0</v>
      </c>
      <c r="AG134" s="24">
        <f t="shared" ca="1" si="270"/>
        <v>0</v>
      </c>
      <c r="AH134" s="24">
        <f t="shared" ca="1" si="270"/>
        <v>0</v>
      </c>
      <c r="AI134" s="24">
        <f t="shared" ca="1" si="270"/>
        <v>0</v>
      </c>
      <c r="AJ134" s="24">
        <f t="shared" ca="1" si="270"/>
        <v>0</v>
      </c>
      <c r="AK134" s="24">
        <f t="shared" ca="1" si="270"/>
        <v>0</v>
      </c>
      <c r="AL134" s="24">
        <f t="shared" ca="1" si="270"/>
        <v>0</v>
      </c>
      <c r="AM134" s="49">
        <f t="shared" ca="1" si="270"/>
        <v>0</v>
      </c>
      <c r="AS134" s="61"/>
      <c r="AT134" s="5" t="str">
        <f t="shared" ref="AT134" si="271">IF(G134&gt;0,E134,"")</f>
        <v>MC</v>
      </c>
      <c r="AU134" s="62"/>
      <c r="AW134" s="145"/>
      <c r="AX134" s="38"/>
      <c r="AY134" s="38"/>
      <c r="AZ134" s="38"/>
      <c r="BA134" s="38"/>
      <c r="BB134" s="38"/>
      <c r="BC134" s="38"/>
      <c r="BD134" s="38"/>
      <c r="BE134" s="38"/>
      <c r="BF134" s="38"/>
      <c r="BG134" s="38"/>
      <c r="BH134" s="38"/>
      <c r="BI134" s="38"/>
      <c r="BJ134" s="38"/>
      <c r="BK134" s="38"/>
      <c r="BL134" s="38"/>
      <c r="BM134" s="38"/>
      <c r="BN134" s="38"/>
      <c r="BO134" s="38"/>
      <c r="BP134" s="38"/>
      <c r="BQ134" s="38"/>
      <c r="BR134" s="38"/>
      <c r="BS134" s="38"/>
      <c r="BT134" s="38"/>
      <c r="BU134" s="38"/>
      <c r="BV134" s="38"/>
      <c r="BW134" s="38"/>
      <c r="BX134" s="38"/>
      <c r="BY134" s="38"/>
      <c r="BZ134" s="146"/>
      <c r="CB134" s="145"/>
      <c r="CC134" s="38"/>
      <c r="CD134" s="38"/>
      <c r="CE134" s="146"/>
      <c r="CG134" s="433">
        <v>0</v>
      </c>
      <c r="CH134" s="434">
        <v>0</v>
      </c>
      <c r="CI134" s="434">
        <v>0</v>
      </c>
      <c r="CJ134" s="435">
        <v>0</v>
      </c>
    </row>
    <row r="135" spans="1:88" x14ac:dyDescent="0.35">
      <c r="A135" s="50" t="str">
        <f>MID(A131,1,5)</f>
        <v>50100</v>
      </c>
      <c r="B135" s="6"/>
      <c r="C135" s="6"/>
      <c r="D135" s="6"/>
      <c r="E135" s="304" t="s">
        <v>78</v>
      </c>
      <c r="F135" s="42"/>
      <c r="G135" s="25"/>
      <c r="H135" s="21"/>
      <c r="I135" s="26"/>
      <c r="J135" s="24">
        <f t="shared" ca="1" si="269"/>
        <v>0</v>
      </c>
      <c r="K135" s="24">
        <f t="shared" ref="K135:AM135" ca="1" si="272">IF(AND($H135="優先L",$I135&gt;0),OFFSET(K133,0,$I135),0)</f>
        <v>0</v>
      </c>
      <c r="L135" s="24">
        <f t="shared" ca="1" si="272"/>
        <v>0</v>
      </c>
      <c r="M135" s="24">
        <f t="shared" ca="1" si="272"/>
        <v>0</v>
      </c>
      <c r="N135" s="24">
        <f t="shared" ca="1" si="272"/>
        <v>0</v>
      </c>
      <c r="O135" s="24">
        <f t="shared" ca="1" si="272"/>
        <v>0</v>
      </c>
      <c r="P135" s="24">
        <f t="shared" ca="1" si="272"/>
        <v>0</v>
      </c>
      <c r="Q135" s="24">
        <f t="shared" ca="1" si="272"/>
        <v>0</v>
      </c>
      <c r="R135" s="24">
        <f t="shared" ca="1" si="272"/>
        <v>0</v>
      </c>
      <c r="S135" s="24">
        <f t="shared" ca="1" si="272"/>
        <v>0</v>
      </c>
      <c r="T135" s="24">
        <f t="shared" ca="1" si="272"/>
        <v>0</v>
      </c>
      <c r="U135" s="24">
        <f t="shared" ca="1" si="272"/>
        <v>0</v>
      </c>
      <c r="V135" s="24">
        <f t="shared" ca="1" si="272"/>
        <v>0</v>
      </c>
      <c r="W135" s="24">
        <f t="shared" ca="1" si="272"/>
        <v>0</v>
      </c>
      <c r="X135" s="24">
        <f t="shared" ca="1" si="272"/>
        <v>0</v>
      </c>
      <c r="Y135" s="24">
        <f t="shared" ca="1" si="272"/>
        <v>0</v>
      </c>
      <c r="Z135" s="24">
        <f t="shared" ca="1" si="272"/>
        <v>0</v>
      </c>
      <c r="AA135" s="24">
        <f t="shared" ca="1" si="272"/>
        <v>0</v>
      </c>
      <c r="AB135" s="24">
        <f t="shared" ca="1" si="272"/>
        <v>0</v>
      </c>
      <c r="AC135" s="24">
        <f t="shared" ca="1" si="272"/>
        <v>0</v>
      </c>
      <c r="AD135" s="24">
        <f t="shared" ca="1" si="272"/>
        <v>0</v>
      </c>
      <c r="AE135" s="24">
        <f t="shared" ca="1" si="272"/>
        <v>0</v>
      </c>
      <c r="AF135" s="24">
        <f t="shared" ca="1" si="272"/>
        <v>0</v>
      </c>
      <c r="AG135" s="24">
        <f t="shared" ca="1" si="272"/>
        <v>0</v>
      </c>
      <c r="AH135" s="24">
        <f t="shared" ca="1" si="272"/>
        <v>0</v>
      </c>
      <c r="AI135" s="24">
        <f t="shared" ca="1" si="272"/>
        <v>0</v>
      </c>
      <c r="AJ135" s="24">
        <f t="shared" ca="1" si="272"/>
        <v>0</v>
      </c>
      <c r="AK135" s="24">
        <f t="shared" ca="1" si="272"/>
        <v>0</v>
      </c>
      <c r="AL135" s="24">
        <f t="shared" ca="1" si="272"/>
        <v>0</v>
      </c>
      <c r="AM135" s="49">
        <f t="shared" ca="1" si="272"/>
        <v>0</v>
      </c>
      <c r="AS135" s="61"/>
      <c r="AT135" s="6" t="str">
        <f t="shared" si="205"/>
        <v/>
      </c>
      <c r="AU135" s="62"/>
      <c r="AW135" s="145"/>
      <c r="AX135" s="38"/>
      <c r="AY135" s="38"/>
      <c r="AZ135" s="38"/>
      <c r="BA135" s="38"/>
      <c r="BB135" s="38"/>
      <c r="BC135" s="38"/>
      <c r="BD135" s="38"/>
      <c r="BE135" s="38"/>
      <c r="BF135" s="38"/>
      <c r="BG135" s="38"/>
      <c r="BH135" s="38"/>
      <c r="BI135" s="38"/>
      <c r="BJ135" s="38"/>
      <c r="BK135" s="38"/>
      <c r="BL135" s="38"/>
      <c r="BM135" s="38"/>
      <c r="BN135" s="38"/>
      <c r="BO135" s="38"/>
      <c r="BP135" s="38"/>
      <c r="BQ135" s="38"/>
      <c r="BR135" s="38"/>
      <c r="BS135" s="38"/>
      <c r="BT135" s="38"/>
      <c r="BU135" s="38"/>
      <c r="BV135" s="38"/>
      <c r="BW135" s="38"/>
      <c r="BX135" s="38"/>
      <c r="BY135" s="38"/>
      <c r="BZ135" s="146"/>
      <c r="CB135" s="145"/>
      <c r="CC135" s="38"/>
      <c r="CD135" s="38"/>
      <c r="CE135" s="146"/>
      <c r="CG135" s="433">
        <v>0</v>
      </c>
      <c r="CH135" s="434">
        <v>0</v>
      </c>
      <c r="CI135" s="434">
        <v>0</v>
      </c>
      <c r="CJ135" s="435">
        <v>0</v>
      </c>
    </row>
    <row r="136" spans="1:88" x14ac:dyDescent="0.35">
      <c r="A136" s="50" t="str">
        <f>MID(A131,6,3)&amp;"-"&amp;MID(A131,10,4)</f>
        <v>MFP-JD00</v>
      </c>
      <c r="B136" s="6"/>
      <c r="C136" s="6"/>
      <c r="D136" s="7"/>
      <c r="E136" s="304" t="s">
        <v>79</v>
      </c>
      <c r="F136" s="42"/>
      <c r="G136" s="25"/>
      <c r="H136" s="21"/>
      <c r="I136" s="26"/>
      <c r="J136" s="24">
        <f t="shared" ca="1" si="269"/>
        <v>0</v>
      </c>
      <c r="K136" s="24">
        <f t="shared" ref="K136:AM136" ca="1" si="273">IF(AND($H136="優先L",$I136&gt;0),OFFSET(K133,0,$I136),0)</f>
        <v>0</v>
      </c>
      <c r="L136" s="24">
        <f t="shared" ca="1" si="273"/>
        <v>0</v>
      </c>
      <c r="M136" s="24">
        <f t="shared" ca="1" si="273"/>
        <v>0</v>
      </c>
      <c r="N136" s="24">
        <f t="shared" ca="1" si="273"/>
        <v>0</v>
      </c>
      <c r="O136" s="24">
        <f t="shared" ca="1" si="273"/>
        <v>0</v>
      </c>
      <c r="P136" s="24">
        <f t="shared" ca="1" si="273"/>
        <v>0</v>
      </c>
      <c r="Q136" s="24">
        <f t="shared" ca="1" si="273"/>
        <v>0</v>
      </c>
      <c r="R136" s="24">
        <f t="shared" ca="1" si="273"/>
        <v>0</v>
      </c>
      <c r="S136" s="24">
        <f t="shared" ca="1" si="273"/>
        <v>0</v>
      </c>
      <c r="T136" s="24">
        <f t="shared" ca="1" si="273"/>
        <v>0</v>
      </c>
      <c r="U136" s="24">
        <f t="shared" ca="1" si="273"/>
        <v>0</v>
      </c>
      <c r="V136" s="24">
        <f t="shared" ca="1" si="273"/>
        <v>0</v>
      </c>
      <c r="W136" s="24">
        <f t="shared" ca="1" si="273"/>
        <v>0</v>
      </c>
      <c r="X136" s="24">
        <f t="shared" ca="1" si="273"/>
        <v>0</v>
      </c>
      <c r="Y136" s="24">
        <f t="shared" ca="1" si="273"/>
        <v>0</v>
      </c>
      <c r="Z136" s="24">
        <f t="shared" ca="1" si="273"/>
        <v>0</v>
      </c>
      <c r="AA136" s="24">
        <f t="shared" ca="1" si="273"/>
        <v>0</v>
      </c>
      <c r="AB136" s="24">
        <f t="shared" ca="1" si="273"/>
        <v>0</v>
      </c>
      <c r="AC136" s="24">
        <f t="shared" ca="1" si="273"/>
        <v>0</v>
      </c>
      <c r="AD136" s="24">
        <f t="shared" ca="1" si="273"/>
        <v>0</v>
      </c>
      <c r="AE136" s="24">
        <f t="shared" ca="1" si="273"/>
        <v>0</v>
      </c>
      <c r="AF136" s="24">
        <f t="shared" ca="1" si="273"/>
        <v>0</v>
      </c>
      <c r="AG136" s="24">
        <f t="shared" ca="1" si="273"/>
        <v>0</v>
      </c>
      <c r="AH136" s="24">
        <f t="shared" ca="1" si="273"/>
        <v>0</v>
      </c>
      <c r="AI136" s="24">
        <f t="shared" ca="1" si="273"/>
        <v>0</v>
      </c>
      <c r="AJ136" s="24">
        <f t="shared" ca="1" si="273"/>
        <v>0</v>
      </c>
      <c r="AK136" s="24">
        <f t="shared" ca="1" si="273"/>
        <v>0</v>
      </c>
      <c r="AL136" s="24">
        <f t="shared" ca="1" si="273"/>
        <v>0</v>
      </c>
      <c r="AM136" s="49">
        <f t="shared" ca="1" si="273"/>
        <v>0</v>
      </c>
      <c r="AS136" s="61"/>
      <c r="AT136" s="7" t="str">
        <f t="shared" si="205"/>
        <v/>
      </c>
      <c r="AU136" s="62"/>
      <c r="AW136" s="145"/>
      <c r="AX136" s="38"/>
      <c r="AY136" s="38"/>
      <c r="AZ136" s="38"/>
      <c r="BA136" s="38"/>
      <c r="BB136" s="38"/>
      <c r="BC136" s="38"/>
      <c r="BD136" s="38"/>
      <c r="BE136" s="38"/>
      <c r="BF136" s="38"/>
      <c r="BG136" s="38"/>
      <c r="BH136" s="38"/>
      <c r="BI136" s="38"/>
      <c r="BJ136" s="38"/>
      <c r="BK136" s="38"/>
      <c r="BL136" s="38"/>
      <c r="BM136" s="38"/>
      <c r="BN136" s="38"/>
      <c r="BO136" s="38"/>
      <c r="BP136" s="38"/>
      <c r="BQ136" s="38"/>
      <c r="BR136" s="38"/>
      <c r="BS136" s="38"/>
      <c r="BT136" s="38"/>
      <c r="BU136" s="38"/>
      <c r="BV136" s="38"/>
      <c r="BW136" s="38"/>
      <c r="BX136" s="38"/>
      <c r="BY136" s="38"/>
      <c r="BZ136" s="146"/>
      <c r="CB136" s="145"/>
      <c r="CC136" s="38"/>
      <c r="CD136" s="38"/>
      <c r="CE136" s="146"/>
      <c r="CG136" s="433">
        <v>0</v>
      </c>
      <c r="CH136" s="434">
        <v>0</v>
      </c>
      <c r="CI136" s="434">
        <v>0</v>
      </c>
      <c r="CJ136" s="435">
        <v>0</v>
      </c>
    </row>
    <row r="137" spans="1:88" x14ac:dyDescent="0.35">
      <c r="A137" s="48"/>
      <c r="B137" s="6"/>
      <c r="C137" s="6"/>
      <c r="D137" s="22" t="s">
        <v>2132</v>
      </c>
      <c r="E137" s="2" t="str">
        <f>E134</f>
        <v>MC</v>
      </c>
      <c r="F137" s="5"/>
      <c r="G137" s="5"/>
      <c r="H137" s="27" t="s">
        <v>2055</v>
      </c>
      <c r="I137" s="5"/>
      <c r="J137" s="550">
        <f>SUM(K137:AM139)</f>
        <v>0</v>
      </c>
      <c r="K137" s="29"/>
      <c r="L137" s="29"/>
      <c r="M137" s="29"/>
      <c r="N137" s="29"/>
      <c r="O137" s="29"/>
      <c r="P137" s="29"/>
      <c r="Q137" s="29"/>
      <c r="R137" s="29"/>
      <c r="S137" s="29"/>
      <c r="T137" s="29"/>
      <c r="U137" s="29"/>
      <c r="V137" s="29"/>
      <c r="W137" s="29"/>
      <c r="X137" s="29"/>
      <c r="Y137" s="29"/>
      <c r="Z137" s="29"/>
      <c r="AA137" s="29"/>
      <c r="AB137" s="29"/>
      <c r="AC137" s="29"/>
      <c r="AD137" s="29"/>
      <c r="AE137" s="29"/>
      <c r="AF137" s="29"/>
      <c r="AG137" s="29"/>
      <c r="AH137" s="29"/>
      <c r="AI137" s="29"/>
      <c r="AJ137" s="29"/>
      <c r="AK137" s="29"/>
      <c r="AL137" s="29"/>
      <c r="AM137" s="51"/>
      <c r="AS137" s="61"/>
      <c r="AT137" s="38"/>
      <c r="AU137" s="62"/>
      <c r="AW137" s="145"/>
      <c r="AX137" s="38"/>
      <c r="AY137" s="38"/>
      <c r="AZ137" s="38"/>
      <c r="BA137" s="38"/>
      <c r="BB137" s="38"/>
      <c r="BC137" s="38"/>
      <c r="BD137" s="38"/>
      <c r="BE137" s="38"/>
      <c r="BF137" s="38"/>
      <c r="BG137" s="38"/>
      <c r="BH137" s="38"/>
      <c r="BI137" s="38"/>
      <c r="BJ137" s="38"/>
      <c r="BK137" s="38"/>
      <c r="BL137" s="38"/>
      <c r="BM137" s="38"/>
      <c r="BN137" s="38"/>
      <c r="BO137" s="38"/>
      <c r="BP137" s="38"/>
      <c r="BQ137" s="38"/>
      <c r="BR137" s="38"/>
      <c r="BS137" s="38"/>
      <c r="BT137" s="38"/>
      <c r="BU137" s="38"/>
      <c r="BV137" s="38"/>
      <c r="BW137" s="38"/>
      <c r="BX137" s="38"/>
      <c r="BY137" s="38"/>
      <c r="BZ137" s="146"/>
      <c r="CB137" s="145"/>
      <c r="CC137" s="38"/>
      <c r="CD137" s="38"/>
      <c r="CE137" s="146"/>
      <c r="CG137" s="430"/>
      <c r="CH137" s="9"/>
      <c r="CI137" s="9"/>
      <c r="CJ137" s="431"/>
    </row>
    <row r="138" spans="1:88" x14ac:dyDescent="0.35">
      <c r="A138" s="48"/>
      <c r="B138" s="7"/>
      <c r="C138" s="7"/>
      <c r="D138" s="444" t="s">
        <v>2376</v>
      </c>
      <c r="E138" s="2" t="str">
        <f>E135</f>
        <v>溶接1</v>
      </c>
      <c r="F138" s="6"/>
      <c r="G138" s="6"/>
      <c r="H138" s="27"/>
      <c r="I138" s="6"/>
      <c r="J138" s="551"/>
      <c r="K138" s="30"/>
      <c r="L138" s="30"/>
      <c r="M138" s="30"/>
      <c r="N138" s="30"/>
      <c r="O138" s="30"/>
      <c r="P138" s="30"/>
      <c r="Q138" s="30"/>
      <c r="R138" s="30"/>
      <c r="S138" s="30"/>
      <c r="T138" s="30"/>
      <c r="U138" s="30"/>
      <c r="V138" s="30"/>
      <c r="W138" s="30"/>
      <c r="X138" s="30"/>
      <c r="Y138" s="30"/>
      <c r="Z138" s="30"/>
      <c r="AA138" s="30"/>
      <c r="AB138" s="30"/>
      <c r="AC138" s="30"/>
      <c r="AD138" s="30"/>
      <c r="AE138" s="30"/>
      <c r="AF138" s="30"/>
      <c r="AG138" s="30"/>
      <c r="AH138" s="30"/>
      <c r="AI138" s="30"/>
      <c r="AJ138" s="30"/>
      <c r="AK138" s="30"/>
      <c r="AL138" s="30"/>
      <c r="AM138" s="52"/>
      <c r="AS138" s="61"/>
      <c r="AT138" s="38"/>
      <c r="AU138" s="62"/>
      <c r="AW138" s="145"/>
      <c r="AX138" s="38"/>
      <c r="AY138" s="38"/>
      <c r="AZ138" s="38"/>
      <c r="BA138" s="38"/>
      <c r="BB138" s="38"/>
      <c r="BC138" s="38"/>
      <c r="BD138" s="38"/>
      <c r="BE138" s="38"/>
      <c r="BF138" s="38"/>
      <c r="BG138" s="38"/>
      <c r="BH138" s="38"/>
      <c r="BI138" s="38"/>
      <c r="BJ138" s="38"/>
      <c r="BK138" s="38"/>
      <c r="BL138" s="38"/>
      <c r="BM138" s="38"/>
      <c r="BN138" s="38"/>
      <c r="BO138" s="38"/>
      <c r="BP138" s="38"/>
      <c r="BQ138" s="38"/>
      <c r="BR138" s="38"/>
      <c r="BS138" s="38"/>
      <c r="BT138" s="38"/>
      <c r="BU138" s="38"/>
      <c r="BV138" s="38"/>
      <c r="BW138" s="38"/>
      <c r="BX138" s="38"/>
      <c r="BY138" s="38"/>
      <c r="BZ138" s="146"/>
      <c r="CB138" s="145"/>
      <c r="CC138" s="38"/>
      <c r="CD138" s="38"/>
      <c r="CE138" s="146"/>
      <c r="CG138" s="430"/>
      <c r="CH138" s="9"/>
      <c r="CI138" s="9"/>
      <c r="CJ138" s="431"/>
    </row>
    <row r="139" spans="1:88" x14ac:dyDescent="0.35">
      <c r="A139" s="399">
        <f>COUNTIF(AT134:AT136,B139)</f>
        <v>1</v>
      </c>
      <c r="B139" s="308" t="str">
        <f>設定!$F$4</f>
        <v>MC</v>
      </c>
      <c r="C139" s="308" t="str">
        <f>IF(COUNTIF('PLAN-MC'!$AO$6:$AO$117,B139&amp;"_"&amp;A131&amp;"_"&amp;B131)&gt;0,"計画コード有",IF(COUNTIF('PLAN-MC'!$AO$6:$AO$117,B139&amp;"_"&amp;A131&amp;"_"&amp;B131)&gt;1,"ﾀﾞﾌﾞﾘ有","未反映"))</f>
        <v>計画コード有</v>
      </c>
      <c r="D139" s="7"/>
      <c r="E139" s="2" t="str">
        <f>E136</f>
        <v>マルチ</v>
      </c>
      <c r="F139" s="7"/>
      <c r="G139" s="7"/>
      <c r="H139" s="27"/>
      <c r="I139" s="7"/>
      <c r="J139" s="552"/>
      <c r="K139" s="31"/>
      <c r="L139" s="31"/>
      <c r="M139" s="31"/>
      <c r="N139" s="31"/>
      <c r="O139" s="31"/>
      <c r="P139" s="31"/>
      <c r="Q139" s="31"/>
      <c r="R139" s="31"/>
      <c r="S139" s="31"/>
      <c r="T139" s="31"/>
      <c r="U139" s="31"/>
      <c r="V139" s="31"/>
      <c r="W139" s="31"/>
      <c r="X139" s="31"/>
      <c r="Y139" s="31"/>
      <c r="Z139" s="31"/>
      <c r="AA139" s="31"/>
      <c r="AB139" s="31"/>
      <c r="AC139" s="31"/>
      <c r="AD139" s="31"/>
      <c r="AE139" s="31"/>
      <c r="AF139" s="31"/>
      <c r="AG139" s="31"/>
      <c r="AH139" s="31"/>
      <c r="AI139" s="31"/>
      <c r="AJ139" s="31"/>
      <c r="AK139" s="31"/>
      <c r="AL139" s="31"/>
      <c r="AM139" s="53"/>
      <c r="AS139" s="61"/>
      <c r="AT139" s="38"/>
      <c r="AU139" s="62"/>
      <c r="AW139" s="145"/>
      <c r="AX139" s="38"/>
      <c r="AY139" s="38"/>
      <c r="AZ139" s="38"/>
      <c r="BA139" s="38"/>
      <c r="BB139" s="38"/>
      <c r="BC139" s="38"/>
      <c r="BD139" s="38"/>
      <c r="BE139" s="38"/>
      <c r="BF139" s="38"/>
      <c r="BG139" s="38"/>
      <c r="BH139" s="38"/>
      <c r="BI139" s="38"/>
      <c r="BJ139" s="38"/>
      <c r="BK139" s="38"/>
      <c r="BL139" s="38"/>
      <c r="BM139" s="38"/>
      <c r="BN139" s="38"/>
      <c r="BO139" s="38"/>
      <c r="BP139" s="38"/>
      <c r="BQ139" s="38"/>
      <c r="BR139" s="38"/>
      <c r="BS139" s="38"/>
      <c r="BT139" s="38"/>
      <c r="BU139" s="38"/>
      <c r="BV139" s="38"/>
      <c r="BW139" s="38"/>
      <c r="BX139" s="38"/>
      <c r="BY139" s="38"/>
      <c r="BZ139" s="146"/>
      <c r="CB139" s="145"/>
      <c r="CC139" s="38"/>
      <c r="CD139" s="38"/>
      <c r="CE139" s="146"/>
      <c r="CG139" s="430"/>
      <c r="CH139" s="9"/>
      <c r="CI139" s="9"/>
      <c r="CJ139" s="431"/>
    </row>
    <row r="140" spans="1:88" x14ac:dyDescent="0.35">
      <c r="A140" s="399">
        <f>COUNTIF(AT134:AT136,B140)</f>
        <v>0</v>
      </c>
      <c r="B140" s="308" t="str">
        <f>設定!$F$5</f>
        <v>溶接1</v>
      </c>
      <c r="C140" s="308" t="str">
        <f>IF(COUNTIF('PLAN-溶接1'!$AO$6:$AO$108,B140&amp;"_"&amp;A131&amp;"_"&amp;B131)&gt;0,"計画コード有",IF(COUNTIF('PLAN-溶接1'!$AO$6:$AO$108,B140&amp;"_"&amp;A131&amp;"_"&amp;B131)&gt;1,"ﾀﾞﾌﾞﾘ有","未反映"))</f>
        <v>未反映</v>
      </c>
      <c r="D140" s="22" t="s">
        <v>2133</v>
      </c>
      <c r="E140" s="2" t="str">
        <f>E134</f>
        <v>MC</v>
      </c>
      <c r="F140" s="5"/>
      <c r="G140" s="5"/>
      <c r="H140" s="27" t="s">
        <v>2055</v>
      </c>
      <c r="I140" s="5"/>
      <c r="J140" s="32">
        <f t="shared" ref="J140:J145" si="274">SUM(K140:AM140)</f>
        <v>0</v>
      </c>
      <c r="K140" s="441">
        <f>CB140</f>
        <v>0</v>
      </c>
      <c r="L140" s="441">
        <f t="shared" ref="L140:L142" si="275">CC140</f>
        <v>0</v>
      </c>
      <c r="M140" s="441">
        <f t="shared" ref="M140:M142" si="276">CD140</f>
        <v>0</v>
      </c>
      <c r="N140" s="441">
        <f t="shared" ref="N140:N142" si="277">CE140</f>
        <v>0</v>
      </c>
      <c r="O140" s="29"/>
      <c r="P140" s="29"/>
      <c r="Q140" s="29"/>
      <c r="R140" s="29"/>
      <c r="S140" s="29"/>
      <c r="T140" s="29"/>
      <c r="U140" s="29"/>
      <c r="V140" s="29"/>
      <c r="W140" s="29"/>
      <c r="X140" s="29"/>
      <c r="Y140" s="29"/>
      <c r="Z140" s="29"/>
      <c r="AA140" s="29"/>
      <c r="AB140" s="29"/>
      <c r="AC140" s="29"/>
      <c r="AD140" s="29"/>
      <c r="AE140" s="29"/>
      <c r="AF140" s="29"/>
      <c r="AG140" s="29"/>
      <c r="AH140" s="29"/>
      <c r="AI140" s="29"/>
      <c r="AJ140" s="29"/>
      <c r="AK140" s="29"/>
      <c r="AL140" s="29"/>
      <c r="AM140" s="51"/>
      <c r="AS140" s="61"/>
      <c r="AT140" s="38"/>
      <c r="AU140" s="62"/>
      <c r="AW140" s="145"/>
      <c r="AX140" s="38"/>
      <c r="AY140" s="38"/>
      <c r="AZ140" s="38"/>
      <c r="BA140" s="38"/>
      <c r="BB140" s="38"/>
      <c r="BC140" s="38"/>
      <c r="BD140" s="38"/>
      <c r="BE140" s="38"/>
      <c r="BF140" s="38"/>
      <c r="BG140" s="38"/>
      <c r="BH140" s="38"/>
      <c r="BI140" s="38"/>
      <c r="BJ140" s="38"/>
      <c r="BK140" s="38"/>
      <c r="BL140" s="38"/>
      <c r="BM140" s="38"/>
      <c r="BN140" s="38"/>
      <c r="BO140" s="38"/>
      <c r="BP140" s="38"/>
      <c r="BQ140" s="38"/>
      <c r="BR140" s="38"/>
      <c r="BS140" s="38"/>
      <c r="BT140" s="38"/>
      <c r="BU140" s="38"/>
      <c r="BV140" s="38"/>
      <c r="BW140" s="38"/>
      <c r="BX140" s="38"/>
      <c r="BY140" s="38"/>
      <c r="BZ140" s="146"/>
      <c r="CB140" s="427">
        <f t="shared" ref="CB140:CB142" si="278">CG137+CG140</f>
        <v>0</v>
      </c>
      <c r="CC140" s="428">
        <f t="shared" ref="CC140:CC142" si="279">CH137+CH140</f>
        <v>0</v>
      </c>
      <c r="CD140" s="428">
        <f t="shared" ref="CD140:CD142" si="280">CI137+CI140</f>
        <v>0</v>
      </c>
      <c r="CE140" s="429">
        <f t="shared" ref="CE140:CE142" si="281">CJ137+CJ140</f>
        <v>0</v>
      </c>
      <c r="CG140" s="430"/>
      <c r="CH140" s="9"/>
      <c r="CI140" s="9"/>
      <c r="CJ140" s="431"/>
    </row>
    <row r="141" spans="1:88" x14ac:dyDescent="0.35">
      <c r="A141" s="399">
        <f>COUNTIF(AT134:AT136,B141)</f>
        <v>0</v>
      </c>
      <c r="B141" s="308" t="str">
        <f>設定!$F$6</f>
        <v>マルチ</v>
      </c>
      <c r="C141" s="308" t="str">
        <f>IF(COUNTIF('PLAN-マルチ'!$AO$29:$AO$125,B141&amp;"_"&amp;A131&amp;"_"&amp;B131)&gt;0,"計画コード有",IF(COUNTIF('PLAN-マルチ'!$AO$29:$AO$125,B141&amp;"_"&amp;A131&amp;"_"&amp;B131)&gt;1,"ﾀﾞﾌﾞﾘ有","未反映"))</f>
        <v>未反映</v>
      </c>
      <c r="D141" s="445" t="s">
        <v>2377</v>
      </c>
      <c r="E141" s="2" t="str">
        <f>E135</f>
        <v>溶接1</v>
      </c>
      <c r="F141" s="6"/>
      <c r="G141" s="6"/>
      <c r="H141" s="27"/>
      <c r="I141" s="6"/>
      <c r="J141" s="33">
        <f t="shared" si="274"/>
        <v>0</v>
      </c>
      <c r="K141" s="442">
        <f t="shared" ref="K141:K142" si="282">CB141</f>
        <v>0</v>
      </c>
      <c r="L141" s="442">
        <f t="shared" si="275"/>
        <v>0</v>
      </c>
      <c r="M141" s="442">
        <f t="shared" si="276"/>
        <v>0</v>
      </c>
      <c r="N141" s="442">
        <f t="shared" si="277"/>
        <v>0</v>
      </c>
      <c r="O141" s="30"/>
      <c r="P141" s="30"/>
      <c r="Q141" s="30"/>
      <c r="R141" s="30"/>
      <c r="S141" s="30"/>
      <c r="T141" s="30"/>
      <c r="U141" s="30"/>
      <c r="V141" s="30"/>
      <c r="W141" s="30"/>
      <c r="X141" s="30"/>
      <c r="Y141" s="30"/>
      <c r="Z141" s="30"/>
      <c r="AA141" s="30"/>
      <c r="AB141" s="30"/>
      <c r="AC141" s="30"/>
      <c r="AD141" s="30"/>
      <c r="AE141" s="30"/>
      <c r="AF141" s="30"/>
      <c r="AG141" s="30"/>
      <c r="AH141" s="30"/>
      <c r="AI141" s="30"/>
      <c r="AJ141" s="30"/>
      <c r="AK141" s="30"/>
      <c r="AL141" s="30"/>
      <c r="AM141" s="52"/>
      <c r="AS141" s="61"/>
      <c r="AT141" s="38"/>
      <c r="AU141" s="62"/>
      <c r="AW141" s="145"/>
      <c r="AX141" s="38"/>
      <c r="AY141" s="38"/>
      <c r="AZ141" s="38"/>
      <c r="BA141" s="38"/>
      <c r="BB141" s="38"/>
      <c r="BC141" s="38"/>
      <c r="BD141" s="38"/>
      <c r="BE141" s="38"/>
      <c r="BF141" s="38"/>
      <c r="BG141" s="38"/>
      <c r="BH141" s="38"/>
      <c r="BI141" s="38"/>
      <c r="BJ141" s="38"/>
      <c r="BK141" s="38"/>
      <c r="BL141" s="38"/>
      <c r="BM141" s="38"/>
      <c r="BN141" s="38"/>
      <c r="BO141" s="38"/>
      <c r="BP141" s="38"/>
      <c r="BQ141" s="38"/>
      <c r="BR141" s="38"/>
      <c r="BS141" s="38"/>
      <c r="BT141" s="38"/>
      <c r="BU141" s="38"/>
      <c r="BV141" s="38"/>
      <c r="BW141" s="38"/>
      <c r="BX141" s="38"/>
      <c r="BY141" s="38"/>
      <c r="BZ141" s="146"/>
      <c r="CB141" s="427">
        <f t="shared" si="278"/>
        <v>0</v>
      </c>
      <c r="CC141" s="428">
        <f t="shared" si="279"/>
        <v>0</v>
      </c>
      <c r="CD141" s="428">
        <f t="shared" si="280"/>
        <v>0</v>
      </c>
      <c r="CE141" s="429">
        <f t="shared" si="281"/>
        <v>0</v>
      </c>
      <c r="CG141" s="430"/>
      <c r="CH141" s="9"/>
      <c r="CI141" s="9"/>
      <c r="CJ141" s="431"/>
    </row>
    <row r="142" spans="1:88" x14ac:dyDescent="0.35">
      <c r="A142" s="399">
        <f>COUNTIF(AT134:AT136,B142)</f>
        <v>0</v>
      </c>
      <c r="B142" s="308" t="str">
        <f>設定!$F$7</f>
        <v>50号機</v>
      </c>
      <c r="C142" s="308" t="str">
        <f>IF(COUNTIF('PLAN-SUB'!$AO$6:$AO$87,B142&amp;"_"&amp;A131&amp;"_"&amp;B131)&gt;0,"計画コード有",IF(COUNTIF('PLAN-SUB'!$AO$6:$AO$87,B142&amp;"_"&amp;A131&amp;"_"&amp;B131)&gt;1,"ﾀﾞﾌﾞﾘ有","未反映"))</f>
        <v>未反映</v>
      </c>
      <c r="D142" s="7"/>
      <c r="E142" s="2" t="str">
        <f>E136</f>
        <v>マルチ</v>
      </c>
      <c r="F142" s="7"/>
      <c r="G142" s="7"/>
      <c r="H142" s="27"/>
      <c r="I142" s="7"/>
      <c r="J142" s="34">
        <f t="shared" si="274"/>
        <v>0</v>
      </c>
      <c r="K142" s="443">
        <f t="shared" si="282"/>
        <v>0</v>
      </c>
      <c r="L142" s="443">
        <f t="shared" si="275"/>
        <v>0</v>
      </c>
      <c r="M142" s="443">
        <f t="shared" si="276"/>
        <v>0</v>
      </c>
      <c r="N142" s="443">
        <f t="shared" si="277"/>
        <v>0</v>
      </c>
      <c r="O142" s="31"/>
      <c r="P142" s="31"/>
      <c r="Q142" s="31"/>
      <c r="R142" s="31"/>
      <c r="S142" s="31"/>
      <c r="T142" s="31"/>
      <c r="U142" s="31"/>
      <c r="V142" s="31"/>
      <c r="W142" s="31"/>
      <c r="X142" s="31"/>
      <c r="Y142" s="31"/>
      <c r="Z142" s="31"/>
      <c r="AA142" s="31"/>
      <c r="AB142" s="31"/>
      <c r="AC142" s="31"/>
      <c r="AD142" s="31"/>
      <c r="AE142" s="31"/>
      <c r="AF142" s="31"/>
      <c r="AG142" s="31"/>
      <c r="AH142" s="31"/>
      <c r="AI142" s="31"/>
      <c r="AJ142" s="31"/>
      <c r="AK142" s="31"/>
      <c r="AL142" s="31"/>
      <c r="AM142" s="53"/>
      <c r="AS142" s="61"/>
      <c r="AT142" s="38"/>
      <c r="AU142" s="62"/>
      <c r="AW142" s="145"/>
      <c r="AX142" s="38"/>
      <c r="AY142" s="38"/>
      <c r="AZ142" s="38"/>
      <c r="BA142" s="38"/>
      <c r="BB142" s="38"/>
      <c r="BC142" s="38"/>
      <c r="BD142" s="38"/>
      <c r="BE142" s="38"/>
      <c r="BF142" s="38"/>
      <c r="BG142" s="38"/>
      <c r="BH142" s="38"/>
      <c r="BI142" s="38"/>
      <c r="BJ142" s="38"/>
      <c r="BK142" s="38"/>
      <c r="BL142" s="38"/>
      <c r="BM142" s="38"/>
      <c r="BN142" s="38"/>
      <c r="BO142" s="38"/>
      <c r="BP142" s="38"/>
      <c r="BQ142" s="38"/>
      <c r="BR142" s="38"/>
      <c r="BS142" s="38"/>
      <c r="BT142" s="38"/>
      <c r="BU142" s="38"/>
      <c r="BV142" s="38"/>
      <c r="BW142" s="38"/>
      <c r="BX142" s="38"/>
      <c r="BY142" s="38"/>
      <c r="BZ142" s="146"/>
      <c r="CB142" s="427">
        <f t="shared" si="278"/>
        <v>0</v>
      </c>
      <c r="CC142" s="428">
        <f t="shared" si="279"/>
        <v>0</v>
      </c>
      <c r="CD142" s="428">
        <f t="shared" si="280"/>
        <v>0</v>
      </c>
      <c r="CE142" s="429">
        <f t="shared" si="281"/>
        <v>0</v>
      </c>
      <c r="CG142" s="430"/>
      <c r="CH142" s="9"/>
      <c r="CI142" s="9"/>
      <c r="CJ142" s="431"/>
    </row>
    <row r="143" spans="1:88" x14ac:dyDescent="0.35">
      <c r="A143" s="399">
        <f>COUNTIF(AT134:AT136,B143)</f>
        <v>0</v>
      </c>
      <c r="B143" s="308" t="str">
        <f>設定!$F$8</f>
        <v>RF,S/A</v>
      </c>
      <c r="C143" s="308" t="str">
        <f>IF(COUNTIF('PLAN-SUB'!$AO$6:$AO$87,B143&amp;"_"&amp;A131&amp;"_"&amp;B131)&gt;0,"計画コード有",IF(COUNTIF('PLAN-SUB'!$AO$6:$AO$87,B143&amp;"_"&amp;A131&amp;"_"&amp;B131)&gt;1,"ﾀﾞﾌﾞﾘ有","未反映"))</f>
        <v>未反映</v>
      </c>
      <c r="D143" s="22" t="s">
        <v>2059</v>
      </c>
      <c r="E143" s="2" t="str">
        <f t="shared" ref="E143:G145" si="283">E134</f>
        <v>MC</v>
      </c>
      <c r="F143" s="43">
        <f t="shared" si="283"/>
        <v>0</v>
      </c>
      <c r="G143" s="28">
        <f t="shared" si="283"/>
        <v>294</v>
      </c>
      <c r="H143" s="5"/>
      <c r="I143" s="5"/>
      <c r="J143" s="32">
        <f t="shared" ca="1" si="274"/>
        <v>110</v>
      </c>
      <c r="K143" s="32">
        <f ca="1">K134+K137+K140</f>
        <v>0</v>
      </c>
      <c r="L143" s="32">
        <f ca="1">L134+L137+L140</f>
        <v>10</v>
      </c>
      <c r="M143" s="32">
        <f ca="1">M134+M137+M140</f>
        <v>0</v>
      </c>
      <c r="N143" s="32">
        <f ca="1">N134+N137+N140</f>
        <v>15</v>
      </c>
      <c r="O143" s="32">
        <f t="shared" ref="O143:AM143" ca="1" si="284">O134+O137+O140</f>
        <v>0</v>
      </c>
      <c r="P143" s="32">
        <f t="shared" ca="1" si="284"/>
        <v>15</v>
      </c>
      <c r="Q143" s="32">
        <f t="shared" ca="1" si="284"/>
        <v>0</v>
      </c>
      <c r="R143" s="32">
        <f t="shared" ca="1" si="284"/>
        <v>15</v>
      </c>
      <c r="S143" s="32">
        <f t="shared" ca="1" si="284"/>
        <v>0</v>
      </c>
      <c r="T143" s="32">
        <f t="shared" ca="1" si="284"/>
        <v>15</v>
      </c>
      <c r="U143" s="32">
        <f t="shared" ca="1" si="284"/>
        <v>0</v>
      </c>
      <c r="V143" s="32">
        <f t="shared" ca="1" si="284"/>
        <v>15</v>
      </c>
      <c r="W143" s="32">
        <f t="shared" ca="1" si="284"/>
        <v>0</v>
      </c>
      <c r="X143" s="32">
        <f t="shared" ca="1" si="284"/>
        <v>15</v>
      </c>
      <c r="Y143" s="32">
        <f t="shared" ca="1" si="284"/>
        <v>0</v>
      </c>
      <c r="Z143" s="32">
        <f t="shared" ca="1" si="284"/>
        <v>0</v>
      </c>
      <c r="AA143" s="32">
        <f t="shared" ca="1" si="284"/>
        <v>0</v>
      </c>
      <c r="AB143" s="32">
        <f t="shared" ca="1" si="284"/>
        <v>0</v>
      </c>
      <c r="AC143" s="32">
        <f t="shared" ca="1" si="284"/>
        <v>0</v>
      </c>
      <c r="AD143" s="32">
        <f t="shared" ca="1" si="284"/>
        <v>0</v>
      </c>
      <c r="AE143" s="32">
        <f t="shared" ca="1" si="284"/>
        <v>10</v>
      </c>
      <c r="AF143" s="32">
        <f t="shared" ca="1" si="284"/>
        <v>0</v>
      </c>
      <c r="AG143" s="32">
        <f t="shared" ca="1" si="284"/>
        <v>0</v>
      </c>
      <c r="AH143" s="32">
        <f t="shared" ca="1" si="284"/>
        <v>0</v>
      </c>
      <c r="AI143" s="32">
        <f t="shared" ca="1" si="284"/>
        <v>0</v>
      </c>
      <c r="AJ143" s="32">
        <f t="shared" ca="1" si="284"/>
        <v>0</v>
      </c>
      <c r="AK143" s="32">
        <f t="shared" ca="1" si="284"/>
        <v>0</v>
      </c>
      <c r="AL143" s="32">
        <f t="shared" ca="1" si="284"/>
        <v>0</v>
      </c>
      <c r="AM143" s="54">
        <f t="shared" ca="1" si="284"/>
        <v>0</v>
      </c>
      <c r="AS143" s="97" t="str">
        <f>$E143&amp;"_"&amp;$A131&amp;"_"&amp;$B131</f>
        <v>MC_50100MFP JD00XA_CBU</v>
      </c>
      <c r="AT143" s="97" t="str">
        <f t="shared" ref="AT143" si="285">A135</f>
        <v>50100</v>
      </c>
      <c r="AU143" s="97" t="str">
        <f>A136</f>
        <v>MFP-JD00</v>
      </c>
      <c r="AW143" s="147" t="str">
        <f>E143</f>
        <v>MC</v>
      </c>
      <c r="AX143" s="150">
        <f t="shared" ref="AX143:BG145" ca="1" si="286">K143*$G143</f>
        <v>0</v>
      </c>
      <c r="AY143" s="150">
        <f t="shared" ca="1" si="286"/>
        <v>2940</v>
      </c>
      <c r="AZ143" s="150">
        <f t="shared" ca="1" si="286"/>
        <v>0</v>
      </c>
      <c r="BA143" s="150">
        <f t="shared" ca="1" si="286"/>
        <v>4410</v>
      </c>
      <c r="BB143" s="150">
        <f t="shared" ca="1" si="286"/>
        <v>0</v>
      </c>
      <c r="BC143" s="150">
        <f t="shared" ca="1" si="286"/>
        <v>4410</v>
      </c>
      <c r="BD143" s="150">
        <f t="shared" ca="1" si="286"/>
        <v>0</v>
      </c>
      <c r="BE143" s="150">
        <f t="shared" ca="1" si="286"/>
        <v>4410</v>
      </c>
      <c r="BF143" s="150">
        <f t="shared" ca="1" si="286"/>
        <v>0</v>
      </c>
      <c r="BG143" s="150">
        <f t="shared" ca="1" si="286"/>
        <v>4410</v>
      </c>
      <c r="BH143" s="150">
        <f t="shared" ref="BH143:BQ145" ca="1" si="287">U143*$G143</f>
        <v>0</v>
      </c>
      <c r="BI143" s="150">
        <f t="shared" ca="1" si="287"/>
        <v>4410</v>
      </c>
      <c r="BJ143" s="150">
        <f t="shared" ca="1" si="287"/>
        <v>0</v>
      </c>
      <c r="BK143" s="150">
        <f t="shared" ca="1" si="287"/>
        <v>4410</v>
      </c>
      <c r="BL143" s="150">
        <f t="shared" ca="1" si="287"/>
        <v>0</v>
      </c>
      <c r="BM143" s="150">
        <f t="shared" ca="1" si="287"/>
        <v>0</v>
      </c>
      <c r="BN143" s="150">
        <f t="shared" ca="1" si="287"/>
        <v>0</v>
      </c>
      <c r="BO143" s="150">
        <f t="shared" ca="1" si="287"/>
        <v>0</v>
      </c>
      <c r="BP143" s="150">
        <f t="shared" ca="1" si="287"/>
        <v>0</v>
      </c>
      <c r="BQ143" s="150">
        <f t="shared" ca="1" si="287"/>
        <v>0</v>
      </c>
      <c r="BR143" s="150">
        <f t="shared" ref="BR143:BZ145" ca="1" si="288">AE143*$G143</f>
        <v>2940</v>
      </c>
      <c r="BS143" s="150">
        <f t="shared" ca="1" si="288"/>
        <v>0</v>
      </c>
      <c r="BT143" s="150">
        <f t="shared" ca="1" si="288"/>
        <v>0</v>
      </c>
      <c r="BU143" s="150">
        <f t="shared" ca="1" si="288"/>
        <v>0</v>
      </c>
      <c r="BV143" s="150">
        <f t="shared" ca="1" si="288"/>
        <v>0</v>
      </c>
      <c r="BW143" s="150">
        <f t="shared" ca="1" si="288"/>
        <v>0</v>
      </c>
      <c r="BX143" s="150">
        <f t="shared" ca="1" si="288"/>
        <v>0</v>
      </c>
      <c r="BY143" s="150">
        <f t="shared" ca="1" si="288"/>
        <v>0</v>
      </c>
      <c r="BZ143" s="151">
        <f t="shared" ca="1" si="288"/>
        <v>0</v>
      </c>
      <c r="CB143" s="145"/>
      <c r="CC143" s="38"/>
      <c r="CD143" s="38"/>
      <c r="CE143" s="146"/>
      <c r="CG143" s="433">
        <v>0</v>
      </c>
      <c r="CH143" s="434">
        <v>0</v>
      </c>
      <c r="CI143" s="434">
        <v>0</v>
      </c>
      <c r="CJ143" s="435">
        <v>0</v>
      </c>
    </row>
    <row r="144" spans="1:88" x14ac:dyDescent="0.35">
      <c r="A144" s="399">
        <f>COUNTIF(AT134:AT136,B144)</f>
        <v>0</v>
      </c>
      <c r="B144" s="308" t="str">
        <f>設定!$F$9</f>
        <v>T/T</v>
      </c>
      <c r="C144" s="308" t="str">
        <f>IF(COUNTIF('PLAN-SUB'!$AO$6:$AO$87,B144&amp;"_"&amp;A131&amp;"_"&amp;B131)&gt;0,"計画コード有",IF(COUNTIF('PLAN-SUB'!$AO$6:$AO$87,B144&amp;"_"&amp;A131&amp;"_"&amp;B131)&gt;1,"ﾀﾞﾌﾞﾘ有","未反映"))</f>
        <v>未反映</v>
      </c>
      <c r="D144" s="6"/>
      <c r="E144" s="2" t="str">
        <f t="shared" si="283"/>
        <v>溶接1</v>
      </c>
      <c r="F144" s="43">
        <f t="shared" si="283"/>
        <v>0</v>
      </c>
      <c r="G144" s="28">
        <f t="shared" si="283"/>
        <v>0</v>
      </c>
      <c r="H144" s="6"/>
      <c r="I144" s="6"/>
      <c r="J144" s="33">
        <f t="shared" ca="1" si="274"/>
        <v>0</v>
      </c>
      <c r="K144" s="33">
        <f t="shared" ref="K144:AM144" ca="1" si="289">K135+K138+K141</f>
        <v>0</v>
      </c>
      <c r="L144" s="33">
        <f t="shared" ca="1" si="289"/>
        <v>0</v>
      </c>
      <c r="M144" s="33">
        <f t="shared" ca="1" si="289"/>
        <v>0</v>
      </c>
      <c r="N144" s="33">
        <f t="shared" ca="1" si="289"/>
        <v>0</v>
      </c>
      <c r="O144" s="33">
        <f t="shared" ca="1" si="289"/>
        <v>0</v>
      </c>
      <c r="P144" s="33">
        <f t="shared" ca="1" si="289"/>
        <v>0</v>
      </c>
      <c r="Q144" s="33">
        <f t="shared" ca="1" si="289"/>
        <v>0</v>
      </c>
      <c r="R144" s="33">
        <f t="shared" ca="1" si="289"/>
        <v>0</v>
      </c>
      <c r="S144" s="33">
        <f t="shared" ca="1" si="289"/>
        <v>0</v>
      </c>
      <c r="T144" s="33">
        <f t="shared" ca="1" si="289"/>
        <v>0</v>
      </c>
      <c r="U144" s="33">
        <f t="shared" ca="1" si="289"/>
        <v>0</v>
      </c>
      <c r="V144" s="33">
        <f t="shared" ca="1" si="289"/>
        <v>0</v>
      </c>
      <c r="W144" s="33">
        <f t="shared" ca="1" si="289"/>
        <v>0</v>
      </c>
      <c r="X144" s="33">
        <f t="shared" ca="1" si="289"/>
        <v>0</v>
      </c>
      <c r="Y144" s="33">
        <f t="shared" ca="1" si="289"/>
        <v>0</v>
      </c>
      <c r="Z144" s="33">
        <f t="shared" ca="1" si="289"/>
        <v>0</v>
      </c>
      <c r="AA144" s="33">
        <f t="shared" ca="1" si="289"/>
        <v>0</v>
      </c>
      <c r="AB144" s="33">
        <f t="shared" ca="1" si="289"/>
        <v>0</v>
      </c>
      <c r="AC144" s="33">
        <f t="shared" ca="1" si="289"/>
        <v>0</v>
      </c>
      <c r="AD144" s="33">
        <f t="shared" ca="1" si="289"/>
        <v>0</v>
      </c>
      <c r="AE144" s="33">
        <f t="shared" ca="1" si="289"/>
        <v>0</v>
      </c>
      <c r="AF144" s="33">
        <f t="shared" ca="1" si="289"/>
        <v>0</v>
      </c>
      <c r="AG144" s="33">
        <f t="shared" ca="1" si="289"/>
        <v>0</v>
      </c>
      <c r="AH144" s="33">
        <f t="shared" ca="1" si="289"/>
        <v>0</v>
      </c>
      <c r="AI144" s="33">
        <f t="shared" ca="1" si="289"/>
        <v>0</v>
      </c>
      <c r="AJ144" s="33">
        <f t="shared" ca="1" si="289"/>
        <v>0</v>
      </c>
      <c r="AK144" s="33">
        <f t="shared" ca="1" si="289"/>
        <v>0</v>
      </c>
      <c r="AL144" s="33">
        <f t="shared" ca="1" si="289"/>
        <v>0</v>
      </c>
      <c r="AM144" s="55">
        <f t="shared" ca="1" si="289"/>
        <v>0</v>
      </c>
      <c r="AS144" s="98" t="str">
        <f>$E144&amp;"_"&amp;$A131&amp;"_"&amp;$B131</f>
        <v>溶接1_50100MFP JD00XA_CBU</v>
      </c>
      <c r="AT144" s="98" t="str">
        <f t="shared" ref="AT144" si="290">A135</f>
        <v>50100</v>
      </c>
      <c r="AU144" s="98" t="str">
        <f>A136</f>
        <v>MFP-JD00</v>
      </c>
      <c r="AW144" s="148" t="str">
        <f>E144</f>
        <v>溶接1</v>
      </c>
      <c r="AX144" s="152">
        <f t="shared" ca="1" si="286"/>
        <v>0</v>
      </c>
      <c r="AY144" s="152">
        <f t="shared" ca="1" si="286"/>
        <v>0</v>
      </c>
      <c r="AZ144" s="152">
        <f t="shared" ca="1" si="286"/>
        <v>0</v>
      </c>
      <c r="BA144" s="152">
        <f t="shared" ca="1" si="286"/>
        <v>0</v>
      </c>
      <c r="BB144" s="152">
        <f t="shared" ca="1" si="286"/>
        <v>0</v>
      </c>
      <c r="BC144" s="152">
        <f t="shared" ca="1" si="286"/>
        <v>0</v>
      </c>
      <c r="BD144" s="152">
        <f t="shared" ca="1" si="286"/>
        <v>0</v>
      </c>
      <c r="BE144" s="152">
        <f t="shared" ca="1" si="286"/>
        <v>0</v>
      </c>
      <c r="BF144" s="152">
        <f t="shared" ca="1" si="286"/>
        <v>0</v>
      </c>
      <c r="BG144" s="152">
        <f t="shared" ca="1" si="286"/>
        <v>0</v>
      </c>
      <c r="BH144" s="152">
        <f t="shared" ca="1" si="287"/>
        <v>0</v>
      </c>
      <c r="BI144" s="152">
        <f t="shared" ca="1" si="287"/>
        <v>0</v>
      </c>
      <c r="BJ144" s="152">
        <f t="shared" ca="1" si="287"/>
        <v>0</v>
      </c>
      <c r="BK144" s="152">
        <f t="shared" ca="1" si="287"/>
        <v>0</v>
      </c>
      <c r="BL144" s="152">
        <f t="shared" ca="1" si="287"/>
        <v>0</v>
      </c>
      <c r="BM144" s="152">
        <f t="shared" ca="1" si="287"/>
        <v>0</v>
      </c>
      <c r="BN144" s="152">
        <f t="shared" ca="1" si="287"/>
        <v>0</v>
      </c>
      <c r="BO144" s="152">
        <f t="shared" ca="1" si="287"/>
        <v>0</v>
      </c>
      <c r="BP144" s="152">
        <f t="shared" ca="1" si="287"/>
        <v>0</v>
      </c>
      <c r="BQ144" s="152">
        <f t="shared" ca="1" si="287"/>
        <v>0</v>
      </c>
      <c r="BR144" s="152">
        <f t="shared" ca="1" si="288"/>
        <v>0</v>
      </c>
      <c r="BS144" s="152">
        <f t="shared" ca="1" si="288"/>
        <v>0</v>
      </c>
      <c r="BT144" s="152">
        <f t="shared" ca="1" si="288"/>
        <v>0</v>
      </c>
      <c r="BU144" s="152">
        <f t="shared" ca="1" si="288"/>
        <v>0</v>
      </c>
      <c r="BV144" s="152">
        <f t="shared" ca="1" si="288"/>
        <v>0</v>
      </c>
      <c r="BW144" s="152">
        <f t="shared" ca="1" si="288"/>
        <v>0</v>
      </c>
      <c r="BX144" s="152">
        <f t="shared" ca="1" si="288"/>
        <v>0</v>
      </c>
      <c r="BY144" s="152">
        <f t="shared" ca="1" si="288"/>
        <v>0</v>
      </c>
      <c r="BZ144" s="153">
        <f t="shared" ca="1" si="288"/>
        <v>0</v>
      </c>
      <c r="CB144" s="145"/>
      <c r="CC144" s="38"/>
      <c r="CD144" s="38"/>
      <c r="CE144" s="146"/>
      <c r="CG144" s="433">
        <v>0</v>
      </c>
      <c r="CH144" s="434">
        <v>0</v>
      </c>
      <c r="CI144" s="434">
        <v>0</v>
      </c>
      <c r="CJ144" s="435">
        <v>0</v>
      </c>
    </row>
    <row r="145" spans="1:88" ht="15.5" thickBot="1" x14ac:dyDescent="0.4">
      <c r="A145" s="399">
        <f>COUNTIF(AT134:AT136,B145)</f>
        <v>0</v>
      </c>
      <c r="B145" s="309">
        <f>設定!$F$10</f>
        <v>0</v>
      </c>
      <c r="C145" s="309"/>
      <c r="D145" s="56"/>
      <c r="E145" s="2" t="str">
        <f t="shared" si="283"/>
        <v>マルチ</v>
      </c>
      <c r="F145" s="57">
        <f t="shared" si="283"/>
        <v>0</v>
      </c>
      <c r="G145" s="58">
        <f t="shared" si="283"/>
        <v>0</v>
      </c>
      <c r="H145" s="56"/>
      <c r="I145" s="56"/>
      <c r="J145" s="59">
        <f t="shared" ca="1" si="274"/>
        <v>0</v>
      </c>
      <c r="K145" s="59">
        <f t="shared" ref="K145:AM145" ca="1" si="291">K136+K139+K142</f>
        <v>0</v>
      </c>
      <c r="L145" s="59">
        <f t="shared" ca="1" si="291"/>
        <v>0</v>
      </c>
      <c r="M145" s="59">
        <f t="shared" ca="1" si="291"/>
        <v>0</v>
      </c>
      <c r="N145" s="59">
        <f t="shared" ca="1" si="291"/>
        <v>0</v>
      </c>
      <c r="O145" s="59">
        <f t="shared" ca="1" si="291"/>
        <v>0</v>
      </c>
      <c r="P145" s="59">
        <f t="shared" ca="1" si="291"/>
        <v>0</v>
      </c>
      <c r="Q145" s="59">
        <f t="shared" ca="1" si="291"/>
        <v>0</v>
      </c>
      <c r="R145" s="59">
        <f t="shared" ca="1" si="291"/>
        <v>0</v>
      </c>
      <c r="S145" s="59">
        <f t="shared" ca="1" si="291"/>
        <v>0</v>
      </c>
      <c r="T145" s="59">
        <f t="shared" ca="1" si="291"/>
        <v>0</v>
      </c>
      <c r="U145" s="59">
        <f t="shared" ca="1" si="291"/>
        <v>0</v>
      </c>
      <c r="V145" s="59">
        <f t="shared" ca="1" si="291"/>
        <v>0</v>
      </c>
      <c r="W145" s="59">
        <f t="shared" ca="1" si="291"/>
        <v>0</v>
      </c>
      <c r="X145" s="59">
        <f t="shared" ca="1" si="291"/>
        <v>0</v>
      </c>
      <c r="Y145" s="59">
        <f t="shared" ca="1" si="291"/>
        <v>0</v>
      </c>
      <c r="Z145" s="59">
        <f t="shared" ca="1" si="291"/>
        <v>0</v>
      </c>
      <c r="AA145" s="59">
        <f t="shared" ca="1" si="291"/>
        <v>0</v>
      </c>
      <c r="AB145" s="59">
        <f t="shared" ca="1" si="291"/>
        <v>0</v>
      </c>
      <c r="AC145" s="59">
        <f t="shared" ca="1" si="291"/>
        <v>0</v>
      </c>
      <c r="AD145" s="59">
        <f t="shared" ca="1" si="291"/>
        <v>0</v>
      </c>
      <c r="AE145" s="59">
        <f t="shared" ca="1" si="291"/>
        <v>0</v>
      </c>
      <c r="AF145" s="59">
        <f t="shared" ca="1" si="291"/>
        <v>0</v>
      </c>
      <c r="AG145" s="59">
        <f t="shared" ca="1" si="291"/>
        <v>0</v>
      </c>
      <c r="AH145" s="59">
        <f t="shared" ca="1" si="291"/>
        <v>0</v>
      </c>
      <c r="AI145" s="59">
        <f t="shared" ca="1" si="291"/>
        <v>0</v>
      </c>
      <c r="AJ145" s="59">
        <f t="shared" ca="1" si="291"/>
        <v>0</v>
      </c>
      <c r="AK145" s="59">
        <f t="shared" ca="1" si="291"/>
        <v>0</v>
      </c>
      <c r="AL145" s="59">
        <f t="shared" ca="1" si="291"/>
        <v>0</v>
      </c>
      <c r="AM145" s="60">
        <f t="shared" ca="1" si="291"/>
        <v>0</v>
      </c>
      <c r="AS145" s="99" t="str">
        <f>$E145&amp;"_"&amp;$A131&amp;"_"&amp;$B131</f>
        <v>マルチ_50100MFP JD00XA_CBU</v>
      </c>
      <c r="AT145" s="99" t="str">
        <f t="shared" ref="AT145" si="292">A135</f>
        <v>50100</v>
      </c>
      <c r="AU145" s="99" t="str">
        <f>A136</f>
        <v>MFP-JD00</v>
      </c>
      <c r="AW145" s="149" t="str">
        <f>E145</f>
        <v>マルチ</v>
      </c>
      <c r="AX145" s="154">
        <f t="shared" ca="1" si="286"/>
        <v>0</v>
      </c>
      <c r="AY145" s="154">
        <f t="shared" ca="1" si="286"/>
        <v>0</v>
      </c>
      <c r="AZ145" s="154">
        <f t="shared" ca="1" si="286"/>
        <v>0</v>
      </c>
      <c r="BA145" s="154">
        <f t="shared" ca="1" si="286"/>
        <v>0</v>
      </c>
      <c r="BB145" s="154">
        <f t="shared" ca="1" si="286"/>
        <v>0</v>
      </c>
      <c r="BC145" s="154">
        <f t="shared" ca="1" si="286"/>
        <v>0</v>
      </c>
      <c r="BD145" s="154">
        <f t="shared" ca="1" si="286"/>
        <v>0</v>
      </c>
      <c r="BE145" s="154">
        <f t="shared" ca="1" si="286"/>
        <v>0</v>
      </c>
      <c r="BF145" s="154">
        <f t="shared" ca="1" si="286"/>
        <v>0</v>
      </c>
      <c r="BG145" s="154">
        <f t="shared" ca="1" si="286"/>
        <v>0</v>
      </c>
      <c r="BH145" s="154">
        <f t="shared" ca="1" si="287"/>
        <v>0</v>
      </c>
      <c r="BI145" s="154">
        <f t="shared" ca="1" si="287"/>
        <v>0</v>
      </c>
      <c r="BJ145" s="154">
        <f t="shared" ca="1" si="287"/>
        <v>0</v>
      </c>
      <c r="BK145" s="154">
        <f t="shared" ca="1" si="287"/>
        <v>0</v>
      </c>
      <c r="BL145" s="154">
        <f t="shared" ca="1" si="287"/>
        <v>0</v>
      </c>
      <c r="BM145" s="154">
        <f t="shared" ca="1" si="287"/>
        <v>0</v>
      </c>
      <c r="BN145" s="154">
        <f t="shared" ca="1" si="287"/>
        <v>0</v>
      </c>
      <c r="BO145" s="154">
        <f t="shared" ca="1" si="287"/>
        <v>0</v>
      </c>
      <c r="BP145" s="154">
        <f t="shared" ca="1" si="287"/>
        <v>0</v>
      </c>
      <c r="BQ145" s="154">
        <f t="shared" ca="1" si="287"/>
        <v>0</v>
      </c>
      <c r="BR145" s="154">
        <f t="shared" ca="1" si="288"/>
        <v>0</v>
      </c>
      <c r="BS145" s="154">
        <f t="shared" ca="1" si="288"/>
        <v>0</v>
      </c>
      <c r="BT145" s="154">
        <f t="shared" ca="1" si="288"/>
        <v>0</v>
      </c>
      <c r="BU145" s="154">
        <f t="shared" ca="1" si="288"/>
        <v>0</v>
      </c>
      <c r="BV145" s="154">
        <f t="shared" ca="1" si="288"/>
        <v>0</v>
      </c>
      <c r="BW145" s="154">
        <f t="shared" ca="1" si="288"/>
        <v>0</v>
      </c>
      <c r="BX145" s="154">
        <f t="shared" ca="1" si="288"/>
        <v>0</v>
      </c>
      <c r="BY145" s="154">
        <f t="shared" ca="1" si="288"/>
        <v>0</v>
      </c>
      <c r="BZ145" s="155">
        <f t="shared" ca="1" si="288"/>
        <v>0</v>
      </c>
      <c r="CB145" s="422"/>
      <c r="CC145" s="423"/>
      <c r="CD145" s="423"/>
      <c r="CE145" s="424"/>
      <c r="CG145" s="436">
        <v>0</v>
      </c>
      <c r="CH145" s="437">
        <v>0</v>
      </c>
      <c r="CI145" s="437">
        <v>0</v>
      </c>
      <c r="CJ145" s="438">
        <v>0</v>
      </c>
    </row>
    <row r="146" spans="1:88" x14ac:dyDescent="0.35">
      <c r="A146" s="46" t="s">
        <v>1651</v>
      </c>
      <c r="B146" s="47" t="s">
        <v>2081</v>
      </c>
      <c r="C146" s="101"/>
      <c r="D146" s="128"/>
      <c r="E146" s="129"/>
      <c r="F146" s="129" t="s">
        <v>2130</v>
      </c>
      <c r="G146" s="130" t="str">
        <f>IF($B146="CKD","CKD",_xlfn.XLOOKUP($A146,AF所要量!$AF$4:$AF$1001,AF所要量!$AG$4:$AG$1001,"",,))</f>
        <v>MULTI</v>
      </c>
      <c r="H146" s="131"/>
      <c r="I146" s="132">
        <f>SUM(K146:N146)</f>
        <v>0</v>
      </c>
      <c r="J146" s="132">
        <f>SUM(O146:AM146)</f>
        <v>20</v>
      </c>
      <c r="K146" s="439">
        <f>CB146</f>
        <v>0</v>
      </c>
      <c r="L146" s="439">
        <f t="shared" ref="L146:L147" si="293">CC146</f>
        <v>0</v>
      </c>
      <c r="M146" s="439">
        <f t="shared" ref="M146:M147" si="294">CD146</f>
        <v>0</v>
      </c>
      <c r="N146" s="439">
        <f t="shared" ref="N146:N147" si="295">CE146</f>
        <v>0</v>
      </c>
      <c r="O146" s="132">
        <f>SUMIF(AF所要量!$AK$4:$AK$1001,$AS146,AF所要量!E$4:E$1001)</f>
        <v>0</v>
      </c>
      <c r="P146" s="132">
        <f>SUMIF(AF所要量!$AK$4:$AK$1001,$AS146,AF所要量!F$4:F$1001)</f>
        <v>0</v>
      </c>
      <c r="Q146" s="132">
        <f>SUMIF(AF所要量!$AK$4:$AK$1001,$AS146,AF所要量!G$4:G$1001)</f>
        <v>0</v>
      </c>
      <c r="R146" s="132">
        <f>SUMIF(AF所要量!$AK$4:$AK$1001,$AS146,AF所要量!H$4:H$1001)</f>
        <v>0</v>
      </c>
      <c r="S146" s="132">
        <f>SUMIF(AF所要量!$AK$4:$AK$1001,$AS146,AF所要量!I$4:I$1001)</f>
        <v>0</v>
      </c>
      <c r="T146" s="132">
        <f>SUMIF(AF所要量!$AK$4:$AK$1001,$AS146,AF所要量!J$4:J$1001)</f>
        <v>0</v>
      </c>
      <c r="U146" s="132">
        <f>SUMIF(AF所要量!$AK$4:$AK$1001,$AS146,AF所要量!K$4:K$1001)</f>
        <v>0</v>
      </c>
      <c r="V146" s="132">
        <f>SUMIF(AF所要量!$AK$4:$AK$1001,$AS146,AF所要量!L$4:L$1001)</f>
        <v>0</v>
      </c>
      <c r="W146" s="132">
        <f>SUMIF(AF所要量!$AK$4:$AK$1001,$AS146,AF所要量!M$4:M$1001)</f>
        <v>0</v>
      </c>
      <c r="X146" s="132">
        <f>SUMIF(AF所要量!$AK$4:$AK$1001,$AS146,AF所要量!N$4:N$1001)</f>
        <v>0</v>
      </c>
      <c r="Y146" s="132">
        <f>SUMIF(AF所要量!$AK$4:$AK$1001,$AS146,AF所要量!O$4:O$1001)</f>
        <v>0</v>
      </c>
      <c r="Z146" s="132">
        <f>SUMIF(AF所要量!$AK$4:$AK$1001,$AS146,AF所要量!P$4:P$1001)</f>
        <v>0</v>
      </c>
      <c r="AA146" s="132">
        <f>SUMIF(AF所要量!$AK$4:$AK$1001,$AS146,AF所要量!Q$4:Q$1001)</f>
        <v>0</v>
      </c>
      <c r="AB146" s="132">
        <f>SUMIF(AF所要量!$AK$4:$AK$1001,$AS146,AF所要量!R$4:R$1001)</f>
        <v>0</v>
      </c>
      <c r="AC146" s="132">
        <f>SUMIF(AF所要量!$AK$4:$AK$1001,$AS146,AF所要量!S$4:S$1001)</f>
        <v>0</v>
      </c>
      <c r="AD146" s="132">
        <f>SUMIF(AF所要量!$AK$4:$AK$1001,$AS146,AF所要量!T$4:T$1001)</f>
        <v>0</v>
      </c>
      <c r="AE146" s="132">
        <f>SUMIF(AF所要量!$AK$4:$AK$1001,$AS146,AF所要量!U$4:U$1001)</f>
        <v>20</v>
      </c>
      <c r="AF146" s="132">
        <f>SUMIF(AF所要量!$AK$4:$AK$1001,$AS146,AF所要量!V$4:V$1001)</f>
        <v>0</v>
      </c>
      <c r="AG146" s="132">
        <f>SUMIF(AF所要量!$AK$4:$AK$1001,$AS146,AF所要量!W$4:W$1001)</f>
        <v>0</v>
      </c>
      <c r="AH146" s="132">
        <f>SUMIF(AF所要量!$AK$4:$AK$1001,$AS146,AF所要量!X$4:X$1001)</f>
        <v>0</v>
      </c>
      <c r="AI146" s="132">
        <f>SUMIF(AF所要量!$AK$4:$AK$1001,$AS146,AF所要量!Y$4:Y$1001)</f>
        <v>0</v>
      </c>
      <c r="AJ146" s="132">
        <f>SUMIF(AF所要量!$AK$4:$AK$1001,$AS146,AF所要量!Z$4:Z$1001)</f>
        <v>0</v>
      </c>
      <c r="AK146" s="132">
        <f>SUMIF(AF所要量!$AK$4:$AK$1001,$AS146,AF所要量!AA$4:AA$1001)</f>
        <v>0</v>
      </c>
      <c r="AL146" s="132">
        <f>SUMIF(AF所要量!$AK$4:$AK$1001,$AS146,AF所要量!AB$4:AB$1001)</f>
        <v>0</v>
      </c>
      <c r="AM146" s="133">
        <f>SUMIF(AF所要量!$AK$4:$AK$1001,$AS146,AF所要量!AC$4:AC$1001)</f>
        <v>0</v>
      </c>
      <c r="AS146" s="2" t="str">
        <f>$A146&amp;"_"&amp;$B146</f>
        <v>50100MJH Y400XA_CBU</v>
      </c>
      <c r="AT146" s="96"/>
      <c r="AU146" s="63"/>
      <c r="AW146" s="142"/>
      <c r="AX146" s="143"/>
      <c r="AY146" s="143"/>
      <c r="AZ146" s="143"/>
      <c r="BA146" s="143"/>
      <c r="BB146" s="143"/>
      <c r="BC146" s="143"/>
      <c r="BD146" s="143"/>
      <c r="BE146" s="143"/>
      <c r="BF146" s="143"/>
      <c r="BG146" s="143"/>
      <c r="BH146" s="143"/>
      <c r="BI146" s="143"/>
      <c r="BJ146" s="143"/>
      <c r="BK146" s="143"/>
      <c r="BL146" s="143"/>
      <c r="BM146" s="143"/>
      <c r="BN146" s="143"/>
      <c r="BO146" s="143"/>
      <c r="BP146" s="143"/>
      <c r="BQ146" s="143"/>
      <c r="BR146" s="143"/>
      <c r="BS146" s="143"/>
      <c r="BT146" s="143"/>
      <c r="BU146" s="143"/>
      <c r="BV146" s="143"/>
      <c r="BW146" s="143"/>
      <c r="BX146" s="143"/>
      <c r="BY146" s="143"/>
      <c r="BZ146" s="144"/>
      <c r="CB146" s="425">
        <f t="shared" ref="CB146:CB147" si="296">CG146</f>
        <v>0</v>
      </c>
      <c r="CC146" s="271">
        <f t="shared" ref="CC146:CC147" si="297">CH146</f>
        <v>0</v>
      </c>
      <c r="CD146" s="271">
        <f t="shared" ref="CD146:CD147" si="298">CI146</f>
        <v>0</v>
      </c>
      <c r="CE146" s="272">
        <f t="shared" ref="CE146:CE147" si="299">CJ146</f>
        <v>0</v>
      </c>
      <c r="CG146" s="418">
        <v>0</v>
      </c>
      <c r="CH146" s="416">
        <v>0</v>
      </c>
      <c r="CI146" s="416">
        <v>0</v>
      </c>
      <c r="CJ146" s="419">
        <v>0</v>
      </c>
    </row>
    <row r="147" spans="1:88" x14ac:dyDescent="0.35">
      <c r="A147" s="119"/>
      <c r="B147" s="6"/>
      <c r="C147" s="120"/>
      <c r="D147" s="134"/>
      <c r="E147" s="135"/>
      <c r="F147" s="135"/>
      <c r="G147" s="136" t="str">
        <f>IF(B146="CKD","","SP")</f>
        <v>SP</v>
      </c>
      <c r="H147" s="137"/>
      <c r="I147" s="138">
        <f>SUM(K147:N147)</f>
        <v>0</v>
      </c>
      <c r="J147" s="138">
        <f>SUM(O147:AM147)</f>
        <v>0</v>
      </c>
      <c r="K147" s="440">
        <f t="shared" ref="K147" si="300">CB147</f>
        <v>0</v>
      </c>
      <c r="L147" s="440">
        <f t="shared" si="293"/>
        <v>0</v>
      </c>
      <c r="M147" s="440">
        <f t="shared" si="294"/>
        <v>0</v>
      </c>
      <c r="N147" s="440">
        <f t="shared" si="295"/>
        <v>0</v>
      </c>
      <c r="O147" s="138">
        <f>SUMIF(SP所要量!$AU$4:$AU$1001,$AS147,SP所要量!O$4:O$1001)</f>
        <v>0</v>
      </c>
      <c r="P147" s="138">
        <f>SUMIF(SP所要量!$AU$4:$AU$1001,$AS147,SP所要量!P$4:P$1001)</f>
        <v>0</v>
      </c>
      <c r="Q147" s="138">
        <f>SUMIF(SP所要量!$AU$4:$AU$1001,$AS147,SP所要量!Q$4:Q$1001)</f>
        <v>0</v>
      </c>
      <c r="R147" s="138">
        <f>SUMIF(SP所要量!$AU$4:$AU$1001,$AS147,SP所要量!R$4:R$1001)</f>
        <v>0</v>
      </c>
      <c r="S147" s="138">
        <f>SUMIF(SP所要量!$AU$4:$AU$1001,$AS147,SP所要量!S$4:S$1001)</f>
        <v>0</v>
      </c>
      <c r="T147" s="138">
        <f>SUMIF(SP所要量!$AU$4:$AU$1001,$AS147,SP所要量!T$4:T$1001)</f>
        <v>0</v>
      </c>
      <c r="U147" s="138">
        <f>SUMIF(SP所要量!$AU$4:$AU$1001,$AS147,SP所要量!U$4:U$1001)</f>
        <v>0</v>
      </c>
      <c r="V147" s="138">
        <f>SUMIF(SP所要量!$AU$4:$AU$1001,$AS147,SP所要量!V$4:V$1001)</f>
        <v>0</v>
      </c>
      <c r="W147" s="138">
        <f>SUMIF(SP所要量!$AU$4:$AU$1001,$AS147,SP所要量!W$4:W$1001)</f>
        <v>0</v>
      </c>
      <c r="X147" s="138">
        <f>SUMIF(SP所要量!$AU$4:$AU$1001,$AS147,SP所要量!X$4:X$1001)</f>
        <v>0</v>
      </c>
      <c r="Y147" s="138">
        <f>SUMIF(SP所要量!$AU$4:$AU$1001,$AS147,SP所要量!Y$4:Y$1001)</f>
        <v>0</v>
      </c>
      <c r="Z147" s="138">
        <f>SUMIF(SP所要量!$AU$4:$AU$1001,$AS147,SP所要量!Z$4:Z$1001)</f>
        <v>0</v>
      </c>
      <c r="AA147" s="138">
        <f>SUMIF(SP所要量!$AU$4:$AU$1001,$AS147,SP所要量!AA$4:AA$1001)</f>
        <v>0</v>
      </c>
      <c r="AB147" s="138">
        <f>SUMIF(SP所要量!$AU$4:$AU$1001,$AS147,SP所要量!AB$4:AB$1001)</f>
        <v>0</v>
      </c>
      <c r="AC147" s="138">
        <f>SUMIF(SP所要量!$AU$4:$AU$1001,$AS147,SP所要量!AC$4:AC$1001)</f>
        <v>0</v>
      </c>
      <c r="AD147" s="138">
        <f>SUMIF(SP所要量!$AU$4:$AU$1001,$AS147,SP所要量!AD$4:AD$1001)</f>
        <v>0</v>
      </c>
      <c r="AE147" s="138">
        <f>SUMIF(SP所要量!$AU$4:$AU$1001,$AS147,SP所要量!AE$4:AE$1001)</f>
        <v>0</v>
      </c>
      <c r="AF147" s="138">
        <f>SUMIF(SP所要量!$AU$4:$AU$1001,$AS147,SP所要量!AF$4:AF$1001)</f>
        <v>0</v>
      </c>
      <c r="AG147" s="138">
        <f>SUMIF(SP所要量!$AU$4:$AU$1001,$AS147,SP所要量!AG$4:AG$1001)</f>
        <v>0</v>
      </c>
      <c r="AH147" s="138">
        <f>SUMIF(SP所要量!$AU$4:$AU$1001,$AS147,SP所要量!AH$4:AH$1001)</f>
        <v>0</v>
      </c>
      <c r="AI147" s="138">
        <f>SUMIF(SP所要量!$AU$4:$AU$1001,$AS147,SP所要量!AI$4:AI$1001)</f>
        <v>0</v>
      </c>
      <c r="AJ147" s="138">
        <f>SUMIF(SP所要量!$AU$4:$AU$1001,$AS147,SP所要量!AJ$4:AJ$1001)</f>
        <v>0</v>
      </c>
      <c r="AK147" s="138">
        <f>SUMIF(SP所要量!$AU$4:$AU$1001,$AS147,SP所要量!AK$4:AK$1001)</f>
        <v>0</v>
      </c>
      <c r="AL147" s="138">
        <f>SUMIF(SP所要量!$AU$4:$AU$1001,$AS147,SP所要量!AL$4:AL$1001)</f>
        <v>0</v>
      </c>
      <c r="AM147" s="139">
        <f>SUMIF(SP所要量!$AU$4:$AU$1001,$AS147,SP所要量!AM$4:AM$1001)</f>
        <v>0</v>
      </c>
      <c r="AS147" s="2" t="str">
        <f>IF($B146="CKD",0,$A146&amp;"_"&amp;"SP")</f>
        <v>50100MJH Y400XA_SP</v>
      </c>
      <c r="AT147" s="38"/>
      <c r="AU147" s="62"/>
      <c r="AW147" s="145"/>
      <c r="AX147" s="38"/>
      <c r="AY147" s="38"/>
      <c r="AZ147" s="38"/>
      <c r="BA147" s="38"/>
      <c r="BB147" s="38"/>
      <c r="BC147" s="38"/>
      <c r="BD147" s="38"/>
      <c r="BE147" s="38"/>
      <c r="BF147" s="38"/>
      <c r="BG147" s="38"/>
      <c r="BH147" s="38"/>
      <c r="BI147" s="38"/>
      <c r="BJ147" s="38"/>
      <c r="BK147" s="38"/>
      <c r="BL147" s="38"/>
      <c r="BM147" s="38"/>
      <c r="BN147" s="38"/>
      <c r="BO147" s="38"/>
      <c r="BP147" s="38"/>
      <c r="BQ147" s="38"/>
      <c r="BR147" s="38"/>
      <c r="BS147" s="38"/>
      <c r="BT147" s="38"/>
      <c r="BU147" s="38"/>
      <c r="BV147" s="38"/>
      <c r="BW147" s="38"/>
      <c r="BX147" s="38"/>
      <c r="BY147" s="38"/>
      <c r="BZ147" s="146"/>
      <c r="CB147" s="426">
        <f t="shared" si="296"/>
        <v>0</v>
      </c>
      <c r="CC147" s="273">
        <f t="shared" si="297"/>
        <v>0</v>
      </c>
      <c r="CD147" s="273">
        <f t="shared" si="298"/>
        <v>0</v>
      </c>
      <c r="CE147" s="274">
        <f t="shared" si="299"/>
        <v>0</v>
      </c>
      <c r="CG147" s="420">
        <v>0</v>
      </c>
      <c r="CH147" s="417">
        <v>0</v>
      </c>
      <c r="CI147" s="417">
        <v>0</v>
      </c>
      <c r="CJ147" s="421">
        <v>0</v>
      </c>
    </row>
    <row r="148" spans="1:88" x14ac:dyDescent="0.35">
      <c r="A148" s="119"/>
      <c r="B148" s="6"/>
      <c r="C148" s="120"/>
      <c r="D148" s="121"/>
      <c r="E148" s="115"/>
      <c r="F148" s="115"/>
      <c r="G148" s="116" t="s">
        <v>2131</v>
      </c>
      <c r="H148" s="117"/>
      <c r="I148" s="113">
        <f>SUM(K148:N148)</f>
        <v>0</v>
      </c>
      <c r="J148" s="126">
        <f>SUM(O148:AM148)</f>
        <v>20</v>
      </c>
      <c r="K148" s="113">
        <f t="shared" ref="K148:AM148" si="301">SUM(K146:K147)</f>
        <v>0</v>
      </c>
      <c r="L148" s="113">
        <f t="shared" si="301"/>
        <v>0</v>
      </c>
      <c r="M148" s="113">
        <f t="shared" si="301"/>
        <v>0</v>
      </c>
      <c r="N148" s="113">
        <f t="shared" si="301"/>
        <v>0</v>
      </c>
      <c r="O148" s="122">
        <f t="shared" si="301"/>
        <v>0</v>
      </c>
      <c r="P148" s="113">
        <f t="shared" si="301"/>
        <v>0</v>
      </c>
      <c r="Q148" s="113">
        <f t="shared" si="301"/>
        <v>0</v>
      </c>
      <c r="R148" s="113">
        <f t="shared" si="301"/>
        <v>0</v>
      </c>
      <c r="S148" s="113">
        <f t="shared" si="301"/>
        <v>0</v>
      </c>
      <c r="T148" s="113">
        <f t="shared" si="301"/>
        <v>0</v>
      </c>
      <c r="U148" s="113">
        <f t="shared" si="301"/>
        <v>0</v>
      </c>
      <c r="V148" s="113">
        <f t="shared" si="301"/>
        <v>0</v>
      </c>
      <c r="W148" s="113">
        <f t="shared" si="301"/>
        <v>0</v>
      </c>
      <c r="X148" s="113">
        <f t="shared" si="301"/>
        <v>0</v>
      </c>
      <c r="Y148" s="113">
        <f t="shared" si="301"/>
        <v>0</v>
      </c>
      <c r="Z148" s="113">
        <f t="shared" si="301"/>
        <v>0</v>
      </c>
      <c r="AA148" s="113">
        <f t="shared" si="301"/>
        <v>0</v>
      </c>
      <c r="AB148" s="113">
        <f t="shared" si="301"/>
        <v>0</v>
      </c>
      <c r="AC148" s="113">
        <f t="shared" si="301"/>
        <v>0</v>
      </c>
      <c r="AD148" s="113">
        <f t="shared" si="301"/>
        <v>0</v>
      </c>
      <c r="AE148" s="113">
        <f t="shared" si="301"/>
        <v>20</v>
      </c>
      <c r="AF148" s="113">
        <f t="shared" si="301"/>
        <v>0</v>
      </c>
      <c r="AG148" s="113">
        <f t="shared" si="301"/>
        <v>0</v>
      </c>
      <c r="AH148" s="113">
        <f t="shared" si="301"/>
        <v>0</v>
      </c>
      <c r="AI148" s="113">
        <f t="shared" si="301"/>
        <v>0</v>
      </c>
      <c r="AJ148" s="113">
        <f t="shared" si="301"/>
        <v>0</v>
      </c>
      <c r="AK148" s="113">
        <f t="shared" si="301"/>
        <v>0</v>
      </c>
      <c r="AL148" s="113">
        <f t="shared" si="301"/>
        <v>0</v>
      </c>
      <c r="AM148" s="118">
        <f t="shared" si="301"/>
        <v>0</v>
      </c>
      <c r="AS148" s="61"/>
      <c r="AT148" s="38"/>
      <c r="AU148" s="62"/>
      <c r="AW148" s="145"/>
      <c r="AX148" s="38"/>
      <c r="AY148" s="38"/>
      <c r="AZ148" s="38"/>
      <c r="BA148" s="38"/>
      <c r="BB148" s="38"/>
      <c r="BC148" s="38"/>
      <c r="BD148" s="38"/>
      <c r="BE148" s="38"/>
      <c r="BF148" s="38"/>
      <c r="BG148" s="38"/>
      <c r="BH148" s="38"/>
      <c r="BI148" s="38"/>
      <c r="BJ148" s="38"/>
      <c r="BK148" s="38"/>
      <c r="BL148" s="38"/>
      <c r="BM148" s="38"/>
      <c r="BN148" s="38"/>
      <c r="BO148" s="38"/>
      <c r="BP148" s="38"/>
      <c r="BQ148" s="38"/>
      <c r="BR148" s="38"/>
      <c r="BS148" s="38"/>
      <c r="BT148" s="38"/>
      <c r="BU148" s="38"/>
      <c r="BV148" s="38"/>
      <c r="BW148" s="38"/>
      <c r="BX148" s="38"/>
      <c r="BY148" s="38"/>
      <c r="BZ148" s="146"/>
      <c r="CB148" s="145"/>
      <c r="CC148" s="38"/>
      <c r="CD148" s="38"/>
      <c r="CE148" s="146"/>
      <c r="CG148" s="433">
        <v>0</v>
      </c>
      <c r="CH148" s="434">
        <v>0</v>
      </c>
      <c r="CI148" s="434">
        <v>0</v>
      </c>
      <c r="CJ148" s="435">
        <v>0</v>
      </c>
    </row>
    <row r="149" spans="1:88" x14ac:dyDescent="0.35">
      <c r="A149" s="48" t="s">
        <v>2088</v>
      </c>
      <c r="B149" s="6"/>
      <c r="C149" s="6"/>
      <c r="D149" s="22" t="s">
        <v>2058</v>
      </c>
      <c r="E149" s="304" t="s">
        <v>20</v>
      </c>
      <c r="F149" s="42"/>
      <c r="G149" s="25"/>
      <c r="H149" s="21"/>
      <c r="I149" s="26"/>
      <c r="J149" s="24">
        <f t="shared" ref="J149:J151" ca="1" si="302">SUM(K149:AM149)</f>
        <v>0</v>
      </c>
      <c r="K149" s="24">
        <f t="shared" ref="K149:AM149" ca="1" si="303">IF(AND($H149="優先L",$I149&gt;0),OFFSET(K148,0,$I149),0)</f>
        <v>0</v>
      </c>
      <c r="L149" s="24">
        <f t="shared" ca="1" si="303"/>
        <v>0</v>
      </c>
      <c r="M149" s="24">
        <f t="shared" ca="1" si="303"/>
        <v>0</v>
      </c>
      <c r="N149" s="24">
        <f t="shared" ca="1" si="303"/>
        <v>0</v>
      </c>
      <c r="O149" s="24">
        <f t="shared" ca="1" si="303"/>
        <v>0</v>
      </c>
      <c r="P149" s="24">
        <f t="shared" ca="1" si="303"/>
        <v>0</v>
      </c>
      <c r="Q149" s="24">
        <f t="shared" ca="1" si="303"/>
        <v>0</v>
      </c>
      <c r="R149" s="24">
        <f t="shared" ca="1" si="303"/>
        <v>0</v>
      </c>
      <c r="S149" s="24">
        <f t="shared" ca="1" si="303"/>
        <v>0</v>
      </c>
      <c r="T149" s="24">
        <f t="shared" ca="1" si="303"/>
        <v>0</v>
      </c>
      <c r="U149" s="24">
        <f t="shared" ca="1" si="303"/>
        <v>0</v>
      </c>
      <c r="V149" s="24">
        <f t="shared" ca="1" si="303"/>
        <v>0</v>
      </c>
      <c r="W149" s="24">
        <f t="shared" ca="1" si="303"/>
        <v>0</v>
      </c>
      <c r="X149" s="24">
        <f t="shared" ca="1" si="303"/>
        <v>0</v>
      </c>
      <c r="Y149" s="24">
        <f t="shared" ca="1" si="303"/>
        <v>0</v>
      </c>
      <c r="Z149" s="24">
        <f t="shared" ca="1" si="303"/>
        <v>0</v>
      </c>
      <c r="AA149" s="24">
        <f t="shared" ca="1" si="303"/>
        <v>0</v>
      </c>
      <c r="AB149" s="24">
        <f t="shared" ca="1" si="303"/>
        <v>0</v>
      </c>
      <c r="AC149" s="24">
        <f t="shared" ca="1" si="303"/>
        <v>0</v>
      </c>
      <c r="AD149" s="24">
        <f t="shared" ca="1" si="303"/>
        <v>0</v>
      </c>
      <c r="AE149" s="24">
        <f t="shared" ca="1" si="303"/>
        <v>0</v>
      </c>
      <c r="AF149" s="24">
        <f t="shared" ca="1" si="303"/>
        <v>0</v>
      </c>
      <c r="AG149" s="24">
        <f t="shared" ca="1" si="303"/>
        <v>0</v>
      </c>
      <c r="AH149" s="24">
        <f t="shared" ca="1" si="303"/>
        <v>0</v>
      </c>
      <c r="AI149" s="24">
        <f t="shared" ca="1" si="303"/>
        <v>0</v>
      </c>
      <c r="AJ149" s="24">
        <f t="shared" ca="1" si="303"/>
        <v>0</v>
      </c>
      <c r="AK149" s="24">
        <f t="shared" ca="1" si="303"/>
        <v>0</v>
      </c>
      <c r="AL149" s="24">
        <f t="shared" ca="1" si="303"/>
        <v>0</v>
      </c>
      <c r="AM149" s="49">
        <f t="shared" ca="1" si="303"/>
        <v>0</v>
      </c>
      <c r="AS149" s="61"/>
      <c r="AT149" s="5" t="str">
        <f t="shared" ref="AT149" si="304">IF(G149&gt;0,E149,"")</f>
        <v/>
      </c>
      <c r="AU149" s="62"/>
      <c r="AW149" s="145"/>
      <c r="AX149" s="38"/>
      <c r="AY149" s="38"/>
      <c r="AZ149" s="38"/>
      <c r="BA149" s="38"/>
      <c r="BB149" s="38"/>
      <c r="BC149" s="38"/>
      <c r="BD149" s="38"/>
      <c r="BE149" s="38"/>
      <c r="BF149" s="38"/>
      <c r="BG149" s="38"/>
      <c r="BH149" s="38"/>
      <c r="BI149" s="38"/>
      <c r="BJ149" s="38"/>
      <c r="BK149" s="38"/>
      <c r="BL149" s="38"/>
      <c r="BM149" s="38"/>
      <c r="BN149" s="38"/>
      <c r="BO149" s="38"/>
      <c r="BP149" s="38"/>
      <c r="BQ149" s="38"/>
      <c r="BR149" s="38"/>
      <c r="BS149" s="38"/>
      <c r="BT149" s="38"/>
      <c r="BU149" s="38"/>
      <c r="BV149" s="38"/>
      <c r="BW149" s="38"/>
      <c r="BX149" s="38"/>
      <c r="BY149" s="38"/>
      <c r="BZ149" s="146"/>
      <c r="CB149" s="145"/>
      <c r="CC149" s="38"/>
      <c r="CD149" s="38"/>
      <c r="CE149" s="146"/>
      <c r="CG149" s="433">
        <v>0</v>
      </c>
      <c r="CH149" s="434">
        <v>0</v>
      </c>
      <c r="CI149" s="434">
        <v>0</v>
      </c>
      <c r="CJ149" s="435">
        <v>0</v>
      </c>
    </row>
    <row r="150" spans="1:88" x14ac:dyDescent="0.35">
      <c r="A150" s="50" t="str">
        <f>MID(A146,1,5)</f>
        <v>50100</v>
      </c>
      <c r="B150" s="6"/>
      <c r="C150" s="6"/>
      <c r="D150" s="6"/>
      <c r="E150" s="304" t="s">
        <v>78</v>
      </c>
      <c r="F150" s="42"/>
      <c r="G150" s="25"/>
      <c r="H150" s="21"/>
      <c r="I150" s="26"/>
      <c r="J150" s="24">
        <f t="shared" ca="1" si="302"/>
        <v>0</v>
      </c>
      <c r="K150" s="24">
        <f ca="1">IF(AND($H150="優先L",$I150&gt;0),OFFSET(K148,0,$I150),0)</f>
        <v>0</v>
      </c>
      <c r="L150" s="24">
        <f t="shared" ref="L150:AM150" ca="1" si="305">IF(AND($H150="優先L",$I150&gt;0),OFFSET(L148,0,$I150),0)</f>
        <v>0</v>
      </c>
      <c r="M150" s="24">
        <f t="shared" ca="1" si="305"/>
        <v>0</v>
      </c>
      <c r="N150" s="24">
        <f t="shared" ca="1" si="305"/>
        <v>0</v>
      </c>
      <c r="O150" s="24">
        <f t="shared" ca="1" si="305"/>
        <v>0</v>
      </c>
      <c r="P150" s="24">
        <f t="shared" ca="1" si="305"/>
        <v>0</v>
      </c>
      <c r="Q150" s="24">
        <f t="shared" ca="1" si="305"/>
        <v>0</v>
      </c>
      <c r="R150" s="24">
        <f t="shared" ca="1" si="305"/>
        <v>0</v>
      </c>
      <c r="S150" s="24">
        <f t="shared" ca="1" si="305"/>
        <v>0</v>
      </c>
      <c r="T150" s="24">
        <f t="shared" ca="1" si="305"/>
        <v>0</v>
      </c>
      <c r="U150" s="24">
        <f t="shared" ca="1" si="305"/>
        <v>0</v>
      </c>
      <c r="V150" s="24">
        <f t="shared" ca="1" si="305"/>
        <v>0</v>
      </c>
      <c r="W150" s="24">
        <f t="shared" ca="1" si="305"/>
        <v>0</v>
      </c>
      <c r="X150" s="24">
        <f t="shared" ca="1" si="305"/>
        <v>0</v>
      </c>
      <c r="Y150" s="24">
        <f t="shared" ca="1" si="305"/>
        <v>0</v>
      </c>
      <c r="Z150" s="24">
        <f t="shared" ca="1" si="305"/>
        <v>0</v>
      </c>
      <c r="AA150" s="24">
        <f t="shared" ca="1" si="305"/>
        <v>0</v>
      </c>
      <c r="AB150" s="24">
        <f t="shared" ca="1" si="305"/>
        <v>0</v>
      </c>
      <c r="AC150" s="24">
        <f t="shared" ca="1" si="305"/>
        <v>0</v>
      </c>
      <c r="AD150" s="24">
        <f t="shared" ca="1" si="305"/>
        <v>0</v>
      </c>
      <c r="AE150" s="24">
        <f t="shared" ca="1" si="305"/>
        <v>0</v>
      </c>
      <c r="AF150" s="24">
        <f t="shared" ca="1" si="305"/>
        <v>0</v>
      </c>
      <c r="AG150" s="24">
        <f t="shared" ca="1" si="305"/>
        <v>0</v>
      </c>
      <c r="AH150" s="24">
        <f t="shared" ca="1" si="305"/>
        <v>0</v>
      </c>
      <c r="AI150" s="24">
        <f t="shared" ca="1" si="305"/>
        <v>0</v>
      </c>
      <c r="AJ150" s="24">
        <f t="shared" ca="1" si="305"/>
        <v>0</v>
      </c>
      <c r="AK150" s="24">
        <f t="shared" ca="1" si="305"/>
        <v>0</v>
      </c>
      <c r="AL150" s="24">
        <f t="shared" ca="1" si="305"/>
        <v>0</v>
      </c>
      <c r="AM150" s="49">
        <f t="shared" ca="1" si="305"/>
        <v>0</v>
      </c>
      <c r="AS150" s="61"/>
      <c r="AT150" s="6" t="str">
        <f t="shared" si="205"/>
        <v/>
      </c>
      <c r="AU150" s="62"/>
      <c r="AW150" s="145"/>
      <c r="AX150" s="38"/>
      <c r="AY150" s="38"/>
      <c r="AZ150" s="38"/>
      <c r="BA150" s="38"/>
      <c r="BB150" s="38"/>
      <c r="BC150" s="38"/>
      <c r="BD150" s="38"/>
      <c r="BE150" s="38"/>
      <c r="BF150" s="38"/>
      <c r="BG150" s="38"/>
      <c r="BH150" s="38"/>
      <c r="BI150" s="38"/>
      <c r="BJ150" s="38"/>
      <c r="BK150" s="38"/>
      <c r="BL150" s="38"/>
      <c r="BM150" s="38"/>
      <c r="BN150" s="38"/>
      <c r="BO150" s="38"/>
      <c r="BP150" s="38"/>
      <c r="BQ150" s="38"/>
      <c r="BR150" s="38"/>
      <c r="BS150" s="38"/>
      <c r="BT150" s="38"/>
      <c r="BU150" s="38"/>
      <c r="BV150" s="38"/>
      <c r="BW150" s="38"/>
      <c r="BX150" s="38"/>
      <c r="BY150" s="38"/>
      <c r="BZ150" s="146"/>
      <c r="CB150" s="145"/>
      <c r="CC150" s="38"/>
      <c r="CD150" s="38"/>
      <c r="CE150" s="146"/>
      <c r="CG150" s="433">
        <v>0</v>
      </c>
      <c r="CH150" s="434">
        <v>0</v>
      </c>
      <c r="CI150" s="434">
        <v>0</v>
      </c>
      <c r="CJ150" s="435">
        <v>0</v>
      </c>
    </row>
    <row r="151" spans="1:88" x14ac:dyDescent="0.35">
      <c r="A151" s="50" t="str">
        <f>MID(A146,6,3)&amp;"-"&amp;MID(A146,10,4)</f>
        <v>MJH-Y400</v>
      </c>
      <c r="B151" s="6"/>
      <c r="C151" s="6"/>
      <c r="D151" s="7"/>
      <c r="E151" s="304" t="s">
        <v>79</v>
      </c>
      <c r="F151" s="42"/>
      <c r="G151" s="25">
        <v>150</v>
      </c>
      <c r="H151" s="21" t="s">
        <v>2052</v>
      </c>
      <c r="I151" s="26">
        <v>2</v>
      </c>
      <c r="J151" s="24">
        <f t="shared" ca="1" si="302"/>
        <v>20</v>
      </c>
      <c r="K151" s="24">
        <f ca="1">IF(AND($H151="優先L",$I151&gt;0),OFFSET(K148,0,$I151),0)</f>
        <v>0</v>
      </c>
      <c r="L151" s="24">
        <f t="shared" ref="L151:AM151" ca="1" si="306">IF(AND($H151="優先L",$I151&gt;0),OFFSET(L148,0,$I151),0)</f>
        <v>0</v>
      </c>
      <c r="M151" s="24">
        <f t="shared" ca="1" si="306"/>
        <v>0</v>
      </c>
      <c r="N151" s="24">
        <f t="shared" ca="1" si="306"/>
        <v>0</v>
      </c>
      <c r="O151" s="24">
        <f t="shared" ca="1" si="306"/>
        <v>0</v>
      </c>
      <c r="P151" s="24">
        <f t="shared" ca="1" si="306"/>
        <v>0</v>
      </c>
      <c r="Q151" s="24">
        <f t="shared" ca="1" si="306"/>
        <v>0</v>
      </c>
      <c r="R151" s="24">
        <f t="shared" ca="1" si="306"/>
        <v>0</v>
      </c>
      <c r="S151" s="24">
        <f t="shared" ca="1" si="306"/>
        <v>0</v>
      </c>
      <c r="T151" s="24">
        <f t="shared" ca="1" si="306"/>
        <v>0</v>
      </c>
      <c r="U151" s="24">
        <f t="shared" ca="1" si="306"/>
        <v>0</v>
      </c>
      <c r="V151" s="24">
        <f t="shared" ca="1" si="306"/>
        <v>0</v>
      </c>
      <c r="W151" s="24">
        <f t="shared" ca="1" si="306"/>
        <v>0</v>
      </c>
      <c r="X151" s="24">
        <f t="shared" ca="1" si="306"/>
        <v>0</v>
      </c>
      <c r="Y151" s="24">
        <f t="shared" ca="1" si="306"/>
        <v>0</v>
      </c>
      <c r="Z151" s="24">
        <f t="shared" ca="1" si="306"/>
        <v>0</v>
      </c>
      <c r="AA151" s="24">
        <f t="shared" ca="1" si="306"/>
        <v>0</v>
      </c>
      <c r="AB151" s="24">
        <f t="shared" ca="1" si="306"/>
        <v>0</v>
      </c>
      <c r="AC151" s="24">
        <f t="shared" ca="1" si="306"/>
        <v>20</v>
      </c>
      <c r="AD151" s="24">
        <f t="shared" ca="1" si="306"/>
        <v>0</v>
      </c>
      <c r="AE151" s="24">
        <f t="shared" ca="1" si="306"/>
        <v>0</v>
      </c>
      <c r="AF151" s="24">
        <f t="shared" ca="1" si="306"/>
        <v>0</v>
      </c>
      <c r="AG151" s="24">
        <f t="shared" ca="1" si="306"/>
        <v>0</v>
      </c>
      <c r="AH151" s="24">
        <f t="shared" ca="1" si="306"/>
        <v>0</v>
      </c>
      <c r="AI151" s="24">
        <f t="shared" ca="1" si="306"/>
        <v>0</v>
      </c>
      <c r="AJ151" s="24">
        <f t="shared" ca="1" si="306"/>
        <v>0</v>
      </c>
      <c r="AK151" s="24">
        <f t="shared" ca="1" si="306"/>
        <v>0</v>
      </c>
      <c r="AL151" s="24">
        <f t="shared" ca="1" si="306"/>
        <v>0</v>
      </c>
      <c r="AM151" s="49">
        <f t="shared" ca="1" si="306"/>
        <v>0</v>
      </c>
      <c r="AS151" s="61"/>
      <c r="AT151" s="7" t="str">
        <f t="shared" si="205"/>
        <v>マルチ</v>
      </c>
      <c r="AU151" s="62"/>
      <c r="AW151" s="145"/>
      <c r="AX151" s="38"/>
      <c r="AY151" s="38"/>
      <c r="AZ151" s="38"/>
      <c r="BA151" s="38"/>
      <c r="BB151" s="38"/>
      <c r="BC151" s="38"/>
      <c r="BD151" s="38"/>
      <c r="BE151" s="38"/>
      <c r="BF151" s="38"/>
      <c r="BG151" s="38"/>
      <c r="BH151" s="38"/>
      <c r="BI151" s="38"/>
      <c r="BJ151" s="38"/>
      <c r="BK151" s="38"/>
      <c r="BL151" s="38"/>
      <c r="BM151" s="38"/>
      <c r="BN151" s="38"/>
      <c r="BO151" s="38"/>
      <c r="BP151" s="38"/>
      <c r="BQ151" s="38"/>
      <c r="BR151" s="38"/>
      <c r="BS151" s="38"/>
      <c r="BT151" s="38"/>
      <c r="BU151" s="38"/>
      <c r="BV151" s="38"/>
      <c r="BW151" s="38"/>
      <c r="BX151" s="38"/>
      <c r="BY151" s="38"/>
      <c r="BZ151" s="146"/>
      <c r="CB151" s="145"/>
      <c r="CC151" s="38"/>
      <c r="CD151" s="38"/>
      <c r="CE151" s="146"/>
      <c r="CG151" s="433">
        <v>0</v>
      </c>
      <c r="CH151" s="434">
        <v>0</v>
      </c>
      <c r="CI151" s="434">
        <v>0</v>
      </c>
      <c r="CJ151" s="435">
        <v>0</v>
      </c>
    </row>
    <row r="152" spans="1:88" x14ac:dyDescent="0.35">
      <c r="A152" s="48"/>
      <c r="B152" s="6"/>
      <c r="C152" s="6"/>
      <c r="D152" s="22" t="s">
        <v>2132</v>
      </c>
      <c r="E152" s="2" t="str">
        <f>E149</f>
        <v>MC</v>
      </c>
      <c r="F152" s="5"/>
      <c r="G152" s="5"/>
      <c r="H152" s="27"/>
      <c r="I152" s="5"/>
      <c r="J152" s="550">
        <f>SUM(K152:AM154)</f>
        <v>0</v>
      </c>
      <c r="K152" s="29"/>
      <c r="L152" s="29"/>
      <c r="M152" s="29"/>
      <c r="N152" s="29"/>
      <c r="O152" s="29"/>
      <c r="P152" s="29"/>
      <c r="Q152" s="29"/>
      <c r="R152" s="29"/>
      <c r="S152" s="29"/>
      <c r="T152" s="29"/>
      <c r="U152" s="29"/>
      <c r="V152" s="29"/>
      <c r="W152" s="29"/>
      <c r="X152" s="29"/>
      <c r="Y152" s="29"/>
      <c r="Z152" s="29"/>
      <c r="AA152" s="29"/>
      <c r="AB152" s="29"/>
      <c r="AC152" s="29"/>
      <c r="AD152" s="29"/>
      <c r="AE152" s="29"/>
      <c r="AF152" s="29"/>
      <c r="AG152" s="29"/>
      <c r="AH152" s="29"/>
      <c r="AI152" s="29"/>
      <c r="AJ152" s="29"/>
      <c r="AK152" s="29"/>
      <c r="AL152" s="29"/>
      <c r="AM152" s="51"/>
      <c r="AS152" s="61"/>
      <c r="AT152" s="38"/>
      <c r="AU152" s="62"/>
      <c r="AW152" s="145"/>
      <c r="AX152" s="38"/>
      <c r="AY152" s="38"/>
      <c r="AZ152" s="38"/>
      <c r="BA152" s="38"/>
      <c r="BB152" s="38"/>
      <c r="BC152" s="38"/>
      <c r="BD152" s="38"/>
      <c r="BE152" s="38"/>
      <c r="BF152" s="38"/>
      <c r="BG152" s="38"/>
      <c r="BH152" s="38"/>
      <c r="BI152" s="38"/>
      <c r="BJ152" s="38"/>
      <c r="BK152" s="38"/>
      <c r="BL152" s="38"/>
      <c r="BM152" s="38"/>
      <c r="BN152" s="38"/>
      <c r="BO152" s="38"/>
      <c r="BP152" s="38"/>
      <c r="BQ152" s="38"/>
      <c r="BR152" s="38"/>
      <c r="BS152" s="38"/>
      <c r="BT152" s="38"/>
      <c r="BU152" s="38"/>
      <c r="BV152" s="38"/>
      <c r="BW152" s="38"/>
      <c r="BX152" s="38"/>
      <c r="BY152" s="38"/>
      <c r="BZ152" s="146"/>
      <c r="CB152" s="145"/>
      <c r="CC152" s="38"/>
      <c r="CD152" s="38"/>
      <c r="CE152" s="146"/>
      <c r="CG152" s="430"/>
      <c r="CH152" s="9"/>
      <c r="CI152" s="9"/>
      <c r="CJ152" s="431"/>
    </row>
    <row r="153" spans="1:88" x14ac:dyDescent="0.35">
      <c r="A153" s="48"/>
      <c r="B153" s="7"/>
      <c r="C153" s="7"/>
      <c r="D153" s="444" t="s">
        <v>2376</v>
      </c>
      <c r="E153" s="2" t="str">
        <f>E150</f>
        <v>溶接1</v>
      </c>
      <c r="F153" s="6"/>
      <c r="G153" s="6"/>
      <c r="H153" s="27"/>
      <c r="I153" s="6"/>
      <c r="J153" s="551"/>
      <c r="K153" s="30"/>
      <c r="L153" s="30"/>
      <c r="M153" s="30"/>
      <c r="N153" s="30"/>
      <c r="O153" s="30"/>
      <c r="P153" s="30"/>
      <c r="Q153" s="30"/>
      <c r="R153" s="30"/>
      <c r="S153" s="30"/>
      <c r="T153" s="30"/>
      <c r="U153" s="30"/>
      <c r="V153" s="30"/>
      <c r="W153" s="30"/>
      <c r="X153" s="30"/>
      <c r="Y153" s="30"/>
      <c r="Z153" s="30"/>
      <c r="AA153" s="30"/>
      <c r="AB153" s="30"/>
      <c r="AC153" s="30"/>
      <c r="AD153" s="30"/>
      <c r="AE153" s="30"/>
      <c r="AF153" s="30"/>
      <c r="AG153" s="30"/>
      <c r="AH153" s="30"/>
      <c r="AI153" s="30"/>
      <c r="AJ153" s="30"/>
      <c r="AK153" s="30"/>
      <c r="AL153" s="30"/>
      <c r="AM153" s="52"/>
      <c r="AS153" s="61"/>
      <c r="AT153" s="38"/>
      <c r="AU153" s="62"/>
      <c r="AW153" s="145"/>
      <c r="AX153" s="38"/>
      <c r="AY153" s="38"/>
      <c r="AZ153" s="38"/>
      <c r="BA153" s="38"/>
      <c r="BB153" s="38"/>
      <c r="BC153" s="38"/>
      <c r="BD153" s="38"/>
      <c r="BE153" s="38"/>
      <c r="BF153" s="38"/>
      <c r="BG153" s="38"/>
      <c r="BH153" s="38"/>
      <c r="BI153" s="38"/>
      <c r="BJ153" s="38"/>
      <c r="BK153" s="38"/>
      <c r="BL153" s="38"/>
      <c r="BM153" s="38"/>
      <c r="BN153" s="38"/>
      <c r="BO153" s="38"/>
      <c r="BP153" s="38"/>
      <c r="BQ153" s="38"/>
      <c r="BR153" s="38"/>
      <c r="BS153" s="38"/>
      <c r="BT153" s="38"/>
      <c r="BU153" s="38"/>
      <c r="BV153" s="38"/>
      <c r="BW153" s="38"/>
      <c r="BX153" s="38"/>
      <c r="BY153" s="38"/>
      <c r="BZ153" s="146"/>
      <c r="CB153" s="145"/>
      <c r="CC153" s="38"/>
      <c r="CD153" s="38"/>
      <c r="CE153" s="146"/>
      <c r="CG153" s="430"/>
      <c r="CH153" s="9"/>
      <c r="CI153" s="9"/>
      <c r="CJ153" s="431"/>
    </row>
    <row r="154" spans="1:88" x14ac:dyDescent="0.35">
      <c r="A154" s="399">
        <f>COUNTIF(AT149:AT151,B154)</f>
        <v>0</v>
      </c>
      <c r="B154" s="308" t="str">
        <f>設定!$F$4</f>
        <v>MC</v>
      </c>
      <c r="C154" s="308" t="str">
        <f>IF(COUNTIF('PLAN-MC'!$AO$6:$AO$117,B154&amp;"_"&amp;A146&amp;"_"&amp;B146)&gt;0,"計画コード有",IF(COUNTIF('PLAN-MC'!$AO$6:$AO$117,B154&amp;"_"&amp;A146&amp;"_"&amp;B146)&gt;1,"ﾀﾞﾌﾞﾘ有","未反映"))</f>
        <v>未反映</v>
      </c>
      <c r="D154" s="7"/>
      <c r="E154" s="2" t="str">
        <f>E151</f>
        <v>マルチ</v>
      </c>
      <c r="F154" s="7"/>
      <c r="G154" s="7"/>
      <c r="H154" s="27" t="s">
        <v>2055</v>
      </c>
      <c r="I154" s="7"/>
      <c r="J154" s="552"/>
      <c r="K154" s="31"/>
      <c r="L154" s="31"/>
      <c r="M154" s="31"/>
      <c r="N154" s="31"/>
      <c r="O154" s="31"/>
      <c r="P154" s="31"/>
      <c r="Q154" s="31"/>
      <c r="R154" s="31"/>
      <c r="S154" s="31"/>
      <c r="T154" s="31"/>
      <c r="U154" s="31"/>
      <c r="V154" s="31"/>
      <c r="W154" s="31"/>
      <c r="X154" s="31"/>
      <c r="Y154" s="31"/>
      <c r="Z154" s="31"/>
      <c r="AA154" s="31"/>
      <c r="AB154" s="31"/>
      <c r="AC154" s="31"/>
      <c r="AD154" s="31"/>
      <c r="AE154" s="31"/>
      <c r="AF154" s="31"/>
      <c r="AG154" s="31"/>
      <c r="AH154" s="31"/>
      <c r="AI154" s="31"/>
      <c r="AJ154" s="31"/>
      <c r="AK154" s="31"/>
      <c r="AL154" s="31"/>
      <c r="AM154" s="53"/>
      <c r="AS154" s="61"/>
      <c r="AT154" s="38"/>
      <c r="AU154" s="62"/>
      <c r="AW154" s="145"/>
      <c r="AX154" s="38"/>
      <c r="AY154" s="38"/>
      <c r="AZ154" s="38"/>
      <c r="BA154" s="38"/>
      <c r="BB154" s="38"/>
      <c r="BC154" s="38"/>
      <c r="BD154" s="38"/>
      <c r="BE154" s="38"/>
      <c r="BF154" s="38"/>
      <c r="BG154" s="38"/>
      <c r="BH154" s="38"/>
      <c r="BI154" s="38"/>
      <c r="BJ154" s="38"/>
      <c r="BK154" s="38"/>
      <c r="BL154" s="38"/>
      <c r="BM154" s="38"/>
      <c r="BN154" s="38"/>
      <c r="BO154" s="38"/>
      <c r="BP154" s="38"/>
      <c r="BQ154" s="38"/>
      <c r="BR154" s="38"/>
      <c r="BS154" s="38"/>
      <c r="BT154" s="38"/>
      <c r="BU154" s="38"/>
      <c r="BV154" s="38"/>
      <c r="BW154" s="38"/>
      <c r="BX154" s="38"/>
      <c r="BY154" s="38"/>
      <c r="BZ154" s="146"/>
      <c r="CB154" s="145"/>
      <c r="CC154" s="38"/>
      <c r="CD154" s="38"/>
      <c r="CE154" s="146"/>
      <c r="CG154" s="430"/>
      <c r="CH154" s="9"/>
      <c r="CI154" s="9"/>
      <c r="CJ154" s="431"/>
    </row>
    <row r="155" spans="1:88" x14ac:dyDescent="0.35">
      <c r="A155" s="399">
        <f>COUNTIF(AT149:AT151,B155)</f>
        <v>0</v>
      </c>
      <c r="B155" s="308" t="str">
        <f>設定!$F$5</f>
        <v>溶接1</v>
      </c>
      <c r="C155" s="308" t="str">
        <f>IF(COUNTIF('PLAN-溶接1'!$AO$6:$AO$108,B155&amp;"_"&amp;A146&amp;"_"&amp;B146)&gt;0,"計画コード有",IF(COUNTIF('PLAN-溶接1'!$AO$6:$AO$108,B155&amp;"_"&amp;A146&amp;"_"&amp;B146)&gt;1,"ﾀﾞﾌﾞﾘ有","未反映"))</f>
        <v>未反映</v>
      </c>
      <c r="D155" s="22" t="s">
        <v>2133</v>
      </c>
      <c r="E155" s="2" t="str">
        <f>E149</f>
        <v>MC</v>
      </c>
      <c r="F155" s="5"/>
      <c r="G155" s="5"/>
      <c r="H155" s="27"/>
      <c r="I155" s="5"/>
      <c r="J155" s="32">
        <f t="shared" ref="J155:J160" si="307">SUM(K155:AM155)</f>
        <v>0</v>
      </c>
      <c r="K155" s="441">
        <f>CB155</f>
        <v>0</v>
      </c>
      <c r="L155" s="441">
        <f t="shared" ref="L155:L157" si="308">CC155</f>
        <v>0</v>
      </c>
      <c r="M155" s="441">
        <f t="shared" ref="M155:M157" si="309">CD155</f>
        <v>0</v>
      </c>
      <c r="N155" s="441">
        <f t="shared" ref="N155:N157" si="310">CE155</f>
        <v>0</v>
      </c>
      <c r="O155" s="29"/>
      <c r="P155" s="29"/>
      <c r="Q155" s="29"/>
      <c r="R155" s="29"/>
      <c r="S155" s="29"/>
      <c r="T155" s="29"/>
      <c r="U155" s="29"/>
      <c r="V155" s="29"/>
      <c r="W155" s="29"/>
      <c r="X155" s="29"/>
      <c r="Y155" s="29"/>
      <c r="Z155" s="29"/>
      <c r="AA155" s="29"/>
      <c r="AB155" s="29"/>
      <c r="AC155" s="29"/>
      <c r="AD155" s="29"/>
      <c r="AE155" s="29"/>
      <c r="AF155" s="29"/>
      <c r="AG155" s="29"/>
      <c r="AH155" s="29"/>
      <c r="AI155" s="29"/>
      <c r="AJ155" s="29"/>
      <c r="AK155" s="29"/>
      <c r="AL155" s="29"/>
      <c r="AM155" s="51"/>
      <c r="AS155" s="61"/>
      <c r="AT155" s="38"/>
      <c r="AU155" s="62"/>
      <c r="AW155" s="145"/>
      <c r="AX155" s="38"/>
      <c r="AY155" s="38"/>
      <c r="AZ155" s="38"/>
      <c r="BA155" s="38"/>
      <c r="BB155" s="38"/>
      <c r="BC155" s="38"/>
      <c r="BD155" s="38"/>
      <c r="BE155" s="38"/>
      <c r="BF155" s="38"/>
      <c r="BG155" s="38"/>
      <c r="BH155" s="38"/>
      <c r="BI155" s="38"/>
      <c r="BJ155" s="38"/>
      <c r="BK155" s="38"/>
      <c r="BL155" s="38"/>
      <c r="BM155" s="38"/>
      <c r="BN155" s="38"/>
      <c r="BO155" s="38"/>
      <c r="BP155" s="38"/>
      <c r="BQ155" s="38"/>
      <c r="BR155" s="38"/>
      <c r="BS155" s="38"/>
      <c r="BT155" s="38"/>
      <c r="BU155" s="38"/>
      <c r="BV155" s="38"/>
      <c r="BW155" s="38"/>
      <c r="BX155" s="38"/>
      <c r="BY155" s="38"/>
      <c r="BZ155" s="146"/>
      <c r="CB155" s="427">
        <f t="shared" ref="CB155:CB157" si="311">CG152+CG155</f>
        <v>0</v>
      </c>
      <c r="CC155" s="428">
        <f t="shared" ref="CC155:CC157" si="312">CH152+CH155</f>
        <v>0</v>
      </c>
      <c r="CD155" s="428">
        <f t="shared" ref="CD155:CD157" si="313">CI152+CI155</f>
        <v>0</v>
      </c>
      <c r="CE155" s="429">
        <f t="shared" ref="CE155:CE157" si="314">CJ152+CJ155</f>
        <v>0</v>
      </c>
      <c r="CG155" s="430"/>
      <c r="CH155" s="9"/>
      <c r="CI155" s="9"/>
      <c r="CJ155" s="431"/>
    </row>
    <row r="156" spans="1:88" x14ac:dyDescent="0.35">
      <c r="A156" s="399">
        <f>COUNTIF(AT149:AT151,B156)</f>
        <v>1</v>
      </c>
      <c r="B156" s="308" t="str">
        <f>設定!$F$6</f>
        <v>マルチ</v>
      </c>
      <c r="C156" s="308" t="str">
        <f>IF(COUNTIF('PLAN-マルチ'!$AO$29:$AO$125,B156&amp;"_"&amp;A146&amp;"_"&amp;B146)&gt;0,"計画コード有",IF(COUNTIF('PLAN-マルチ'!$AO$29:$AO$125,B156&amp;"_"&amp;A146&amp;"_"&amp;B146)&gt;1,"ﾀﾞﾌﾞﾘ有","未反映"))</f>
        <v>計画コード有</v>
      </c>
      <c r="D156" s="445" t="s">
        <v>2377</v>
      </c>
      <c r="E156" s="2" t="str">
        <f>E150</f>
        <v>溶接1</v>
      </c>
      <c r="F156" s="6"/>
      <c r="G156" s="6"/>
      <c r="H156" s="27"/>
      <c r="I156" s="6"/>
      <c r="J156" s="33">
        <f t="shared" si="307"/>
        <v>0</v>
      </c>
      <c r="K156" s="442">
        <f t="shared" ref="K156:K157" si="315">CB156</f>
        <v>0</v>
      </c>
      <c r="L156" s="442">
        <f t="shared" si="308"/>
        <v>0</v>
      </c>
      <c r="M156" s="442">
        <f t="shared" si="309"/>
        <v>0</v>
      </c>
      <c r="N156" s="442">
        <f t="shared" si="310"/>
        <v>0</v>
      </c>
      <c r="O156" s="30"/>
      <c r="P156" s="30"/>
      <c r="Q156" s="30"/>
      <c r="R156" s="30"/>
      <c r="S156" s="30"/>
      <c r="T156" s="30"/>
      <c r="U156" s="30"/>
      <c r="V156" s="30"/>
      <c r="W156" s="30"/>
      <c r="X156" s="30"/>
      <c r="Y156" s="30"/>
      <c r="Z156" s="30"/>
      <c r="AA156" s="30"/>
      <c r="AB156" s="30"/>
      <c r="AC156" s="30"/>
      <c r="AD156" s="30"/>
      <c r="AE156" s="30"/>
      <c r="AF156" s="30"/>
      <c r="AG156" s="30"/>
      <c r="AH156" s="30"/>
      <c r="AI156" s="30"/>
      <c r="AJ156" s="30"/>
      <c r="AK156" s="30"/>
      <c r="AL156" s="30"/>
      <c r="AM156" s="52"/>
      <c r="AS156" s="61"/>
      <c r="AT156" s="38"/>
      <c r="AU156" s="62"/>
      <c r="AW156" s="145"/>
      <c r="AX156" s="38"/>
      <c r="AY156" s="38"/>
      <c r="AZ156" s="38"/>
      <c r="BA156" s="38"/>
      <c r="BB156" s="38"/>
      <c r="BC156" s="38"/>
      <c r="BD156" s="38"/>
      <c r="BE156" s="38"/>
      <c r="BF156" s="38"/>
      <c r="BG156" s="38"/>
      <c r="BH156" s="38"/>
      <c r="BI156" s="38"/>
      <c r="BJ156" s="38"/>
      <c r="BK156" s="38"/>
      <c r="BL156" s="38"/>
      <c r="BM156" s="38"/>
      <c r="BN156" s="38"/>
      <c r="BO156" s="38"/>
      <c r="BP156" s="38"/>
      <c r="BQ156" s="38"/>
      <c r="BR156" s="38"/>
      <c r="BS156" s="38"/>
      <c r="BT156" s="38"/>
      <c r="BU156" s="38"/>
      <c r="BV156" s="38"/>
      <c r="BW156" s="38"/>
      <c r="BX156" s="38"/>
      <c r="BY156" s="38"/>
      <c r="BZ156" s="146"/>
      <c r="CB156" s="427">
        <f t="shared" si="311"/>
        <v>0</v>
      </c>
      <c r="CC156" s="428">
        <f t="shared" si="312"/>
        <v>0</v>
      </c>
      <c r="CD156" s="428">
        <f t="shared" si="313"/>
        <v>0</v>
      </c>
      <c r="CE156" s="429">
        <f t="shared" si="314"/>
        <v>0</v>
      </c>
      <c r="CG156" s="430"/>
      <c r="CH156" s="9"/>
      <c r="CI156" s="9"/>
      <c r="CJ156" s="431"/>
    </row>
    <row r="157" spans="1:88" x14ac:dyDescent="0.35">
      <c r="A157" s="399">
        <f>COUNTIF(AT149:AT151,B157)</f>
        <v>0</v>
      </c>
      <c r="B157" s="308" t="str">
        <f>設定!$F$7</f>
        <v>50号機</v>
      </c>
      <c r="C157" s="308" t="str">
        <f>IF(COUNTIF('PLAN-SUB'!$AO$6:$AO$87,B157&amp;"_"&amp;A146&amp;"_"&amp;B146)&gt;0,"計画コード有",IF(COUNTIF('PLAN-SUB'!$AO$6:$AO$87,B157&amp;"_"&amp;A146&amp;"_"&amp;B146)&gt;1,"ﾀﾞﾌﾞﾘ有","未反映"))</f>
        <v>未反映</v>
      </c>
      <c r="D157" s="7"/>
      <c r="E157" s="2" t="str">
        <f>E151</f>
        <v>マルチ</v>
      </c>
      <c r="F157" s="7"/>
      <c r="G157" s="7"/>
      <c r="H157" s="27" t="s">
        <v>2055</v>
      </c>
      <c r="I157" s="7"/>
      <c r="J157" s="34">
        <f t="shared" si="307"/>
        <v>0</v>
      </c>
      <c r="K157" s="443">
        <f t="shared" si="315"/>
        <v>0</v>
      </c>
      <c r="L157" s="443">
        <f t="shared" si="308"/>
        <v>0</v>
      </c>
      <c r="M157" s="443">
        <f t="shared" si="309"/>
        <v>0</v>
      </c>
      <c r="N157" s="443">
        <f t="shared" si="310"/>
        <v>0</v>
      </c>
      <c r="O157" s="31"/>
      <c r="P157" s="31"/>
      <c r="Q157" s="31"/>
      <c r="R157" s="31"/>
      <c r="S157" s="31"/>
      <c r="T157" s="31"/>
      <c r="U157" s="31"/>
      <c r="V157" s="31"/>
      <c r="W157" s="31"/>
      <c r="X157" s="31"/>
      <c r="Y157" s="31"/>
      <c r="Z157" s="31"/>
      <c r="AA157" s="31"/>
      <c r="AB157" s="31"/>
      <c r="AC157" s="31"/>
      <c r="AD157" s="31"/>
      <c r="AE157" s="31"/>
      <c r="AF157" s="31"/>
      <c r="AG157" s="31"/>
      <c r="AH157" s="31"/>
      <c r="AI157" s="31"/>
      <c r="AJ157" s="31"/>
      <c r="AK157" s="31"/>
      <c r="AL157" s="31"/>
      <c r="AM157" s="53"/>
      <c r="AS157" s="61"/>
      <c r="AT157" s="38"/>
      <c r="AU157" s="62"/>
      <c r="AW157" s="145"/>
      <c r="AX157" s="38"/>
      <c r="AY157" s="38"/>
      <c r="AZ157" s="38"/>
      <c r="BA157" s="38"/>
      <c r="BB157" s="38"/>
      <c r="BC157" s="38"/>
      <c r="BD157" s="38"/>
      <c r="BE157" s="38"/>
      <c r="BF157" s="38"/>
      <c r="BG157" s="38"/>
      <c r="BH157" s="38"/>
      <c r="BI157" s="38"/>
      <c r="BJ157" s="38"/>
      <c r="BK157" s="38"/>
      <c r="BL157" s="38"/>
      <c r="BM157" s="38"/>
      <c r="BN157" s="38"/>
      <c r="BO157" s="38"/>
      <c r="BP157" s="38"/>
      <c r="BQ157" s="38"/>
      <c r="BR157" s="38"/>
      <c r="BS157" s="38"/>
      <c r="BT157" s="38"/>
      <c r="BU157" s="38"/>
      <c r="BV157" s="38"/>
      <c r="BW157" s="38"/>
      <c r="BX157" s="38"/>
      <c r="BY157" s="38"/>
      <c r="BZ157" s="146"/>
      <c r="CB157" s="427">
        <f t="shared" si="311"/>
        <v>0</v>
      </c>
      <c r="CC157" s="428">
        <f t="shared" si="312"/>
        <v>0</v>
      </c>
      <c r="CD157" s="428">
        <f t="shared" si="313"/>
        <v>0</v>
      </c>
      <c r="CE157" s="429">
        <f t="shared" si="314"/>
        <v>0</v>
      </c>
      <c r="CG157" s="430"/>
      <c r="CH157" s="9"/>
      <c r="CI157" s="9"/>
      <c r="CJ157" s="431"/>
    </row>
    <row r="158" spans="1:88" x14ac:dyDescent="0.35">
      <c r="A158" s="399">
        <f>COUNTIF(AT149:AT151,B158)</f>
        <v>0</v>
      </c>
      <c r="B158" s="308" t="str">
        <f>設定!$F$8</f>
        <v>RF,S/A</v>
      </c>
      <c r="C158" s="308" t="str">
        <f>IF(COUNTIF('PLAN-SUB'!$AO$6:$AO$87,B158&amp;"_"&amp;A146&amp;"_"&amp;B146)&gt;0,"計画コード有",IF(COUNTIF('PLAN-SUB'!$AO$6:$AO$87,B158&amp;"_"&amp;A146&amp;"_"&amp;B146)&gt;1,"ﾀﾞﾌﾞﾘ有","未反映"))</f>
        <v>未反映</v>
      </c>
      <c r="D158" s="22" t="s">
        <v>2059</v>
      </c>
      <c r="E158" s="2" t="str">
        <f t="shared" ref="E158:G160" si="316">E149</f>
        <v>MC</v>
      </c>
      <c r="F158" s="43">
        <f t="shared" si="316"/>
        <v>0</v>
      </c>
      <c r="G158" s="28">
        <f t="shared" si="316"/>
        <v>0</v>
      </c>
      <c r="H158" s="5"/>
      <c r="I158" s="5"/>
      <c r="J158" s="32">
        <f t="shared" ca="1" si="307"/>
        <v>0</v>
      </c>
      <c r="K158" s="32">
        <f ca="1">K149+K152+K155</f>
        <v>0</v>
      </c>
      <c r="L158" s="32">
        <f ca="1">L149+L152+L155</f>
        <v>0</v>
      </c>
      <c r="M158" s="32">
        <f ca="1">M149+M152+M155</f>
        <v>0</v>
      </c>
      <c r="N158" s="32">
        <f ca="1">N149+N152+N155</f>
        <v>0</v>
      </c>
      <c r="O158" s="32">
        <f t="shared" ref="O158:AM158" ca="1" si="317">O149+O152+O155</f>
        <v>0</v>
      </c>
      <c r="P158" s="32">
        <f t="shared" ca="1" si="317"/>
        <v>0</v>
      </c>
      <c r="Q158" s="32">
        <f t="shared" ca="1" si="317"/>
        <v>0</v>
      </c>
      <c r="R158" s="32">
        <f t="shared" ca="1" si="317"/>
        <v>0</v>
      </c>
      <c r="S158" s="32">
        <f t="shared" ca="1" si="317"/>
        <v>0</v>
      </c>
      <c r="T158" s="32">
        <f t="shared" ca="1" si="317"/>
        <v>0</v>
      </c>
      <c r="U158" s="32">
        <f t="shared" ca="1" si="317"/>
        <v>0</v>
      </c>
      <c r="V158" s="32">
        <f t="shared" ca="1" si="317"/>
        <v>0</v>
      </c>
      <c r="W158" s="32">
        <f t="shared" ca="1" si="317"/>
        <v>0</v>
      </c>
      <c r="X158" s="32">
        <f t="shared" ca="1" si="317"/>
        <v>0</v>
      </c>
      <c r="Y158" s="32">
        <f t="shared" ca="1" si="317"/>
        <v>0</v>
      </c>
      <c r="Z158" s="32">
        <f t="shared" ca="1" si="317"/>
        <v>0</v>
      </c>
      <c r="AA158" s="32">
        <f t="shared" ca="1" si="317"/>
        <v>0</v>
      </c>
      <c r="AB158" s="32">
        <f t="shared" ca="1" si="317"/>
        <v>0</v>
      </c>
      <c r="AC158" s="32">
        <f t="shared" ca="1" si="317"/>
        <v>0</v>
      </c>
      <c r="AD158" s="32">
        <f t="shared" ca="1" si="317"/>
        <v>0</v>
      </c>
      <c r="AE158" s="32">
        <f t="shared" ca="1" si="317"/>
        <v>0</v>
      </c>
      <c r="AF158" s="32">
        <f t="shared" ca="1" si="317"/>
        <v>0</v>
      </c>
      <c r="AG158" s="32">
        <f t="shared" ca="1" si="317"/>
        <v>0</v>
      </c>
      <c r="AH158" s="32">
        <f t="shared" ca="1" si="317"/>
        <v>0</v>
      </c>
      <c r="AI158" s="32">
        <f t="shared" ca="1" si="317"/>
        <v>0</v>
      </c>
      <c r="AJ158" s="32">
        <f t="shared" ca="1" si="317"/>
        <v>0</v>
      </c>
      <c r="AK158" s="32">
        <f t="shared" ca="1" si="317"/>
        <v>0</v>
      </c>
      <c r="AL158" s="32">
        <f t="shared" ca="1" si="317"/>
        <v>0</v>
      </c>
      <c r="AM158" s="54">
        <f t="shared" ca="1" si="317"/>
        <v>0</v>
      </c>
      <c r="AS158" s="97" t="str">
        <f>$E158&amp;"_"&amp;$A146&amp;"_"&amp;$B146</f>
        <v>MC_50100MJH Y400XA_CBU</v>
      </c>
      <c r="AT158" s="97" t="str">
        <f t="shared" ref="AT158" si="318">A150</f>
        <v>50100</v>
      </c>
      <c r="AU158" s="97" t="str">
        <f>A151</f>
        <v>MJH-Y400</v>
      </c>
      <c r="AW158" s="147" t="str">
        <f>E158</f>
        <v>MC</v>
      </c>
      <c r="AX158" s="150">
        <f t="shared" ref="AX158:BG160" ca="1" si="319">K158*$G158</f>
        <v>0</v>
      </c>
      <c r="AY158" s="150">
        <f t="shared" ca="1" si="319"/>
        <v>0</v>
      </c>
      <c r="AZ158" s="150">
        <f t="shared" ca="1" si="319"/>
        <v>0</v>
      </c>
      <c r="BA158" s="150">
        <f t="shared" ca="1" si="319"/>
        <v>0</v>
      </c>
      <c r="BB158" s="150">
        <f t="shared" ca="1" si="319"/>
        <v>0</v>
      </c>
      <c r="BC158" s="150">
        <f t="shared" ca="1" si="319"/>
        <v>0</v>
      </c>
      <c r="BD158" s="150">
        <f t="shared" ca="1" si="319"/>
        <v>0</v>
      </c>
      <c r="BE158" s="150">
        <f t="shared" ca="1" si="319"/>
        <v>0</v>
      </c>
      <c r="BF158" s="150">
        <f t="shared" ca="1" si="319"/>
        <v>0</v>
      </c>
      <c r="BG158" s="150">
        <f t="shared" ca="1" si="319"/>
        <v>0</v>
      </c>
      <c r="BH158" s="150">
        <f t="shared" ref="BH158:BQ160" ca="1" si="320">U158*$G158</f>
        <v>0</v>
      </c>
      <c r="BI158" s="150">
        <f t="shared" ca="1" si="320"/>
        <v>0</v>
      </c>
      <c r="BJ158" s="150">
        <f t="shared" ca="1" si="320"/>
        <v>0</v>
      </c>
      <c r="BK158" s="150">
        <f t="shared" ca="1" si="320"/>
        <v>0</v>
      </c>
      <c r="BL158" s="150">
        <f t="shared" ca="1" si="320"/>
        <v>0</v>
      </c>
      <c r="BM158" s="150">
        <f t="shared" ca="1" si="320"/>
        <v>0</v>
      </c>
      <c r="BN158" s="150">
        <f t="shared" ca="1" si="320"/>
        <v>0</v>
      </c>
      <c r="BO158" s="150">
        <f t="shared" ca="1" si="320"/>
        <v>0</v>
      </c>
      <c r="BP158" s="150">
        <f t="shared" ca="1" si="320"/>
        <v>0</v>
      </c>
      <c r="BQ158" s="150">
        <f t="shared" ca="1" si="320"/>
        <v>0</v>
      </c>
      <c r="BR158" s="150">
        <f t="shared" ref="BR158:BZ160" ca="1" si="321">AE158*$G158</f>
        <v>0</v>
      </c>
      <c r="BS158" s="150">
        <f t="shared" ca="1" si="321"/>
        <v>0</v>
      </c>
      <c r="BT158" s="150">
        <f t="shared" ca="1" si="321"/>
        <v>0</v>
      </c>
      <c r="BU158" s="150">
        <f t="shared" ca="1" si="321"/>
        <v>0</v>
      </c>
      <c r="BV158" s="150">
        <f t="shared" ca="1" si="321"/>
        <v>0</v>
      </c>
      <c r="BW158" s="150">
        <f t="shared" ca="1" si="321"/>
        <v>0</v>
      </c>
      <c r="BX158" s="150">
        <f t="shared" ca="1" si="321"/>
        <v>0</v>
      </c>
      <c r="BY158" s="150">
        <f t="shared" ca="1" si="321"/>
        <v>0</v>
      </c>
      <c r="BZ158" s="151">
        <f t="shared" ca="1" si="321"/>
        <v>0</v>
      </c>
      <c r="CB158" s="145"/>
      <c r="CC158" s="38"/>
      <c r="CD158" s="38"/>
      <c r="CE158" s="146"/>
      <c r="CG158" s="433">
        <v>0</v>
      </c>
      <c r="CH158" s="434">
        <v>0</v>
      </c>
      <c r="CI158" s="434">
        <v>0</v>
      </c>
      <c r="CJ158" s="435">
        <v>0</v>
      </c>
    </row>
    <row r="159" spans="1:88" x14ac:dyDescent="0.35">
      <c r="A159" s="399">
        <f>COUNTIF(AT149:AT151,B159)</f>
        <v>0</v>
      </c>
      <c r="B159" s="308" t="str">
        <f>設定!$F$9</f>
        <v>T/T</v>
      </c>
      <c r="C159" s="308" t="str">
        <f>IF(COUNTIF('PLAN-SUB'!$AO$6:$AO$87,B159&amp;"_"&amp;A146&amp;"_"&amp;B146)&gt;0,"計画コード有",IF(COUNTIF('PLAN-SUB'!$AO$6:$AO$87,B159&amp;"_"&amp;A146&amp;"_"&amp;B146)&gt;1,"ﾀﾞﾌﾞﾘ有","未反映"))</f>
        <v>未反映</v>
      </c>
      <c r="D159" s="6"/>
      <c r="E159" s="2" t="str">
        <f t="shared" si="316"/>
        <v>溶接1</v>
      </c>
      <c r="F159" s="43">
        <f t="shared" si="316"/>
        <v>0</v>
      </c>
      <c r="G159" s="28">
        <f t="shared" si="316"/>
        <v>0</v>
      </c>
      <c r="H159" s="6"/>
      <c r="I159" s="6"/>
      <c r="J159" s="33">
        <f t="shared" ca="1" si="307"/>
        <v>0</v>
      </c>
      <c r="K159" s="33">
        <f t="shared" ref="K159:AM159" ca="1" si="322">K150+K153+K156</f>
        <v>0</v>
      </c>
      <c r="L159" s="33">
        <f t="shared" ca="1" si="322"/>
        <v>0</v>
      </c>
      <c r="M159" s="33">
        <f t="shared" ca="1" si="322"/>
        <v>0</v>
      </c>
      <c r="N159" s="33">
        <f t="shared" ca="1" si="322"/>
        <v>0</v>
      </c>
      <c r="O159" s="33">
        <f t="shared" ca="1" si="322"/>
        <v>0</v>
      </c>
      <c r="P159" s="33">
        <f t="shared" ca="1" si="322"/>
        <v>0</v>
      </c>
      <c r="Q159" s="33">
        <f t="shared" ca="1" si="322"/>
        <v>0</v>
      </c>
      <c r="R159" s="33">
        <f t="shared" ca="1" si="322"/>
        <v>0</v>
      </c>
      <c r="S159" s="33">
        <f t="shared" ca="1" si="322"/>
        <v>0</v>
      </c>
      <c r="T159" s="33">
        <f t="shared" ca="1" si="322"/>
        <v>0</v>
      </c>
      <c r="U159" s="33">
        <f t="shared" ca="1" si="322"/>
        <v>0</v>
      </c>
      <c r="V159" s="33">
        <f t="shared" ca="1" si="322"/>
        <v>0</v>
      </c>
      <c r="W159" s="33">
        <f t="shared" ca="1" si="322"/>
        <v>0</v>
      </c>
      <c r="X159" s="33">
        <f t="shared" ca="1" si="322"/>
        <v>0</v>
      </c>
      <c r="Y159" s="33">
        <f t="shared" ca="1" si="322"/>
        <v>0</v>
      </c>
      <c r="Z159" s="33">
        <f t="shared" ca="1" si="322"/>
        <v>0</v>
      </c>
      <c r="AA159" s="33">
        <f t="shared" ca="1" si="322"/>
        <v>0</v>
      </c>
      <c r="AB159" s="33">
        <f t="shared" ca="1" si="322"/>
        <v>0</v>
      </c>
      <c r="AC159" s="33">
        <f t="shared" ca="1" si="322"/>
        <v>0</v>
      </c>
      <c r="AD159" s="33">
        <f t="shared" ca="1" si="322"/>
        <v>0</v>
      </c>
      <c r="AE159" s="33">
        <f t="shared" ca="1" si="322"/>
        <v>0</v>
      </c>
      <c r="AF159" s="33">
        <f t="shared" ca="1" si="322"/>
        <v>0</v>
      </c>
      <c r="AG159" s="33">
        <f t="shared" ca="1" si="322"/>
        <v>0</v>
      </c>
      <c r="AH159" s="33">
        <f t="shared" ca="1" si="322"/>
        <v>0</v>
      </c>
      <c r="AI159" s="33">
        <f t="shared" ca="1" si="322"/>
        <v>0</v>
      </c>
      <c r="AJ159" s="33">
        <f t="shared" ca="1" si="322"/>
        <v>0</v>
      </c>
      <c r="AK159" s="33">
        <f t="shared" ca="1" si="322"/>
        <v>0</v>
      </c>
      <c r="AL159" s="33">
        <f t="shared" ca="1" si="322"/>
        <v>0</v>
      </c>
      <c r="AM159" s="55">
        <f t="shared" ca="1" si="322"/>
        <v>0</v>
      </c>
      <c r="AS159" s="98" t="str">
        <f>$E159&amp;"_"&amp;$A146&amp;"_"&amp;$B146</f>
        <v>溶接1_50100MJH Y400XA_CBU</v>
      </c>
      <c r="AT159" s="98" t="str">
        <f t="shared" ref="AT159" si="323">A150</f>
        <v>50100</v>
      </c>
      <c r="AU159" s="98" t="str">
        <f>A151</f>
        <v>MJH-Y400</v>
      </c>
      <c r="AW159" s="148" t="str">
        <f>E159</f>
        <v>溶接1</v>
      </c>
      <c r="AX159" s="152">
        <f t="shared" ca="1" si="319"/>
        <v>0</v>
      </c>
      <c r="AY159" s="152">
        <f t="shared" ca="1" si="319"/>
        <v>0</v>
      </c>
      <c r="AZ159" s="152">
        <f t="shared" ca="1" si="319"/>
        <v>0</v>
      </c>
      <c r="BA159" s="152">
        <f t="shared" ca="1" si="319"/>
        <v>0</v>
      </c>
      <c r="BB159" s="152">
        <f t="shared" ca="1" si="319"/>
        <v>0</v>
      </c>
      <c r="BC159" s="152">
        <f t="shared" ca="1" si="319"/>
        <v>0</v>
      </c>
      <c r="BD159" s="152">
        <f t="shared" ca="1" si="319"/>
        <v>0</v>
      </c>
      <c r="BE159" s="152">
        <f t="shared" ca="1" si="319"/>
        <v>0</v>
      </c>
      <c r="BF159" s="152">
        <f t="shared" ca="1" si="319"/>
        <v>0</v>
      </c>
      <c r="BG159" s="152">
        <f t="shared" ca="1" si="319"/>
        <v>0</v>
      </c>
      <c r="BH159" s="152">
        <f t="shared" ca="1" si="320"/>
        <v>0</v>
      </c>
      <c r="BI159" s="152">
        <f t="shared" ca="1" si="320"/>
        <v>0</v>
      </c>
      <c r="BJ159" s="152">
        <f t="shared" ca="1" si="320"/>
        <v>0</v>
      </c>
      <c r="BK159" s="152">
        <f t="shared" ca="1" si="320"/>
        <v>0</v>
      </c>
      <c r="BL159" s="152">
        <f t="shared" ca="1" si="320"/>
        <v>0</v>
      </c>
      <c r="BM159" s="152">
        <f t="shared" ca="1" si="320"/>
        <v>0</v>
      </c>
      <c r="BN159" s="152">
        <f t="shared" ca="1" si="320"/>
        <v>0</v>
      </c>
      <c r="BO159" s="152">
        <f t="shared" ca="1" si="320"/>
        <v>0</v>
      </c>
      <c r="BP159" s="152">
        <f t="shared" ca="1" si="320"/>
        <v>0</v>
      </c>
      <c r="BQ159" s="152">
        <f t="shared" ca="1" si="320"/>
        <v>0</v>
      </c>
      <c r="BR159" s="152">
        <f t="shared" ca="1" si="321"/>
        <v>0</v>
      </c>
      <c r="BS159" s="152">
        <f t="shared" ca="1" si="321"/>
        <v>0</v>
      </c>
      <c r="BT159" s="152">
        <f t="shared" ca="1" si="321"/>
        <v>0</v>
      </c>
      <c r="BU159" s="152">
        <f t="shared" ca="1" si="321"/>
        <v>0</v>
      </c>
      <c r="BV159" s="152">
        <f t="shared" ca="1" si="321"/>
        <v>0</v>
      </c>
      <c r="BW159" s="152">
        <f t="shared" ca="1" si="321"/>
        <v>0</v>
      </c>
      <c r="BX159" s="152">
        <f t="shared" ca="1" si="321"/>
        <v>0</v>
      </c>
      <c r="BY159" s="152">
        <f t="shared" ca="1" si="321"/>
        <v>0</v>
      </c>
      <c r="BZ159" s="153">
        <f t="shared" ca="1" si="321"/>
        <v>0</v>
      </c>
      <c r="CB159" s="145"/>
      <c r="CC159" s="38"/>
      <c r="CD159" s="38"/>
      <c r="CE159" s="146"/>
      <c r="CG159" s="433">
        <v>0</v>
      </c>
      <c r="CH159" s="434">
        <v>0</v>
      </c>
      <c r="CI159" s="434">
        <v>0</v>
      </c>
      <c r="CJ159" s="435">
        <v>0</v>
      </c>
    </row>
    <row r="160" spans="1:88" ht="15.5" thickBot="1" x14ac:dyDescent="0.4">
      <c r="A160" s="399">
        <f>COUNTIF(AT149:AT151,B160)</f>
        <v>0</v>
      </c>
      <c r="B160" s="309">
        <f>設定!$F$10</f>
        <v>0</v>
      </c>
      <c r="C160" s="309"/>
      <c r="D160" s="56"/>
      <c r="E160" s="2" t="str">
        <f t="shared" si="316"/>
        <v>マルチ</v>
      </c>
      <c r="F160" s="57">
        <f t="shared" si="316"/>
        <v>0</v>
      </c>
      <c r="G160" s="58">
        <f t="shared" si="316"/>
        <v>150</v>
      </c>
      <c r="H160" s="56"/>
      <c r="I160" s="56"/>
      <c r="J160" s="59">
        <f t="shared" ca="1" si="307"/>
        <v>20</v>
      </c>
      <c r="K160" s="59">
        <f t="shared" ref="K160:AM160" ca="1" si="324">K151+K154+K157</f>
        <v>0</v>
      </c>
      <c r="L160" s="59">
        <f t="shared" ca="1" si="324"/>
        <v>0</v>
      </c>
      <c r="M160" s="59">
        <f t="shared" ca="1" si="324"/>
        <v>0</v>
      </c>
      <c r="N160" s="59">
        <f t="shared" ca="1" si="324"/>
        <v>0</v>
      </c>
      <c r="O160" s="59">
        <f t="shared" ca="1" si="324"/>
        <v>0</v>
      </c>
      <c r="P160" s="59">
        <f t="shared" ca="1" si="324"/>
        <v>0</v>
      </c>
      <c r="Q160" s="59">
        <f t="shared" ca="1" si="324"/>
        <v>0</v>
      </c>
      <c r="R160" s="59">
        <f t="shared" ca="1" si="324"/>
        <v>0</v>
      </c>
      <c r="S160" s="59">
        <f t="shared" ca="1" si="324"/>
        <v>0</v>
      </c>
      <c r="T160" s="59">
        <f t="shared" ca="1" si="324"/>
        <v>0</v>
      </c>
      <c r="U160" s="59">
        <f t="shared" ca="1" si="324"/>
        <v>0</v>
      </c>
      <c r="V160" s="59">
        <f t="shared" ca="1" si="324"/>
        <v>0</v>
      </c>
      <c r="W160" s="59">
        <f t="shared" ca="1" si="324"/>
        <v>0</v>
      </c>
      <c r="X160" s="59">
        <f t="shared" ca="1" si="324"/>
        <v>0</v>
      </c>
      <c r="Y160" s="59">
        <f t="shared" ca="1" si="324"/>
        <v>0</v>
      </c>
      <c r="Z160" s="59">
        <f t="shared" ca="1" si="324"/>
        <v>0</v>
      </c>
      <c r="AA160" s="59">
        <f t="shared" ca="1" si="324"/>
        <v>0</v>
      </c>
      <c r="AB160" s="59">
        <f t="shared" ca="1" si="324"/>
        <v>0</v>
      </c>
      <c r="AC160" s="59">
        <f t="shared" ca="1" si="324"/>
        <v>20</v>
      </c>
      <c r="AD160" s="59">
        <f t="shared" ca="1" si="324"/>
        <v>0</v>
      </c>
      <c r="AE160" s="59">
        <f t="shared" ca="1" si="324"/>
        <v>0</v>
      </c>
      <c r="AF160" s="59">
        <f t="shared" ca="1" si="324"/>
        <v>0</v>
      </c>
      <c r="AG160" s="59">
        <f t="shared" ca="1" si="324"/>
        <v>0</v>
      </c>
      <c r="AH160" s="59">
        <f t="shared" ca="1" si="324"/>
        <v>0</v>
      </c>
      <c r="AI160" s="59">
        <f t="shared" ca="1" si="324"/>
        <v>0</v>
      </c>
      <c r="AJ160" s="59">
        <f t="shared" ca="1" si="324"/>
        <v>0</v>
      </c>
      <c r="AK160" s="59">
        <f t="shared" ca="1" si="324"/>
        <v>0</v>
      </c>
      <c r="AL160" s="59">
        <f t="shared" ca="1" si="324"/>
        <v>0</v>
      </c>
      <c r="AM160" s="60">
        <f t="shared" ca="1" si="324"/>
        <v>0</v>
      </c>
      <c r="AS160" s="99" t="str">
        <f>$E160&amp;"_"&amp;$A146&amp;"_"&amp;$B146</f>
        <v>マルチ_50100MJH Y400XA_CBU</v>
      </c>
      <c r="AT160" s="99" t="str">
        <f t="shared" ref="AT160" si="325">A150</f>
        <v>50100</v>
      </c>
      <c r="AU160" s="99" t="str">
        <f>A151</f>
        <v>MJH-Y400</v>
      </c>
      <c r="AW160" s="149" t="str">
        <f>E160</f>
        <v>マルチ</v>
      </c>
      <c r="AX160" s="154">
        <f t="shared" ca="1" si="319"/>
        <v>0</v>
      </c>
      <c r="AY160" s="154">
        <f t="shared" ca="1" si="319"/>
        <v>0</v>
      </c>
      <c r="AZ160" s="154">
        <f t="shared" ca="1" si="319"/>
        <v>0</v>
      </c>
      <c r="BA160" s="154">
        <f t="shared" ca="1" si="319"/>
        <v>0</v>
      </c>
      <c r="BB160" s="154">
        <f t="shared" ca="1" si="319"/>
        <v>0</v>
      </c>
      <c r="BC160" s="154">
        <f t="shared" ca="1" si="319"/>
        <v>0</v>
      </c>
      <c r="BD160" s="154">
        <f t="shared" ca="1" si="319"/>
        <v>0</v>
      </c>
      <c r="BE160" s="154">
        <f t="shared" ca="1" si="319"/>
        <v>0</v>
      </c>
      <c r="BF160" s="154">
        <f t="shared" ca="1" si="319"/>
        <v>0</v>
      </c>
      <c r="BG160" s="154">
        <f t="shared" ca="1" si="319"/>
        <v>0</v>
      </c>
      <c r="BH160" s="154">
        <f t="shared" ca="1" si="320"/>
        <v>0</v>
      </c>
      <c r="BI160" s="154">
        <f t="shared" ca="1" si="320"/>
        <v>0</v>
      </c>
      <c r="BJ160" s="154">
        <f t="shared" ca="1" si="320"/>
        <v>0</v>
      </c>
      <c r="BK160" s="154">
        <f t="shared" ca="1" si="320"/>
        <v>0</v>
      </c>
      <c r="BL160" s="154">
        <f t="shared" ca="1" si="320"/>
        <v>0</v>
      </c>
      <c r="BM160" s="154">
        <f t="shared" ca="1" si="320"/>
        <v>0</v>
      </c>
      <c r="BN160" s="154">
        <f t="shared" ca="1" si="320"/>
        <v>0</v>
      </c>
      <c r="BO160" s="154">
        <f t="shared" ca="1" si="320"/>
        <v>0</v>
      </c>
      <c r="BP160" s="154">
        <f t="shared" ca="1" si="320"/>
        <v>3000</v>
      </c>
      <c r="BQ160" s="154">
        <f t="shared" ca="1" si="320"/>
        <v>0</v>
      </c>
      <c r="BR160" s="154">
        <f t="shared" ca="1" si="321"/>
        <v>0</v>
      </c>
      <c r="BS160" s="154">
        <f t="shared" ca="1" si="321"/>
        <v>0</v>
      </c>
      <c r="BT160" s="154">
        <f t="shared" ca="1" si="321"/>
        <v>0</v>
      </c>
      <c r="BU160" s="154">
        <f t="shared" ca="1" si="321"/>
        <v>0</v>
      </c>
      <c r="BV160" s="154">
        <f t="shared" ca="1" si="321"/>
        <v>0</v>
      </c>
      <c r="BW160" s="154">
        <f t="shared" ca="1" si="321"/>
        <v>0</v>
      </c>
      <c r="BX160" s="154">
        <f t="shared" ca="1" si="321"/>
        <v>0</v>
      </c>
      <c r="BY160" s="154">
        <f t="shared" ca="1" si="321"/>
        <v>0</v>
      </c>
      <c r="BZ160" s="155">
        <f t="shared" ca="1" si="321"/>
        <v>0</v>
      </c>
      <c r="CB160" s="422"/>
      <c r="CC160" s="423"/>
      <c r="CD160" s="423"/>
      <c r="CE160" s="424"/>
      <c r="CG160" s="436">
        <v>0</v>
      </c>
      <c r="CH160" s="437">
        <v>0</v>
      </c>
      <c r="CI160" s="437">
        <v>0</v>
      </c>
      <c r="CJ160" s="438">
        <v>0</v>
      </c>
    </row>
    <row r="161" spans="1:88" x14ac:dyDescent="0.35">
      <c r="A161" s="46" t="s">
        <v>2135</v>
      </c>
      <c r="B161" s="47" t="s">
        <v>2081</v>
      </c>
      <c r="C161" s="101"/>
      <c r="D161" s="128"/>
      <c r="E161" s="129"/>
      <c r="F161" s="129" t="s">
        <v>2130</v>
      </c>
      <c r="G161" s="130" t="str">
        <f>IF($B161="CKD","CKD",_xlfn.XLOOKUP($A161,AF所要量!$AF$4:$AF$1001,AF所要量!$AG$4:$AG$1001,"",,))</f>
        <v/>
      </c>
      <c r="H161" s="131"/>
      <c r="I161" s="132">
        <f>SUM(K161:N161)</f>
        <v>0</v>
      </c>
      <c r="J161" s="132">
        <f>SUM(O161:AM161)</f>
        <v>0</v>
      </c>
      <c r="K161" s="439">
        <f>CB161</f>
        <v>0</v>
      </c>
      <c r="L161" s="439">
        <f t="shared" ref="L161:L162" si="326">CC161</f>
        <v>0</v>
      </c>
      <c r="M161" s="439">
        <f t="shared" ref="M161:M162" si="327">CD161</f>
        <v>0</v>
      </c>
      <c r="N161" s="439">
        <f t="shared" ref="N161:N162" si="328">CE161</f>
        <v>0</v>
      </c>
      <c r="O161" s="132">
        <f>SUMIF(AF所要量!$AK$4:$AK$1001,$AS161,AF所要量!E$4:E$1001)</f>
        <v>0</v>
      </c>
      <c r="P161" s="132">
        <f>SUMIF(AF所要量!$AK$4:$AK$1001,$AS161,AF所要量!F$4:F$1001)</f>
        <v>0</v>
      </c>
      <c r="Q161" s="132">
        <f>SUMIF(AF所要量!$AK$4:$AK$1001,$AS161,AF所要量!G$4:G$1001)</f>
        <v>0</v>
      </c>
      <c r="R161" s="132">
        <f>SUMIF(AF所要量!$AK$4:$AK$1001,$AS161,AF所要量!H$4:H$1001)</f>
        <v>0</v>
      </c>
      <c r="S161" s="132">
        <f>SUMIF(AF所要量!$AK$4:$AK$1001,$AS161,AF所要量!I$4:I$1001)</f>
        <v>0</v>
      </c>
      <c r="T161" s="132">
        <f>SUMIF(AF所要量!$AK$4:$AK$1001,$AS161,AF所要量!J$4:J$1001)</f>
        <v>0</v>
      </c>
      <c r="U161" s="132">
        <f>SUMIF(AF所要量!$AK$4:$AK$1001,$AS161,AF所要量!K$4:K$1001)</f>
        <v>0</v>
      </c>
      <c r="V161" s="132">
        <f>SUMIF(AF所要量!$AK$4:$AK$1001,$AS161,AF所要量!L$4:L$1001)</f>
        <v>0</v>
      </c>
      <c r="W161" s="132">
        <f>SUMIF(AF所要量!$AK$4:$AK$1001,$AS161,AF所要量!M$4:M$1001)</f>
        <v>0</v>
      </c>
      <c r="X161" s="132">
        <f>SUMIF(AF所要量!$AK$4:$AK$1001,$AS161,AF所要量!N$4:N$1001)</f>
        <v>0</v>
      </c>
      <c r="Y161" s="132">
        <f>SUMIF(AF所要量!$AK$4:$AK$1001,$AS161,AF所要量!O$4:O$1001)</f>
        <v>0</v>
      </c>
      <c r="Z161" s="132">
        <f>SUMIF(AF所要量!$AK$4:$AK$1001,$AS161,AF所要量!P$4:P$1001)</f>
        <v>0</v>
      </c>
      <c r="AA161" s="132">
        <f>SUMIF(AF所要量!$AK$4:$AK$1001,$AS161,AF所要量!Q$4:Q$1001)</f>
        <v>0</v>
      </c>
      <c r="AB161" s="132">
        <f>SUMIF(AF所要量!$AK$4:$AK$1001,$AS161,AF所要量!R$4:R$1001)</f>
        <v>0</v>
      </c>
      <c r="AC161" s="132">
        <f>SUMIF(AF所要量!$AK$4:$AK$1001,$AS161,AF所要量!S$4:S$1001)</f>
        <v>0</v>
      </c>
      <c r="AD161" s="132">
        <f>SUMIF(AF所要量!$AK$4:$AK$1001,$AS161,AF所要量!T$4:T$1001)</f>
        <v>0</v>
      </c>
      <c r="AE161" s="132">
        <f>SUMIF(AF所要量!$AK$4:$AK$1001,$AS161,AF所要量!U$4:U$1001)</f>
        <v>0</v>
      </c>
      <c r="AF161" s="132">
        <f>SUMIF(AF所要量!$AK$4:$AK$1001,$AS161,AF所要量!V$4:V$1001)</f>
        <v>0</v>
      </c>
      <c r="AG161" s="132">
        <f>SUMIF(AF所要量!$AK$4:$AK$1001,$AS161,AF所要量!W$4:W$1001)</f>
        <v>0</v>
      </c>
      <c r="AH161" s="132">
        <f>SUMIF(AF所要量!$AK$4:$AK$1001,$AS161,AF所要量!X$4:X$1001)</f>
        <v>0</v>
      </c>
      <c r="AI161" s="132">
        <f>SUMIF(AF所要量!$AK$4:$AK$1001,$AS161,AF所要量!Y$4:Y$1001)</f>
        <v>0</v>
      </c>
      <c r="AJ161" s="132">
        <f>SUMIF(AF所要量!$AK$4:$AK$1001,$AS161,AF所要量!Z$4:Z$1001)</f>
        <v>0</v>
      </c>
      <c r="AK161" s="132">
        <f>SUMIF(AF所要量!$AK$4:$AK$1001,$AS161,AF所要量!AA$4:AA$1001)</f>
        <v>0</v>
      </c>
      <c r="AL161" s="132">
        <f>SUMIF(AF所要量!$AK$4:$AK$1001,$AS161,AF所要量!AB$4:AB$1001)</f>
        <v>0</v>
      </c>
      <c r="AM161" s="133">
        <f>SUMIF(AF所要量!$AK$4:$AK$1001,$AS161,AF所要量!AC$4:AC$1001)</f>
        <v>0</v>
      </c>
      <c r="AS161" s="2" t="str">
        <f>$A161&amp;"_"&amp;$B161</f>
        <v>50100MKJ E500XA_CBU</v>
      </c>
      <c r="AT161" s="96"/>
      <c r="AU161" s="63"/>
      <c r="AW161" s="142"/>
      <c r="AX161" s="143"/>
      <c r="AY161" s="143"/>
      <c r="AZ161" s="143"/>
      <c r="BA161" s="143"/>
      <c r="BB161" s="143"/>
      <c r="BC161" s="143"/>
      <c r="BD161" s="143"/>
      <c r="BE161" s="143"/>
      <c r="BF161" s="143"/>
      <c r="BG161" s="143"/>
      <c r="BH161" s="143"/>
      <c r="BI161" s="143"/>
      <c r="BJ161" s="143"/>
      <c r="BK161" s="143"/>
      <c r="BL161" s="143"/>
      <c r="BM161" s="143"/>
      <c r="BN161" s="143"/>
      <c r="BO161" s="143"/>
      <c r="BP161" s="143"/>
      <c r="BQ161" s="143"/>
      <c r="BR161" s="143"/>
      <c r="BS161" s="143"/>
      <c r="BT161" s="143"/>
      <c r="BU161" s="143"/>
      <c r="BV161" s="143"/>
      <c r="BW161" s="143"/>
      <c r="BX161" s="143"/>
      <c r="BY161" s="143"/>
      <c r="BZ161" s="144"/>
      <c r="CB161" s="425">
        <f t="shared" ref="CB161:CB162" si="329">CG161</f>
        <v>0</v>
      </c>
      <c r="CC161" s="271">
        <f t="shared" ref="CC161:CC162" si="330">CH161</f>
        <v>0</v>
      </c>
      <c r="CD161" s="271">
        <f t="shared" ref="CD161:CD162" si="331">CI161</f>
        <v>0</v>
      </c>
      <c r="CE161" s="272">
        <f t="shared" ref="CE161:CE162" si="332">CJ161</f>
        <v>0</v>
      </c>
      <c r="CG161" s="418">
        <v>0</v>
      </c>
      <c r="CH161" s="416">
        <v>0</v>
      </c>
      <c r="CI161" s="416">
        <v>0</v>
      </c>
      <c r="CJ161" s="419">
        <v>0</v>
      </c>
    </row>
    <row r="162" spans="1:88" x14ac:dyDescent="0.35">
      <c r="A162" s="119"/>
      <c r="B162" s="6"/>
      <c r="C162" s="120"/>
      <c r="D162" s="134"/>
      <c r="E162" s="135"/>
      <c r="F162" s="135"/>
      <c r="G162" s="136" t="str">
        <f>IF(B161="CKD","","SP")</f>
        <v>SP</v>
      </c>
      <c r="H162" s="137"/>
      <c r="I162" s="138">
        <f>SUM(K162:N162)</f>
        <v>0</v>
      </c>
      <c r="J162" s="138">
        <f>SUM(O162:AM162)</f>
        <v>0</v>
      </c>
      <c r="K162" s="440">
        <f t="shared" ref="K162" si="333">CB162</f>
        <v>0</v>
      </c>
      <c r="L162" s="440">
        <f t="shared" si="326"/>
        <v>0</v>
      </c>
      <c r="M162" s="440">
        <f t="shared" si="327"/>
        <v>0</v>
      </c>
      <c r="N162" s="440">
        <f t="shared" si="328"/>
        <v>0</v>
      </c>
      <c r="O162" s="138">
        <f>SUMIF(SP所要量!$AU$4:$AU$1001,$AS162,SP所要量!O$4:O$1001)</f>
        <v>0</v>
      </c>
      <c r="P162" s="138">
        <f>SUMIF(SP所要量!$AU$4:$AU$1001,$AS162,SP所要量!P$4:P$1001)</f>
        <v>0</v>
      </c>
      <c r="Q162" s="138">
        <f>SUMIF(SP所要量!$AU$4:$AU$1001,$AS162,SP所要量!Q$4:Q$1001)</f>
        <v>0</v>
      </c>
      <c r="R162" s="138">
        <f>SUMIF(SP所要量!$AU$4:$AU$1001,$AS162,SP所要量!R$4:R$1001)</f>
        <v>0</v>
      </c>
      <c r="S162" s="138">
        <f>SUMIF(SP所要量!$AU$4:$AU$1001,$AS162,SP所要量!S$4:S$1001)</f>
        <v>0</v>
      </c>
      <c r="T162" s="138">
        <f>SUMIF(SP所要量!$AU$4:$AU$1001,$AS162,SP所要量!T$4:T$1001)</f>
        <v>0</v>
      </c>
      <c r="U162" s="138">
        <f>SUMIF(SP所要量!$AU$4:$AU$1001,$AS162,SP所要量!U$4:U$1001)</f>
        <v>0</v>
      </c>
      <c r="V162" s="138">
        <f>SUMIF(SP所要量!$AU$4:$AU$1001,$AS162,SP所要量!V$4:V$1001)</f>
        <v>0</v>
      </c>
      <c r="W162" s="138">
        <f>SUMIF(SP所要量!$AU$4:$AU$1001,$AS162,SP所要量!W$4:W$1001)</f>
        <v>0</v>
      </c>
      <c r="X162" s="138">
        <f>SUMIF(SP所要量!$AU$4:$AU$1001,$AS162,SP所要量!X$4:X$1001)</f>
        <v>0</v>
      </c>
      <c r="Y162" s="138">
        <f>SUMIF(SP所要量!$AU$4:$AU$1001,$AS162,SP所要量!Y$4:Y$1001)</f>
        <v>0</v>
      </c>
      <c r="Z162" s="138">
        <f>SUMIF(SP所要量!$AU$4:$AU$1001,$AS162,SP所要量!Z$4:Z$1001)</f>
        <v>0</v>
      </c>
      <c r="AA162" s="138">
        <f>SUMIF(SP所要量!$AU$4:$AU$1001,$AS162,SP所要量!AA$4:AA$1001)</f>
        <v>0</v>
      </c>
      <c r="AB162" s="138">
        <f>SUMIF(SP所要量!$AU$4:$AU$1001,$AS162,SP所要量!AB$4:AB$1001)</f>
        <v>0</v>
      </c>
      <c r="AC162" s="138">
        <f>SUMIF(SP所要量!$AU$4:$AU$1001,$AS162,SP所要量!AC$4:AC$1001)</f>
        <v>0</v>
      </c>
      <c r="AD162" s="138">
        <f>SUMIF(SP所要量!$AU$4:$AU$1001,$AS162,SP所要量!AD$4:AD$1001)</f>
        <v>0</v>
      </c>
      <c r="AE162" s="138">
        <f>SUMIF(SP所要量!$AU$4:$AU$1001,$AS162,SP所要量!AE$4:AE$1001)</f>
        <v>0</v>
      </c>
      <c r="AF162" s="138">
        <f>SUMIF(SP所要量!$AU$4:$AU$1001,$AS162,SP所要量!AF$4:AF$1001)</f>
        <v>0</v>
      </c>
      <c r="AG162" s="138">
        <f>SUMIF(SP所要量!$AU$4:$AU$1001,$AS162,SP所要量!AG$4:AG$1001)</f>
        <v>0</v>
      </c>
      <c r="AH162" s="138">
        <f>SUMIF(SP所要量!$AU$4:$AU$1001,$AS162,SP所要量!AH$4:AH$1001)</f>
        <v>0</v>
      </c>
      <c r="AI162" s="138">
        <f>SUMIF(SP所要量!$AU$4:$AU$1001,$AS162,SP所要量!AI$4:AI$1001)</f>
        <v>0</v>
      </c>
      <c r="AJ162" s="138">
        <f>SUMIF(SP所要量!$AU$4:$AU$1001,$AS162,SP所要量!AJ$4:AJ$1001)</f>
        <v>0</v>
      </c>
      <c r="AK162" s="138">
        <f>SUMIF(SP所要量!$AU$4:$AU$1001,$AS162,SP所要量!AK$4:AK$1001)</f>
        <v>0</v>
      </c>
      <c r="AL162" s="138">
        <f>SUMIF(SP所要量!$AU$4:$AU$1001,$AS162,SP所要量!AL$4:AL$1001)</f>
        <v>0</v>
      </c>
      <c r="AM162" s="139">
        <f>SUMIF(SP所要量!$AU$4:$AU$1001,$AS162,SP所要量!AM$4:AM$1001)</f>
        <v>0</v>
      </c>
      <c r="AS162" s="2" t="str">
        <f>IF($B161="CKD",0,$A161&amp;"_"&amp;"SP")</f>
        <v>50100MKJ E500XA_SP</v>
      </c>
      <c r="AT162" s="38"/>
      <c r="AU162" s="62"/>
      <c r="AW162" s="145"/>
      <c r="AX162" s="38"/>
      <c r="AY162" s="38"/>
      <c r="AZ162" s="38"/>
      <c r="BA162" s="38"/>
      <c r="BB162" s="38"/>
      <c r="BC162" s="38"/>
      <c r="BD162" s="38"/>
      <c r="BE162" s="38"/>
      <c r="BF162" s="38"/>
      <c r="BG162" s="38"/>
      <c r="BH162" s="38"/>
      <c r="BI162" s="38"/>
      <c r="BJ162" s="38"/>
      <c r="BK162" s="38"/>
      <c r="BL162" s="38"/>
      <c r="BM162" s="38"/>
      <c r="BN162" s="38"/>
      <c r="BO162" s="38"/>
      <c r="BP162" s="38"/>
      <c r="BQ162" s="38"/>
      <c r="BR162" s="38"/>
      <c r="BS162" s="38"/>
      <c r="BT162" s="38"/>
      <c r="BU162" s="38"/>
      <c r="BV162" s="38"/>
      <c r="BW162" s="38"/>
      <c r="BX162" s="38"/>
      <c r="BY162" s="38"/>
      <c r="BZ162" s="146"/>
      <c r="CB162" s="426">
        <f t="shared" si="329"/>
        <v>0</v>
      </c>
      <c r="CC162" s="273">
        <f t="shared" si="330"/>
        <v>0</v>
      </c>
      <c r="CD162" s="273">
        <f t="shared" si="331"/>
        <v>0</v>
      </c>
      <c r="CE162" s="274">
        <f t="shared" si="332"/>
        <v>0</v>
      </c>
      <c r="CG162" s="420">
        <v>0</v>
      </c>
      <c r="CH162" s="417">
        <v>0</v>
      </c>
      <c r="CI162" s="417">
        <v>0</v>
      </c>
      <c r="CJ162" s="421">
        <v>0</v>
      </c>
    </row>
    <row r="163" spans="1:88" x14ac:dyDescent="0.35">
      <c r="A163" s="119"/>
      <c r="B163" s="6"/>
      <c r="C163" s="120"/>
      <c r="D163" s="121"/>
      <c r="E163" s="115"/>
      <c r="F163" s="115"/>
      <c r="G163" s="116" t="s">
        <v>2131</v>
      </c>
      <c r="H163" s="117"/>
      <c r="I163" s="113">
        <f>SUM(K163:N163)</f>
        <v>0</v>
      </c>
      <c r="J163" s="126">
        <f>SUM(O163:AM163)</f>
        <v>0</v>
      </c>
      <c r="K163" s="113">
        <f t="shared" ref="K163:AM163" si="334">SUM(K161:K162)</f>
        <v>0</v>
      </c>
      <c r="L163" s="113">
        <f t="shared" si="334"/>
        <v>0</v>
      </c>
      <c r="M163" s="113">
        <f t="shared" si="334"/>
        <v>0</v>
      </c>
      <c r="N163" s="113">
        <f t="shared" si="334"/>
        <v>0</v>
      </c>
      <c r="O163" s="122">
        <f t="shared" si="334"/>
        <v>0</v>
      </c>
      <c r="P163" s="113">
        <f t="shared" si="334"/>
        <v>0</v>
      </c>
      <c r="Q163" s="113">
        <f t="shared" si="334"/>
        <v>0</v>
      </c>
      <c r="R163" s="113">
        <f t="shared" si="334"/>
        <v>0</v>
      </c>
      <c r="S163" s="113">
        <f t="shared" si="334"/>
        <v>0</v>
      </c>
      <c r="T163" s="113">
        <f t="shared" si="334"/>
        <v>0</v>
      </c>
      <c r="U163" s="113">
        <f t="shared" si="334"/>
        <v>0</v>
      </c>
      <c r="V163" s="113">
        <f t="shared" si="334"/>
        <v>0</v>
      </c>
      <c r="W163" s="113">
        <f t="shared" si="334"/>
        <v>0</v>
      </c>
      <c r="X163" s="113">
        <f t="shared" si="334"/>
        <v>0</v>
      </c>
      <c r="Y163" s="113">
        <f t="shared" si="334"/>
        <v>0</v>
      </c>
      <c r="Z163" s="113">
        <f t="shared" si="334"/>
        <v>0</v>
      </c>
      <c r="AA163" s="113">
        <f t="shared" si="334"/>
        <v>0</v>
      </c>
      <c r="AB163" s="113">
        <f t="shared" si="334"/>
        <v>0</v>
      </c>
      <c r="AC163" s="113">
        <f t="shared" si="334"/>
        <v>0</v>
      </c>
      <c r="AD163" s="113">
        <f t="shared" si="334"/>
        <v>0</v>
      </c>
      <c r="AE163" s="113">
        <f t="shared" si="334"/>
        <v>0</v>
      </c>
      <c r="AF163" s="113">
        <f t="shared" si="334"/>
        <v>0</v>
      </c>
      <c r="AG163" s="113">
        <f t="shared" si="334"/>
        <v>0</v>
      </c>
      <c r="AH163" s="113">
        <f t="shared" si="334"/>
        <v>0</v>
      </c>
      <c r="AI163" s="113">
        <f t="shared" si="334"/>
        <v>0</v>
      </c>
      <c r="AJ163" s="113">
        <f t="shared" si="334"/>
        <v>0</v>
      </c>
      <c r="AK163" s="113">
        <f t="shared" si="334"/>
        <v>0</v>
      </c>
      <c r="AL163" s="113">
        <f t="shared" si="334"/>
        <v>0</v>
      </c>
      <c r="AM163" s="118">
        <f t="shared" si="334"/>
        <v>0</v>
      </c>
      <c r="AS163" s="61"/>
      <c r="AT163" s="38"/>
      <c r="AU163" s="62"/>
      <c r="AW163" s="145"/>
      <c r="AX163" s="38"/>
      <c r="AY163" s="38"/>
      <c r="AZ163" s="38"/>
      <c r="BA163" s="38"/>
      <c r="BB163" s="38"/>
      <c r="BC163" s="38"/>
      <c r="BD163" s="38"/>
      <c r="BE163" s="38"/>
      <c r="BF163" s="38"/>
      <c r="BG163" s="38"/>
      <c r="BH163" s="38"/>
      <c r="BI163" s="38"/>
      <c r="BJ163" s="38"/>
      <c r="BK163" s="38"/>
      <c r="BL163" s="38"/>
      <c r="BM163" s="38"/>
      <c r="BN163" s="38"/>
      <c r="BO163" s="38"/>
      <c r="BP163" s="38"/>
      <c r="BQ163" s="38"/>
      <c r="BR163" s="38"/>
      <c r="BS163" s="38"/>
      <c r="BT163" s="38"/>
      <c r="BU163" s="38"/>
      <c r="BV163" s="38"/>
      <c r="BW163" s="38"/>
      <c r="BX163" s="38"/>
      <c r="BY163" s="38"/>
      <c r="BZ163" s="146"/>
      <c r="CB163" s="145"/>
      <c r="CC163" s="38"/>
      <c r="CD163" s="38"/>
      <c r="CE163" s="146"/>
      <c r="CG163" s="433">
        <v>0</v>
      </c>
      <c r="CH163" s="434">
        <v>0</v>
      </c>
      <c r="CI163" s="434">
        <v>0</v>
      </c>
      <c r="CJ163" s="435">
        <v>0</v>
      </c>
    </row>
    <row r="164" spans="1:88" x14ac:dyDescent="0.35">
      <c r="A164" s="48" t="s">
        <v>2088</v>
      </c>
      <c r="B164" s="6"/>
      <c r="C164" s="6"/>
      <c r="D164" s="22" t="s">
        <v>2058</v>
      </c>
      <c r="E164" s="304" t="s">
        <v>20</v>
      </c>
      <c r="F164" s="42"/>
      <c r="G164" s="25">
        <v>150</v>
      </c>
      <c r="H164" s="21" t="s">
        <v>2052</v>
      </c>
      <c r="I164" s="26">
        <v>2</v>
      </c>
      <c r="J164" s="24">
        <f t="shared" ref="J164:J166" ca="1" si="335">SUM(K164:AM164)</f>
        <v>0</v>
      </c>
      <c r="K164" s="24">
        <f t="shared" ref="K164:AM164" ca="1" si="336">IF(AND($H164="優先L",$I164&gt;0),OFFSET(K163,0,$I164),0)</f>
        <v>0</v>
      </c>
      <c r="L164" s="24">
        <f t="shared" ca="1" si="336"/>
        <v>0</v>
      </c>
      <c r="M164" s="24">
        <f t="shared" ca="1" si="336"/>
        <v>0</v>
      </c>
      <c r="N164" s="24">
        <f t="shared" ca="1" si="336"/>
        <v>0</v>
      </c>
      <c r="O164" s="24">
        <f t="shared" ca="1" si="336"/>
        <v>0</v>
      </c>
      <c r="P164" s="24">
        <f t="shared" ca="1" si="336"/>
        <v>0</v>
      </c>
      <c r="Q164" s="24">
        <f t="shared" ca="1" si="336"/>
        <v>0</v>
      </c>
      <c r="R164" s="24">
        <f t="shared" ca="1" si="336"/>
        <v>0</v>
      </c>
      <c r="S164" s="24">
        <f t="shared" ca="1" si="336"/>
        <v>0</v>
      </c>
      <c r="T164" s="24">
        <f t="shared" ca="1" si="336"/>
        <v>0</v>
      </c>
      <c r="U164" s="24">
        <f t="shared" ca="1" si="336"/>
        <v>0</v>
      </c>
      <c r="V164" s="24">
        <f t="shared" ca="1" si="336"/>
        <v>0</v>
      </c>
      <c r="W164" s="24">
        <f t="shared" ca="1" si="336"/>
        <v>0</v>
      </c>
      <c r="X164" s="24">
        <f t="shared" ca="1" si="336"/>
        <v>0</v>
      </c>
      <c r="Y164" s="24">
        <f t="shared" ca="1" si="336"/>
        <v>0</v>
      </c>
      <c r="Z164" s="24">
        <f t="shared" ca="1" si="336"/>
        <v>0</v>
      </c>
      <c r="AA164" s="24">
        <f t="shared" ca="1" si="336"/>
        <v>0</v>
      </c>
      <c r="AB164" s="24">
        <f t="shared" ca="1" si="336"/>
        <v>0</v>
      </c>
      <c r="AC164" s="24">
        <f t="shared" ca="1" si="336"/>
        <v>0</v>
      </c>
      <c r="AD164" s="24">
        <f t="shared" ca="1" si="336"/>
        <v>0</v>
      </c>
      <c r="AE164" s="24">
        <f t="shared" ca="1" si="336"/>
        <v>0</v>
      </c>
      <c r="AF164" s="24">
        <f t="shared" ca="1" si="336"/>
        <v>0</v>
      </c>
      <c r="AG164" s="24">
        <f t="shared" ca="1" si="336"/>
        <v>0</v>
      </c>
      <c r="AH164" s="24">
        <f t="shared" ca="1" si="336"/>
        <v>0</v>
      </c>
      <c r="AI164" s="24">
        <f t="shared" ca="1" si="336"/>
        <v>0</v>
      </c>
      <c r="AJ164" s="24">
        <f t="shared" ca="1" si="336"/>
        <v>0</v>
      </c>
      <c r="AK164" s="24">
        <f t="shared" ca="1" si="336"/>
        <v>0</v>
      </c>
      <c r="AL164" s="24">
        <f t="shared" ca="1" si="336"/>
        <v>0</v>
      </c>
      <c r="AM164" s="49">
        <f t="shared" ca="1" si="336"/>
        <v>0</v>
      </c>
      <c r="AS164" s="61"/>
      <c r="AT164" s="5" t="str">
        <f t="shared" ref="AT164" si="337">IF(G164&gt;0,E164,"")</f>
        <v>MC</v>
      </c>
      <c r="AU164" s="62"/>
      <c r="AW164" s="145"/>
      <c r="AX164" s="38"/>
      <c r="AY164" s="38"/>
      <c r="AZ164" s="38"/>
      <c r="BA164" s="38"/>
      <c r="BB164" s="38"/>
      <c r="BC164" s="38"/>
      <c r="BD164" s="38"/>
      <c r="BE164" s="38"/>
      <c r="BF164" s="38"/>
      <c r="BG164" s="38"/>
      <c r="BH164" s="38"/>
      <c r="BI164" s="38"/>
      <c r="BJ164" s="38"/>
      <c r="BK164" s="38"/>
      <c r="BL164" s="38"/>
      <c r="BM164" s="38"/>
      <c r="BN164" s="38"/>
      <c r="BO164" s="38"/>
      <c r="BP164" s="38"/>
      <c r="BQ164" s="38"/>
      <c r="BR164" s="38"/>
      <c r="BS164" s="38"/>
      <c r="BT164" s="38"/>
      <c r="BU164" s="38"/>
      <c r="BV164" s="38"/>
      <c r="BW164" s="38"/>
      <c r="BX164" s="38"/>
      <c r="BY164" s="38"/>
      <c r="BZ164" s="146"/>
      <c r="CB164" s="145"/>
      <c r="CC164" s="38"/>
      <c r="CD164" s="38"/>
      <c r="CE164" s="146"/>
      <c r="CG164" s="433">
        <v>0</v>
      </c>
      <c r="CH164" s="434">
        <v>0</v>
      </c>
      <c r="CI164" s="434">
        <v>0</v>
      </c>
      <c r="CJ164" s="435">
        <v>0</v>
      </c>
    </row>
    <row r="165" spans="1:88" x14ac:dyDescent="0.35">
      <c r="A165" s="50" t="str">
        <f>MID(A161,1,5)</f>
        <v>50100</v>
      </c>
      <c r="B165" s="6"/>
      <c r="C165" s="6"/>
      <c r="D165" s="6"/>
      <c r="E165" s="304" t="s">
        <v>78</v>
      </c>
      <c r="F165" s="42"/>
      <c r="G165" s="25"/>
      <c r="H165" s="21"/>
      <c r="I165" s="26"/>
      <c r="J165" s="24">
        <f t="shared" ca="1" si="335"/>
        <v>0</v>
      </c>
      <c r="K165" s="24">
        <f ca="1">IF(AND($H165="優先L",$I165&gt;0),OFFSET(K163,0,$I165),0)</f>
        <v>0</v>
      </c>
      <c r="L165" s="24">
        <f t="shared" ref="L165:AM165" ca="1" si="338">IF(AND($H165="優先L",$I165&gt;0),OFFSET(L163,0,$I165),0)</f>
        <v>0</v>
      </c>
      <c r="M165" s="24">
        <f t="shared" ca="1" si="338"/>
        <v>0</v>
      </c>
      <c r="N165" s="24">
        <f t="shared" ca="1" si="338"/>
        <v>0</v>
      </c>
      <c r="O165" s="24">
        <f t="shared" ca="1" si="338"/>
        <v>0</v>
      </c>
      <c r="P165" s="24">
        <f t="shared" ca="1" si="338"/>
        <v>0</v>
      </c>
      <c r="Q165" s="24">
        <f t="shared" ca="1" si="338"/>
        <v>0</v>
      </c>
      <c r="R165" s="24">
        <f t="shared" ca="1" si="338"/>
        <v>0</v>
      </c>
      <c r="S165" s="24">
        <f t="shared" ca="1" si="338"/>
        <v>0</v>
      </c>
      <c r="T165" s="24">
        <f t="shared" ca="1" si="338"/>
        <v>0</v>
      </c>
      <c r="U165" s="24">
        <f t="shared" ca="1" si="338"/>
        <v>0</v>
      </c>
      <c r="V165" s="24">
        <f t="shared" ca="1" si="338"/>
        <v>0</v>
      </c>
      <c r="W165" s="24">
        <f t="shared" ca="1" si="338"/>
        <v>0</v>
      </c>
      <c r="X165" s="24">
        <f t="shared" ca="1" si="338"/>
        <v>0</v>
      </c>
      <c r="Y165" s="24">
        <f t="shared" ca="1" si="338"/>
        <v>0</v>
      </c>
      <c r="Z165" s="24">
        <f t="shared" ca="1" si="338"/>
        <v>0</v>
      </c>
      <c r="AA165" s="24">
        <f t="shared" ca="1" si="338"/>
        <v>0</v>
      </c>
      <c r="AB165" s="24">
        <f t="shared" ca="1" si="338"/>
        <v>0</v>
      </c>
      <c r="AC165" s="24">
        <f t="shared" ca="1" si="338"/>
        <v>0</v>
      </c>
      <c r="AD165" s="24">
        <f t="shared" ca="1" si="338"/>
        <v>0</v>
      </c>
      <c r="AE165" s="24">
        <f t="shared" ca="1" si="338"/>
        <v>0</v>
      </c>
      <c r="AF165" s="24">
        <f t="shared" ca="1" si="338"/>
        <v>0</v>
      </c>
      <c r="AG165" s="24">
        <f t="shared" ca="1" si="338"/>
        <v>0</v>
      </c>
      <c r="AH165" s="24">
        <f t="shared" ca="1" si="338"/>
        <v>0</v>
      </c>
      <c r="AI165" s="24">
        <f t="shared" ca="1" si="338"/>
        <v>0</v>
      </c>
      <c r="AJ165" s="24">
        <f t="shared" ca="1" si="338"/>
        <v>0</v>
      </c>
      <c r="AK165" s="24">
        <f t="shared" ca="1" si="338"/>
        <v>0</v>
      </c>
      <c r="AL165" s="24">
        <f t="shared" ca="1" si="338"/>
        <v>0</v>
      </c>
      <c r="AM165" s="49">
        <f t="shared" ca="1" si="338"/>
        <v>0</v>
      </c>
      <c r="AS165" s="61"/>
      <c r="AT165" s="6" t="str">
        <f t="shared" si="205"/>
        <v/>
      </c>
      <c r="AU165" s="62"/>
      <c r="AW165" s="145"/>
      <c r="AX165" s="38"/>
      <c r="AY165" s="38"/>
      <c r="AZ165" s="38"/>
      <c r="BA165" s="38"/>
      <c r="BB165" s="38"/>
      <c r="BC165" s="38"/>
      <c r="BD165" s="38"/>
      <c r="BE165" s="38"/>
      <c r="BF165" s="38"/>
      <c r="BG165" s="38"/>
      <c r="BH165" s="38"/>
      <c r="BI165" s="38"/>
      <c r="BJ165" s="38"/>
      <c r="BK165" s="38"/>
      <c r="BL165" s="38"/>
      <c r="BM165" s="38"/>
      <c r="BN165" s="38"/>
      <c r="BO165" s="38"/>
      <c r="BP165" s="38"/>
      <c r="BQ165" s="38"/>
      <c r="BR165" s="38"/>
      <c r="BS165" s="38"/>
      <c r="BT165" s="38"/>
      <c r="BU165" s="38"/>
      <c r="BV165" s="38"/>
      <c r="BW165" s="38"/>
      <c r="BX165" s="38"/>
      <c r="BY165" s="38"/>
      <c r="BZ165" s="146"/>
      <c r="CB165" s="145"/>
      <c r="CC165" s="38"/>
      <c r="CD165" s="38"/>
      <c r="CE165" s="146"/>
      <c r="CG165" s="433">
        <v>0</v>
      </c>
      <c r="CH165" s="434">
        <v>0</v>
      </c>
      <c r="CI165" s="434">
        <v>0</v>
      </c>
      <c r="CJ165" s="435">
        <v>0</v>
      </c>
    </row>
    <row r="166" spans="1:88" x14ac:dyDescent="0.35">
      <c r="A166" s="50" t="str">
        <f>MID(A161,6,3)&amp;"-"&amp;MID(A161,10,4)</f>
        <v>MKJ-E500</v>
      </c>
      <c r="B166" s="6"/>
      <c r="C166" s="6"/>
      <c r="D166" s="7"/>
      <c r="E166" s="304" t="s">
        <v>79</v>
      </c>
      <c r="F166" s="42"/>
      <c r="G166" s="25"/>
      <c r="H166" s="21"/>
      <c r="I166" s="26"/>
      <c r="J166" s="24">
        <f t="shared" ca="1" si="335"/>
        <v>0</v>
      </c>
      <c r="K166" s="24">
        <f ca="1">IF(AND($H166="優先L",$I166&gt;0),OFFSET(K163,0,$I166),0)</f>
        <v>0</v>
      </c>
      <c r="L166" s="24">
        <f t="shared" ref="L166:AM166" ca="1" si="339">IF(AND($H166="優先L",$I166&gt;0),OFFSET(L163,0,$I166),0)</f>
        <v>0</v>
      </c>
      <c r="M166" s="24">
        <f t="shared" ca="1" si="339"/>
        <v>0</v>
      </c>
      <c r="N166" s="24">
        <f t="shared" ca="1" si="339"/>
        <v>0</v>
      </c>
      <c r="O166" s="24">
        <f t="shared" ca="1" si="339"/>
        <v>0</v>
      </c>
      <c r="P166" s="24">
        <f t="shared" ca="1" si="339"/>
        <v>0</v>
      </c>
      <c r="Q166" s="24">
        <f t="shared" ca="1" si="339"/>
        <v>0</v>
      </c>
      <c r="R166" s="24">
        <f t="shared" ca="1" si="339"/>
        <v>0</v>
      </c>
      <c r="S166" s="24">
        <f t="shared" ca="1" si="339"/>
        <v>0</v>
      </c>
      <c r="T166" s="24">
        <f t="shared" ca="1" si="339"/>
        <v>0</v>
      </c>
      <c r="U166" s="24">
        <f t="shared" ca="1" si="339"/>
        <v>0</v>
      </c>
      <c r="V166" s="24">
        <f t="shared" ca="1" si="339"/>
        <v>0</v>
      </c>
      <c r="W166" s="24">
        <f t="shared" ca="1" si="339"/>
        <v>0</v>
      </c>
      <c r="X166" s="24">
        <f t="shared" ca="1" si="339"/>
        <v>0</v>
      </c>
      <c r="Y166" s="24">
        <f t="shared" ca="1" si="339"/>
        <v>0</v>
      </c>
      <c r="Z166" s="24">
        <f t="shared" ca="1" si="339"/>
        <v>0</v>
      </c>
      <c r="AA166" s="24">
        <f t="shared" ca="1" si="339"/>
        <v>0</v>
      </c>
      <c r="AB166" s="24">
        <f t="shared" ca="1" si="339"/>
        <v>0</v>
      </c>
      <c r="AC166" s="24">
        <f t="shared" ca="1" si="339"/>
        <v>0</v>
      </c>
      <c r="AD166" s="24">
        <f t="shared" ca="1" si="339"/>
        <v>0</v>
      </c>
      <c r="AE166" s="24">
        <f t="shared" ca="1" si="339"/>
        <v>0</v>
      </c>
      <c r="AF166" s="24">
        <f t="shared" ca="1" si="339"/>
        <v>0</v>
      </c>
      <c r="AG166" s="24">
        <f t="shared" ca="1" si="339"/>
        <v>0</v>
      </c>
      <c r="AH166" s="24">
        <f t="shared" ca="1" si="339"/>
        <v>0</v>
      </c>
      <c r="AI166" s="24">
        <f t="shared" ca="1" si="339"/>
        <v>0</v>
      </c>
      <c r="AJ166" s="24">
        <f t="shared" ca="1" si="339"/>
        <v>0</v>
      </c>
      <c r="AK166" s="24">
        <f t="shared" ca="1" si="339"/>
        <v>0</v>
      </c>
      <c r="AL166" s="24">
        <f t="shared" ca="1" si="339"/>
        <v>0</v>
      </c>
      <c r="AM166" s="49">
        <f t="shared" ca="1" si="339"/>
        <v>0</v>
      </c>
      <c r="AS166" s="61"/>
      <c r="AT166" s="7" t="str">
        <f t="shared" si="205"/>
        <v/>
      </c>
      <c r="AU166" s="62"/>
      <c r="AW166" s="145"/>
      <c r="AX166" s="38"/>
      <c r="AY166" s="38"/>
      <c r="AZ166" s="38"/>
      <c r="BA166" s="38"/>
      <c r="BB166" s="38"/>
      <c r="BC166" s="38"/>
      <c r="BD166" s="38"/>
      <c r="BE166" s="38"/>
      <c r="BF166" s="38"/>
      <c r="BG166" s="38"/>
      <c r="BH166" s="38"/>
      <c r="BI166" s="38"/>
      <c r="BJ166" s="38"/>
      <c r="BK166" s="38"/>
      <c r="BL166" s="38"/>
      <c r="BM166" s="38"/>
      <c r="BN166" s="38"/>
      <c r="BO166" s="38"/>
      <c r="BP166" s="38"/>
      <c r="BQ166" s="38"/>
      <c r="BR166" s="38"/>
      <c r="BS166" s="38"/>
      <c r="BT166" s="38"/>
      <c r="BU166" s="38"/>
      <c r="BV166" s="38"/>
      <c r="BW166" s="38"/>
      <c r="BX166" s="38"/>
      <c r="BY166" s="38"/>
      <c r="BZ166" s="146"/>
      <c r="CB166" s="145"/>
      <c r="CC166" s="38"/>
      <c r="CD166" s="38"/>
      <c r="CE166" s="146"/>
      <c r="CG166" s="433">
        <v>0</v>
      </c>
      <c r="CH166" s="434">
        <v>0</v>
      </c>
      <c r="CI166" s="434">
        <v>0</v>
      </c>
      <c r="CJ166" s="435">
        <v>0</v>
      </c>
    </row>
    <row r="167" spans="1:88" x14ac:dyDescent="0.35">
      <c r="A167" s="48"/>
      <c r="B167" s="6"/>
      <c r="C167" s="6"/>
      <c r="D167" s="22" t="s">
        <v>2132</v>
      </c>
      <c r="E167" s="2" t="str">
        <f>E164</f>
        <v>MC</v>
      </c>
      <c r="F167" s="5"/>
      <c r="G167" s="5"/>
      <c r="H167" s="27" t="s">
        <v>2055</v>
      </c>
      <c r="I167" s="5"/>
      <c r="J167" s="550">
        <f>SUM(K167:AM169)</f>
        <v>0</v>
      </c>
      <c r="K167" s="29"/>
      <c r="L167" s="29"/>
      <c r="M167" s="29"/>
      <c r="N167" s="29"/>
      <c r="O167" s="29"/>
      <c r="P167" s="29"/>
      <c r="Q167" s="29"/>
      <c r="R167" s="29"/>
      <c r="S167" s="29"/>
      <c r="T167" s="29"/>
      <c r="U167" s="29"/>
      <c r="V167" s="29"/>
      <c r="W167" s="29"/>
      <c r="X167" s="29"/>
      <c r="Y167" s="29"/>
      <c r="Z167" s="29"/>
      <c r="AA167" s="29"/>
      <c r="AB167" s="29"/>
      <c r="AC167" s="29"/>
      <c r="AD167" s="29"/>
      <c r="AE167" s="29"/>
      <c r="AF167" s="29"/>
      <c r="AG167" s="29"/>
      <c r="AH167" s="29"/>
      <c r="AI167" s="29"/>
      <c r="AJ167" s="29"/>
      <c r="AK167" s="29"/>
      <c r="AL167" s="29"/>
      <c r="AM167" s="51"/>
      <c r="AS167" s="61"/>
      <c r="AT167" s="38"/>
      <c r="AU167" s="62"/>
      <c r="AW167" s="145"/>
      <c r="AX167" s="38"/>
      <c r="AY167" s="38"/>
      <c r="AZ167" s="38"/>
      <c r="BA167" s="38"/>
      <c r="BB167" s="38"/>
      <c r="BC167" s="38"/>
      <c r="BD167" s="38"/>
      <c r="BE167" s="38"/>
      <c r="BF167" s="38"/>
      <c r="BG167" s="38"/>
      <c r="BH167" s="38"/>
      <c r="BI167" s="38"/>
      <c r="BJ167" s="38"/>
      <c r="BK167" s="38"/>
      <c r="BL167" s="38"/>
      <c r="BM167" s="38"/>
      <c r="BN167" s="38"/>
      <c r="BO167" s="38"/>
      <c r="BP167" s="38"/>
      <c r="BQ167" s="38"/>
      <c r="BR167" s="38"/>
      <c r="BS167" s="38"/>
      <c r="BT167" s="38"/>
      <c r="BU167" s="38"/>
      <c r="BV167" s="38"/>
      <c r="BW167" s="38"/>
      <c r="BX167" s="38"/>
      <c r="BY167" s="38"/>
      <c r="BZ167" s="146"/>
      <c r="CB167" s="145"/>
      <c r="CC167" s="38"/>
      <c r="CD167" s="38"/>
      <c r="CE167" s="146"/>
      <c r="CG167" s="430"/>
      <c r="CH167" s="9"/>
      <c r="CI167" s="9"/>
      <c r="CJ167" s="431"/>
    </row>
    <row r="168" spans="1:88" x14ac:dyDescent="0.35">
      <c r="A168" s="48"/>
      <c r="B168" s="7"/>
      <c r="C168" s="7"/>
      <c r="D168" s="444" t="s">
        <v>2376</v>
      </c>
      <c r="E168" s="2" t="str">
        <f>E165</f>
        <v>溶接1</v>
      </c>
      <c r="F168" s="6"/>
      <c r="G168" s="6"/>
      <c r="H168" s="27"/>
      <c r="I168" s="6"/>
      <c r="J168" s="551"/>
      <c r="K168" s="30"/>
      <c r="L168" s="30"/>
      <c r="M168" s="30"/>
      <c r="N168" s="30"/>
      <c r="O168" s="30"/>
      <c r="P168" s="30"/>
      <c r="Q168" s="30"/>
      <c r="R168" s="30"/>
      <c r="S168" s="30"/>
      <c r="T168" s="30"/>
      <c r="U168" s="30"/>
      <c r="V168" s="30"/>
      <c r="W168" s="30"/>
      <c r="X168" s="30"/>
      <c r="Y168" s="30"/>
      <c r="Z168" s="30"/>
      <c r="AA168" s="30"/>
      <c r="AB168" s="30"/>
      <c r="AC168" s="30"/>
      <c r="AD168" s="30"/>
      <c r="AE168" s="30"/>
      <c r="AF168" s="30"/>
      <c r="AG168" s="30"/>
      <c r="AH168" s="30"/>
      <c r="AI168" s="30"/>
      <c r="AJ168" s="30"/>
      <c r="AK168" s="30"/>
      <c r="AL168" s="30"/>
      <c r="AM168" s="52"/>
      <c r="AS168" s="61"/>
      <c r="AT168" s="38"/>
      <c r="AU168" s="62"/>
      <c r="AW168" s="145"/>
      <c r="AX168" s="38"/>
      <c r="AY168" s="38"/>
      <c r="AZ168" s="38"/>
      <c r="BA168" s="38"/>
      <c r="BB168" s="38"/>
      <c r="BC168" s="38"/>
      <c r="BD168" s="38"/>
      <c r="BE168" s="38"/>
      <c r="BF168" s="38"/>
      <c r="BG168" s="38"/>
      <c r="BH168" s="38"/>
      <c r="BI168" s="38"/>
      <c r="BJ168" s="38"/>
      <c r="BK168" s="38"/>
      <c r="BL168" s="38"/>
      <c r="BM168" s="38"/>
      <c r="BN168" s="38"/>
      <c r="BO168" s="38"/>
      <c r="BP168" s="38"/>
      <c r="BQ168" s="38"/>
      <c r="BR168" s="38"/>
      <c r="BS168" s="38"/>
      <c r="BT168" s="38"/>
      <c r="BU168" s="38"/>
      <c r="BV168" s="38"/>
      <c r="BW168" s="38"/>
      <c r="BX168" s="38"/>
      <c r="BY168" s="38"/>
      <c r="BZ168" s="146"/>
      <c r="CB168" s="145"/>
      <c r="CC168" s="38"/>
      <c r="CD168" s="38"/>
      <c r="CE168" s="146"/>
      <c r="CG168" s="430"/>
      <c r="CH168" s="9"/>
      <c r="CI168" s="9"/>
      <c r="CJ168" s="431"/>
    </row>
    <row r="169" spans="1:88" x14ac:dyDescent="0.35">
      <c r="A169" s="399">
        <f>COUNTIF(AT164:AT166,B169)</f>
        <v>1</v>
      </c>
      <c r="B169" s="308" t="str">
        <f>設定!$F$4</f>
        <v>MC</v>
      </c>
      <c r="C169" s="308" t="str">
        <f>IF(COUNTIF('PLAN-MC'!$AO$6:$AO$117,B169&amp;"_"&amp;A161&amp;"_"&amp;B161)&gt;0,"計画コード有",IF(COUNTIF('PLAN-MC'!$AO$6:$AO$117,B169&amp;"_"&amp;A161&amp;"_"&amp;B161)&gt;1,"ﾀﾞﾌﾞﾘ有","未反映"))</f>
        <v>計画コード有</v>
      </c>
      <c r="D169" s="7"/>
      <c r="E169" s="2" t="str">
        <f>E166</f>
        <v>マルチ</v>
      </c>
      <c r="F169" s="7"/>
      <c r="G169" s="7"/>
      <c r="H169" s="27" t="s">
        <v>2067</v>
      </c>
      <c r="I169" s="7"/>
      <c r="J169" s="552"/>
      <c r="K169" s="31"/>
      <c r="L169" s="31"/>
      <c r="M169" s="31"/>
      <c r="N169" s="31"/>
      <c r="O169" s="31"/>
      <c r="P169" s="31"/>
      <c r="Q169" s="31"/>
      <c r="R169" s="31"/>
      <c r="S169" s="31"/>
      <c r="T169" s="31"/>
      <c r="U169" s="31"/>
      <c r="V169" s="31"/>
      <c r="W169" s="31"/>
      <c r="X169" s="31"/>
      <c r="Y169" s="31"/>
      <c r="Z169" s="31"/>
      <c r="AA169" s="31"/>
      <c r="AB169" s="31"/>
      <c r="AC169" s="31"/>
      <c r="AD169" s="31"/>
      <c r="AE169" s="31"/>
      <c r="AF169" s="31"/>
      <c r="AG169" s="31"/>
      <c r="AH169" s="31"/>
      <c r="AI169" s="31"/>
      <c r="AJ169" s="31"/>
      <c r="AK169" s="31"/>
      <c r="AL169" s="31"/>
      <c r="AM169" s="53"/>
      <c r="AS169" s="61"/>
      <c r="AT169" s="38"/>
      <c r="AU169" s="62"/>
      <c r="AW169" s="145"/>
      <c r="AX169" s="38"/>
      <c r="AY169" s="38"/>
      <c r="AZ169" s="38"/>
      <c r="BA169" s="38"/>
      <c r="BB169" s="38"/>
      <c r="BC169" s="38"/>
      <c r="BD169" s="38"/>
      <c r="BE169" s="38"/>
      <c r="BF169" s="38"/>
      <c r="BG169" s="38"/>
      <c r="BH169" s="38"/>
      <c r="BI169" s="38"/>
      <c r="BJ169" s="38"/>
      <c r="BK169" s="38"/>
      <c r="BL169" s="38"/>
      <c r="BM169" s="38"/>
      <c r="BN169" s="38"/>
      <c r="BO169" s="38"/>
      <c r="BP169" s="38"/>
      <c r="BQ169" s="38"/>
      <c r="BR169" s="38"/>
      <c r="BS169" s="38"/>
      <c r="BT169" s="38"/>
      <c r="BU169" s="38"/>
      <c r="BV169" s="38"/>
      <c r="BW169" s="38"/>
      <c r="BX169" s="38"/>
      <c r="BY169" s="38"/>
      <c r="BZ169" s="146"/>
      <c r="CB169" s="145"/>
      <c r="CC169" s="38"/>
      <c r="CD169" s="38"/>
      <c r="CE169" s="146"/>
      <c r="CG169" s="430"/>
      <c r="CH169" s="9"/>
      <c r="CI169" s="9"/>
      <c r="CJ169" s="431"/>
    </row>
    <row r="170" spans="1:88" x14ac:dyDescent="0.35">
      <c r="A170" s="399">
        <f>COUNTIF(AT164:AT166,B170)</f>
        <v>0</v>
      </c>
      <c r="B170" s="308" t="str">
        <f>設定!$F$5</f>
        <v>溶接1</v>
      </c>
      <c r="C170" s="308" t="str">
        <f>IF(COUNTIF('PLAN-溶接1'!$AO$6:$AO$108,B170&amp;"_"&amp;A161&amp;"_"&amp;B161)&gt;0,"計画コード有",IF(COUNTIF('PLAN-溶接1'!$AO$6:$AO$108,B170&amp;"_"&amp;A161&amp;"_"&amp;B161)&gt;1,"ﾀﾞﾌﾞﾘ有","未反映"))</f>
        <v>未反映</v>
      </c>
      <c r="D170" s="22" t="s">
        <v>2133</v>
      </c>
      <c r="E170" s="2" t="str">
        <f>E164</f>
        <v>MC</v>
      </c>
      <c r="F170" s="5"/>
      <c r="G170" s="5"/>
      <c r="H170" s="27" t="s">
        <v>2055</v>
      </c>
      <c r="I170" s="5"/>
      <c r="J170" s="32">
        <f t="shared" ref="J170:J175" si="340">SUM(K170:AM170)</f>
        <v>0</v>
      </c>
      <c r="K170" s="441">
        <f>CB170</f>
        <v>0</v>
      </c>
      <c r="L170" s="441">
        <f t="shared" ref="L170:L172" si="341">CC170</f>
        <v>0</v>
      </c>
      <c r="M170" s="441">
        <f t="shared" ref="M170:M172" si="342">CD170</f>
        <v>0</v>
      </c>
      <c r="N170" s="441">
        <f t="shared" ref="N170:N172" si="343">CE170</f>
        <v>0</v>
      </c>
      <c r="O170" s="29"/>
      <c r="P170" s="29"/>
      <c r="Q170" s="29"/>
      <c r="R170" s="29"/>
      <c r="S170" s="29"/>
      <c r="T170" s="29"/>
      <c r="U170" s="29"/>
      <c r="V170" s="29"/>
      <c r="W170" s="29"/>
      <c r="X170" s="29"/>
      <c r="Y170" s="29"/>
      <c r="Z170" s="29"/>
      <c r="AA170" s="29"/>
      <c r="AB170" s="29"/>
      <c r="AC170" s="29"/>
      <c r="AD170" s="29"/>
      <c r="AE170" s="29"/>
      <c r="AF170" s="29"/>
      <c r="AG170" s="29"/>
      <c r="AH170" s="29"/>
      <c r="AI170" s="29"/>
      <c r="AJ170" s="29"/>
      <c r="AK170" s="29"/>
      <c r="AL170" s="29"/>
      <c r="AM170" s="51"/>
      <c r="AS170" s="61"/>
      <c r="AT170" s="38"/>
      <c r="AU170" s="62"/>
      <c r="AW170" s="145"/>
      <c r="AX170" s="38"/>
      <c r="AY170" s="38"/>
      <c r="AZ170" s="38"/>
      <c r="BA170" s="38"/>
      <c r="BB170" s="38"/>
      <c r="BC170" s="38"/>
      <c r="BD170" s="38"/>
      <c r="BE170" s="38"/>
      <c r="BF170" s="38"/>
      <c r="BG170" s="38"/>
      <c r="BH170" s="38"/>
      <c r="BI170" s="38"/>
      <c r="BJ170" s="38"/>
      <c r="BK170" s="38"/>
      <c r="BL170" s="38"/>
      <c r="BM170" s="38"/>
      <c r="BN170" s="38"/>
      <c r="BO170" s="38"/>
      <c r="BP170" s="38"/>
      <c r="BQ170" s="38"/>
      <c r="BR170" s="38"/>
      <c r="BS170" s="38"/>
      <c r="BT170" s="38"/>
      <c r="BU170" s="38"/>
      <c r="BV170" s="38"/>
      <c r="BW170" s="38"/>
      <c r="BX170" s="38"/>
      <c r="BY170" s="38"/>
      <c r="BZ170" s="146"/>
      <c r="CB170" s="427">
        <f t="shared" ref="CB170:CB172" si="344">CG167+CG170</f>
        <v>0</v>
      </c>
      <c r="CC170" s="428">
        <f t="shared" ref="CC170:CC172" si="345">CH167+CH170</f>
        <v>0</v>
      </c>
      <c r="CD170" s="428">
        <f t="shared" ref="CD170:CD172" si="346">CI167+CI170</f>
        <v>0</v>
      </c>
      <c r="CE170" s="429">
        <f t="shared" ref="CE170:CE172" si="347">CJ167+CJ170</f>
        <v>0</v>
      </c>
      <c r="CG170" s="430"/>
      <c r="CH170" s="9"/>
      <c r="CI170" s="9"/>
      <c r="CJ170" s="431"/>
    </row>
    <row r="171" spans="1:88" x14ac:dyDescent="0.35">
      <c r="A171" s="399">
        <f>COUNTIF(AT164:AT166,B171)</f>
        <v>0</v>
      </c>
      <c r="B171" s="308" t="str">
        <f>設定!$F$6</f>
        <v>マルチ</v>
      </c>
      <c r="C171" s="308" t="str">
        <f>IF(COUNTIF('PLAN-マルチ'!$AO$29:$AO$125,B171&amp;"_"&amp;A161&amp;"_"&amp;B161)&gt;0,"計画コード有",IF(COUNTIF('PLAN-マルチ'!$AO$29:$AO$125,B171&amp;"_"&amp;A161&amp;"_"&amp;B161)&gt;1,"ﾀﾞﾌﾞﾘ有","未反映"))</f>
        <v>未反映</v>
      </c>
      <c r="D171" s="445" t="s">
        <v>2377</v>
      </c>
      <c r="E171" s="2" t="str">
        <f>E165</f>
        <v>溶接1</v>
      </c>
      <c r="F171" s="6"/>
      <c r="G171" s="6"/>
      <c r="H171" s="27"/>
      <c r="I171" s="6"/>
      <c r="J171" s="33">
        <f t="shared" si="340"/>
        <v>0</v>
      </c>
      <c r="K171" s="442">
        <f t="shared" ref="K171:K172" si="348">CB171</f>
        <v>0</v>
      </c>
      <c r="L171" s="442">
        <f t="shared" si="341"/>
        <v>0</v>
      </c>
      <c r="M171" s="442">
        <f t="shared" si="342"/>
        <v>0</v>
      </c>
      <c r="N171" s="442">
        <f t="shared" si="343"/>
        <v>0</v>
      </c>
      <c r="O171" s="30"/>
      <c r="P171" s="30"/>
      <c r="Q171" s="30"/>
      <c r="R171" s="30"/>
      <c r="S171" s="30"/>
      <c r="T171" s="30"/>
      <c r="U171" s="30"/>
      <c r="V171" s="30"/>
      <c r="W171" s="30"/>
      <c r="X171" s="30"/>
      <c r="Y171" s="30"/>
      <c r="Z171" s="30"/>
      <c r="AA171" s="30"/>
      <c r="AB171" s="30"/>
      <c r="AC171" s="30"/>
      <c r="AD171" s="30"/>
      <c r="AE171" s="30"/>
      <c r="AF171" s="30"/>
      <c r="AG171" s="30"/>
      <c r="AH171" s="30"/>
      <c r="AI171" s="30"/>
      <c r="AJ171" s="30"/>
      <c r="AK171" s="30"/>
      <c r="AL171" s="30"/>
      <c r="AM171" s="52"/>
      <c r="AS171" s="61"/>
      <c r="AT171" s="38"/>
      <c r="AU171" s="62"/>
      <c r="AW171" s="145"/>
      <c r="AX171" s="38"/>
      <c r="AY171" s="38"/>
      <c r="AZ171" s="38"/>
      <c r="BA171" s="38"/>
      <c r="BB171" s="38"/>
      <c r="BC171" s="38"/>
      <c r="BD171" s="38"/>
      <c r="BE171" s="38"/>
      <c r="BF171" s="38"/>
      <c r="BG171" s="38"/>
      <c r="BH171" s="38"/>
      <c r="BI171" s="38"/>
      <c r="BJ171" s="38"/>
      <c r="BK171" s="38"/>
      <c r="BL171" s="38"/>
      <c r="BM171" s="38"/>
      <c r="BN171" s="38"/>
      <c r="BO171" s="38"/>
      <c r="BP171" s="38"/>
      <c r="BQ171" s="38"/>
      <c r="BR171" s="38"/>
      <c r="BS171" s="38"/>
      <c r="BT171" s="38"/>
      <c r="BU171" s="38"/>
      <c r="BV171" s="38"/>
      <c r="BW171" s="38"/>
      <c r="BX171" s="38"/>
      <c r="BY171" s="38"/>
      <c r="BZ171" s="146"/>
      <c r="CB171" s="427">
        <f t="shared" si="344"/>
        <v>0</v>
      </c>
      <c r="CC171" s="428">
        <f t="shared" si="345"/>
        <v>0</v>
      </c>
      <c r="CD171" s="428">
        <f t="shared" si="346"/>
        <v>0</v>
      </c>
      <c r="CE171" s="429">
        <f t="shared" si="347"/>
        <v>0</v>
      </c>
      <c r="CG171" s="430"/>
      <c r="CH171" s="9"/>
      <c r="CI171" s="9"/>
      <c r="CJ171" s="431"/>
    </row>
    <row r="172" spans="1:88" x14ac:dyDescent="0.35">
      <c r="A172" s="399">
        <f>COUNTIF(AT164:AT166,B172)</f>
        <v>0</v>
      </c>
      <c r="B172" s="308" t="str">
        <f>設定!$F$7</f>
        <v>50号機</v>
      </c>
      <c r="C172" s="308" t="str">
        <f>IF(COUNTIF('PLAN-SUB'!$AO$6:$AO$87,B172&amp;"_"&amp;A161&amp;"_"&amp;B161)&gt;0,"計画コード有",IF(COUNTIF('PLAN-SUB'!$AO$6:$AO$87,B172&amp;"_"&amp;A161&amp;"_"&amp;B161)&gt;1,"ﾀﾞﾌﾞﾘ有","未反映"))</f>
        <v>未反映</v>
      </c>
      <c r="D172" s="7"/>
      <c r="E172" s="2" t="str">
        <f>E166</f>
        <v>マルチ</v>
      </c>
      <c r="F172" s="7"/>
      <c r="G172" s="7"/>
      <c r="H172" s="27" t="s">
        <v>2067</v>
      </c>
      <c r="I172" s="7"/>
      <c r="J172" s="34">
        <f t="shared" si="340"/>
        <v>0</v>
      </c>
      <c r="K172" s="443">
        <f t="shared" si="348"/>
        <v>0</v>
      </c>
      <c r="L172" s="443">
        <f t="shared" si="341"/>
        <v>0</v>
      </c>
      <c r="M172" s="443">
        <f t="shared" si="342"/>
        <v>0</v>
      </c>
      <c r="N172" s="443">
        <f t="shared" si="343"/>
        <v>0</v>
      </c>
      <c r="O172" s="31"/>
      <c r="P172" s="31"/>
      <c r="Q172" s="31"/>
      <c r="R172" s="31"/>
      <c r="S172" s="31"/>
      <c r="T172" s="31"/>
      <c r="U172" s="31"/>
      <c r="V172" s="31"/>
      <c r="W172" s="31"/>
      <c r="X172" s="31"/>
      <c r="Y172" s="31"/>
      <c r="Z172" s="31"/>
      <c r="AA172" s="31"/>
      <c r="AB172" s="31"/>
      <c r="AC172" s="31"/>
      <c r="AD172" s="31"/>
      <c r="AE172" s="31"/>
      <c r="AF172" s="31"/>
      <c r="AG172" s="31"/>
      <c r="AH172" s="31"/>
      <c r="AI172" s="31"/>
      <c r="AJ172" s="31"/>
      <c r="AK172" s="31"/>
      <c r="AL172" s="31"/>
      <c r="AM172" s="53"/>
      <c r="AS172" s="61"/>
      <c r="AT172" s="38"/>
      <c r="AU172" s="62"/>
      <c r="AW172" s="145"/>
      <c r="AX172" s="38"/>
      <c r="AY172" s="38"/>
      <c r="AZ172" s="38"/>
      <c r="BA172" s="38"/>
      <c r="BB172" s="38"/>
      <c r="BC172" s="38"/>
      <c r="BD172" s="38"/>
      <c r="BE172" s="38"/>
      <c r="BF172" s="38"/>
      <c r="BG172" s="38"/>
      <c r="BH172" s="38"/>
      <c r="BI172" s="38"/>
      <c r="BJ172" s="38"/>
      <c r="BK172" s="38"/>
      <c r="BL172" s="38"/>
      <c r="BM172" s="38"/>
      <c r="BN172" s="38"/>
      <c r="BO172" s="38"/>
      <c r="BP172" s="38"/>
      <c r="BQ172" s="38"/>
      <c r="BR172" s="38"/>
      <c r="BS172" s="38"/>
      <c r="BT172" s="38"/>
      <c r="BU172" s="38"/>
      <c r="BV172" s="38"/>
      <c r="BW172" s="38"/>
      <c r="BX172" s="38"/>
      <c r="BY172" s="38"/>
      <c r="BZ172" s="146"/>
      <c r="CB172" s="427">
        <f t="shared" si="344"/>
        <v>0</v>
      </c>
      <c r="CC172" s="428">
        <f t="shared" si="345"/>
        <v>0</v>
      </c>
      <c r="CD172" s="428">
        <f t="shared" si="346"/>
        <v>0</v>
      </c>
      <c r="CE172" s="429">
        <f t="shared" si="347"/>
        <v>0</v>
      </c>
      <c r="CG172" s="430"/>
      <c r="CH172" s="9"/>
      <c r="CI172" s="9"/>
      <c r="CJ172" s="431"/>
    </row>
    <row r="173" spans="1:88" x14ac:dyDescent="0.35">
      <c r="A173" s="399">
        <f>COUNTIF(AT164:AT166,B173)</f>
        <v>0</v>
      </c>
      <c r="B173" s="308" t="str">
        <f>設定!$F$8</f>
        <v>RF,S/A</v>
      </c>
      <c r="C173" s="308" t="str">
        <f>IF(COUNTIF('PLAN-SUB'!$AO$6:$AO$87,B173&amp;"_"&amp;A161&amp;"_"&amp;B161)&gt;0,"計画コード有",IF(COUNTIF('PLAN-SUB'!$AO$6:$AO$87,B173&amp;"_"&amp;A161&amp;"_"&amp;B161)&gt;1,"ﾀﾞﾌﾞﾘ有","未反映"))</f>
        <v>未反映</v>
      </c>
      <c r="D173" s="22" t="s">
        <v>2059</v>
      </c>
      <c r="E173" s="2" t="str">
        <f t="shared" ref="E173:G175" si="349">E164</f>
        <v>MC</v>
      </c>
      <c r="F173" s="43">
        <f t="shared" si="349"/>
        <v>0</v>
      </c>
      <c r="G173" s="28">
        <f t="shared" si="349"/>
        <v>150</v>
      </c>
      <c r="H173" s="5"/>
      <c r="I173" s="5"/>
      <c r="J173" s="32">
        <f t="shared" ca="1" si="340"/>
        <v>0</v>
      </c>
      <c r="K173" s="32">
        <f ca="1">K164+K167+K170</f>
        <v>0</v>
      </c>
      <c r="L173" s="32">
        <f ca="1">L164+L167+L170</f>
        <v>0</v>
      </c>
      <c r="M173" s="32">
        <f ca="1">M164+M167+M170</f>
        <v>0</v>
      </c>
      <c r="N173" s="32">
        <f ca="1">N164+N167+N170</f>
        <v>0</v>
      </c>
      <c r="O173" s="32">
        <f t="shared" ref="O173:AM173" ca="1" si="350">O164+O167+O170</f>
        <v>0</v>
      </c>
      <c r="P173" s="32">
        <f t="shared" ca="1" si="350"/>
        <v>0</v>
      </c>
      <c r="Q173" s="32">
        <f t="shared" ca="1" si="350"/>
        <v>0</v>
      </c>
      <c r="R173" s="32">
        <f t="shared" ca="1" si="350"/>
        <v>0</v>
      </c>
      <c r="S173" s="32">
        <f t="shared" ca="1" si="350"/>
        <v>0</v>
      </c>
      <c r="T173" s="32">
        <f t="shared" ca="1" si="350"/>
        <v>0</v>
      </c>
      <c r="U173" s="32">
        <f t="shared" ca="1" si="350"/>
        <v>0</v>
      </c>
      <c r="V173" s="32">
        <f t="shared" ca="1" si="350"/>
        <v>0</v>
      </c>
      <c r="W173" s="32">
        <f t="shared" ca="1" si="350"/>
        <v>0</v>
      </c>
      <c r="X173" s="32">
        <f t="shared" ca="1" si="350"/>
        <v>0</v>
      </c>
      <c r="Y173" s="32">
        <f t="shared" ca="1" si="350"/>
        <v>0</v>
      </c>
      <c r="Z173" s="32">
        <f t="shared" ca="1" si="350"/>
        <v>0</v>
      </c>
      <c r="AA173" s="32">
        <f t="shared" ca="1" si="350"/>
        <v>0</v>
      </c>
      <c r="AB173" s="32">
        <f t="shared" ca="1" si="350"/>
        <v>0</v>
      </c>
      <c r="AC173" s="32">
        <f t="shared" ca="1" si="350"/>
        <v>0</v>
      </c>
      <c r="AD173" s="32">
        <f t="shared" ca="1" si="350"/>
        <v>0</v>
      </c>
      <c r="AE173" s="32">
        <f t="shared" ca="1" si="350"/>
        <v>0</v>
      </c>
      <c r="AF173" s="32">
        <f t="shared" ca="1" si="350"/>
        <v>0</v>
      </c>
      <c r="AG173" s="32">
        <f t="shared" ca="1" si="350"/>
        <v>0</v>
      </c>
      <c r="AH173" s="32">
        <f t="shared" ca="1" si="350"/>
        <v>0</v>
      </c>
      <c r="AI173" s="32">
        <f t="shared" ca="1" si="350"/>
        <v>0</v>
      </c>
      <c r="AJ173" s="32">
        <f t="shared" ca="1" si="350"/>
        <v>0</v>
      </c>
      <c r="AK173" s="32">
        <f t="shared" ca="1" si="350"/>
        <v>0</v>
      </c>
      <c r="AL173" s="32">
        <f t="shared" ca="1" si="350"/>
        <v>0</v>
      </c>
      <c r="AM173" s="54">
        <f t="shared" ca="1" si="350"/>
        <v>0</v>
      </c>
      <c r="AS173" s="97" t="str">
        <f>$E173&amp;"_"&amp;$A161&amp;"_"&amp;$B161</f>
        <v>MC_50100MKJ E500XA_CBU</v>
      </c>
      <c r="AT173" s="97" t="str">
        <f t="shared" ref="AT173" si="351">A165</f>
        <v>50100</v>
      </c>
      <c r="AU173" s="97" t="str">
        <f>A166</f>
        <v>MKJ-E500</v>
      </c>
      <c r="AW173" s="147" t="str">
        <f>E173</f>
        <v>MC</v>
      </c>
      <c r="AX173" s="150">
        <f t="shared" ref="AX173:BG175" ca="1" si="352">K173*$G173</f>
        <v>0</v>
      </c>
      <c r="AY173" s="150">
        <f t="shared" ca="1" si="352"/>
        <v>0</v>
      </c>
      <c r="AZ173" s="150">
        <f t="shared" ca="1" si="352"/>
        <v>0</v>
      </c>
      <c r="BA173" s="150">
        <f t="shared" ca="1" si="352"/>
        <v>0</v>
      </c>
      <c r="BB173" s="150">
        <f t="shared" ca="1" si="352"/>
        <v>0</v>
      </c>
      <c r="BC173" s="150">
        <f t="shared" ca="1" si="352"/>
        <v>0</v>
      </c>
      <c r="BD173" s="150">
        <f t="shared" ca="1" si="352"/>
        <v>0</v>
      </c>
      <c r="BE173" s="150">
        <f t="shared" ca="1" si="352"/>
        <v>0</v>
      </c>
      <c r="BF173" s="150">
        <f t="shared" ca="1" si="352"/>
        <v>0</v>
      </c>
      <c r="BG173" s="150">
        <f t="shared" ca="1" si="352"/>
        <v>0</v>
      </c>
      <c r="BH173" s="150">
        <f t="shared" ref="BH173:BQ175" ca="1" si="353">U173*$G173</f>
        <v>0</v>
      </c>
      <c r="BI173" s="150">
        <f t="shared" ca="1" si="353"/>
        <v>0</v>
      </c>
      <c r="BJ173" s="150">
        <f t="shared" ca="1" si="353"/>
        <v>0</v>
      </c>
      <c r="BK173" s="150">
        <f t="shared" ca="1" si="353"/>
        <v>0</v>
      </c>
      <c r="BL173" s="150">
        <f t="shared" ca="1" si="353"/>
        <v>0</v>
      </c>
      <c r="BM173" s="150">
        <f t="shared" ca="1" si="353"/>
        <v>0</v>
      </c>
      <c r="BN173" s="150">
        <f t="shared" ca="1" si="353"/>
        <v>0</v>
      </c>
      <c r="BO173" s="150">
        <f t="shared" ca="1" si="353"/>
        <v>0</v>
      </c>
      <c r="BP173" s="150">
        <f t="shared" ca="1" si="353"/>
        <v>0</v>
      </c>
      <c r="BQ173" s="150">
        <f t="shared" ca="1" si="353"/>
        <v>0</v>
      </c>
      <c r="BR173" s="150">
        <f t="shared" ref="BR173:BZ175" ca="1" si="354">AE173*$G173</f>
        <v>0</v>
      </c>
      <c r="BS173" s="150">
        <f t="shared" ca="1" si="354"/>
        <v>0</v>
      </c>
      <c r="BT173" s="150">
        <f t="shared" ca="1" si="354"/>
        <v>0</v>
      </c>
      <c r="BU173" s="150">
        <f t="shared" ca="1" si="354"/>
        <v>0</v>
      </c>
      <c r="BV173" s="150">
        <f t="shared" ca="1" si="354"/>
        <v>0</v>
      </c>
      <c r="BW173" s="150">
        <f t="shared" ca="1" si="354"/>
        <v>0</v>
      </c>
      <c r="BX173" s="150">
        <f t="shared" ca="1" si="354"/>
        <v>0</v>
      </c>
      <c r="BY173" s="150">
        <f t="shared" ca="1" si="354"/>
        <v>0</v>
      </c>
      <c r="BZ173" s="151">
        <f t="shared" ca="1" si="354"/>
        <v>0</v>
      </c>
      <c r="CB173" s="145"/>
      <c r="CC173" s="38"/>
      <c r="CD173" s="38"/>
      <c r="CE173" s="146"/>
      <c r="CG173" s="433">
        <v>0</v>
      </c>
      <c r="CH173" s="434">
        <v>0</v>
      </c>
      <c r="CI173" s="434">
        <v>0</v>
      </c>
      <c r="CJ173" s="435">
        <v>0</v>
      </c>
    </row>
    <row r="174" spans="1:88" x14ac:dyDescent="0.35">
      <c r="A174" s="399">
        <f>COUNTIF(AT164:AT166,B174)</f>
        <v>0</v>
      </c>
      <c r="B174" s="308" t="str">
        <f>設定!$F$9</f>
        <v>T/T</v>
      </c>
      <c r="C174" s="308" t="str">
        <f>IF(COUNTIF('PLAN-SUB'!$AO$6:$AO$87,B174&amp;"_"&amp;A161&amp;"_"&amp;B161)&gt;0,"計画コード有",IF(COUNTIF('PLAN-SUB'!$AO$6:$AO$87,B174&amp;"_"&amp;A161&amp;"_"&amp;B161)&gt;1,"ﾀﾞﾌﾞﾘ有","未反映"))</f>
        <v>未反映</v>
      </c>
      <c r="D174" s="6"/>
      <c r="E174" s="2" t="str">
        <f t="shared" si="349"/>
        <v>溶接1</v>
      </c>
      <c r="F174" s="43">
        <f t="shared" si="349"/>
        <v>0</v>
      </c>
      <c r="G174" s="28">
        <f t="shared" si="349"/>
        <v>0</v>
      </c>
      <c r="H174" s="6"/>
      <c r="I174" s="6"/>
      <c r="J174" s="33">
        <f t="shared" ca="1" si="340"/>
        <v>0</v>
      </c>
      <c r="K174" s="33">
        <f t="shared" ref="K174:AM174" ca="1" si="355">K165+K168+K171</f>
        <v>0</v>
      </c>
      <c r="L174" s="33">
        <f t="shared" ca="1" si="355"/>
        <v>0</v>
      </c>
      <c r="M174" s="33">
        <f t="shared" ca="1" si="355"/>
        <v>0</v>
      </c>
      <c r="N174" s="33">
        <f t="shared" ca="1" si="355"/>
        <v>0</v>
      </c>
      <c r="O174" s="33">
        <f t="shared" ca="1" si="355"/>
        <v>0</v>
      </c>
      <c r="P174" s="33">
        <f t="shared" ca="1" si="355"/>
        <v>0</v>
      </c>
      <c r="Q174" s="33">
        <f t="shared" ca="1" si="355"/>
        <v>0</v>
      </c>
      <c r="R174" s="33">
        <f t="shared" ca="1" si="355"/>
        <v>0</v>
      </c>
      <c r="S174" s="33">
        <f t="shared" ca="1" si="355"/>
        <v>0</v>
      </c>
      <c r="T174" s="33">
        <f t="shared" ca="1" si="355"/>
        <v>0</v>
      </c>
      <c r="U174" s="33">
        <f t="shared" ca="1" si="355"/>
        <v>0</v>
      </c>
      <c r="V174" s="33">
        <f t="shared" ca="1" si="355"/>
        <v>0</v>
      </c>
      <c r="W174" s="33">
        <f t="shared" ca="1" si="355"/>
        <v>0</v>
      </c>
      <c r="X174" s="33">
        <f t="shared" ca="1" si="355"/>
        <v>0</v>
      </c>
      <c r="Y174" s="33">
        <f t="shared" ca="1" si="355"/>
        <v>0</v>
      </c>
      <c r="Z174" s="33">
        <f t="shared" ca="1" si="355"/>
        <v>0</v>
      </c>
      <c r="AA174" s="33">
        <f t="shared" ca="1" si="355"/>
        <v>0</v>
      </c>
      <c r="AB174" s="33">
        <f t="shared" ca="1" si="355"/>
        <v>0</v>
      </c>
      <c r="AC174" s="33">
        <f t="shared" ca="1" si="355"/>
        <v>0</v>
      </c>
      <c r="AD174" s="33">
        <f t="shared" ca="1" si="355"/>
        <v>0</v>
      </c>
      <c r="AE174" s="33">
        <f t="shared" ca="1" si="355"/>
        <v>0</v>
      </c>
      <c r="AF174" s="33">
        <f t="shared" ca="1" si="355"/>
        <v>0</v>
      </c>
      <c r="AG174" s="33">
        <f t="shared" ca="1" si="355"/>
        <v>0</v>
      </c>
      <c r="AH174" s="33">
        <f t="shared" ca="1" si="355"/>
        <v>0</v>
      </c>
      <c r="AI174" s="33">
        <f t="shared" ca="1" si="355"/>
        <v>0</v>
      </c>
      <c r="AJ174" s="33">
        <f t="shared" ca="1" si="355"/>
        <v>0</v>
      </c>
      <c r="AK174" s="33">
        <f t="shared" ca="1" si="355"/>
        <v>0</v>
      </c>
      <c r="AL174" s="33">
        <f t="shared" ca="1" si="355"/>
        <v>0</v>
      </c>
      <c r="AM174" s="55">
        <f t="shared" ca="1" si="355"/>
        <v>0</v>
      </c>
      <c r="AS174" s="98" t="str">
        <f>$E174&amp;"_"&amp;$A161&amp;"_"&amp;$B161</f>
        <v>溶接1_50100MKJ E500XA_CBU</v>
      </c>
      <c r="AT174" s="98" t="str">
        <f t="shared" ref="AT174" si="356">A165</f>
        <v>50100</v>
      </c>
      <c r="AU174" s="98" t="str">
        <f>A166</f>
        <v>MKJ-E500</v>
      </c>
      <c r="AW174" s="148" t="str">
        <f>E174</f>
        <v>溶接1</v>
      </c>
      <c r="AX174" s="152">
        <f t="shared" ca="1" si="352"/>
        <v>0</v>
      </c>
      <c r="AY174" s="152">
        <f t="shared" ca="1" si="352"/>
        <v>0</v>
      </c>
      <c r="AZ174" s="152">
        <f t="shared" ca="1" si="352"/>
        <v>0</v>
      </c>
      <c r="BA174" s="152">
        <f t="shared" ca="1" si="352"/>
        <v>0</v>
      </c>
      <c r="BB174" s="152">
        <f t="shared" ca="1" si="352"/>
        <v>0</v>
      </c>
      <c r="BC174" s="152">
        <f t="shared" ca="1" si="352"/>
        <v>0</v>
      </c>
      <c r="BD174" s="152">
        <f t="shared" ca="1" si="352"/>
        <v>0</v>
      </c>
      <c r="BE174" s="152">
        <f t="shared" ca="1" si="352"/>
        <v>0</v>
      </c>
      <c r="BF174" s="152">
        <f t="shared" ca="1" si="352"/>
        <v>0</v>
      </c>
      <c r="BG174" s="152">
        <f t="shared" ca="1" si="352"/>
        <v>0</v>
      </c>
      <c r="BH174" s="152">
        <f t="shared" ca="1" si="353"/>
        <v>0</v>
      </c>
      <c r="BI174" s="152">
        <f t="shared" ca="1" si="353"/>
        <v>0</v>
      </c>
      <c r="BJ174" s="152">
        <f t="shared" ca="1" si="353"/>
        <v>0</v>
      </c>
      <c r="BK174" s="152">
        <f t="shared" ca="1" si="353"/>
        <v>0</v>
      </c>
      <c r="BL174" s="152">
        <f t="shared" ca="1" si="353"/>
        <v>0</v>
      </c>
      <c r="BM174" s="152">
        <f t="shared" ca="1" si="353"/>
        <v>0</v>
      </c>
      <c r="BN174" s="152">
        <f t="shared" ca="1" si="353"/>
        <v>0</v>
      </c>
      <c r="BO174" s="152">
        <f t="shared" ca="1" si="353"/>
        <v>0</v>
      </c>
      <c r="BP174" s="152">
        <f t="shared" ca="1" si="353"/>
        <v>0</v>
      </c>
      <c r="BQ174" s="152">
        <f t="shared" ca="1" si="353"/>
        <v>0</v>
      </c>
      <c r="BR174" s="152">
        <f t="shared" ca="1" si="354"/>
        <v>0</v>
      </c>
      <c r="BS174" s="152">
        <f t="shared" ca="1" si="354"/>
        <v>0</v>
      </c>
      <c r="BT174" s="152">
        <f t="shared" ca="1" si="354"/>
        <v>0</v>
      </c>
      <c r="BU174" s="152">
        <f t="shared" ca="1" si="354"/>
        <v>0</v>
      </c>
      <c r="BV174" s="152">
        <f t="shared" ca="1" si="354"/>
        <v>0</v>
      </c>
      <c r="BW174" s="152">
        <f t="shared" ca="1" si="354"/>
        <v>0</v>
      </c>
      <c r="BX174" s="152">
        <f t="shared" ca="1" si="354"/>
        <v>0</v>
      </c>
      <c r="BY174" s="152">
        <f t="shared" ca="1" si="354"/>
        <v>0</v>
      </c>
      <c r="BZ174" s="153">
        <f t="shared" ca="1" si="354"/>
        <v>0</v>
      </c>
      <c r="CB174" s="145"/>
      <c r="CC174" s="38"/>
      <c r="CD174" s="38"/>
      <c r="CE174" s="146"/>
      <c r="CG174" s="433">
        <v>0</v>
      </c>
      <c r="CH174" s="434">
        <v>0</v>
      </c>
      <c r="CI174" s="434">
        <v>0</v>
      </c>
      <c r="CJ174" s="435">
        <v>0</v>
      </c>
    </row>
    <row r="175" spans="1:88" ht="15.5" thickBot="1" x14ac:dyDescent="0.4">
      <c r="A175" s="399">
        <f>COUNTIF(AT164:AT166,B175)</f>
        <v>0</v>
      </c>
      <c r="B175" s="309">
        <f>設定!$F$10</f>
        <v>0</v>
      </c>
      <c r="C175" s="309"/>
      <c r="D175" s="56"/>
      <c r="E175" s="2" t="str">
        <f t="shared" si="349"/>
        <v>マルチ</v>
      </c>
      <c r="F175" s="57">
        <f t="shared" si="349"/>
        <v>0</v>
      </c>
      <c r="G175" s="58">
        <f t="shared" si="349"/>
        <v>0</v>
      </c>
      <c r="H175" s="56"/>
      <c r="I175" s="56"/>
      <c r="J175" s="59">
        <f t="shared" ca="1" si="340"/>
        <v>0</v>
      </c>
      <c r="K175" s="59">
        <f t="shared" ref="K175:AM175" ca="1" si="357">K166+K169+K172</f>
        <v>0</v>
      </c>
      <c r="L175" s="59">
        <f t="shared" ca="1" si="357"/>
        <v>0</v>
      </c>
      <c r="M175" s="59">
        <f t="shared" ca="1" si="357"/>
        <v>0</v>
      </c>
      <c r="N175" s="59">
        <f t="shared" ca="1" si="357"/>
        <v>0</v>
      </c>
      <c r="O175" s="59">
        <f t="shared" ca="1" si="357"/>
        <v>0</v>
      </c>
      <c r="P175" s="59">
        <f t="shared" ca="1" si="357"/>
        <v>0</v>
      </c>
      <c r="Q175" s="59">
        <f t="shared" ca="1" si="357"/>
        <v>0</v>
      </c>
      <c r="R175" s="59">
        <f t="shared" ca="1" si="357"/>
        <v>0</v>
      </c>
      <c r="S175" s="59">
        <f t="shared" ca="1" si="357"/>
        <v>0</v>
      </c>
      <c r="T175" s="59">
        <f t="shared" ca="1" si="357"/>
        <v>0</v>
      </c>
      <c r="U175" s="59">
        <f t="shared" ca="1" si="357"/>
        <v>0</v>
      </c>
      <c r="V175" s="59">
        <f t="shared" ca="1" si="357"/>
        <v>0</v>
      </c>
      <c r="W175" s="59">
        <f t="shared" ca="1" si="357"/>
        <v>0</v>
      </c>
      <c r="X175" s="59">
        <f t="shared" ca="1" si="357"/>
        <v>0</v>
      </c>
      <c r="Y175" s="59">
        <f t="shared" ca="1" si="357"/>
        <v>0</v>
      </c>
      <c r="Z175" s="59">
        <f t="shared" ca="1" si="357"/>
        <v>0</v>
      </c>
      <c r="AA175" s="59">
        <f t="shared" ca="1" si="357"/>
        <v>0</v>
      </c>
      <c r="AB175" s="59">
        <f t="shared" ca="1" si="357"/>
        <v>0</v>
      </c>
      <c r="AC175" s="59">
        <f t="shared" ca="1" si="357"/>
        <v>0</v>
      </c>
      <c r="AD175" s="59">
        <f t="shared" ca="1" si="357"/>
        <v>0</v>
      </c>
      <c r="AE175" s="59">
        <f t="shared" ca="1" si="357"/>
        <v>0</v>
      </c>
      <c r="AF175" s="59">
        <f t="shared" ca="1" si="357"/>
        <v>0</v>
      </c>
      <c r="AG175" s="59">
        <f t="shared" ca="1" si="357"/>
        <v>0</v>
      </c>
      <c r="AH175" s="59">
        <f t="shared" ca="1" si="357"/>
        <v>0</v>
      </c>
      <c r="AI175" s="59">
        <f t="shared" ca="1" si="357"/>
        <v>0</v>
      </c>
      <c r="AJ175" s="59">
        <f t="shared" ca="1" si="357"/>
        <v>0</v>
      </c>
      <c r="AK175" s="59">
        <f t="shared" ca="1" si="357"/>
        <v>0</v>
      </c>
      <c r="AL175" s="59">
        <f t="shared" ca="1" si="357"/>
        <v>0</v>
      </c>
      <c r="AM175" s="60">
        <f t="shared" ca="1" si="357"/>
        <v>0</v>
      </c>
      <c r="AS175" s="99" t="str">
        <f>$E175&amp;"_"&amp;$A161&amp;"_"&amp;$B161</f>
        <v>マルチ_50100MKJ E500XA_CBU</v>
      </c>
      <c r="AT175" s="99" t="str">
        <f t="shared" ref="AT175" si="358">A165</f>
        <v>50100</v>
      </c>
      <c r="AU175" s="99" t="str">
        <f>A166</f>
        <v>MKJ-E500</v>
      </c>
      <c r="AW175" s="149" t="str">
        <f>E175</f>
        <v>マルチ</v>
      </c>
      <c r="AX175" s="154">
        <f t="shared" ca="1" si="352"/>
        <v>0</v>
      </c>
      <c r="AY175" s="154">
        <f t="shared" ca="1" si="352"/>
        <v>0</v>
      </c>
      <c r="AZ175" s="154">
        <f t="shared" ca="1" si="352"/>
        <v>0</v>
      </c>
      <c r="BA175" s="154">
        <f t="shared" ca="1" si="352"/>
        <v>0</v>
      </c>
      <c r="BB175" s="154">
        <f t="shared" ca="1" si="352"/>
        <v>0</v>
      </c>
      <c r="BC175" s="154">
        <f t="shared" ca="1" si="352"/>
        <v>0</v>
      </c>
      <c r="BD175" s="154">
        <f t="shared" ca="1" si="352"/>
        <v>0</v>
      </c>
      <c r="BE175" s="154">
        <f t="shared" ca="1" si="352"/>
        <v>0</v>
      </c>
      <c r="BF175" s="154">
        <f t="shared" ca="1" si="352"/>
        <v>0</v>
      </c>
      <c r="BG175" s="154">
        <f t="shared" ca="1" si="352"/>
        <v>0</v>
      </c>
      <c r="BH175" s="154">
        <f t="shared" ca="1" si="353"/>
        <v>0</v>
      </c>
      <c r="BI175" s="154">
        <f t="shared" ca="1" si="353"/>
        <v>0</v>
      </c>
      <c r="BJ175" s="154">
        <f t="shared" ca="1" si="353"/>
        <v>0</v>
      </c>
      <c r="BK175" s="154">
        <f t="shared" ca="1" si="353"/>
        <v>0</v>
      </c>
      <c r="BL175" s="154">
        <f t="shared" ca="1" si="353"/>
        <v>0</v>
      </c>
      <c r="BM175" s="154">
        <f t="shared" ca="1" si="353"/>
        <v>0</v>
      </c>
      <c r="BN175" s="154">
        <f t="shared" ca="1" si="353"/>
        <v>0</v>
      </c>
      <c r="BO175" s="154">
        <f t="shared" ca="1" si="353"/>
        <v>0</v>
      </c>
      <c r="BP175" s="154">
        <f t="shared" ca="1" si="353"/>
        <v>0</v>
      </c>
      <c r="BQ175" s="154">
        <f t="shared" ca="1" si="353"/>
        <v>0</v>
      </c>
      <c r="BR175" s="154">
        <f t="shared" ca="1" si="354"/>
        <v>0</v>
      </c>
      <c r="BS175" s="154">
        <f t="shared" ca="1" si="354"/>
        <v>0</v>
      </c>
      <c r="BT175" s="154">
        <f t="shared" ca="1" si="354"/>
        <v>0</v>
      </c>
      <c r="BU175" s="154">
        <f t="shared" ca="1" si="354"/>
        <v>0</v>
      </c>
      <c r="BV175" s="154">
        <f t="shared" ca="1" si="354"/>
        <v>0</v>
      </c>
      <c r="BW175" s="154">
        <f t="shared" ca="1" si="354"/>
        <v>0</v>
      </c>
      <c r="BX175" s="154">
        <f t="shared" ca="1" si="354"/>
        <v>0</v>
      </c>
      <c r="BY175" s="154">
        <f t="shared" ca="1" si="354"/>
        <v>0</v>
      </c>
      <c r="BZ175" s="155">
        <f t="shared" ca="1" si="354"/>
        <v>0</v>
      </c>
      <c r="CB175" s="422"/>
      <c r="CC175" s="423"/>
      <c r="CD175" s="423"/>
      <c r="CE175" s="424"/>
      <c r="CG175" s="436">
        <v>0</v>
      </c>
      <c r="CH175" s="437">
        <v>0</v>
      </c>
      <c r="CI175" s="437">
        <v>0</v>
      </c>
      <c r="CJ175" s="438">
        <v>0</v>
      </c>
    </row>
    <row r="176" spans="1:88" x14ac:dyDescent="0.35">
      <c r="A176" s="46" t="s">
        <v>2353</v>
      </c>
      <c r="B176" s="47" t="s">
        <v>2081</v>
      </c>
      <c r="C176" s="101"/>
      <c r="D176" s="128"/>
      <c r="E176" s="129"/>
      <c r="F176" s="129" t="s">
        <v>2130</v>
      </c>
      <c r="G176" s="130" t="str">
        <f>IF($B176="CKD","CKD",_xlfn.XLOOKUP($A176,AF所要量!$AF$4:$AF$1001,AF所要量!$AG$4:$AG$1001,"",,))</f>
        <v/>
      </c>
      <c r="H176" s="131"/>
      <c r="I176" s="132">
        <f>SUM(K176:N176)</f>
        <v>0</v>
      </c>
      <c r="J176" s="132">
        <f>SUM(O176:AM176)</f>
        <v>0</v>
      </c>
      <c r="K176" s="439">
        <f>CB176</f>
        <v>0</v>
      </c>
      <c r="L176" s="439">
        <f t="shared" ref="L176:L177" si="359">CC176</f>
        <v>0</v>
      </c>
      <c r="M176" s="439">
        <f t="shared" ref="M176:M177" si="360">CD176</f>
        <v>0</v>
      </c>
      <c r="N176" s="439">
        <f t="shared" ref="N176:N177" si="361">CE176</f>
        <v>0</v>
      </c>
      <c r="O176" s="132">
        <f>SUMIF(AF所要量!$AK$4:$AK$1001,$AS176,AF所要量!E$4:E$1001)</f>
        <v>0</v>
      </c>
      <c r="P176" s="132">
        <f>SUMIF(AF所要量!$AK$4:$AK$1001,$AS176,AF所要量!F$4:F$1001)</f>
        <v>0</v>
      </c>
      <c r="Q176" s="132">
        <f>SUMIF(AF所要量!$AK$4:$AK$1001,$AS176,AF所要量!G$4:G$1001)</f>
        <v>0</v>
      </c>
      <c r="R176" s="132">
        <f>SUMIF(AF所要量!$AK$4:$AK$1001,$AS176,AF所要量!H$4:H$1001)</f>
        <v>0</v>
      </c>
      <c r="S176" s="132">
        <f>SUMIF(AF所要量!$AK$4:$AK$1001,$AS176,AF所要量!I$4:I$1001)</f>
        <v>0</v>
      </c>
      <c r="T176" s="132">
        <f>SUMIF(AF所要量!$AK$4:$AK$1001,$AS176,AF所要量!J$4:J$1001)</f>
        <v>0</v>
      </c>
      <c r="U176" s="132">
        <f>SUMIF(AF所要量!$AK$4:$AK$1001,$AS176,AF所要量!K$4:K$1001)</f>
        <v>0</v>
      </c>
      <c r="V176" s="132">
        <f>SUMIF(AF所要量!$AK$4:$AK$1001,$AS176,AF所要量!L$4:L$1001)</f>
        <v>0</v>
      </c>
      <c r="W176" s="132">
        <f>SUMIF(AF所要量!$AK$4:$AK$1001,$AS176,AF所要量!M$4:M$1001)</f>
        <v>0</v>
      </c>
      <c r="X176" s="132">
        <f>SUMIF(AF所要量!$AK$4:$AK$1001,$AS176,AF所要量!N$4:N$1001)</f>
        <v>0</v>
      </c>
      <c r="Y176" s="132">
        <f>SUMIF(AF所要量!$AK$4:$AK$1001,$AS176,AF所要量!O$4:O$1001)</f>
        <v>0</v>
      </c>
      <c r="Z176" s="132">
        <f>SUMIF(AF所要量!$AK$4:$AK$1001,$AS176,AF所要量!P$4:P$1001)</f>
        <v>0</v>
      </c>
      <c r="AA176" s="132">
        <f>SUMIF(AF所要量!$AK$4:$AK$1001,$AS176,AF所要量!Q$4:Q$1001)</f>
        <v>0</v>
      </c>
      <c r="AB176" s="132">
        <f>SUMIF(AF所要量!$AK$4:$AK$1001,$AS176,AF所要量!R$4:R$1001)</f>
        <v>0</v>
      </c>
      <c r="AC176" s="132">
        <f>SUMIF(AF所要量!$AK$4:$AK$1001,$AS176,AF所要量!S$4:S$1001)</f>
        <v>0</v>
      </c>
      <c r="AD176" s="132">
        <f>SUMIF(AF所要量!$AK$4:$AK$1001,$AS176,AF所要量!T$4:T$1001)</f>
        <v>0</v>
      </c>
      <c r="AE176" s="132">
        <f>SUMIF(AF所要量!$AK$4:$AK$1001,$AS176,AF所要量!U$4:U$1001)</f>
        <v>0</v>
      </c>
      <c r="AF176" s="132">
        <f>SUMIF(AF所要量!$AK$4:$AK$1001,$AS176,AF所要量!V$4:V$1001)</f>
        <v>0</v>
      </c>
      <c r="AG176" s="132">
        <f>SUMIF(AF所要量!$AK$4:$AK$1001,$AS176,AF所要量!W$4:W$1001)</f>
        <v>0</v>
      </c>
      <c r="AH176" s="132">
        <f>SUMIF(AF所要量!$AK$4:$AK$1001,$AS176,AF所要量!X$4:X$1001)</f>
        <v>0</v>
      </c>
      <c r="AI176" s="132">
        <f>SUMIF(AF所要量!$AK$4:$AK$1001,$AS176,AF所要量!Y$4:Y$1001)</f>
        <v>0</v>
      </c>
      <c r="AJ176" s="132">
        <f>SUMIF(AF所要量!$AK$4:$AK$1001,$AS176,AF所要量!Z$4:Z$1001)</f>
        <v>0</v>
      </c>
      <c r="AK176" s="132">
        <f>SUMIF(AF所要量!$AK$4:$AK$1001,$AS176,AF所要量!AA$4:AA$1001)</f>
        <v>0</v>
      </c>
      <c r="AL176" s="132">
        <f>SUMIF(AF所要量!$AK$4:$AK$1001,$AS176,AF所要量!AB$4:AB$1001)</f>
        <v>0</v>
      </c>
      <c r="AM176" s="133">
        <f>SUMIF(AF所要量!$AK$4:$AK$1001,$AS176,AF所要量!AC$4:AC$1001)</f>
        <v>0</v>
      </c>
      <c r="AS176" s="2" t="str">
        <f>$A176&amp;"_"&amp;$B176</f>
        <v>50100MKK D000XA_CBU</v>
      </c>
      <c r="AT176" s="96"/>
      <c r="AU176" s="63"/>
      <c r="AW176" s="142"/>
      <c r="AX176" s="143"/>
      <c r="AY176" s="143"/>
      <c r="AZ176" s="143"/>
      <c r="BA176" s="143"/>
      <c r="BB176" s="143"/>
      <c r="BC176" s="143"/>
      <c r="BD176" s="143"/>
      <c r="BE176" s="143"/>
      <c r="BF176" s="143"/>
      <c r="BG176" s="143"/>
      <c r="BH176" s="143"/>
      <c r="BI176" s="143"/>
      <c r="BJ176" s="143"/>
      <c r="BK176" s="143"/>
      <c r="BL176" s="143"/>
      <c r="BM176" s="143"/>
      <c r="BN176" s="143"/>
      <c r="BO176" s="143"/>
      <c r="BP176" s="143"/>
      <c r="BQ176" s="143"/>
      <c r="BR176" s="143"/>
      <c r="BS176" s="143"/>
      <c r="BT176" s="143"/>
      <c r="BU176" s="143"/>
      <c r="BV176" s="143"/>
      <c r="BW176" s="143"/>
      <c r="BX176" s="143"/>
      <c r="BY176" s="143"/>
      <c r="BZ176" s="144"/>
      <c r="CB176" s="425">
        <f t="shared" ref="CB176:CB177" si="362">CG176</f>
        <v>0</v>
      </c>
      <c r="CC176" s="271">
        <f t="shared" ref="CC176:CC177" si="363">CH176</f>
        <v>0</v>
      </c>
      <c r="CD176" s="271">
        <f t="shared" ref="CD176:CD177" si="364">CI176</f>
        <v>0</v>
      </c>
      <c r="CE176" s="272">
        <f t="shared" ref="CE176:CE177" si="365">CJ176</f>
        <v>0</v>
      </c>
      <c r="CG176" s="418">
        <v>0</v>
      </c>
      <c r="CH176" s="416">
        <v>0</v>
      </c>
      <c r="CI176" s="416">
        <v>0</v>
      </c>
      <c r="CJ176" s="419">
        <v>0</v>
      </c>
    </row>
    <row r="177" spans="1:88" x14ac:dyDescent="0.35">
      <c r="A177" s="119"/>
      <c r="B177" s="6"/>
      <c r="C177" s="120"/>
      <c r="D177" s="134"/>
      <c r="E177" s="135"/>
      <c r="F177" s="135"/>
      <c r="G177" s="136" t="str">
        <f>IF(B176="CKD","","SP")</f>
        <v>SP</v>
      </c>
      <c r="H177" s="137"/>
      <c r="I177" s="138">
        <f>SUM(K177:N177)</f>
        <v>0</v>
      </c>
      <c r="J177" s="138">
        <f>SUM(O177:AM177)</f>
        <v>0</v>
      </c>
      <c r="K177" s="440">
        <f t="shared" ref="K177" si="366">CB177</f>
        <v>0</v>
      </c>
      <c r="L177" s="440">
        <f t="shared" si="359"/>
        <v>0</v>
      </c>
      <c r="M177" s="440">
        <f t="shared" si="360"/>
        <v>0</v>
      </c>
      <c r="N177" s="440">
        <f t="shared" si="361"/>
        <v>0</v>
      </c>
      <c r="O177" s="138">
        <f>SUMIF(SP所要量!$AU$4:$AU$1001,$AS177,SP所要量!O$4:O$1001)</f>
        <v>0</v>
      </c>
      <c r="P177" s="138">
        <f>SUMIF(SP所要量!$AU$4:$AU$1001,$AS177,SP所要量!P$4:P$1001)</f>
        <v>0</v>
      </c>
      <c r="Q177" s="138">
        <f>SUMIF(SP所要量!$AU$4:$AU$1001,$AS177,SP所要量!Q$4:Q$1001)</f>
        <v>0</v>
      </c>
      <c r="R177" s="138">
        <f>SUMIF(SP所要量!$AU$4:$AU$1001,$AS177,SP所要量!R$4:R$1001)</f>
        <v>0</v>
      </c>
      <c r="S177" s="138">
        <f>SUMIF(SP所要量!$AU$4:$AU$1001,$AS177,SP所要量!S$4:S$1001)</f>
        <v>0</v>
      </c>
      <c r="T177" s="138">
        <f>SUMIF(SP所要量!$AU$4:$AU$1001,$AS177,SP所要量!T$4:T$1001)</f>
        <v>0</v>
      </c>
      <c r="U177" s="138">
        <f>SUMIF(SP所要量!$AU$4:$AU$1001,$AS177,SP所要量!U$4:U$1001)</f>
        <v>0</v>
      </c>
      <c r="V177" s="138">
        <f>SUMIF(SP所要量!$AU$4:$AU$1001,$AS177,SP所要量!V$4:V$1001)</f>
        <v>0</v>
      </c>
      <c r="W177" s="138">
        <f>SUMIF(SP所要量!$AU$4:$AU$1001,$AS177,SP所要量!W$4:W$1001)</f>
        <v>0</v>
      </c>
      <c r="X177" s="138">
        <f>SUMIF(SP所要量!$AU$4:$AU$1001,$AS177,SP所要量!X$4:X$1001)</f>
        <v>0</v>
      </c>
      <c r="Y177" s="138">
        <f>SUMIF(SP所要量!$AU$4:$AU$1001,$AS177,SP所要量!Y$4:Y$1001)</f>
        <v>0</v>
      </c>
      <c r="Z177" s="138">
        <f>SUMIF(SP所要量!$AU$4:$AU$1001,$AS177,SP所要量!Z$4:Z$1001)</f>
        <v>0</v>
      </c>
      <c r="AA177" s="138">
        <f>SUMIF(SP所要量!$AU$4:$AU$1001,$AS177,SP所要量!AA$4:AA$1001)</f>
        <v>0</v>
      </c>
      <c r="AB177" s="138">
        <f>SUMIF(SP所要量!$AU$4:$AU$1001,$AS177,SP所要量!AB$4:AB$1001)</f>
        <v>0</v>
      </c>
      <c r="AC177" s="138">
        <f>SUMIF(SP所要量!$AU$4:$AU$1001,$AS177,SP所要量!AC$4:AC$1001)</f>
        <v>0</v>
      </c>
      <c r="AD177" s="138">
        <f>SUMIF(SP所要量!$AU$4:$AU$1001,$AS177,SP所要量!AD$4:AD$1001)</f>
        <v>0</v>
      </c>
      <c r="AE177" s="138">
        <f>SUMIF(SP所要量!$AU$4:$AU$1001,$AS177,SP所要量!AE$4:AE$1001)</f>
        <v>0</v>
      </c>
      <c r="AF177" s="138">
        <f>SUMIF(SP所要量!$AU$4:$AU$1001,$AS177,SP所要量!AF$4:AF$1001)</f>
        <v>0</v>
      </c>
      <c r="AG177" s="138">
        <f>SUMIF(SP所要量!$AU$4:$AU$1001,$AS177,SP所要量!AG$4:AG$1001)</f>
        <v>0</v>
      </c>
      <c r="AH177" s="138">
        <f>SUMIF(SP所要量!$AU$4:$AU$1001,$AS177,SP所要量!AH$4:AH$1001)</f>
        <v>0</v>
      </c>
      <c r="AI177" s="138">
        <f>SUMIF(SP所要量!$AU$4:$AU$1001,$AS177,SP所要量!AI$4:AI$1001)</f>
        <v>0</v>
      </c>
      <c r="AJ177" s="138">
        <f>SUMIF(SP所要量!$AU$4:$AU$1001,$AS177,SP所要量!AJ$4:AJ$1001)</f>
        <v>0</v>
      </c>
      <c r="AK177" s="138">
        <f>SUMIF(SP所要量!$AU$4:$AU$1001,$AS177,SP所要量!AK$4:AK$1001)</f>
        <v>0</v>
      </c>
      <c r="AL177" s="138">
        <f>SUMIF(SP所要量!$AU$4:$AU$1001,$AS177,SP所要量!AL$4:AL$1001)</f>
        <v>0</v>
      </c>
      <c r="AM177" s="139">
        <f>SUMIF(SP所要量!$AU$4:$AU$1001,$AS177,SP所要量!AM$4:AM$1001)</f>
        <v>0</v>
      </c>
      <c r="AS177" s="2" t="str">
        <f>IF($B176="CKD",0,$A176&amp;"_"&amp;"SP")</f>
        <v>50100MKK D000XA_SP</v>
      </c>
      <c r="AT177" s="38"/>
      <c r="AU177" s="62"/>
      <c r="AW177" s="145"/>
      <c r="AX177" s="38"/>
      <c r="AY177" s="38"/>
      <c r="AZ177" s="38"/>
      <c r="BA177" s="38"/>
      <c r="BB177" s="38"/>
      <c r="BC177" s="38"/>
      <c r="BD177" s="38"/>
      <c r="BE177" s="38"/>
      <c r="BF177" s="38"/>
      <c r="BG177" s="38"/>
      <c r="BH177" s="38"/>
      <c r="BI177" s="38"/>
      <c r="BJ177" s="38"/>
      <c r="BK177" s="38"/>
      <c r="BL177" s="38"/>
      <c r="BM177" s="38"/>
      <c r="BN177" s="38"/>
      <c r="BO177" s="38"/>
      <c r="BP177" s="38"/>
      <c r="BQ177" s="38"/>
      <c r="BR177" s="38"/>
      <c r="BS177" s="38"/>
      <c r="BT177" s="38"/>
      <c r="BU177" s="38"/>
      <c r="BV177" s="38"/>
      <c r="BW177" s="38"/>
      <c r="BX177" s="38"/>
      <c r="BY177" s="38"/>
      <c r="BZ177" s="146"/>
      <c r="CB177" s="426">
        <f t="shared" si="362"/>
        <v>0</v>
      </c>
      <c r="CC177" s="273">
        <f t="shared" si="363"/>
        <v>0</v>
      </c>
      <c r="CD177" s="273">
        <f t="shared" si="364"/>
        <v>0</v>
      </c>
      <c r="CE177" s="274">
        <f t="shared" si="365"/>
        <v>0</v>
      </c>
      <c r="CG177" s="420">
        <v>0</v>
      </c>
      <c r="CH177" s="417">
        <v>0</v>
      </c>
      <c r="CI177" s="417">
        <v>0</v>
      </c>
      <c r="CJ177" s="421">
        <v>0</v>
      </c>
    </row>
    <row r="178" spans="1:88" x14ac:dyDescent="0.35">
      <c r="A178" s="119"/>
      <c r="B178" s="6"/>
      <c r="C178" s="120"/>
      <c r="D178" s="121"/>
      <c r="E178" s="115"/>
      <c r="F178" s="115"/>
      <c r="G178" s="116" t="s">
        <v>2131</v>
      </c>
      <c r="H178" s="117"/>
      <c r="I178" s="113">
        <f>SUM(K178:N178)</f>
        <v>0</v>
      </c>
      <c r="J178" s="126">
        <f>SUM(O178:AM178)</f>
        <v>0</v>
      </c>
      <c r="K178" s="113">
        <f>SUM(K176:K177)</f>
        <v>0</v>
      </c>
      <c r="L178" s="113">
        <f t="shared" ref="L178:AM178" si="367">SUM(L176:L177)</f>
        <v>0</v>
      </c>
      <c r="M178" s="113">
        <f t="shared" si="367"/>
        <v>0</v>
      </c>
      <c r="N178" s="113">
        <f t="shared" si="367"/>
        <v>0</v>
      </c>
      <c r="O178" s="122">
        <f t="shared" si="367"/>
        <v>0</v>
      </c>
      <c r="P178" s="113">
        <f t="shared" si="367"/>
        <v>0</v>
      </c>
      <c r="Q178" s="113">
        <f t="shared" si="367"/>
        <v>0</v>
      </c>
      <c r="R178" s="113">
        <f t="shared" si="367"/>
        <v>0</v>
      </c>
      <c r="S178" s="113">
        <f t="shared" si="367"/>
        <v>0</v>
      </c>
      <c r="T178" s="113">
        <f t="shared" si="367"/>
        <v>0</v>
      </c>
      <c r="U178" s="113">
        <f t="shared" si="367"/>
        <v>0</v>
      </c>
      <c r="V178" s="113">
        <f t="shared" si="367"/>
        <v>0</v>
      </c>
      <c r="W178" s="113">
        <f t="shared" si="367"/>
        <v>0</v>
      </c>
      <c r="X178" s="113">
        <f t="shared" si="367"/>
        <v>0</v>
      </c>
      <c r="Y178" s="113">
        <f t="shared" si="367"/>
        <v>0</v>
      </c>
      <c r="Z178" s="113">
        <f t="shared" si="367"/>
        <v>0</v>
      </c>
      <c r="AA178" s="113">
        <f t="shared" si="367"/>
        <v>0</v>
      </c>
      <c r="AB178" s="113">
        <f t="shared" si="367"/>
        <v>0</v>
      </c>
      <c r="AC178" s="113">
        <f t="shared" si="367"/>
        <v>0</v>
      </c>
      <c r="AD178" s="113">
        <f t="shared" si="367"/>
        <v>0</v>
      </c>
      <c r="AE178" s="113">
        <f t="shared" si="367"/>
        <v>0</v>
      </c>
      <c r="AF178" s="113">
        <f t="shared" si="367"/>
        <v>0</v>
      </c>
      <c r="AG178" s="113">
        <f t="shared" si="367"/>
        <v>0</v>
      </c>
      <c r="AH178" s="113">
        <f t="shared" si="367"/>
        <v>0</v>
      </c>
      <c r="AI178" s="113">
        <f t="shared" si="367"/>
        <v>0</v>
      </c>
      <c r="AJ178" s="113">
        <f t="shared" si="367"/>
        <v>0</v>
      </c>
      <c r="AK178" s="113">
        <f t="shared" si="367"/>
        <v>0</v>
      </c>
      <c r="AL178" s="113">
        <f t="shared" si="367"/>
        <v>0</v>
      </c>
      <c r="AM178" s="118">
        <f t="shared" si="367"/>
        <v>0</v>
      </c>
      <c r="AS178" s="61"/>
      <c r="AT178" s="38"/>
      <c r="AU178" s="62"/>
      <c r="AW178" s="145"/>
      <c r="AX178" s="38"/>
      <c r="AY178" s="38"/>
      <c r="AZ178" s="38"/>
      <c r="BA178" s="38"/>
      <c r="BB178" s="38"/>
      <c r="BC178" s="38"/>
      <c r="BD178" s="38"/>
      <c r="BE178" s="38"/>
      <c r="BF178" s="38"/>
      <c r="BG178" s="38"/>
      <c r="BH178" s="38"/>
      <c r="BI178" s="38"/>
      <c r="BJ178" s="38"/>
      <c r="BK178" s="38"/>
      <c r="BL178" s="38"/>
      <c r="BM178" s="38"/>
      <c r="BN178" s="38"/>
      <c r="BO178" s="38"/>
      <c r="BP178" s="38"/>
      <c r="BQ178" s="38"/>
      <c r="BR178" s="38"/>
      <c r="BS178" s="38"/>
      <c r="BT178" s="38"/>
      <c r="BU178" s="38"/>
      <c r="BV178" s="38"/>
      <c r="BW178" s="38"/>
      <c r="BX178" s="38"/>
      <c r="BY178" s="38"/>
      <c r="BZ178" s="146"/>
      <c r="CB178" s="145"/>
      <c r="CC178" s="38"/>
      <c r="CD178" s="38"/>
      <c r="CE178" s="146"/>
      <c r="CG178" s="433">
        <v>0</v>
      </c>
      <c r="CH178" s="434">
        <v>0</v>
      </c>
      <c r="CI178" s="434">
        <v>0</v>
      </c>
      <c r="CJ178" s="435">
        <v>0</v>
      </c>
    </row>
    <row r="179" spans="1:88" x14ac:dyDescent="0.35">
      <c r="A179" s="48" t="s">
        <v>2088</v>
      </c>
      <c r="B179" s="6"/>
      <c r="C179" s="6"/>
      <c r="D179" s="22" t="s">
        <v>2058</v>
      </c>
      <c r="E179" s="304" t="s">
        <v>20</v>
      </c>
      <c r="F179" s="42"/>
      <c r="G179" s="25">
        <v>160</v>
      </c>
      <c r="H179" s="21" t="s">
        <v>2052</v>
      </c>
      <c r="I179" s="26">
        <v>2</v>
      </c>
      <c r="J179" s="24">
        <f t="shared" ref="J179:J181" ca="1" si="368">SUM(K179:AM179)</f>
        <v>0</v>
      </c>
      <c r="K179" s="24">
        <f t="shared" ref="K179:AM179" ca="1" si="369">IF(AND($H179="優先L",$I179&gt;0),OFFSET(K178,0,$I179),0)</f>
        <v>0</v>
      </c>
      <c r="L179" s="24">
        <f t="shared" ca="1" si="369"/>
        <v>0</v>
      </c>
      <c r="M179" s="24">
        <f t="shared" ca="1" si="369"/>
        <v>0</v>
      </c>
      <c r="N179" s="24">
        <f t="shared" ca="1" si="369"/>
        <v>0</v>
      </c>
      <c r="O179" s="24">
        <f t="shared" ca="1" si="369"/>
        <v>0</v>
      </c>
      <c r="P179" s="24">
        <f t="shared" ca="1" si="369"/>
        <v>0</v>
      </c>
      <c r="Q179" s="24">
        <f t="shared" ca="1" si="369"/>
        <v>0</v>
      </c>
      <c r="R179" s="24">
        <f t="shared" ca="1" si="369"/>
        <v>0</v>
      </c>
      <c r="S179" s="24">
        <f t="shared" ca="1" si="369"/>
        <v>0</v>
      </c>
      <c r="T179" s="24">
        <f t="shared" ca="1" si="369"/>
        <v>0</v>
      </c>
      <c r="U179" s="24">
        <f t="shared" ca="1" si="369"/>
        <v>0</v>
      </c>
      <c r="V179" s="24">
        <f t="shared" ca="1" si="369"/>
        <v>0</v>
      </c>
      <c r="W179" s="24">
        <f t="shared" ca="1" si="369"/>
        <v>0</v>
      </c>
      <c r="X179" s="24">
        <f t="shared" ca="1" si="369"/>
        <v>0</v>
      </c>
      <c r="Y179" s="24">
        <f t="shared" ca="1" si="369"/>
        <v>0</v>
      </c>
      <c r="Z179" s="24">
        <f t="shared" ca="1" si="369"/>
        <v>0</v>
      </c>
      <c r="AA179" s="24">
        <f t="shared" ca="1" si="369"/>
        <v>0</v>
      </c>
      <c r="AB179" s="24">
        <f t="shared" ca="1" si="369"/>
        <v>0</v>
      </c>
      <c r="AC179" s="24">
        <f t="shared" ca="1" si="369"/>
        <v>0</v>
      </c>
      <c r="AD179" s="24">
        <f t="shared" ca="1" si="369"/>
        <v>0</v>
      </c>
      <c r="AE179" s="24">
        <f t="shared" ca="1" si="369"/>
        <v>0</v>
      </c>
      <c r="AF179" s="24">
        <f t="shared" ca="1" si="369"/>
        <v>0</v>
      </c>
      <c r="AG179" s="24">
        <f t="shared" ca="1" si="369"/>
        <v>0</v>
      </c>
      <c r="AH179" s="24">
        <f t="shared" ca="1" si="369"/>
        <v>0</v>
      </c>
      <c r="AI179" s="24">
        <f t="shared" ca="1" si="369"/>
        <v>0</v>
      </c>
      <c r="AJ179" s="24">
        <f t="shared" ca="1" si="369"/>
        <v>0</v>
      </c>
      <c r="AK179" s="24">
        <f t="shared" ca="1" si="369"/>
        <v>0</v>
      </c>
      <c r="AL179" s="24">
        <f t="shared" ca="1" si="369"/>
        <v>0</v>
      </c>
      <c r="AM179" s="49">
        <f t="shared" ca="1" si="369"/>
        <v>0</v>
      </c>
      <c r="AS179" s="61"/>
      <c r="AT179" s="5" t="str">
        <f t="shared" ref="AT179:AT241" si="370">IF(G179&gt;0,E179,"")</f>
        <v>MC</v>
      </c>
      <c r="AU179" s="62"/>
      <c r="AW179" s="145"/>
      <c r="AX179" s="38"/>
      <c r="AY179" s="38"/>
      <c r="AZ179" s="38"/>
      <c r="BA179" s="38"/>
      <c r="BB179" s="38"/>
      <c r="BC179" s="38"/>
      <c r="BD179" s="38"/>
      <c r="BE179" s="38"/>
      <c r="BF179" s="38"/>
      <c r="BG179" s="38"/>
      <c r="BH179" s="38"/>
      <c r="BI179" s="38"/>
      <c r="BJ179" s="38"/>
      <c r="BK179" s="38"/>
      <c r="BL179" s="38"/>
      <c r="BM179" s="38"/>
      <c r="BN179" s="38"/>
      <c r="BO179" s="38"/>
      <c r="BP179" s="38"/>
      <c r="BQ179" s="38"/>
      <c r="BR179" s="38"/>
      <c r="BS179" s="38"/>
      <c r="BT179" s="38"/>
      <c r="BU179" s="38"/>
      <c r="BV179" s="38"/>
      <c r="BW179" s="38"/>
      <c r="BX179" s="38"/>
      <c r="BY179" s="38"/>
      <c r="BZ179" s="146"/>
      <c r="CB179" s="145"/>
      <c r="CC179" s="38"/>
      <c r="CD179" s="38"/>
      <c r="CE179" s="146"/>
      <c r="CG179" s="433">
        <v>0</v>
      </c>
      <c r="CH179" s="434">
        <v>0</v>
      </c>
      <c r="CI179" s="434">
        <v>0</v>
      </c>
      <c r="CJ179" s="435">
        <v>0</v>
      </c>
    </row>
    <row r="180" spans="1:88" x14ac:dyDescent="0.35">
      <c r="A180" s="50" t="str">
        <f>MID(A176,1,5)</f>
        <v>50100</v>
      </c>
      <c r="B180" s="6"/>
      <c r="C180" s="6"/>
      <c r="D180" s="6"/>
      <c r="E180" s="304" t="s">
        <v>78</v>
      </c>
      <c r="F180" s="42"/>
      <c r="G180" s="25">
        <v>130</v>
      </c>
      <c r="H180" s="21" t="s">
        <v>2067</v>
      </c>
      <c r="I180" s="26">
        <v>2</v>
      </c>
      <c r="J180" s="24">
        <f t="shared" ca="1" si="368"/>
        <v>0</v>
      </c>
      <c r="K180" s="24">
        <f t="shared" ref="K180:AM180" ca="1" si="371">IF(AND($H180="優先L",$I180&gt;0),OFFSET(K178,0,$I180),0)</f>
        <v>0</v>
      </c>
      <c r="L180" s="24">
        <f t="shared" ca="1" si="371"/>
        <v>0</v>
      </c>
      <c r="M180" s="24">
        <f t="shared" ca="1" si="371"/>
        <v>0</v>
      </c>
      <c r="N180" s="24">
        <f t="shared" ca="1" si="371"/>
        <v>0</v>
      </c>
      <c r="O180" s="24">
        <f t="shared" ca="1" si="371"/>
        <v>0</v>
      </c>
      <c r="P180" s="24">
        <f t="shared" ca="1" si="371"/>
        <v>0</v>
      </c>
      <c r="Q180" s="24">
        <f t="shared" ca="1" si="371"/>
        <v>0</v>
      </c>
      <c r="R180" s="24">
        <f t="shared" ca="1" si="371"/>
        <v>0</v>
      </c>
      <c r="S180" s="24">
        <f t="shared" ca="1" si="371"/>
        <v>0</v>
      </c>
      <c r="T180" s="24">
        <f t="shared" ca="1" si="371"/>
        <v>0</v>
      </c>
      <c r="U180" s="24">
        <f t="shared" ca="1" si="371"/>
        <v>0</v>
      </c>
      <c r="V180" s="24">
        <f t="shared" ca="1" si="371"/>
        <v>0</v>
      </c>
      <c r="W180" s="24">
        <f t="shared" ca="1" si="371"/>
        <v>0</v>
      </c>
      <c r="X180" s="24">
        <f t="shared" ca="1" si="371"/>
        <v>0</v>
      </c>
      <c r="Y180" s="24">
        <f t="shared" ca="1" si="371"/>
        <v>0</v>
      </c>
      <c r="Z180" s="24">
        <f t="shared" ca="1" si="371"/>
        <v>0</v>
      </c>
      <c r="AA180" s="24">
        <f t="shared" ca="1" si="371"/>
        <v>0</v>
      </c>
      <c r="AB180" s="24">
        <f t="shared" ca="1" si="371"/>
        <v>0</v>
      </c>
      <c r="AC180" s="24">
        <f t="shared" ca="1" si="371"/>
        <v>0</v>
      </c>
      <c r="AD180" s="24">
        <f t="shared" ca="1" si="371"/>
        <v>0</v>
      </c>
      <c r="AE180" s="24">
        <f t="shared" ca="1" si="371"/>
        <v>0</v>
      </c>
      <c r="AF180" s="24">
        <f t="shared" ca="1" si="371"/>
        <v>0</v>
      </c>
      <c r="AG180" s="24">
        <f t="shared" ca="1" si="371"/>
        <v>0</v>
      </c>
      <c r="AH180" s="24">
        <f t="shared" ca="1" si="371"/>
        <v>0</v>
      </c>
      <c r="AI180" s="24">
        <f t="shared" ca="1" si="371"/>
        <v>0</v>
      </c>
      <c r="AJ180" s="24">
        <f t="shared" ca="1" si="371"/>
        <v>0</v>
      </c>
      <c r="AK180" s="24">
        <f t="shared" ca="1" si="371"/>
        <v>0</v>
      </c>
      <c r="AL180" s="24">
        <f t="shared" ca="1" si="371"/>
        <v>0</v>
      </c>
      <c r="AM180" s="49">
        <f t="shared" ca="1" si="371"/>
        <v>0</v>
      </c>
      <c r="AS180" s="61"/>
      <c r="AT180" s="6" t="str">
        <f t="shared" si="370"/>
        <v>溶接1</v>
      </c>
      <c r="AU180" s="62"/>
      <c r="AW180" s="145"/>
      <c r="AX180" s="38"/>
      <c r="AY180" s="38"/>
      <c r="AZ180" s="38"/>
      <c r="BA180" s="38"/>
      <c r="BB180" s="38"/>
      <c r="BC180" s="38"/>
      <c r="BD180" s="38"/>
      <c r="BE180" s="38"/>
      <c r="BF180" s="38"/>
      <c r="BG180" s="38"/>
      <c r="BH180" s="38"/>
      <c r="BI180" s="38"/>
      <c r="BJ180" s="38"/>
      <c r="BK180" s="38"/>
      <c r="BL180" s="38"/>
      <c r="BM180" s="38"/>
      <c r="BN180" s="38"/>
      <c r="BO180" s="38"/>
      <c r="BP180" s="38"/>
      <c r="BQ180" s="38"/>
      <c r="BR180" s="38"/>
      <c r="BS180" s="38"/>
      <c r="BT180" s="38"/>
      <c r="BU180" s="38"/>
      <c r="BV180" s="38"/>
      <c r="BW180" s="38"/>
      <c r="BX180" s="38"/>
      <c r="BY180" s="38"/>
      <c r="BZ180" s="146"/>
      <c r="CB180" s="145"/>
      <c r="CC180" s="38"/>
      <c r="CD180" s="38"/>
      <c r="CE180" s="146"/>
      <c r="CG180" s="433">
        <v>0</v>
      </c>
      <c r="CH180" s="434">
        <v>0</v>
      </c>
      <c r="CI180" s="434">
        <v>0</v>
      </c>
      <c r="CJ180" s="435">
        <v>0</v>
      </c>
    </row>
    <row r="181" spans="1:88" x14ac:dyDescent="0.35">
      <c r="A181" s="50" t="str">
        <f>MID(A176,6,3)&amp;"-"&amp;MID(A176,10,4)</f>
        <v>MKK-D000</v>
      </c>
      <c r="B181" s="6"/>
      <c r="C181" s="6"/>
      <c r="D181" s="7"/>
      <c r="E181" s="304" t="s">
        <v>79</v>
      </c>
      <c r="F181" s="42"/>
      <c r="G181" s="25"/>
      <c r="H181" s="21"/>
      <c r="I181" s="26"/>
      <c r="J181" s="24">
        <f t="shared" ca="1" si="368"/>
        <v>0</v>
      </c>
      <c r="K181" s="24">
        <f t="shared" ref="K181:AM181" ca="1" si="372">IF(AND($H181="優先L",$I181&gt;0),OFFSET(K178,0,$I181),0)</f>
        <v>0</v>
      </c>
      <c r="L181" s="24">
        <f t="shared" ca="1" si="372"/>
        <v>0</v>
      </c>
      <c r="M181" s="24">
        <f t="shared" ca="1" si="372"/>
        <v>0</v>
      </c>
      <c r="N181" s="24">
        <f t="shared" ca="1" si="372"/>
        <v>0</v>
      </c>
      <c r="O181" s="24">
        <f t="shared" ca="1" si="372"/>
        <v>0</v>
      </c>
      <c r="P181" s="24">
        <f t="shared" ca="1" si="372"/>
        <v>0</v>
      </c>
      <c r="Q181" s="24">
        <f t="shared" ca="1" si="372"/>
        <v>0</v>
      </c>
      <c r="R181" s="24">
        <f t="shared" ca="1" si="372"/>
        <v>0</v>
      </c>
      <c r="S181" s="24">
        <f t="shared" ca="1" si="372"/>
        <v>0</v>
      </c>
      <c r="T181" s="24">
        <f t="shared" ca="1" si="372"/>
        <v>0</v>
      </c>
      <c r="U181" s="24">
        <f t="shared" ca="1" si="372"/>
        <v>0</v>
      </c>
      <c r="V181" s="24">
        <f t="shared" ca="1" si="372"/>
        <v>0</v>
      </c>
      <c r="W181" s="24">
        <f t="shared" ca="1" si="372"/>
        <v>0</v>
      </c>
      <c r="X181" s="24">
        <f t="shared" ca="1" si="372"/>
        <v>0</v>
      </c>
      <c r="Y181" s="24">
        <f t="shared" ca="1" si="372"/>
        <v>0</v>
      </c>
      <c r="Z181" s="24">
        <f t="shared" ca="1" si="372"/>
        <v>0</v>
      </c>
      <c r="AA181" s="24">
        <f t="shared" ca="1" si="372"/>
        <v>0</v>
      </c>
      <c r="AB181" s="24">
        <f t="shared" ca="1" si="372"/>
        <v>0</v>
      </c>
      <c r="AC181" s="24">
        <f t="shared" ca="1" si="372"/>
        <v>0</v>
      </c>
      <c r="AD181" s="24">
        <f t="shared" ca="1" si="372"/>
        <v>0</v>
      </c>
      <c r="AE181" s="24">
        <f t="shared" ca="1" si="372"/>
        <v>0</v>
      </c>
      <c r="AF181" s="24">
        <f t="shared" ca="1" si="372"/>
        <v>0</v>
      </c>
      <c r="AG181" s="24">
        <f t="shared" ca="1" si="372"/>
        <v>0</v>
      </c>
      <c r="AH181" s="24">
        <f t="shared" ca="1" si="372"/>
        <v>0</v>
      </c>
      <c r="AI181" s="24">
        <f t="shared" ca="1" si="372"/>
        <v>0</v>
      </c>
      <c r="AJ181" s="24">
        <f t="shared" ca="1" si="372"/>
        <v>0</v>
      </c>
      <c r="AK181" s="24">
        <f t="shared" ca="1" si="372"/>
        <v>0</v>
      </c>
      <c r="AL181" s="24">
        <f t="shared" ca="1" si="372"/>
        <v>0</v>
      </c>
      <c r="AM181" s="49">
        <f t="shared" ca="1" si="372"/>
        <v>0</v>
      </c>
      <c r="AS181" s="61"/>
      <c r="AT181" s="7" t="str">
        <f t="shared" si="370"/>
        <v/>
      </c>
      <c r="AU181" s="62"/>
      <c r="AW181" s="145"/>
      <c r="AX181" s="38"/>
      <c r="AY181" s="38"/>
      <c r="AZ181" s="38"/>
      <c r="BA181" s="38"/>
      <c r="BB181" s="38"/>
      <c r="BC181" s="38"/>
      <c r="BD181" s="38"/>
      <c r="BE181" s="38"/>
      <c r="BF181" s="38"/>
      <c r="BG181" s="38"/>
      <c r="BH181" s="38"/>
      <c r="BI181" s="38"/>
      <c r="BJ181" s="38"/>
      <c r="BK181" s="38"/>
      <c r="BL181" s="38"/>
      <c r="BM181" s="38"/>
      <c r="BN181" s="38"/>
      <c r="BO181" s="38"/>
      <c r="BP181" s="38"/>
      <c r="BQ181" s="38"/>
      <c r="BR181" s="38"/>
      <c r="BS181" s="38"/>
      <c r="BT181" s="38"/>
      <c r="BU181" s="38"/>
      <c r="BV181" s="38"/>
      <c r="BW181" s="38"/>
      <c r="BX181" s="38"/>
      <c r="BY181" s="38"/>
      <c r="BZ181" s="146"/>
      <c r="CB181" s="145"/>
      <c r="CC181" s="38"/>
      <c r="CD181" s="38"/>
      <c r="CE181" s="146"/>
      <c r="CG181" s="433">
        <v>0</v>
      </c>
      <c r="CH181" s="434">
        <v>0</v>
      </c>
      <c r="CI181" s="434">
        <v>0</v>
      </c>
      <c r="CJ181" s="435">
        <v>0</v>
      </c>
    </row>
    <row r="182" spans="1:88" x14ac:dyDescent="0.35">
      <c r="A182" s="48"/>
      <c r="B182" s="6"/>
      <c r="C182" s="6"/>
      <c r="D182" s="22" t="s">
        <v>2132</v>
      </c>
      <c r="E182" s="2" t="str">
        <f>E179</f>
        <v>MC</v>
      </c>
      <c r="F182" s="5"/>
      <c r="G182" s="5"/>
      <c r="H182" s="27" t="s">
        <v>2055</v>
      </c>
      <c r="I182" s="5"/>
      <c r="J182" s="550">
        <f>SUM(K182:AM184)</f>
        <v>0</v>
      </c>
      <c r="K182" s="29"/>
      <c r="L182" s="29"/>
      <c r="M182" s="29"/>
      <c r="N182" s="29"/>
      <c r="O182" s="29"/>
      <c r="P182" s="29"/>
      <c r="Q182" s="29"/>
      <c r="R182" s="29"/>
      <c r="S182" s="29"/>
      <c r="T182" s="29"/>
      <c r="U182" s="29"/>
      <c r="V182" s="29"/>
      <c r="W182" s="29"/>
      <c r="X182" s="29"/>
      <c r="Y182" s="29"/>
      <c r="Z182" s="29"/>
      <c r="AA182" s="29"/>
      <c r="AB182" s="29"/>
      <c r="AC182" s="29"/>
      <c r="AD182" s="29"/>
      <c r="AE182" s="29"/>
      <c r="AF182" s="29"/>
      <c r="AG182" s="29"/>
      <c r="AH182" s="29"/>
      <c r="AI182" s="29"/>
      <c r="AJ182" s="29"/>
      <c r="AK182" s="29"/>
      <c r="AL182" s="29"/>
      <c r="AM182" s="51"/>
      <c r="AS182" s="61"/>
      <c r="AT182" s="38"/>
      <c r="AU182" s="62"/>
      <c r="AW182" s="145"/>
      <c r="AX182" s="38"/>
      <c r="AY182" s="38"/>
      <c r="AZ182" s="38"/>
      <c r="BA182" s="38"/>
      <c r="BB182" s="38"/>
      <c r="BC182" s="38"/>
      <c r="BD182" s="38"/>
      <c r="BE182" s="38"/>
      <c r="BF182" s="38"/>
      <c r="BG182" s="38"/>
      <c r="BH182" s="38"/>
      <c r="BI182" s="38"/>
      <c r="BJ182" s="38"/>
      <c r="BK182" s="38"/>
      <c r="BL182" s="38"/>
      <c r="BM182" s="38"/>
      <c r="BN182" s="38"/>
      <c r="BO182" s="38"/>
      <c r="BP182" s="38"/>
      <c r="BQ182" s="38"/>
      <c r="BR182" s="38"/>
      <c r="BS182" s="38"/>
      <c r="BT182" s="38"/>
      <c r="BU182" s="38"/>
      <c r="BV182" s="38"/>
      <c r="BW182" s="38"/>
      <c r="BX182" s="38"/>
      <c r="BY182" s="38"/>
      <c r="BZ182" s="146"/>
      <c r="CB182" s="145"/>
      <c r="CC182" s="38"/>
      <c r="CD182" s="38"/>
      <c r="CE182" s="146"/>
      <c r="CG182" s="430"/>
      <c r="CH182" s="9"/>
      <c r="CI182" s="9"/>
      <c r="CJ182" s="431"/>
    </row>
    <row r="183" spans="1:88" x14ac:dyDescent="0.35">
      <c r="A183" s="48"/>
      <c r="B183" s="7"/>
      <c r="C183" s="7"/>
      <c r="D183" s="444" t="s">
        <v>2376</v>
      </c>
      <c r="E183" s="2" t="str">
        <f>E180</f>
        <v>溶接1</v>
      </c>
      <c r="F183" s="6"/>
      <c r="G183" s="6"/>
      <c r="H183" s="27" t="s">
        <v>2055</v>
      </c>
      <c r="I183" s="6"/>
      <c r="J183" s="551"/>
      <c r="K183" s="30"/>
      <c r="L183" s="30"/>
      <c r="M183" s="30"/>
      <c r="N183" s="30"/>
      <c r="O183" s="30"/>
      <c r="P183" s="30"/>
      <c r="Q183" s="30"/>
      <c r="R183" s="30"/>
      <c r="S183" s="30"/>
      <c r="T183" s="30"/>
      <c r="U183" s="30"/>
      <c r="V183" s="30"/>
      <c r="W183" s="30"/>
      <c r="X183" s="30"/>
      <c r="Y183" s="30"/>
      <c r="Z183" s="30"/>
      <c r="AA183" s="30"/>
      <c r="AB183" s="30"/>
      <c r="AC183" s="30"/>
      <c r="AD183" s="30"/>
      <c r="AE183" s="30"/>
      <c r="AF183" s="30"/>
      <c r="AG183" s="30"/>
      <c r="AH183" s="30"/>
      <c r="AI183" s="30"/>
      <c r="AJ183" s="30"/>
      <c r="AK183" s="30"/>
      <c r="AL183" s="30"/>
      <c r="AM183" s="52"/>
      <c r="AS183" s="61"/>
      <c r="AT183" s="38"/>
      <c r="AU183" s="62"/>
      <c r="AW183" s="145"/>
      <c r="AX183" s="38"/>
      <c r="AY183" s="38"/>
      <c r="AZ183" s="38"/>
      <c r="BA183" s="38"/>
      <c r="BB183" s="38"/>
      <c r="BC183" s="38"/>
      <c r="BD183" s="38"/>
      <c r="BE183" s="38"/>
      <c r="BF183" s="38"/>
      <c r="BG183" s="38"/>
      <c r="BH183" s="38"/>
      <c r="BI183" s="38"/>
      <c r="BJ183" s="38"/>
      <c r="BK183" s="38"/>
      <c r="BL183" s="38"/>
      <c r="BM183" s="38"/>
      <c r="BN183" s="38"/>
      <c r="BO183" s="38"/>
      <c r="BP183" s="38"/>
      <c r="BQ183" s="38"/>
      <c r="BR183" s="38"/>
      <c r="BS183" s="38"/>
      <c r="BT183" s="38"/>
      <c r="BU183" s="38"/>
      <c r="BV183" s="38"/>
      <c r="BW183" s="38"/>
      <c r="BX183" s="38"/>
      <c r="BY183" s="38"/>
      <c r="BZ183" s="146"/>
      <c r="CB183" s="145"/>
      <c r="CC183" s="38"/>
      <c r="CD183" s="38"/>
      <c r="CE183" s="146"/>
      <c r="CG183" s="430"/>
      <c r="CH183" s="9"/>
      <c r="CI183" s="9"/>
      <c r="CJ183" s="431"/>
    </row>
    <row r="184" spans="1:88" x14ac:dyDescent="0.35">
      <c r="A184" s="399">
        <f>COUNTIF(AT179:AT181,B184)</f>
        <v>1</v>
      </c>
      <c r="B184" s="308" t="str">
        <f>設定!$F$4</f>
        <v>MC</v>
      </c>
      <c r="C184" s="308" t="str">
        <f>IF(COUNTIF('PLAN-MC'!$AO$6:$AO$117,B184&amp;"_"&amp;A176&amp;"_"&amp;B176)&gt;0,"計画コード有",IF(COUNTIF('PLAN-MC'!$AO$6:$AO$117,B184&amp;"_"&amp;A176&amp;"_"&amp;B176)&gt;1,"ﾀﾞﾌﾞﾘ有","未反映"))</f>
        <v>計画コード有</v>
      </c>
      <c r="D184" s="7"/>
      <c r="E184" s="2" t="str">
        <f>E181</f>
        <v>マルチ</v>
      </c>
      <c r="F184" s="7"/>
      <c r="G184" s="7"/>
      <c r="H184" s="27"/>
      <c r="I184" s="7"/>
      <c r="J184" s="552"/>
      <c r="K184" s="31"/>
      <c r="L184" s="31"/>
      <c r="M184" s="31"/>
      <c r="N184" s="31"/>
      <c r="O184" s="31"/>
      <c r="P184" s="31"/>
      <c r="Q184" s="31"/>
      <c r="R184" s="31"/>
      <c r="S184" s="31"/>
      <c r="T184" s="31"/>
      <c r="U184" s="31"/>
      <c r="V184" s="31"/>
      <c r="W184" s="31"/>
      <c r="X184" s="31"/>
      <c r="Y184" s="31"/>
      <c r="Z184" s="31"/>
      <c r="AA184" s="31"/>
      <c r="AB184" s="31"/>
      <c r="AC184" s="31"/>
      <c r="AD184" s="31"/>
      <c r="AE184" s="31"/>
      <c r="AF184" s="31"/>
      <c r="AG184" s="31"/>
      <c r="AH184" s="31"/>
      <c r="AI184" s="31"/>
      <c r="AJ184" s="31"/>
      <c r="AK184" s="31"/>
      <c r="AL184" s="31"/>
      <c r="AM184" s="53"/>
      <c r="AS184" s="61"/>
      <c r="AT184" s="38"/>
      <c r="AU184" s="62"/>
      <c r="AW184" s="145"/>
      <c r="AX184" s="38"/>
      <c r="AY184" s="38"/>
      <c r="AZ184" s="38"/>
      <c r="BA184" s="38"/>
      <c r="BB184" s="38"/>
      <c r="BC184" s="38"/>
      <c r="BD184" s="38"/>
      <c r="BE184" s="38"/>
      <c r="BF184" s="38"/>
      <c r="BG184" s="38"/>
      <c r="BH184" s="38"/>
      <c r="BI184" s="38"/>
      <c r="BJ184" s="38"/>
      <c r="BK184" s="38"/>
      <c r="BL184" s="38"/>
      <c r="BM184" s="38"/>
      <c r="BN184" s="38"/>
      <c r="BO184" s="38"/>
      <c r="BP184" s="38"/>
      <c r="BQ184" s="38"/>
      <c r="BR184" s="38"/>
      <c r="BS184" s="38"/>
      <c r="BT184" s="38"/>
      <c r="BU184" s="38"/>
      <c r="BV184" s="38"/>
      <c r="BW184" s="38"/>
      <c r="BX184" s="38"/>
      <c r="BY184" s="38"/>
      <c r="BZ184" s="146"/>
      <c r="CB184" s="145"/>
      <c r="CC184" s="38"/>
      <c r="CD184" s="38"/>
      <c r="CE184" s="146"/>
      <c r="CG184" s="430"/>
      <c r="CH184" s="9"/>
      <c r="CI184" s="9"/>
      <c r="CJ184" s="431"/>
    </row>
    <row r="185" spans="1:88" x14ac:dyDescent="0.35">
      <c r="A185" s="399">
        <f>COUNTIF(AT179:AT181,B185)</f>
        <v>1</v>
      </c>
      <c r="B185" s="308" t="str">
        <f>設定!$F$5</f>
        <v>溶接1</v>
      </c>
      <c r="C185" s="308" t="str">
        <f>IF(COUNTIF('PLAN-溶接1'!$AO$6:$AO$108,B185&amp;"_"&amp;A176&amp;"_"&amp;B176)&gt;0,"計画コード有",IF(COUNTIF('PLAN-溶接1'!$AO$6:$AO$108,B185&amp;"_"&amp;A176&amp;"_"&amp;B176)&gt;1,"ﾀﾞﾌﾞﾘ有","未反映"))</f>
        <v>未反映</v>
      </c>
      <c r="D185" s="22" t="s">
        <v>2133</v>
      </c>
      <c r="E185" s="2" t="str">
        <f>E179</f>
        <v>MC</v>
      </c>
      <c r="F185" s="5"/>
      <c r="G185" s="5"/>
      <c r="H185" s="27" t="s">
        <v>2055</v>
      </c>
      <c r="I185" s="5"/>
      <c r="J185" s="32">
        <f t="shared" ref="J185:J190" si="373">SUM(K185:AM185)</f>
        <v>0</v>
      </c>
      <c r="K185" s="441">
        <f>CB185</f>
        <v>0</v>
      </c>
      <c r="L185" s="441">
        <f t="shared" ref="L185:L187" si="374">CC185</f>
        <v>0</v>
      </c>
      <c r="M185" s="441">
        <f t="shared" ref="M185:M187" si="375">CD185</f>
        <v>0</v>
      </c>
      <c r="N185" s="441">
        <f t="shared" ref="N185:N187" si="376">CE185</f>
        <v>0</v>
      </c>
      <c r="O185" s="29"/>
      <c r="P185" s="29"/>
      <c r="Q185" s="29"/>
      <c r="R185" s="29"/>
      <c r="S185" s="29"/>
      <c r="T185" s="29"/>
      <c r="U185" s="29"/>
      <c r="V185" s="29"/>
      <c r="W185" s="29"/>
      <c r="X185" s="29"/>
      <c r="Y185" s="29"/>
      <c r="Z185" s="29"/>
      <c r="AA185" s="29"/>
      <c r="AB185" s="29"/>
      <c r="AC185" s="29"/>
      <c r="AD185" s="29"/>
      <c r="AE185" s="29"/>
      <c r="AF185" s="29"/>
      <c r="AG185" s="29"/>
      <c r="AH185" s="29"/>
      <c r="AI185" s="29"/>
      <c r="AJ185" s="29"/>
      <c r="AK185" s="29"/>
      <c r="AL185" s="29"/>
      <c r="AM185" s="51"/>
      <c r="AS185" s="61"/>
      <c r="AT185" s="38"/>
      <c r="AU185" s="62"/>
      <c r="AW185" s="145"/>
      <c r="AX185" s="38"/>
      <c r="AY185" s="38"/>
      <c r="AZ185" s="38"/>
      <c r="BA185" s="38"/>
      <c r="BB185" s="38"/>
      <c r="BC185" s="38"/>
      <c r="BD185" s="38"/>
      <c r="BE185" s="38"/>
      <c r="BF185" s="38"/>
      <c r="BG185" s="38"/>
      <c r="BH185" s="38"/>
      <c r="BI185" s="38"/>
      <c r="BJ185" s="38"/>
      <c r="BK185" s="38"/>
      <c r="BL185" s="38"/>
      <c r="BM185" s="38"/>
      <c r="BN185" s="38"/>
      <c r="BO185" s="38"/>
      <c r="BP185" s="38"/>
      <c r="BQ185" s="38"/>
      <c r="BR185" s="38"/>
      <c r="BS185" s="38"/>
      <c r="BT185" s="38"/>
      <c r="BU185" s="38"/>
      <c r="BV185" s="38"/>
      <c r="BW185" s="38"/>
      <c r="BX185" s="38"/>
      <c r="BY185" s="38"/>
      <c r="BZ185" s="146"/>
      <c r="CB185" s="427">
        <f t="shared" ref="CB185:CB187" si="377">CG182+CG185</f>
        <v>0</v>
      </c>
      <c r="CC185" s="428">
        <f t="shared" ref="CC185:CC187" si="378">CH182+CH185</f>
        <v>0</v>
      </c>
      <c r="CD185" s="428">
        <f t="shared" ref="CD185:CD187" si="379">CI182+CI185</f>
        <v>0</v>
      </c>
      <c r="CE185" s="429">
        <f t="shared" ref="CE185:CE187" si="380">CJ182+CJ185</f>
        <v>0</v>
      </c>
      <c r="CG185" s="430"/>
      <c r="CH185" s="9"/>
      <c r="CI185" s="9"/>
      <c r="CJ185" s="431"/>
    </row>
    <row r="186" spans="1:88" x14ac:dyDescent="0.35">
      <c r="A186" s="399">
        <f>COUNTIF(AT179:AT181,B186)</f>
        <v>0</v>
      </c>
      <c r="B186" s="308" t="str">
        <f>設定!$F$6</f>
        <v>マルチ</v>
      </c>
      <c r="C186" s="308" t="str">
        <f>IF(COUNTIF('PLAN-マルチ'!$AO$29:$AO$125,B186&amp;"_"&amp;A176&amp;"_"&amp;B176)&gt;0,"計画コード有",IF(COUNTIF('PLAN-マルチ'!$AO$29:$AO$125,B186&amp;"_"&amp;A176&amp;"_"&amp;B176)&gt;1,"ﾀﾞﾌﾞﾘ有","未反映"))</f>
        <v>未反映</v>
      </c>
      <c r="D186" s="445" t="s">
        <v>2377</v>
      </c>
      <c r="E186" s="2" t="str">
        <f>E180</f>
        <v>溶接1</v>
      </c>
      <c r="F186" s="6"/>
      <c r="G186" s="6"/>
      <c r="H186" s="27" t="s">
        <v>2055</v>
      </c>
      <c r="I186" s="6"/>
      <c r="J186" s="33">
        <f t="shared" si="373"/>
        <v>0</v>
      </c>
      <c r="K186" s="442">
        <f t="shared" ref="K186:K187" si="381">CB186</f>
        <v>0</v>
      </c>
      <c r="L186" s="442">
        <f t="shared" si="374"/>
        <v>0</v>
      </c>
      <c r="M186" s="442">
        <f t="shared" si="375"/>
        <v>0</v>
      </c>
      <c r="N186" s="442">
        <f t="shared" si="376"/>
        <v>0</v>
      </c>
      <c r="O186" s="30"/>
      <c r="P186" s="30"/>
      <c r="Q186" s="30"/>
      <c r="R186" s="30"/>
      <c r="S186" s="30"/>
      <c r="T186" s="30"/>
      <c r="U186" s="30"/>
      <c r="V186" s="30"/>
      <c r="W186" s="30"/>
      <c r="X186" s="30"/>
      <c r="Y186" s="30"/>
      <c r="Z186" s="30"/>
      <c r="AA186" s="30"/>
      <c r="AB186" s="30"/>
      <c r="AC186" s="30"/>
      <c r="AD186" s="30"/>
      <c r="AE186" s="30"/>
      <c r="AF186" s="30"/>
      <c r="AG186" s="30"/>
      <c r="AH186" s="30"/>
      <c r="AI186" s="30"/>
      <c r="AJ186" s="30"/>
      <c r="AK186" s="30"/>
      <c r="AL186" s="30"/>
      <c r="AM186" s="52"/>
      <c r="AS186" s="61"/>
      <c r="AT186" s="38"/>
      <c r="AU186" s="62"/>
      <c r="AW186" s="145"/>
      <c r="AX186" s="38"/>
      <c r="AY186" s="38"/>
      <c r="AZ186" s="38"/>
      <c r="BA186" s="38"/>
      <c r="BB186" s="38"/>
      <c r="BC186" s="38"/>
      <c r="BD186" s="38"/>
      <c r="BE186" s="38"/>
      <c r="BF186" s="38"/>
      <c r="BG186" s="38"/>
      <c r="BH186" s="38"/>
      <c r="BI186" s="38"/>
      <c r="BJ186" s="38"/>
      <c r="BK186" s="38"/>
      <c r="BL186" s="38"/>
      <c r="BM186" s="38"/>
      <c r="BN186" s="38"/>
      <c r="BO186" s="38"/>
      <c r="BP186" s="38"/>
      <c r="BQ186" s="38"/>
      <c r="BR186" s="38"/>
      <c r="BS186" s="38"/>
      <c r="BT186" s="38"/>
      <c r="BU186" s="38"/>
      <c r="BV186" s="38"/>
      <c r="BW186" s="38"/>
      <c r="BX186" s="38"/>
      <c r="BY186" s="38"/>
      <c r="BZ186" s="146"/>
      <c r="CB186" s="427">
        <f t="shared" si="377"/>
        <v>0</v>
      </c>
      <c r="CC186" s="428">
        <f t="shared" si="378"/>
        <v>0</v>
      </c>
      <c r="CD186" s="428">
        <f t="shared" si="379"/>
        <v>0</v>
      </c>
      <c r="CE186" s="429">
        <f t="shared" si="380"/>
        <v>0</v>
      </c>
      <c r="CG186" s="430"/>
      <c r="CH186" s="9"/>
      <c r="CI186" s="9"/>
      <c r="CJ186" s="431"/>
    </row>
    <row r="187" spans="1:88" x14ac:dyDescent="0.35">
      <c r="A187" s="399">
        <f>COUNTIF(AT179:AT181,B187)</f>
        <v>0</v>
      </c>
      <c r="B187" s="308" t="str">
        <f>設定!$F$7</f>
        <v>50号機</v>
      </c>
      <c r="C187" s="308" t="str">
        <f>IF(COUNTIF('PLAN-SUB'!$AO$6:$AO$87,B187&amp;"_"&amp;A176&amp;"_"&amp;B176)&gt;0,"計画コード有",IF(COUNTIF('PLAN-SUB'!$AO$6:$AO$87,B187&amp;"_"&amp;A176&amp;"_"&amp;B176)&gt;1,"ﾀﾞﾌﾞﾘ有","未反映"))</f>
        <v>未反映</v>
      </c>
      <c r="D187" s="7"/>
      <c r="E187" s="2" t="str">
        <f>E181</f>
        <v>マルチ</v>
      </c>
      <c r="F187" s="7"/>
      <c r="G187" s="7"/>
      <c r="H187" s="27"/>
      <c r="I187" s="7"/>
      <c r="J187" s="34">
        <f t="shared" si="373"/>
        <v>0</v>
      </c>
      <c r="K187" s="443">
        <f t="shared" si="381"/>
        <v>0</v>
      </c>
      <c r="L187" s="443">
        <f t="shared" si="374"/>
        <v>0</v>
      </c>
      <c r="M187" s="443">
        <f t="shared" si="375"/>
        <v>0</v>
      </c>
      <c r="N187" s="443">
        <f t="shared" si="376"/>
        <v>0</v>
      </c>
      <c r="O187" s="31"/>
      <c r="P187" s="31"/>
      <c r="Q187" s="31"/>
      <c r="R187" s="31"/>
      <c r="S187" s="31"/>
      <c r="T187" s="31"/>
      <c r="U187" s="31"/>
      <c r="V187" s="31"/>
      <c r="W187" s="31"/>
      <c r="X187" s="31"/>
      <c r="Y187" s="31"/>
      <c r="Z187" s="31"/>
      <c r="AA187" s="31"/>
      <c r="AB187" s="31"/>
      <c r="AC187" s="31"/>
      <c r="AD187" s="31"/>
      <c r="AE187" s="31"/>
      <c r="AF187" s="31"/>
      <c r="AG187" s="31"/>
      <c r="AH187" s="31"/>
      <c r="AI187" s="31"/>
      <c r="AJ187" s="31"/>
      <c r="AK187" s="31"/>
      <c r="AL187" s="31"/>
      <c r="AM187" s="53"/>
      <c r="AS187" s="61"/>
      <c r="AT187" s="38"/>
      <c r="AU187" s="62"/>
      <c r="AW187" s="145"/>
      <c r="AX187" s="38"/>
      <c r="AY187" s="38"/>
      <c r="AZ187" s="38"/>
      <c r="BA187" s="38"/>
      <c r="BB187" s="38"/>
      <c r="BC187" s="38"/>
      <c r="BD187" s="38"/>
      <c r="BE187" s="38"/>
      <c r="BF187" s="38"/>
      <c r="BG187" s="38"/>
      <c r="BH187" s="38"/>
      <c r="BI187" s="38"/>
      <c r="BJ187" s="38"/>
      <c r="BK187" s="38"/>
      <c r="BL187" s="38"/>
      <c r="BM187" s="38"/>
      <c r="BN187" s="38"/>
      <c r="BO187" s="38"/>
      <c r="BP187" s="38"/>
      <c r="BQ187" s="38"/>
      <c r="BR187" s="38"/>
      <c r="BS187" s="38"/>
      <c r="BT187" s="38"/>
      <c r="BU187" s="38"/>
      <c r="BV187" s="38"/>
      <c r="BW187" s="38"/>
      <c r="BX187" s="38"/>
      <c r="BY187" s="38"/>
      <c r="BZ187" s="146"/>
      <c r="CB187" s="427">
        <f t="shared" si="377"/>
        <v>0</v>
      </c>
      <c r="CC187" s="428">
        <f t="shared" si="378"/>
        <v>0</v>
      </c>
      <c r="CD187" s="428">
        <f t="shared" si="379"/>
        <v>0</v>
      </c>
      <c r="CE187" s="429">
        <f t="shared" si="380"/>
        <v>0</v>
      </c>
      <c r="CG187" s="430"/>
      <c r="CH187" s="9"/>
      <c r="CI187" s="9"/>
      <c r="CJ187" s="431"/>
    </row>
    <row r="188" spans="1:88" x14ac:dyDescent="0.35">
      <c r="A188" s="399">
        <f>COUNTIF(AT179:AT181,B188)</f>
        <v>0</v>
      </c>
      <c r="B188" s="308" t="str">
        <f>設定!$F$8</f>
        <v>RF,S/A</v>
      </c>
      <c r="C188" s="308" t="str">
        <f>IF(COUNTIF('PLAN-SUB'!$AO$6:$AO$87,B188&amp;"_"&amp;A176&amp;"_"&amp;B176)&gt;0,"計画コード有",IF(COUNTIF('PLAN-SUB'!$AO$6:$AO$87,B188&amp;"_"&amp;A176&amp;"_"&amp;B176)&gt;1,"ﾀﾞﾌﾞﾘ有","未反映"))</f>
        <v>未反映</v>
      </c>
      <c r="D188" s="22" t="s">
        <v>2059</v>
      </c>
      <c r="E188" s="2" t="str">
        <f>E179</f>
        <v>MC</v>
      </c>
      <c r="F188" s="43">
        <f>F179</f>
        <v>0</v>
      </c>
      <c r="G188" s="28">
        <f>G179</f>
        <v>160</v>
      </c>
      <c r="H188" s="5"/>
      <c r="I188" s="5"/>
      <c r="J188" s="32">
        <f t="shared" ca="1" si="373"/>
        <v>0</v>
      </c>
      <c r="K188" s="32">
        <f ca="1">K179+K182+K185</f>
        <v>0</v>
      </c>
      <c r="L188" s="32">
        <f ca="1">L179+L182+L185</f>
        <v>0</v>
      </c>
      <c r="M188" s="32">
        <f ca="1">M179+M182+M185</f>
        <v>0</v>
      </c>
      <c r="N188" s="32">
        <f ca="1">N179+N182+N185</f>
        <v>0</v>
      </c>
      <c r="O188" s="32">
        <f t="shared" ref="O188:AM188" ca="1" si="382">O179+O182+O185</f>
        <v>0</v>
      </c>
      <c r="P188" s="32">
        <f t="shared" ca="1" si="382"/>
        <v>0</v>
      </c>
      <c r="Q188" s="32">
        <f t="shared" ca="1" si="382"/>
        <v>0</v>
      </c>
      <c r="R188" s="32">
        <f t="shared" ca="1" si="382"/>
        <v>0</v>
      </c>
      <c r="S188" s="32">
        <f t="shared" ca="1" si="382"/>
        <v>0</v>
      </c>
      <c r="T188" s="32">
        <f t="shared" ca="1" si="382"/>
        <v>0</v>
      </c>
      <c r="U188" s="32">
        <f t="shared" ca="1" si="382"/>
        <v>0</v>
      </c>
      <c r="V188" s="32">
        <f t="shared" ca="1" si="382"/>
        <v>0</v>
      </c>
      <c r="W188" s="32">
        <f t="shared" ca="1" si="382"/>
        <v>0</v>
      </c>
      <c r="X188" s="32">
        <f t="shared" ca="1" si="382"/>
        <v>0</v>
      </c>
      <c r="Y188" s="32">
        <f t="shared" ca="1" si="382"/>
        <v>0</v>
      </c>
      <c r="Z188" s="32">
        <f t="shared" ca="1" si="382"/>
        <v>0</v>
      </c>
      <c r="AA188" s="32">
        <f t="shared" ca="1" si="382"/>
        <v>0</v>
      </c>
      <c r="AB188" s="32">
        <f t="shared" ca="1" si="382"/>
        <v>0</v>
      </c>
      <c r="AC188" s="32">
        <f t="shared" ca="1" si="382"/>
        <v>0</v>
      </c>
      <c r="AD188" s="32">
        <f t="shared" ca="1" si="382"/>
        <v>0</v>
      </c>
      <c r="AE188" s="32">
        <f t="shared" ca="1" si="382"/>
        <v>0</v>
      </c>
      <c r="AF188" s="32">
        <f t="shared" ca="1" si="382"/>
        <v>0</v>
      </c>
      <c r="AG188" s="32">
        <f t="shared" ca="1" si="382"/>
        <v>0</v>
      </c>
      <c r="AH188" s="32">
        <f t="shared" ca="1" si="382"/>
        <v>0</v>
      </c>
      <c r="AI188" s="32">
        <f t="shared" ca="1" si="382"/>
        <v>0</v>
      </c>
      <c r="AJ188" s="32">
        <f t="shared" ca="1" si="382"/>
        <v>0</v>
      </c>
      <c r="AK188" s="32">
        <f t="shared" ca="1" si="382"/>
        <v>0</v>
      </c>
      <c r="AL188" s="32">
        <f t="shared" ca="1" si="382"/>
        <v>0</v>
      </c>
      <c r="AM188" s="54">
        <f t="shared" ca="1" si="382"/>
        <v>0</v>
      </c>
      <c r="AS188" s="97" t="str">
        <f>$E188&amp;"_"&amp;$A176&amp;"_"&amp;$B176</f>
        <v>MC_50100MKK D000XA_CBU</v>
      </c>
      <c r="AT188" s="97" t="str">
        <f t="shared" ref="AT188" si="383">A180</f>
        <v>50100</v>
      </c>
      <c r="AU188" s="97" t="str">
        <f>A181</f>
        <v>MKK-D000</v>
      </c>
      <c r="AW188" s="147" t="str">
        <f>E188</f>
        <v>MC</v>
      </c>
      <c r="AX188" s="150">
        <f t="shared" ref="AX188:BG190" ca="1" si="384">K188*$G188</f>
        <v>0</v>
      </c>
      <c r="AY188" s="150">
        <f t="shared" ca="1" si="384"/>
        <v>0</v>
      </c>
      <c r="AZ188" s="150">
        <f t="shared" ca="1" si="384"/>
        <v>0</v>
      </c>
      <c r="BA188" s="150">
        <f t="shared" ca="1" si="384"/>
        <v>0</v>
      </c>
      <c r="BB188" s="150">
        <f t="shared" ca="1" si="384"/>
        <v>0</v>
      </c>
      <c r="BC188" s="150">
        <f t="shared" ca="1" si="384"/>
        <v>0</v>
      </c>
      <c r="BD188" s="150">
        <f t="shared" ca="1" si="384"/>
        <v>0</v>
      </c>
      <c r="BE188" s="150">
        <f t="shared" ca="1" si="384"/>
        <v>0</v>
      </c>
      <c r="BF188" s="150">
        <f t="shared" ca="1" si="384"/>
        <v>0</v>
      </c>
      <c r="BG188" s="150">
        <f t="shared" ca="1" si="384"/>
        <v>0</v>
      </c>
      <c r="BH188" s="150">
        <f t="shared" ref="BH188:BQ190" ca="1" si="385">U188*$G188</f>
        <v>0</v>
      </c>
      <c r="BI188" s="150">
        <f t="shared" ca="1" si="385"/>
        <v>0</v>
      </c>
      <c r="BJ188" s="150">
        <f t="shared" ca="1" si="385"/>
        <v>0</v>
      </c>
      <c r="BK188" s="150">
        <f t="shared" ca="1" si="385"/>
        <v>0</v>
      </c>
      <c r="BL188" s="150">
        <f t="shared" ca="1" si="385"/>
        <v>0</v>
      </c>
      <c r="BM188" s="150">
        <f t="shared" ca="1" si="385"/>
        <v>0</v>
      </c>
      <c r="BN188" s="150">
        <f t="shared" ca="1" si="385"/>
        <v>0</v>
      </c>
      <c r="BO188" s="150">
        <f t="shared" ca="1" si="385"/>
        <v>0</v>
      </c>
      <c r="BP188" s="150">
        <f t="shared" ca="1" si="385"/>
        <v>0</v>
      </c>
      <c r="BQ188" s="150">
        <f t="shared" ca="1" si="385"/>
        <v>0</v>
      </c>
      <c r="BR188" s="150">
        <f t="shared" ref="BR188:BZ190" ca="1" si="386">AE188*$G188</f>
        <v>0</v>
      </c>
      <c r="BS188" s="150">
        <f t="shared" ca="1" si="386"/>
        <v>0</v>
      </c>
      <c r="BT188" s="150">
        <f t="shared" ca="1" si="386"/>
        <v>0</v>
      </c>
      <c r="BU188" s="150">
        <f t="shared" ca="1" si="386"/>
        <v>0</v>
      </c>
      <c r="BV188" s="150">
        <f t="shared" ca="1" si="386"/>
        <v>0</v>
      </c>
      <c r="BW188" s="150">
        <f t="shared" ca="1" si="386"/>
        <v>0</v>
      </c>
      <c r="BX188" s="150">
        <f t="shared" ca="1" si="386"/>
        <v>0</v>
      </c>
      <c r="BY188" s="150">
        <f t="shared" ca="1" si="386"/>
        <v>0</v>
      </c>
      <c r="BZ188" s="151">
        <f t="shared" ca="1" si="386"/>
        <v>0</v>
      </c>
      <c r="CB188" s="145"/>
      <c r="CC188" s="38"/>
      <c r="CD188" s="38"/>
      <c r="CE188" s="146"/>
      <c r="CG188" s="433">
        <v>0</v>
      </c>
      <c r="CH188" s="434">
        <v>0</v>
      </c>
      <c r="CI188" s="434">
        <v>0</v>
      </c>
      <c r="CJ188" s="435">
        <v>0</v>
      </c>
    </row>
    <row r="189" spans="1:88" x14ac:dyDescent="0.35">
      <c r="A189" s="399">
        <f>COUNTIF(AT179:AT181,B189)</f>
        <v>0</v>
      </c>
      <c r="B189" s="308" t="str">
        <f>設定!$F$9</f>
        <v>T/T</v>
      </c>
      <c r="C189" s="308" t="str">
        <f>IF(COUNTIF('PLAN-SUB'!$AO$6:$AO$87,B189&amp;"_"&amp;A176&amp;"_"&amp;B176)&gt;0,"計画コード有",IF(COUNTIF('PLAN-SUB'!$AO$6:$AO$87,B189&amp;"_"&amp;A176&amp;"_"&amp;B176)&gt;1,"ﾀﾞﾌﾞﾘ有","未反映"))</f>
        <v>未反映</v>
      </c>
      <c r="D189" s="6"/>
      <c r="E189" s="2" t="str">
        <f t="shared" ref="E189:G190" si="387">E180</f>
        <v>溶接1</v>
      </c>
      <c r="F189" s="43">
        <f t="shared" si="387"/>
        <v>0</v>
      </c>
      <c r="G189" s="28">
        <f t="shared" si="387"/>
        <v>130</v>
      </c>
      <c r="H189" s="6"/>
      <c r="I189" s="6"/>
      <c r="J189" s="33">
        <f t="shared" ca="1" si="373"/>
        <v>0</v>
      </c>
      <c r="K189" s="33">
        <f t="shared" ref="K189:AM189" ca="1" si="388">K180+K183+K186</f>
        <v>0</v>
      </c>
      <c r="L189" s="33">
        <f t="shared" ca="1" si="388"/>
        <v>0</v>
      </c>
      <c r="M189" s="33">
        <f t="shared" ca="1" si="388"/>
        <v>0</v>
      </c>
      <c r="N189" s="33">
        <f t="shared" ca="1" si="388"/>
        <v>0</v>
      </c>
      <c r="O189" s="33">
        <f t="shared" ca="1" si="388"/>
        <v>0</v>
      </c>
      <c r="P189" s="33">
        <f t="shared" ca="1" si="388"/>
        <v>0</v>
      </c>
      <c r="Q189" s="33">
        <f t="shared" ca="1" si="388"/>
        <v>0</v>
      </c>
      <c r="R189" s="33">
        <f t="shared" ca="1" si="388"/>
        <v>0</v>
      </c>
      <c r="S189" s="33">
        <f t="shared" ca="1" si="388"/>
        <v>0</v>
      </c>
      <c r="T189" s="33">
        <f t="shared" ca="1" si="388"/>
        <v>0</v>
      </c>
      <c r="U189" s="33">
        <f t="shared" ca="1" si="388"/>
        <v>0</v>
      </c>
      <c r="V189" s="33">
        <f t="shared" ca="1" si="388"/>
        <v>0</v>
      </c>
      <c r="W189" s="33">
        <f t="shared" ca="1" si="388"/>
        <v>0</v>
      </c>
      <c r="X189" s="33">
        <f t="shared" ca="1" si="388"/>
        <v>0</v>
      </c>
      <c r="Y189" s="33">
        <f t="shared" ca="1" si="388"/>
        <v>0</v>
      </c>
      <c r="Z189" s="33">
        <f t="shared" ca="1" si="388"/>
        <v>0</v>
      </c>
      <c r="AA189" s="33">
        <f t="shared" ca="1" si="388"/>
        <v>0</v>
      </c>
      <c r="AB189" s="33">
        <f t="shared" ca="1" si="388"/>
        <v>0</v>
      </c>
      <c r="AC189" s="33">
        <f t="shared" ca="1" si="388"/>
        <v>0</v>
      </c>
      <c r="AD189" s="33">
        <f t="shared" ca="1" si="388"/>
        <v>0</v>
      </c>
      <c r="AE189" s="33">
        <f t="shared" ca="1" si="388"/>
        <v>0</v>
      </c>
      <c r="AF189" s="33">
        <f t="shared" ca="1" si="388"/>
        <v>0</v>
      </c>
      <c r="AG189" s="33">
        <f t="shared" ca="1" si="388"/>
        <v>0</v>
      </c>
      <c r="AH189" s="33">
        <f t="shared" ca="1" si="388"/>
        <v>0</v>
      </c>
      <c r="AI189" s="33">
        <f t="shared" ca="1" si="388"/>
        <v>0</v>
      </c>
      <c r="AJ189" s="33">
        <f t="shared" ca="1" si="388"/>
        <v>0</v>
      </c>
      <c r="AK189" s="33">
        <f t="shared" ca="1" si="388"/>
        <v>0</v>
      </c>
      <c r="AL189" s="33">
        <f t="shared" ca="1" si="388"/>
        <v>0</v>
      </c>
      <c r="AM189" s="55">
        <f t="shared" ca="1" si="388"/>
        <v>0</v>
      </c>
      <c r="AS189" s="98" t="str">
        <f>$E189&amp;"_"&amp;$A176&amp;"_"&amp;$B176</f>
        <v>溶接1_50100MKK D000XA_CBU</v>
      </c>
      <c r="AT189" s="98" t="str">
        <f t="shared" ref="AT189" si="389">A180</f>
        <v>50100</v>
      </c>
      <c r="AU189" s="98" t="str">
        <f>A181</f>
        <v>MKK-D000</v>
      </c>
      <c r="AW189" s="148" t="str">
        <f>E189</f>
        <v>溶接1</v>
      </c>
      <c r="AX189" s="152">
        <f t="shared" ca="1" si="384"/>
        <v>0</v>
      </c>
      <c r="AY189" s="152">
        <f t="shared" ca="1" si="384"/>
        <v>0</v>
      </c>
      <c r="AZ189" s="152">
        <f t="shared" ca="1" si="384"/>
        <v>0</v>
      </c>
      <c r="BA189" s="152">
        <f t="shared" ca="1" si="384"/>
        <v>0</v>
      </c>
      <c r="BB189" s="152">
        <f t="shared" ca="1" si="384"/>
        <v>0</v>
      </c>
      <c r="BC189" s="152">
        <f t="shared" ca="1" si="384"/>
        <v>0</v>
      </c>
      <c r="BD189" s="152">
        <f t="shared" ca="1" si="384"/>
        <v>0</v>
      </c>
      <c r="BE189" s="152">
        <f t="shared" ca="1" si="384"/>
        <v>0</v>
      </c>
      <c r="BF189" s="152">
        <f t="shared" ca="1" si="384"/>
        <v>0</v>
      </c>
      <c r="BG189" s="152">
        <f t="shared" ca="1" si="384"/>
        <v>0</v>
      </c>
      <c r="BH189" s="152">
        <f t="shared" ca="1" si="385"/>
        <v>0</v>
      </c>
      <c r="BI189" s="152">
        <f t="shared" ca="1" si="385"/>
        <v>0</v>
      </c>
      <c r="BJ189" s="152">
        <f t="shared" ca="1" si="385"/>
        <v>0</v>
      </c>
      <c r="BK189" s="152">
        <f t="shared" ca="1" si="385"/>
        <v>0</v>
      </c>
      <c r="BL189" s="152">
        <f t="shared" ca="1" si="385"/>
        <v>0</v>
      </c>
      <c r="BM189" s="152">
        <f t="shared" ca="1" si="385"/>
        <v>0</v>
      </c>
      <c r="BN189" s="152">
        <f t="shared" ca="1" si="385"/>
        <v>0</v>
      </c>
      <c r="BO189" s="152">
        <f t="shared" ca="1" si="385"/>
        <v>0</v>
      </c>
      <c r="BP189" s="152">
        <f t="shared" ca="1" si="385"/>
        <v>0</v>
      </c>
      <c r="BQ189" s="152">
        <f t="shared" ca="1" si="385"/>
        <v>0</v>
      </c>
      <c r="BR189" s="152">
        <f t="shared" ca="1" si="386"/>
        <v>0</v>
      </c>
      <c r="BS189" s="152">
        <f t="shared" ca="1" si="386"/>
        <v>0</v>
      </c>
      <c r="BT189" s="152">
        <f t="shared" ca="1" si="386"/>
        <v>0</v>
      </c>
      <c r="BU189" s="152">
        <f t="shared" ca="1" si="386"/>
        <v>0</v>
      </c>
      <c r="BV189" s="152">
        <f t="shared" ca="1" si="386"/>
        <v>0</v>
      </c>
      <c r="BW189" s="152">
        <f t="shared" ca="1" si="386"/>
        <v>0</v>
      </c>
      <c r="BX189" s="152">
        <f t="shared" ca="1" si="386"/>
        <v>0</v>
      </c>
      <c r="BY189" s="152">
        <f t="shared" ca="1" si="386"/>
        <v>0</v>
      </c>
      <c r="BZ189" s="153">
        <f t="shared" ca="1" si="386"/>
        <v>0</v>
      </c>
      <c r="CB189" s="145"/>
      <c r="CC189" s="38"/>
      <c r="CD189" s="38"/>
      <c r="CE189" s="146"/>
      <c r="CG189" s="433">
        <v>0</v>
      </c>
      <c r="CH189" s="434">
        <v>0</v>
      </c>
      <c r="CI189" s="434">
        <v>0</v>
      </c>
      <c r="CJ189" s="435">
        <v>0</v>
      </c>
    </row>
    <row r="190" spans="1:88" ht="15.5" thickBot="1" x14ac:dyDescent="0.4">
      <c r="A190" s="399">
        <f>COUNTIF(AT179:AT181,B190)</f>
        <v>0</v>
      </c>
      <c r="B190" s="309">
        <f>設定!$F$10</f>
        <v>0</v>
      </c>
      <c r="C190" s="309"/>
      <c r="D190" s="56"/>
      <c r="E190" s="2" t="str">
        <f t="shared" si="387"/>
        <v>マルチ</v>
      </c>
      <c r="F190" s="57">
        <f t="shared" si="387"/>
        <v>0</v>
      </c>
      <c r="G190" s="58">
        <f t="shared" si="387"/>
        <v>0</v>
      </c>
      <c r="H190" s="56"/>
      <c r="I190" s="56"/>
      <c r="J190" s="59">
        <f t="shared" ca="1" si="373"/>
        <v>0</v>
      </c>
      <c r="K190" s="59">
        <f t="shared" ref="K190:AM190" ca="1" si="390">K181+K184+K187</f>
        <v>0</v>
      </c>
      <c r="L190" s="59">
        <f t="shared" ca="1" si="390"/>
        <v>0</v>
      </c>
      <c r="M190" s="59">
        <f t="shared" ca="1" si="390"/>
        <v>0</v>
      </c>
      <c r="N190" s="59">
        <f t="shared" ca="1" si="390"/>
        <v>0</v>
      </c>
      <c r="O190" s="59">
        <f t="shared" ca="1" si="390"/>
        <v>0</v>
      </c>
      <c r="P190" s="59">
        <f t="shared" ca="1" si="390"/>
        <v>0</v>
      </c>
      <c r="Q190" s="59">
        <f t="shared" ca="1" si="390"/>
        <v>0</v>
      </c>
      <c r="R190" s="59">
        <f t="shared" ca="1" si="390"/>
        <v>0</v>
      </c>
      <c r="S190" s="59">
        <f t="shared" ca="1" si="390"/>
        <v>0</v>
      </c>
      <c r="T190" s="59">
        <f t="shared" ca="1" si="390"/>
        <v>0</v>
      </c>
      <c r="U190" s="59">
        <f t="shared" ca="1" si="390"/>
        <v>0</v>
      </c>
      <c r="V190" s="59">
        <f t="shared" ca="1" si="390"/>
        <v>0</v>
      </c>
      <c r="W190" s="59">
        <f t="shared" ca="1" si="390"/>
        <v>0</v>
      </c>
      <c r="X190" s="59">
        <f t="shared" ca="1" si="390"/>
        <v>0</v>
      </c>
      <c r="Y190" s="59">
        <f t="shared" ca="1" si="390"/>
        <v>0</v>
      </c>
      <c r="Z190" s="59">
        <f t="shared" ca="1" si="390"/>
        <v>0</v>
      </c>
      <c r="AA190" s="59">
        <f t="shared" ca="1" si="390"/>
        <v>0</v>
      </c>
      <c r="AB190" s="59">
        <f t="shared" ca="1" si="390"/>
        <v>0</v>
      </c>
      <c r="AC190" s="59">
        <f t="shared" ca="1" si="390"/>
        <v>0</v>
      </c>
      <c r="AD190" s="59">
        <f t="shared" ca="1" si="390"/>
        <v>0</v>
      </c>
      <c r="AE190" s="59">
        <f t="shared" ca="1" si="390"/>
        <v>0</v>
      </c>
      <c r="AF190" s="59">
        <f t="shared" ca="1" si="390"/>
        <v>0</v>
      </c>
      <c r="AG190" s="59">
        <f t="shared" ca="1" si="390"/>
        <v>0</v>
      </c>
      <c r="AH190" s="59">
        <f t="shared" ca="1" si="390"/>
        <v>0</v>
      </c>
      <c r="AI190" s="59">
        <f t="shared" ca="1" si="390"/>
        <v>0</v>
      </c>
      <c r="AJ190" s="59">
        <f t="shared" ca="1" si="390"/>
        <v>0</v>
      </c>
      <c r="AK190" s="59">
        <f t="shared" ca="1" si="390"/>
        <v>0</v>
      </c>
      <c r="AL190" s="59">
        <f t="shared" ca="1" si="390"/>
        <v>0</v>
      </c>
      <c r="AM190" s="60">
        <f t="shared" ca="1" si="390"/>
        <v>0</v>
      </c>
      <c r="AS190" s="99" t="str">
        <f>$E190&amp;"_"&amp;$A176&amp;"_"&amp;$B176</f>
        <v>マルチ_50100MKK D000XA_CBU</v>
      </c>
      <c r="AT190" s="99" t="str">
        <f t="shared" ref="AT190" si="391">A180</f>
        <v>50100</v>
      </c>
      <c r="AU190" s="99" t="str">
        <f>A181</f>
        <v>MKK-D000</v>
      </c>
      <c r="AW190" s="149" t="str">
        <f>E190</f>
        <v>マルチ</v>
      </c>
      <c r="AX190" s="154">
        <f t="shared" ca="1" si="384"/>
        <v>0</v>
      </c>
      <c r="AY190" s="154">
        <f t="shared" ca="1" si="384"/>
        <v>0</v>
      </c>
      <c r="AZ190" s="154">
        <f t="shared" ca="1" si="384"/>
        <v>0</v>
      </c>
      <c r="BA190" s="154">
        <f t="shared" ca="1" si="384"/>
        <v>0</v>
      </c>
      <c r="BB190" s="154">
        <f t="shared" ca="1" si="384"/>
        <v>0</v>
      </c>
      <c r="BC190" s="154">
        <f t="shared" ca="1" si="384"/>
        <v>0</v>
      </c>
      <c r="BD190" s="154">
        <f t="shared" ca="1" si="384"/>
        <v>0</v>
      </c>
      <c r="BE190" s="154">
        <f t="shared" ca="1" si="384"/>
        <v>0</v>
      </c>
      <c r="BF190" s="154">
        <f t="shared" ca="1" si="384"/>
        <v>0</v>
      </c>
      <c r="BG190" s="154">
        <f t="shared" ca="1" si="384"/>
        <v>0</v>
      </c>
      <c r="BH190" s="154">
        <f t="shared" ca="1" si="385"/>
        <v>0</v>
      </c>
      <c r="BI190" s="154">
        <f t="shared" ca="1" si="385"/>
        <v>0</v>
      </c>
      <c r="BJ190" s="154">
        <f t="shared" ca="1" si="385"/>
        <v>0</v>
      </c>
      <c r="BK190" s="154">
        <f t="shared" ca="1" si="385"/>
        <v>0</v>
      </c>
      <c r="BL190" s="154">
        <f t="shared" ca="1" si="385"/>
        <v>0</v>
      </c>
      <c r="BM190" s="154">
        <f t="shared" ca="1" si="385"/>
        <v>0</v>
      </c>
      <c r="BN190" s="154">
        <f t="shared" ca="1" si="385"/>
        <v>0</v>
      </c>
      <c r="BO190" s="154">
        <f t="shared" ca="1" si="385"/>
        <v>0</v>
      </c>
      <c r="BP190" s="154">
        <f t="shared" ca="1" si="385"/>
        <v>0</v>
      </c>
      <c r="BQ190" s="154">
        <f t="shared" ca="1" si="385"/>
        <v>0</v>
      </c>
      <c r="BR190" s="154">
        <f t="shared" ca="1" si="386"/>
        <v>0</v>
      </c>
      <c r="BS190" s="154">
        <f t="shared" ca="1" si="386"/>
        <v>0</v>
      </c>
      <c r="BT190" s="154">
        <f t="shared" ca="1" si="386"/>
        <v>0</v>
      </c>
      <c r="BU190" s="154">
        <f t="shared" ca="1" si="386"/>
        <v>0</v>
      </c>
      <c r="BV190" s="154">
        <f t="shared" ca="1" si="386"/>
        <v>0</v>
      </c>
      <c r="BW190" s="154">
        <f t="shared" ca="1" si="386"/>
        <v>0</v>
      </c>
      <c r="BX190" s="154">
        <f t="shared" ca="1" si="386"/>
        <v>0</v>
      </c>
      <c r="BY190" s="154">
        <f t="shared" ca="1" si="386"/>
        <v>0</v>
      </c>
      <c r="BZ190" s="155">
        <f t="shared" ca="1" si="386"/>
        <v>0</v>
      </c>
      <c r="CB190" s="422"/>
      <c r="CC190" s="423"/>
      <c r="CD190" s="423"/>
      <c r="CE190" s="424"/>
      <c r="CG190" s="436">
        <v>0</v>
      </c>
      <c r="CH190" s="437">
        <v>0</v>
      </c>
      <c r="CI190" s="437">
        <v>0</v>
      </c>
      <c r="CJ190" s="438">
        <v>0</v>
      </c>
    </row>
    <row r="191" spans="1:88" x14ac:dyDescent="0.35">
      <c r="A191" s="46" t="s">
        <v>1706</v>
      </c>
      <c r="B191" s="47" t="s">
        <v>2081</v>
      </c>
      <c r="C191" s="101"/>
      <c r="D191" s="128"/>
      <c r="E191" s="129"/>
      <c r="F191" s="129" t="s">
        <v>2130</v>
      </c>
      <c r="G191" s="130" t="str">
        <f>IF($B191="CKD","CKD",_xlfn.XLOOKUP($A191,AF所要量!$AF$4:$AF$1001,AF所要量!$AG$4:$AG$1001,"",,))</f>
        <v>FUN</v>
      </c>
      <c r="H191" s="131"/>
      <c r="I191" s="132">
        <f>SUM(K191:N191)</f>
        <v>533</v>
      </c>
      <c r="J191" s="132">
        <f>SUM(O191:AM191)</f>
        <v>1938</v>
      </c>
      <c r="K191" s="439">
        <f>CB191</f>
        <v>115</v>
      </c>
      <c r="L191" s="439">
        <f t="shared" ref="L191:L192" si="392">CC191</f>
        <v>150</v>
      </c>
      <c r="M191" s="439">
        <f t="shared" ref="M191:M192" si="393">CD191</f>
        <v>150</v>
      </c>
      <c r="N191" s="439">
        <f t="shared" ref="N191:N192" si="394">CE191</f>
        <v>118</v>
      </c>
      <c r="O191" s="132">
        <f>SUMIF(AF所要量!$AK$4:$AK$1001,$AS191,AF所要量!E$4:E$1001)</f>
        <v>90</v>
      </c>
      <c r="P191" s="132">
        <f>SUMIF(AF所要量!$AK$4:$AK$1001,$AS191,AF所要量!F$4:F$1001)</f>
        <v>90</v>
      </c>
      <c r="Q191" s="132">
        <f>SUMIF(AF所要量!$AK$4:$AK$1001,$AS191,AF所要量!G$4:G$1001)</f>
        <v>90</v>
      </c>
      <c r="R191" s="132">
        <f>SUMIF(AF所要量!$AK$4:$AK$1001,$AS191,AF所要量!H$4:H$1001)</f>
        <v>90</v>
      </c>
      <c r="S191" s="132">
        <f>SUMIF(AF所要量!$AK$4:$AK$1001,$AS191,AF所要量!I$4:I$1001)</f>
        <v>90</v>
      </c>
      <c r="T191" s="132">
        <f>SUMIF(AF所要量!$AK$4:$AK$1001,$AS191,AF所要量!J$4:J$1001)</f>
        <v>102</v>
      </c>
      <c r="U191" s="132">
        <f>SUMIF(AF所要量!$AK$4:$AK$1001,$AS191,AF所要量!K$4:K$1001)</f>
        <v>99</v>
      </c>
      <c r="V191" s="132">
        <f>SUMIF(AF所要量!$AK$4:$AK$1001,$AS191,AF所要量!L$4:L$1001)</f>
        <v>99</v>
      </c>
      <c r="W191" s="132">
        <f>SUMIF(AF所要量!$AK$4:$AK$1001,$AS191,AF所要量!M$4:M$1001)</f>
        <v>99</v>
      </c>
      <c r="X191" s="132">
        <f>SUMIF(AF所要量!$AK$4:$AK$1001,$AS191,AF所要量!N$4:N$1001)</f>
        <v>100</v>
      </c>
      <c r="Y191" s="132">
        <f>SUMIF(AF所要量!$AK$4:$AK$1001,$AS191,AF所要量!O$4:O$1001)</f>
        <v>99</v>
      </c>
      <c r="Z191" s="132">
        <f>SUMIF(AF所要量!$AK$4:$AK$1001,$AS191,AF所要量!P$4:P$1001)</f>
        <v>99</v>
      </c>
      <c r="AA191" s="132">
        <f>SUMIF(AF所要量!$AK$4:$AK$1001,$AS191,AF所要量!Q$4:Q$1001)</f>
        <v>98</v>
      </c>
      <c r="AB191" s="132">
        <f>SUMIF(AF所要量!$AK$4:$AK$1001,$AS191,AF所要量!R$4:R$1001)</f>
        <v>99</v>
      </c>
      <c r="AC191" s="132">
        <f>SUMIF(AF所要量!$AK$4:$AK$1001,$AS191,AF所要量!S$4:S$1001)</f>
        <v>99</v>
      </c>
      <c r="AD191" s="132">
        <f>SUMIF(AF所要量!$AK$4:$AK$1001,$AS191,AF所要量!T$4:T$1001)</f>
        <v>99</v>
      </c>
      <c r="AE191" s="132">
        <f>SUMIF(AF所要量!$AK$4:$AK$1001,$AS191,AF所要量!U$4:U$1001)</f>
        <v>98</v>
      </c>
      <c r="AF191" s="132">
        <f>SUMIF(AF所要量!$AK$4:$AK$1001,$AS191,AF所要量!V$4:V$1001)</f>
        <v>99</v>
      </c>
      <c r="AG191" s="132">
        <f>SUMIF(AF所要量!$AK$4:$AK$1001,$AS191,AF所要量!W$4:W$1001)</f>
        <v>99</v>
      </c>
      <c r="AH191" s="132">
        <f>SUMIF(AF所要量!$AK$4:$AK$1001,$AS191,AF所要量!X$4:X$1001)</f>
        <v>100</v>
      </c>
      <c r="AI191" s="132">
        <f>SUMIF(AF所要量!$AK$4:$AK$1001,$AS191,AF所要量!Y$4:Y$1001)</f>
        <v>0</v>
      </c>
      <c r="AJ191" s="132">
        <f>SUMIF(AF所要量!$AK$4:$AK$1001,$AS191,AF所要量!Z$4:Z$1001)</f>
        <v>0</v>
      </c>
      <c r="AK191" s="132">
        <f>SUMIF(AF所要量!$AK$4:$AK$1001,$AS191,AF所要量!AA$4:AA$1001)</f>
        <v>0</v>
      </c>
      <c r="AL191" s="132">
        <f>SUMIF(AF所要量!$AK$4:$AK$1001,$AS191,AF所要量!AB$4:AB$1001)</f>
        <v>0</v>
      </c>
      <c r="AM191" s="133">
        <f>SUMIF(AF所要量!$AK$4:$AK$1001,$AS191,AF所要量!AC$4:AC$1001)</f>
        <v>0</v>
      </c>
      <c r="AS191" s="2" t="str">
        <f>$A191&amp;"_"&amp;$B191</f>
        <v>50100MKS E000XA_CBU</v>
      </c>
      <c r="AT191" s="96"/>
      <c r="AU191" s="63"/>
      <c r="AW191" s="142"/>
      <c r="AX191" s="143"/>
      <c r="AY191" s="143"/>
      <c r="AZ191" s="143"/>
      <c r="BA191" s="143"/>
      <c r="BB191" s="143"/>
      <c r="BC191" s="143"/>
      <c r="BD191" s="143"/>
      <c r="BE191" s="143"/>
      <c r="BF191" s="143"/>
      <c r="BG191" s="143"/>
      <c r="BH191" s="143"/>
      <c r="BI191" s="143"/>
      <c r="BJ191" s="143"/>
      <c r="BK191" s="143"/>
      <c r="BL191" s="143"/>
      <c r="BM191" s="143"/>
      <c r="BN191" s="143"/>
      <c r="BO191" s="143"/>
      <c r="BP191" s="143"/>
      <c r="BQ191" s="143"/>
      <c r="BR191" s="143"/>
      <c r="BS191" s="143"/>
      <c r="BT191" s="143"/>
      <c r="BU191" s="143"/>
      <c r="BV191" s="143"/>
      <c r="BW191" s="143"/>
      <c r="BX191" s="143"/>
      <c r="BY191" s="143"/>
      <c r="BZ191" s="144"/>
      <c r="CB191" s="425">
        <f t="shared" ref="CB191:CB192" si="395">CG191</f>
        <v>115</v>
      </c>
      <c r="CC191" s="271">
        <f t="shared" ref="CC191:CC192" si="396">CH191</f>
        <v>150</v>
      </c>
      <c r="CD191" s="271">
        <f t="shared" ref="CD191:CD192" si="397">CI191</f>
        <v>150</v>
      </c>
      <c r="CE191" s="272">
        <f t="shared" ref="CE191:CE192" si="398">CJ191</f>
        <v>118</v>
      </c>
      <c r="CG191" s="418">
        <v>115</v>
      </c>
      <c r="CH191" s="416">
        <v>150</v>
      </c>
      <c r="CI191" s="416">
        <v>150</v>
      </c>
      <c r="CJ191" s="419">
        <v>118</v>
      </c>
    </row>
    <row r="192" spans="1:88" x14ac:dyDescent="0.35">
      <c r="A192" s="119"/>
      <c r="B192" s="6"/>
      <c r="C192" s="120"/>
      <c r="D192" s="134"/>
      <c r="E192" s="135"/>
      <c r="F192" s="135"/>
      <c r="G192" s="136" t="str">
        <f>IF(B191="CKD","","SP")</f>
        <v>SP</v>
      </c>
      <c r="H192" s="137"/>
      <c r="I192" s="138">
        <f>SUM(K192:N192)</f>
        <v>0</v>
      </c>
      <c r="J192" s="138">
        <f>SUM(O192:AM192)</f>
        <v>0</v>
      </c>
      <c r="K192" s="440">
        <f t="shared" ref="K192" si="399">CB192</f>
        <v>0</v>
      </c>
      <c r="L192" s="440">
        <f t="shared" si="392"/>
        <v>0</v>
      </c>
      <c r="M192" s="440">
        <f t="shared" si="393"/>
        <v>0</v>
      </c>
      <c r="N192" s="440">
        <f t="shared" si="394"/>
        <v>0</v>
      </c>
      <c r="O192" s="138">
        <f>SUMIF(SP所要量!$AU$4:$AU$1001,$AS192,SP所要量!O$4:O$1001)</f>
        <v>0</v>
      </c>
      <c r="P192" s="138">
        <f>SUMIF(SP所要量!$AU$4:$AU$1001,$AS192,SP所要量!P$4:P$1001)</f>
        <v>0</v>
      </c>
      <c r="Q192" s="138">
        <f>SUMIF(SP所要量!$AU$4:$AU$1001,$AS192,SP所要量!Q$4:Q$1001)</f>
        <v>0</v>
      </c>
      <c r="R192" s="138">
        <f>SUMIF(SP所要量!$AU$4:$AU$1001,$AS192,SP所要量!R$4:R$1001)</f>
        <v>0</v>
      </c>
      <c r="S192" s="138">
        <f>SUMIF(SP所要量!$AU$4:$AU$1001,$AS192,SP所要量!S$4:S$1001)</f>
        <v>0</v>
      </c>
      <c r="T192" s="138">
        <f>SUMIF(SP所要量!$AU$4:$AU$1001,$AS192,SP所要量!T$4:T$1001)</f>
        <v>0</v>
      </c>
      <c r="U192" s="138">
        <f>SUMIF(SP所要量!$AU$4:$AU$1001,$AS192,SP所要量!U$4:U$1001)</f>
        <v>0</v>
      </c>
      <c r="V192" s="138">
        <f>SUMIF(SP所要量!$AU$4:$AU$1001,$AS192,SP所要量!V$4:V$1001)</f>
        <v>0</v>
      </c>
      <c r="W192" s="138">
        <f>SUMIF(SP所要量!$AU$4:$AU$1001,$AS192,SP所要量!W$4:W$1001)</f>
        <v>0</v>
      </c>
      <c r="X192" s="138">
        <f>SUMIF(SP所要量!$AU$4:$AU$1001,$AS192,SP所要量!X$4:X$1001)</f>
        <v>0</v>
      </c>
      <c r="Y192" s="138">
        <f>SUMIF(SP所要量!$AU$4:$AU$1001,$AS192,SP所要量!Y$4:Y$1001)</f>
        <v>0</v>
      </c>
      <c r="Z192" s="138">
        <f>SUMIF(SP所要量!$AU$4:$AU$1001,$AS192,SP所要量!Z$4:Z$1001)</f>
        <v>0</v>
      </c>
      <c r="AA192" s="138">
        <f>SUMIF(SP所要量!$AU$4:$AU$1001,$AS192,SP所要量!AA$4:AA$1001)</f>
        <v>0</v>
      </c>
      <c r="AB192" s="138">
        <f>SUMIF(SP所要量!$AU$4:$AU$1001,$AS192,SP所要量!AB$4:AB$1001)</f>
        <v>0</v>
      </c>
      <c r="AC192" s="138">
        <f>SUMIF(SP所要量!$AU$4:$AU$1001,$AS192,SP所要量!AC$4:AC$1001)</f>
        <v>0</v>
      </c>
      <c r="AD192" s="138">
        <f>SUMIF(SP所要量!$AU$4:$AU$1001,$AS192,SP所要量!AD$4:AD$1001)</f>
        <v>0</v>
      </c>
      <c r="AE192" s="138">
        <f>SUMIF(SP所要量!$AU$4:$AU$1001,$AS192,SP所要量!AE$4:AE$1001)</f>
        <v>0</v>
      </c>
      <c r="AF192" s="138">
        <f>SUMIF(SP所要量!$AU$4:$AU$1001,$AS192,SP所要量!AF$4:AF$1001)</f>
        <v>0</v>
      </c>
      <c r="AG192" s="138">
        <f>SUMIF(SP所要量!$AU$4:$AU$1001,$AS192,SP所要量!AG$4:AG$1001)</f>
        <v>0</v>
      </c>
      <c r="AH192" s="138">
        <f>SUMIF(SP所要量!$AU$4:$AU$1001,$AS192,SP所要量!AH$4:AH$1001)</f>
        <v>0</v>
      </c>
      <c r="AI192" s="138">
        <f>SUMIF(SP所要量!$AU$4:$AU$1001,$AS192,SP所要量!AI$4:AI$1001)</f>
        <v>0</v>
      </c>
      <c r="AJ192" s="138">
        <f>SUMIF(SP所要量!$AU$4:$AU$1001,$AS192,SP所要量!AJ$4:AJ$1001)</f>
        <v>0</v>
      </c>
      <c r="AK192" s="138">
        <f>SUMIF(SP所要量!$AU$4:$AU$1001,$AS192,SP所要量!AK$4:AK$1001)</f>
        <v>0</v>
      </c>
      <c r="AL192" s="138">
        <f>SUMIF(SP所要量!$AU$4:$AU$1001,$AS192,SP所要量!AL$4:AL$1001)</f>
        <v>0</v>
      </c>
      <c r="AM192" s="139">
        <f>SUMIF(SP所要量!$AU$4:$AU$1001,$AS192,SP所要量!AM$4:AM$1001)</f>
        <v>0</v>
      </c>
      <c r="AS192" s="2" t="str">
        <f>IF($B191="CKD",0,$A191&amp;"_"&amp;"SP")</f>
        <v>50100MKS E000XA_SP</v>
      </c>
      <c r="AT192" s="38"/>
      <c r="AU192" s="62"/>
      <c r="AW192" s="145"/>
      <c r="AX192" s="38"/>
      <c r="AY192" s="38"/>
      <c r="AZ192" s="38"/>
      <c r="BA192" s="38"/>
      <c r="BB192" s="38"/>
      <c r="BC192" s="38"/>
      <c r="BD192" s="38"/>
      <c r="BE192" s="38"/>
      <c r="BF192" s="38"/>
      <c r="BG192" s="38"/>
      <c r="BH192" s="38"/>
      <c r="BI192" s="38"/>
      <c r="BJ192" s="38"/>
      <c r="BK192" s="38"/>
      <c r="BL192" s="38"/>
      <c r="BM192" s="38"/>
      <c r="BN192" s="38"/>
      <c r="BO192" s="38"/>
      <c r="BP192" s="38"/>
      <c r="BQ192" s="38"/>
      <c r="BR192" s="38"/>
      <c r="BS192" s="38"/>
      <c r="BT192" s="38"/>
      <c r="BU192" s="38"/>
      <c r="BV192" s="38"/>
      <c r="BW192" s="38"/>
      <c r="BX192" s="38"/>
      <c r="BY192" s="38"/>
      <c r="BZ192" s="146"/>
      <c r="CB192" s="426">
        <f t="shared" si="395"/>
        <v>0</v>
      </c>
      <c r="CC192" s="273">
        <f t="shared" si="396"/>
        <v>0</v>
      </c>
      <c r="CD192" s="273">
        <f t="shared" si="397"/>
        <v>0</v>
      </c>
      <c r="CE192" s="274">
        <f t="shared" si="398"/>
        <v>0</v>
      </c>
      <c r="CG192" s="420">
        <v>0</v>
      </c>
      <c r="CH192" s="417">
        <v>0</v>
      </c>
      <c r="CI192" s="417">
        <v>0</v>
      </c>
      <c r="CJ192" s="421">
        <v>0</v>
      </c>
    </row>
    <row r="193" spans="1:88" x14ac:dyDescent="0.35">
      <c r="A193" s="119"/>
      <c r="B193" s="6"/>
      <c r="C193" s="120"/>
      <c r="D193" s="121"/>
      <c r="E193" s="115"/>
      <c r="F193" s="115"/>
      <c r="G193" s="116" t="s">
        <v>2131</v>
      </c>
      <c r="H193" s="117"/>
      <c r="I193" s="113">
        <f>SUM(K193:N193)</f>
        <v>533</v>
      </c>
      <c r="J193" s="126">
        <f>SUM(O193:AM193)</f>
        <v>1938</v>
      </c>
      <c r="K193" s="113">
        <f t="shared" ref="K193:AM193" si="400">SUM(K191:K192)</f>
        <v>115</v>
      </c>
      <c r="L193" s="113">
        <f t="shared" si="400"/>
        <v>150</v>
      </c>
      <c r="M193" s="113">
        <f t="shared" si="400"/>
        <v>150</v>
      </c>
      <c r="N193" s="113">
        <f t="shared" si="400"/>
        <v>118</v>
      </c>
      <c r="O193" s="122">
        <f t="shared" si="400"/>
        <v>90</v>
      </c>
      <c r="P193" s="113">
        <f t="shared" si="400"/>
        <v>90</v>
      </c>
      <c r="Q193" s="113">
        <f t="shared" si="400"/>
        <v>90</v>
      </c>
      <c r="R193" s="113">
        <f t="shared" si="400"/>
        <v>90</v>
      </c>
      <c r="S193" s="113">
        <f t="shared" si="400"/>
        <v>90</v>
      </c>
      <c r="T193" s="113">
        <f t="shared" si="400"/>
        <v>102</v>
      </c>
      <c r="U193" s="113">
        <f t="shared" si="400"/>
        <v>99</v>
      </c>
      <c r="V193" s="113">
        <f t="shared" si="400"/>
        <v>99</v>
      </c>
      <c r="W193" s="113">
        <f t="shared" si="400"/>
        <v>99</v>
      </c>
      <c r="X193" s="113">
        <f t="shared" si="400"/>
        <v>100</v>
      </c>
      <c r="Y193" s="113">
        <f t="shared" si="400"/>
        <v>99</v>
      </c>
      <c r="Z193" s="113">
        <f t="shared" si="400"/>
        <v>99</v>
      </c>
      <c r="AA193" s="113">
        <f t="shared" si="400"/>
        <v>98</v>
      </c>
      <c r="AB193" s="113">
        <f t="shared" si="400"/>
        <v>99</v>
      </c>
      <c r="AC193" s="113">
        <f t="shared" si="400"/>
        <v>99</v>
      </c>
      <c r="AD193" s="113">
        <f t="shared" si="400"/>
        <v>99</v>
      </c>
      <c r="AE193" s="113">
        <f t="shared" si="400"/>
        <v>98</v>
      </c>
      <c r="AF193" s="113">
        <f t="shared" si="400"/>
        <v>99</v>
      </c>
      <c r="AG193" s="113">
        <f t="shared" si="400"/>
        <v>99</v>
      </c>
      <c r="AH193" s="113">
        <f t="shared" si="400"/>
        <v>100</v>
      </c>
      <c r="AI193" s="113">
        <f t="shared" si="400"/>
        <v>0</v>
      </c>
      <c r="AJ193" s="113">
        <f t="shared" si="400"/>
        <v>0</v>
      </c>
      <c r="AK193" s="113">
        <f t="shared" si="400"/>
        <v>0</v>
      </c>
      <c r="AL193" s="113">
        <f t="shared" si="400"/>
        <v>0</v>
      </c>
      <c r="AM193" s="118">
        <f t="shared" si="400"/>
        <v>0</v>
      </c>
      <c r="AS193" s="61"/>
      <c r="AT193" s="38"/>
      <c r="AU193" s="62"/>
      <c r="AW193" s="145"/>
      <c r="AX193" s="38"/>
      <c r="AY193" s="38"/>
      <c r="AZ193" s="38"/>
      <c r="BA193" s="38"/>
      <c r="BB193" s="38"/>
      <c r="BC193" s="38"/>
      <c r="BD193" s="38"/>
      <c r="BE193" s="38"/>
      <c r="BF193" s="38"/>
      <c r="BG193" s="38"/>
      <c r="BH193" s="38"/>
      <c r="BI193" s="38"/>
      <c r="BJ193" s="38"/>
      <c r="BK193" s="38"/>
      <c r="BL193" s="38"/>
      <c r="BM193" s="38"/>
      <c r="BN193" s="38"/>
      <c r="BO193" s="38"/>
      <c r="BP193" s="38"/>
      <c r="BQ193" s="38"/>
      <c r="BR193" s="38"/>
      <c r="BS193" s="38"/>
      <c r="BT193" s="38"/>
      <c r="BU193" s="38"/>
      <c r="BV193" s="38"/>
      <c r="BW193" s="38"/>
      <c r="BX193" s="38"/>
      <c r="BY193" s="38"/>
      <c r="BZ193" s="146"/>
      <c r="CB193" s="145"/>
      <c r="CC193" s="38"/>
      <c r="CD193" s="38"/>
      <c r="CE193" s="146"/>
      <c r="CG193" s="433">
        <v>115</v>
      </c>
      <c r="CH193" s="434">
        <v>150</v>
      </c>
      <c r="CI193" s="434">
        <v>150</v>
      </c>
      <c r="CJ193" s="435">
        <v>118</v>
      </c>
    </row>
    <row r="194" spans="1:88" x14ac:dyDescent="0.35">
      <c r="A194" s="48" t="s">
        <v>2088</v>
      </c>
      <c r="B194" s="6"/>
      <c r="C194" s="6"/>
      <c r="D194" s="22" t="s">
        <v>2058</v>
      </c>
      <c r="E194" s="304" t="s">
        <v>20</v>
      </c>
      <c r="F194" s="42"/>
      <c r="G194" s="25">
        <v>160</v>
      </c>
      <c r="H194" s="21" t="s">
        <v>2067</v>
      </c>
      <c r="I194" s="26">
        <v>2</v>
      </c>
      <c r="J194" s="24">
        <f t="shared" ref="J194:J196" ca="1" si="401">SUM(K194:AM194)</f>
        <v>0</v>
      </c>
      <c r="K194" s="24">
        <f t="shared" ref="K194:AM194" ca="1" si="402">IF(AND($H194="優先L",$I194&gt;0),OFFSET(K193,0,$I194),0)</f>
        <v>0</v>
      </c>
      <c r="L194" s="24">
        <f t="shared" ca="1" si="402"/>
        <v>0</v>
      </c>
      <c r="M194" s="24">
        <f t="shared" ca="1" si="402"/>
        <v>0</v>
      </c>
      <c r="N194" s="24">
        <f t="shared" ca="1" si="402"/>
        <v>0</v>
      </c>
      <c r="O194" s="24">
        <f t="shared" ca="1" si="402"/>
        <v>0</v>
      </c>
      <c r="P194" s="24">
        <f t="shared" ca="1" si="402"/>
        <v>0</v>
      </c>
      <c r="Q194" s="24">
        <f t="shared" ca="1" si="402"/>
        <v>0</v>
      </c>
      <c r="R194" s="24">
        <f t="shared" ca="1" si="402"/>
        <v>0</v>
      </c>
      <c r="S194" s="24">
        <f t="shared" ca="1" si="402"/>
        <v>0</v>
      </c>
      <c r="T194" s="24">
        <f t="shared" ca="1" si="402"/>
        <v>0</v>
      </c>
      <c r="U194" s="24">
        <f t="shared" ca="1" si="402"/>
        <v>0</v>
      </c>
      <c r="V194" s="24">
        <f t="shared" ca="1" si="402"/>
        <v>0</v>
      </c>
      <c r="W194" s="24">
        <f t="shared" ca="1" si="402"/>
        <v>0</v>
      </c>
      <c r="X194" s="24">
        <f t="shared" ca="1" si="402"/>
        <v>0</v>
      </c>
      <c r="Y194" s="24">
        <f t="shared" ca="1" si="402"/>
        <v>0</v>
      </c>
      <c r="Z194" s="24">
        <f t="shared" ca="1" si="402"/>
        <v>0</v>
      </c>
      <c r="AA194" s="24">
        <f t="shared" ca="1" si="402"/>
        <v>0</v>
      </c>
      <c r="AB194" s="24">
        <f t="shared" ca="1" si="402"/>
        <v>0</v>
      </c>
      <c r="AC194" s="24">
        <f t="shared" ca="1" si="402"/>
        <v>0</v>
      </c>
      <c r="AD194" s="24">
        <f t="shared" ca="1" si="402"/>
        <v>0</v>
      </c>
      <c r="AE194" s="24">
        <f t="shared" ca="1" si="402"/>
        <v>0</v>
      </c>
      <c r="AF194" s="24">
        <f t="shared" ca="1" si="402"/>
        <v>0</v>
      </c>
      <c r="AG194" s="24">
        <f t="shared" ca="1" si="402"/>
        <v>0</v>
      </c>
      <c r="AH194" s="24">
        <f t="shared" ca="1" si="402"/>
        <v>0</v>
      </c>
      <c r="AI194" s="24">
        <f t="shared" ca="1" si="402"/>
        <v>0</v>
      </c>
      <c r="AJ194" s="24">
        <f t="shared" ca="1" si="402"/>
        <v>0</v>
      </c>
      <c r="AK194" s="24">
        <f t="shared" ca="1" si="402"/>
        <v>0</v>
      </c>
      <c r="AL194" s="24">
        <f t="shared" ca="1" si="402"/>
        <v>0</v>
      </c>
      <c r="AM194" s="49">
        <f t="shared" ca="1" si="402"/>
        <v>0</v>
      </c>
      <c r="AS194" s="61"/>
      <c r="AT194" s="5" t="str">
        <f t="shared" ref="AT194" si="403">IF(G194&gt;0,E194,"")</f>
        <v>MC</v>
      </c>
      <c r="AU194" s="62"/>
      <c r="AW194" s="145"/>
      <c r="AX194" s="38"/>
      <c r="AY194" s="38"/>
      <c r="AZ194" s="38"/>
      <c r="BA194" s="38"/>
      <c r="BB194" s="38"/>
      <c r="BC194" s="38"/>
      <c r="BD194" s="38"/>
      <c r="BE194" s="38"/>
      <c r="BF194" s="38"/>
      <c r="BG194" s="38"/>
      <c r="BH194" s="38"/>
      <c r="BI194" s="38"/>
      <c r="BJ194" s="38"/>
      <c r="BK194" s="38"/>
      <c r="BL194" s="38"/>
      <c r="BM194" s="38"/>
      <c r="BN194" s="38"/>
      <c r="BO194" s="38"/>
      <c r="BP194" s="38"/>
      <c r="BQ194" s="38"/>
      <c r="BR194" s="38"/>
      <c r="BS194" s="38"/>
      <c r="BT194" s="38"/>
      <c r="BU194" s="38"/>
      <c r="BV194" s="38"/>
      <c r="BW194" s="38"/>
      <c r="BX194" s="38"/>
      <c r="BY194" s="38"/>
      <c r="BZ194" s="146"/>
      <c r="CB194" s="145"/>
      <c r="CC194" s="38"/>
      <c r="CD194" s="38"/>
      <c r="CE194" s="146"/>
      <c r="CG194" s="433">
        <v>150</v>
      </c>
      <c r="CH194" s="434">
        <v>118</v>
      </c>
      <c r="CI194" s="434">
        <v>0</v>
      </c>
      <c r="CJ194" s="435">
        <v>0</v>
      </c>
    </row>
    <row r="195" spans="1:88" x14ac:dyDescent="0.35">
      <c r="A195" s="50" t="str">
        <f>MID(A191,1,5)</f>
        <v>50100</v>
      </c>
      <c r="B195" s="6"/>
      <c r="C195" s="6"/>
      <c r="D195" s="6"/>
      <c r="E195" s="304" t="s">
        <v>78</v>
      </c>
      <c r="F195" s="42"/>
      <c r="G195" s="25">
        <v>130</v>
      </c>
      <c r="H195" s="21" t="s">
        <v>2052</v>
      </c>
      <c r="I195" s="26">
        <v>2</v>
      </c>
      <c r="J195" s="24">
        <f t="shared" ca="1" si="401"/>
        <v>2206</v>
      </c>
      <c r="K195" s="24">
        <f t="shared" ref="K195:AM195" ca="1" si="404">IF(AND($H195="優先L",$I195&gt;0),OFFSET(K193,0,$I195),0)</f>
        <v>150</v>
      </c>
      <c r="L195" s="24">
        <f t="shared" ca="1" si="404"/>
        <v>118</v>
      </c>
      <c r="M195" s="24">
        <f t="shared" ca="1" si="404"/>
        <v>90</v>
      </c>
      <c r="N195" s="24">
        <f t="shared" ca="1" si="404"/>
        <v>90</v>
      </c>
      <c r="O195" s="24">
        <f t="shared" ca="1" si="404"/>
        <v>90</v>
      </c>
      <c r="P195" s="24">
        <f t="shared" ca="1" si="404"/>
        <v>90</v>
      </c>
      <c r="Q195" s="24">
        <f t="shared" ca="1" si="404"/>
        <v>90</v>
      </c>
      <c r="R195" s="24">
        <f t="shared" ca="1" si="404"/>
        <v>102</v>
      </c>
      <c r="S195" s="24">
        <f t="shared" ca="1" si="404"/>
        <v>99</v>
      </c>
      <c r="T195" s="24">
        <f t="shared" ca="1" si="404"/>
        <v>99</v>
      </c>
      <c r="U195" s="24">
        <f t="shared" ca="1" si="404"/>
        <v>99</v>
      </c>
      <c r="V195" s="24">
        <f t="shared" ca="1" si="404"/>
        <v>100</v>
      </c>
      <c r="W195" s="24">
        <f t="shared" ca="1" si="404"/>
        <v>99</v>
      </c>
      <c r="X195" s="24">
        <f t="shared" ca="1" si="404"/>
        <v>99</v>
      </c>
      <c r="Y195" s="24">
        <f t="shared" ca="1" si="404"/>
        <v>98</v>
      </c>
      <c r="Z195" s="24">
        <f t="shared" ca="1" si="404"/>
        <v>99</v>
      </c>
      <c r="AA195" s="24">
        <f t="shared" ca="1" si="404"/>
        <v>99</v>
      </c>
      <c r="AB195" s="24">
        <f t="shared" ca="1" si="404"/>
        <v>99</v>
      </c>
      <c r="AC195" s="24">
        <f t="shared" ca="1" si="404"/>
        <v>98</v>
      </c>
      <c r="AD195" s="24">
        <f t="shared" ca="1" si="404"/>
        <v>99</v>
      </c>
      <c r="AE195" s="24">
        <f t="shared" ca="1" si="404"/>
        <v>99</v>
      </c>
      <c r="AF195" s="24">
        <f t="shared" ca="1" si="404"/>
        <v>100</v>
      </c>
      <c r="AG195" s="24">
        <f t="shared" ca="1" si="404"/>
        <v>0</v>
      </c>
      <c r="AH195" s="24">
        <f t="shared" ca="1" si="404"/>
        <v>0</v>
      </c>
      <c r="AI195" s="24">
        <f t="shared" ca="1" si="404"/>
        <v>0</v>
      </c>
      <c r="AJ195" s="24">
        <f t="shared" ca="1" si="404"/>
        <v>0</v>
      </c>
      <c r="AK195" s="24">
        <f t="shared" ca="1" si="404"/>
        <v>0</v>
      </c>
      <c r="AL195" s="24">
        <f t="shared" ca="1" si="404"/>
        <v>0</v>
      </c>
      <c r="AM195" s="49">
        <f t="shared" ca="1" si="404"/>
        <v>0</v>
      </c>
      <c r="AS195" s="61"/>
      <c r="AT195" s="6" t="str">
        <f t="shared" si="370"/>
        <v>溶接1</v>
      </c>
      <c r="AU195" s="62"/>
      <c r="AW195" s="145"/>
      <c r="AX195" s="38"/>
      <c r="AY195" s="38"/>
      <c r="AZ195" s="38"/>
      <c r="BA195" s="38"/>
      <c r="BB195" s="38"/>
      <c r="BC195" s="38"/>
      <c r="BD195" s="38"/>
      <c r="BE195" s="38"/>
      <c r="BF195" s="38"/>
      <c r="BG195" s="38"/>
      <c r="BH195" s="38"/>
      <c r="BI195" s="38"/>
      <c r="BJ195" s="38"/>
      <c r="BK195" s="38"/>
      <c r="BL195" s="38"/>
      <c r="BM195" s="38"/>
      <c r="BN195" s="38"/>
      <c r="BO195" s="38"/>
      <c r="BP195" s="38"/>
      <c r="BQ195" s="38"/>
      <c r="BR195" s="38"/>
      <c r="BS195" s="38"/>
      <c r="BT195" s="38"/>
      <c r="BU195" s="38"/>
      <c r="BV195" s="38"/>
      <c r="BW195" s="38"/>
      <c r="BX195" s="38"/>
      <c r="BY195" s="38"/>
      <c r="BZ195" s="146"/>
      <c r="CB195" s="145"/>
      <c r="CC195" s="38"/>
      <c r="CD195" s="38"/>
      <c r="CE195" s="146"/>
      <c r="CG195" s="433">
        <v>0</v>
      </c>
      <c r="CH195" s="434">
        <v>0</v>
      </c>
      <c r="CI195" s="434">
        <v>0</v>
      </c>
      <c r="CJ195" s="435">
        <v>0</v>
      </c>
    </row>
    <row r="196" spans="1:88" x14ac:dyDescent="0.35">
      <c r="A196" s="50" t="str">
        <f>MID(A191,6,3)&amp;"-"&amp;MID(A191,10,4)</f>
        <v>MKS-E000</v>
      </c>
      <c r="B196" s="6"/>
      <c r="C196" s="6"/>
      <c r="D196" s="7"/>
      <c r="E196" s="304" t="s">
        <v>79</v>
      </c>
      <c r="F196" s="42"/>
      <c r="G196" s="25"/>
      <c r="H196" s="21"/>
      <c r="I196" s="26"/>
      <c r="J196" s="24">
        <f t="shared" ca="1" si="401"/>
        <v>0</v>
      </c>
      <c r="K196" s="24">
        <f t="shared" ref="K196:AM196" ca="1" si="405">IF(AND($H196="優先L",$I196&gt;0),OFFSET(K193,0,$I196),0)</f>
        <v>0</v>
      </c>
      <c r="L196" s="24">
        <f t="shared" ca="1" si="405"/>
        <v>0</v>
      </c>
      <c r="M196" s="24">
        <f t="shared" ca="1" si="405"/>
        <v>0</v>
      </c>
      <c r="N196" s="24">
        <f t="shared" ca="1" si="405"/>
        <v>0</v>
      </c>
      <c r="O196" s="24">
        <f t="shared" ca="1" si="405"/>
        <v>0</v>
      </c>
      <c r="P196" s="24">
        <f t="shared" ca="1" si="405"/>
        <v>0</v>
      </c>
      <c r="Q196" s="24">
        <f t="shared" ca="1" si="405"/>
        <v>0</v>
      </c>
      <c r="R196" s="24">
        <f t="shared" ca="1" si="405"/>
        <v>0</v>
      </c>
      <c r="S196" s="24">
        <f t="shared" ca="1" si="405"/>
        <v>0</v>
      </c>
      <c r="T196" s="24">
        <f t="shared" ca="1" si="405"/>
        <v>0</v>
      </c>
      <c r="U196" s="24">
        <f t="shared" ca="1" si="405"/>
        <v>0</v>
      </c>
      <c r="V196" s="24">
        <f t="shared" ca="1" si="405"/>
        <v>0</v>
      </c>
      <c r="W196" s="24">
        <f t="shared" ca="1" si="405"/>
        <v>0</v>
      </c>
      <c r="X196" s="24">
        <f t="shared" ca="1" si="405"/>
        <v>0</v>
      </c>
      <c r="Y196" s="24">
        <f t="shared" ca="1" si="405"/>
        <v>0</v>
      </c>
      <c r="Z196" s="24">
        <f t="shared" ca="1" si="405"/>
        <v>0</v>
      </c>
      <c r="AA196" s="24">
        <f t="shared" ca="1" si="405"/>
        <v>0</v>
      </c>
      <c r="AB196" s="24">
        <f t="shared" ca="1" si="405"/>
        <v>0</v>
      </c>
      <c r="AC196" s="24">
        <f t="shared" ca="1" si="405"/>
        <v>0</v>
      </c>
      <c r="AD196" s="24">
        <f t="shared" ca="1" si="405"/>
        <v>0</v>
      </c>
      <c r="AE196" s="24">
        <f t="shared" ca="1" si="405"/>
        <v>0</v>
      </c>
      <c r="AF196" s="24">
        <f t="shared" ca="1" si="405"/>
        <v>0</v>
      </c>
      <c r="AG196" s="24">
        <f t="shared" ca="1" si="405"/>
        <v>0</v>
      </c>
      <c r="AH196" s="24">
        <f t="shared" ca="1" si="405"/>
        <v>0</v>
      </c>
      <c r="AI196" s="24">
        <f t="shared" ca="1" si="405"/>
        <v>0</v>
      </c>
      <c r="AJ196" s="24">
        <f t="shared" ca="1" si="405"/>
        <v>0</v>
      </c>
      <c r="AK196" s="24">
        <f t="shared" ca="1" si="405"/>
        <v>0</v>
      </c>
      <c r="AL196" s="24">
        <f t="shared" ca="1" si="405"/>
        <v>0</v>
      </c>
      <c r="AM196" s="49">
        <f t="shared" ca="1" si="405"/>
        <v>0</v>
      </c>
      <c r="AS196" s="61"/>
      <c r="AT196" s="7" t="str">
        <f t="shared" si="370"/>
        <v/>
      </c>
      <c r="AU196" s="62"/>
      <c r="AW196" s="145"/>
      <c r="AX196" s="38"/>
      <c r="AY196" s="38"/>
      <c r="AZ196" s="38"/>
      <c r="BA196" s="38"/>
      <c r="BB196" s="38"/>
      <c r="BC196" s="38"/>
      <c r="BD196" s="38"/>
      <c r="BE196" s="38"/>
      <c r="BF196" s="38"/>
      <c r="BG196" s="38"/>
      <c r="BH196" s="38"/>
      <c r="BI196" s="38"/>
      <c r="BJ196" s="38"/>
      <c r="BK196" s="38"/>
      <c r="BL196" s="38"/>
      <c r="BM196" s="38"/>
      <c r="BN196" s="38"/>
      <c r="BO196" s="38"/>
      <c r="BP196" s="38"/>
      <c r="BQ196" s="38"/>
      <c r="BR196" s="38"/>
      <c r="BS196" s="38"/>
      <c r="BT196" s="38"/>
      <c r="BU196" s="38"/>
      <c r="BV196" s="38"/>
      <c r="BW196" s="38"/>
      <c r="BX196" s="38"/>
      <c r="BY196" s="38"/>
      <c r="BZ196" s="146"/>
      <c r="CB196" s="145"/>
      <c r="CC196" s="38"/>
      <c r="CD196" s="38"/>
      <c r="CE196" s="146"/>
      <c r="CG196" s="433">
        <v>0</v>
      </c>
      <c r="CH196" s="434">
        <v>0</v>
      </c>
      <c r="CI196" s="434">
        <v>0</v>
      </c>
      <c r="CJ196" s="435">
        <v>0</v>
      </c>
    </row>
    <row r="197" spans="1:88" x14ac:dyDescent="0.35">
      <c r="A197" s="48"/>
      <c r="B197" s="6"/>
      <c r="C197" s="6"/>
      <c r="D197" s="22" t="s">
        <v>2132</v>
      </c>
      <c r="E197" s="2" t="str">
        <f>E194</f>
        <v>MC</v>
      </c>
      <c r="F197" s="5"/>
      <c r="G197" s="5"/>
      <c r="H197" s="27" t="s">
        <v>2055</v>
      </c>
      <c r="I197" s="5"/>
      <c r="J197" s="550">
        <f>SUM(K197:AM199)</f>
        <v>0</v>
      </c>
      <c r="K197" s="29">
        <v>150</v>
      </c>
      <c r="L197" s="29">
        <v>118</v>
      </c>
      <c r="M197" s="29"/>
      <c r="N197" s="29"/>
      <c r="O197" s="29"/>
      <c r="P197" s="29"/>
      <c r="Q197" s="29"/>
      <c r="R197" s="29"/>
      <c r="S197" s="29"/>
      <c r="T197" s="29"/>
      <c r="U197" s="29"/>
      <c r="V197" s="29"/>
      <c r="W197" s="29"/>
      <c r="X197" s="29"/>
      <c r="Y197" s="29"/>
      <c r="Z197" s="29"/>
      <c r="AA197" s="29"/>
      <c r="AB197" s="29"/>
      <c r="AC197" s="29"/>
      <c r="AD197" s="29"/>
      <c r="AE197" s="29"/>
      <c r="AF197" s="29"/>
      <c r="AG197" s="29"/>
      <c r="AH197" s="29"/>
      <c r="AI197" s="29"/>
      <c r="AJ197" s="29"/>
      <c r="AK197" s="29"/>
      <c r="AL197" s="29"/>
      <c r="AM197" s="51"/>
      <c r="AS197" s="61"/>
      <c r="AT197" s="38"/>
      <c r="AU197" s="62"/>
      <c r="AW197" s="145"/>
      <c r="AX197" s="38"/>
      <c r="AY197" s="38"/>
      <c r="AZ197" s="38"/>
      <c r="BA197" s="38"/>
      <c r="BB197" s="38"/>
      <c r="BC197" s="38"/>
      <c r="BD197" s="38"/>
      <c r="BE197" s="38"/>
      <c r="BF197" s="38"/>
      <c r="BG197" s="38"/>
      <c r="BH197" s="38"/>
      <c r="BI197" s="38"/>
      <c r="BJ197" s="38"/>
      <c r="BK197" s="38"/>
      <c r="BL197" s="38"/>
      <c r="BM197" s="38"/>
      <c r="BN197" s="38"/>
      <c r="BO197" s="38"/>
      <c r="BP197" s="38"/>
      <c r="BQ197" s="38"/>
      <c r="BR197" s="38"/>
      <c r="BS197" s="38"/>
      <c r="BT197" s="38"/>
      <c r="BU197" s="38"/>
      <c r="BV197" s="38"/>
      <c r="BW197" s="38"/>
      <c r="BX197" s="38"/>
      <c r="BY197" s="38"/>
      <c r="BZ197" s="146"/>
      <c r="CB197" s="145"/>
      <c r="CC197" s="38"/>
      <c r="CD197" s="38"/>
      <c r="CE197" s="146"/>
      <c r="CG197" s="430">
        <v>-150</v>
      </c>
      <c r="CH197" s="9">
        <v>-118</v>
      </c>
      <c r="CI197" s="9"/>
      <c r="CJ197" s="431"/>
    </row>
    <row r="198" spans="1:88" x14ac:dyDescent="0.35">
      <c r="A198" s="48"/>
      <c r="B198" s="7"/>
      <c r="C198" s="7"/>
      <c r="D198" s="444" t="s">
        <v>2376</v>
      </c>
      <c r="E198" s="2" t="str">
        <f>E195</f>
        <v>溶接1</v>
      </c>
      <c r="F198" s="6"/>
      <c r="G198" s="6"/>
      <c r="H198" s="27" t="s">
        <v>2055</v>
      </c>
      <c r="I198" s="6"/>
      <c r="J198" s="551"/>
      <c r="K198" s="30">
        <v>-150</v>
      </c>
      <c r="L198" s="30">
        <v>-118</v>
      </c>
      <c r="M198" s="30"/>
      <c r="N198" s="30"/>
      <c r="O198" s="30"/>
      <c r="P198" s="30"/>
      <c r="Q198" s="30"/>
      <c r="R198" s="30"/>
      <c r="S198" s="30"/>
      <c r="T198" s="30"/>
      <c r="U198" s="30"/>
      <c r="V198" s="30"/>
      <c r="W198" s="30"/>
      <c r="X198" s="30"/>
      <c r="Y198" s="30"/>
      <c r="Z198" s="30"/>
      <c r="AA198" s="30"/>
      <c r="AB198" s="30"/>
      <c r="AC198" s="30"/>
      <c r="AD198" s="30"/>
      <c r="AE198" s="30"/>
      <c r="AF198" s="30"/>
      <c r="AG198" s="30"/>
      <c r="AH198" s="30"/>
      <c r="AI198" s="30"/>
      <c r="AJ198" s="30"/>
      <c r="AK198" s="30"/>
      <c r="AL198" s="30"/>
      <c r="AM198" s="52"/>
      <c r="AS198" s="61"/>
      <c r="AT198" s="38"/>
      <c r="AU198" s="62"/>
      <c r="AW198" s="145"/>
      <c r="AX198" s="38"/>
      <c r="AY198" s="38"/>
      <c r="AZ198" s="38"/>
      <c r="BA198" s="38"/>
      <c r="BB198" s="38"/>
      <c r="BC198" s="38"/>
      <c r="BD198" s="38"/>
      <c r="BE198" s="38"/>
      <c r="BF198" s="38"/>
      <c r="BG198" s="38"/>
      <c r="BH198" s="38"/>
      <c r="BI198" s="38"/>
      <c r="BJ198" s="38"/>
      <c r="BK198" s="38"/>
      <c r="BL198" s="38"/>
      <c r="BM198" s="38"/>
      <c r="BN198" s="38"/>
      <c r="BO198" s="38"/>
      <c r="BP198" s="38"/>
      <c r="BQ198" s="38"/>
      <c r="BR198" s="38"/>
      <c r="BS198" s="38"/>
      <c r="BT198" s="38"/>
      <c r="BU198" s="38"/>
      <c r="BV198" s="38"/>
      <c r="BW198" s="38"/>
      <c r="BX198" s="38"/>
      <c r="BY198" s="38"/>
      <c r="BZ198" s="146"/>
      <c r="CB198" s="145"/>
      <c r="CC198" s="38"/>
      <c r="CD198" s="38"/>
      <c r="CE198" s="146"/>
      <c r="CG198" s="430">
        <v>150</v>
      </c>
      <c r="CH198" s="9">
        <v>118</v>
      </c>
      <c r="CI198" s="9"/>
      <c r="CJ198" s="431"/>
    </row>
    <row r="199" spans="1:88" x14ac:dyDescent="0.35">
      <c r="A199" s="399">
        <f>COUNTIF(AT194:AT196,B199)</f>
        <v>1</v>
      </c>
      <c r="B199" s="308" t="str">
        <f>設定!$F$4</f>
        <v>MC</v>
      </c>
      <c r="C199" s="308" t="str">
        <f>IF(COUNTIF('PLAN-MC'!$AO$6:$AO$117,B199&amp;"_"&amp;A191&amp;"_"&amp;B191)&gt;0,"計画コード有",IF(COUNTIF('PLAN-MC'!$AO$6:$AO$117,B199&amp;"_"&amp;A191&amp;"_"&amp;B191)&gt;1,"ﾀﾞﾌﾞﾘ有","未反映"))</f>
        <v>計画コード有</v>
      </c>
      <c r="D199" s="7"/>
      <c r="E199" s="2" t="str">
        <f>E196</f>
        <v>マルチ</v>
      </c>
      <c r="F199" s="7"/>
      <c r="G199" s="7"/>
      <c r="H199" s="27"/>
      <c r="I199" s="7"/>
      <c r="J199" s="552"/>
      <c r="K199" s="31"/>
      <c r="L199" s="31"/>
      <c r="M199" s="31"/>
      <c r="N199" s="31"/>
      <c r="O199" s="31"/>
      <c r="P199" s="31"/>
      <c r="Q199" s="31"/>
      <c r="R199" s="31"/>
      <c r="S199" s="31"/>
      <c r="T199" s="31"/>
      <c r="U199" s="31"/>
      <c r="V199" s="31"/>
      <c r="W199" s="31"/>
      <c r="X199" s="31"/>
      <c r="Y199" s="31"/>
      <c r="Z199" s="31"/>
      <c r="AA199" s="31"/>
      <c r="AB199" s="31"/>
      <c r="AC199" s="31"/>
      <c r="AD199" s="31"/>
      <c r="AE199" s="31"/>
      <c r="AF199" s="31"/>
      <c r="AG199" s="31"/>
      <c r="AH199" s="31"/>
      <c r="AI199" s="31"/>
      <c r="AJ199" s="31"/>
      <c r="AK199" s="31"/>
      <c r="AL199" s="31"/>
      <c r="AM199" s="53"/>
      <c r="AS199" s="61"/>
      <c r="AT199" s="38"/>
      <c r="AU199" s="62"/>
      <c r="AW199" s="145"/>
      <c r="AX199" s="38"/>
      <c r="AY199" s="38"/>
      <c r="AZ199" s="38"/>
      <c r="BA199" s="38"/>
      <c r="BB199" s="38"/>
      <c r="BC199" s="38"/>
      <c r="BD199" s="38"/>
      <c r="BE199" s="38"/>
      <c r="BF199" s="38"/>
      <c r="BG199" s="38"/>
      <c r="BH199" s="38"/>
      <c r="BI199" s="38"/>
      <c r="BJ199" s="38"/>
      <c r="BK199" s="38"/>
      <c r="BL199" s="38"/>
      <c r="BM199" s="38"/>
      <c r="BN199" s="38"/>
      <c r="BO199" s="38"/>
      <c r="BP199" s="38"/>
      <c r="BQ199" s="38"/>
      <c r="BR199" s="38"/>
      <c r="BS199" s="38"/>
      <c r="BT199" s="38"/>
      <c r="BU199" s="38"/>
      <c r="BV199" s="38"/>
      <c r="BW199" s="38"/>
      <c r="BX199" s="38"/>
      <c r="BY199" s="38"/>
      <c r="BZ199" s="146"/>
      <c r="CB199" s="145"/>
      <c r="CC199" s="38"/>
      <c r="CD199" s="38"/>
      <c r="CE199" s="146"/>
      <c r="CG199" s="430"/>
      <c r="CH199" s="9"/>
      <c r="CI199" s="9"/>
      <c r="CJ199" s="431"/>
    </row>
    <row r="200" spans="1:88" x14ac:dyDescent="0.35">
      <c r="A200" s="399">
        <f>COUNTIF(AT194:AT196,B200)</f>
        <v>1</v>
      </c>
      <c r="B200" s="308" t="str">
        <f>設定!$F$5</f>
        <v>溶接1</v>
      </c>
      <c r="C200" s="308" t="str">
        <f>IF(COUNTIF('PLAN-溶接1'!$AO$6:$AO$108,B200&amp;"_"&amp;A191&amp;"_"&amp;B191)&gt;0,"計画コード有",IF(COUNTIF('PLAN-溶接1'!$AO$6:$AO$108,B200&amp;"_"&amp;A191&amp;"_"&amp;B191)&gt;1,"ﾀﾞﾌﾞﾘ有","未反映"))</f>
        <v>計画コード有</v>
      </c>
      <c r="D200" s="22" t="s">
        <v>2133</v>
      </c>
      <c r="E200" s="2" t="str">
        <f>E194</f>
        <v>MC</v>
      </c>
      <c r="F200" s="5"/>
      <c r="G200" s="5"/>
      <c r="H200" s="27" t="s">
        <v>2055</v>
      </c>
      <c r="I200" s="5"/>
      <c r="J200" s="32">
        <f t="shared" ref="J200:J205" si="406">SUM(K200:AM200)</f>
        <v>-268</v>
      </c>
      <c r="K200" s="441">
        <f>CB200</f>
        <v>-150</v>
      </c>
      <c r="L200" s="441">
        <f t="shared" ref="L200:L202" si="407">CC200</f>
        <v>-118</v>
      </c>
      <c r="M200" s="441">
        <f t="shared" ref="M200:M202" si="408">CD200</f>
        <v>0</v>
      </c>
      <c r="N200" s="441">
        <f t="shared" ref="N200:N202" si="409">CE200</f>
        <v>0</v>
      </c>
      <c r="O200" s="29"/>
      <c r="P200" s="29"/>
      <c r="Q200" s="29"/>
      <c r="R200" s="29"/>
      <c r="S200" s="29"/>
      <c r="T200" s="29"/>
      <c r="U200" s="29"/>
      <c r="V200" s="29"/>
      <c r="W200" s="29"/>
      <c r="X200" s="29"/>
      <c r="Y200" s="29"/>
      <c r="Z200" s="29"/>
      <c r="AA200" s="29"/>
      <c r="AB200" s="29"/>
      <c r="AC200" s="29"/>
      <c r="AD200" s="29"/>
      <c r="AE200" s="29"/>
      <c r="AF200" s="29"/>
      <c r="AG200" s="29"/>
      <c r="AH200" s="29"/>
      <c r="AI200" s="29"/>
      <c r="AJ200" s="29"/>
      <c r="AK200" s="29"/>
      <c r="AL200" s="29"/>
      <c r="AM200" s="51"/>
      <c r="AS200" s="61"/>
      <c r="AT200" s="38"/>
      <c r="AU200" s="62"/>
      <c r="AW200" s="145"/>
      <c r="AX200" s="38"/>
      <c r="AY200" s="38"/>
      <c r="AZ200" s="38"/>
      <c r="BA200" s="38"/>
      <c r="BB200" s="38"/>
      <c r="BC200" s="38"/>
      <c r="BD200" s="38"/>
      <c r="BE200" s="38"/>
      <c r="BF200" s="38"/>
      <c r="BG200" s="38"/>
      <c r="BH200" s="38"/>
      <c r="BI200" s="38"/>
      <c r="BJ200" s="38"/>
      <c r="BK200" s="38"/>
      <c r="BL200" s="38"/>
      <c r="BM200" s="38"/>
      <c r="BN200" s="38"/>
      <c r="BO200" s="38"/>
      <c r="BP200" s="38"/>
      <c r="BQ200" s="38"/>
      <c r="BR200" s="38"/>
      <c r="BS200" s="38"/>
      <c r="BT200" s="38"/>
      <c r="BU200" s="38"/>
      <c r="BV200" s="38"/>
      <c r="BW200" s="38"/>
      <c r="BX200" s="38"/>
      <c r="BY200" s="38"/>
      <c r="BZ200" s="146"/>
      <c r="CB200" s="427">
        <f t="shared" ref="CB200:CB202" si="410">CG197+CG200</f>
        <v>-150</v>
      </c>
      <c r="CC200" s="428">
        <f t="shared" ref="CC200:CC202" si="411">CH197+CH200</f>
        <v>-118</v>
      </c>
      <c r="CD200" s="428">
        <f t="shared" ref="CD200:CD202" si="412">CI197+CI200</f>
        <v>0</v>
      </c>
      <c r="CE200" s="429">
        <f t="shared" ref="CE200:CE202" si="413">CJ197+CJ200</f>
        <v>0</v>
      </c>
      <c r="CG200" s="430"/>
      <c r="CH200" s="9"/>
      <c r="CI200" s="9"/>
      <c r="CJ200" s="431"/>
    </row>
    <row r="201" spans="1:88" x14ac:dyDescent="0.35">
      <c r="A201" s="399">
        <f>COUNTIF(AT194:AT196,B201)</f>
        <v>0</v>
      </c>
      <c r="B201" s="308" t="str">
        <f>設定!$F$6</f>
        <v>マルチ</v>
      </c>
      <c r="C201" s="308" t="str">
        <f>IF(COUNTIF('PLAN-マルチ'!$AO$29:$AO$125,B201&amp;"_"&amp;A191&amp;"_"&amp;B191)&gt;0,"計画コード有",IF(COUNTIF('PLAN-マルチ'!$AO$29:$AO$125,B201&amp;"_"&amp;A191&amp;"_"&amp;B191)&gt;1,"ﾀﾞﾌﾞﾘ有","未反映"))</f>
        <v>未反映</v>
      </c>
      <c r="D201" s="445" t="s">
        <v>2377</v>
      </c>
      <c r="E201" s="2" t="str">
        <f>E195</f>
        <v>溶接1</v>
      </c>
      <c r="F201" s="6"/>
      <c r="G201" s="6"/>
      <c r="H201" s="27" t="s">
        <v>2055</v>
      </c>
      <c r="I201" s="6"/>
      <c r="J201" s="33">
        <f t="shared" si="406"/>
        <v>268</v>
      </c>
      <c r="K201" s="442">
        <f t="shared" ref="K201:K202" si="414">CB201</f>
        <v>150</v>
      </c>
      <c r="L201" s="442">
        <f t="shared" si="407"/>
        <v>118</v>
      </c>
      <c r="M201" s="442">
        <f t="shared" si="408"/>
        <v>0</v>
      </c>
      <c r="N201" s="442">
        <f t="shared" si="409"/>
        <v>0</v>
      </c>
      <c r="O201" s="30"/>
      <c r="P201" s="30"/>
      <c r="Q201" s="30"/>
      <c r="R201" s="30"/>
      <c r="S201" s="30"/>
      <c r="T201" s="30"/>
      <c r="U201" s="30"/>
      <c r="V201" s="30"/>
      <c r="W201" s="30"/>
      <c r="X201" s="30"/>
      <c r="Y201" s="30"/>
      <c r="Z201" s="30"/>
      <c r="AA201" s="30"/>
      <c r="AB201" s="30"/>
      <c r="AC201" s="30"/>
      <c r="AD201" s="30"/>
      <c r="AE201" s="30"/>
      <c r="AF201" s="30"/>
      <c r="AG201" s="30"/>
      <c r="AH201" s="30"/>
      <c r="AI201" s="30"/>
      <c r="AJ201" s="30"/>
      <c r="AK201" s="30"/>
      <c r="AL201" s="30"/>
      <c r="AM201" s="52"/>
      <c r="AS201" s="61"/>
      <c r="AT201" s="38"/>
      <c r="AU201" s="62"/>
      <c r="AW201" s="145"/>
      <c r="AX201" s="38"/>
      <c r="AY201" s="38"/>
      <c r="AZ201" s="38"/>
      <c r="BA201" s="38"/>
      <c r="BB201" s="38"/>
      <c r="BC201" s="38"/>
      <c r="BD201" s="38"/>
      <c r="BE201" s="38"/>
      <c r="BF201" s="38"/>
      <c r="BG201" s="38"/>
      <c r="BH201" s="38"/>
      <c r="BI201" s="38"/>
      <c r="BJ201" s="38"/>
      <c r="BK201" s="38"/>
      <c r="BL201" s="38"/>
      <c r="BM201" s="38"/>
      <c r="BN201" s="38"/>
      <c r="BO201" s="38"/>
      <c r="BP201" s="38"/>
      <c r="BQ201" s="38"/>
      <c r="BR201" s="38"/>
      <c r="BS201" s="38"/>
      <c r="BT201" s="38"/>
      <c r="BU201" s="38"/>
      <c r="BV201" s="38"/>
      <c r="BW201" s="38"/>
      <c r="BX201" s="38"/>
      <c r="BY201" s="38"/>
      <c r="BZ201" s="146"/>
      <c r="CB201" s="427">
        <f t="shared" si="410"/>
        <v>150</v>
      </c>
      <c r="CC201" s="428">
        <f t="shared" si="411"/>
        <v>118</v>
      </c>
      <c r="CD201" s="428">
        <f t="shared" si="412"/>
        <v>0</v>
      </c>
      <c r="CE201" s="429">
        <f t="shared" si="413"/>
        <v>0</v>
      </c>
      <c r="CG201" s="430"/>
      <c r="CH201" s="9"/>
      <c r="CI201" s="9"/>
      <c r="CJ201" s="431"/>
    </row>
    <row r="202" spans="1:88" x14ac:dyDescent="0.35">
      <c r="A202" s="399">
        <f>COUNTIF(AT194:AT196,B202)</f>
        <v>0</v>
      </c>
      <c r="B202" s="308" t="str">
        <f>設定!$F$7</f>
        <v>50号機</v>
      </c>
      <c r="C202" s="308" t="str">
        <f>IF(COUNTIF('PLAN-SUB'!$AO$6:$AO$87,B202&amp;"_"&amp;A191&amp;"_"&amp;B191)&gt;0,"計画コード有",IF(COUNTIF('PLAN-SUB'!$AO$6:$AO$87,B202&amp;"_"&amp;A191&amp;"_"&amp;B191)&gt;1,"ﾀﾞﾌﾞﾘ有","未反映"))</f>
        <v>未反映</v>
      </c>
      <c r="D202" s="7"/>
      <c r="E202" s="2" t="str">
        <f>E196</f>
        <v>マルチ</v>
      </c>
      <c r="F202" s="7"/>
      <c r="G202" s="7"/>
      <c r="H202" s="27"/>
      <c r="I202" s="7"/>
      <c r="J202" s="34">
        <f t="shared" si="406"/>
        <v>0</v>
      </c>
      <c r="K202" s="443">
        <f t="shared" si="414"/>
        <v>0</v>
      </c>
      <c r="L202" s="443">
        <f t="shared" si="407"/>
        <v>0</v>
      </c>
      <c r="M202" s="443">
        <f t="shared" si="408"/>
        <v>0</v>
      </c>
      <c r="N202" s="443">
        <f t="shared" si="409"/>
        <v>0</v>
      </c>
      <c r="O202" s="31"/>
      <c r="P202" s="31"/>
      <c r="Q202" s="31"/>
      <c r="R202" s="31"/>
      <c r="S202" s="31"/>
      <c r="T202" s="31"/>
      <c r="U202" s="31"/>
      <c r="V202" s="31"/>
      <c r="W202" s="31"/>
      <c r="X202" s="31"/>
      <c r="Y202" s="31"/>
      <c r="Z202" s="31"/>
      <c r="AA202" s="31"/>
      <c r="AB202" s="31"/>
      <c r="AC202" s="31"/>
      <c r="AD202" s="31"/>
      <c r="AE202" s="31"/>
      <c r="AF202" s="31"/>
      <c r="AG202" s="31"/>
      <c r="AH202" s="31"/>
      <c r="AI202" s="31"/>
      <c r="AJ202" s="31"/>
      <c r="AK202" s="31"/>
      <c r="AL202" s="31"/>
      <c r="AM202" s="53"/>
      <c r="AS202" s="61"/>
      <c r="AT202" s="38"/>
      <c r="AU202" s="62"/>
      <c r="AW202" s="145"/>
      <c r="AX202" s="38"/>
      <c r="AY202" s="38"/>
      <c r="AZ202" s="38"/>
      <c r="BA202" s="38"/>
      <c r="BB202" s="38"/>
      <c r="BC202" s="38"/>
      <c r="BD202" s="38"/>
      <c r="BE202" s="38"/>
      <c r="BF202" s="38"/>
      <c r="BG202" s="38"/>
      <c r="BH202" s="38"/>
      <c r="BI202" s="38"/>
      <c r="BJ202" s="38"/>
      <c r="BK202" s="38"/>
      <c r="BL202" s="38"/>
      <c r="BM202" s="38"/>
      <c r="BN202" s="38"/>
      <c r="BO202" s="38"/>
      <c r="BP202" s="38"/>
      <c r="BQ202" s="38"/>
      <c r="BR202" s="38"/>
      <c r="BS202" s="38"/>
      <c r="BT202" s="38"/>
      <c r="BU202" s="38"/>
      <c r="BV202" s="38"/>
      <c r="BW202" s="38"/>
      <c r="BX202" s="38"/>
      <c r="BY202" s="38"/>
      <c r="BZ202" s="146"/>
      <c r="CB202" s="427">
        <f t="shared" si="410"/>
        <v>0</v>
      </c>
      <c r="CC202" s="428">
        <f t="shared" si="411"/>
        <v>0</v>
      </c>
      <c r="CD202" s="428">
        <f t="shared" si="412"/>
        <v>0</v>
      </c>
      <c r="CE202" s="429">
        <f t="shared" si="413"/>
        <v>0</v>
      </c>
      <c r="CG202" s="430"/>
      <c r="CH202" s="9"/>
      <c r="CI202" s="9"/>
      <c r="CJ202" s="431"/>
    </row>
    <row r="203" spans="1:88" x14ac:dyDescent="0.35">
      <c r="A203" s="399">
        <f>COUNTIF(AT194:AT196,B203)</f>
        <v>0</v>
      </c>
      <c r="B203" s="308" t="str">
        <f>設定!$F$8</f>
        <v>RF,S/A</v>
      </c>
      <c r="C203" s="308" t="str">
        <f>IF(COUNTIF('PLAN-SUB'!$AO$6:$AO$87,B203&amp;"_"&amp;A191&amp;"_"&amp;B191)&gt;0,"計画コード有",IF(COUNTIF('PLAN-SUB'!$AO$6:$AO$87,B203&amp;"_"&amp;A191&amp;"_"&amp;B191)&gt;1,"ﾀﾞﾌﾞﾘ有","未反映"))</f>
        <v>未反映</v>
      </c>
      <c r="D203" s="22" t="s">
        <v>2059</v>
      </c>
      <c r="E203" s="2" t="str">
        <f t="shared" ref="E203:G205" si="415">E194</f>
        <v>MC</v>
      </c>
      <c r="F203" s="43">
        <f t="shared" si="415"/>
        <v>0</v>
      </c>
      <c r="G203" s="28">
        <f t="shared" si="415"/>
        <v>160</v>
      </c>
      <c r="H203" s="5"/>
      <c r="I203" s="5"/>
      <c r="J203" s="32">
        <f t="shared" ca="1" si="406"/>
        <v>0</v>
      </c>
      <c r="K203" s="32">
        <f ca="1">K194+K197+K200</f>
        <v>0</v>
      </c>
      <c r="L203" s="32">
        <f ca="1">L194+L197+L200</f>
        <v>0</v>
      </c>
      <c r="M203" s="32">
        <f ca="1">M194+M197+M200</f>
        <v>0</v>
      </c>
      <c r="N203" s="32">
        <f ca="1">N194+N197+N200</f>
        <v>0</v>
      </c>
      <c r="O203" s="32">
        <f t="shared" ref="O203:AM203" ca="1" si="416">O194+O197+O200</f>
        <v>0</v>
      </c>
      <c r="P203" s="32">
        <f t="shared" ca="1" si="416"/>
        <v>0</v>
      </c>
      <c r="Q203" s="32">
        <f t="shared" ca="1" si="416"/>
        <v>0</v>
      </c>
      <c r="R203" s="32">
        <f t="shared" ca="1" si="416"/>
        <v>0</v>
      </c>
      <c r="S203" s="32">
        <f t="shared" ca="1" si="416"/>
        <v>0</v>
      </c>
      <c r="T203" s="32">
        <f t="shared" ca="1" si="416"/>
        <v>0</v>
      </c>
      <c r="U203" s="32">
        <f t="shared" ca="1" si="416"/>
        <v>0</v>
      </c>
      <c r="V203" s="32">
        <f t="shared" ca="1" si="416"/>
        <v>0</v>
      </c>
      <c r="W203" s="32">
        <f t="shared" ca="1" si="416"/>
        <v>0</v>
      </c>
      <c r="X203" s="32">
        <f t="shared" ca="1" si="416"/>
        <v>0</v>
      </c>
      <c r="Y203" s="32">
        <f t="shared" ca="1" si="416"/>
        <v>0</v>
      </c>
      <c r="Z203" s="32">
        <f t="shared" ca="1" si="416"/>
        <v>0</v>
      </c>
      <c r="AA203" s="32">
        <f t="shared" ca="1" si="416"/>
        <v>0</v>
      </c>
      <c r="AB203" s="32">
        <f t="shared" ca="1" si="416"/>
        <v>0</v>
      </c>
      <c r="AC203" s="32">
        <f t="shared" ca="1" si="416"/>
        <v>0</v>
      </c>
      <c r="AD203" s="32">
        <f t="shared" ca="1" si="416"/>
        <v>0</v>
      </c>
      <c r="AE203" s="32">
        <f t="shared" ca="1" si="416"/>
        <v>0</v>
      </c>
      <c r="AF203" s="32">
        <f t="shared" ca="1" si="416"/>
        <v>0</v>
      </c>
      <c r="AG203" s="32">
        <f t="shared" ca="1" si="416"/>
        <v>0</v>
      </c>
      <c r="AH203" s="32">
        <f t="shared" ca="1" si="416"/>
        <v>0</v>
      </c>
      <c r="AI203" s="32">
        <f t="shared" ca="1" si="416"/>
        <v>0</v>
      </c>
      <c r="AJ203" s="32">
        <f t="shared" ca="1" si="416"/>
        <v>0</v>
      </c>
      <c r="AK203" s="32">
        <f t="shared" ca="1" si="416"/>
        <v>0</v>
      </c>
      <c r="AL203" s="32">
        <f t="shared" ca="1" si="416"/>
        <v>0</v>
      </c>
      <c r="AM203" s="54">
        <f t="shared" ca="1" si="416"/>
        <v>0</v>
      </c>
      <c r="AS203" s="97" t="str">
        <f>$E203&amp;"_"&amp;$A191&amp;"_"&amp;$B191</f>
        <v>MC_50100MKS E000XA_CBU</v>
      </c>
      <c r="AT203" s="97" t="str">
        <f t="shared" ref="AT203" si="417">A195</f>
        <v>50100</v>
      </c>
      <c r="AU203" s="97" t="str">
        <f>A196</f>
        <v>MKS-E000</v>
      </c>
      <c r="AW203" s="147" t="str">
        <f>E203</f>
        <v>MC</v>
      </c>
      <c r="AX203" s="150">
        <f t="shared" ref="AX203:BG205" ca="1" si="418">K203*$G203</f>
        <v>0</v>
      </c>
      <c r="AY203" s="150">
        <f t="shared" ca="1" si="418"/>
        <v>0</v>
      </c>
      <c r="AZ203" s="150">
        <f t="shared" ca="1" si="418"/>
        <v>0</v>
      </c>
      <c r="BA203" s="150">
        <f t="shared" ca="1" si="418"/>
        <v>0</v>
      </c>
      <c r="BB203" s="150">
        <f t="shared" ca="1" si="418"/>
        <v>0</v>
      </c>
      <c r="BC203" s="150">
        <f t="shared" ca="1" si="418"/>
        <v>0</v>
      </c>
      <c r="BD203" s="150">
        <f t="shared" ca="1" si="418"/>
        <v>0</v>
      </c>
      <c r="BE203" s="150">
        <f t="shared" ca="1" si="418"/>
        <v>0</v>
      </c>
      <c r="BF203" s="150">
        <f t="shared" ca="1" si="418"/>
        <v>0</v>
      </c>
      <c r="BG203" s="150">
        <f t="shared" ca="1" si="418"/>
        <v>0</v>
      </c>
      <c r="BH203" s="150">
        <f t="shared" ref="BH203:BQ205" ca="1" si="419">U203*$G203</f>
        <v>0</v>
      </c>
      <c r="BI203" s="150">
        <f t="shared" ca="1" si="419"/>
        <v>0</v>
      </c>
      <c r="BJ203" s="150">
        <f t="shared" ca="1" si="419"/>
        <v>0</v>
      </c>
      <c r="BK203" s="150">
        <f t="shared" ca="1" si="419"/>
        <v>0</v>
      </c>
      <c r="BL203" s="150">
        <f t="shared" ca="1" si="419"/>
        <v>0</v>
      </c>
      <c r="BM203" s="150">
        <f t="shared" ca="1" si="419"/>
        <v>0</v>
      </c>
      <c r="BN203" s="150">
        <f t="shared" ca="1" si="419"/>
        <v>0</v>
      </c>
      <c r="BO203" s="150">
        <f t="shared" ca="1" si="419"/>
        <v>0</v>
      </c>
      <c r="BP203" s="150">
        <f t="shared" ca="1" si="419"/>
        <v>0</v>
      </c>
      <c r="BQ203" s="150">
        <f t="shared" ca="1" si="419"/>
        <v>0</v>
      </c>
      <c r="BR203" s="150">
        <f t="shared" ref="BR203:BZ205" ca="1" si="420">AE203*$G203</f>
        <v>0</v>
      </c>
      <c r="BS203" s="150">
        <f t="shared" ca="1" si="420"/>
        <v>0</v>
      </c>
      <c r="BT203" s="150">
        <f t="shared" ca="1" si="420"/>
        <v>0</v>
      </c>
      <c r="BU203" s="150">
        <f t="shared" ca="1" si="420"/>
        <v>0</v>
      </c>
      <c r="BV203" s="150">
        <f t="shared" ca="1" si="420"/>
        <v>0</v>
      </c>
      <c r="BW203" s="150">
        <f t="shared" ca="1" si="420"/>
        <v>0</v>
      </c>
      <c r="BX203" s="150">
        <f t="shared" ca="1" si="420"/>
        <v>0</v>
      </c>
      <c r="BY203" s="150">
        <f t="shared" ca="1" si="420"/>
        <v>0</v>
      </c>
      <c r="BZ203" s="151">
        <f t="shared" ca="1" si="420"/>
        <v>0</v>
      </c>
      <c r="CB203" s="145"/>
      <c r="CC203" s="38"/>
      <c r="CD203" s="38"/>
      <c r="CE203" s="146"/>
      <c r="CG203" s="433">
        <v>0</v>
      </c>
      <c r="CH203" s="434">
        <v>0</v>
      </c>
      <c r="CI203" s="434">
        <v>0</v>
      </c>
      <c r="CJ203" s="435">
        <v>0</v>
      </c>
    </row>
    <row r="204" spans="1:88" x14ac:dyDescent="0.35">
      <c r="A204" s="399">
        <f>COUNTIF(AT194:AT196,B204)</f>
        <v>0</v>
      </c>
      <c r="B204" s="308" t="str">
        <f>設定!$F$9</f>
        <v>T/T</v>
      </c>
      <c r="C204" s="308" t="str">
        <f>IF(COUNTIF('PLAN-SUB'!$AO$6:$AO$87,B204&amp;"_"&amp;A191&amp;"_"&amp;B191)&gt;0,"計画コード有",IF(COUNTIF('PLAN-SUB'!$AO$6:$AO$87,B204&amp;"_"&amp;A191&amp;"_"&amp;B191)&gt;1,"ﾀﾞﾌﾞﾘ有","未反映"))</f>
        <v>未反映</v>
      </c>
      <c r="D204" s="6"/>
      <c r="E204" s="2" t="str">
        <f t="shared" si="415"/>
        <v>溶接1</v>
      </c>
      <c r="F204" s="43">
        <f t="shared" si="415"/>
        <v>0</v>
      </c>
      <c r="G204" s="28">
        <f t="shared" si="415"/>
        <v>130</v>
      </c>
      <c r="H204" s="6"/>
      <c r="I204" s="6"/>
      <c r="J204" s="33">
        <f t="shared" ca="1" si="406"/>
        <v>2206</v>
      </c>
      <c r="K204" s="33">
        <f t="shared" ref="K204:AM204" ca="1" si="421">K195+K198+K201</f>
        <v>150</v>
      </c>
      <c r="L204" s="33">
        <f t="shared" ca="1" si="421"/>
        <v>118</v>
      </c>
      <c r="M204" s="33">
        <f t="shared" ca="1" si="421"/>
        <v>90</v>
      </c>
      <c r="N204" s="33">
        <f t="shared" ca="1" si="421"/>
        <v>90</v>
      </c>
      <c r="O204" s="33">
        <f t="shared" ca="1" si="421"/>
        <v>90</v>
      </c>
      <c r="P204" s="33">
        <f t="shared" ca="1" si="421"/>
        <v>90</v>
      </c>
      <c r="Q204" s="33">
        <f t="shared" ca="1" si="421"/>
        <v>90</v>
      </c>
      <c r="R204" s="33">
        <f t="shared" ca="1" si="421"/>
        <v>102</v>
      </c>
      <c r="S204" s="33">
        <f t="shared" ca="1" si="421"/>
        <v>99</v>
      </c>
      <c r="T204" s="33">
        <f t="shared" ca="1" si="421"/>
        <v>99</v>
      </c>
      <c r="U204" s="33">
        <f t="shared" ca="1" si="421"/>
        <v>99</v>
      </c>
      <c r="V204" s="33">
        <f t="shared" ca="1" si="421"/>
        <v>100</v>
      </c>
      <c r="W204" s="33">
        <f t="shared" ca="1" si="421"/>
        <v>99</v>
      </c>
      <c r="X204" s="33">
        <f t="shared" ca="1" si="421"/>
        <v>99</v>
      </c>
      <c r="Y204" s="33">
        <f t="shared" ca="1" si="421"/>
        <v>98</v>
      </c>
      <c r="Z204" s="33">
        <f t="shared" ca="1" si="421"/>
        <v>99</v>
      </c>
      <c r="AA204" s="33">
        <f t="shared" ca="1" si="421"/>
        <v>99</v>
      </c>
      <c r="AB204" s="33">
        <f t="shared" ca="1" si="421"/>
        <v>99</v>
      </c>
      <c r="AC204" s="33">
        <f t="shared" ca="1" si="421"/>
        <v>98</v>
      </c>
      <c r="AD204" s="33">
        <f t="shared" ca="1" si="421"/>
        <v>99</v>
      </c>
      <c r="AE204" s="33">
        <f t="shared" ca="1" si="421"/>
        <v>99</v>
      </c>
      <c r="AF204" s="33">
        <f t="shared" ca="1" si="421"/>
        <v>100</v>
      </c>
      <c r="AG204" s="33">
        <f t="shared" ca="1" si="421"/>
        <v>0</v>
      </c>
      <c r="AH204" s="33">
        <f t="shared" ca="1" si="421"/>
        <v>0</v>
      </c>
      <c r="AI204" s="33">
        <f t="shared" ca="1" si="421"/>
        <v>0</v>
      </c>
      <c r="AJ204" s="33">
        <f t="shared" ca="1" si="421"/>
        <v>0</v>
      </c>
      <c r="AK204" s="33">
        <f t="shared" ca="1" si="421"/>
        <v>0</v>
      </c>
      <c r="AL204" s="33">
        <f t="shared" ca="1" si="421"/>
        <v>0</v>
      </c>
      <c r="AM204" s="55">
        <f t="shared" ca="1" si="421"/>
        <v>0</v>
      </c>
      <c r="AS204" s="98" t="str">
        <f>$E204&amp;"_"&amp;$A191&amp;"_"&amp;$B191</f>
        <v>溶接1_50100MKS E000XA_CBU</v>
      </c>
      <c r="AT204" s="98" t="str">
        <f t="shared" ref="AT204" si="422">A195</f>
        <v>50100</v>
      </c>
      <c r="AU204" s="98" t="str">
        <f>A196</f>
        <v>MKS-E000</v>
      </c>
      <c r="AW204" s="148" t="str">
        <f>E204</f>
        <v>溶接1</v>
      </c>
      <c r="AX204" s="152">
        <f t="shared" ca="1" si="418"/>
        <v>19500</v>
      </c>
      <c r="AY204" s="152">
        <f t="shared" ca="1" si="418"/>
        <v>15340</v>
      </c>
      <c r="AZ204" s="152">
        <f t="shared" ca="1" si="418"/>
        <v>11700</v>
      </c>
      <c r="BA204" s="152">
        <f t="shared" ca="1" si="418"/>
        <v>11700</v>
      </c>
      <c r="BB204" s="152">
        <f t="shared" ca="1" si="418"/>
        <v>11700</v>
      </c>
      <c r="BC204" s="152">
        <f t="shared" ca="1" si="418"/>
        <v>11700</v>
      </c>
      <c r="BD204" s="152">
        <f t="shared" ca="1" si="418"/>
        <v>11700</v>
      </c>
      <c r="BE204" s="152">
        <f t="shared" ca="1" si="418"/>
        <v>13260</v>
      </c>
      <c r="BF204" s="152">
        <f t="shared" ca="1" si="418"/>
        <v>12870</v>
      </c>
      <c r="BG204" s="152">
        <f t="shared" ca="1" si="418"/>
        <v>12870</v>
      </c>
      <c r="BH204" s="152">
        <f t="shared" ca="1" si="419"/>
        <v>12870</v>
      </c>
      <c r="BI204" s="152">
        <f t="shared" ca="1" si="419"/>
        <v>13000</v>
      </c>
      <c r="BJ204" s="152">
        <f t="shared" ca="1" si="419"/>
        <v>12870</v>
      </c>
      <c r="BK204" s="152">
        <f t="shared" ca="1" si="419"/>
        <v>12870</v>
      </c>
      <c r="BL204" s="152">
        <f t="shared" ca="1" si="419"/>
        <v>12740</v>
      </c>
      <c r="BM204" s="152">
        <f t="shared" ca="1" si="419"/>
        <v>12870</v>
      </c>
      <c r="BN204" s="152">
        <f t="shared" ca="1" si="419"/>
        <v>12870</v>
      </c>
      <c r="BO204" s="152">
        <f t="shared" ca="1" si="419"/>
        <v>12870</v>
      </c>
      <c r="BP204" s="152">
        <f t="shared" ca="1" si="419"/>
        <v>12740</v>
      </c>
      <c r="BQ204" s="152">
        <f t="shared" ca="1" si="419"/>
        <v>12870</v>
      </c>
      <c r="BR204" s="152">
        <f t="shared" ca="1" si="420"/>
        <v>12870</v>
      </c>
      <c r="BS204" s="152">
        <f t="shared" ca="1" si="420"/>
        <v>13000</v>
      </c>
      <c r="BT204" s="152">
        <f t="shared" ca="1" si="420"/>
        <v>0</v>
      </c>
      <c r="BU204" s="152">
        <f t="shared" ca="1" si="420"/>
        <v>0</v>
      </c>
      <c r="BV204" s="152">
        <f t="shared" ca="1" si="420"/>
        <v>0</v>
      </c>
      <c r="BW204" s="152">
        <f t="shared" ca="1" si="420"/>
        <v>0</v>
      </c>
      <c r="BX204" s="152">
        <f t="shared" ca="1" si="420"/>
        <v>0</v>
      </c>
      <c r="BY204" s="152">
        <f t="shared" ca="1" si="420"/>
        <v>0</v>
      </c>
      <c r="BZ204" s="153">
        <f t="shared" ca="1" si="420"/>
        <v>0</v>
      </c>
      <c r="CB204" s="145"/>
      <c r="CC204" s="38"/>
      <c r="CD204" s="38"/>
      <c r="CE204" s="146"/>
      <c r="CG204" s="433">
        <v>150</v>
      </c>
      <c r="CH204" s="434">
        <v>118</v>
      </c>
      <c r="CI204" s="434">
        <v>0</v>
      </c>
      <c r="CJ204" s="435">
        <v>0</v>
      </c>
    </row>
    <row r="205" spans="1:88" ht="15.5" thickBot="1" x14ac:dyDescent="0.4">
      <c r="A205" s="399">
        <f>COUNTIF(AT194:AT196,B205)</f>
        <v>0</v>
      </c>
      <c r="B205" s="309">
        <f>設定!$F$10</f>
        <v>0</v>
      </c>
      <c r="C205" s="309"/>
      <c r="D205" s="56"/>
      <c r="E205" s="2" t="str">
        <f t="shared" si="415"/>
        <v>マルチ</v>
      </c>
      <c r="F205" s="57">
        <f t="shared" si="415"/>
        <v>0</v>
      </c>
      <c r="G205" s="58">
        <f t="shared" si="415"/>
        <v>0</v>
      </c>
      <c r="H205" s="56"/>
      <c r="I205" s="56"/>
      <c r="J205" s="59">
        <f t="shared" ca="1" si="406"/>
        <v>0</v>
      </c>
      <c r="K205" s="59">
        <f t="shared" ref="K205:AM205" ca="1" si="423">K196+K199+K202</f>
        <v>0</v>
      </c>
      <c r="L205" s="59">
        <f t="shared" ca="1" si="423"/>
        <v>0</v>
      </c>
      <c r="M205" s="59">
        <f t="shared" ca="1" si="423"/>
        <v>0</v>
      </c>
      <c r="N205" s="59">
        <f t="shared" ca="1" si="423"/>
        <v>0</v>
      </c>
      <c r="O205" s="59">
        <f t="shared" ca="1" si="423"/>
        <v>0</v>
      </c>
      <c r="P205" s="59">
        <f t="shared" ca="1" si="423"/>
        <v>0</v>
      </c>
      <c r="Q205" s="59">
        <f t="shared" ca="1" si="423"/>
        <v>0</v>
      </c>
      <c r="R205" s="59">
        <f t="shared" ca="1" si="423"/>
        <v>0</v>
      </c>
      <c r="S205" s="59">
        <f t="shared" ca="1" si="423"/>
        <v>0</v>
      </c>
      <c r="T205" s="59">
        <f t="shared" ca="1" si="423"/>
        <v>0</v>
      </c>
      <c r="U205" s="59">
        <f t="shared" ca="1" si="423"/>
        <v>0</v>
      </c>
      <c r="V205" s="59">
        <f t="shared" ca="1" si="423"/>
        <v>0</v>
      </c>
      <c r="W205" s="59">
        <f t="shared" ca="1" si="423"/>
        <v>0</v>
      </c>
      <c r="X205" s="59">
        <f t="shared" ca="1" si="423"/>
        <v>0</v>
      </c>
      <c r="Y205" s="59">
        <f t="shared" ca="1" si="423"/>
        <v>0</v>
      </c>
      <c r="Z205" s="59">
        <f t="shared" ca="1" si="423"/>
        <v>0</v>
      </c>
      <c r="AA205" s="59">
        <f t="shared" ca="1" si="423"/>
        <v>0</v>
      </c>
      <c r="AB205" s="59">
        <f t="shared" ca="1" si="423"/>
        <v>0</v>
      </c>
      <c r="AC205" s="59">
        <f t="shared" ca="1" si="423"/>
        <v>0</v>
      </c>
      <c r="AD205" s="59">
        <f t="shared" ca="1" si="423"/>
        <v>0</v>
      </c>
      <c r="AE205" s="59">
        <f t="shared" ca="1" si="423"/>
        <v>0</v>
      </c>
      <c r="AF205" s="59">
        <f t="shared" ca="1" si="423"/>
        <v>0</v>
      </c>
      <c r="AG205" s="59">
        <f t="shared" ca="1" si="423"/>
        <v>0</v>
      </c>
      <c r="AH205" s="59">
        <f t="shared" ca="1" si="423"/>
        <v>0</v>
      </c>
      <c r="AI205" s="59">
        <f t="shared" ca="1" si="423"/>
        <v>0</v>
      </c>
      <c r="AJ205" s="59">
        <f t="shared" ca="1" si="423"/>
        <v>0</v>
      </c>
      <c r="AK205" s="59">
        <f t="shared" ca="1" si="423"/>
        <v>0</v>
      </c>
      <c r="AL205" s="59">
        <f t="shared" ca="1" si="423"/>
        <v>0</v>
      </c>
      <c r="AM205" s="60">
        <f t="shared" ca="1" si="423"/>
        <v>0</v>
      </c>
      <c r="AS205" s="99" t="str">
        <f>$E205&amp;"_"&amp;$A191&amp;"_"&amp;$B191</f>
        <v>マルチ_50100MKS E000XA_CBU</v>
      </c>
      <c r="AT205" s="99" t="str">
        <f t="shared" ref="AT205" si="424">A195</f>
        <v>50100</v>
      </c>
      <c r="AU205" s="99" t="str">
        <f>A196</f>
        <v>MKS-E000</v>
      </c>
      <c r="AW205" s="149" t="str">
        <f>E205</f>
        <v>マルチ</v>
      </c>
      <c r="AX205" s="154">
        <f t="shared" ca="1" si="418"/>
        <v>0</v>
      </c>
      <c r="AY205" s="154">
        <f t="shared" ca="1" si="418"/>
        <v>0</v>
      </c>
      <c r="AZ205" s="154">
        <f t="shared" ca="1" si="418"/>
        <v>0</v>
      </c>
      <c r="BA205" s="154">
        <f t="shared" ca="1" si="418"/>
        <v>0</v>
      </c>
      <c r="BB205" s="154">
        <f t="shared" ca="1" si="418"/>
        <v>0</v>
      </c>
      <c r="BC205" s="154">
        <f t="shared" ca="1" si="418"/>
        <v>0</v>
      </c>
      <c r="BD205" s="154">
        <f t="shared" ca="1" si="418"/>
        <v>0</v>
      </c>
      <c r="BE205" s="154">
        <f t="shared" ca="1" si="418"/>
        <v>0</v>
      </c>
      <c r="BF205" s="154">
        <f t="shared" ca="1" si="418"/>
        <v>0</v>
      </c>
      <c r="BG205" s="154">
        <f t="shared" ca="1" si="418"/>
        <v>0</v>
      </c>
      <c r="BH205" s="154">
        <f t="shared" ca="1" si="419"/>
        <v>0</v>
      </c>
      <c r="BI205" s="154">
        <f t="shared" ca="1" si="419"/>
        <v>0</v>
      </c>
      <c r="BJ205" s="154">
        <f t="shared" ca="1" si="419"/>
        <v>0</v>
      </c>
      <c r="BK205" s="154">
        <f t="shared" ca="1" si="419"/>
        <v>0</v>
      </c>
      <c r="BL205" s="154">
        <f t="shared" ca="1" si="419"/>
        <v>0</v>
      </c>
      <c r="BM205" s="154">
        <f t="shared" ca="1" si="419"/>
        <v>0</v>
      </c>
      <c r="BN205" s="154">
        <f t="shared" ca="1" si="419"/>
        <v>0</v>
      </c>
      <c r="BO205" s="154">
        <f t="shared" ca="1" si="419"/>
        <v>0</v>
      </c>
      <c r="BP205" s="154">
        <f t="shared" ca="1" si="419"/>
        <v>0</v>
      </c>
      <c r="BQ205" s="154">
        <f t="shared" ca="1" si="419"/>
        <v>0</v>
      </c>
      <c r="BR205" s="154">
        <f t="shared" ca="1" si="420"/>
        <v>0</v>
      </c>
      <c r="BS205" s="154">
        <f t="shared" ca="1" si="420"/>
        <v>0</v>
      </c>
      <c r="BT205" s="154">
        <f t="shared" ca="1" si="420"/>
        <v>0</v>
      </c>
      <c r="BU205" s="154">
        <f t="shared" ca="1" si="420"/>
        <v>0</v>
      </c>
      <c r="BV205" s="154">
        <f t="shared" ca="1" si="420"/>
        <v>0</v>
      </c>
      <c r="BW205" s="154">
        <f t="shared" ca="1" si="420"/>
        <v>0</v>
      </c>
      <c r="BX205" s="154">
        <f t="shared" ca="1" si="420"/>
        <v>0</v>
      </c>
      <c r="BY205" s="154">
        <f t="shared" ca="1" si="420"/>
        <v>0</v>
      </c>
      <c r="BZ205" s="155">
        <f t="shared" ca="1" si="420"/>
        <v>0</v>
      </c>
      <c r="CB205" s="422"/>
      <c r="CC205" s="423"/>
      <c r="CD205" s="423"/>
      <c r="CE205" s="424"/>
      <c r="CG205" s="436">
        <v>0</v>
      </c>
      <c r="CH205" s="437">
        <v>0</v>
      </c>
      <c r="CI205" s="437">
        <v>0</v>
      </c>
      <c r="CJ205" s="438">
        <v>0</v>
      </c>
    </row>
    <row r="206" spans="1:88" x14ac:dyDescent="0.35">
      <c r="A206" s="106" t="s">
        <v>1706</v>
      </c>
      <c r="B206" s="105" t="s">
        <v>2086</v>
      </c>
      <c r="C206" s="101"/>
      <c r="D206" s="128"/>
      <c r="E206" s="129"/>
      <c r="F206" s="129" t="s">
        <v>2130</v>
      </c>
      <c r="G206" s="130" t="str">
        <f>IF($B206="CKD","CKD",_xlfn.XLOOKUP($A206,AF所要量!$AF$4:$AF$1001,AF所要量!$AG$4:$AG$1001,"",,))</f>
        <v>CKD</v>
      </c>
      <c r="H206" s="131"/>
      <c r="I206" s="132">
        <f>SUM(K206:N206)</f>
        <v>0</v>
      </c>
      <c r="J206" s="132">
        <f>SUM(O206:AM206)</f>
        <v>30</v>
      </c>
      <c r="K206" s="439">
        <f>CB206</f>
        <v>0</v>
      </c>
      <c r="L206" s="439">
        <f t="shared" ref="L206:L207" si="425">CC206</f>
        <v>0</v>
      </c>
      <c r="M206" s="439">
        <f t="shared" ref="M206:M207" si="426">CD206</f>
        <v>0</v>
      </c>
      <c r="N206" s="439">
        <f t="shared" ref="N206:N207" si="427">CE206</f>
        <v>0</v>
      </c>
      <c r="O206" s="330">
        <f>SUMIF(CKD!$F$4:$AH$4,O$10,CKD!$F$18:$AH$18)</f>
        <v>0</v>
      </c>
      <c r="P206" s="331">
        <f>SUMIF(CKD!$F$4:$AH$4,P$10,CKD!$F$18:$AH$18)</f>
        <v>0</v>
      </c>
      <c r="Q206" s="331">
        <f>SUMIF(CKD!$F$4:$AH$4,Q$10,CKD!$F$18:$AH$18)</f>
        <v>15</v>
      </c>
      <c r="R206" s="331">
        <f>SUMIF(CKD!$F$4:$AH$4,R$10,CKD!$F$18:$AH$18)</f>
        <v>15</v>
      </c>
      <c r="S206" s="331">
        <f>SUMIF(CKD!$F$4:$AH$4,S$10,CKD!$F$18:$AH$18)</f>
        <v>0</v>
      </c>
      <c r="T206" s="331">
        <f>SUMIF(CKD!$F$4:$AH$4,T$10,CKD!$F$18:$AH$18)</f>
        <v>0</v>
      </c>
      <c r="U206" s="331">
        <f>SUMIF(CKD!$F$4:$AH$4,U$10,CKD!$F$18:$AH$18)</f>
        <v>0</v>
      </c>
      <c r="V206" s="331">
        <f>SUMIF(CKD!$F$4:$AH$4,V$10,CKD!$F$18:$AH$18)</f>
        <v>0</v>
      </c>
      <c r="W206" s="331">
        <f>SUMIF(CKD!$F$4:$AH$4,W$10,CKD!$F$18:$AH$18)</f>
        <v>0</v>
      </c>
      <c r="X206" s="331">
        <f>SUMIF(CKD!$F$4:$AH$4,X$10,CKD!$F$18:$AH$18)</f>
        <v>0</v>
      </c>
      <c r="Y206" s="331">
        <f>SUMIF(CKD!$F$4:$AH$4,Y$10,CKD!$F$18:$AH$18)</f>
        <v>0</v>
      </c>
      <c r="Z206" s="331">
        <f>SUMIF(CKD!$F$4:$AH$4,Z$10,CKD!$F$18:$AH$18)</f>
        <v>0</v>
      </c>
      <c r="AA206" s="331">
        <f>SUMIF(CKD!$F$4:$AH$4,AA$10,CKD!$F$18:$AH$18)</f>
        <v>0</v>
      </c>
      <c r="AB206" s="331">
        <f>SUMIF(CKD!$F$4:$AH$4,AB$10,CKD!$F$18:$AH$18)</f>
        <v>0</v>
      </c>
      <c r="AC206" s="331">
        <f>SUMIF(CKD!$F$4:$AH$4,AC$10,CKD!$F$18:$AH$18)</f>
        <v>0</v>
      </c>
      <c r="AD206" s="331">
        <f>SUMIF(CKD!$F$4:$AH$4,AD$10,CKD!$F$18:$AH$18)</f>
        <v>0</v>
      </c>
      <c r="AE206" s="331">
        <f>SUMIF(CKD!$F$4:$AH$4,AE$10,CKD!$F$18:$AH$18)</f>
        <v>0</v>
      </c>
      <c r="AF206" s="331">
        <f>SUMIF(CKD!$F$4:$AH$4,AF$10,CKD!$F$18:$AH$18)</f>
        <v>0</v>
      </c>
      <c r="AG206" s="331">
        <f>SUMIF(CKD!$F$4:$AH$4,AG$10,CKD!$F$18:$AH$18)</f>
        <v>0</v>
      </c>
      <c r="AH206" s="331">
        <f>SUMIF(CKD!$F$4:$AH$4,AH$10,CKD!$F$18:$AH$18)</f>
        <v>0</v>
      </c>
      <c r="AI206" s="331">
        <f>SUMIF(CKD!$F$4:$AH$4,AI$10,CKD!$F$18:$AH$18)</f>
        <v>0</v>
      </c>
      <c r="AJ206" s="331">
        <f>SUMIF(CKD!$F$4:$AH$4,AJ$10,CKD!$F$18:$AH$18)</f>
        <v>0</v>
      </c>
      <c r="AK206" s="331">
        <f>SUMIF(CKD!$F$4:$AH$4,AK$10,CKD!$F$18:$AH$18)</f>
        <v>0</v>
      </c>
      <c r="AL206" s="331">
        <f>SUMIF(CKD!$F$4:$AH$4,AL$10,CKD!$F$18:$AH$18)</f>
        <v>0</v>
      </c>
      <c r="AM206" s="332">
        <f>SUMIF(CKD!$F$4:$AH$4,AM$10,CKD!$F$18:$AH$18)</f>
        <v>0</v>
      </c>
      <c r="AS206" s="2" t="str">
        <f>$A206&amp;"_"&amp;$B206</f>
        <v>50100MKS E000XA_CKD</v>
      </c>
      <c r="AT206" s="96"/>
      <c r="AU206" s="63"/>
      <c r="AW206" s="142"/>
      <c r="AX206" s="143"/>
      <c r="AY206" s="143"/>
      <c r="AZ206" s="143"/>
      <c r="BA206" s="143"/>
      <c r="BB206" s="143"/>
      <c r="BC206" s="143"/>
      <c r="BD206" s="143"/>
      <c r="BE206" s="143"/>
      <c r="BF206" s="143"/>
      <c r="BG206" s="143"/>
      <c r="BH206" s="143"/>
      <c r="BI206" s="143"/>
      <c r="BJ206" s="143"/>
      <c r="BK206" s="143"/>
      <c r="BL206" s="143"/>
      <c r="BM206" s="143"/>
      <c r="BN206" s="143"/>
      <c r="BO206" s="143"/>
      <c r="BP206" s="143"/>
      <c r="BQ206" s="143"/>
      <c r="BR206" s="143"/>
      <c r="BS206" s="143"/>
      <c r="BT206" s="143"/>
      <c r="BU206" s="143"/>
      <c r="BV206" s="143"/>
      <c r="BW206" s="143"/>
      <c r="BX206" s="143"/>
      <c r="BY206" s="143"/>
      <c r="BZ206" s="144"/>
      <c r="CB206" s="425">
        <f t="shared" ref="CB206:CB207" si="428">CG206</f>
        <v>0</v>
      </c>
      <c r="CC206" s="271">
        <f t="shared" ref="CC206:CC207" si="429">CH206</f>
        <v>0</v>
      </c>
      <c r="CD206" s="271">
        <f t="shared" ref="CD206:CD207" si="430">CI206</f>
        <v>0</v>
      </c>
      <c r="CE206" s="272">
        <f t="shared" ref="CE206:CE207" si="431">CJ206</f>
        <v>0</v>
      </c>
      <c r="CG206" s="418">
        <v>0</v>
      </c>
      <c r="CH206" s="416">
        <v>0</v>
      </c>
      <c r="CI206" s="416">
        <v>0</v>
      </c>
      <c r="CJ206" s="419">
        <v>0</v>
      </c>
    </row>
    <row r="207" spans="1:88" x14ac:dyDescent="0.35">
      <c r="A207" s="119"/>
      <c r="B207" s="6"/>
      <c r="C207" s="120"/>
      <c r="D207" s="134"/>
      <c r="E207" s="135"/>
      <c r="F207" s="135"/>
      <c r="G207" s="136" t="str">
        <f>IF(B206="CKD","","SP")</f>
        <v/>
      </c>
      <c r="H207" s="137"/>
      <c r="I207" s="138">
        <f>SUM(K207:N207)</f>
        <v>0</v>
      </c>
      <c r="J207" s="138">
        <f>SUM(O207:AM207)</f>
        <v>0</v>
      </c>
      <c r="K207" s="440">
        <f t="shared" ref="K207" si="432">CB207</f>
        <v>0</v>
      </c>
      <c r="L207" s="440">
        <f t="shared" si="425"/>
        <v>0</v>
      </c>
      <c r="M207" s="440">
        <f t="shared" si="426"/>
        <v>0</v>
      </c>
      <c r="N207" s="440">
        <f t="shared" si="427"/>
        <v>0</v>
      </c>
      <c r="O207" s="138"/>
      <c r="P207" s="138"/>
      <c r="Q207" s="138"/>
      <c r="R207" s="138"/>
      <c r="S207" s="138"/>
      <c r="T207" s="138"/>
      <c r="U207" s="138"/>
      <c r="V207" s="138"/>
      <c r="W207" s="138"/>
      <c r="X207" s="138"/>
      <c r="Y207" s="138"/>
      <c r="Z207" s="138"/>
      <c r="AA207" s="138"/>
      <c r="AB207" s="138"/>
      <c r="AC207" s="138"/>
      <c r="AD207" s="138"/>
      <c r="AE207" s="138"/>
      <c r="AF207" s="138"/>
      <c r="AG207" s="138"/>
      <c r="AH207" s="138"/>
      <c r="AI207" s="138"/>
      <c r="AJ207" s="138"/>
      <c r="AK207" s="138"/>
      <c r="AL207" s="138"/>
      <c r="AM207" s="139"/>
      <c r="AS207" s="2">
        <f>IF($B206="CKD",0,$A206&amp;"_"&amp;"SP")</f>
        <v>0</v>
      </c>
      <c r="AT207" s="38"/>
      <c r="AU207" s="62"/>
      <c r="AW207" s="145"/>
      <c r="AX207" s="38"/>
      <c r="AY207" s="38"/>
      <c r="AZ207" s="38"/>
      <c r="BA207" s="38"/>
      <c r="BB207" s="38"/>
      <c r="BC207" s="38"/>
      <c r="BD207" s="38"/>
      <c r="BE207" s="38"/>
      <c r="BF207" s="38"/>
      <c r="BG207" s="38"/>
      <c r="BH207" s="38"/>
      <c r="BI207" s="38"/>
      <c r="BJ207" s="38"/>
      <c r="BK207" s="38"/>
      <c r="BL207" s="38"/>
      <c r="BM207" s="38"/>
      <c r="BN207" s="38"/>
      <c r="BO207" s="38"/>
      <c r="BP207" s="38"/>
      <c r="BQ207" s="38"/>
      <c r="BR207" s="38"/>
      <c r="BS207" s="38"/>
      <c r="BT207" s="38"/>
      <c r="BU207" s="38"/>
      <c r="BV207" s="38"/>
      <c r="BW207" s="38"/>
      <c r="BX207" s="38"/>
      <c r="BY207" s="38"/>
      <c r="BZ207" s="146"/>
      <c r="CB207" s="426">
        <f t="shared" si="428"/>
        <v>0</v>
      </c>
      <c r="CC207" s="273">
        <f t="shared" si="429"/>
        <v>0</v>
      </c>
      <c r="CD207" s="273">
        <f t="shared" si="430"/>
        <v>0</v>
      </c>
      <c r="CE207" s="274">
        <f t="shared" si="431"/>
        <v>0</v>
      </c>
      <c r="CG207" s="420"/>
      <c r="CH207" s="417"/>
      <c r="CI207" s="417"/>
      <c r="CJ207" s="421"/>
    </row>
    <row r="208" spans="1:88" x14ac:dyDescent="0.35">
      <c r="A208" s="119"/>
      <c r="B208" s="6"/>
      <c r="C208" s="120"/>
      <c r="D208" s="121"/>
      <c r="E208" s="115"/>
      <c r="F208" s="115"/>
      <c r="G208" s="116" t="s">
        <v>2131</v>
      </c>
      <c r="H208" s="117"/>
      <c r="I208" s="113">
        <f>SUM(K208:N208)</f>
        <v>0</v>
      </c>
      <c r="J208" s="126">
        <f>SUM(O208:AM208)</f>
        <v>30</v>
      </c>
      <c r="K208" s="113">
        <f>SUM(K206:K207)</f>
        <v>0</v>
      </c>
      <c r="L208" s="113">
        <f t="shared" ref="L208:AM208" si="433">SUM(L206:L207)</f>
        <v>0</v>
      </c>
      <c r="M208" s="113">
        <f t="shared" si="433"/>
        <v>0</v>
      </c>
      <c r="N208" s="113">
        <f t="shared" si="433"/>
        <v>0</v>
      </c>
      <c r="O208" s="122">
        <f t="shared" si="433"/>
        <v>0</v>
      </c>
      <c r="P208" s="113">
        <f t="shared" si="433"/>
        <v>0</v>
      </c>
      <c r="Q208" s="113">
        <f t="shared" si="433"/>
        <v>15</v>
      </c>
      <c r="R208" s="113">
        <f t="shared" si="433"/>
        <v>15</v>
      </c>
      <c r="S208" s="113">
        <f t="shared" si="433"/>
        <v>0</v>
      </c>
      <c r="T208" s="113">
        <f t="shared" si="433"/>
        <v>0</v>
      </c>
      <c r="U208" s="113">
        <f t="shared" si="433"/>
        <v>0</v>
      </c>
      <c r="V208" s="113">
        <f t="shared" si="433"/>
        <v>0</v>
      </c>
      <c r="W208" s="113">
        <f t="shared" si="433"/>
        <v>0</v>
      </c>
      <c r="X208" s="113">
        <f t="shared" si="433"/>
        <v>0</v>
      </c>
      <c r="Y208" s="113">
        <f t="shared" si="433"/>
        <v>0</v>
      </c>
      <c r="Z208" s="113">
        <f t="shared" si="433"/>
        <v>0</v>
      </c>
      <c r="AA208" s="113">
        <f t="shared" si="433"/>
        <v>0</v>
      </c>
      <c r="AB208" s="113">
        <f t="shared" si="433"/>
        <v>0</v>
      </c>
      <c r="AC208" s="113">
        <f t="shared" si="433"/>
        <v>0</v>
      </c>
      <c r="AD208" s="113">
        <f t="shared" si="433"/>
        <v>0</v>
      </c>
      <c r="AE208" s="113">
        <f t="shared" si="433"/>
        <v>0</v>
      </c>
      <c r="AF208" s="113">
        <f t="shared" si="433"/>
        <v>0</v>
      </c>
      <c r="AG208" s="113">
        <f t="shared" si="433"/>
        <v>0</v>
      </c>
      <c r="AH208" s="113">
        <f t="shared" si="433"/>
        <v>0</v>
      </c>
      <c r="AI208" s="113">
        <f t="shared" si="433"/>
        <v>0</v>
      </c>
      <c r="AJ208" s="113">
        <f t="shared" si="433"/>
        <v>0</v>
      </c>
      <c r="AK208" s="113">
        <f t="shared" si="433"/>
        <v>0</v>
      </c>
      <c r="AL208" s="113">
        <f t="shared" si="433"/>
        <v>0</v>
      </c>
      <c r="AM208" s="118">
        <f t="shared" si="433"/>
        <v>0</v>
      </c>
      <c r="AS208" s="61"/>
      <c r="AT208" s="38"/>
      <c r="AU208" s="62"/>
      <c r="AW208" s="145"/>
      <c r="AX208" s="38"/>
      <c r="AY208" s="38"/>
      <c r="AZ208" s="38"/>
      <c r="BA208" s="38"/>
      <c r="BB208" s="38"/>
      <c r="BC208" s="38"/>
      <c r="BD208" s="38"/>
      <c r="BE208" s="38"/>
      <c r="BF208" s="38"/>
      <c r="BG208" s="38"/>
      <c r="BH208" s="38"/>
      <c r="BI208" s="38"/>
      <c r="BJ208" s="38"/>
      <c r="BK208" s="38"/>
      <c r="BL208" s="38"/>
      <c r="BM208" s="38"/>
      <c r="BN208" s="38"/>
      <c r="BO208" s="38"/>
      <c r="BP208" s="38"/>
      <c r="BQ208" s="38"/>
      <c r="BR208" s="38"/>
      <c r="BS208" s="38"/>
      <c r="BT208" s="38"/>
      <c r="BU208" s="38"/>
      <c r="BV208" s="38"/>
      <c r="BW208" s="38"/>
      <c r="BX208" s="38"/>
      <c r="BY208" s="38"/>
      <c r="BZ208" s="146"/>
      <c r="CB208" s="145"/>
      <c r="CC208" s="38"/>
      <c r="CD208" s="38"/>
      <c r="CE208" s="146"/>
      <c r="CG208" s="433">
        <v>0</v>
      </c>
      <c r="CH208" s="434">
        <v>0</v>
      </c>
      <c r="CI208" s="434">
        <v>0</v>
      </c>
      <c r="CJ208" s="435">
        <v>0</v>
      </c>
    </row>
    <row r="209" spans="1:88" x14ac:dyDescent="0.35">
      <c r="A209" s="48" t="s">
        <v>2088</v>
      </c>
      <c r="B209" s="6"/>
      <c r="C209" s="6"/>
      <c r="D209" s="22" t="s">
        <v>2058</v>
      </c>
      <c r="E209" s="304" t="s">
        <v>20</v>
      </c>
      <c r="F209" s="42"/>
      <c r="G209" s="25">
        <v>160</v>
      </c>
      <c r="H209" s="21"/>
      <c r="I209" s="26">
        <v>2</v>
      </c>
      <c r="J209" s="24">
        <f t="shared" ref="J209:J211" ca="1" si="434">SUM(K209:AM209)</f>
        <v>0</v>
      </c>
      <c r="K209" s="24">
        <f t="shared" ref="K209:AM209" ca="1" si="435">IF(AND($H209="優先L",$I209&gt;0),OFFSET(K208,0,$I209),0)</f>
        <v>0</v>
      </c>
      <c r="L209" s="24">
        <f t="shared" ca="1" si="435"/>
        <v>0</v>
      </c>
      <c r="M209" s="24">
        <f t="shared" ca="1" si="435"/>
        <v>0</v>
      </c>
      <c r="N209" s="24">
        <f t="shared" ca="1" si="435"/>
        <v>0</v>
      </c>
      <c r="O209" s="24">
        <f t="shared" ca="1" si="435"/>
        <v>0</v>
      </c>
      <c r="P209" s="24">
        <f t="shared" ca="1" si="435"/>
        <v>0</v>
      </c>
      <c r="Q209" s="24">
        <f t="shared" ca="1" si="435"/>
        <v>0</v>
      </c>
      <c r="R209" s="24">
        <f t="shared" ca="1" si="435"/>
        <v>0</v>
      </c>
      <c r="S209" s="24">
        <f t="shared" ca="1" si="435"/>
        <v>0</v>
      </c>
      <c r="T209" s="24">
        <f t="shared" ca="1" si="435"/>
        <v>0</v>
      </c>
      <c r="U209" s="24">
        <f t="shared" ca="1" si="435"/>
        <v>0</v>
      </c>
      <c r="V209" s="24">
        <f t="shared" ca="1" si="435"/>
        <v>0</v>
      </c>
      <c r="W209" s="24">
        <f t="shared" ca="1" si="435"/>
        <v>0</v>
      </c>
      <c r="X209" s="24">
        <f t="shared" ca="1" si="435"/>
        <v>0</v>
      </c>
      <c r="Y209" s="24">
        <f t="shared" ca="1" si="435"/>
        <v>0</v>
      </c>
      <c r="Z209" s="24">
        <f t="shared" ca="1" si="435"/>
        <v>0</v>
      </c>
      <c r="AA209" s="24">
        <f t="shared" ca="1" si="435"/>
        <v>0</v>
      </c>
      <c r="AB209" s="24">
        <f t="shared" ca="1" si="435"/>
        <v>0</v>
      </c>
      <c r="AC209" s="24">
        <f t="shared" ca="1" si="435"/>
        <v>0</v>
      </c>
      <c r="AD209" s="24">
        <f t="shared" ca="1" si="435"/>
        <v>0</v>
      </c>
      <c r="AE209" s="24">
        <f t="shared" ca="1" si="435"/>
        <v>0</v>
      </c>
      <c r="AF209" s="24">
        <f t="shared" ca="1" si="435"/>
        <v>0</v>
      </c>
      <c r="AG209" s="24">
        <f t="shared" ca="1" si="435"/>
        <v>0</v>
      </c>
      <c r="AH209" s="24">
        <f t="shared" ca="1" si="435"/>
        <v>0</v>
      </c>
      <c r="AI209" s="24">
        <f t="shared" ca="1" si="435"/>
        <v>0</v>
      </c>
      <c r="AJ209" s="24">
        <f t="shared" ca="1" si="435"/>
        <v>0</v>
      </c>
      <c r="AK209" s="24">
        <f t="shared" ca="1" si="435"/>
        <v>0</v>
      </c>
      <c r="AL209" s="24">
        <f t="shared" ca="1" si="435"/>
        <v>0</v>
      </c>
      <c r="AM209" s="49">
        <f t="shared" ca="1" si="435"/>
        <v>0</v>
      </c>
      <c r="AS209" s="61"/>
      <c r="AT209" s="5" t="str">
        <f t="shared" ref="AT209" si="436">IF(G209&gt;0,E209,"")</f>
        <v>MC</v>
      </c>
      <c r="AU209" s="62"/>
      <c r="AW209" s="145"/>
      <c r="AX209" s="38"/>
      <c r="AY209" s="38"/>
      <c r="AZ209" s="38"/>
      <c r="BA209" s="38"/>
      <c r="BB209" s="38"/>
      <c r="BC209" s="38"/>
      <c r="BD209" s="38"/>
      <c r="BE209" s="38"/>
      <c r="BF209" s="38"/>
      <c r="BG209" s="38"/>
      <c r="BH209" s="38"/>
      <c r="BI209" s="38"/>
      <c r="BJ209" s="38"/>
      <c r="BK209" s="38"/>
      <c r="BL209" s="38"/>
      <c r="BM209" s="38"/>
      <c r="BN209" s="38"/>
      <c r="BO209" s="38"/>
      <c r="BP209" s="38"/>
      <c r="BQ209" s="38"/>
      <c r="BR209" s="38"/>
      <c r="BS209" s="38"/>
      <c r="BT209" s="38"/>
      <c r="BU209" s="38"/>
      <c r="BV209" s="38"/>
      <c r="BW209" s="38"/>
      <c r="BX209" s="38"/>
      <c r="BY209" s="38"/>
      <c r="BZ209" s="146"/>
      <c r="CB209" s="145"/>
      <c r="CC209" s="38"/>
      <c r="CD209" s="38"/>
      <c r="CE209" s="146"/>
      <c r="CG209" s="433">
        <v>0</v>
      </c>
      <c r="CH209" s="434">
        <v>0</v>
      </c>
      <c r="CI209" s="434">
        <v>0</v>
      </c>
      <c r="CJ209" s="435">
        <v>0</v>
      </c>
    </row>
    <row r="210" spans="1:88" x14ac:dyDescent="0.35">
      <c r="A210" s="50" t="str">
        <f>MID(A206,1,5)</f>
        <v>50100</v>
      </c>
      <c r="B210" s="6"/>
      <c r="C210" s="6"/>
      <c r="D210" s="6"/>
      <c r="E210" s="304" t="s">
        <v>78</v>
      </c>
      <c r="F210" s="42"/>
      <c r="G210" s="25">
        <v>130</v>
      </c>
      <c r="H210" s="21" t="s">
        <v>2052</v>
      </c>
      <c r="I210" s="26">
        <v>2</v>
      </c>
      <c r="J210" s="24">
        <f t="shared" ca="1" si="434"/>
        <v>30</v>
      </c>
      <c r="K210" s="24">
        <f t="shared" ref="K210:AM210" ca="1" si="437">IF(AND($H210="優先L",$I210&gt;0),OFFSET(K208,0,$I210),0)</f>
        <v>0</v>
      </c>
      <c r="L210" s="24">
        <f t="shared" ca="1" si="437"/>
        <v>0</v>
      </c>
      <c r="M210" s="24">
        <f t="shared" ca="1" si="437"/>
        <v>0</v>
      </c>
      <c r="N210" s="24">
        <f t="shared" ca="1" si="437"/>
        <v>0</v>
      </c>
      <c r="O210" s="24">
        <f t="shared" ca="1" si="437"/>
        <v>15</v>
      </c>
      <c r="P210" s="24">
        <f t="shared" ca="1" si="437"/>
        <v>15</v>
      </c>
      <c r="Q210" s="24">
        <f t="shared" ca="1" si="437"/>
        <v>0</v>
      </c>
      <c r="R210" s="24">
        <f t="shared" ca="1" si="437"/>
        <v>0</v>
      </c>
      <c r="S210" s="24">
        <f t="shared" ca="1" si="437"/>
        <v>0</v>
      </c>
      <c r="T210" s="24">
        <f t="shared" ca="1" si="437"/>
        <v>0</v>
      </c>
      <c r="U210" s="24">
        <f t="shared" ca="1" si="437"/>
        <v>0</v>
      </c>
      <c r="V210" s="24">
        <f t="shared" ca="1" si="437"/>
        <v>0</v>
      </c>
      <c r="W210" s="24">
        <f t="shared" ca="1" si="437"/>
        <v>0</v>
      </c>
      <c r="X210" s="24">
        <f t="shared" ca="1" si="437"/>
        <v>0</v>
      </c>
      <c r="Y210" s="24">
        <f t="shared" ca="1" si="437"/>
        <v>0</v>
      </c>
      <c r="Z210" s="24">
        <f t="shared" ca="1" si="437"/>
        <v>0</v>
      </c>
      <c r="AA210" s="24">
        <f t="shared" ca="1" si="437"/>
        <v>0</v>
      </c>
      <c r="AB210" s="24">
        <f t="shared" ca="1" si="437"/>
        <v>0</v>
      </c>
      <c r="AC210" s="24">
        <f t="shared" ca="1" si="437"/>
        <v>0</v>
      </c>
      <c r="AD210" s="24">
        <f t="shared" ca="1" si="437"/>
        <v>0</v>
      </c>
      <c r="AE210" s="24">
        <f t="shared" ca="1" si="437"/>
        <v>0</v>
      </c>
      <c r="AF210" s="24">
        <f t="shared" ca="1" si="437"/>
        <v>0</v>
      </c>
      <c r="AG210" s="24">
        <f t="shared" ca="1" si="437"/>
        <v>0</v>
      </c>
      <c r="AH210" s="24">
        <f t="shared" ca="1" si="437"/>
        <v>0</v>
      </c>
      <c r="AI210" s="24">
        <f t="shared" ca="1" si="437"/>
        <v>0</v>
      </c>
      <c r="AJ210" s="24">
        <f t="shared" ca="1" si="437"/>
        <v>0</v>
      </c>
      <c r="AK210" s="24">
        <f t="shared" ca="1" si="437"/>
        <v>0</v>
      </c>
      <c r="AL210" s="24">
        <f t="shared" ca="1" si="437"/>
        <v>0</v>
      </c>
      <c r="AM210" s="49">
        <f t="shared" ca="1" si="437"/>
        <v>0</v>
      </c>
      <c r="AS210" s="61"/>
      <c r="AT210" s="6" t="str">
        <f t="shared" si="370"/>
        <v>溶接1</v>
      </c>
      <c r="AU210" s="62"/>
      <c r="AW210" s="145"/>
      <c r="AX210" s="38"/>
      <c r="AY210" s="38"/>
      <c r="AZ210" s="38"/>
      <c r="BA210" s="38"/>
      <c r="BB210" s="38"/>
      <c r="BC210" s="38"/>
      <c r="BD210" s="38"/>
      <c r="BE210" s="38"/>
      <c r="BF210" s="38"/>
      <c r="BG210" s="38"/>
      <c r="BH210" s="38"/>
      <c r="BI210" s="38"/>
      <c r="BJ210" s="38"/>
      <c r="BK210" s="38"/>
      <c r="BL210" s="38"/>
      <c r="BM210" s="38"/>
      <c r="BN210" s="38"/>
      <c r="BO210" s="38"/>
      <c r="BP210" s="38"/>
      <c r="BQ210" s="38"/>
      <c r="BR210" s="38"/>
      <c r="BS210" s="38"/>
      <c r="BT210" s="38"/>
      <c r="BU210" s="38"/>
      <c r="BV210" s="38"/>
      <c r="BW210" s="38"/>
      <c r="BX210" s="38"/>
      <c r="BY210" s="38"/>
      <c r="BZ210" s="146"/>
      <c r="CB210" s="145"/>
      <c r="CC210" s="38"/>
      <c r="CD210" s="38"/>
      <c r="CE210" s="146"/>
      <c r="CG210" s="433">
        <v>0</v>
      </c>
      <c r="CH210" s="434">
        <v>0</v>
      </c>
      <c r="CI210" s="434">
        <v>0</v>
      </c>
      <c r="CJ210" s="435">
        <v>0</v>
      </c>
    </row>
    <row r="211" spans="1:88" x14ac:dyDescent="0.35">
      <c r="A211" s="50" t="str">
        <f>MID(A206,6,3)&amp;"-"&amp;MID(A206,10,4)</f>
        <v>MKS-E000</v>
      </c>
      <c r="B211" s="6"/>
      <c r="C211" s="6"/>
      <c r="D211" s="7"/>
      <c r="E211" s="304" t="s">
        <v>79</v>
      </c>
      <c r="F211" s="42"/>
      <c r="G211" s="25"/>
      <c r="H211" s="21"/>
      <c r="I211" s="26"/>
      <c r="J211" s="24">
        <f t="shared" ca="1" si="434"/>
        <v>0</v>
      </c>
      <c r="K211" s="24">
        <f t="shared" ref="K211:AM211" ca="1" si="438">IF(AND($H211="優先L",$I211&gt;0),OFFSET(K208,0,$I211),0)</f>
        <v>0</v>
      </c>
      <c r="L211" s="24">
        <f t="shared" ca="1" si="438"/>
        <v>0</v>
      </c>
      <c r="M211" s="24">
        <f t="shared" ca="1" si="438"/>
        <v>0</v>
      </c>
      <c r="N211" s="24">
        <f t="shared" ca="1" si="438"/>
        <v>0</v>
      </c>
      <c r="O211" s="24">
        <f t="shared" ca="1" si="438"/>
        <v>0</v>
      </c>
      <c r="P211" s="24">
        <f t="shared" ca="1" si="438"/>
        <v>0</v>
      </c>
      <c r="Q211" s="24">
        <f t="shared" ca="1" si="438"/>
        <v>0</v>
      </c>
      <c r="R211" s="24">
        <f t="shared" ca="1" si="438"/>
        <v>0</v>
      </c>
      <c r="S211" s="24">
        <f t="shared" ca="1" si="438"/>
        <v>0</v>
      </c>
      <c r="T211" s="24">
        <f t="shared" ca="1" si="438"/>
        <v>0</v>
      </c>
      <c r="U211" s="24">
        <f t="shared" ca="1" si="438"/>
        <v>0</v>
      </c>
      <c r="V211" s="24">
        <f t="shared" ca="1" si="438"/>
        <v>0</v>
      </c>
      <c r="W211" s="24">
        <f t="shared" ca="1" si="438"/>
        <v>0</v>
      </c>
      <c r="X211" s="24">
        <f t="shared" ca="1" si="438"/>
        <v>0</v>
      </c>
      <c r="Y211" s="24">
        <f t="shared" ca="1" si="438"/>
        <v>0</v>
      </c>
      <c r="Z211" s="24">
        <f t="shared" ca="1" si="438"/>
        <v>0</v>
      </c>
      <c r="AA211" s="24">
        <f t="shared" ca="1" si="438"/>
        <v>0</v>
      </c>
      <c r="AB211" s="24">
        <f t="shared" ca="1" si="438"/>
        <v>0</v>
      </c>
      <c r="AC211" s="24">
        <f t="shared" ca="1" si="438"/>
        <v>0</v>
      </c>
      <c r="AD211" s="24">
        <f t="shared" ca="1" si="438"/>
        <v>0</v>
      </c>
      <c r="AE211" s="24">
        <f t="shared" ca="1" si="438"/>
        <v>0</v>
      </c>
      <c r="AF211" s="24">
        <f t="shared" ca="1" si="438"/>
        <v>0</v>
      </c>
      <c r="AG211" s="24">
        <f t="shared" ca="1" si="438"/>
        <v>0</v>
      </c>
      <c r="AH211" s="24">
        <f t="shared" ca="1" si="438"/>
        <v>0</v>
      </c>
      <c r="AI211" s="24">
        <f t="shared" ca="1" si="438"/>
        <v>0</v>
      </c>
      <c r="AJ211" s="24">
        <f t="shared" ca="1" si="438"/>
        <v>0</v>
      </c>
      <c r="AK211" s="24">
        <f t="shared" ca="1" si="438"/>
        <v>0</v>
      </c>
      <c r="AL211" s="24">
        <f t="shared" ca="1" si="438"/>
        <v>0</v>
      </c>
      <c r="AM211" s="49">
        <f t="shared" ca="1" si="438"/>
        <v>0</v>
      </c>
      <c r="AS211" s="61"/>
      <c r="AT211" s="7" t="str">
        <f t="shared" si="370"/>
        <v/>
      </c>
      <c r="AU211" s="62"/>
      <c r="AW211" s="145"/>
      <c r="AX211" s="38"/>
      <c r="AY211" s="38"/>
      <c r="AZ211" s="38"/>
      <c r="BA211" s="38"/>
      <c r="BB211" s="38"/>
      <c r="BC211" s="38"/>
      <c r="BD211" s="38"/>
      <c r="BE211" s="38"/>
      <c r="BF211" s="38"/>
      <c r="BG211" s="38"/>
      <c r="BH211" s="38"/>
      <c r="BI211" s="38"/>
      <c r="BJ211" s="38"/>
      <c r="BK211" s="38"/>
      <c r="BL211" s="38"/>
      <c r="BM211" s="38"/>
      <c r="BN211" s="38"/>
      <c r="BO211" s="38"/>
      <c r="BP211" s="38"/>
      <c r="BQ211" s="38"/>
      <c r="BR211" s="38"/>
      <c r="BS211" s="38"/>
      <c r="BT211" s="38"/>
      <c r="BU211" s="38"/>
      <c r="BV211" s="38"/>
      <c r="BW211" s="38"/>
      <c r="BX211" s="38"/>
      <c r="BY211" s="38"/>
      <c r="BZ211" s="146"/>
      <c r="CB211" s="145"/>
      <c r="CC211" s="38"/>
      <c r="CD211" s="38"/>
      <c r="CE211" s="146"/>
      <c r="CG211" s="433">
        <v>0</v>
      </c>
      <c r="CH211" s="434">
        <v>0</v>
      </c>
      <c r="CI211" s="434">
        <v>0</v>
      </c>
      <c r="CJ211" s="435">
        <v>0</v>
      </c>
    </row>
    <row r="212" spans="1:88" x14ac:dyDescent="0.35">
      <c r="A212" s="48"/>
      <c r="B212" s="6"/>
      <c r="C212" s="6"/>
      <c r="D212" s="22" t="s">
        <v>2132</v>
      </c>
      <c r="E212" s="2" t="str">
        <f>E209</f>
        <v>MC</v>
      </c>
      <c r="F212" s="5"/>
      <c r="G212" s="5"/>
      <c r="H212" s="27" t="s">
        <v>2055</v>
      </c>
      <c r="I212" s="5"/>
      <c r="J212" s="550">
        <f>SUM(K212:AM214)</f>
        <v>0</v>
      </c>
      <c r="K212" s="29"/>
      <c r="L212" s="29"/>
      <c r="M212" s="29"/>
      <c r="N212" s="29"/>
      <c r="O212" s="29"/>
      <c r="P212" s="29"/>
      <c r="Q212" s="29"/>
      <c r="R212" s="29"/>
      <c r="S212" s="29"/>
      <c r="T212" s="29"/>
      <c r="U212" s="29"/>
      <c r="V212" s="29"/>
      <c r="W212" s="29"/>
      <c r="X212" s="29"/>
      <c r="Y212" s="29"/>
      <c r="Z212" s="29"/>
      <c r="AA212" s="29"/>
      <c r="AB212" s="29"/>
      <c r="AC212" s="29"/>
      <c r="AD212" s="29"/>
      <c r="AE212" s="29"/>
      <c r="AF212" s="29"/>
      <c r="AG212" s="29"/>
      <c r="AH212" s="29"/>
      <c r="AI212" s="29"/>
      <c r="AJ212" s="29"/>
      <c r="AK212" s="29"/>
      <c r="AL212" s="29"/>
      <c r="AM212" s="51"/>
      <c r="AS212" s="61"/>
      <c r="AT212" s="38"/>
      <c r="AU212" s="62"/>
      <c r="AW212" s="145"/>
      <c r="AX212" s="38"/>
      <c r="AY212" s="38"/>
      <c r="AZ212" s="38"/>
      <c r="BA212" s="38"/>
      <c r="BB212" s="38"/>
      <c r="BC212" s="38"/>
      <c r="BD212" s="38"/>
      <c r="BE212" s="38"/>
      <c r="BF212" s="38"/>
      <c r="BG212" s="38"/>
      <c r="BH212" s="38"/>
      <c r="BI212" s="38"/>
      <c r="BJ212" s="38"/>
      <c r="BK212" s="38"/>
      <c r="BL212" s="38"/>
      <c r="BM212" s="38"/>
      <c r="BN212" s="38"/>
      <c r="BO212" s="38"/>
      <c r="BP212" s="38"/>
      <c r="BQ212" s="38"/>
      <c r="BR212" s="38"/>
      <c r="BS212" s="38"/>
      <c r="BT212" s="38"/>
      <c r="BU212" s="38"/>
      <c r="BV212" s="38"/>
      <c r="BW212" s="38"/>
      <c r="BX212" s="38"/>
      <c r="BY212" s="38"/>
      <c r="BZ212" s="146"/>
      <c r="CB212" s="145"/>
      <c r="CC212" s="38"/>
      <c r="CD212" s="38"/>
      <c r="CE212" s="146"/>
      <c r="CG212" s="430"/>
      <c r="CH212" s="9"/>
      <c r="CI212" s="9"/>
      <c r="CJ212" s="431"/>
    </row>
    <row r="213" spans="1:88" x14ac:dyDescent="0.35">
      <c r="A213" s="48"/>
      <c r="B213" s="7"/>
      <c r="C213" s="7"/>
      <c r="D213" s="444" t="s">
        <v>2376</v>
      </c>
      <c r="E213" s="2" t="str">
        <f>E210</f>
        <v>溶接1</v>
      </c>
      <c r="F213" s="6"/>
      <c r="G213" s="6"/>
      <c r="H213" s="27" t="s">
        <v>2055</v>
      </c>
      <c r="I213" s="6"/>
      <c r="J213" s="551"/>
      <c r="K213" s="30"/>
      <c r="L213" s="30"/>
      <c r="M213" s="30"/>
      <c r="N213" s="30"/>
      <c r="O213" s="30"/>
      <c r="P213" s="30"/>
      <c r="Q213" s="30"/>
      <c r="R213" s="30"/>
      <c r="S213" s="30"/>
      <c r="T213" s="30"/>
      <c r="U213" s="30"/>
      <c r="V213" s="30"/>
      <c r="W213" s="30"/>
      <c r="X213" s="30"/>
      <c r="Y213" s="30"/>
      <c r="Z213" s="30"/>
      <c r="AA213" s="30"/>
      <c r="AB213" s="30"/>
      <c r="AC213" s="30"/>
      <c r="AD213" s="30"/>
      <c r="AE213" s="30"/>
      <c r="AF213" s="30"/>
      <c r="AG213" s="30"/>
      <c r="AH213" s="30"/>
      <c r="AI213" s="30"/>
      <c r="AJ213" s="30"/>
      <c r="AK213" s="30"/>
      <c r="AL213" s="30"/>
      <c r="AM213" s="52"/>
      <c r="AS213" s="61"/>
      <c r="AT213" s="38"/>
      <c r="AU213" s="62"/>
      <c r="AW213" s="145"/>
      <c r="AX213" s="38"/>
      <c r="AY213" s="38"/>
      <c r="AZ213" s="38"/>
      <c r="BA213" s="38"/>
      <c r="BB213" s="38"/>
      <c r="BC213" s="38"/>
      <c r="BD213" s="38"/>
      <c r="BE213" s="38"/>
      <c r="BF213" s="38"/>
      <c r="BG213" s="38"/>
      <c r="BH213" s="38"/>
      <c r="BI213" s="38"/>
      <c r="BJ213" s="38"/>
      <c r="BK213" s="38"/>
      <c r="BL213" s="38"/>
      <c r="BM213" s="38"/>
      <c r="BN213" s="38"/>
      <c r="BO213" s="38"/>
      <c r="BP213" s="38"/>
      <c r="BQ213" s="38"/>
      <c r="BR213" s="38"/>
      <c r="BS213" s="38"/>
      <c r="BT213" s="38"/>
      <c r="BU213" s="38"/>
      <c r="BV213" s="38"/>
      <c r="BW213" s="38"/>
      <c r="BX213" s="38"/>
      <c r="BY213" s="38"/>
      <c r="BZ213" s="146"/>
      <c r="CB213" s="145"/>
      <c r="CC213" s="38"/>
      <c r="CD213" s="38"/>
      <c r="CE213" s="146"/>
      <c r="CG213" s="430"/>
      <c r="CH213" s="9"/>
      <c r="CI213" s="9"/>
      <c r="CJ213" s="431"/>
    </row>
    <row r="214" spans="1:88" x14ac:dyDescent="0.35">
      <c r="A214" s="399">
        <f>COUNTIF(AT209:AT211,B214)</f>
        <v>1</v>
      </c>
      <c r="B214" s="308" t="str">
        <f>設定!$F$4</f>
        <v>MC</v>
      </c>
      <c r="C214" s="308" t="str">
        <f>IF(COUNTIF('PLAN-MC'!$AO$6:$AO$117,B214&amp;"_"&amp;A206&amp;"_"&amp;B206)&gt;0,"計画コード有",IF(COUNTIF('PLAN-MC'!$AO$6:$AO$117,B214&amp;"_"&amp;A206&amp;"_"&amp;B206)&gt;1,"ﾀﾞﾌﾞﾘ有","未反映"))</f>
        <v>未反映</v>
      </c>
      <c r="D214" s="7"/>
      <c r="E214" s="2" t="str">
        <f>E211</f>
        <v>マルチ</v>
      </c>
      <c r="F214" s="7"/>
      <c r="G214" s="7"/>
      <c r="H214" s="27"/>
      <c r="I214" s="7"/>
      <c r="J214" s="552"/>
      <c r="K214" s="31"/>
      <c r="L214" s="31"/>
      <c r="M214" s="31"/>
      <c r="N214" s="31"/>
      <c r="O214" s="31"/>
      <c r="P214" s="31"/>
      <c r="Q214" s="31"/>
      <c r="R214" s="31"/>
      <c r="S214" s="31"/>
      <c r="T214" s="31"/>
      <c r="U214" s="31"/>
      <c r="V214" s="31"/>
      <c r="W214" s="31"/>
      <c r="X214" s="31"/>
      <c r="Y214" s="31"/>
      <c r="Z214" s="31"/>
      <c r="AA214" s="31"/>
      <c r="AB214" s="31"/>
      <c r="AC214" s="31"/>
      <c r="AD214" s="31"/>
      <c r="AE214" s="31"/>
      <c r="AF214" s="31"/>
      <c r="AG214" s="31"/>
      <c r="AH214" s="31"/>
      <c r="AI214" s="31"/>
      <c r="AJ214" s="31"/>
      <c r="AK214" s="31"/>
      <c r="AL214" s="31"/>
      <c r="AM214" s="53"/>
      <c r="AS214" s="61"/>
      <c r="AT214" s="38"/>
      <c r="AU214" s="62"/>
      <c r="AW214" s="145"/>
      <c r="AX214" s="38"/>
      <c r="AY214" s="38"/>
      <c r="AZ214" s="38"/>
      <c r="BA214" s="38"/>
      <c r="BB214" s="38"/>
      <c r="BC214" s="38"/>
      <c r="BD214" s="38"/>
      <c r="BE214" s="38"/>
      <c r="BF214" s="38"/>
      <c r="BG214" s="38"/>
      <c r="BH214" s="38"/>
      <c r="BI214" s="38"/>
      <c r="BJ214" s="38"/>
      <c r="BK214" s="38"/>
      <c r="BL214" s="38"/>
      <c r="BM214" s="38"/>
      <c r="BN214" s="38"/>
      <c r="BO214" s="38"/>
      <c r="BP214" s="38"/>
      <c r="BQ214" s="38"/>
      <c r="BR214" s="38"/>
      <c r="BS214" s="38"/>
      <c r="BT214" s="38"/>
      <c r="BU214" s="38"/>
      <c r="BV214" s="38"/>
      <c r="BW214" s="38"/>
      <c r="BX214" s="38"/>
      <c r="BY214" s="38"/>
      <c r="BZ214" s="146"/>
      <c r="CB214" s="145"/>
      <c r="CC214" s="38"/>
      <c r="CD214" s="38"/>
      <c r="CE214" s="146"/>
      <c r="CG214" s="430"/>
      <c r="CH214" s="9"/>
      <c r="CI214" s="9"/>
      <c r="CJ214" s="431"/>
    </row>
    <row r="215" spans="1:88" x14ac:dyDescent="0.35">
      <c r="A215" s="399">
        <f>COUNTIF(AT209:AT211,B215)</f>
        <v>1</v>
      </c>
      <c r="B215" s="308" t="str">
        <f>設定!$F$5</f>
        <v>溶接1</v>
      </c>
      <c r="C215" s="308" t="str">
        <f>IF(COUNTIF('PLAN-溶接1'!$AO$6:$AO$108,B215&amp;"_"&amp;A206&amp;"_"&amp;B206)&gt;0,"計画コード有",IF(COUNTIF('PLAN-溶接1'!$AO$6:$AO$108,B215&amp;"_"&amp;A206&amp;"_"&amp;B206)&gt;1,"ﾀﾞﾌﾞﾘ有","未反映"))</f>
        <v>計画コード有</v>
      </c>
      <c r="D215" s="22" t="s">
        <v>2133</v>
      </c>
      <c r="E215" s="2" t="str">
        <f>E209</f>
        <v>MC</v>
      </c>
      <c r="F215" s="5"/>
      <c r="G215" s="5"/>
      <c r="H215" s="27" t="s">
        <v>2055</v>
      </c>
      <c r="I215" s="5"/>
      <c r="J215" s="32">
        <f t="shared" ref="J215:J220" si="439">SUM(K215:AM215)</f>
        <v>0</v>
      </c>
      <c r="K215" s="441">
        <f>CB215</f>
        <v>0</v>
      </c>
      <c r="L215" s="441">
        <f t="shared" ref="L215:L217" si="440">CC215</f>
        <v>0</v>
      </c>
      <c r="M215" s="441">
        <f t="shared" ref="M215:M217" si="441">CD215</f>
        <v>0</v>
      </c>
      <c r="N215" s="441">
        <f t="shared" ref="N215:N217" si="442">CE215</f>
        <v>0</v>
      </c>
      <c r="O215" s="29"/>
      <c r="P215" s="29"/>
      <c r="Q215" s="29"/>
      <c r="R215" s="29"/>
      <c r="S215" s="29"/>
      <c r="T215" s="29"/>
      <c r="U215" s="29"/>
      <c r="V215" s="29"/>
      <c r="W215" s="29"/>
      <c r="X215" s="29"/>
      <c r="Y215" s="29"/>
      <c r="Z215" s="29"/>
      <c r="AA215" s="29"/>
      <c r="AB215" s="29"/>
      <c r="AC215" s="29"/>
      <c r="AD215" s="29"/>
      <c r="AE215" s="29"/>
      <c r="AF215" s="29"/>
      <c r="AG215" s="29"/>
      <c r="AH215" s="29"/>
      <c r="AI215" s="29"/>
      <c r="AJ215" s="29"/>
      <c r="AK215" s="29"/>
      <c r="AL215" s="29"/>
      <c r="AM215" s="51"/>
      <c r="AS215" s="61"/>
      <c r="AT215" s="38"/>
      <c r="AU215" s="62"/>
      <c r="AW215" s="145"/>
      <c r="AX215" s="38"/>
      <c r="AY215" s="38"/>
      <c r="AZ215" s="38"/>
      <c r="BA215" s="38"/>
      <c r="BB215" s="38"/>
      <c r="BC215" s="38"/>
      <c r="BD215" s="38"/>
      <c r="BE215" s="38"/>
      <c r="BF215" s="38"/>
      <c r="BG215" s="38"/>
      <c r="BH215" s="38"/>
      <c r="BI215" s="38"/>
      <c r="BJ215" s="38"/>
      <c r="BK215" s="38"/>
      <c r="BL215" s="38"/>
      <c r="BM215" s="38"/>
      <c r="BN215" s="38"/>
      <c r="BO215" s="38"/>
      <c r="BP215" s="38"/>
      <c r="BQ215" s="38"/>
      <c r="BR215" s="38"/>
      <c r="BS215" s="38"/>
      <c r="BT215" s="38"/>
      <c r="BU215" s="38"/>
      <c r="BV215" s="38"/>
      <c r="BW215" s="38"/>
      <c r="BX215" s="38"/>
      <c r="BY215" s="38"/>
      <c r="BZ215" s="146"/>
      <c r="CB215" s="427">
        <f t="shared" ref="CB215:CB217" si="443">CG212+CG215</f>
        <v>0</v>
      </c>
      <c r="CC215" s="428">
        <f t="shared" ref="CC215:CC217" si="444">CH212+CH215</f>
        <v>0</v>
      </c>
      <c r="CD215" s="428">
        <f t="shared" ref="CD215:CD217" si="445">CI212+CI215</f>
        <v>0</v>
      </c>
      <c r="CE215" s="429">
        <f t="shared" ref="CE215:CE217" si="446">CJ212+CJ215</f>
        <v>0</v>
      </c>
      <c r="CG215" s="430"/>
      <c r="CH215" s="9"/>
      <c r="CI215" s="9"/>
      <c r="CJ215" s="431"/>
    </row>
    <row r="216" spans="1:88" x14ac:dyDescent="0.35">
      <c r="A216" s="399">
        <f>COUNTIF(AT209:AT211,B216)</f>
        <v>0</v>
      </c>
      <c r="B216" s="308" t="str">
        <f>設定!$F$6</f>
        <v>マルチ</v>
      </c>
      <c r="C216" s="308" t="str">
        <f>IF(COUNTIF('PLAN-マルチ'!$AO$29:$AO$125,B216&amp;"_"&amp;A206&amp;"_"&amp;B206)&gt;0,"計画コード有",IF(COUNTIF('PLAN-マルチ'!$AO$29:$AO$125,B216&amp;"_"&amp;A206&amp;"_"&amp;B206)&gt;1,"ﾀﾞﾌﾞﾘ有","未反映"))</f>
        <v>未反映</v>
      </c>
      <c r="D216" s="445" t="s">
        <v>2377</v>
      </c>
      <c r="E216" s="2" t="str">
        <f>E210</f>
        <v>溶接1</v>
      </c>
      <c r="F216" s="6"/>
      <c r="G216" s="6"/>
      <c r="H216" s="27" t="s">
        <v>2055</v>
      </c>
      <c r="I216" s="6"/>
      <c r="J216" s="33">
        <f t="shared" si="439"/>
        <v>0</v>
      </c>
      <c r="K216" s="442">
        <f t="shared" ref="K216:K217" si="447">CB216</f>
        <v>0</v>
      </c>
      <c r="L216" s="442">
        <f t="shared" si="440"/>
        <v>0</v>
      </c>
      <c r="M216" s="442">
        <f t="shared" si="441"/>
        <v>0</v>
      </c>
      <c r="N216" s="442">
        <f t="shared" si="442"/>
        <v>0</v>
      </c>
      <c r="O216" s="30"/>
      <c r="P216" s="30"/>
      <c r="Q216" s="30"/>
      <c r="R216" s="30"/>
      <c r="S216" s="30"/>
      <c r="T216" s="30"/>
      <c r="U216" s="30"/>
      <c r="V216" s="30"/>
      <c r="W216" s="30"/>
      <c r="X216" s="30"/>
      <c r="Y216" s="30"/>
      <c r="Z216" s="30"/>
      <c r="AA216" s="30"/>
      <c r="AB216" s="30"/>
      <c r="AC216" s="30"/>
      <c r="AD216" s="30"/>
      <c r="AE216" s="30"/>
      <c r="AF216" s="30"/>
      <c r="AG216" s="30"/>
      <c r="AH216" s="30"/>
      <c r="AI216" s="30"/>
      <c r="AJ216" s="30"/>
      <c r="AK216" s="30"/>
      <c r="AL216" s="30"/>
      <c r="AM216" s="52"/>
      <c r="AS216" s="61"/>
      <c r="AT216" s="38"/>
      <c r="AU216" s="62"/>
      <c r="AW216" s="145"/>
      <c r="AX216" s="38"/>
      <c r="AY216" s="38"/>
      <c r="AZ216" s="38"/>
      <c r="BA216" s="38"/>
      <c r="BB216" s="38"/>
      <c r="BC216" s="38"/>
      <c r="BD216" s="38"/>
      <c r="BE216" s="38"/>
      <c r="BF216" s="38"/>
      <c r="BG216" s="38"/>
      <c r="BH216" s="38"/>
      <c r="BI216" s="38"/>
      <c r="BJ216" s="38"/>
      <c r="BK216" s="38"/>
      <c r="BL216" s="38"/>
      <c r="BM216" s="38"/>
      <c r="BN216" s="38"/>
      <c r="BO216" s="38"/>
      <c r="BP216" s="38"/>
      <c r="BQ216" s="38"/>
      <c r="BR216" s="38"/>
      <c r="BS216" s="38"/>
      <c r="BT216" s="38"/>
      <c r="BU216" s="38"/>
      <c r="BV216" s="38"/>
      <c r="BW216" s="38"/>
      <c r="BX216" s="38"/>
      <c r="BY216" s="38"/>
      <c r="BZ216" s="146"/>
      <c r="CB216" s="427">
        <f t="shared" si="443"/>
        <v>0</v>
      </c>
      <c r="CC216" s="428">
        <f t="shared" si="444"/>
        <v>0</v>
      </c>
      <c r="CD216" s="428">
        <f t="shared" si="445"/>
        <v>0</v>
      </c>
      <c r="CE216" s="429">
        <f t="shared" si="446"/>
        <v>0</v>
      </c>
      <c r="CG216" s="430"/>
      <c r="CH216" s="9"/>
      <c r="CI216" s="9"/>
      <c r="CJ216" s="431"/>
    </row>
    <row r="217" spans="1:88" x14ac:dyDescent="0.35">
      <c r="A217" s="399">
        <f>COUNTIF(AT209:AT211,B217)</f>
        <v>0</v>
      </c>
      <c r="B217" s="308" t="str">
        <f>設定!$F$7</f>
        <v>50号機</v>
      </c>
      <c r="C217" s="308" t="str">
        <f>IF(COUNTIF('PLAN-SUB'!$AO$6:$AO$87,B217&amp;"_"&amp;A206&amp;"_"&amp;B206)&gt;0,"計画コード有",IF(COUNTIF('PLAN-SUB'!$AO$6:$AO$87,B217&amp;"_"&amp;A206&amp;"_"&amp;B206)&gt;1,"ﾀﾞﾌﾞﾘ有","未反映"))</f>
        <v>未反映</v>
      </c>
      <c r="D217" s="7"/>
      <c r="E217" s="2" t="str">
        <f>E211</f>
        <v>マルチ</v>
      </c>
      <c r="F217" s="7"/>
      <c r="G217" s="7"/>
      <c r="H217" s="27"/>
      <c r="I217" s="7"/>
      <c r="J217" s="34">
        <f t="shared" si="439"/>
        <v>0</v>
      </c>
      <c r="K217" s="443">
        <f t="shared" si="447"/>
        <v>0</v>
      </c>
      <c r="L217" s="443">
        <f t="shared" si="440"/>
        <v>0</v>
      </c>
      <c r="M217" s="443">
        <f t="shared" si="441"/>
        <v>0</v>
      </c>
      <c r="N217" s="443">
        <f t="shared" si="442"/>
        <v>0</v>
      </c>
      <c r="O217" s="31"/>
      <c r="P217" s="31"/>
      <c r="Q217" s="31"/>
      <c r="R217" s="31"/>
      <c r="S217" s="31"/>
      <c r="T217" s="31"/>
      <c r="U217" s="31"/>
      <c r="V217" s="31"/>
      <c r="W217" s="31"/>
      <c r="X217" s="31"/>
      <c r="Y217" s="31"/>
      <c r="Z217" s="31"/>
      <c r="AA217" s="31"/>
      <c r="AB217" s="31"/>
      <c r="AC217" s="31"/>
      <c r="AD217" s="31"/>
      <c r="AE217" s="31"/>
      <c r="AF217" s="31"/>
      <c r="AG217" s="31"/>
      <c r="AH217" s="31"/>
      <c r="AI217" s="31"/>
      <c r="AJ217" s="31"/>
      <c r="AK217" s="31"/>
      <c r="AL217" s="31"/>
      <c r="AM217" s="53"/>
      <c r="AS217" s="61"/>
      <c r="AT217" s="38"/>
      <c r="AU217" s="62"/>
      <c r="AW217" s="145"/>
      <c r="AX217" s="38"/>
      <c r="AY217" s="38"/>
      <c r="AZ217" s="38"/>
      <c r="BA217" s="38"/>
      <c r="BB217" s="38"/>
      <c r="BC217" s="38"/>
      <c r="BD217" s="38"/>
      <c r="BE217" s="38"/>
      <c r="BF217" s="38"/>
      <c r="BG217" s="38"/>
      <c r="BH217" s="38"/>
      <c r="BI217" s="38"/>
      <c r="BJ217" s="38"/>
      <c r="BK217" s="38"/>
      <c r="BL217" s="38"/>
      <c r="BM217" s="38"/>
      <c r="BN217" s="38"/>
      <c r="BO217" s="38"/>
      <c r="BP217" s="38"/>
      <c r="BQ217" s="38"/>
      <c r="BR217" s="38"/>
      <c r="BS217" s="38"/>
      <c r="BT217" s="38"/>
      <c r="BU217" s="38"/>
      <c r="BV217" s="38"/>
      <c r="BW217" s="38"/>
      <c r="BX217" s="38"/>
      <c r="BY217" s="38"/>
      <c r="BZ217" s="146"/>
      <c r="CB217" s="427">
        <f t="shared" si="443"/>
        <v>0</v>
      </c>
      <c r="CC217" s="428">
        <f t="shared" si="444"/>
        <v>0</v>
      </c>
      <c r="CD217" s="428">
        <f t="shared" si="445"/>
        <v>0</v>
      </c>
      <c r="CE217" s="429">
        <f t="shared" si="446"/>
        <v>0</v>
      </c>
      <c r="CG217" s="430"/>
      <c r="CH217" s="9"/>
      <c r="CI217" s="9"/>
      <c r="CJ217" s="431"/>
    </row>
    <row r="218" spans="1:88" x14ac:dyDescent="0.35">
      <c r="A218" s="399">
        <f>COUNTIF(AT209:AT211,B218)</f>
        <v>0</v>
      </c>
      <c r="B218" s="308" t="str">
        <f>設定!$F$8</f>
        <v>RF,S/A</v>
      </c>
      <c r="C218" s="308" t="str">
        <f>IF(COUNTIF('PLAN-SUB'!$AO$6:$AO$87,B218&amp;"_"&amp;A206&amp;"_"&amp;B206)&gt;0,"計画コード有",IF(COUNTIF('PLAN-SUB'!$AO$6:$AO$87,B218&amp;"_"&amp;A206&amp;"_"&amp;B206)&gt;1,"ﾀﾞﾌﾞﾘ有","未反映"))</f>
        <v>未反映</v>
      </c>
      <c r="D218" s="22" t="s">
        <v>2059</v>
      </c>
      <c r="E218" s="2" t="str">
        <f>E209</f>
        <v>MC</v>
      </c>
      <c r="F218" s="43">
        <f>F209</f>
        <v>0</v>
      </c>
      <c r="G218" s="28">
        <f>G209</f>
        <v>160</v>
      </c>
      <c r="H218" s="5"/>
      <c r="I218" s="5"/>
      <c r="J218" s="32">
        <f t="shared" ca="1" si="439"/>
        <v>0</v>
      </c>
      <c r="K218" s="32">
        <f ca="1">K209+K212+K215</f>
        <v>0</v>
      </c>
      <c r="L218" s="32">
        <f ca="1">L209+L212+L215</f>
        <v>0</v>
      </c>
      <c r="M218" s="32">
        <f ca="1">M209+M212+M215</f>
        <v>0</v>
      </c>
      <c r="N218" s="32">
        <f ca="1">N209+N212+N215</f>
        <v>0</v>
      </c>
      <c r="O218" s="32">
        <f t="shared" ref="O218:AM218" ca="1" si="448">O209+O212+O215</f>
        <v>0</v>
      </c>
      <c r="P218" s="32">
        <f t="shared" ca="1" si="448"/>
        <v>0</v>
      </c>
      <c r="Q218" s="32">
        <f t="shared" ca="1" si="448"/>
        <v>0</v>
      </c>
      <c r="R218" s="32">
        <f t="shared" ca="1" si="448"/>
        <v>0</v>
      </c>
      <c r="S218" s="32">
        <f t="shared" ca="1" si="448"/>
        <v>0</v>
      </c>
      <c r="T218" s="32">
        <f t="shared" ca="1" si="448"/>
        <v>0</v>
      </c>
      <c r="U218" s="32">
        <f t="shared" ca="1" si="448"/>
        <v>0</v>
      </c>
      <c r="V218" s="32">
        <f t="shared" ca="1" si="448"/>
        <v>0</v>
      </c>
      <c r="W218" s="32">
        <f t="shared" ca="1" si="448"/>
        <v>0</v>
      </c>
      <c r="X218" s="32">
        <f t="shared" ca="1" si="448"/>
        <v>0</v>
      </c>
      <c r="Y218" s="32">
        <f t="shared" ca="1" si="448"/>
        <v>0</v>
      </c>
      <c r="Z218" s="32">
        <f t="shared" ca="1" si="448"/>
        <v>0</v>
      </c>
      <c r="AA218" s="32">
        <f t="shared" ca="1" si="448"/>
        <v>0</v>
      </c>
      <c r="AB218" s="32">
        <f t="shared" ca="1" si="448"/>
        <v>0</v>
      </c>
      <c r="AC218" s="32">
        <f t="shared" ca="1" si="448"/>
        <v>0</v>
      </c>
      <c r="AD218" s="32">
        <f t="shared" ca="1" si="448"/>
        <v>0</v>
      </c>
      <c r="AE218" s="32">
        <f t="shared" ca="1" si="448"/>
        <v>0</v>
      </c>
      <c r="AF218" s="32">
        <f t="shared" ca="1" si="448"/>
        <v>0</v>
      </c>
      <c r="AG218" s="32">
        <f t="shared" ca="1" si="448"/>
        <v>0</v>
      </c>
      <c r="AH218" s="32">
        <f t="shared" ca="1" si="448"/>
        <v>0</v>
      </c>
      <c r="AI218" s="32">
        <f t="shared" ca="1" si="448"/>
        <v>0</v>
      </c>
      <c r="AJ218" s="32">
        <f t="shared" ca="1" si="448"/>
        <v>0</v>
      </c>
      <c r="AK218" s="32">
        <f t="shared" ca="1" si="448"/>
        <v>0</v>
      </c>
      <c r="AL218" s="32">
        <f t="shared" ca="1" si="448"/>
        <v>0</v>
      </c>
      <c r="AM218" s="54">
        <f t="shared" ca="1" si="448"/>
        <v>0</v>
      </c>
      <c r="AS218" s="97" t="str">
        <f>$E218&amp;"_"&amp;$A206&amp;"_"&amp;$B206</f>
        <v>MC_50100MKS E000XA_CKD</v>
      </c>
      <c r="AT218" s="97" t="str">
        <f t="shared" ref="AT218" si="449">A210</f>
        <v>50100</v>
      </c>
      <c r="AU218" s="97" t="str">
        <f>A211</f>
        <v>MKS-E000</v>
      </c>
      <c r="AW218" s="147" t="str">
        <f>E218</f>
        <v>MC</v>
      </c>
      <c r="AX218" s="150">
        <f t="shared" ref="AX218:BG220" ca="1" si="450">K218*$G218</f>
        <v>0</v>
      </c>
      <c r="AY218" s="150">
        <f t="shared" ca="1" si="450"/>
        <v>0</v>
      </c>
      <c r="AZ218" s="150">
        <f t="shared" ca="1" si="450"/>
        <v>0</v>
      </c>
      <c r="BA218" s="150">
        <f t="shared" ca="1" si="450"/>
        <v>0</v>
      </c>
      <c r="BB218" s="150">
        <f t="shared" ca="1" si="450"/>
        <v>0</v>
      </c>
      <c r="BC218" s="150">
        <f t="shared" ca="1" si="450"/>
        <v>0</v>
      </c>
      <c r="BD218" s="150">
        <f t="shared" ca="1" si="450"/>
        <v>0</v>
      </c>
      <c r="BE218" s="150">
        <f t="shared" ca="1" si="450"/>
        <v>0</v>
      </c>
      <c r="BF218" s="150">
        <f t="shared" ca="1" si="450"/>
        <v>0</v>
      </c>
      <c r="BG218" s="150">
        <f t="shared" ca="1" si="450"/>
        <v>0</v>
      </c>
      <c r="BH218" s="150">
        <f t="shared" ref="BH218:BQ220" ca="1" si="451">U218*$G218</f>
        <v>0</v>
      </c>
      <c r="BI218" s="150">
        <f t="shared" ca="1" si="451"/>
        <v>0</v>
      </c>
      <c r="BJ218" s="150">
        <f t="shared" ca="1" si="451"/>
        <v>0</v>
      </c>
      <c r="BK218" s="150">
        <f t="shared" ca="1" si="451"/>
        <v>0</v>
      </c>
      <c r="BL218" s="150">
        <f t="shared" ca="1" si="451"/>
        <v>0</v>
      </c>
      <c r="BM218" s="150">
        <f t="shared" ca="1" si="451"/>
        <v>0</v>
      </c>
      <c r="BN218" s="150">
        <f t="shared" ca="1" si="451"/>
        <v>0</v>
      </c>
      <c r="BO218" s="150">
        <f t="shared" ca="1" si="451"/>
        <v>0</v>
      </c>
      <c r="BP218" s="150">
        <f t="shared" ca="1" si="451"/>
        <v>0</v>
      </c>
      <c r="BQ218" s="150">
        <f t="shared" ca="1" si="451"/>
        <v>0</v>
      </c>
      <c r="BR218" s="150">
        <f t="shared" ref="BR218:BZ220" ca="1" si="452">AE218*$G218</f>
        <v>0</v>
      </c>
      <c r="BS218" s="150">
        <f t="shared" ca="1" si="452"/>
        <v>0</v>
      </c>
      <c r="BT218" s="150">
        <f t="shared" ca="1" si="452"/>
        <v>0</v>
      </c>
      <c r="BU218" s="150">
        <f t="shared" ca="1" si="452"/>
        <v>0</v>
      </c>
      <c r="BV218" s="150">
        <f t="shared" ca="1" si="452"/>
        <v>0</v>
      </c>
      <c r="BW218" s="150">
        <f t="shared" ca="1" si="452"/>
        <v>0</v>
      </c>
      <c r="BX218" s="150">
        <f t="shared" ca="1" si="452"/>
        <v>0</v>
      </c>
      <c r="BY218" s="150">
        <f t="shared" ca="1" si="452"/>
        <v>0</v>
      </c>
      <c r="BZ218" s="151">
        <f t="shared" ca="1" si="452"/>
        <v>0</v>
      </c>
      <c r="CB218" s="145"/>
      <c r="CC218" s="38"/>
      <c r="CD218" s="38"/>
      <c r="CE218" s="146"/>
      <c r="CG218" s="433">
        <v>0</v>
      </c>
      <c r="CH218" s="434">
        <v>0</v>
      </c>
      <c r="CI218" s="434">
        <v>0</v>
      </c>
      <c r="CJ218" s="435">
        <v>0</v>
      </c>
    </row>
    <row r="219" spans="1:88" x14ac:dyDescent="0.35">
      <c r="A219" s="399">
        <f>COUNTIF(AT209:AT211,B219)</f>
        <v>0</v>
      </c>
      <c r="B219" s="308" t="str">
        <f>設定!$F$9</f>
        <v>T/T</v>
      </c>
      <c r="C219" s="308" t="str">
        <f>IF(COUNTIF('PLAN-SUB'!$AO$6:$AO$87,B219&amp;"_"&amp;A206&amp;"_"&amp;B206)&gt;0,"計画コード有",IF(COUNTIF('PLAN-SUB'!$AO$6:$AO$87,B219&amp;"_"&amp;A206&amp;"_"&amp;B206)&gt;1,"ﾀﾞﾌﾞﾘ有","未反映"))</f>
        <v>未反映</v>
      </c>
      <c r="D219" s="6"/>
      <c r="E219" s="2" t="str">
        <f t="shared" ref="E219:G220" si="453">E210</f>
        <v>溶接1</v>
      </c>
      <c r="F219" s="43">
        <f t="shared" si="453"/>
        <v>0</v>
      </c>
      <c r="G219" s="28">
        <f t="shared" si="453"/>
        <v>130</v>
      </c>
      <c r="H219" s="6"/>
      <c r="I219" s="6"/>
      <c r="J219" s="33">
        <f t="shared" ca="1" si="439"/>
        <v>30</v>
      </c>
      <c r="K219" s="33">
        <f t="shared" ref="K219:AM219" ca="1" si="454">K210+K213+K216</f>
        <v>0</v>
      </c>
      <c r="L219" s="33">
        <f t="shared" ca="1" si="454"/>
        <v>0</v>
      </c>
      <c r="M219" s="33">
        <f t="shared" ca="1" si="454"/>
        <v>0</v>
      </c>
      <c r="N219" s="33">
        <f t="shared" ca="1" si="454"/>
        <v>0</v>
      </c>
      <c r="O219" s="33">
        <f t="shared" ca="1" si="454"/>
        <v>15</v>
      </c>
      <c r="P219" s="33">
        <f t="shared" ca="1" si="454"/>
        <v>15</v>
      </c>
      <c r="Q219" s="33">
        <f t="shared" ca="1" si="454"/>
        <v>0</v>
      </c>
      <c r="R219" s="33">
        <f t="shared" ca="1" si="454"/>
        <v>0</v>
      </c>
      <c r="S219" s="33">
        <f t="shared" ca="1" si="454"/>
        <v>0</v>
      </c>
      <c r="T219" s="33">
        <f t="shared" ca="1" si="454"/>
        <v>0</v>
      </c>
      <c r="U219" s="33">
        <f t="shared" ca="1" si="454"/>
        <v>0</v>
      </c>
      <c r="V219" s="33">
        <f t="shared" ca="1" si="454"/>
        <v>0</v>
      </c>
      <c r="W219" s="33">
        <f t="shared" ca="1" si="454"/>
        <v>0</v>
      </c>
      <c r="X219" s="33">
        <f t="shared" ca="1" si="454"/>
        <v>0</v>
      </c>
      <c r="Y219" s="33">
        <f t="shared" ca="1" si="454"/>
        <v>0</v>
      </c>
      <c r="Z219" s="33">
        <f t="shared" ca="1" si="454"/>
        <v>0</v>
      </c>
      <c r="AA219" s="33">
        <f t="shared" ca="1" si="454"/>
        <v>0</v>
      </c>
      <c r="AB219" s="33">
        <f t="shared" ca="1" si="454"/>
        <v>0</v>
      </c>
      <c r="AC219" s="33">
        <f t="shared" ca="1" si="454"/>
        <v>0</v>
      </c>
      <c r="AD219" s="33">
        <f t="shared" ca="1" si="454"/>
        <v>0</v>
      </c>
      <c r="AE219" s="33">
        <f t="shared" ca="1" si="454"/>
        <v>0</v>
      </c>
      <c r="AF219" s="33">
        <f t="shared" ca="1" si="454"/>
        <v>0</v>
      </c>
      <c r="AG219" s="33">
        <f t="shared" ca="1" si="454"/>
        <v>0</v>
      </c>
      <c r="AH219" s="33">
        <f t="shared" ca="1" si="454"/>
        <v>0</v>
      </c>
      <c r="AI219" s="33">
        <f t="shared" ca="1" si="454"/>
        <v>0</v>
      </c>
      <c r="AJ219" s="33">
        <f t="shared" ca="1" si="454"/>
        <v>0</v>
      </c>
      <c r="AK219" s="33">
        <f t="shared" ca="1" si="454"/>
        <v>0</v>
      </c>
      <c r="AL219" s="33">
        <f t="shared" ca="1" si="454"/>
        <v>0</v>
      </c>
      <c r="AM219" s="55">
        <f t="shared" ca="1" si="454"/>
        <v>0</v>
      </c>
      <c r="AS219" s="98" t="str">
        <f>$E219&amp;"_"&amp;$A206&amp;"_"&amp;$B206</f>
        <v>溶接1_50100MKS E000XA_CKD</v>
      </c>
      <c r="AT219" s="98" t="str">
        <f t="shared" ref="AT219" si="455">A210</f>
        <v>50100</v>
      </c>
      <c r="AU219" s="98" t="str">
        <f>A211</f>
        <v>MKS-E000</v>
      </c>
      <c r="AW219" s="148" t="str">
        <f>E219</f>
        <v>溶接1</v>
      </c>
      <c r="AX219" s="152">
        <f t="shared" ca="1" si="450"/>
        <v>0</v>
      </c>
      <c r="AY219" s="152">
        <f t="shared" ca="1" si="450"/>
        <v>0</v>
      </c>
      <c r="AZ219" s="152">
        <f t="shared" ca="1" si="450"/>
        <v>0</v>
      </c>
      <c r="BA219" s="152">
        <f t="shared" ca="1" si="450"/>
        <v>0</v>
      </c>
      <c r="BB219" s="152">
        <f t="shared" ca="1" si="450"/>
        <v>1950</v>
      </c>
      <c r="BC219" s="152">
        <f t="shared" ca="1" si="450"/>
        <v>1950</v>
      </c>
      <c r="BD219" s="152">
        <f t="shared" ca="1" si="450"/>
        <v>0</v>
      </c>
      <c r="BE219" s="152">
        <f t="shared" ca="1" si="450"/>
        <v>0</v>
      </c>
      <c r="BF219" s="152">
        <f t="shared" ca="1" si="450"/>
        <v>0</v>
      </c>
      <c r="BG219" s="152">
        <f t="shared" ca="1" si="450"/>
        <v>0</v>
      </c>
      <c r="BH219" s="152">
        <f t="shared" ca="1" si="451"/>
        <v>0</v>
      </c>
      <c r="BI219" s="152">
        <f t="shared" ca="1" si="451"/>
        <v>0</v>
      </c>
      <c r="BJ219" s="152">
        <f t="shared" ca="1" si="451"/>
        <v>0</v>
      </c>
      <c r="BK219" s="152">
        <f t="shared" ca="1" si="451"/>
        <v>0</v>
      </c>
      <c r="BL219" s="152">
        <f t="shared" ca="1" si="451"/>
        <v>0</v>
      </c>
      <c r="BM219" s="152">
        <f t="shared" ca="1" si="451"/>
        <v>0</v>
      </c>
      <c r="BN219" s="152">
        <f t="shared" ca="1" si="451"/>
        <v>0</v>
      </c>
      <c r="BO219" s="152">
        <f t="shared" ca="1" si="451"/>
        <v>0</v>
      </c>
      <c r="BP219" s="152">
        <f t="shared" ca="1" si="451"/>
        <v>0</v>
      </c>
      <c r="BQ219" s="152">
        <f t="shared" ca="1" si="451"/>
        <v>0</v>
      </c>
      <c r="BR219" s="152">
        <f t="shared" ca="1" si="452"/>
        <v>0</v>
      </c>
      <c r="BS219" s="152">
        <f t="shared" ca="1" si="452"/>
        <v>0</v>
      </c>
      <c r="BT219" s="152">
        <f t="shared" ca="1" si="452"/>
        <v>0</v>
      </c>
      <c r="BU219" s="152">
        <f t="shared" ca="1" si="452"/>
        <v>0</v>
      </c>
      <c r="BV219" s="152">
        <f t="shared" ca="1" si="452"/>
        <v>0</v>
      </c>
      <c r="BW219" s="152">
        <f t="shared" ca="1" si="452"/>
        <v>0</v>
      </c>
      <c r="BX219" s="152">
        <f t="shared" ca="1" si="452"/>
        <v>0</v>
      </c>
      <c r="BY219" s="152">
        <f t="shared" ca="1" si="452"/>
        <v>0</v>
      </c>
      <c r="BZ219" s="153">
        <f t="shared" ca="1" si="452"/>
        <v>0</v>
      </c>
      <c r="CB219" s="145"/>
      <c r="CC219" s="38"/>
      <c r="CD219" s="38"/>
      <c r="CE219" s="146"/>
      <c r="CG219" s="433">
        <v>0</v>
      </c>
      <c r="CH219" s="434">
        <v>0</v>
      </c>
      <c r="CI219" s="434">
        <v>0</v>
      </c>
      <c r="CJ219" s="435">
        <v>0</v>
      </c>
    </row>
    <row r="220" spans="1:88" ht="15.5" thickBot="1" x14ac:dyDescent="0.4">
      <c r="A220" s="399">
        <f>COUNTIF(AT209:AT211,B220)</f>
        <v>0</v>
      </c>
      <c r="B220" s="309">
        <f>設定!$F$10</f>
        <v>0</v>
      </c>
      <c r="C220" s="309"/>
      <c r="D220" s="56"/>
      <c r="E220" s="2" t="str">
        <f t="shared" si="453"/>
        <v>マルチ</v>
      </c>
      <c r="F220" s="57">
        <f t="shared" si="453"/>
        <v>0</v>
      </c>
      <c r="G220" s="58">
        <f t="shared" si="453"/>
        <v>0</v>
      </c>
      <c r="H220" s="56"/>
      <c r="I220" s="56"/>
      <c r="J220" s="59">
        <f t="shared" ca="1" si="439"/>
        <v>0</v>
      </c>
      <c r="K220" s="59">
        <f t="shared" ref="K220:AM220" ca="1" si="456">K211+K214+K217</f>
        <v>0</v>
      </c>
      <c r="L220" s="59">
        <f t="shared" ca="1" si="456"/>
        <v>0</v>
      </c>
      <c r="M220" s="59">
        <f t="shared" ca="1" si="456"/>
        <v>0</v>
      </c>
      <c r="N220" s="59">
        <f t="shared" ca="1" si="456"/>
        <v>0</v>
      </c>
      <c r="O220" s="59">
        <f t="shared" ca="1" si="456"/>
        <v>0</v>
      </c>
      <c r="P220" s="59">
        <f t="shared" ca="1" si="456"/>
        <v>0</v>
      </c>
      <c r="Q220" s="59">
        <f t="shared" ca="1" si="456"/>
        <v>0</v>
      </c>
      <c r="R220" s="59">
        <f t="shared" ca="1" si="456"/>
        <v>0</v>
      </c>
      <c r="S220" s="59">
        <f t="shared" ca="1" si="456"/>
        <v>0</v>
      </c>
      <c r="T220" s="59">
        <f t="shared" ca="1" si="456"/>
        <v>0</v>
      </c>
      <c r="U220" s="59">
        <f t="shared" ca="1" si="456"/>
        <v>0</v>
      </c>
      <c r="V220" s="59">
        <f t="shared" ca="1" si="456"/>
        <v>0</v>
      </c>
      <c r="W220" s="59">
        <f t="shared" ca="1" si="456"/>
        <v>0</v>
      </c>
      <c r="X220" s="59">
        <f t="shared" ca="1" si="456"/>
        <v>0</v>
      </c>
      <c r="Y220" s="59">
        <f t="shared" ca="1" si="456"/>
        <v>0</v>
      </c>
      <c r="Z220" s="59">
        <f t="shared" ca="1" si="456"/>
        <v>0</v>
      </c>
      <c r="AA220" s="59">
        <f t="shared" ca="1" si="456"/>
        <v>0</v>
      </c>
      <c r="AB220" s="59">
        <f t="shared" ca="1" si="456"/>
        <v>0</v>
      </c>
      <c r="AC220" s="59">
        <f t="shared" ca="1" si="456"/>
        <v>0</v>
      </c>
      <c r="AD220" s="59">
        <f t="shared" ca="1" si="456"/>
        <v>0</v>
      </c>
      <c r="AE220" s="59">
        <f t="shared" ca="1" si="456"/>
        <v>0</v>
      </c>
      <c r="AF220" s="59">
        <f t="shared" ca="1" si="456"/>
        <v>0</v>
      </c>
      <c r="AG220" s="59">
        <f t="shared" ca="1" si="456"/>
        <v>0</v>
      </c>
      <c r="AH220" s="59">
        <f t="shared" ca="1" si="456"/>
        <v>0</v>
      </c>
      <c r="AI220" s="59">
        <f t="shared" ca="1" si="456"/>
        <v>0</v>
      </c>
      <c r="AJ220" s="59">
        <f t="shared" ca="1" si="456"/>
        <v>0</v>
      </c>
      <c r="AK220" s="59">
        <f t="shared" ca="1" si="456"/>
        <v>0</v>
      </c>
      <c r="AL220" s="59">
        <f t="shared" ca="1" si="456"/>
        <v>0</v>
      </c>
      <c r="AM220" s="60">
        <f t="shared" ca="1" si="456"/>
        <v>0</v>
      </c>
      <c r="AS220" s="99" t="str">
        <f>$E220&amp;"_"&amp;$A206&amp;"_"&amp;$B206</f>
        <v>マルチ_50100MKS E000XA_CKD</v>
      </c>
      <c r="AT220" s="99" t="str">
        <f t="shared" ref="AT220" si="457">A210</f>
        <v>50100</v>
      </c>
      <c r="AU220" s="99" t="str">
        <f>A211</f>
        <v>MKS-E000</v>
      </c>
      <c r="AW220" s="149" t="str">
        <f>E220</f>
        <v>マルチ</v>
      </c>
      <c r="AX220" s="154">
        <f t="shared" ca="1" si="450"/>
        <v>0</v>
      </c>
      <c r="AY220" s="154">
        <f t="shared" ca="1" si="450"/>
        <v>0</v>
      </c>
      <c r="AZ220" s="154">
        <f t="shared" ca="1" si="450"/>
        <v>0</v>
      </c>
      <c r="BA220" s="154">
        <f t="shared" ca="1" si="450"/>
        <v>0</v>
      </c>
      <c r="BB220" s="154">
        <f t="shared" ca="1" si="450"/>
        <v>0</v>
      </c>
      <c r="BC220" s="154">
        <f t="shared" ca="1" si="450"/>
        <v>0</v>
      </c>
      <c r="BD220" s="154">
        <f t="shared" ca="1" si="450"/>
        <v>0</v>
      </c>
      <c r="BE220" s="154">
        <f t="shared" ca="1" si="450"/>
        <v>0</v>
      </c>
      <c r="BF220" s="154">
        <f t="shared" ca="1" si="450"/>
        <v>0</v>
      </c>
      <c r="BG220" s="154">
        <f t="shared" ca="1" si="450"/>
        <v>0</v>
      </c>
      <c r="BH220" s="154">
        <f t="shared" ca="1" si="451"/>
        <v>0</v>
      </c>
      <c r="BI220" s="154">
        <f t="shared" ca="1" si="451"/>
        <v>0</v>
      </c>
      <c r="BJ220" s="154">
        <f t="shared" ca="1" si="451"/>
        <v>0</v>
      </c>
      <c r="BK220" s="154">
        <f t="shared" ca="1" si="451"/>
        <v>0</v>
      </c>
      <c r="BL220" s="154">
        <f t="shared" ca="1" si="451"/>
        <v>0</v>
      </c>
      <c r="BM220" s="154">
        <f t="shared" ca="1" si="451"/>
        <v>0</v>
      </c>
      <c r="BN220" s="154">
        <f t="shared" ca="1" si="451"/>
        <v>0</v>
      </c>
      <c r="BO220" s="154">
        <f t="shared" ca="1" si="451"/>
        <v>0</v>
      </c>
      <c r="BP220" s="154">
        <f t="shared" ca="1" si="451"/>
        <v>0</v>
      </c>
      <c r="BQ220" s="154">
        <f t="shared" ca="1" si="451"/>
        <v>0</v>
      </c>
      <c r="BR220" s="154">
        <f t="shared" ca="1" si="452"/>
        <v>0</v>
      </c>
      <c r="BS220" s="154">
        <f t="shared" ca="1" si="452"/>
        <v>0</v>
      </c>
      <c r="BT220" s="154">
        <f t="shared" ca="1" si="452"/>
        <v>0</v>
      </c>
      <c r="BU220" s="154">
        <f t="shared" ca="1" si="452"/>
        <v>0</v>
      </c>
      <c r="BV220" s="154">
        <f t="shared" ca="1" si="452"/>
        <v>0</v>
      </c>
      <c r="BW220" s="154">
        <f t="shared" ca="1" si="452"/>
        <v>0</v>
      </c>
      <c r="BX220" s="154">
        <f t="shared" ca="1" si="452"/>
        <v>0</v>
      </c>
      <c r="BY220" s="154">
        <f t="shared" ca="1" si="452"/>
        <v>0</v>
      </c>
      <c r="BZ220" s="155">
        <f t="shared" ca="1" si="452"/>
        <v>0</v>
      </c>
      <c r="CB220" s="422"/>
      <c r="CC220" s="423"/>
      <c r="CD220" s="423"/>
      <c r="CE220" s="424"/>
      <c r="CG220" s="436">
        <v>0</v>
      </c>
      <c r="CH220" s="437">
        <v>0</v>
      </c>
      <c r="CI220" s="437">
        <v>0</v>
      </c>
      <c r="CJ220" s="438">
        <v>0</v>
      </c>
    </row>
    <row r="221" spans="1:88" x14ac:dyDescent="0.35">
      <c r="A221" s="106" t="s">
        <v>2240</v>
      </c>
      <c r="B221" s="105" t="s">
        <v>2086</v>
      </c>
      <c r="C221" s="101"/>
      <c r="D221" s="128"/>
      <c r="E221" s="129"/>
      <c r="F221" s="129" t="s">
        <v>2130</v>
      </c>
      <c r="G221" s="130" t="str">
        <f>IF($B221="CKD","CKD",_xlfn.XLOOKUP($A221,AF所要量!$AF$4:$AF$1001,AF所要量!$AG$4:$AG$1001,"",,))</f>
        <v>CKD</v>
      </c>
      <c r="H221" s="131"/>
      <c r="I221" s="132">
        <f>SUM(K221:N221)</f>
        <v>0</v>
      </c>
      <c r="J221" s="132">
        <f>SUM(O221:AM221)</f>
        <v>0</v>
      </c>
      <c r="K221" s="439">
        <f>CB221</f>
        <v>0</v>
      </c>
      <c r="L221" s="439">
        <f t="shared" ref="L221:L222" si="458">CC221</f>
        <v>0</v>
      </c>
      <c r="M221" s="439">
        <f t="shared" ref="M221:M222" si="459">CD221</f>
        <v>0</v>
      </c>
      <c r="N221" s="439">
        <f t="shared" ref="N221:N222" si="460">CE221</f>
        <v>0</v>
      </c>
      <c r="O221" s="330">
        <f>SUMIF(CKD!$F$4:$AH$4,O$10,CKD!$F$25:$AH$25)</f>
        <v>0</v>
      </c>
      <c r="P221" s="331">
        <f>SUMIF(CKD!$F$4:$AH$4,P$10,CKD!$F$25:$AH$25)</f>
        <v>0</v>
      </c>
      <c r="Q221" s="331">
        <f>SUMIF(CKD!$F$4:$AH$4,Q$10,CKD!$F$25:$AH$25)</f>
        <v>0</v>
      </c>
      <c r="R221" s="331">
        <f>SUMIF(CKD!$F$4:$AH$4,R$10,CKD!$F$25:$AH$25)</f>
        <v>0</v>
      </c>
      <c r="S221" s="331">
        <f>SUMIF(CKD!$F$4:$AH$4,S$10,CKD!$F$25:$AH$25)</f>
        <v>0</v>
      </c>
      <c r="T221" s="331">
        <f>SUMIF(CKD!$F$4:$AH$4,T$10,CKD!$F$25:$AH$25)</f>
        <v>0</v>
      </c>
      <c r="U221" s="331">
        <f>SUMIF(CKD!$F$4:$AH$4,U$10,CKD!$F$25:$AH$25)</f>
        <v>0</v>
      </c>
      <c r="V221" s="331">
        <f>SUMIF(CKD!$F$4:$AH$4,V$10,CKD!$F$25:$AH$25)</f>
        <v>0</v>
      </c>
      <c r="W221" s="331">
        <f>SUMIF(CKD!$F$4:$AH$4,W$10,CKD!$F$25:$AH$25)</f>
        <v>0</v>
      </c>
      <c r="X221" s="331">
        <f>SUMIF(CKD!$F$4:$AH$4,X$10,CKD!$F$25:$AH$25)</f>
        <v>0</v>
      </c>
      <c r="Y221" s="331">
        <f>SUMIF(CKD!$F$4:$AH$4,Y$10,CKD!$F$25:$AH$25)</f>
        <v>0</v>
      </c>
      <c r="Z221" s="331">
        <f>SUMIF(CKD!$F$4:$AH$4,Z$10,CKD!$F$25:$AH$25)</f>
        <v>0</v>
      </c>
      <c r="AA221" s="331">
        <f>SUMIF(CKD!$F$4:$AH$4,AA$10,CKD!$F$25:$AH$25)</f>
        <v>0</v>
      </c>
      <c r="AB221" s="331">
        <f>SUMIF(CKD!$F$4:$AH$4,AB$10,CKD!$F$25:$AH$25)</f>
        <v>0</v>
      </c>
      <c r="AC221" s="331">
        <f>SUMIF(CKD!$F$4:$AH$4,AC$10,CKD!$F$25:$AH$25)</f>
        <v>0</v>
      </c>
      <c r="AD221" s="331">
        <f>SUMIF(CKD!$F$4:$AH$4,AD$10,CKD!$F$25:$AH$25)</f>
        <v>0</v>
      </c>
      <c r="AE221" s="331">
        <f>SUMIF(CKD!$F$4:$AH$4,AE$10,CKD!$F$25:$AH$25)</f>
        <v>0</v>
      </c>
      <c r="AF221" s="331">
        <f>SUMIF(CKD!$F$4:$AH$4,AF$10,CKD!$F$25:$AH$25)</f>
        <v>0</v>
      </c>
      <c r="AG221" s="331">
        <f>SUMIF(CKD!$F$4:$AH$4,AG$10,CKD!$F$25:$AH$25)</f>
        <v>0</v>
      </c>
      <c r="AH221" s="331">
        <f>SUMIF(CKD!$F$4:$AH$4,AH$10,CKD!$F$25:$AH$25)</f>
        <v>0</v>
      </c>
      <c r="AI221" s="331">
        <f>SUMIF(CKD!$F$4:$AH$4,AI$10,CKD!$F$25:$AH$25)</f>
        <v>0</v>
      </c>
      <c r="AJ221" s="331">
        <f>SUMIF(CKD!$F$4:$AH$4,AJ$10,CKD!$F$25:$AH$25)</f>
        <v>0</v>
      </c>
      <c r="AK221" s="331">
        <f>SUMIF(CKD!$F$4:$AH$4,AK$10,CKD!$F$25:$AH$25)</f>
        <v>0</v>
      </c>
      <c r="AL221" s="331">
        <f>SUMIF(CKD!$F$4:$AH$4,AL$10,CKD!$F$25:$AH$25)</f>
        <v>0</v>
      </c>
      <c r="AM221" s="332">
        <f>SUMIF(CKD!$F$4:$AH$4,AM$10,CKD!$F$25:$AH$25)</f>
        <v>0</v>
      </c>
      <c r="AS221" s="2" t="str">
        <f>$A221&amp;"_"&amp;$B221</f>
        <v>50200MKS E000XA_CKD</v>
      </c>
      <c r="AT221" s="96"/>
      <c r="AU221" s="63"/>
      <c r="AW221" s="142"/>
      <c r="AX221" s="143"/>
      <c r="AY221" s="143"/>
      <c r="AZ221" s="143"/>
      <c r="BA221" s="143"/>
      <c r="BB221" s="143"/>
      <c r="BC221" s="143"/>
      <c r="BD221" s="143"/>
      <c r="BE221" s="143"/>
      <c r="BF221" s="143"/>
      <c r="BG221" s="143"/>
      <c r="BH221" s="143"/>
      <c r="BI221" s="143"/>
      <c r="BJ221" s="143"/>
      <c r="BK221" s="143"/>
      <c r="BL221" s="143"/>
      <c r="BM221" s="143"/>
      <c r="BN221" s="143"/>
      <c r="BO221" s="143"/>
      <c r="BP221" s="143"/>
      <c r="BQ221" s="143"/>
      <c r="BR221" s="143"/>
      <c r="BS221" s="143"/>
      <c r="BT221" s="143"/>
      <c r="BU221" s="143"/>
      <c r="BV221" s="143"/>
      <c r="BW221" s="143"/>
      <c r="BX221" s="143"/>
      <c r="BY221" s="143"/>
      <c r="BZ221" s="144"/>
      <c r="CB221" s="425">
        <f t="shared" ref="CB221:CB222" si="461">CG221</f>
        <v>0</v>
      </c>
      <c r="CC221" s="271">
        <f t="shared" ref="CC221:CC222" si="462">CH221</f>
        <v>0</v>
      </c>
      <c r="CD221" s="271">
        <f t="shared" ref="CD221:CD222" si="463">CI221</f>
        <v>0</v>
      </c>
      <c r="CE221" s="272">
        <f t="shared" ref="CE221:CE222" si="464">CJ221</f>
        <v>0</v>
      </c>
      <c r="CG221" s="418">
        <v>0</v>
      </c>
      <c r="CH221" s="416">
        <v>0</v>
      </c>
      <c r="CI221" s="416">
        <v>0</v>
      </c>
      <c r="CJ221" s="419">
        <v>0</v>
      </c>
    </row>
    <row r="222" spans="1:88" x14ac:dyDescent="0.35">
      <c r="A222" s="119"/>
      <c r="B222" s="6"/>
      <c r="C222" s="120"/>
      <c r="D222" s="134"/>
      <c r="E222" s="135"/>
      <c r="F222" s="135"/>
      <c r="G222" s="136" t="str">
        <f>IF(B221="CKD","","SP")</f>
        <v/>
      </c>
      <c r="H222" s="137"/>
      <c r="I222" s="138">
        <f>SUM(K222:N222)</f>
        <v>0</v>
      </c>
      <c r="J222" s="138">
        <f>SUM(O222:AM222)</f>
        <v>0</v>
      </c>
      <c r="K222" s="440">
        <f t="shared" ref="K222" si="465">CB222</f>
        <v>0</v>
      </c>
      <c r="L222" s="440">
        <f t="shared" si="458"/>
        <v>0</v>
      </c>
      <c r="M222" s="440">
        <f t="shared" si="459"/>
        <v>0</v>
      </c>
      <c r="N222" s="440">
        <f t="shared" si="460"/>
        <v>0</v>
      </c>
      <c r="O222" s="138"/>
      <c r="P222" s="138"/>
      <c r="Q222" s="138"/>
      <c r="R222" s="138"/>
      <c r="S222" s="138"/>
      <c r="T222" s="138"/>
      <c r="U222" s="138"/>
      <c r="V222" s="138"/>
      <c r="W222" s="138"/>
      <c r="X222" s="138"/>
      <c r="Y222" s="138"/>
      <c r="Z222" s="138"/>
      <c r="AA222" s="138"/>
      <c r="AB222" s="138"/>
      <c r="AC222" s="138"/>
      <c r="AD222" s="138"/>
      <c r="AE222" s="138"/>
      <c r="AF222" s="138"/>
      <c r="AG222" s="138"/>
      <c r="AH222" s="138"/>
      <c r="AI222" s="138"/>
      <c r="AJ222" s="138"/>
      <c r="AK222" s="138"/>
      <c r="AL222" s="138"/>
      <c r="AM222" s="139"/>
      <c r="AS222" s="2">
        <f>IF($B221="CKD",0,$A221&amp;"_"&amp;"SP")</f>
        <v>0</v>
      </c>
      <c r="AT222" s="38"/>
      <c r="AU222" s="62"/>
      <c r="AW222" s="145"/>
      <c r="AX222" s="38"/>
      <c r="AY222" s="38"/>
      <c r="AZ222" s="38"/>
      <c r="BA222" s="38"/>
      <c r="BB222" s="38"/>
      <c r="BC222" s="38"/>
      <c r="BD222" s="38"/>
      <c r="BE222" s="38"/>
      <c r="BF222" s="38"/>
      <c r="BG222" s="38"/>
      <c r="BH222" s="38"/>
      <c r="BI222" s="38"/>
      <c r="BJ222" s="38"/>
      <c r="BK222" s="38"/>
      <c r="BL222" s="38"/>
      <c r="BM222" s="38"/>
      <c r="BN222" s="38"/>
      <c r="BO222" s="38"/>
      <c r="BP222" s="38"/>
      <c r="BQ222" s="38"/>
      <c r="BR222" s="38"/>
      <c r="BS222" s="38"/>
      <c r="BT222" s="38"/>
      <c r="BU222" s="38"/>
      <c r="BV222" s="38"/>
      <c r="BW222" s="38"/>
      <c r="BX222" s="38"/>
      <c r="BY222" s="38"/>
      <c r="BZ222" s="146"/>
      <c r="CB222" s="426">
        <f t="shared" si="461"/>
        <v>0</v>
      </c>
      <c r="CC222" s="273">
        <f t="shared" si="462"/>
        <v>0</v>
      </c>
      <c r="CD222" s="273">
        <f t="shared" si="463"/>
        <v>0</v>
      </c>
      <c r="CE222" s="274">
        <f t="shared" si="464"/>
        <v>0</v>
      </c>
      <c r="CG222" s="420"/>
      <c r="CH222" s="417"/>
      <c r="CI222" s="417"/>
      <c r="CJ222" s="421"/>
    </row>
    <row r="223" spans="1:88" x14ac:dyDescent="0.35">
      <c r="A223" s="119"/>
      <c r="B223" s="6"/>
      <c r="C223" s="120"/>
      <c r="D223" s="121"/>
      <c r="E223" s="115"/>
      <c r="F223" s="115"/>
      <c r="G223" s="116" t="s">
        <v>2131</v>
      </c>
      <c r="H223" s="117"/>
      <c r="I223" s="113">
        <f>SUM(K223:N223)</f>
        <v>0</v>
      </c>
      <c r="J223" s="126">
        <f>SUM(O223:AM223)</f>
        <v>0</v>
      </c>
      <c r="K223" s="113">
        <f>SUM(K221:K222)</f>
        <v>0</v>
      </c>
      <c r="L223" s="113">
        <f t="shared" ref="L223:AM223" si="466">SUM(L221:L222)</f>
        <v>0</v>
      </c>
      <c r="M223" s="113">
        <f t="shared" si="466"/>
        <v>0</v>
      </c>
      <c r="N223" s="113">
        <f t="shared" si="466"/>
        <v>0</v>
      </c>
      <c r="O223" s="122">
        <f t="shared" si="466"/>
        <v>0</v>
      </c>
      <c r="P223" s="113">
        <f t="shared" si="466"/>
        <v>0</v>
      </c>
      <c r="Q223" s="113">
        <f t="shared" si="466"/>
        <v>0</v>
      </c>
      <c r="R223" s="113">
        <f t="shared" si="466"/>
        <v>0</v>
      </c>
      <c r="S223" s="113">
        <f t="shared" si="466"/>
        <v>0</v>
      </c>
      <c r="T223" s="113">
        <f t="shared" si="466"/>
        <v>0</v>
      </c>
      <c r="U223" s="113">
        <f t="shared" si="466"/>
        <v>0</v>
      </c>
      <c r="V223" s="113">
        <f t="shared" si="466"/>
        <v>0</v>
      </c>
      <c r="W223" s="113">
        <f t="shared" si="466"/>
        <v>0</v>
      </c>
      <c r="X223" s="113">
        <f t="shared" si="466"/>
        <v>0</v>
      </c>
      <c r="Y223" s="113">
        <f t="shared" si="466"/>
        <v>0</v>
      </c>
      <c r="Z223" s="113">
        <f t="shared" si="466"/>
        <v>0</v>
      </c>
      <c r="AA223" s="113">
        <f t="shared" si="466"/>
        <v>0</v>
      </c>
      <c r="AB223" s="113">
        <f t="shared" si="466"/>
        <v>0</v>
      </c>
      <c r="AC223" s="113">
        <f t="shared" si="466"/>
        <v>0</v>
      </c>
      <c r="AD223" s="113">
        <f t="shared" si="466"/>
        <v>0</v>
      </c>
      <c r="AE223" s="113">
        <f t="shared" si="466"/>
        <v>0</v>
      </c>
      <c r="AF223" s="113">
        <f t="shared" si="466"/>
        <v>0</v>
      </c>
      <c r="AG223" s="113">
        <f t="shared" si="466"/>
        <v>0</v>
      </c>
      <c r="AH223" s="113">
        <f t="shared" si="466"/>
        <v>0</v>
      </c>
      <c r="AI223" s="113">
        <f t="shared" si="466"/>
        <v>0</v>
      </c>
      <c r="AJ223" s="113">
        <f t="shared" si="466"/>
        <v>0</v>
      </c>
      <c r="AK223" s="113">
        <f t="shared" si="466"/>
        <v>0</v>
      </c>
      <c r="AL223" s="113">
        <f t="shared" si="466"/>
        <v>0</v>
      </c>
      <c r="AM223" s="118">
        <f t="shared" si="466"/>
        <v>0</v>
      </c>
      <c r="AS223" s="61"/>
      <c r="AT223" s="38"/>
      <c r="AU223" s="62"/>
      <c r="AW223" s="145"/>
      <c r="AX223" s="38"/>
      <c r="AY223" s="38"/>
      <c r="AZ223" s="38"/>
      <c r="BA223" s="38"/>
      <c r="BB223" s="38"/>
      <c r="BC223" s="38"/>
      <c r="BD223" s="38"/>
      <c r="BE223" s="38"/>
      <c r="BF223" s="38"/>
      <c r="BG223" s="38"/>
      <c r="BH223" s="38"/>
      <c r="BI223" s="38"/>
      <c r="BJ223" s="38"/>
      <c r="BK223" s="38"/>
      <c r="BL223" s="38"/>
      <c r="BM223" s="38"/>
      <c r="BN223" s="38"/>
      <c r="BO223" s="38"/>
      <c r="BP223" s="38"/>
      <c r="BQ223" s="38"/>
      <c r="BR223" s="38"/>
      <c r="BS223" s="38"/>
      <c r="BT223" s="38"/>
      <c r="BU223" s="38"/>
      <c r="BV223" s="38"/>
      <c r="BW223" s="38"/>
      <c r="BX223" s="38"/>
      <c r="BY223" s="38"/>
      <c r="BZ223" s="146"/>
      <c r="CB223" s="145"/>
      <c r="CC223" s="38"/>
      <c r="CD223" s="38"/>
      <c r="CE223" s="146"/>
      <c r="CG223" s="433">
        <v>0</v>
      </c>
      <c r="CH223" s="434">
        <v>0</v>
      </c>
      <c r="CI223" s="434">
        <v>0</v>
      </c>
      <c r="CJ223" s="435">
        <v>0</v>
      </c>
    </row>
    <row r="224" spans="1:88" x14ac:dyDescent="0.35">
      <c r="A224" s="48" t="s">
        <v>2088</v>
      </c>
      <c r="B224" s="6"/>
      <c r="C224" s="6"/>
      <c r="D224" s="22" t="s">
        <v>2058</v>
      </c>
      <c r="E224" s="304" t="s">
        <v>20</v>
      </c>
      <c r="F224" s="42"/>
      <c r="G224" s="25">
        <v>160</v>
      </c>
      <c r="H224" s="21"/>
      <c r="I224" s="26">
        <v>2</v>
      </c>
      <c r="J224" s="24">
        <f t="shared" ref="J224:J226" ca="1" si="467">SUM(K224:AM224)</f>
        <v>0</v>
      </c>
      <c r="K224" s="24">
        <f t="shared" ref="K224:AM224" ca="1" si="468">IF(AND($H224="優先L",$I224&gt;0),OFFSET(K223,0,$I224),0)</f>
        <v>0</v>
      </c>
      <c r="L224" s="24">
        <f t="shared" ca="1" si="468"/>
        <v>0</v>
      </c>
      <c r="M224" s="24">
        <f t="shared" ca="1" si="468"/>
        <v>0</v>
      </c>
      <c r="N224" s="24">
        <f t="shared" ca="1" si="468"/>
        <v>0</v>
      </c>
      <c r="O224" s="24">
        <f t="shared" ca="1" si="468"/>
        <v>0</v>
      </c>
      <c r="P224" s="24">
        <f t="shared" ca="1" si="468"/>
        <v>0</v>
      </c>
      <c r="Q224" s="24">
        <f t="shared" ca="1" si="468"/>
        <v>0</v>
      </c>
      <c r="R224" s="24">
        <f t="shared" ca="1" si="468"/>
        <v>0</v>
      </c>
      <c r="S224" s="24">
        <f t="shared" ca="1" si="468"/>
        <v>0</v>
      </c>
      <c r="T224" s="24">
        <f t="shared" ca="1" si="468"/>
        <v>0</v>
      </c>
      <c r="U224" s="24">
        <f t="shared" ca="1" si="468"/>
        <v>0</v>
      </c>
      <c r="V224" s="24">
        <f t="shared" ca="1" si="468"/>
        <v>0</v>
      </c>
      <c r="W224" s="24">
        <f t="shared" ca="1" si="468"/>
        <v>0</v>
      </c>
      <c r="X224" s="24">
        <f t="shared" ca="1" si="468"/>
        <v>0</v>
      </c>
      <c r="Y224" s="24">
        <f t="shared" ca="1" si="468"/>
        <v>0</v>
      </c>
      <c r="Z224" s="24">
        <f t="shared" ca="1" si="468"/>
        <v>0</v>
      </c>
      <c r="AA224" s="24">
        <f t="shared" ca="1" si="468"/>
        <v>0</v>
      </c>
      <c r="AB224" s="24">
        <f t="shared" ca="1" si="468"/>
        <v>0</v>
      </c>
      <c r="AC224" s="24">
        <f t="shared" ca="1" si="468"/>
        <v>0</v>
      </c>
      <c r="AD224" s="24">
        <f t="shared" ca="1" si="468"/>
        <v>0</v>
      </c>
      <c r="AE224" s="24">
        <f t="shared" ca="1" si="468"/>
        <v>0</v>
      </c>
      <c r="AF224" s="24">
        <f t="shared" ca="1" si="468"/>
        <v>0</v>
      </c>
      <c r="AG224" s="24">
        <f t="shared" ca="1" si="468"/>
        <v>0</v>
      </c>
      <c r="AH224" s="24">
        <f t="shared" ca="1" si="468"/>
        <v>0</v>
      </c>
      <c r="AI224" s="24">
        <f t="shared" ca="1" si="468"/>
        <v>0</v>
      </c>
      <c r="AJ224" s="24">
        <f t="shared" ca="1" si="468"/>
        <v>0</v>
      </c>
      <c r="AK224" s="24">
        <f t="shared" ca="1" si="468"/>
        <v>0</v>
      </c>
      <c r="AL224" s="24">
        <f t="shared" ca="1" si="468"/>
        <v>0</v>
      </c>
      <c r="AM224" s="49">
        <f t="shared" ca="1" si="468"/>
        <v>0</v>
      </c>
      <c r="AS224" s="61"/>
      <c r="AT224" s="5" t="str">
        <f t="shared" ref="AT224" si="469">IF(G224&gt;0,E224,"")</f>
        <v>MC</v>
      </c>
      <c r="AU224" s="62"/>
      <c r="AW224" s="145"/>
      <c r="AX224" s="38"/>
      <c r="AY224" s="38"/>
      <c r="AZ224" s="38"/>
      <c r="BA224" s="38"/>
      <c r="BB224" s="38"/>
      <c r="BC224" s="38"/>
      <c r="BD224" s="38"/>
      <c r="BE224" s="38"/>
      <c r="BF224" s="38"/>
      <c r="BG224" s="38"/>
      <c r="BH224" s="38"/>
      <c r="BI224" s="38"/>
      <c r="BJ224" s="38"/>
      <c r="BK224" s="38"/>
      <c r="BL224" s="38"/>
      <c r="BM224" s="38"/>
      <c r="BN224" s="38"/>
      <c r="BO224" s="38"/>
      <c r="BP224" s="38"/>
      <c r="BQ224" s="38"/>
      <c r="BR224" s="38"/>
      <c r="BS224" s="38"/>
      <c r="BT224" s="38"/>
      <c r="BU224" s="38"/>
      <c r="BV224" s="38"/>
      <c r="BW224" s="38"/>
      <c r="BX224" s="38"/>
      <c r="BY224" s="38"/>
      <c r="BZ224" s="146"/>
      <c r="CB224" s="145"/>
      <c r="CC224" s="38"/>
      <c r="CD224" s="38"/>
      <c r="CE224" s="146"/>
      <c r="CG224" s="433">
        <v>0</v>
      </c>
      <c r="CH224" s="434">
        <v>0</v>
      </c>
      <c r="CI224" s="434">
        <v>0</v>
      </c>
      <c r="CJ224" s="435">
        <v>0</v>
      </c>
    </row>
    <row r="225" spans="1:88" x14ac:dyDescent="0.35">
      <c r="A225" s="50" t="str">
        <f>MID(A221,1,5)</f>
        <v>50200</v>
      </c>
      <c r="B225" s="6"/>
      <c r="C225" s="6"/>
      <c r="D225" s="6"/>
      <c r="E225" s="304" t="s">
        <v>78</v>
      </c>
      <c r="F225" s="42"/>
      <c r="G225" s="25">
        <v>130</v>
      </c>
      <c r="H225" s="21" t="s">
        <v>2052</v>
      </c>
      <c r="I225" s="26">
        <v>2</v>
      </c>
      <c r="J225" s="24">
        <f t="shared" ca="1" si="467"/>
        <v>0</v>
      </c>
      <c r="K225" s="24">
        <f t="shared" ref="K225:AM225" ca="1" si="470">IF(AND($H225="優先L",$I225&gt;0),OFFSET(K223,0,$I225),0)</f>
        <v>0</v>
      </c>
      <c r="L225" s="24">
        <f t="shared" ca="1" si="470"/>
        <v>0</v>
      </c>
      <c r="M225" s="24">
        <f t="shared" ca="1" si="470"/>
        <v>0</v>
      </c>
      <c r="N225" s="24">
        <f t="shared" ca="1" si="470"/>
        <v>0</v>
      </c>
      <c r="O225" s="24">
        <f t="shared" ca="1" si="470"/>
        <v>0</v>
      </c>
      <c r="P225" s="24">
        <f t="shared" ca="1" si="470"/>
        <v>0</v>
      </c>
      <c r="Q225" s="24">
        <f t="shared" ca="1" si="470"/>
        <v>0</v>
      </c>
      <c r="R225" s="24">
        <f t="shared" ca="1" si="470"/>
        <v>0</v>
      </c>
      <c r="S225" s="24">
        <f t="shared" ca="1" si="470"/>
        <v>0</v>
      </c>
      <c r="T225" s="24">
        <f t="shared" ca="1" si="470"/>
        <v>0</v>
      </c>
      <c r="U225" s="24">
        <f t="shared" ca="1" si="470"/>
        <v>0</v>
      </c>
      <c r="V225" s="24">
        <f t="shared" ca="1" si="470"/>
        <v>0</v>
      </c>
      <c r="W225" s="24">
        <f t="shared" ca="1" si="470"/>
        <v>0</v>
      </c>
      <c r="X225" s="24">
        <f t="shared" ca="1" si="470"/>
        <v>0</v>
      </c>
      <c r="Y225" s="24">
        <f t="shared" ca="1" si="470"/>
        <v>0</v>
      </c>
      <c r="Z225" s="24">
        <f t="shared" ca="1" si="470"/>
        <v>0</v>
      </c>
      <c r="AA225" s="24">
        <f t="shared" ca="1" si="470"/>
        <v>0</v>
      </c>
      <c r="AB225" s="24">
        <f t="shared" ca="1" si="470"/>
        <v>0</v>
      </c>
      <c r="AC225" s="24">
        <f t="shared" ca="1" si="470"/>
        <v>0</v>
      </c>
      <c r="AD225" s="24">
        <f t="shared" ca="1" si="470"/>
        <v>0</v>
      </c>
      <c r="AE225" s="24">
        <f t="shared" ca="1" si="470"/>
        <v>0</v>
      </c>
      <c r="AF225" s="24">
        <f t="shared" ca="1" si="470"/>
        <v>0</v>
      </c>
      <c r="AG225" s="24">
        <f t="shared" ca="1" si="470"/>
        <v>0</v>
      </c>
      <c r="AH225" s="24">
        <f t="shared" ca="1" si="470"/>
        <v>0</v>
      </c>
      <c r="AI225" s="24">
        <f t="shared" ca="1" si="470"/>
        <v>0</v>
      </c>
      <c r="AJ225" s="24">
        <f t="shared" ca="1" si="470"/>
        <v>0</v>
      </c>
      <c r="AK225" s="24">
        <f t="shared" ca="1" si="470"/>
        <v>0</v>
      </c>
      <c r="AL225" s="24">
        <f t="shared" ca="1" si="470"/>
        <v>0</v>
      </c>
      <c r="AM225" s="49">
        <f t="shared" ca="1" si="470"/>
        <v>0</v>
      </c>
      <c r="AS225" s="61"/>
      <c r="AT225" s="6" t="str">
        <f t="shared" si="370"/>
        <v>溶接1</v>
      </c>
      <c r="AU225" s="62"/>
      <c r="AW225" s="145"/>
      <c r="AX225" s="38"/>
      <c r="AY225" s="38"/>
      <c r="AZ225" s="38"/>
      <c r="BA225" s="38"/>
      <c r="BB225" s="38"/>
      <c r="BC225" s="38"/>
      <c r="BD225" s="38"/>
      <c r="BE225" s="38"/>
      <c r="BF225" s="38"/>
      <c r="BG225" s="38"/>
      <c r="BH225" s="38"/>
      <c r="BI225" s="38"/>
      <c r="BJ225" s="38"/>
      <c r="BK225" s="38"/>
      <c r="BL225" s="38"/>
      <c r="BM225" s="38"/>
      <c r="BN225" s="38"/>
      <c r="BO225" s="38"/>
      <c r="BP225" s="38"/>
      <c r="BQ225" s="38"/>
      <c r="BR225" s="38"/>
      <c r="BS225" s="38"/>
      <c r="BT225" s="38"/>
      <c r="BU225" s="38"/>
      <c r="BV225" s="38"/>
      <c r="BW225" s="38"/>
      <c r="BX225" s="38"/>
      <c r="BY225" s="38"/>
      <c r="BZ225" s="146"/>
      <c r="CB225" s="145"/>
      <c r="CC225" s="38"/>
      <c r="CD225" s="38"/>
      <c r="CE225" s="146"/>
      <c r="CG225" s="433">
        <v>0</v>
      </c>
      <c r="CH225" s="434">
        <v>0</v>
      </c>
      <c r="CI225" s="434">
        <v>0</v>
      </c>
      <c r="CJ225" s="435">
        <v>0</v>
      </c>
    </row>
    <row r="226" spans="1:88" x14ac:dyDescent="0.35">
      <c r="A226" s="50" t="str">
        <f>MID(A221,6,3)&amp;"-"&amp;MID(A221,10,4)</f>
        <v>MKS-E000</v>
      </c>
      <c r="B226" s="6"/>
      <c r="C226" s="6"/>
      <c r="D226" s="7"/>
      <c r="E226" s="304" t="s">
        <v>79</v>
      </c>
      <c r="F226" s="42"/>
      <c r="G226" s="25"/>
      <c r="H226" s="21"/>
      <c r="I226" s="26"/>
      <c r="J226" s="24">
        <f t="shared" ca="1" si="467"/>
        <v>0</v>
      </c>
      <c r="K226" s="24">
        <f t="shared" ref="K226:AM226" ca="1" si="471">IF(AND($H226="優先L",$I226&gt;0),OFFSET(K223,0,$I226),0)</f>
        <v>0</v>
      </c>
      <c r="L226" s="24">
        <f t="shared" ca="1" si="471"/>
        <v>0</v>
      </c>
      <c r="M226" s="24">
        <f t="shared" ca="1" si="471"/>
        <v>0</v>
      </c>
      <c r="N226" s="24">
        <f t="shared" ca="1" si="471"/>
        <v>0</v>
      </c>
      <c r="O226" s="24">
        <f t="shared" ca="1" si="471"/>
        <v>0</v>
      </c>
      <c r="P226" s="24">
        <f t="shared" ca="1" si="471"/>
        <v>0</v>
      </c>
      <c r="Q226" s="24">
        <f t="shared" ca="1" si="471"/>
        <v>0</v>
      </c>
      <c r="R226" s="24">
        <f t="shared" ca="1" si="471"/>
        <v>0</v>
      </c>
      <c r="S226" s="24">
        <f t="shared" ca="1" si="471"/>
        <v>0</v>
      </c>
      <c r="T226" s="24">
        <f t="shared" ca="1" si="471"/>
        <v>0</v>
      </c>
      <c r="U226" s="24">
        <f t="shared" ca="1" si="471"/>
        <v>0</v>
      </c>
      <c r="V226" s="24">
        <f t="shared" ca="1" si="471"/>
        <v>0</v>
      </c>
      <c r="W226" s="24">
        <f t="shared" ca="1" si="471"/>
        <v>0</v>
      </c>
      <c r="X226" s="24">
        <f t="shared" ca="1" si="471"/>
        <v>0</v>
      </c>
      <c r="Y226" s="24">
        <f t="shared" ca="1" si="471"/>
        <v>0</v>
      </c>
      <c r="Z226" s="24">
        <f t="shared" ca="1" si="471"/>
        <v>0</v>
      </c>
      <c r="AA226" s="24">
        <f t="shared" ca="1" si="471"/>
        <v>0</v>
      </c>
      <c r="AB226" s="24">
        <f t="shared" ca="1" si="471"/>
        <v>0</v>
      </c>
      <c r="AC226" s="24">
        <f t="shared" ca="1" si="471"/>
        <v>0</v>
      </c>
      <c r="AD226" s="24">
        <f t="shared" ca="1" si="471"/>
        <v>0</v>
      </c>
      <c r="AE226" s="24">
        <f t="shared" ca="1" si="471"/>
        <v>0</v>
      </c>
      <c r="AF226" s="24">
        <f t="shared" ca="1" si="471"/>
        <v>0</v>
      </c>
      <c r="AG226" s="24">
        <f t="shared" ca="1" si="471"/>
        <v>0</v>
      </c>
      <c r="AH226" s="24">
        <f t="shared" ca="1" si="471"/>
        <v>0</v>
      </c>
      <c r="AI226" s="24">
        <f t="shared" ca="1" si="471"/>
        <v>0</v>
      </c>
      <c r="AJ226" s="24">
        <f t="shared" ca="1" si="471"/>
        <v>0</v>
      </c>
      <c r="AK226" s="24">
        <f t="shared" ca="1" si="471"/>
        <v>0</v>
      </c>
      <c r="AL226" s="24">
        <f t="shared" ca="1" si="471"/>
        <v>0</v>
      </c>
      <c r="AM226" s="49">
        <f t="shared" ca="1" si="471"/>
        <v>0</v>
      </c>
      <c r="AS226" s="61"/>
      <c r="AT226" s="7" t="str">
        <f t="shared" si="370"/>
        <v/>
      </c>
      <c r="AU226" s="62"/>
      <c r="AW226" s="145"/>
      <c r="AX226" s="38"/>
      <c r="AY226" s="38"/>
      <c r="AZ226" s="38"/>
      <c r="BA226" s="38"/>
      <c r="BB226" s="38"/>
      <c r="BC226" s="38"/>
      <c r="BD226" s="38"/>
      <c r="BE226" s="38"/>
      <c r="BF226" s="38"/>
      <c r="BG226" s="38"/>
      <c r="BH226" s="38"/>
      <c r="BI226" s="38"/>
      <c r="BJ226" s="38"/>
      <c r="BK226" s="38"/>
      <c r="BL226" s="38"/>
      <c r="BM226" s="38"/>
      <c r="BN226" s="38"/>
      <c r="BO226" s="38"/>
      <c r="BP226" s="38"/>
      <c r="BQ226" s="38"/>
      <c r="BR226" s="38"/>
      <c r="BS226" s="38"/>
      <c r="BT226" s="38"/>
      <c r="BU226" s="38"/>
      <c r="BV226" s="38"/>
      <c r="BW226" s="38"/>
      <c r="BX226" s="38"/>
      <c r="BY226" s="38"/>
      <c r="BZ226" s="146"/>
      <c r="CB226" s="145"/>
      <c r="CC226" s="38"/>
      <c r="CD226" s="38"/>
      <c r="CE226" s="146"/>
      <c r="CG226" s="433">
        <v>0</v>
      </c>
      <c r="CH226" s="434">
        <v>0</v>
      </c>
      <c r="CI226" s="434">
        <v>0</v>
      </c>
      <c r="CJ226" s="435">
        <v>0</v>
      </c>
    </row>
    <row r="227" spans="1:88" x14ac:dyDescent="0.35">
      <c r="A227" s="48"/>
      <c r="B227" s="6"/>
      <c r="C227" s="6"/>
      <c r="D227" s="22" t="s">
        <v>2132</v>
      </c>
      <c r="E227" s="2" t="str">
        <f>E224</f>
        <v>MC</v>
      </c>
      <c r="F227" s="5"/>
      <c r="G227" s="5"/>
      <c r="H227" s="27" t="s">
        <v>2055</v>
      </c>
      <c r="I227" s="5"/>
      <c r="J227" s="550">
        <f>SUM(K227:AM229)</f>
        <v>0</v>
      </c>
      <c r="K227" s="29"/>
      <c r="L227" s="29"/>
      <c r="M227" s="29"/>
      <c r="N227" s="29"/>
      <c r="O227" s="29"/>
      <c r="P227" s="29"/>
      <c r="Q227" s="29"/>
      <c r="R227" s="29"/>
      <c r="S227" s="29"/>
      <c r="T227" s="29"/>
      <c r="U227" s="29"/>
      <c r="V227" s="29"/>
      <c r="W227" s="29"/>
      <c r="X227" s="29"/>
      <c r="Y227" s="29"/>
      <c r="Z227" s="29"/>
      <c r="AA227" s="29"/>
      <c r="AB227" s="29"/>
      <c r="AC227" s="29"/>
      <c r="AD227" s="29"/>
      <c r="AE227" s="29"/>
      <c r="AF227" s="29"/>
      <c r="AG227" s="29"/>
      <c r="AH227" s="29"/>
      <c r="AI227" s="29"/>
      <c r="AJ227" s="29"/>
      <c r="AK227" s="29"/>
      <c r="AL227" s="29"/>
      <c r="AM227" s="51"/>
      <c r="AS227" s="61"/>
      <c r="AT227" s="38"/>
      <c r="AU227" s="62"/>
      <c r="AW227" s="145"/>
      <c r="AX227" s="38"/>
      <c r="AY227" s="38"/>
      <c r="AZ227" s="38"/>
      <c r="BA227" s="38"/>
      <c r="BB227" s="38"/>
      <c r="BC227" s="38"/>
      <c r="BD227" s="38"/>
      <c r="BE227" s="38"/>
      <c r="BF227" s="38"/>
      <c r="BG227" s="38"/>
      <c r="BH227" s="38"/>
      <c r="BI227" s="38"/>
      <c r="BJ227" s="38"/>
      <c r="BK227" s="38"/>
      <c r="BL227" s="38"/>
      <c r="BM227" s="38"/>
      <c r="BN227" s="38"/>
      <c r="BO227" s="38"/>
      <c r="BP227" s="38"/>
      <c r="BQ227" s="38"/>
      <c r="BR227" s="38"/>
      <c r="BS227" s="38"/>
      <c r="BT227" s="38"/>
      <c r="BU227" s="38"/>
      <c r="BV227" s="38"/>
      <c r="BW227" s="38"/>
      <c r="BX227" s="38"/>
      <c r="BY227" s="38"/>
      <c r="BZ227" s="146"/>
      <c r="CB227" s="145"/>
      <c r="CC227" s="38"/>
      <c r="CD227" s="38"/>
      <c r="CE227" s="146"/>
      <c r="CG227" s="430"/>
      <c r="CH227" s="9"/>
      <c r="CI227" s="9"/>
      <c r="CJ227" s="431"/>
    </row>
    <row r="228" spans="1:88" x14ac:dyDescent="0.35">
      <c r="A228" s="48"/>
      <c r="B228" s="7"/>
      <c r="C228" s="7"/>
      <c r="D228" s="444" t="s">
        <v>2376</v>
      </c>
      <c r="E228" s="2" t="str">
        <f>E225</f>
        <v>溶接1</v>
      </c>
      <c r="F228" s="6"/>
      <c r="G228" s="6"/>
      <c r="H228" s="27" t="s">
        <v>2055</v>
      </c>
      <c r="I228" s="6"/>
      <c r="J228" s="551"/>
      <c r="K228" s="30"/>
      <c r="L228" s="30"/>
      <c r="M228" s="30"/>
      <c r="N228" s="30"/>
      <c r="O228" s="30"/>
      <c r="P228" s="30"/>
      <c r="Q228" s="30"/>
      <c r="R228" s="30"/>
      <c r="S228" s="30"/>
      <c r="T228" s="30"/>
      <c r="U228" s="30"/>
      <c r="V228" s="30"/>
      <c r="W228" s="30"/>
      <c r="X228" s="30"/>
      <c r="Y228" s="30"/>
      <c r="Z228" s="30"/>
      <c r="AA228" s="30"/>
      <c r="AB228" s="30"/>
      <c r="AC228" s="30"/>
      <c r="AD228" s="30"/>
      <c r="AE228" s="30"/>
      <c r="AF228" s="30"/>
      <c r="AG228" s="30"/>
      <c r="AH228" s="30"/>
      <c r="AI228" s="30"/>
      <c r="AJ228" s="30"/>
      <c r="AK228" s="30"/>
      <c r="AL228" s="30"/>
      <c r="AM228" s="52"/>
      <c r="AS228" s="61"/>
      <c r="AT228" s="38"/>
      <c r="AU228" s="62"/>
      <c r="AW228" s="145"/>
      <c r="AX228" s="38"/>
      <c r="AY228" s="38"/>
      <c r="AZ228" s="38"/>
      <c r="BA228" s="38"/>
      <c r="BB228" s="38"/>
      <c r="BC228" s="38"/>
      <c r="BD228" s="38"/>
      <c r="BE228" s="38"/>
      <c r="BF228" s="38"/>
      <c r="BG228" s="38"/>
      <c r="BH228" s="38"/>
      <c r="BI228" s="38"/>
      <c r="BJ228" s="38"/>
      <c r="BK228" s="38"/>
      <c r="BL228" s="38"/>
      <c r="BM228" s="38"/>
      <c r="BN228" s="38"/>
      <c r="BO228" s="38"/>
      <c r="BP228" s="38"/>
      <c r="BQ228" s="38"/>
      <c r="BR228" s="38"/>
      <c r="BS228" s="38"/>
      <c r="BT228" s="38"/>
      <c r="BU228" s="38"/>
      <c r="BV228" s="38"/>
      <c r="BW228" s="38"/>
      <c r="BX228" s="38"/>
      <c r="BY228" s="38"/>
      <c r="BZ228" s="146"/>
      <c r="CB228" s="145"/>
      <c r="CC228" s="38"/>
      <c r="CD228" s="38"/>
      <c r="CE228" s="146"/>
      <c r="CG228" s="430"/>
      <c r="CH228" s="9"/>
      <c r="CI228" s="9"/>
      <c r="CJ228" s="431"/>
    </row>
    <row r="229" spans="1:88" x14ac:dyDescent="0.35">
      <c r="A229" s="399">
        <f>COUNTIF(AT224:AT226,B229)</f>
        <v>1</v>
      </c>
      <c r="B229" s="308" t="str">
        <f>設定!$F$4</f>
        <v>MC</v>
      </c>
      <c r="C229" s="308" t="str">
        <f>IF(COUNTIF('PLAN-MC'!$AO$6:$AO$117,B229&amp;"_"&amp;A221&amp;"_"&amp;B221)&gt;0,"計画コード有",IF(COUNTIF('PLAN-MC'!$AO$6:$AO$117,B229&amp;"_"&amp;A221&amp;"_"&amp;B221)&gt;1,"ﾀﾞﾌﾞﾘ有","未反映"))</f>
        <v>未反映</v>
      </c>
      <c r="D229" s="7"/>
      <c r="E229" s="2" t="str">
        <f>E226</f>
        <v>マルチ</v>
      </c>
      <c r="F229" s="7"/>
      <c r="G229" s="7"/>
      <c r="H229" s="27"/>
      <c r="I229" s="7"/>
      <c r="J229" s="552"/>
      <c r="K229" s="31"/>
      <c r="L229" s="31"/>
      <c r="M229" s="31"/>
      <c r="N229" s="31"/>
      <c r="O229" s="31"/>
      <c r="P229" s="31"/>
      <c r="Q229" s="31"/>
      <c r="R229" s="31"/>
      <c r="S229" s="31"/>
      <c r="T229" s="31"/>
      <c r="U229" s="31"/>
      <c r="V229" s="31"/>
      <c r="W229" s="31"/>
      <c r="X229" s="31"/>
      <c r="Y229" s="31"/>
      <c r="Z229" s="31"/>
      <c r="AA229" s="31"/>
      <c r="AB229" s="31"/>
      <c r="AC229" s="31"/>
      <c r="AD229" s="31"/>
      <c r="AE229" s="31"/>
      <c r="AF229" s="31"/>
      <c r="AG229" s="31"/>
      <c r="AH229" s="31"/>
      <c r="AI229" s="31"/>
      <c r="AJ229" s="31"/>
      <c r="AK229" s="31"/>
      <c r="AL229" s="31"/>
      <c r="AM229" s="53"/>
      <c r="AS229" s="61"/>
      <c r="AT229" s="38"/>
      <c r="AU229" s="62"/>
      <c r="AW229" s="145"/>
      <c r="AX229" s="38"/>
      <c r="AY229" s="38"/>
      <c r="AZ229" s="38"/>
      <c r="BA229" s="38"/>
      <c r="BB229" s="38"/>
      <c r="BC229" s="38"/>
      <c r="BD229" s="38"/>
      <c r="BE229" s="38"/>
      <c r="BF229" s="38"/>
      <c r="BG229" s="38"/>
      <c r="BH229" s="38"/>
      <c r="BI229" s="38"/>
      <c r="BJ229" s="38"/>
      <c r="BK229" s="38"/>
      <c r="BL229" s="38"/>
      <c r="BM229" s="38"/>
      <c r="BN229" s="38"/>
      <c r="BO229" s="38"/>
      <c r="BP229" s="38"/>
      <c r="BQ229" s="38"/>
      <c r="BR229" s="38"/>
      <c r="BS229" s="38"/>
      <c r="BT229" s="38"/>
      <c r="BU229" s="38"/>
      <c r="BV229" s="38"/>
      <c r="BW229" s="38"/>
      <c r="BX229" s="38"/>
      <c r="BY229" s="38"/>
      <c r="BZ229" s="146"/>
      <c r="CB229" s="145"/>
      <c r="CC229" s="38"/>
      <c r="CD229" s="38"/>
      <c r="CE229" s="146"/>
      <c r="CG229" s="430"/>
      <c r="CH229" s="9"/>
      <c r="CI229" s="9"/>
      <c r="CJ229" s="431"/>
    </row>
    <row r="230" spans="1:88" x14ac:dyDescent="0.35">
      <c r="A230" s="399">
        <f>COUNTIF(AT224:AT226,B230)</f>
        <v>1</v>
      </c>
      <c r="B230" s="308" t="str">
        <f>設定!$F$5</f>
        <v>溶接1</v>
      </c>
      <c r="C230" s="308" t="str">
        <f>IF(COUNTIF('PLAN-溶接1'!$AO$6:$AO$108,B230&amp;"_"&amp;A221&amp;"_"&amp;B221)&gt;0,"計画コード有",IF(COUNTIF('PLAN-溶接1'!$AO$6:$AO$108,B230&amp;"_"&amp;A221&amp;"_"&amp;B221)&gt;1,"ﾀﾞﾌﾞﾘ有","未反映"))</f>
        <v>未反映</v>
      </c>
      <c r="D230" s="22" t="s">
        <v>2133</v>
      </c>
      <c r="E230" s="2" t="str">
        <f>E224</f>
        <v>MC</v>
      </c>
      <c r="F230" s="5"/>
      <c r="G230" s="5"/>
      <c r="H230" s="27" t="s">
        <v>2055</v>
      </c>
      <c r="I230" s="5"/>
      <c r="J230" s="32">
        <f t="shared" ref="J230:J235" si="472">SUM(K230:AM230)</f>
        <v>0</v>
      </c>
      <c r="K230" s="441">
        <f>CB230</f>
        <v>0</v>
      </c>
      <c r="L230" s="441">
        <f t="shared" ref="L230:L232" si="473">CC230</f>
        <v>0</v>
      </c>
      <c r="M230" s="441">
        <f t="shared" ref="M230:M232" si="474">CD230</f>
        <v>0</v>
      </c>
      <c r="N230" s="441">
        <f t="shared" ref="N230:N232" si="475">CE230</f>
        <v>0</v>
      </c>
      <c r="O230" s="29"/>
      <c r="P230" s="29"/>
      <c r="Q230" s="29"/>
      <c r="R230" s="29"/>
      <c r="S230" s="29"/>
      <c r="T230" s="29"/>
      <c r="U230" s="29"/>
      <c r="V230" s="29"/>
      <c r="W230" s="29"/>
      <c r="X230" s="29"/>
      <c r="Y230" s="29"/>
      <c r="Z230" s="29"/>
      <c r="AA230" s="29"/>
      <c r="AB230" s="29"/>
      <c r="AC230" s="29"/>
      <c r="AD230" s="29"/>
      <c r="AE230" s="29"/>
      <c r="AF230" s="29"/>
      <c r="AG230" s="29"/>
      <c r="AH230" s="29"/>
      <c r="AI230" s="29"/>
      <c r="AJ230" s="29"/>
      <c r="AK230" s="29"/>
      <c r="AL230" s="29"/>
      <c r="AM230" s="51"/>
      <c r="AS230" s="61"/>
      <c r="AT230" s="38"/>
      <c r="AU230" s="62"/>
      <c r="AW230" s="145"/>
      <c r="AX230" s="38"/>
      <c r="AY230" s="38"/>
      <c r="AZ230" s="38"/>
      <c r="BA230" s="38"/>
      <c r="BB230" s="38"/>
      <c r="BC230" s="38"/>
      <c r="BD230" s="38"/>
      <c r="BE230" s="38"/>
      <c r="BF230" s="38"/>
      <c r="BG230" s="38"/>
      <c r="BH230" s="38"/>
      <c r="BI230" s="38"/>
      <c r="BJ230" s="38"/>
      <c r="BK230" s="38"/>
      <c r="BL230" s="38"/>
      <c r="BM230" s="38"/>
      <c r="BN230" s="38"/>
      <c r="BO230" s="38"/>
      <c r="BP230" s="38"/>
      <c r="BQ230" s="38"/>
      <c r="BR230" s="38"/>
      <c r="BS230" s="38"/>
      <c r="BT230" s="38"/>
      <c r="BU230" s="38"/>
      <c r="BV230" s="38"/>
      <c r="BW230" s="38"/>
      <c r="BX230" s="38"/>
      <c r="BY230" s="38"/>
      <c r="BZ230" s="146"/>
      <c r="CB230" s="427">
        <f t="shared" ref="CB230:CB232" si="476">CG227+CG230</f>
        <v>0</v>
      </c>
      <c r="CC230" s="428">
        <f t="shared" ref="CC230:CC232" si="477">CH227+CH230</f>
        <v>0</v>
      </c>
      <c r="CD230" s="428">
        <f t="shared" ref="CD230:CD232" si="478">CI227+CI230</f>
        <v>0</v>
      </c>
      <c r="CE230" s="429">
        <f t="shared" ref="CE230:CE232" si="479">CJ227+CJ230</f>
        <v>0</v>
      </c>
      <c r="CG230" s="430"/>
      <c r="CH230" s="9"/>
      <c r="CI230" s="9"/>
      <c r="CJ230" s="431"/>
    </row>
    <row r="231" spans="1:88" x14ac:dyDescent="0.35">
      <c r="A231" s="399">
        <f>COUNTIF(AT224:AT226,B231)</f>
        <v>0</v>
      </c>
      <c r="B231" s="308" t="str">
        <f>設定!$F$6</f>
        <v>マルチ</v>
      </c>
      <c r="C231" s="308" t="str">
        <f>IF(COUNTIF('PLAN-マルチ'!$AO$29:$AO$125,B231&amp;"_"&amp;A221&amp;"_"&amp;B221)&gt;0,"計画コード有",IF(COUNTIF('PLAN-マルチ'!$AO$29:$AO$125,B231&amp;"_"&amp;A221&amp;"_"&amp;B221)&gt;1,"ﾀﾞﾌﾞﾘ有","未反映"))</f>
        <v>未反映</v>
      </c>
      <c r="D231" s="445" t="s">
        <v>2377</v>
      </c>
      <c r="E231" s="2" t="str">
        <f>E225</f>
        <v>溶接1</v>
      </c>
      <c r="F231" s="6"/>
      <c r="G231" s="6"/>
      <c r="H231" s="27" t="s">
        <v>2055</v>
      </c>
      <c r="I231" s="6"/>
      <c r="J231" s="33">
        <f t="shared" si="472"/>
        <v>0</v>
      </c>
      <c r="K231" s="442">
        <f t="shared" ref="K231:K232" si="480">CB231</f>
        <v>0</v>
      </c>
      <c r="L231" s="442">
        <f t="shared" si="473"/>
        <v>0</v>
      </c>
      <c r="M231" s="442">
        <f t="shared" si="474"/>
        <v>0</v>
      </c>
      <c r="N231" s="442">
        <f t="shared" si="475"/>
        <v>0</v>
      </c>
      <c r="O231" s="30"/>
      <c r="P231" s="30"/>
      <c r="Q231" s="30"/>
      <c r="R231" s="30"/>
      <c r="S231" s="30"/>
      <c r="T231" s="30"/>
      <c r="U231" s="30"/>
      <c r="V231" s="30"/>
      <c r="W231" s="30"/>
      <c r="X231" s="30"/>
      <c r="Y231" s="30"/>
      <c r="Z231" s="30"/>
      <c r="AA231" s="30"/>
      <c r="AB231" s="30"/>
      <c r="AC231" s="30"/>
      <c r="AD231" s="30"/>
      <c r="AE231" s="30"/>
      <c r="AF231" s="30"/>
      <c r="AG231" s="30"/>
      <c r="AH231" s="30"/>
      <c r="AI231" s="30"/>
      <c r="AJ231" s="30"/>
      <c r="AK231" s="30"/>
      <c r="AL231" s="30"/>
      <c r="AM231" s="52"/>
      <c r="AS231" s="61"/>
      <c r="AT231" s="38"/>
      <c r="AU231" s="62"/>
      <c r="AW231" s="145"/>
      <c r="AX231" s="38"/>
      <c r="AY231" s="38"/>
      <c r="AZ231" s="38"/>
      <c r="BA231" s="38"/>
      <c r="BB231" s="38"/>
      <c r="BC231" s="38"/>
      <c r="BD231" s="38"/>
      <c r="BE231" s="38"/>
      <c r="BF231" s="38"/>
      <c r="BG231" s="38"/>
      <c r="BH231" s="38"/>
      <c r="BI231" s="38"/>
      <c r="BJ231" s="38"/>
      <c r="BK231" s="38"/>
      <c r="BL231" s="38"/>
      <c r="BM231" s="38"/>
      <c r="BN231" s="38"/>
      <c r="BO231" s="38"/>
      <c r="BP231" s="38"/>
      <c r="BQ231" s="38"/>
      <c r="BR231" s="38"/>
      <c r="BS231" s="38"/>
      <c r="BT231" s="38"/>
      <c r="BU231" s="38"/>
      <c r="BV231" s="38"/>
      <c r="BW231" s="38"/>
      <c r="BX231" s="38"/>
      <c r="BY231" s="38"/>
      <c r="BZ231" s="146"/>
      <c r="CB231" s="427">
        <f t="shared" si="476"/>
        <v>0</v>
      </c>
      <c r="CC231" s="428">
        <f t="shared" si="477"/>
        <v>0</v>
      </c>
      <c r="CD231" s="428">
        <f t="shared" si="478"/>
        <v>0</v>
      </c>
      <c r="CE231" s="429">
        <f t="shared" si="479"/>
        <v>0</v>
      </c>
      <c r="CG231" s="430"/>
      <c r="CH231" s="9"/>
      <c r="CI231" s="9"/>
      <c r="CJ231" s="431"/>
    </row>
    <row r="232" spans="1:88" x14ac:dyDescent="0.35">
      <c r="A232" s="399">
        <f>COUNTIF(AT224:AT226,B232)</f>
        <v>0</v>
      </c>
      <c r="B232" s="308" t="str">
        <f>設定!$F$7</f>
        <v>50号機</v>
      </c>
      <c r="C232" s="308" t="str">
        <f>IF(COUNTIF('PLAN-SUB'!$AO$6:$AO$87,B232&amp;"_"&amp;A221&amp;"_"&amp;B221)&gt;0,"計画コード有",IF(COUNTIF('PLAN-SUB'!$AO$6:$AO$87,B232&amp;"_"&amp;A221&amp;"_"&amp;B221)&gt;1,"ﾀﾞﾌﾞﾘ有","未反映"))</f>
        <v>未反映</v>
      </c>
      <c r="D232" s="7"/>
      <c r="E232" s="2" t="str">
        <f>E226</f>
        <v>マルチ</v>
      </c>
      <c r="F232" s="7"/>
      <c r="G232" s="7"/>
      <c r="H232" s="27"/>
      <c r="I232" s="7"/>
      <c r="J232" s="34">
        <f t="shared" si="472"/>
        <v>0</v>
      </c>
      <c r="K232" s="443">
        <f t="shared" si="480"/>
        <v>0</v>
      </c>
      <c r="L232" s="443">
        <f t="shared" si="473"/>
        <v>0</v>
      </c>
      <c r="M232" s="443">
        <f t="shared" si="474"/>
        <v>0</v>
      </c>
      <c r="N232" s="443">
        <f t="shared" si="475"/>
        <v>0</v>
      </c>
      <c r="O232" s="31"/>
      <c r="P232" s="31"/>
      <c r="Q232" s="31"/>
      <c r="R232" s="31"/>
      <c r="S232" s="31"/>
      <c r="T232" s="31"/>
      <c r="U232" s="31"/>
      <c r="V232" s="31"/>
      <c r="W232" s="31"/>
      <c r="X232" s="31"/>
      <c r="Y232" s="31"/>
      <c r="Z232" s="31"/>
      <c r="AA232" s="31"/>
      <c r="AB232" s="31"/>
      <c r="AC232" s="31"/>
      <c r="AD232" s="31"/>
      <c r="AE232" s="31"/>
      <c r="AF232" s="31"/>
      <c r="AG232" s="31"/>
      <c r="AH232" s="31"/>
      <c r="AI232" s="31"/>
      <c r="AJ232" s="31"/>
      <c r="AK232" s="31"/>
      <c r="AL232" s="31"/>
      <c r="AM232" s="53"/>
      <c r="AS232" s="61"/>
      <c r="AT232" s="38"/>
      <c r="AU232" s="62"/>
      <c r="AW232" s="145"/>
      <c r="AX232" s="38"/>
      <c r="AY232" s="38"/>
      <c r="AZ232" s="38"/>
      <c r="BA232" s="38"/>
      <c r="BB232" s="38"/>
      <c r="BC232" s="38"/>
      <c r="BD232" s="38"/>
      <c r="BE232" s="38"/>
      <c r="BF232" s="38"/>
      <c r="BG232" s="38"/>
      <c r="BH232" s="38"/>
      <c r="BI232" s="38"/>
      <c r="BJ232" s="38"/>
      <c r="BK232" s="38"/>
      <c r="BL232" s="38"/>
      <c r="BM232" s="38"/>
      <c r="BN232" s="38"/>
      <c r="BO232" s="38"/>
      <c r="BP232" s="38"/>
      <c r="BQ232" s="38"/>
      <c r="BR232" s="38"/>
      <c r="BS232" s="38"/>
      <c r="BT232" s="38"/>
      <c r="BU232" s="38"/>
      <c r="BV232" s="38"/>
      <c r="BW232" s="38"/>
      <c r="BX232" s="38"/>
      <c r="BY232" s="38"/>
      <c r="BZ232" s="146"/>
      <c r="CB232" s="427">
        <f t="shared" si="476"/>
        <v>0</v>
      </c>
      <c r="CC232" s="428">
        <f t="shared" si="477"/>
        <v>0</v>
      </c>
      <c r="CD232" s="428">
        <f t="shared" si="478"/>
        <v>0</v>
      </c>
      <c r="CE232" s="429">
        <f t="shared" si="479"/>
        <v>0</v>
      </c>
      <c r="CG232" s="430"/>
      <c r="CH232" s="9"/>
      <c r="CI232" s="9"/>
      <c r="CJ232" s="431"/>
    </row>
    <row r="233" spans="1:88" x14ac:dyDescent="0.35">
      <c r="A233" s="399">
        <f>COUNTIF(AT224:AT226,B233)</f>
        <v>0</v>
      </c>
      <c r="B233" s="308" t="str">
        <f>設定!$F$8</f>
        <v>RF,S/A</v>
      </c>
      <c r="C233" s="308" t="str">
        <f>IF(COUNTIF('PLAN-SUB'!$AO$6:$AO$87,B233&amp;"_"&amp;A221&amp;"_"&amp;B221)&gt;0,"計画コード有",IF(COUNTIF('PLAN-SUB'!$AO$6:$AO$87,B233&amp;"_"&amp;A221&amp;"_"&amp;B221)&gt;1,"ﾀﾞﾌﾞﾘ有","未反映"))</f>
        <v>未反映</v>
      </c>
      <c r="D233" s="22" t="s">
        <v>2059</v>
      </c>
      <c r="E233" s="2" t="str">
        <f t="shared" ref="E233:G235" si="481">E224</f>
        <v>MC</v>
      </c>
      <c r="F233" s="43">
        <f t="shared" si="481"/>
        <v>0</v>
      </c>
      <c r="G233" s="28">
        <f t="shared" si="481"/>
        <v>160</v>
      </c>
      <c r="H233" s="5"/>
      <c r="I233" s="5"/>
      <c r="J233" s="32">
        <f t="shared" ca="1" si="472"/>
        <v>0</v>
      </c>
      <c r="K233" s="32">
        <f ca="1">K224+K227+K230</f>
        <v>0</v>
      </c>
      <c r="L233" s="32">
        <f ca="1">L224+L227+L230</f>
        <v>0</v>
      </c>
      <c r="M233" s="32">
        <f ca="1">M224+M227+M230</f>
        <v>0</v>
      </c>
      <c r="N233" s="32">
        <f ca="1">N224+N227+N230</f>
        <v>0</v>
      </c>
      <c r="O233" s="32">
        <f t="shared" ref="O233:AM233" ca="1" si="482">O224+O227+O230</f>
        <v>0</v>
      </c>
      <c r="P233" s="32">
        <f t="shared" ca="1" si="482"/>
        <v>0</v>
      </c>
      <c r="Q233" s="32">
        <f t="shared" ca="1" si="482"/>
        <v>0</v>
      </c>
      <c r="R233" s="32">
        <f t="shared" ca="1" si="482"/>
        <v>0</v>
      </c>
      <c r="S233" s="32">
        <f t="shared" ca="1" si="482"/>
        <v>0</v>
      </c>
      <c r="T233" s="32">
        <f t="shared" ca="1" si="482"/>
        <v>0</v>
      </c>
      <c r="U233" s="32">
        <f t="shared" ca="1" si="482"/>
        <v>0</v>
      </c>
      <c r="V233" s="32">
        <f t="shared" ca="1" si="482"/>
        <v>0</v>
      </c>
      <c r="W233" s="32">
        <f t="shared" ca="1" si="482"/>
        <v>0</v>
      </c>
      <c r="X233" s="32">
        <f t="shared" ca="1" si="482"/>
        <v>0</v>
      </c>
      <c r="Y233" s="32">
        <f t="shared" ca="1" si="482"/>
        <v>0</v>
      </c>
      <c r="Z233" s="32">
        <f t="shared" ca="1" si="482"/>
        <v>0</v>
      </c>
      <c r="AA233" s="32">
        <f t="shared" ca="1" si="482"/>
        <v>0</v>
      </c>
      <c r="AB233" s="32">
        <f t="shared" ca="1" si="482"/>
        <v>0</v>
      </c>
      <c r="AC233" s="32">
        <f t="shared" ca="1" si="482"/>
        <v>0</v>
      </c>
      <c r="AD233" s="32">
        <f t="shared" ca="1" si="482"/>
        <v>0</v>
      </c>
      <c r="AE233" s="32">
        <f t="shared" ca="1" si="482"/>
        <v>0</v>
      </c>
      <c r="AF233" s="32">
        <f t="shared" ca="1" si="482"/>
        <v>0</v>
      </c>
      <c r="AG233" s="32">
        <f t="shared" ca="1" si="482"/>
        <v>0</v>
      </c>
      <c r="AH233" s="32">
        <f t="shared" ca="1" si="482"/>
        <v>0</v>
      </c>
      <c r="AI233" s="32">
        <f t="shared" ca="1" si="482"/>
        <v>0</v>
      </c>
      <c r="AJ233" s="32">
        <f t="shared" ca="1" si="482"/>
        <v>0</v>
      </c>
      <c r="AK233" s="32">
        <f t="shared" ca="1" si="482"/>
        <v>0</v>
      </c>
      <c r="AL233" s="32">
        <f t="shared" ca="1" si="482"/>
        <v>0</v>
      </c>
      <c r="AM233" s="54">
        <f t="shared" ca="1" si="482"/>
        <v>0</v>
      </c>
      <c r="AS233" s="97" t="str">
        <f>$E233&amp;"_"&amp;$A221&amp;"_"&amp;$B221</f>
        <v>MC_50200MKS E000XA_CKD</v>
      </c>
      <c r="AT233" s="97" t="str">
        <f t="shared" ref="AT233" si="483">A225</f>
        <v>50200</v>
      </c>
      <c r="AU233" s="97" t="str">
        <f>A226</f>
        <v>MKS-E000</v>
      </c>
      <c r="AW233" s="147" t="str">
        <f>E233</f>
        <v>MC</v>
      </c>
      <c r="AX233" s="150">
        <f t="shared" ref="AX233:BG235" ca="1" si="484">K233*$G233</f>
        <v>0</v>
      </c>
      <c r="AY233" s="150">
        <f t="shared" ca="1" si="484"/>
        <v>0</v>
      </c>
      <c r="AZ233" s="150">
        <f t="shared" ca="1" si="484"/>
        <v>0</v>
      </c>
      <c r="BA233" s="150">
        <f t="shared" ca="1" si="484"/>
        <v>0</v>
      </c>
      <c r="BB233" s="150">
        <f t="shared" ca="1" si="484"/>
        <v>0</v>
      </c>
      <c r="BC233" s="150">
        <f t="shared" ca="1" si="484"/>
        <v>0</v>
      </c>
      <c r="BD233" s="150">
        <f t="shared" ca="1" si="484"/>
        <v>0</v>
      </c>
      <c r="BE233" s="150">
        <f t="shared" ca="1" si="484"/>
        <v>0</v>
      </c>
      <c r="BF233" s="150">
        <f t="shared" ca="1" si="484"/>
        <v>0</v>
      </c>
      <c r="BG233" s="150">
        <f t="shared" ca="1" si="484"/>
        <v>0</v>
      </c>
      <c r="BH233" s="150">
        <f t="shared" ref="BH233:BQ235" ca="1" si="485">U233*$G233</f>
        <v>0</v>
      </c>
      <c r="BI233" s="150">
        <f t="shared" ca="1" si="485"/>
        <v>0</v>
      </c>
      <c r="BJ233" s="150">
        <f t="shared" ca="1" si="485"/>
        <v>0</v>
      </c>
      <c r="BK233" s="150">
        <f t="shared" ca="1" si="485"/>
        <v>0</v>
      </c>
      <c r="BL233" s="150">
        <f t="shared" ca="1" si="485"/>
        <v>0</v>
      </c>
      <c r="BM233" s="150">
        <f t="shared" ca="1" si="485"/>
        <v>0</v>
      </c>
      <c r="BN233" s="150">
        <f t="shared" ca="1" si="485"/>
        <v>0</v>
      </c>
      <c r="BO233" s="150">
        <f t="shared" ca="1" si="485"/>
        <v>0</v>
      </c>
      <c r="BP233" s="150">
        <f t="shared" ca="1" si="485"/>
        <v>0</v>
      </c>
      <c r="BQ233" s="150">
        <f t="shared" ca="1" si="485"/>
        <v>0</v>
      </c>
      <c r="BR233" s="150">
        <f t="shared" ref="BR233:BZ235" ca="1" si="486">AE233*$G233</f>
        <v>0</v>
      </c>
      <c r="BS233" s="150">
        <f t="shared" ca="1" si="486"/>
        <v>0</v>
      </c>
      <c r="BT233" s="150">
        <f t="shared" ca="1" si="486"/>
        <v>0</v>
      </c>
      <c r="BU233" s="150">
        <f t="shared" ca="1" si="486"/>
        <v>0</v>
      </c>
      <c r="BV233" s="150">
        <f t="shared" ca="1" si="486"/>
        <v>0</v>
      </c>
      <c r="BW233" s="150">
        <f t="shared" ca="1" si="486"/>
        <v>0</v>
      </c>
      <c r="BX233" s="150">
        <f t="shared" ca="1" si="486"/>
        <v>0</v>
      </c>
      <c r="BY233" s="150">
        <f t="shared" ca="1" si="486"/>
        <v>0</v>
      </c>
      <c r="BZ233" s="151">
        <f t="shared" ca="1" si="486"/>
        <v>0</v>
      </c>
      <c r="CB233" s="145"/>
      <c r="CC233" s="38"/>
      <c r="CD233" s="38"/>
      <c r="CE233" s="146"/>
      <c r="CG233" s="433">
        <v>0</v>
      </c>
      <c r="CH233" s="434">
        <v>0</v>
      </c>
      <c r="CI233" s="434">
        <v>0</v>
      </c>
      <c r="CJ233" s="435">
        <v>0</v>
      </c>
    </row>
    <row r="234" spans="1:88" x14ac:dyDescent="0.35">
      <c r="A234" s="399">
        <f>COUNTIF(AT224:AT226,B234)</f>
        <v>0</v>
      </c>
      <c r="B234" s="308" t="str">
        <f>設定!$F$9</f>
        <v>T/T</v>
      </c>
      <c r="C234" s="308" t="str">
        <f>IF(COUNTIF('PLAN-SUB'!$AO$6:$AO$87,B234&amp;"_"&amp;A221&amp;"_"&amp;B221)&gt;0,"計画コード有",IF(COUNTIF('PLAN-SUB'!$AO$6:$AO$87,B234&amp;"_"&amp;A221&amp;"_"&amp;B221)&gt;1,"ﾀﾞﾌﾞﾘ有","未反映"))</f>
        <v>未反映</v>
      </c>
      <c r="D234" s="6"/>
      <c r="E234" s="2" t="str">
        <f t="shared" si="481"/>
        <v>溶接1</v>
      </c>
      <c r="F234" s="43">
        <f t="shared" si="481"/>
        <v>0</v>
      </c>
      <c r="G234" s="28">
        <f t="shared" si="481"/>
        <v>130</v>
      </c>
      <c r="H234" s="6"/>
      <c r="I234" s="6"/>
      <c r="J234" s="33">
        <f t="shared" ca="1" si="472"/>
        <v>0</v>
      </c>
      <c r="K234" s="33">
        <f t="shared" ref="K234:AM234" ca="1" si="487">K225+K228+K231</f>
        <v>0</v>
      </c>
      <c r="L234" s="33">
        <f t="shared" ca="1" si="487"/>
        <v>0</v>
      </c>
      <c r="M234" s="33">
        <f t="shared" ca="1" si="487"/>
        <v>0</v>
      </c>
      <c r="N234" s="33">
        <f t="shared" ca="1" si="487"/>
        <v>0</v>
      </c>
      <c r="O234" s="33">
        <f t="shared" ca="1" si="487"/>
        <v>0</v>
      </c>
      <c r="P234" s="33">
        <f t="shared" ca="1" si="487"/>
        <v>0</v>
      </c>
      <c r="Q234" s="33">
        <f t="shared" ca="1" si="487"/>
        <v>0</v>
      </c>
      <c r="R234" s="33">
        <f t="shared" ca="1" si="487"/>
        <v>0</v>
      </c>
      <c r="S234" s="33">
        <f t="shared" ca="1" si="487"/>
        <v>0</v>
      </c>
      <c r="T234" s="33">
        <f t="shared" ca="1" si="487"/>
        <v>0</v>
      </c>
      <c r="U234" s="33">
        <f t="shared" ca="1" si="487"/>
        <v>0</v>
      </c>
      <c r="V234" s="33">
        <f t="shared" ca="1" si="487"/>
        <v>0</v>
      </c>
      <c r="W234" s="33">
        <f t="shared" ca="1" si="487"/>
        <v>0</v>
      </c>
      <c r="X234" s="33">
        <f t="shared" ca="1" si="487"/>
        <v>0</v>
      </c>
      <c r="Y234" s="33">
        <f t="shared" ca="1" si="487"/>
        <v>0</v>
      </c>
      <c r="Z234" s="33">
        <f t="shared" ca="1" si="487"/>
        <v>0</v>
      </c>
      <c r="AA234" s="33">
        <f t="shared" ca="1" si="487"/>
        <v>0</v>
      </c>
      <c r="AB234" s="33">
        <f t="shared" ca="1" si="487"/>
        <v>0</v>
      </c>
      <c r="AC234" s="33">
        <f t="shared" ca="1" si="487"/>
        <v>0</v>
      </c>
      <c r="AD234" s="33">
        <f t="shared" ca="1" si="487"/>
        <v>0</v>
      </c>
      <c r="AE234" s="33">
        <f t="shared" ca="1" si="487"/>
        <v>0</v>
      </c>
      <c r="AF234" s="33">
        <f t="shared" ca="1" si="487"/>
        <v>0</v>
      </c>
      <c r="AG234" s="33">
        <f t="shared" ca="1" si="487"/>
        <v>0</v>
      </c>
      <c r="AH234" s="33">
        <f t="shared" ca="1" si="487"/>
        <v>0</v>
      </c>
      <c r="AI234" s="33">
        <f t="shared" ca="1" si="487"/>
        <v>0</v>
      </c>
      <c r="AJ234" s="33">
        <f t="shared" ca="1" si="487"/>
        <v>0</v>
      </c>
      <c r="AK234" s="33">
        <f t="shared" ca="1" si="487"/>
        <v>0</v>
      </c>
      <c r="AL234" s="33">
        <f t="shared" ca="1" si="487"/>
        <v>0</v>
      </c>
      <c r="AM234" s="55">
        <f t="shared" ca="1" si="487"/>
        <v>0</v>
      </c>
      <c r="AS234" s="98" t="str">
        <f>$E234&amp;"_"&amp;$A221&amp;"_"&amp;$B221</f>
        <v>溶接1_50200MKS E000XA_CKD</v>
      </c>
      <c r="AT234" s="98" t="str">
        <f t="shared" ref="AT234" si="488">A225</f>
        <v>50200</v>
      </c>
      <c r="AU234" s="98" t="str">
        <f>A226</f>
        <v>MKS-E000</v>
      </c>
      <c r="AW234" s="148" t="str">
        <f>E234</f>
        <v>溶接1</v>
      </c>
      <c r="AX234" s="152">
        <f t="shared" ca="1" si="484"/>
        <v>0</v>
      </c>
      <c r="AY234" s="152">
        <f t="shared" ca="1" si="484"/>
        <v>0</v>
      </c>
      <c r="AZ234" s="152">
        <f t="shared" ca="1" si="484"/>
        <v>0</v>
      </c>
      <c r="BA234" s="152">
        <f t="shared" ca="1" si="484"/>
        <v>0</v>
      </c>
      <c r="BB234" s="152">
        <f t="shared" ca="1" si="484"/>
        <v>0</v>
      </c>
      <c r="BC234" s="152">
        <f t="shared" ca="1" si="484"/>
        <v>0</v>
      </c>
      <c r="BD234" s="152">
        <f t="shared" ca="1" si="484"/>
        <v>0</v>
      </c>
      <c r="BE234" s="152">
        <f t="shared" ca="1" si="484"/>
        <v>0</v>
      </c>
      <c r="BF234" s="152">
        <f t="shared" ca="1" si="484"/>
        <v>0</v>
      </c>
      <c r="BG234" s="152">
        <f t="shared" ca="1" si="484"/>
        <v>0</v>
      </c>
      <c r="BH234" s="152">
        <f t="shared" ca="1" si="485"/>
        <v>0</v>
      </c>
      <c r="BI234" s="152">
        <f t="shared" ca="1" si="485"/>
        <v>0</v>
      </c>
      <c r="BJ234" s="152">
        <f t="shared" ca="1" si="485"/>
        <v>0</v>
      </c>
      <c r="BK234" s="152">
        <f t="shared" ca="1" si="485"/>
        <v>0</v>
      </c>
      <c r="BL234" s="152">
        <f t="shared" ca="1" si="485"/>
        <v>0</v>
      </c>
      <c r="BM234" s="152">
        <f t="shared" ca="1" si="485"/>
        <v>0</v>
      </c>
      <c r="BN234" s="152">
        <f t="shared" ca="1" si="485"/>
        <v>0</v>
      </c>
      <c r="BO234" s="152">
        <f t="shared" ca="1" si="485"/>
        <v>0</v>
      </c>
      <c r="BP234" s="152">
        <f t="shared" ca="1" si="485"/>
        <v>0</v>
      </c>
      <c r="BQ234" s="152">
        <f t="shared" ca="1" si="485"/>
        <v>0</v>
      </c>
      <c r="BR234" s="152">
        <f t="shared" ca="1" si="486"/>
        <v>0</v>
      </c>
      <c r="BS234" s="152">
        <f t="shared" ca="1" si="486"/>
        <v>0</v>
      </c>
      <c r="BT234" s="152">
        <f t="shared" ca="1" si="486"/>
        <v>0</v>
      </c>
      <c r="BU234" s="152">
        <f t="shared" ca="1" si="486"/>
        <v>0</v>
      </c>
      <c r="BV234" s="152">
        <f t="shared" ca="1" si="486"/>
        <v>0</v>
      </c>
      <c r="BW234" s="152">
        <f t="shared" ca="1" si="486"/>
        <v>0</v>
      </c>
      <c r="BX234" s="152">
        <f t="shared" ca="1" si="486"/>
        <v>0</v>
      </c>
      <c r="BY234" s="152">
        <f t="shared" ca="1" si="486"/>
        <v>0</v>
      </c>
      <c r="BZ234" s="153">
        <f t="shared" ca="1" si="486"/>
        <v>0</v>
      </c>
      <c r="CB234" s="145"/>
      <c r="CC234" s="38"/>
      <c r="CD234" s="38"/>
      <c r="CE234" s="146"/>
      <c r="CG234" s="433">
        <v>0</v>
      </c>
      <c r="CH234" s="434">
        <v>0</v>
      </c>
      <c r="CI234" s="434">
        <v>0</v>
      </c>
      <c r="CJ234" s="435">
        <v>0</v>
      </c>
    </row>
    <row r="235" spans="1:88" ht="15.5" thickBot="1" x14ac:dyDescent="0.4">
      <c r="A235" s="399">
        <f>COUNTIF(AT224:AT226,B235)</f>
        <v>0</v>
      </c>
      <c r="B235" s="309">
        <f>設定!$F$10</f>
        <v>0</v>
      </c>
      <c r="C235" s="309"/>
      <c r="D235" s="56"/>
      <c r="E235" s="2" t="str">
        <f t="shared" si="481"/>
        <v>マルチ</v>
      </c>
      <c r="F235" s="57">
        <f t="shared" si="481"/>
        <v>0</v>
      </c>
      <c r="G235" s="58">
        <f t="shared" si="481"/>
        <v>0</v>
      </c>
      <c r="H235" s="56"/>
      <c r="I235" s="56"/>
      <c r="J235" s="59">
        <f t="shared" ca="1" si="472"/>
        <v>0</v>
      </c>
      <c r="K235" s="59">
        <f t="shared" ref="K235:AM235" ca="1" si="489">K226+K229+K232</f>
        <v>0</v>
      </c>
      <c r="L235" s="59">
        <f t="shared" ca="1" si="489"/>
        <v>0</v>
      </c>
      <c r="M235" s="59">
        <f t="shared" ca="1" si="489"/>
        <v>0</v>
      </c>
      <c r="N235" s="59">
        <f t="shared" ca="1" si="489"/>
        <v>0</v>
      </c>
      <c r="O235" s="59">
        <f t="shared" ca="1" si="489"/>
        <v>0</v>
      </c>
      <c r="P235" s="59">
        <f t="shared" ca="1" si="489"/>
        <v>0</v>
      </c>
      <c r="Q235" s="59">
        <f t="shared" ca="1" si="489"/>
        <v>0</v>
      </c>
      <c r="R235" s="59">
        <f t="shared" ca="1" si="489"/>
        <v>0</v>
      </c>
      <c r="S235" s="59">
        <f t="shared" ca="1" si="489"/>
        <v>0</v>
      </c>
      <c r="T235" s="59">
        <f t="shared" ca="1" si="489"/>
        <v>0</v>
      </c>
      <c r="U235" s="59">
        <f t="shared" ca="1" si="489"/>
        <v>0</v>
      </c>
      <c r="V235" s="59">
        <f t="shared" ca="1" si="489"/>
        <v>0</v>
      </c>
      <c r="W235" s="59">
        <f t="shared" ca="1" si="489"/>
        <v>0</v>
      </c>
      <c r="X235" s="59">
        <f t="shared" ca="1" si="489"/>
        <v>0</v>
      </c>
      <c r="Y235" s="59">
        <f t="shared" ca="1" si="489"/>
        <v>0</v>
      </c>
      <c r="Z235" s="59">
        <f t="shared" ca="1" si="489"/>
        <v>0</v>
      </c>
      <c r="AA235" s="59">
        <f t="shared" ca="1" si="489"/>
        <v>0</v>
      </c>
      <c r="AB235" s="59">
        <f t="shared" ca="1" si="489"/>
        <v>0</v>
      </c>
      <c r="AC235" s="59">
        <f t="shared" ca="1" si="489"/>
        <v>0</v>
      </c>
      <c r="AD235" s="59">
        <f t="shared" ca="1" si="489"/>
        <v>0</v>
      </c>
      <c r="AE235" s="59">
        <f t="shared" ca="1" si="489"/>
        <v>0</v>
      </c>
      <c r="AF235" s="59">
        <f t="shared" ca="1" si="489"/>
        <v>0</v>
      </c>
      <c r="AG235" s="59">
        <f t="shared" ca="1" si="489"/>
        <v>0</v>
      </c>
      <c r="AH235" s="59">
        <f t="shared" ca="1" si="489"/>
        <v>0</v>
      </c>
      <c r="AI235" s="59">
        <f t="shared" ca="1" si="489"/>
        <v>0</v>
      </c>
      <c r="AJ235" s="59">
        <f t="shared" ca="1" si="489"/>
        <v>0</v>
      </c>
      <c r="AK235" s="59">
        <f t="shared" ca="1" si="489"/>
        <v>0</v>
      </c>
      <c r="AL235" s="59">
        <f t="shared" ca="1" si="489"/>
        <v>0</v>
      </c>
      <c r="AM235" s="60">
        <f t="shared" ca="1" si="489"/>
        <v>0</v>
      </c>
      <c r="AS235" s="99" t="str">
        <f>$E235&amp;"_"&amp;$A221&amp;"_"&amp;$B221</f>
        <v>マルチ_50200MKS E000XA_CKD</v>
      </c>
      <c r="AT235" s="99" t="str">
        <f t="shared" ref="AT235" si="490">A225</f>
        <v>50200</v>
      </c>
      <c r="AU235" s="99" t="str">
        <f>A226</f>
        <v>MKS-E000</v>
      </c>
      <c r="AW235" s="149" t="str">
        <f>E235</f>
        <v>マルチ</v>
      </c>
      <c r="AX235" s="154">
        <f t="shared" ca="1" si="484"/>
        <v>0</v>
      </c>
      <c r="AY235" s="154">
        <f t="shared" ca="1" si="484"/>
        <v>0</v>
      </c>
      <c r="AZ235" s="154">
        <f t="shared" ca="1" si="484"/>
        <v>0</v>
      </c>
      <c r="BA235" s="154">
        <f t="shared" ca="1" si="484"/>
        <v>0</v>
      </c>
      <c r="BB235" s="154">
        <f t="shared" ca="1" si="484"/>
        <v>0</v>
      </c>
      <c r="BC235" s="154">
        <f t="shared" ca="1" si="484"/>
        <v>0</v>
      </c>
      <c r="BD235" s="154">
        <f t="shared" ca="1" si="484"/>
        <v>0</v>
      </c>
      <c r="BE235" s="154">
        <f t="shared" ca="1" si="484"/>
        <v>0</v>
      </c>
      <c r="BF235" s="154">
        <f t="shared" ca="1" si="484"/>
        <v>0</v>
      </c>
      <c r="BG235" s="154">
        <f t="shared" ca="1" si="484"/>
        <v>0</v>
      </c>
      <c r="BH235" s="154">
        <f t="shared" ca="1" si="485"/>
        <v>0</v>
      </c>
      <c r="BI235" s="154">
        <f t="shared" ca="1" si="485"/>
        <v>0</v>
      </c>
      <c r="BJ235" s="154">
        <f t="shared" ca="1" si="485"/>
        <v>0</v>
      </c>
      <c r="BK235" s="154">
        <f t="shared" ca="1" si="485"/>
        <v>0</v>
      </c>
      <c r="BL235" s="154">
        <f t="shared" ca="1" si="485"/>
        <v>0</v>
      </c>
      <c r="BM235" s="154">
        <f t="shared" ca="1" si="485"/>
        <v>0</v>
      </c>
      <c r="BN235" s="154">
        <f t="shared" ca="1" si="485"/>
        <v>0</v>
      </c>
      <c r="BO235" s="154">
        <f t="shared" ca="1" si="485"/>
        <v>0</v>
      </c>
      <c r="BP235" s="154">
        <f t="shared" ca="1" si="485"/>
        <v>0</v>
      </c>
      <c r="BQ235" s="154">
        <f t="shared" ca="1" si="485"/>
        <v>0</v>
      </c>
      <c r="BR235" s="154">
        <f t="shared" ca="1" si="486"/>
        <v>0</v>
      </c>
      <c r="BS235" s="154">
        <f t="shared" ca="1" si="486"/>
        <v>0</v>
      </c>
      <c r="BT235" s="154">
        <f t="shared" ca="1" si="486"/>
        <v>0</v>
      </c>
      <c r="BU235" s="154">
        <f t="shared" ca="1" si="486"/>
        <v>0</v>
      </c>
      <c r="BV235" s="154">
        <f t="shared" ca="1" si="486"/>
        <v>0</v>
      </c>
      <c r="BW235" s="154">
        <f t="shared" ca="1" si="486"/>
        <v>0</v>
      </c>
      <c r="BX235" s="154">
        <f t="shared" ca="1" si="486"/>
        <v>0</v>
      </c>
      <c r="BY235" s="154">
        <f t="shared" ca="1" si="486"/>
        <v>0</v>
      </c>
      <c r="BZ235" s="155">
        <f t="shared" ca="1" si="486"/>
        <v>0</v>
      </c>
      <c r="CB235" s="422"/>
      <c r="CC235" s="423"/>
      <c r="CD235" s="423"/>
      <c r="CE235" s="424"/>
      <c r="CG235" s="436">
        <v>0</v>
      </c>
      <c r="CH235" s="437">
        <v>0</v>
      </c>
      <c r="CI235" s="437">
        <v>0</v>
      </c>
      <c r="CJ235" s="438">
        <v>0</v>
      </c>
    </row>
    <row r="236" spans="1:88" x14ac:dyDescent="0.35">
      <c r="A236" s="46" t="s">
        <v>1711</v>
      </c>
      <c r="B236" s="47" t="s">
        <v>2081</v>
      </c>
      <c r="C236" s="101"/>
      <c r="D236" s="128"/>
      <c r="E236" s="129"/>
      <c r="F236" s="129" t="s">
        <v>2130</v>
      </c>
      <c r="G236" s="130" t="str">
        <f>IF($B236="CKD","CKD",_xlfn.XLOOKUP($A236,AF所要量!$AF$4:$AF$1001,AF所要量!$AG$4:$AG$1001,"",,))</f>
        <v>MULTI</v>
      </c>
      <c r="H236" s="131"/>
      <c r="I236" s="132">
        <f>SUM(K236:N236)</f>
        <v>732</v>
      </c>
      <c r="J236" s="132">
        <f>SUM(O236:AM236)</f>
        <v>3423</v>
      </c>
      <c r="K236" s="439">
        <f>CB236</f>
        <v>185</v>
      </c>
      <c r="L236" s="439">
        <f t="shared" ref="L236:L237" si="491">CC236</f>
        <v>177</v>
      </c>
      <c r="M236" s="439">
        <f t="shared" ref="M236:M237" si="492">CD236</f>
        <v>185</v>
      </c>
      <c r="N236" s="439">
        <f t="shared" ref="N236:N237" si="493">CE236</f>
        <v>185</v>
      </c>
      <c r="O236" s="132">
        <f>SUMIF(AF所要量!$AK$4:$AK$1001,$AS236,AF所要量!E$4:E$1001)</f>
        <v>195</v>
      </c>
      <c r="P236" s="132">
        <f>SUMIF(AF所要量!$AK$4:$AK$1001,$AS236,AF所要量!F$4:F$1001)</f>
        <v>195</v>
      </c>
      <c r="Q236" s="132">
        <f>SUMIF(AF所要量!$AK$4:$AK$1001,$AS236,AF所要量!G$4:G$1001)</f>
        <v>195</v>
      </c>
      <c r="R236" s="132">
        <f>SUMIF(AF所要量!$AK$4:$AK$1001,$AS236,AF所要量!H$4:H$1001)</f>
        <v>195</v>
      </c>
      <c r="S236" s="132">
        <f>SUMIF(AF所要量!$AK$4:$AK$1001,$AS236,AF所要量!I$4:I$1001)</f>
        <v>175</v>
      </c>
      <c r="T236" s="132">
        <f>SUMIF(AF所要量!$AK$4:$AK$1001,$AS236,AF所要量!J$4:J$1001)</f>
        <v>200</v>
      </c>
      <c r="U236" s="132">
        <f>SUMIF(AF所要量!$AK$4:$AK$1001,$AS236,AF所要量!K$4:K$1001)</f>
        <v>180</v>
      </c>
      <c r="V236" s="132">
        <f>SUMIF(AF所要量!$AK$4:$AK$1001,$AS236,AF所要量!L$4:L$1001)</f>
        <v>180</v>
      </c>
      <c r="W236" s="132">
        <f>SUMIF(AF所要量!$AK$4:$AK$1001,$AS236,AF所要量!M$4:M$1001)</f>
        <v>178</v>
      </c>
      <c r="X236" s="132">
        <f>SUMIF(AF所要量!$AK$4:$AK$1001,$AS236,AF所要量!N$4:N$1001)</f>
        <v>200</v>
      </c>
      <c r="Y236" s="132">
        <f>SUMIF(AF所要量!$AK$4:$AK$1001,$AS236,AF所要量!O$4:O$1001)</f>
        <v>152</v>
      </c>
      <c r="Z236" s="132">
        <f>SUMIF(AF所要量!$AK$4:$AK$1001,$AS236,AF所要量!P$4:P$1001)</f>
        <v>142</v>
      </c>
      <c r="AA236" s="132">
        <f>SUMIF(AF所要量!$AK$4:$AK$1001,$AS236,AF所要量!Q$4:Q$1001)</f>
        <v>150</v>
      </c>
      <c r="AB236" s="132">
        <f>SUMIF(AF所要量!$AK$4:$AK$1001,$AS236,AF所要量!R$4:R$1001)</f>
        <v>141</v>
      </c>
      <c r="AC236" s="132">
        <f>SUMIF(AF所要量!$AK$4:$AK$1001,$AS236,AF所要量!S$4:S$1001)</f>
        <v>145</v>
      </c>
      <c r="AD236" s="132">
        <f>SUMIF(AF所要量!$AK$4:$AK$1001,$AS236,AF所要量!T$4:T$1001)</f>
        <v>120</v>
      </c>
      <c r="AE236" s="132">
        <f>SUMIF(AF所要量!$AK$4:$AK$1001,$AS236,AF所要量!U$4:U$1001)</f>
        <v>155</v>
      </c>
      <c r="AF236" s="132">
        <f>SUMIF(AF所要量!$AK$4:$AK$1001,$AS236,AF所要量!V$4:V$1001)</f>
        <v>185</v>
      </c>
      <c r="AG236" s="132">
        <f>SUMIF(AF所要量!$AK$4:$AK$1001,$AS236,AF所要量!W$4:W$1001)</f>
        <v>160</v>
      </c>
      <c r="AH236" s="132">
        <f>SUMIF(AF所要量!$AK$4:$AK$1001,$AS236,AF所要量!X$4:X$1001)</f>
        <v>180</v>
      </c>
      <c r="AI236" s="132">
        <f>SUMIF(AF所要量!$AK$4:$AK$1001,$AS236,AF所要量!Y$4:Y$1001)</f>
        <v>0</v>
      </c>
      <c r="AJ236" s="132">
        <f>SUMIF(AF所要量!$AK$4:$AK$1001,$AS236,AF所要量!Z$4:Z$1001)</f>
        <v>0</v>
      </c>
      <c r="AK236" s="132">
        <f>SUMIF(AF所要量!$AK$4:$AK$1001,$AS236,AF所要量!AA$4:AA$1001)</f>
        <v>0</v>
      </c>
      <c r="AL236" s="132">
        <f>SUMIF(AF所要量!$AK$4:$AK$1001,$AS236,AF所要量!AB$4:AB$1001)</f>
        <v>0</v>
      </c>
      <c r="AM236" s="133">
        <f>SUMIF(AF所要量!$AK$4:$AK$1001,$AS236,AF所要量!AC$4:AC$1001)</f>
        <v>0</v>
      </c>
      <c r="AS236" s="2" t="str">
        <f>$A236&amp;"_"&amp;$B236</f>
        <v>50100MKT D700XA_CBU</v>
      </c>
      <c r="AT236" s="96"/>
      <c r="AU236" s="63"/>
      <c r="AW236" s="142"/>
      <c r="AX236" s="143"/>
      <c r="AY236" s="143"/>
      <c r="AZ236" s="143"/>
      <c r="BA236" s="143"/>
      <c r="BB236" s="143"/>
      <c r="BC236" s="143"/>
      <c r="BD236" s="143"/>
      <c r="BE236" s="143"/>
      <c r="BF236" s="143"/>
      <c r="BG236" s="143"/>
      <c r="BH236" s="143"/>
      <c r="BI236" s="143"/>
      <c r="BJ236" s="143"/>
      <c r="BK236" s="143"/>
      <c r="BL236" s="143"/>
      <c r="BM236" s="143"/>
      <c r="BN236" s="143"/>
      <c r="BO236" s="143"/>
      <c r="BP236" s="143"/>
      <c r="BQ236" s="143"/>
      <c r="BR236" s="143"/>
      <c r="BS236" s="143"/>
      <c r="BT236" s="143"/>
      <c r="BU236" s="143"/>
      <c r="BV236" s="143"/>
      <c r="BW236" s="143"/>
      <c r="BX236" s="143"/>
      <c r="BY236" s="143"/>
      <c r="BZ236" s="144"/>
      <c r="CB236" s="425">
        <f t="shared" ref="CB236:CB237" si="494">CG236</f>
        <v>185</v>
      </c>
      <c r="CC236" s="271">
        <f t="shared" ref="CC236:CC237" si="495">CH236</f>
        <v>177</v>
      </c>
      <c r="CD236" s="271">
        <f t="shared" ref="CD236:CD237" si="496">CI236</f>
        <v>185</v>
      </c>
      <c r="CE236" s="272">
        <f t="shared" ref="CE236:CE237" si="497">CJ236</f>
        <v>185</v>
      </c>
      <c r="CG236" s="418">
        <v>185</v>
      </c>
      <c r="CH236" s="416">
        <v>177</v>
      </c>
      <c r="CI236" s="416">
        <v>185</v>
      </c>
      <c r="CJ236" s="419">
        <v>185</v>
      </c>
    </row>
    <row r="237" spans="1:88" x14ac:dyDescent="0.35">
      <c r="A237" s="119"/>
      <c r="B237" s="6"/>
      <c r="C237" s="120"/>
      <c r="D237" s="134"/>
      <c r="E237" s="135"/>
      <c r="F237" s="135"/>
      <c r="G237" s="136" t="str">
        <f>IF(B236="CKD","","SP")</f>
        <v>SP</v>
      </c>
      <c r="H237" s="137"/>
      <c r="I237" s="138">
        <f>SUM(K237:N237)</f>
        <v>0</v>
      </c>
      <c r="J237" s="138">
        <f>SUM(O237:AM237)</f>
        <v>2</v>
      </c>
      <c r="K237" s="440">
        <f t="shared" ref="K237" si="498">CB237</f>
        <v>0</v>
      </c>
      <c r="L237" s="440">
        <f t="shared" si="491"/>
        <v>0</v>
      </c>
      <c r="M237" s="440">
        <f t="shared" si="492"/>
        <v>0</v>
      </c>
      <c r="N237" s="440">
        <f t="shared" si="493"/>
        <v>0</v>
      </c>
      <c r="O237" s="138">
        <f>SUMIF(SP所要量!$AU$4:$AU$1001,$AS237,SP所要量!O$4:O$1001)</f>
        <v>0</v>
      </c>
      <c r="P237" s="138">
        <f>SUMIF(SP所要量!$AU$4:$AU$1001,$AS237,SP所要量!P$4:P$1001)</f>
        <v>0</v>
      </c>
      <c r="Q237" s="138">
        <f>SUMIF(SP所要量!$AU$4:$AU$1001,$AS237,SP所要量!Q$4:Q$1001)</f>
        <v>2</v>
      </c>
      <c r="R237" s="138">
        <f>SUMIF(SP所要量!$AU$4:$AU$1001,$AS237,SP所要量!R$4:R$1001)</f>
        <v>0</v>
      </c>
      <c r="S237" s="138">
        <f>SUMIF(SP所要量!$AU$4:$AU$1001,$AS237,SP所要量!S$4:S$1001)</f>
        <v>0</v>
      </c>
      <c r="T237" s="138">
        <f>SUMIF(SP所要量!$AU$4:$AU$1001,$AS237,SP所要量!T$4:T$1001)</f>
        <v>0</v>
      </c>
      <c r="U237" s="138">
        <f>SUMIF(SP所要量!$AU$4:$AU$1001,$AS237,SP所要量!U$4:U$1001)</f>
        <v>0</v>
      </c>
      <c r="V237" s="138">
        <f>SUMIF(SP所要量!$AU$4:$AU$1001,$AS237,SP所要量!V$4:V$1001)</f>
        <v>0</v>
      </c>
      <c r="W237" s="138">
        <f>SUMIF(SP所要量!$AU$4:$AU$1001,$AS237,SP所要量!W$4:W$1001)</f>
        <v>0</v>
      </c>
      <c r="X237" s="138">
        <f>SUMIF(SP所要量!$AU$4:$AU$1001,$AS237,SP所要量!X$4:X$1001)</f>
        <v>0</v>
      </c>
      <c r="Y237" s="138">
        <f>SUMIF(SP所要量!$AU$4:$AU$1001,$AS237,SP所要量!Y$4:Y$1001)</f>
        <v>0</v>
      </c>
      <c r="Z237" s="138">
        <f>SUMIF(SP所要量!$AU$4:$AU$1001,$AS237,SP所要量!Z$4:Z$1001)</f>
        <v>0</v>
      </c>
      <c r="AA237" s="138">
        <f>SUMIF(SP所要量!$AU$4:$AU$1001,$AS237,SP所要量!AA$4:AA$1001)</f>
        <v>0</v>
      </c>
      <c r="AB237" s="138">
        <f>SUMIF(SP所要量!$AU$4:$AU$1001,$AS237,SP所要量!AB$4:AB$1001)</f>
        <v>0</v>
      </c>
      <c r="AC237" s="138">
        <f>SUMIF(SP所要量!$AU$4:$AU$1001,$AS237,SP所要量!AC$4:AC$1001)</f>
        <v>0</v>
      </c>
      <c r="AD237" s="138">
        <f>SUMIF(SP所要量!$AU$4:$AU$1001,$AS237,SP所要量!AD$4:AD$1001)</f>
        <v>0</v>
      </c>
      <c r="AE237" s="138">
        <f>SUMIF(SP所要量!$AU$4:$AU$1001,$AS237,SP所要量!AE$4:AE$1001)</f>
        <v>0</v>
      </c>
      <c r="AF237" s="138">
        <f>SUMIF(SP所要量!$AU$4:$AU$1001,$AS237,SP所要量!AF$4:AF$1001)</f>
        <v>0</v>
      </c>
      <c r="AG237" s="138">
        <f>SUMIF(SP所要量!$AU$4:$AU$1001,$AS237,SP所要量!AG$4:AG$1001)</f>
        <v>0</v>
      </c>
      <c r="AH237" s="138">
        <f>SUMIF(SP所要量!$AU$4:$AU$1001,$AS237,SP所要量!AH$4:AH$1001)</f>
        <v>0</v>
      </c>
      <c r="AI237" s="138">
        <f>SUMIF(SP所要量!$AU$4:$AU$1001,$AS237,SP所要量!AI$4:AI$1001)</f>
        <v>0</v>
      </c>
      <c r="AJ237" s="138">
        <f>SUMIF(SP所要量!$AU$4:$AU$1001,$AS237,SP所要量!AJ$4:AJ$1001)</f>
        <v>0</v>
      </c>
      <c r="AK237" s="138">
        <f>SUMIF(SP所要量!$AU$4:$AU$1001,$AS237,SP所要量!AK$4:AK$1001)</f>
        <v>0</v>
      </c>
      <c r="AL237" s="138">
        <f>SUMIF(SP所要量!$AU$4:$AU$1001,$AS237,SP所要量!AL$4:AL$1001)</f>
        <v>0</v>
      </c>
      <c r="AM237" s="139">
        <f>SUMIF(SP所要量!$AU$4:$AU$1001,$AS237,SP所要量!AM$4:AM$1001)</f>
        <v>0</v>
      </c>
      <c r="AS237" s="2" t="str">
        <f>IF($B236="CKD",0,$A236&amp;"_"&amp;"SP")</f>
        <v>50100MKT D700XA_SP</v>
      </c>
      <c r="AT237" s="38"/>
      <c r="AU237" s="62"/>
      <c r="AW237" s="145"/>
      <c r="AX237" s="38"/>
      <c r="AY237" s="38"/>
      <c r="AZ237" s="38"/>
      <c r="BA237" s="38"/>
      <c r="BB237" s="38"/>
      <c r="BC237" s="38"/>
      <c r="BD237" s="38"/>
      <c r="BE237" s="38"/>
      <c r="BF237" s="38"/>
      <c r="BG237" s="38"/>
      <c r="BH237" s="38"/>
      <c r="BI237" s="38"/>
      <c r="BJ237" s="38"/>
      <c r="BK237" s="38"/>
      <c r="BL237" s="38"/>
      <c r="BM237" s="38"/>
      <c r="BN237" s="38"/>
      <c r="BO237" s="38"/>
      <c r="BP237" s="38"/>
      <c r="BQ237" s="38"/>
      <c r="BR237" s="38"/>
      <c r="BS237" s="38"/>
      <c r="BT237" s="38"/>
      <c r="BU237" s="38"/>
      <c r="BV237" s="38"/>
      <c r="BW237" s="38"/>
      <c r="BX237" s="38"/>
      <c r="BY237" s="38"/>
      <c r="BZ237" s="146"/>
      <c r="CB237" s="426">
        <f t="shared" si="494"/>
        <v>0</v>
      </c>
      <c r="CC237" s="273">
        <f t="shared" si="495"/>
        <v>0</v>
      </c>
      <c r="CD237" s="273">
        <f t="shared" si="496"/>
        <v>0</v>
      </c>
      <c r="CE237" s="274">
        <f t="shared" si="497"/>
        <v>0</v>
      </c>
      <c r="CG237" s="420">
        <v>0</v>
      </c>
      <c r="CH237" s="417">
        <v>0</v>
      </c>
      <c r="CI237" s="417">
        <v>0</v>
      </c>
      <c r="CJ237" s="421">
        <v>0</v>
      </c>
    </row>
    <row r="238" spans="1:88" x14ac:dyDescent="0.35">
      <c r="A238" s="119"/>
      <c r="B238" s="6"/>
      <c r="C238" s="120"/>
      <c r="D238" s="121"/>
      <c r="E238" s="115"/>
      <c r="F238" s="115"/>
      <c r="G238" s="116" t="s">
        <v>2131</v>
      </c>
      <c r="H238" s="117"/>
      <c r="I238" s="113">
        <f>SUM(K238:N238)</f>
        <v>732</v>
      </c>
      <c r="J238" s="126">
        <f>SUM(O238:AM238)</f>
        <v>3425</v>
      </c>
      <c r="K238" s="113">
        <f t="shared" ref="K238:AM238" si="499">SUM(K236:K237)</f>
        <v>185</v>
      </c>
      <c r="L238" s="113">
        <f t="shared" si="499"/>
        <v>177</v>
      </c>
      <c r="M238" s="113">
        <f t="shared" si="499"/>
        <v>185</v>
      </c>
      <c r="N238" s="113">
        <f t="shared" si="499"/>
        <v>185</v>
      </c>
      <c r="O238" s="122">
        <f t="shared" si="499"/>
        <v>195</v>
      </c>
      <c r="P238" s="113">
        <f t="shared" si="499"/>
        <v>195</v>
      </c>
      <c r="Q238" s="113">
        <f t="shared" si="499"/>
        <v>197</v>
      </c>
      <c r="R238" s="113">
        <f t="shared" si="499"/>
        <v>195</v>
      </c>
      <c r="S238" s="113">
        <f t="shared" si="499"/>
        <v>175</v>
      </c>
      <c r="T238" s="113">
        <f t="shared" si="499"/>
        <v>200</v>
      </c>
      <c r="U238" s="113">
        <f t="shared" si="499"/>
        <v>180</v>
      </c>
      <c r="V238" s="113">
        <f t="shared" si="499"/>
        <v>180</v>
      </c>
      <c r="W238" s="113">
        <f t="shared" si="499"/>
        <v>178</v>
      </c>
      <c r="X238" s="113">
        <f t="shared" si="499"/>
        <v>200</v>
      </c>
      <c r="Y238" s="113">
        <f t="shared" si="499"/>
        <v>152</v>
      </c>
      <c r="Z238" s="113">
        <f t="shared" si="499"/>
        <v>142</v>
      </c>
      <c r="AA238" s="113">
        <f t="shared" si="499"/>
        <v>150</v>
      </c>
      <c r="AB238" s="113">
        <f t="shared" si="499"/>
        <v>141</v>
      </c>
      <c r="AC238" s="113">
        <f t="shared" si="499"/>
        <v>145</v>
      </c>
      <c r="AD238" s="113">
        <f t="shared" si="499"/>
        <v>120</v>
      </c>
      <c r="AE238" s="113">
        <f t="shared" si="499"/>
        <v>155</v>
      </c>
      <c r="AF238" s="113">
        <f t="shared" si="499"/>
        <v>185</v>
      </c>
      <c r="AG238" s="113">
        <f t="shared" si="499"/>
        <v>160</v>
      </c>
      <c r="AH238" s="113">
        <f t="shared" si="499"/>
        <v>180</v>
      </c>
      <c r="AI238" s="113">
        <f t="shared" si="499"/>
        <v>0</v>
      </c>
      <c r="AJ238" s="113">
        <f t="shared" si="499"/>
        <v>0</v>
      </c>
      <c r="AK238" s="113">
        <f t="shared" si="499"/>
        <v>0</v>
      </c>
      <c r="AL238" s="113">
        <f t="shared" si="499"/>
        <v>0</v>
      </c>
      <c r="AM238" s="118">
        <f t="shared" si="499"/>
        <v>0</v>
      </c>
      <c r="AS238" s="61"/>
      <c r="AT238" s="38"/>
      <c r="AU238" s="62"/>
      <c r="AW238" s="145"/>
      <c r="AX238" s="38"/>
      <c r="AY238" s="38"/>
      <c r="AZ238" s="38"/>
      <c r="BA238" s="38"/>
      <c r="BB238" s="38"/>
      <c r="BC238" s="38"/>
      <c r="BD238" s="38"/>
      <c r="BE238" s="38"/>
      <c r="BF238" s="38"/>
      <c r="BG238" s="38"/>
      <c r="BH238" s="38"/>
      <c r="BI238" s="38"/>
      <c r="BJ238" s="38"/>
      <c r="BK238" s="38"/>
      <c r="BL238" s="38"/>
      <c r="BM238" s="38"/>
      <c r="BN238" s="38"/>
      <c r="BO238" s="38"/>
      <c r="BP238" s="38"/>
      <c r="BQ238" s="38"/>
      <c r="BR238" s="38"/>
      <c r="BS238" s="38"/>
      <c r="BT238" s="38"/>
      <c r="BU238" s="38"/>
      <c r="BV238" s="38"/>
      <c r="BW238" s="38"/>
      <c r="BX238" s="38"/>
      <c r="BY238" s="38"/>
      <c r="BZ238" s="146"/>
      <c r="CB238" s="145"/>
      <c r="CC238" s="38"/>
      <c r="CD238" s="38"/>
      <c r="CE238" s="146"/>
      <c r="CG238" s="433">
        <v>185</v>
      </c>
      <c r="CH238" s="434">
        <v>177</v>
      </c>
      <c r="CI238" s="434">
        <v>185</v>
      </c>
      <c r="CJ238" s="435">
        <v>185</v>
      </c>
    </row>
    <row r="239" spans="1:88" x14ac:dyDescent="0.35">
      <c r="A239" s="48" t="s">
        <v>2088</v>
      </c>
      <c r="B239" s="6"/>
      <c r="C239" s="6"/>
      <c r="D239" s="22" t="s">
        <v>2058</v>
      </c>
      <c r="E239" s="304" t="s">
        <v>20</v>
      </c>
      <c r="F239" s="42"/>
      <c r="G239" s="25">
        <v>131</v>
      </c>
      <c r="H239" s="21" t="s">
        <v>2067</v>
      </c>
      <c r="I239" s="26">
        <v>2</v>
      </c>
      <c r="J239" s="24">
        <f t="shared" ref="J239:J241" ca="1" si="500">SUM(K239:AM239)</f>
        <v>0</v>
      </c>
      <c r="K239" s="24">
        <f t="shared" ref="K239:AM239" ca="1" si="501">IF(AND($H239="優先L",$I239&gt;0),OFFSET(K238,0,$I239),0)</f>
        <v>0</v>
      </c>
      <c r="L239" s="24">
        <f t="shared" ca="1" si="501"/>
        <v>0</v>
      </c>
      <c r="M239" s="24">
        <f t="shared" ca="1" si="501"/>
        <v>0</v>
      </c>
      <c r="N239" s="24">
        <f t="shared" ca="1" si="501"/>
        <v>0</v>
      </c>
      <c r="O239" s="24">
        <f t="shared" ca="1" si="501"/>
        <v>0</v>
      </c>
      <c r="P239" s="24">
        <f t="shared" ca="1" si="501"/>
        <v>0</v>
      </c>
      <c r="Q239" s="24">
        <f t="shared" ca="1" si="501"/>
        <v>0</v>
      </c>
      <c r="R239" s="24">
        <f t="shared" ca="1" si="501"/>
        <v>0</v>
      </c>
      <c r="S239" s="24">
        <f t="shared" ca="1" si="501"/>
        <v>0</v>
      </c>
      <c r="T239" s="24">
        <f t="shared" ca="1" si="501"/>
        <v>0</v>
      </c>
      <c r="U239" s="24">
        <f t="shared" ca="1" si="501"/>
        <v>0</v>
      </c>
      <c r="V239" s="24">
        <f t="shared" ca="1" si="501"/>
        <v>0</v>
      </c>
      <c r="W239" s="24">
        <f t="shared" ca="1" si="501"/>
        <v>0</v>
      </c>
      <c r="X239" s="24">
        <f t="shared" ca="1" si="501"/>
        <v>0</v>
      </c>
      <c r="Y239" s="24">
        <f t="shared" ca="1" si="501"/>
        <v>0</v>
      </c>
      <c r="Z239" s="24">
        <f t="shared" ca="1" si="501"/>
        <v>0</v>
      </c>
      <c r="AA239" s="24">
        <f t="shared" ca="1" si="501"/>
        <v>0</v>
      </c>
      <c r="AB239" s="24">
        <f t="shared" ca="1" si="501"/>
        <v>0</v>
      </c>
      <c r="AC239" s="24">
        <f t="shared" ca="1" si="501"/>
        <v>0</v>
      </c>
      <c r="AD239" s="24">
        <f t="shared" ca="1" si="501"/>
        <v>0</v>
      </c>
      <c r="AE239" s="24">
        <f t="shared" ca="1" si="501"/>
        <v>0</v>
      </c>
      <c r="AF239" s="24">
        <f t="shared" ca="1" si="501"/>
        <v>0</v>
      </c>
      <c r="AG239" s="24">
        <f t="shared" ca="1" si="501"/>
        <v>0</v>
      </c>
      <c r="AH239" s="24">
        <f t="shared" ca="1" si="501"/>
        <v>0</v>
      </c>
      <c r="AI239" s="24">
        <f t="shared" ca="1" si="501"/>
        <v>0</v>
      </c>
      <c r="AJ239" s="24">
        <f t="shared" ca="1" si="501"/>
        <v>0</v>
      </c>
      <c r="AK239" s="24">
        <f t="shared" ca="1" si="501"/>
        <v>0</v>
      </c>
      <c r="AL239" s="24">
        <f t="shared" ca="1" si="501"/>
        <v>0</v>
      </c>
      <c r="AM239" s="49">
        <f t="shared" ca="1" si="501"/>
        <v>0</v>
      </c>
      <c r="AS239" s="61"/>
      <c r="AT239" s="5" t="str">
        <f t="shared" ref="AT239" si="502">IF(G239&gt;0,E239,"")</f>
        <v>MC</v>
      </c>
      <c r="AU239" s="62"/>
      <c r="AW239" s="145"/>
      <c r="AX239" s="38"/>
      <c r="AY239" s="38"/>
      <c r="AZ239" s="38"/>
      <c r="BA239" s="38"/>
      <c r="BB239" s="38"/>
      <c r="BC239" s="38"/>
      <c r="BD239" s="38"/>
      <c r="BE239" s="38"/>
      <c r="BF239" s="38"/>
      <c r="BG239" s="38"/>
      <c r="BH239" s="38"/>
      <c r="BI239" s="38"/>
      <c r="BJ239" s="38"/>
      <c r="BK239" s="38"/>
      <c r="BL239" s="38"/>
      <c r="BM239" s="38"/>
      <c r="BN239" s="38"/>
      <c r="BO239" s="38"/>
      <c r="BP239" s="38"/>
      <c r="BQ239" s="38"/>
      <c r="BR239" s="38"/>
      <c r="BS239" s="38"/>
      <c r="BT239" s="38"/>
      <c r="BU239" s="38"/>
      <c r="BV239" s="38"/>
      <c r="BW239" s="38"/>
      <c r="BX239" s="38"/>
      <c r="BY239" s="38"/>
      <c r="BZ239" s="146"/>
      <c r="CB239" s="145"/>
      <c r="CC239" s="38"/>
      <c r="CD239" s="38"/>
      <c r="CE239" s="146"/>
      <c r="CG239" s="433">
        <v>185</v>
      </c>
      <c r="CH239" s="434">
        <v>185</v>
      </c>
      <c r="CI239" s="434">
        <v>0</v>
      </c>
      <c r="CJ239" s="435">
        <v>0</v>
      </c>
    </row>
    <row r="240" spans="1:88" x14ac:dyDescent="0.35">
      <c r="A240" s="50" t="str">
        <f>MID(A236,1,5)</f>
        <v>50100</v>
      </c>
      <c r="B240" s="6"/>
      <c r="C240" s="6"/>
      <c r="D240" s="6"/>
      <c r="E240" s="304"/>
      <c r="F240" s="42"/>
      <c r="G240" s="25"/>
      <c r="H240" s="21"/>
      <c r="I240" s="26"/>
      <c r="J240" s="24">
        <f t="shared" ca="1" si="500"/>
        <v>0</v>
      </c>
      <c r="K240" s="24">
        <f ca="1">IF(AND($H240="優先L",$I240&gt;0),OFFSET(K238,0,$I240),0)</f>
        <v>0</v>
      </c>
      <c r="L240" s="24">
        <f t="shared" ref="L240:AM240" ca="1" si="503">IF(AND($H240="優先L",$I240&gt;0),OFFSET(L238,0,$I240),0)</f>
        <v>0</v>
      </c>
      <c r="M240" s="24">
        <f t="shared" ca="1" si="503"/>
        <v>0</v>
      </c>
      <c r="N240" s="24">
        <f t="shared" ca="1" si="503"/>
        <v>0</v>
      </c>
      <c r="O240" s="24">
        <f t="shared" ca="1" si="503"/>
        <v>0</v>
      </c>
      <c r="P240" s="24">
        <f t="shared" ca="1" si="503"/>
        <v>0</v>
      </c>
      <c r="Q240" s="24">
        <f t="shared" ca="1" si="503"/>
        <v>0</v>
      </c>
      <c r="R240" s="24">
        <f t="shared" ca="1" si="503"/>
        <v>0</v>
      </c>
      <c r="S240" s="24">
        <f t="shared" ca="1" si="503"/>
        <v>0</v>
      </c>
      <c r="T240" s="24">
        <f t="shared" ca="1" si="503"/>
        <v>0</v>
      </c>
      <c r="U240" s="24">
        <f t="shared" ca="1" si="503"/>
        <v>0</v>
      </c>
      <c r="V240" s="24">
        <f t="shared" ca="1" si="503"/>
        <v>0</v>
      </c>
      <c r="W240" s="24">
        <f t="shared" ca="1" si="503"/>
        <v>0</v>
      </c>
      <c r="X240" s="24">
        <f t="shared" ca="1" si="503"/>
        <v>0</v>
      </c>
      <c r="Y240" s="24">
        <f t="shared" ca="1" si="503"/>
        <v>0</v>
      </c>
      <c r="Z240" s="24">
        <f t="shared" ca="1" si="503"/>
        <v>0</v>
      </c>
      <c r="AA240" s="24">
        <f t="shared" ca="1" si="503"/>
        <v>0</v>
      </c>
      <c r="AB240" s="24">
        <f t="shared" ca="1" si="503"/>
        <v>0</v>
      </c>
      <c r="AC240" s="24">
        <f t="shared" ca="1" si="503"/>
        <v>0</v>
      </c>
      <c r="AD240" s="24">
        <f t="shared" ca="1" si="503"/>
        <v>0</v>
      </c>
      <c r="AE240" s="24">
        <f t="shared" ca="1" si="503"/>
        <v>0</v>
      </c>
      <c r="AF240" s="24">
        <f t="shared" ca="1" si="503"/>
        <v>0</v>
      </c>
      <c r="AG240" s="24">
        <f t="shared" ca="1" si="503"/>
        <v>0</v>
      </c>
      <c r="AH240" s="24">
        <f t="shared" ca="1" si="503"/>
        <v>0</v>
      </c>
      <c r="AI240" s="24">
        <f t="shared" ca="1" si="503"/>
        <v>0</v>
      </c>
      <c r="AJ240" s="24">
        <f t="shared" ca="1" si="503"/>
        <v>0</v>
      </c>
      <c r="AK240" s="24">
        <f t="shared" ca="1" si="503"/>
        <v>0</v>
      </c>
      <c r="AL240" s="24">
        <f t="shared" ca="1" si="503"/>
        <v>0</v>
      </c>
      <c r="AM240" s="49">
        <f t="shared" ca="1" si="503"/>
        <v>0</v>
      </c>
      <c r="AS240" s="61"/>
      <c r="AT240" s="6" t="str">
        <f t="shared" si="370"/>
        <v/>
      </c>
      <c r="AU240" s="62"/>
      <c r="AW240" s="145"/>
      <c r="AX240" s="38"/>
      <c r="AY240" s="38"/>
      <c r="AZ240" s="38"/>
      <c r="BA240" s="38"/>
      <c r="BB240" s="38"/>
      <c r="BC240" s="38"/>
      <c r="BD240" s="38"/>
      <c r="BE240" s="38"/>
      <c r="BF240" s="38"/>
      <c r="BG240" s="38"/>
      <c r="BH240" s="38"/>
      <c r="BI240" s="38"/>
      <c r="BJ240" s="38"/>
      <c r="BK240" s="38"/>
      <c r="BL240" s="38"/>
      <c r="BM240" s="38"/>
      <c r="BN240" s="38"/>
      <c r="BO240" s="38"/>
      <c r="BP240" s="38"/>
      <c r="BQ240" s="38"/>
      <c r="BR240" s="38"/>
      <c r="BS240" s="38"/>
      <c r="BT240" s="38"/>
      <c r="BU240" s="38"/>
      <c r="BV240" s="38"/>
      <c r="BW240" s="38"/>
      <c r="BX240" s="38"/>
      <c r="BY240" s="38"/>
      <c r="BZ240" s="146"/>
      <c r="CB240" s="145"/>
      <c r="CC240" s="38"/>
      <c r="CD240" s="38"/>
      <c r="CE240" s="146"/>
      <c r="CG240" s="433">
        <v>0</v>
      </c>
      <c r="CH240" s="434">
        <v>0</v>
      </c>
      <c r="CI240" s="434">
        <v>0</v>
      </c>
      <c r="CJ240" s="435">
        <v>0</v>
      </c>
    </row>
    <row r="241" spans="1:88" x14ac:dyDescent="0.35">
      <c r="A241" s="50" t="str">
        <f>MID(A236,6,3)&amp;"-"&amp;MID(A236,10,4)</f>
        <v>MKT-D700</v>
      </c>
      <c r="B241" s="6"/>
      <c r="C241" s="6"/>
      <c r="D241" s="7"/>
      <c r="E241" s="304" t="s">
        <v>79</v>
      </c>
      <c r="F241" s="42"/>
      <c r="G241" s="25">
        <v>155</v>
      </c>
      <c r="H241" s="21" t="s">
        <v>2052</v>
      </c>
      <c r="I241" s="26">
        <v>2</v>
      </c>
      <c r="J241" s="24">
        <f t="shared" ca="1" si="500"/>
        <v>3795</v>
      </c>
      <c r="K241" s="24">
        <f ca="1">IF(AND($H241="優先L",$I241&gt;0),OFFSET(K238,0,$I241),0)</f>
        <v>185</v>
      </c>
      <c r="L241" s="24">
        <f t="shared" ref="L241:AM241" ca="1" si="504">IF(AND($H241="優先L",$I241&gt;0),OFFSET(L238,0,$I241),0)</f>
        <v>185</v>
      </c>
      <c r="M241" s="24">
        <f t="shared" ca="1" si="504"/>
        <v>195</v>
      </c>
      <c r="N241" s="24">
        <f t="shared" ca="1" si="504"/>
        <v>195</v>
      </c>
      <c r="O241" s="24">
        <f t="shared" ca="1" si="504"/>
        <v>197</v>
      </c>
      <c r="P241" s="24">
        <f t="shared" ca="1" si="504"/>
        <v>195</v>
      </c>
      <c r="Q241" s="24">
        <f t="shared" ca="1" si="504"/>
        <v>175</v>
      </c>
      <c r="R241" s="24">
        <f t="shared" ca="1" si="504"/>
        <v>200</v>
      </c>
      <c r="S241" s="24">
        <f t="shared" ca="1" si="504"/>
        <v>180</v>
      </c>
      <c r="T241" s="24">
        <f t="shared" ca="1" si="504"/>
        <v>180</v>
      </c>
      <c r="U241" s="24">
        <f t="shared" ca="1" si="504"/>
        <v>178</v>
      </c>
      <c r="V241" s="24">
        <f t="shared" ca="1" si="504"/>
        <v>200</v>
      </c>
      <c r="W241" s="24">
        <f t="shared" ca="1" si="504"/>
        <v>152</v>
      </c>
      <c r="X241" s="24">
        <f t="shared" ca="1" si="504"/>
        <v>142</v>
      </c>
      <c r="Y241" s="24">
        <f t="shared" ca="1" si="504"/>
        <v>150</v>
      </c>
      <c r="Z241" s="24">
        <f t="shared" ca="1" si="504"/>
        <v>141</v>
      </c>
      <c r="AA241" s="24">
        <f t="shared" ca="1" si="504"/>
        <v>145</v>
      </c>
      <c r="AB241" s="24">
        <f t="shared" ca="1" si="504"/>
        <v>120</v>
      </c>
      <c r="AC241" s="24">
        <f t="shared" ca="1" si="504"/>
        <v>155</v>
      </c>
      <c r="AD241" s="24">
        <f t="shared" ca="1" si="504"/>
        <v>185</v>
      </c>
      <c r="AE241" s="24">
        <f t="shared" ca="1" si="504"/>
        <v>160</v>
      </c>
      <c r="AF241" s="24">
        <f t="shared" ca="1" si="504"/>
        <v>180</v>
      </c>
      <c r="AG241" s="24">
        <f t="shared" ca="1" si="504"/>
        <v>0</v>
      </c>
      <c r="AH241" s="24">
        <f t="shared" ca="1" si="504"/>
        <v>0</v>
      </c>
      <c r="AI241" s="24">
        <f t="shared" ca="1" si="504"/>
        <v>0</v>
      </c>
      <c r="AJ241" s="24">
        <f t="shared" ca="1" si="504"/>
        <v>0</v>
      </c>
      <c r="AK241" s="24">
        <f t="shared" ca="1" si="504"/>
        <v>0</v>
      </c>
      <c r="AL241" s="24">
        <f t="shared" ca="1" si="504"/>
        <v>0</v>
      </c>
      <c r="AM241" s="49">
        <f t="shared" ca="1" si="504"/>
        <v>0</v>
      </c>
      <c r="AS241" s="61"/>
      <c r="AT241" s="7" t="str">
        <f t="shared" si="370"/>
        <v>マルチ</v>
      </c>
      <c r="AU241" s="62"/>
      <c r="AW241" s="145"/>
      <c r="AX241" s="38"/>
      <c r="AY241" s="38"/>
      <c r="AZ241" s="38"/>
      <c r="BA241" s="38"/>
      <c r="BB241" s="38"/>
      <c r="BC241" s="38"/>
      <c r="BD241" s="38"/>
      <c r="BE241" s="38"/>
      <c r="BF241" s="38"/>
      <c r="BG241" s="38"/>
      <c r="BH241" s="38"/>
      <c r="BI241" s="38"/>
      <c r="BJ241" s="38"/>
      <c r="BK241" s="38"/>
      <c r="BL241" s="38"/>
      <c r="BM241" s="38"/>
      <c r="BN241" s="38"/>
      <c r="BO241" s="38"/>
      <c r="BP241" s="38"/>
      <c r="BQ241" s="38"/>
      <c r="BR241" s="38"/>
      <c r="BS241" s="38"/>
      <c r="BT241" s="38"/>
      <c r="BU241" s="38"/>
      <c r="BV241" s="38"/>
      <c r="BW241" s="38"/>
      <c r="BX241" s="38"/>
      <c r="BY241" s="38"/>
      <c r="BZ241" s="146"/>
      <c r="CB241" s="145"/>
      <c r="CC241" s="38"/>
      <c r="CD241" s="38"/>
      <c r="CE241" s="146"/>
      <c r="CG241" s="433">
        <v>0</v>
      </c>
      <c r="CH241" s="434">
        <v>0</v>
      </c>
      <c r="CI241" s="434">
        <v>0</v>
      </c>
      <c r="CJ241" s="435">
        <v>0</v>
      </c>
    </row>
    <row r="242" spans="1:88" x14ac:dyDescent="0.35">
      <c r="A242" s="48"/>
      <c r="B242" s="6"/>
      <c r="C242" s="6"/>
      <c r="D242" s="22" t="s">
        <v>2132</v>
      </c>
      <c r="E242" s="2" t="str">
        <f>E239</f>
        <v>MC</v>
      </c>
      <c r="F242" s="5"/>
      <c r="G242" s="5"/>
      <c r="H242" s="27" t="s">
        <v>2055</v>
      </c>
      <c r="I242" s="5"/>
      <c r="J242" s="550">
        <f>SUM(K242:AM244)</f>
        <v>0</v>
      </c>
      <c r="K242" s="29">
        <v>185</v>
      </c>
      <c r="L242" s="29">
        <v>185</v>
      </c>
      <c r="M242" s="29">
        <v>75</v>
      </c>
      <c r="N242" s="29"/>
      <c r="O242" s="29"/>
      <c r="P242" s="29"/>
      <c r="Q242" s="29"/>
      <c r="R242" s="29"/>
      <c r="S242" s="29"/>
      <c r="T242" s="29"/>
      <c r="U242" s="29"/>
      <c r="V242" s="29"/>
      <c r="W242" s="29"/>
      <c r="X242" s="29"/>
      <c r="Y242" s="29"/>
      <c r="Z242" s="29"/>
      <c r="AA242" s="29"/>
      <c r="AB242" s="29"/>
      <c r="AC242" s="29"/>
      <c r="AD242" s="29"/>
      <c r="AE242" s="29"/>
      <c r="AF242" s="29"/>
      <c r="AG242" s="29"/>
      <c r="AH242" s="29"/>
      <c r="AI242" s="29"/>
      <c r="AJ242" s="29"/>
      <c r="AK242" s="29"/>
      <c r="AL242" s="29"/>
      <c r="AM242" s="51"/>
      <c r="AS242" s="61"/>
      <c r="AT242" s="38"/>
      <c r="AU242" s="62"/>
      <c r="AW242" s="145"/>
      <c r="AX242" s="38"/>
      <c r="AY242" s="38"/>
      <c r="AZ242" s="38"/>
      <c r="BA242" s="38"/>
      <c r="BB242" s="38"/>
      <c r="BC242" s="38"/>
      <c r="BD242" s="38"/>
      <c r="BE242" s="38"/>
      <c r="BF242" s="38"/>
      <c r="BG242" s="38"/>
      <c r="BH242" s="38"/>
      <c r="BI242" s="38"/>
      <c r="BJ242" s="38"/>
      <c r="BK242" s="38"/>
      <c r="BL242" s="38"/>
      <c r="BM242" s="38"/>
      <c r="BN242" s="38"/>
      <c r="BO242" s="38"/>
      <c r="BP242" s="38"/>
      <c r="BQ242" s="38"/>
      <c r="BR242" s="38"/>
      <c r="BS242" s="38"/>
      <c r="BT242" s="38"/>
      <c r="BU242" s="38"/>
      <c r="BV242" s="38"/>
      <c r="BW242" s="38"/>
      <c r="BX242" s="38"/>
      <c r="BY242" s="38"/>
      <c r="BZ242" s="146"/>
      <c r="CB242" s="145"/>
      <c r="CC242" s="38"/>
      <c r="CD242" s="38"/>
      <c r="CE242" s="146"/>
      <c r="CG242" s="430"/>
      <c r="CH242" s="9"/>
      <c r="CI242" s="9"/>
      <c r="CJ242" s="431"/>
    </row>
    <row r="243" spans="1:88" x14ac:dyDescent="0.35">
      <c r="A243" s="48"/>
      <c r="B243" s="7"/>
      <c r="C243" s="7"/>
      <c r="D243" s="444" t="s">
        <v>2376</v>
      </c>
      <c r="E243" s="2">
        <f>E240</f>
        <v>0</v>
      </c>
      <c r="F243" s="6"/>
      <c r="G243" s="6"/>
      <c r="H243" s="27" t="s">
        <v>2363</v>
      </c>
      <c r="I243" s="6"/>
      <c r="J243" s="551"/>
      <c r="K243" s="30"/>
      <c r="L243" s="30"/>
      <c r="M243" s="30"/>
      <c r="N243" s="30"/>
      <c r="O243" s="30"/>
      <c r="P243" s="30"/>
      <c r="Q243" s="30"/>
      <c r="R243" s="30"/>
      <c r="S243" s="30"/>
      <c r="T243" s="30"/>
      <c r="U243" s="30"/>
      <c r="V243" s="30"/>
      <c r="W243" s="30"/>
      <c r="X243" s="30"/>
      <c r="Y243" s="30"/>
      <c r="Z243" s="30"/>
      <c r="AA243" s="30"/>
      <c r="AB243" s="30"/>
      <c r="AC243" s="30"/>
      <c r="AD243" s="30"/>
      <c r="AE243" s="30"/>
      <c r="AF243" s="30"/>
      <c r="AG243" s="30"/>
      <c r="AH243" s="30"/>
      <c r="AI243" s="30"/>
      <c r="AJ243" s="30"/>
      <c r="AK243" s="30"/>
      <c r="AL243" s="30"/>
      <c r="AM243" s="52"/>
      <c r="AS243" s="61"/>
      <c r="AT243" s="38"/>
      <c r="AU243" s="62"/>
      <c r="AW243" s="145"/>
      <c r="AX243" s="38"/>
      <c r="AY243" s="38"/>
      <c r="AZ243" s="38"/>
      <c r="BA243" s="38"/>
      <c r="BB243" s="38"/>
      <c r="BC243" s="38"/>
      <c r="BD243" s="38"/>
      <c r="BE243" s="38"/>
      <c r="BF243" s="38"/>
      <c r="BG243" s="38"/>
      <c r="BH243" s="38"/>
      <c r="BI243" s="38"/>
      <c r="BJ243" s="38"/>
      <c r="BK243" s="38"/>
      <c r="BL243" s="38"/>
      <c r="BM243" s="38"/>
      <c r="BN243" s="38"/>
      <c r="BO243" s="38"/>
      <c r="BP243" s="38"/>
      <c r="BQ243" s="38"/>
      <c r="BR243" s="38"/>
      <c r="BS243" s="38"/>
      <c r="BT243" s="38"/>
      <c r="BU243" s="38"/>
      <c r="BV243" s="38"/>
      <c r="BW243" s="38"/>
      <c r="BX243" s="38"/>
      <c r="BY243" s="38"/>
      <c r="BZ243" s="146"/>
      <c r="CB243" s="145"/>
      <c r="CC243" s="38"/>
      <c r="CD243" s="38"/>
      <c r="CE243" s="146"/>
      <c r="CG243" s="430"/>
      <c r="CH243" s="9"/>
      <c r="CI243" s="9"/>
      <c r="CJ243" s="431"/>
    </row>
    <row r="244" spans="1:88" x14ac:dyDescent="0.35">
      <c r="A244" s="399">
        <f>COUNTIF(AT239:AT241,B244)</f>
        <v>1</v>
      </c>
      <c r="B244" s="308" t="str">
        <f>設定!$F$4</f>
        <v>MC</v>
      </c>
      <c r="C244" s="308" t="str">
        <f>IF(COUNTIF('PLAN-MC'!$AO$6:$AO$117,B244&amp;"_"&amp;A236&amp;"_"&amp;B236)&gt;0,"計画コード有",IF(COUNTIF('PLAN-MC'!$AO$6:$AO$117,B244&amp;"_"&amp;A236&amp;"_"&amp;B236)&gt;1,"ﾀﾞﾌﾞﾘ有","未反映"))</f>
        <v>計画コード有</v>
      </c>
      <c r="D244" s="7"/>
      <c r="E244" s="2" t="str">
        <f>E241</f>
        <v>マルチ</v>
      </c>
      <c r="F244" s="7"/>
      <c r="G244" s="7"/>
      <c r="H244" s="27" t="s">
        <v>2055</v>
      </c>
      <c r="I244" s="7"/>
      <c r="J244" s="552"/>
      <c r="K244" s="31">
        <v>-185</v>
      </c>
      <c r="L244" s="31">
        <v>-185</v>
      </c>
      <c r="M244" s="31">
        <v>-75</v>
      </c>
      <c r="N244" s="31"/>
      <c r="O244" s="31"/>
      <c r="P244" s="31"/>
      <c r="Q244" s="31"/>
      <c r="R244" s="31"/>
      <c r="S244" s="31"/>
      <c r="T244" s="31"/>
      <c r="U244" s="31"/>
      <c r="V244" s="31"/>
      <c r="W244" s="31"/>
      <c r="X244" s="31"/>
      <c r="Y244" s="31"/>
      <c r="Z244" s="31"/>
      <c r="AA244" s="31"/>
      <c r="AB244" s="31"/>
      <c r="AC244" s="31"/>
      <c r="AD244" s="31"/>
      <c r="AE244" s="31"/>
      <c r="AF244" s="31"/>
      <c r="AG244" s="31"/>
      <c r="AH244" s="31"/>
      <c r="AI244" s="31"/>
      <c r="AJ244" s="31"/>
      <c r="AK244" s="31"/>
      <c r="AL244" s="31"/>
      <c r="AM244" s="53"/>
      <c r="AS244" s="61"/>
      <c r="AT244" s="38"/>
      <c r="AU244" s="62"/>
      <c r="AW244" s="145"/>
      <c r="AX244" s="38"/>
      <c r="AY244" s="38"/>
      <c r="AZ244" s="38"/>
      <c r="BA244" s="38"/>
      <c r="BB244" s="38"/>
      <c r="BC244" s="38"/>
      <c r="BD244" s="38"/>
      <c r="BE244" s="38"/>
      <c r="BF244" s="38"/>
      <c r="BG244" s="38"/>
      <c r="BH244" s="38"/>
      <c r="BI244" s="38"/>
      <c r="BJ244" s="38"/>
      <c r="BK244" s="38"/>
      <c r="BL244" s="38"/>
      <c r="BM244" s="38"/>
      <c r="BN244" s="38"/>
      <c r="BO244" s="38"/>
      <c r="BP244" s="38"/>
      <c r="BQ244" s="38"/>
      <c r="BR244" s="38"/>
      <c r="BS244" s="38"/>
      <c r="BT244" s="38"/>
      <c r="BU244" s="38"/>
      <c r="BV244" s="38"/>
      <c r="BW244" s="38"/>
      <c r="BX244" s="38"/>
      <c r="BY244" s="38"/>
      <c r="BZ244" s="146"/>
      <c r="CB244" s="145"/>
      <c r="CC244" s="38"/>
      <c r="CD244" s="38"/>
      <c r="CE244" s="146"/>
      <c r="CG244" s="430"/>
      <c r="CH244" s="9"/>
      <c r="CI244" s="9"/>
      <c r="CJ244" s="431"/>
    </row>
    <row r="245" spans="1:88" x14ac:dyDescent="0.35">
      <c r="A245" s="399">
        <f>COUNTIF(AT239:AT241,B245)</f>
        <v>0</v>
      </c>
      <c r="B245" s="308" t="str">
        <f>設定!$F$5</f>
        <v>溶接1</v>
      </c>
      <c r="C245" s="308" t="str">
        <f>IF(COUNTIF('PLAN-溶接1'!$AO$6:$AO$108,B245&amp;"_"&amp;A236&amp;"_"&amp;B236)&gt;0,"計画コード有",IF(COUNTIF('PLAN-溶接1'!$AO$6:$AO$108,B245&amp;"_"&amp;A236&amp;"_"&amp;B236)&gt;1,"ﾀﾞﾌﾞﾘ有","未反映"))</f>
        <v>未反映</v>
      </c>
      <c r="D245" s="22" t="s">
        <v>2133</v>
      </c>
      <c r="E245" s="2" t="str">
        <f>E239</f>
        <v>MC</v>
      </c>
      <c r="F245" s="5"/>
      <c r="G245" s="5"/>
      <c r="H245" s="27" t="s">
        <v>2055</v>
      </c>
      <c r="I245" s="5"/>
      <c r="J245" s="32">
        <f t="shared" ref="J245:J250" si="505">SUM(K245:AM245)</f>
        <v>0</v>
      </c>
      <c r="K245" s="441">
        <f>CB245</f>
        <v>0</v>
      </c>
      <c r="L245" s="441">
        <f t="shared" ref="L245:L247" si="506">CC245</f>
        <v>0</v>
      </c>
      <c r="M245" s="441">
        <f t="shared" ref="M245:M247" si="507">CD245</f>
        <v>0</v>
      </c>
      <c r="N245" s="441">
        <f t="shared" ref="N245:N247" si="508">CE245</f>
        <v>0</v>
      </c>
      <c r="O245" s="29"/>
      <c r="P245" s="29"/>
      <c r="Q245" s="29"/>
      <c r="R245" s="29"/>
      <c r="S245" s="29"/>
      <c r="T245" s="29"/>
      <c r="U245" s="29"/>
      <c r="V245" s="29"/>
      <c r="W245" s="29"/>
      <c r="X245" s="29"/>
      <c r="Y245" s="29"/>
      <c r="Z245" s="29"/>
      <c r="AA245" s="29"/>
      <c r="AB245" s="29"/>
      <c r="AC245" s="29"/>
      <c r="AD245" s="29"/>
      <c r="AE245" s="29"/>
      <c r="AF245" s="29"/>
      <c r="AG245" s="29"/>
      <c r="AH245" s="29"/>
      <c r="AI245" s="29"/>
      <c r="AJ245" s="29"/>
      <c r="AK245" s="29"/>
      <c r="AL245" s="29"/>
      <c r="AM245" s="51"/>
      <c r="AS245" s="61"/>
      <c r="AT245" s="38"/>
      <c r="AU245" s="62"/>
      <c r="AW245" s="145"/>
      <c r="AX245" s="38"/>
      <c r="AY245" s="38"/>
      <c r="AZ245" s="38"/>
      <c r="BA245" s="38"/>
      <c r="BB245" s="38"/>
      <c r="BC245" s="38"/>
      <c r="BD245" s="38"/>
      <c r="BE245" s="38"/>
      <c r="BF245" s="38"/>
      <c r="BG245" s="38"/>
      <c r="BH245" s="38"/>
      <c r="BI245" s="38"/>
      <c r="BJ245" s="38"/>
      <c r="BK245" s="38"/>
      <c r="BL245" s="38"/>
      <c r="BM245" s="38"/>
      <c r="BN245" s="38"/>
      <c r="BO245" s="38"/>
      <c r="BP245" s="38"/>
      <c r="BQ245" s="38"/>
      <c r="BR245" s="38"/>
      <c r="BS245" s="38"/>
      <c r="BT245" s="38"/>
      <c r="BU245" s="38"/>
      <c r="BV245" s="38"/>
      <c r="BW245" s="38"/>
      <c r="BX245" s="38"/>
      <c r="BY245" s="38"/>
      <c r="BZ245" s="146"/>
      <c r="CB245" s="427">
        <f t="shared" ref="CB245:CB247" si="509">CG242+CG245</f>
        <v>0</v>
      </c>
      <c r="CC245" s="428">
        <f t="shared" ref="CC245:CC247" si="510">CH242+CH245</f>
        <v>0</v>
      </c>
      <c r="CD245" s="428">
        <f t="shared" ref="CD245:CD247" si="511">CI242+CI245</f>
        <v>0</v>
      </c>
      <c r="CE245" s="429">
        <f t="shared" ref="CE245:CE247" si="512">CJ242+CJ245</f>
        <v>0</v>
      </c>
      <c r="CG245" s="430"/>
      <c r="CH245" s="9"/>
      <c r="CI245" s="9"/>
      <c r="CJ245" s="431"/>
    </row>
    <row r="246" spans="1:88" x14ac:dyDescent="0.35">
      <c r="A246" s="399">
        <f>COUNTIF(AT239:AT241,B246)</f>
        <v>1</v>
      </c>
      <c r="B246" s="308" t="str">
        <f>設定!$F$6</f>
        <v>マルチ</v>
      </c>
      <c r="C246" s="308" t="str">
        <f>IF(COUNTIF('PLAN-マルチ'!$AO$29:$AO$125,B246&amp;"_"&amp;A236&amp;"_"&amp;B236)&gt;0,"計画コード有",IF(COUNTIF('PLAN-マルチ'!$AO$29:$AO$125,B246&amp;"_"&amp;A236&amp;"_"&amp;B236)&gt;1,"ﾀﾞﾌﾞﾘ有","未反映"))</f>
        <v>計画コード有</v>
      </c>
      <c r="D246" s="445" t="s">
        <v>2377</v>
      </c>
      <c r="E246" s="2">
        <f>E240</f>
        <v>0</v>
      </c>
      <c r="F246" s="6"/>
      <c r="G246" s="6"/>
      <c r="H246" s="27" t="s">
        <v>2363</v>
      </c>
      <c r="I246" s="6"/>
      <c r="J246" s="33">
        <f t="shared" si="505"/>
        <v>0</v>
      </c>
      <c r="K246" s="442">
        <f t="shared" ref="K246:K247" si="513">CB246</f>
        <v>0</v>
      </c>
      <c r="L246" s="442">
        <f t="shared" si="506"/>
        <v>0</v>
      </c>
      <c r="M246" s="442">
        <f t="shared" si="507"/>
        <v>0</v>
      </c>
      <c r="N246" s="442">
        <f t="shared" si="508"/>
        <v>0</v>
      </c>
      <c r="O246" s="30"/>
      <c r="P246" s="30"/>
      <c r="Q246" s="30"/>
      <c r="R246" s="30"/>
      <c r="S246" s="30"/>
      <c r="T246" s="30"/>
      <c r="U246" s="30"/>
      <c r="V246" s="30"/>
      <c r="W246" s="30"/>
      <c r="X246" s="30"/>
      <c r="Y246" s="30"/>
      <c r="Z246" s="30"/>
      <c r="AA246" s="30"/>
      <c r="AB246" s="30"/>
      <c r="AC246" s="30"/>
      <c r="AD246" s="30"/>
      <c r="AE246" s="30"/>
      <c r="AF246" s="30"/>
      <c r="AG246" s="30"/>
      <c r="AH246" s="30"/>
      <c r="AI246" s="30"/>
      <c r="AJ246" s="30"/>
      <c r="AK246" s="30"/>
      <c r="AL246" s="30"/>
      <c r="AM246" s="52"/>
      <c r="AS246" s="61"/>
      <c r="AT246" s="38"/>
      <c r="AU246" s="62"/>
      <c r="AW246" s="145"/>
      <c r="AX246" s="38"/>
      <c r="AY246" s="38"/>
      <c r="AZ246" s="38"/>
      <c r="BA246" s="38"/>
      <c r="BB246" s="38"/>
      <c r="BC246" s="38"/>
      <c r="BD246" s="38"/>
      <c r="BE246" s="38"/>
      <c r="BF246" s="38"/>
      <c r="BG246" s="38"/>
      <c r="BH246" s="38"/>
      <c r="BI246" s="38"/>
      <c r="BJ246" s="38"/>
      <c r="BK246" s="38"/>
      <c r="BL246" s="38"/>
      <c r="BM246" s="38"/>
      <c r="BN246" s="38"/>
      <c r="BO246" s="38"/>
      <c r="BP246" s="38"/>
      <c r="BQ246" s="38"/>
      <c r="BR246" s="38"/>
      <c r="BS246" s="38"/>
      <c r="BT246" s="38"/>
      <c r="BU246" s="38"/>
      <c r="BV246" s="38"/>
      <c r="BW246" s="38"/>
      <c r="BX246" s="38"/>
      <c r="BY246" s="38"/>
      <c r="BZ246" s="146"/>
      <c r="CB246" s="427">
        <f t="shared" si="509"/>
        <v>0</v>
      </c>
      <c r="CC246" s="428">
        <f t="shared" si="510"/>
        <v>0</v>
      </c>
      <c r="CD246" s="428">
        <f t="shared" si="511"/>
        <v>0</v>
      </c>
      <c r="CE246" s="429">
        <f t="shared" si="512"/>
        <v>0</v>
      </c>
      <c r="CG246" s="430"/>
      <c r="CH246" s="9"/>
      <c r="CI246" s="9"/>
      <c r="CJ246" s="431"/>
    </row>
    <row r="247" spans="1:88" x14ac:dyDescent="0.35">
      <c r="A247" s="399">
        <f>COUNTIF(AT239:AT241,B247)</f>
        <v>0</v>
      </c>
      <c r="B247" s="308" t="str">
        <f>設定!$F$7</f>
        <v>50号機</v>
      </c>
      <c r="C247" s="308" t="str">
        <f>IF(COUNTIF('PLAN-SUB'!$AO$6:$AO$87,B247&amp;"_"&amp;A236&amp;"_"&amp;B236)&gt;0,"計画コード有",IF(COUNTIF('PLAN-SUB'!$AO$6:$AO$87,B247&amp;"_"&amp;A236&amp;"_"&amp;B236)&gt;1,"ﾀﾞﾌﾞﾘ有","未反映"))</f>
        <v>未反映</v>
      </c>
      <c r="D247" s="7"/>
      <c r="E247" s="2" t="str">
        <f>E241</f>
        <v>マルチ</v>
      </c>
      <c r="F247" s="7"/>
      <c r="G247" s="7"/>
      <c r="H247" s="27" t="s">
        <v>2055</v>
      </c>
      <c r="I247" s="7"/>
      <c r="J247" s="34">
        <f t="shared" si="505"/>
        <v>0</v>
      </c>
      <c r="K247" s="443">
        <f t="shared" si="513"/>
        <v>0</v>
      </c>
      <c r="L247" s="443">
        <f t="shared" si="506"/>
        <v>0</v>
      </c>
      <c r="M247" s="443">
        <f t="shared" si="507"/>
        <v>0</v>
      </c>
      <c r="N247" s="443">
        <f t="shared" si="508"/>
        <v>0</v>
      </c>
      <c r="O247" s="31"/>
      <c r="P247" s="31"/>
      <c r="Q247" s="31"/>
      <c r="R247" s="31"/>
      <c r="S247" s="31"/>
      <c r="T247" s="31"/>
      <c r="U247" s="31"/>
      <c r="V247" s="31"/>
      <c r="W247" s="31"/>
      <c r="X247" s="31"/>
      <c r="Y247" s="31"/>
      <c r="Z247" s="31"/>
      <c r="AA247" s="31"/>
      <c r="AB247" s="31"/>
      <c r="AC247" s="31"/>
      <c r="AD247" s="31"/>
      <c r="AE247" s="31"/>
      <c r="AF247" s="31"/>
      <c r="AG247" s="31"/>
      <c r="AH247" s="31"/>
      <c r="AI247" s="31"/>
      <c r="AJ247" s="31"/>
      <c r="AK247" s="31"/>
      <c r="AL247" s="31"/>
      <c r="AM247" s="53"/>
      <c r="AS247" s="61"/>
      <c r="AT247" s="38"/>
      <c r="AU247" s="62"/>
      <c r="AW247" s="145"/>
      <c r="AX247" s="38"/>
      <c r="AY247" s="38"/>
      <c r="AZ247" s="38"/>
      <c r="BA247" s="38"/>
      <c r="BB247" s="38"/>
      <c r="BC247" s="38"/>
      <c r="BD247" s="38"/>
      <c r="BE247" s="38"/>
      <c r="BF247" s="38"/>
      <c r="BG247" s="38"/>
      <c r="BH247" s="38"/>
      <c r="BI247" s="38"/>
      <c r="BJ247" s="38"/>
      <c r="BK247" s="38"/>
      <c r="BL247" s="38"/>
      <c r="BM247" s="38"/>
      <c r="BN247" s="38"/>
      <c r="BO247" s="38"/>
      <c r="BP247" s="38"/>
      <c r="BQ247" s="38"/>
      <c r="BR247" s="38"/>
      <c r="BS247" s="38"/>
      <c r="BT247" s="38"/>
      <c r="BU247" s="38"/>
      <c r="BV247" s="38"/>
      <c r="BW247" s="38"/>
      <c r="BX247" s="38"/>
      <c r="BY247" s="38"/>
      <c r="BZ247" s="146"/>
      <c r="CB247" s="427">
        <f t="shared" si="509"/>
        <v>0</v>
      </c>
      <c r="CC247" s="428">
        <f t="shared" si="510"/>
        <v>0</v>
      </c>
      <c r="CD247" s="428">
        <f t="shared" si="511"/>
        <v>0</v>
      </c>
      <c r="CE247" s="429">
        <f t="shared" si="512"/>
        <v>0</v>
      </c>
      <c r="CG247" s="430"/>
      <c r="CH247" s="9"/>
      <c r="CI247" s="9"/>
      <c r="CJ247" s="431"/>
    </row>
    <row r="248" spans="1:88" x14ac:dyDescent="0.35">
      <c r="A248" s="399">
        <f>COUNTIF(AT239:AT241,B248)</f>
        <v>0</v>
      </c>
      <c r="B248" s="308" t="str">
        <f>設定!$F$8</f>
        <v>RF,S/A</v>
      </c>
      <c r="C248" s="308" t="str">
        <f>IF(COUNTIF('PLAN-SUB'!$AO$6:$AO$87,B248&amp;"_"&amp;A236&amp;"_"&amp;B236)&gt;0,"計画コード有",IF(COUNTIF('PLAN-SUB'!$AO$6:$AO$87,B248&amp;"_"&amp;A236&amp;"_"&amp;B236)&gt;1,"ﾀﾞﾌﾞﾘ有","未反映"))</f>
        <v>未反映</v>
      </c>
      <c r="D248" s="22" t="s">
        <v>2059</v>
      </c>
      <c r="E248" s="2" t="str">
        <f t="shared" ref="E248:G250" si="514">E239</f>
        <v>MC</v>
      </c>
      <c r="F248" s="43">
        <f t="shared" si="514"/>
        <v>0</v>
      </c>
      <c r="G248" s="28">
        <f t="shared" si="514"/>
        <v>131</v>
      </c>
      <c r="H248" s="5"/>
      <c r="I248" s="5"/>
      <c r="J248" s="32">
        <f t="shared" ca="1" si="505"/>
        <v>445</v>
      </c>
      <c r="K248" s="32">
        <f ca="1">K239+K242+K245</f>
        <v>185</v>
      </c>
      <c r="L248" s="32">
        <f ca="1">L239+L242+L245</f>
        <v>185</v>
      </c>
      <c r="M248" s="32">
        <f ca="1">M239+M242+M245</f>
        <v>75</v>
      </c>
      <c r="N248" s="32">
        <f ca="1">N239+N242+N245</f>
        <v>0</v>
      </c>
      <c r="O248" s="32">
        <f t="shared" ref="O248:AM248" ca="1" si="515">O239+O242+O245</f>
        <v>0</v>
      </c>
      <c r="P248" s="32">
        <f t="shared" ca="1" si="515"/>
        <v>0</v>
      </c>
      <c r="Q248" s="32">
        <f t="shared" ca="1" si="515"/>
        <v>0</v>
      </c>
      <c r="R248" s="32">
        <f t="shared" ca="1" si="515"/>
        <v>0</v>
      </c>
      <c r="S248" s="32">
        <f t="shared" ca="1" si="515"/>
        <v>0</v>
      </c>
      <c r="T248" s="32">
        <f t="shared" ca="1" si="515"/>
        <v>0</v>
      </c>
      <c r="U248" s="32">
        <f t="shared" ca="1" si="515"/>
        <v>0</v>
      </c>
      <c r="V248" s="32">
        <f t="shared" ca="1" si="515"/>
        <v>0</v>
      </c>
      <c r="W248" s="32">
        <f t="shared" ca="1" si="515"/>
        <v>0</v>
      </c>
      <c r="X248" s="32">
        <f t="shared" ca="1" si="515"/>
        <v>0</v>
      </c>
      <c r="Y248" s="32">
        <f t="shared" ca="1" si="515"/>
        <v>0</v>
      </c>
      <c r="Z248" s="32">
        <f t="shared" ca="1" si="515"/>
        <v>0</v>
      </c>
      <c r="AA248" s="32">
        <f t="shared" ca="1" si="515"/>
        <v>0</v>
      </c>
      <c r="AB248" s="32">
        <f t="shared" ca="1" si="515"/>
        <v>0</v>
      </c>
      <c r="AC248" s="32">
        <f t="shared" ca="1" si="515"/>
        <v>0</v>
      </c>
      <c r="AD248" s="32">
        <f t="shared" ca="1" si="515"/>
        <v>0</v>
      </c>
      <c r="AE248" s="32">
        <f t="shared" ca="1" si="515"/>
        <v>0</v>
      </c>
      <c r="AF248" s="32">
        <f t="shared" ca="1" si="515"/>
        <v>0</v>
      </c>
      <c r="AG248" s="32">
        <f t="shared" ca="1" si="515"/>
        <v>0</v>
      </c>
      <c r="AH248" s="32">
        <f t="shared" ca="1" si="515"/>
        <v>0</v>
      </c>
      <c r="AI248" s="32">
        <f t="shared" ca="1" si="515"/>
        <v>0</v>
      </c>
      <c r="AJ248" s="32">
        <f t="shared" ca="1" si="515"/>
        <v>0</v>
      </c>
      <c r="AK248" s="32">
        <f t="shared" ca="1" si="515"/>
        <v>0</v>
      </c>
      <c r="AL248" s="32">
        <f t="shared" ca="1" si="515"/>
        <v>0</v>
      </c>
      <c r="AM248" s="54">
        <f t="shared" ca="1" si="515"/>
        <v>0</v>
      </c>
      <c r="AS248" s="97" t="str">
        <f>$E248&amp;"_"&amp;$A236&amp;"_"&amp;$B236</f>
        <v>MC_50100MKT D700XA_CBU</v>
      </c>
      <c r="AT248" s="97" t="str">
        <f t="shared" ref="AT248" si="516">A240</f>
        <v>50100</v>
      </c>
      <c r="AU248" s="97" t="str">
        <f>A241</f>
        <v>MKT-D700</v>
      </c>
      <c r="AW248" s="147" t="str">
        <f>E248</f>
        <v>MC</v>
      </c>
      <c r="AX248" s="150">
        <f t="shared" ref="AX248:BG250" ca="1" si="517">K248*$G248</f>
        <v>24235</v>
      </c>
      <c r="AY248" s="150">
        <f t="shared" ca="1" si="517"/>
        <v>24235</v>
      </c>
      <c r="AZ248" s="150">
        <f t="shared" ca="1" si="517"/>
        <v>9825</v>
      </c>
      <c r="BA248" s="150">
        <f t="shared" ca="1" si="517"/>
        <v>0</v>
      </c>
      <c r="BB248" s="150">
        <f t="shared" ca="1" si="517"/>
        <v>0</v>
      </c>
      <c r="BC248" s="150">
        <f t="shared" ca="1" si="517"/>
        <v>0</v>
      </c>
      <c r="BD248" s="150">
        <f t="shared" ca="1" si="517"/>
        <v>0</v>
      </c>
      <c r="BE248" s="150">
        <f t="shared" ca="1" si="517"/>
        <v>0</v>
      </c>
      <c r="BF248" s="150">
        <f t="shared" ca="1" si="517"/>
        <v>0</v>
      </c>
      <c r="BG248" s="150">
        <f t="shared" ca="1" si="517"/>
        <v>0</v>
      </c>
      <c r="BH248" s="150">
        <f t="shared" ref="BH248:BQ250" ca="1" si="518">U248*$G248</f>
        <v>0</v>
      </c>
      <c r="BI248" s="150">
        <f t="shared" ca="1" si="518"/>
        <v>0</v>
      </c>
      <c r="BJ248" s="150">
        <f t="shared" ca="1" si="518"/>
        <v>0</v>
      </c>
      <c r="BK248" s="150">
        <f t="shared" ca="1" si="518"/>
        <v>0</v>
      </c>
      <c r="BL248" s="150">
        <f t="shared" ca="1" si="518"/>
        <v>0</v>
      </c>
      <c r="BM248" s="150">
        <f t="shared" ca="1" si="518"/>
        <v>0</v>
      </c>
      <c r="BN248" s="150">
        <f t="shared" ca="1" si="518"/>
        <v>0</v>
      </c>
      <c r="BO248" s="150">
        <f t="shared" ca="1" si="518"/>
        <v>0</v>
      </c>
      <c r="BP248" s="150">
        <f t="shared" ca="1" si="518"/>
        <v>0</v>
      </c>
      <c r="BQ248" s="150">
        <f t="shared" ca="1" si="518"/>
        <v>0</v>
      </c>
      <c r="BR248" s="150">
        <f t="shared" ref="BR248:BZ250" ca="1" si="519">AE248*$G248</f>
        <v>0</v>
      </c>
      <c r="BS248" s="150">
        <f t="shared" ca="1" si="519"/>
        <v>0</v>
      </c>
      <c r="BT248" s="150">
        <f t="shared" ca="1" si="519"/>
        <v>0</v>
      </c>
      <c r="BU248" s="150">
        <f t="shared" ca="1" si="519"/>
        <v>0</v>
      </c>
      <c r="BV248" s="150">
        <f t="shared" ca="1" si="519"/>
        <v>0</v>
      </c>
      <c r="BW248" s="150">
        <f t="shared" ca="1" si="519"/>
        <v>0</v>
      </c>
      <c r="BX248" s="150">
        <f t="shared" ca="1" si="519"/>
        <v>0</v>
      </c>
      <c r="BY248" s="150">
        <f t="shared" ca="1" si="519"/>
        <v>0</v>
      </c>
      <c r="BZ248" s="151">
        <f t="shared" ca="1" si="519"/>
        <v>0</v>
      </c>
      <c r="CB248" s="145"/>
      <c r="CC248" s="38"/>
      <c r="CD248" s="38"/>
      <c r="CE248" s="146"/>
      <c r="CG248" s="433">
        <v>185</v>
      </c>
      <c r="CH248" s="434">
        <v>185</v>
      </c>
      <c r="CI248" s="434">
        <v>0</v>
      </c>
      <c r="CJ248" s="435">
        <v>0</v>
      </c>
    </row>
    <row r="249" spans="1:88" x14ac:dyDescent="0.35">
      <c r="A249" s="399">
        <f>COUNTIF(AT239:AT241,B249)</f>
        <v>0</v>
      </c>
      <c r="B249" s="308" t="str">
        <f>設定!$F$9</f>
        <v>T/T</v>
      </c>
      <c r="C249" s="308" t="str">
        <f>IF(COUNTIF('PLAN-SUB'!$AO$6:$AO$87,B249&amp;"_"&amp;A236&amp;"_"&amp;B236)&gt;0,"計画コード有",IF(COUNTIF('PLAN-SUB'!$AO$6:$AO$87,B249&amp;"_"&amp;A236&amp;"_"&amp;B236)&gt;1,"ﾀﾞﾌﾞﾘ有","未反映"))</f>
        <v>未反映</v>
      </c>
      <c r="D249" s="6"/>
      <c r="E249" s="2">
        <f t="shared" si="514"/>
        <v>0</v>
      </c>
      <c r="F249" s="43">
        <f t="shared" si="514"/>
        <v>0</v>
      </c>
      <c r="G249" s="28">
        <f t="shared" si="514"/>
        <v>0</v>
      </c>
      <c r="H249" s="6"/>
      <c r="I249" s="6"/>
      <c r="J249" s="33">
        <f t="shared" ca="1" si="505"/>
        <v>0</v>
      </c>
      <c r="K249" s="33">
        <f t="shared" ref="K249:AM249" ca="1" si="520">K240+K243+K246</f>
        <v>0</v>
      </c>
      <c r="L249" s="33">
        <f t="shared" ca="1" si="520"/>
        <v>0</v>
      </c>
      <c r="M249" s="33">
        <f t="shared" ca="1" si="520"/>
        <v>0</v>
      </c>
      <c r="N249" s="33">
        <f t="shared" ca="1" si="520"/>
        <v>0</v>
      </c>
      <c r="O249" s="33">
        <f t="shared" ca="1" si="520"/>
        <v>0</v>
      </c>
      <c r="P249" s="33">
        <f t="shared" ca="1" si="520"/>
        <v>0</v>
      </c>
      <c r="Q249" s="33">
        <f t="shared" ca="1" si="520"/>
        <v>0</v>
      </c>
      <c r="R249" s="33">
        <f t="shared" ca="1" si="520"/>
        <v>0</v>
      </c>
      <c r="S249" s="33">
        <f t="shared" ca="1" si="520"/>
        <v>0</v>
      </c>
      <c r="T249" s="33">
        <f t="shared" ca="1" si="520"/>
        <v>0</v>
      </c>
      <c r="U249" s="33">
        <f t="shared" ca="1" si="520"/>
        <v>0</v>
      </c>
      <c r="V249" s="33">
        <f t="shared" ca="1" si="520"/>
        <v>0</v>
      </c>
      <c r="W249" s="33">
        <f t="shared" ca="1" si="520"/>
        <v>0</v>
      </c>
      <c r="X249" s="33">
        <f t="shared" ca="1" si="520"/>
        <v>0</v>
      </c>
      <c r="Y249" s="33">
        <f t="shared" ca="1" si="520"/>
        <v>0</v>
      </c>
      <c r="Z249" s="33">
        <f t="shared" ca="1" si="520"/>
        <v>0</v>
      </c>
      <c r="AA249" s="33">
        <f t="shared" ca="1" si="520"/>
        <v>0</v>
      </c>
      <c r="AB249" s="33">
        <f t="shared" ca="1" si="520"/>
        <v>0</v>
      </c>
      <c r="AC249" s="33">
        <f t="shared" ca="1" si="520"/>
        <v>0</v>
      </c>
      <c r="AD249" s="33">
        <f t="shared" ca="1" si="520"/>
        <v>0</v>
      </c>
      <c r="AE249" s="33">
        <f t="shared" ca="1" si="520"/>
        <v>0</v>
      </c>
      <c r="AF249" s="33">
        <f t="shared" ca="1" si="520"/>
        <v>0</v>
      </c>
      <c r="AG249" s="33">
        <f t="shared" ca="1" si="520"/>
        <v>0</v>
      </c>
      <c r="AH249" s="33">
        <f t="shared" ca="1" si="520"/>
        <v>0</v>
      </c>
      <c r="AI249" s="33">
        <f t="shared" ca="1" si="520"/>
        <v>0</v>
      </c>
      <c r="AJ249" s="33">
        <f t="shared" ca="1" si="520"/>
        <v>0</v>
      </c>
      <c r="AK249" s="33">
        <f t="shared" ca="1" si="520"/>
        <v>0</v>
      </c>
      <c r="AL249" s="33">
        <f t="shared" ca="1" si="520"/>
        <v>0</v>
      </c>
      <c r="AM249" s="55">
        <f t="shared" ca="1" si="520"/>
        <v>0</v>
      </c>
      <c r="AS249" s="98" t="str">
        <f>$E249&amp;"_"&amp;$A236&amp;"_"&amp;$B236</f>
        <v>0_50100MKT D700XA_CBU</v>
      </c>
      <c r="AT249" s="98" t="str">
        <f t="shared" ref="AT249" si="521">A240</f>
        <v>50100</v>
      </c>
      <c r="AU249" s="98" t="str">
        <f>A241</f>
        <v>MKT-D700</v>
      </c>
      <c r="AW249" s="148">
        <f>E249</f>
        <v>0</v>
      </c>
      <c r="AX249" s="152">
        <f t="shared" ca="1" si="517"/>
        <v>0</v>
      </c>
      <c r="AY249" s="152">
        <f t="shared" ca="1" si="517"/>
        <v>0</v>
      </c>
      <c r="AZ249" s="152">
        <f t="shared" ca="1" si="517"/>
        <v>0</v>
      </c>
      <c r="BA249" s="152">
        <f t="shared" ca="1" si="517"/>
        <v>0</v>
      </c>
      <c r="BB249" s="152">
        <f t="shared" ca="1" si="517"/>
        <v>0</v>
      </c>
      <c r="BC249" s="152">
        <f t="shared" ca="1" si="517"/>
        <v>0</v>
      </c>
      <c r="BD249" s="152">
        <f t="shared" ca="1" si="517"/>
        <v>0</v>
      </c>
      <c r="BE249" s="152">
        <f t="shared" ca="1" si="517"/>
        <v>0</v>
      </c>
      <c r="BF249" s="152">
        <f t="shared" ca="1" si="517"/>
        <v>0</v>
      </c>
      <c r="BG249" s="152">
        <f t="shared" ca="1" si="517"/>
        <v>0</v>
      </c>
      <c r="BH249" s="152">
        <f t="shared" ca="1" si="518"/>
        <v>0</v>
      </c>
      <c r="BI249" s="152">
        <f t="shared" ca="1" si="518"/>
        <v>0</v>
      </c>
      <c r="BJ249" s="152">
        <f t="shared" ca="1" si="518"/>
        <v>0</v>
      </c>
      <c r="BK249" s="152">
        <f t="shared" ca="1" si="518"/>
        <v>0</v>
      </c>
      <c r="BL249" s="152">
        <f t="shared" ca="1" si="518"/>
        <v>0</v>
      </c>
      <c r="BM249" s="152">
        <f t="shared" ca="1" si="518"/>
        <v>0</v>
      </c>
      <c r="BN249" s="152">
        <f t="shared" ca="1" si="518"/>
        <v>0</v>
      </c>
      <c r="BO249" s="152">
        <f t="shared" ca="1" si="518"/>
        <v>0</v>
      </c>
      <c r="BP249" s="152">
        <f t="shared" ca="1" si="518"/>
        <v>0</v>
      </c>
      <c r="BQ249" s="152">
        <f t="shared" ca="1" si="518"/>
        <v>0</v>
      </c>
      <c r="BR249" s="152">
        <f t="shared" ca="1" si="519"/>
        <v>0</v>
      </c>
      <c r="BS249" s="152">
        <f t="shared" ca="1" si="519"/>
        <v>0</v>
      </c>
      <c r="BT249" s="152">
        <f t="shared" ca="1" si="519"/>
        <v>0</v>
      </c>
      <c r="BU249" s="152">
        <f t="shared" ca="1" si="519"/>
        <v>0</v>
      </c>
      <c r="BV249" s="152">
        <f t="shared" ca="1" si="519"/>
        <v>0</v>
      </c>
      <c r="BW249" s="152">
        <f t="shared" ca="1" si="519"/>
        <v>0</v>
      </c>
      <c r="BX249" s="152">
        <f t="shared" ca="1" si="519"/>
        <v>0</v>
      </c>
      <c r="BY249" s="152">
        <f t="shared" ca="1" si="519"/>
        <v>0</v>
      </c>
      <c r="BZ249" s="153">
        <f t="shared" ca="1" si="519"/>
        <v>0</v>
      </c>
      <c r="CB249" s="145"/>
      <c r="CC249" s="38"/>
      <c r="CD249" s="38"/>
      <c r="CE249" s="146"/>
      <c r="CG249" s="433">
        <v>0</v>
      </c>
      <c r="CH249" s="434">
        <v>0</v>
      </c>
      <c r="CI249" s="434">
        <v>0</v>
      </c>
      <c r="CJ249" s="435">
        <v>0</v>
      </c>
    </row>
    <row r="250" spans="1:88" ht="15.5" thickBot="1" x14ac:dyDescent="0.4">
      <c r="A250" s="399">
        <f>COUNTIF(AT239:AT241,B250)</f>
        <v>0</v>
      </c>
      <c r="B250" s="309">
        <f>設定!$F$10</f>
        <v>0</v>
      </c>
      <c r="C250" s="309"/>
      <c r="D250" s="56"/>
      <c r="E250" s="2" t="str">
        <f t="shared" si="514"/>
        <v>マルチ</v>
      </c>
      <c r="F250" s="57">
        <f t="shared" si="514"/>
        <v>0</v>
      </c>
      <c r="G250" s="58">
        <f t="shared" si="514"/>
        <v>155</v>
      </c>
      <c r="H250" s="56"/>
      <c r="I250" s="56"/>
      <c r="J250" s="59">
        <f t="shared" ca="1" si="505"/>
        <v>3350</v>
      </c>
      <c r="K250" s="59">
        <f t="shared" ref="K250:AM250" ca="1" si="522">K241+K244+K247</f>
        <v>0</v>
      </c>
      <c r="L250" s="59">
        <f t="shared" ca="1" si="522"/>
        <v>0</v>
      </c>
      <c r="M250" s="59">
        <f t="shared" ca="1" si="522"/>
        <v>120</v>
      </c>
      <c r="N250" s="59">
        <f t="shared" ca="1" si="522"/>
        <v>195</v>
      </c>
      <c r="O250" s="59">
        <f ca="1">O241+O244+O247</f>
        <v>197</v>
      </c>
      <c r="P250" s="59">
        <f t="shared" ca="1" si="522"/>
        <v>195</v>
      </c>
      <c r="Q250" s="59">
        <f t="shared" ca="1" si="522"/>
        <v>175</v>
      </c>
      <c r="R250" s="59">
        <f t="shared" ca="1" si="522"/>
        <v>200</v>
      </c>
      <c r="S250" s="59">
        <f t="shared" ca="1" si="522"/>
        <v>180</v>
      </c>
      <c r="T250" s="59">
        <f t="shared" ca="1" si="522"/>
        <v>180</v>
      </c>
      <c r="U250" s="59">
        <f t="shared" ca="1" si="522"/>
        <v>178</v>
      </c>
      <c r="V250" s="59">
        <f t="shared" ca="1" si="522"/>
        <v>200</v>
      </c>
      <c r="W250" s="59">
        <f t="shared" ca="1" si="522"/>
        <v>152</v>
      </c>
      <c r="X250" s="59">
        <f t="shared" ca="1" si="522"/>
        <v>142</v>
      </c>
      <c r="Y250" s="59">
        <f t="shared" ca="1" si="522"/>
        <v>150</v>
      </c>
      <c r="Z250" s="59">
        <f t="shared" ca="1" si="522"/>
        <v>141</v>
      </c>
      <c r="AA250" s="59">
        <f t="shared" ca="1" si="522"/>
        <v>145</v>
      </c>
      <c r="AB250" s="59">
        <f t="shared" ca="1" si="522"/>
        <v>120</v>
      </c>
      <c r="AC250" s="59">
        <f t="shared" ca="1" si="522"/>
        <v>155</v>
      </c>
      <c r="AD250" s="59">
        <f t="shared" ca="1" si="522"/>
        <v>185</v>
      </c>
      <c r="AE250" s="59">
        <f t="shared" ca="1" si="522"/>
        <v>160</v>
      </c>
      <c r="AF250" s="59">
        <f t="shared" ca="1" si="522"/>
        <v>180</v>
      </c>
      <c r="AG250" s="59">
        <f t="shared" ca="1" si="522"/>
        <v>0</v>
      </c>
      <c r="AH250" s="59">
        <f t="shared" ca="1" si="522"/>
        <v>0</v>
      </c>
      <c r="AI250" s="59">
        <f t="shared" ca="1" si="522"/>
        <v>0</v>
      </c>
      <c r="AJ250" s="59">
        <f t="shared" ca="1" si="522"/>
        <v>0</v>
      </c>
      <c r="AK250" s="59">
        <f t="shared" ca="1" si="522"/>
        <v>0</v>
      </c>
      <c r="AL250" s="59">
        <f t="shared" ca="1" si="522"/>
        <v>0</v>
      </c>
      <c r="AM250" s="60">
        <f t="shared" ca="1" si="522"/>
        <v>0</v>
      </c>
      <c r="AS250" s="99" t="str">
        <f>$E250&amp;"_"&amp;$A236&amp;"_"&amp;$B236</f>
        <v>マルチ_50100MKT D700XA_CBU</v>
      </c>
      <c r="AT250" s="99" t="str">
        <f t="shared" ref="AT250" si="523">A240</f>
        <v>50100</v>
      </c>
      <c r="AU250" s="99" t="str">
        <f>A241</f>
        <v>MKT-D700</v>
      </c>
      <c r="AW250" s="149" t="str">
        <f>E250</f>
        <v>マルチ</v>
      </c>
      <c r="AX250" s="154">
        <f t="shared" ca="1" si="517"/>
        <v>0</v>
      </c>
      <c r="AY250" s="154">
        <f t="shared" ca="1" si="517"/>
        <v>0</v>
      </c>
      <c r="AZ250" s="154">
        <f t="shared" ca="1" si="517"/>
        <v>18600</v>
      </c>
      <c r="BA250" s="154">
        <f t="shared" ca="1" si="517"/>
        <v>30225</v>
      </c>
      <c r="BB250" s="154">
        <f t="shared" ca="1" si="517"/>
        <v>30535</v>
      </c>
      <c r="BC250" s="154">
        <f t="shared" ca="1" si="517"/>
        <v>30225</v>
      </c>
      <c r="BD250" s="154">
        <f t="shared" ca="1" si="517"/>
        <v>27125</v>
      </c>
      <c r="BE250" s="154">
        <f t="shared" ca="1" si="517"/>
        <v>31000</v>
      </c>
      <c r="BF250" s="154">
        <f t="shared" ca="1" si="517"/>
        <v>27900</v>
      </c>
      <c r="BG250" s="154">
        <f t="shared" ca="1" si="517"/>
        <v>27900</v>
      </c>
      <c r="BH250" s="154">
        <f t="shared" ca="1" si="518"/>
        <v>27590</v>
      </c>
      <c r="BI250" s="154">
        <f t="shared" ca="1" si="518"/>
        <v>31000</v>
      </c>
      <c r="BJ250" s="154">
        <f t="shared" ca="1" si="518"/>
        <v>23560</v>
      </c>
      <c r="BK250" s="154">
        <f t="shared" ca="1" si="518"/>
        <v>22010</v>
      </c>
      <c r="BL250" s="154">
        <f t="shared" ca="1" si="518"/>
        <v>23250</v>
      </c>
      <c r="BM250" s="154">
        <f t="shared" ca="1" si="518"/>
        <v>21855</v>
      </c>
      <c r="BN250" s="154">
        <f t="shared" ca="1" si="518"/>
        <v>22475</v>
      </c>
      <c r="BO250" s="154">
        <f t="shared" ca="1" si="518"/>
        <v>18600</v>
      </c>
      <c r="BP250" s="154">
        <f t="shared" ca="1" si="518"/>
        <v>24025</v>
      </c>
      <c r="BQ250" s="154">
        <f t="shared" ca="1" si="518"/>
        <v>28675</v>
      </c>
      <c r="BR250" s="154">
        <f t="shared" ca="1" si="519"/>
        <v>24800</v>
      </c>
      <c r="BS250" s="154">
        <f t="shared" ca="1" si="519"/>
        <v>27900</v>
      </c>
      <c r="BT250" s="154">
        <f t="shared" ca="1" si="519"/>
        <v>0</v>
      </c>
      <c r="BU250" s="154">
        <f t="shared" ca="1" si="519"/>
        <v>0</v>
      </c>
      <c r="BV250" s="154">
        <f t="shared" ca="1" si="519"/>
        <v>0</v>
      </c>
      <c r="BW250" s="154">
        <f t="shared" ca="1" si="519"/>
        <v>0</v>
      </c>
      <c r="BX250" s="154">
        <f t="shared" ca="1" si="519"/>
        <v>0</v>
      </c>
      <c r="BY250" s="154">
        <f t="shared" ca="1" si="519"/>
        <v>0</v>
      </c>
      <c r="BZ250" s="155">
        <f t="shared" ca="1" si="519"/>
        <v>0</v>
      </c>
      <c r="CB250" s="422"/>
      <c r="CC250" s="423"/>
      <c r="CD250" s="423"/>
      <c r="CE250" s="424"/>
      <c r="CG250" s="436">
        <v>0</v>
      </c>
      <c r="CH250" s="437">
        <v>0</v>
      </c>
      <c r="CI250" s="437">
        <v>0</v>
      </c>
      <c r="CJ250" s="438">
        <v>0</v>
      </c>
    </row>
    <row r="251" spans="1:88" x14ac:dyDescent="0.35">
      <c r="A251" s="46" t="s">
        <v>2251</v>
      </c>
      <c r="B251" s="47" t="s">
        <v>2081</v>
      </c>
      <c r="C251" s="101"/>
      <c r="D251" s="128"/>
      <c r="E251" s="129"/>
      <c r="F251" s="129" t="s">
        <v>2130</v>
      </c>
      <c r="G251" s="130" t="str">
        <f>IF($B251="CKD","CKD",_xlfn.XLOOKUP($A251,AF所要量!$AF$4:$AF$1001,AF所要量!$AG$4:$AG$1001,"",,))</f>
        <v/>
      </c>
      <c r="H251" s="131"/>
      <c r="I251" s="132">
        <f>SUM(K251:N251)</f>
        <v>732</v>
      </c>
      <c r="J251" s="132">
        <f>SUM(O251:AM251)</f>
        <v>3423</v>
      </c>
      <c r="K251" s="439">
        <f>CB251</f>
        <v>185</v>
      </c>
      <c r="L251" s="439">
        <f t="shared" ref="L251:L252" si="524">CC251</f>
        <v>177</v>
      </c>
      <c r="M251" s="439">
        <f t="shared" ref="M251:M252" si="525">CD251</f>
        <v>185</v>
      </c>
      <c r="N251" s="439">
        <f t="shared" ref="N251:N252" si="526">CE251</f>
        <v>185</v>
      </c>
      <c r="O251" s="271">
        <f>O236</f>
        <v>195</v>
      </c>
      <c r="P251" s="271">
        <f t="shared" ref="P251:AM251" si="527">P236</f>
        <v>195</v>
      </c>
      <c r="Q251" s="271">
        <f t="shared" si="527"/>
        <v>195</v>
      </c>
      <c r="R251" s="271">
        <f t="shared" si="527"/>
        <v>195</v>
      </c>
      <c r="S251" s="271">
        <f t="shared" si="527"/>
        <v>175</v>
      </c>
      <c r="T251" s="271">
        <f t="shared" si="527"/>
        <v>200</v>
      </c>
      <c r="U251" s="271">
        <f t="shared" si="527"/>
        <v>180</v>
      </c>
      <c r="V251" s="271">
        <f t="shared" si="527"/>
        <v>180</v>
      </c>
      <c r="W251" s="271">
        <f t="shared" si="527"/>
        <v>178</v>
      </c>
      <c r="X251" s="271">
        <f t="shared" si="527"/>
        <v>200</v>
      </c>
      <c r="Y251" s="271">
        <f t="shared" si="527"/>
        <v>152</v>
      </c>
      <c r="Z251" s="271">
        <f t="shared" si="527"/>
        <v>142</v>
      </c>
      <c r="AA251" s="271">
        <f t="shared" si="527"/>
        <v>150</v>
      </c>
      <c r="AB251" s="271">
        <f t="shared" si="527"/>
        <v>141</v>
      </c>
      <c r="AC251" s="271">
        <f t="shared" si="527"/>
        <v>145</v>
      </c>
      <c r="AD251" s="271">
        <f t="shared" si="527"/>
        <v>120</v>
      </c>
      <c r="AE251" s="271">
        <f t="shared" si="527"/>
        <v>155</v>
      </c>
      <c r="AF251" s="271">
        <f t="shared" si="527"/>
        <v>185</v>
      </c>
      <c r="AG251" s="271">
        <f t="shared" si="527"/>
        <v>160</v>
      </c>
      <c r="AH251" s="271">
        <f t="shared" si="527"/>
        <v>180</v>
      </c>
      <c r="AI251" s="271">
        <f t="shared" si="527"/>
        <v>0</v>
      </c>
      <c r="AJ251" s="271">
        <f t="shared" si="527"/>
        <v>0</v>
      </c>
      <c r="AK251" s="271">
        <f t="shared" si="527"/>
        <v>0</v>
      </c>
      <c r="AL251" s="271">
        <f t="shared" si="527"/>
        <v>0</v>
      </c>
      <c r="AM251" s="271">
        <f t="shared" si="527"/>
        <v>0</v>
      </c>
      <c r="AS251" s="2" t="str">
        <f>$A251&amp;"_"&amp;$B251</f>
        <v>RRCMPMKT D700XA_CBU</v>
      </c>
      <c r="AT251" s="96"/>
      <c r="AU251" s="63"/>
      <c r="AW251" s="142"/>
      <c r="AX251" s="143"/>
      <c r="AY251" s="143"/>
      <c r="AZ251" s="143"/>
      <c r="BA251" s="143"/>
      <c r="BB251" s="143"/>
      <c r="BC251" s="143"/>
      <c r="BD251" s="143"/>
      <c r="BE251" s="143"/>
      <c r="BF251" s="143"/>
      <c r="BG251" s="143"/>
      <c r="BH251" s="143"/>
      <c r="BI251" s="143"/>
      <c r="BJ251" s="143"/>
      <c r="BK251" s="143"/>
      <c r="BL251" s="143"/>
      <c r="BM251" s="143"/>
      <c r="BN251" s="143"/>
      <c r="BO251" s="143"/>
      <c r="BP251" s="143"/>
      <c r="BQ251" s="143"/>
      <c r="BR251" s="143"/>
      <c r="BS251" s="143"/>
      <c r="BT251" s="143"/>
      <c r="BU251" s="143"/>
      <c r="BV251" s="143"/>
      <c r="BW251" s="143"/>
      <c r="BX251" s="143"/>
      <c r="BY251" s="143"/>
      <c r="BZ251" s="144"/>
      <c r="CB251" s="425">
        <f t="shared" ref="CB251:CB252" si="528">CG251</f>
        <v>185</v>
      </c>
      <c r="CC251" s="271">
        <f t="shared" ref="CC251:CC252" si="529">CH251</f>
        <v>177</v>
      </c>
      <c r="CD251" s="271">
        <f t="shared" ref="CD251:CD252" si="530">CI251</f>
        <v>185</v>
      </c>
      <c r="CE251" s="272">
        <f t="shared" ref="CE251:CE252" si="531">CJ251</f>
        <v>185</v>
      </c>
      <c r="CG251" s="418">
        <v>185</v>
      </c>
      <c r="CH251" s="416">
        <v>177</v>
      </c>
      <c r="CI251" s="416">
        <v>185</v>
      </c>
      <c r="CJ251" s="419">
        <v>185</v>
      </c>
    </row>
    <row r="252" spans="1:88" x14ac:dyDescent="0.35">
      <c r="A252" s="119"/>
      <c r="B252" s="6"/>
      <c r="C252" s="120"/>
      <c r="D252" s="134"/>
      <c r="E252" s="135"/>
      <c r="F252" s="135"/>
      <c r="G252" s="136" t="str">
        <f>IF(B251="CKD","","SP")</f>
        <v>SP</v>
      </c>
      <c r="H252" s="137"/>
      <c r="I252" s="138">
        <f>SUM(K252:N252)</f>
        <v>0</v>
      </c>
      <c r="J252" s="138">
        <f>SUM(O252:AM252)</f>
        <v>2</v>
      </c>
      <c r="K252" s="440">
        <f t="shared" ref="K252" si="532">CB252</f>
        <v>0</v>
      </c>
      <c r="L252" s="440">
        <f t="shared" si="524"/>
        <v>0</v>
      </c>
      <c r="M252" s="440">
        <f t="shared" si="525"/>
        <v>0</v>
      </c>
      <c r="N252" s="440">
        <f t="shared" si="526"/>
        <v>0</v>
      </c>
      <c r="O252" s="273">
        <f>O237</f>
        <v>0</v>
      </c>
      <c r="P252" s="273">
        <f t="shared" ref="P252:AM252" si="533">P237</f>
        <v>0</v>
      </c>
      <c r="Q252" s="273">
        <f t="shared" si="533"/>
        <v>2</v>
      </c>
      <c r="R252" s="273">
        <f t="shared" si="533"/>
        <v>0</v>
      </c>
      <c r="S252" s="273">
        <f t="shared" si="533"/>
        <v>0</v>
      </c>
      <c r="T252" s="273">
        <f t="shared" si="533"/>
        <v>0</v>
      </c>
      <c r="U252" s="273">
        <f t="shared" si="533"/>
        <v>0</v>
      </c>
      <c r="V252" s="273">
        <f t="shared" si="533"/>
        <v>0</v>
      </c>
      <c r="W252" s="273">
        <f t="shared" si="533"/>
        <v>0</v>
      </c>
      <c r="X252" s="273">
        <f t="shared" si="533"/>
        <v>0</v>
      </c>
      <c r="Y252" s="273">
        <f t="shared" si="533"/>
        <v>0</v>
      </c>
      <c r="Z252" s="273">
        <f t="shared" si="533"/>
        <v>0</v>
      </c>
      <c r="AA252" s="273">
        <f t="shared" si="533"/>
        <v>0</v>
      </c>
      <c r="AB252" s="273">
        <f t="shared" si="533"/>
        <v>0</v>
      </c>
      <c r="AC252" s="273">
        <f t="shared" si="533"/>
        <v>0</v>
      </c>
      <c r="AD252" s="273">
        <f t="shared" si="533"/>
        <v>0</v>
      </c>
      <c r="AE252" s="273">
        <f t="shared" si="533"/>
        <v>0</v>
      </c>
      <c r="AF252" s="273">
        <f t="shared" si="533"/>
        <v>0</v>
      </c>
      <c r="AG252" s="273">
        <f t="shared" si="533"/>
        <v>0</v>
      </c>
      <c r="AH252" s="273">
        <f t="shared" si="533"/>
        <v>0</v>
      </c>
      <c r="AI252" s="273">
        <f t="shared" si="533"/>
        <v>0</v>
      </c>
      <c r="AJ252" s="273">
        <f t="shared" si="533"/>
        <v>0</v>
      </c>
      <c r="AK252" s="273">
        <f t="shared" si="533"/>
        <v>0</v>
      </c>
      <c r="AL252" s="273">
        <f t="shared" si="533"/>
        <v>0</v>
      </c>
      <c r="AM252" s="273">
        <f t="shared" si="533"/>
        <v>0</v>
      </c>
      <c r="AS252" s="2" t="str">
        <f>IF($B251="CKD",0,$A251&amp;"_"&amp;"SP")</f>
        <v>RRCMPMKT D700XA_SP</v>
      </c>
      <c r="AT252" s="38"/>
      <c r="AU252" s="62"/>
      <c r="AW252" s="145"/>
      <c r="AX252" s="38"/>
      <c r="AY252" s="38"/>
      <c r="AZ252" s="38"/>
      <c r="BA252" s="38"/>
      <c r="BB252" s="38"/>
      <c r="BC252" s="38"/>
      <c r="BD252" s="38"/>
      <c r="BE252" s="38"/>
      <c r="BF252" s="38"/>
      <c r="BG252" s="38"/>
      <c r="BH252" s="38"/>
      <c r="BI252" s="38"/>
      <c r="BJ252" s="38"/>
      <c r="BK252" s="38"/>
      <c r="BL252" s="38"/>
      <c r="BM252" s="38"/>
      <c r="BN252" s="38"/>
      <c r="BO252" s="38"/>
      <c r="BP252" s="38"/>
      <c r="BQ252" s="38"/>
      <c r="BR252" s="38"/>
      <c r="BS252" s="38"/>
      <c r="BT252" s="38"/>
      <c r="BU252" s="38"/>
      <c r="BV252" s="38"/>
      <c r="BW252" s="38"/>
      <c r="BX252" s="38"/>
      <c r="BY252" s="38"/>
      <c r="BZ252" s="146"/>
      <c r="CB252" s="426">
        <f t="shared" si="528"/>
        <v>0</v>
      </c>
      <c r="CC252" s="273">
        <f t="shared" si="529"/>
        <v>0</v>
      </c>
      <c r="CD252" s="273">
        <f t="shared" si="530"/>
        <v>0</v>
      </c>
      <c r="CE252" s="274">
        <f t="shared" si="531"/>
        <v>0</v>
      </c>
      <c r="CG252" s="420">
        <v>0</v>
      </c>
      <c r="CH252" s="417">
        <v>0</v>
      </c>
      <c r="CI252" s="417">
        <v>0</v>
      </c>
      <c r="CJ252" s="421">
        <v>0</v>
      </c>
    </row>
    <row r="253" spans="1:88" x14ac:dyDescent="0.35">
      <c r="A253" s="119"/>
      <c r="B253" s="6"/>
      <c r="C253" s="120"/>
      <c r="D253" s="121"/>
      <c r="E253" s="115"/>
      <c r="F253" s="115"/>
      <c r="G253" s="116" t="s">
        <v>2131</v>
      </c>
      <c r="H253" s="117"/>
      <c r="I253" s="113">
        <f>SUM(K253:N253)</f>
        <v>732</v>
      </c>
      <c r="J253" s="126">
        <f>SUM(O253:AM253)</f>
        <v>3425</v>
      </c>
      <c r="K253" s="113">
        <f>SUM(K251:K252)</f>
        <v>185</v>
      </c>
      <c r="L253" s="113">
        <f t="shared" ref="L253:AM253" si="534">SUM(L251:L252)</f>
        <v>177</v>
      </c>
      <c r="M253" s="113">
        <f t="shared" si="534"/>
        <v>185</v>
      </c>
      <c r="N253" s="113">
        <f t="shared" si="534"/>
        <v>185</v>
      </c>
      <c r="O253" s="122">
        <f t="shared" si="534"/>
        <v>195</v>
      </c>
      <c r="P253" s="113">
        <f t="shared" si="534"/>
        <v>195</v>
      </c>
      <c r="Q253" s="113">
        <f t="shared" si="534"/>
        <v>197</v>
      </c>
      <c r="R253" s="113">
        <f t="shared" si="534"/>
        <v>195</v>
      </c>
      <c r="S253" s="113">
        <f t="shared" si="534"/>
        <v>175</v>
      </c>
      <c r="T253" s="113">
        <f t="shared" si="534"/>
        <v>200</v>
      </c>
      <c r="U253" s="113">
        <f t="shared" si="534"/>
        <v>180</v>
      </c>
      <c r="V253" s="113">
        <f t="shared" si="534"/>
        <v>180</v>
      </c>
      <c r="W253" s="113">
        <f t="shared" si="534"/>
        <v>178</v>
      </c>
      <c r="X253" s="113">
        <f t="shared" si="534"/>
        <v>200</v>
      </c>
      <c r="Y253" s="113">
        <f t="shared" si="534"/>
        <v>152</v>
      </c>
      <c r="Z253" s="113">
        <f t="shared" si="534"/>
        <v>142</v>
      </c>
      <c r="AA253" s="113">
        <f t="shared" si="534"/>
        <v>150</v>
      </c>
      <c r="AB253" s="113">
        <f t="shared" si="534"/>
        <v>141</v>
      </c>
      <c r="AC253" s="113">
        <f t="shared" si="534"/>
        <v>145</v>
      </c>
      <c r="AD253" s="113">
        <f t="shared" si="534"/>
        <v>120</v>
      </c>
      <c r="AE253" s="113">
        <f t="shared" si="534"/>
        <v>155</v>
      </c>
      <c r="AF253" s="113">
        <f t="shared" si="534"/>
        <v>185</v>
      </c>
      <c r="AG253" s="113">
        <f t="shared" si="534"/>
        <v>160</v>
      </c>
      <c r="AH253" s="113">
        <f t="shared" si="534"/>
        <v>180</v>
      </c>
      <c r="AI253" s="113">
        <f t="shared" si="534"/>
        <v>0</v>
      </c>
      <c r="AJ253" s="113">
        <f t="shared" si="534"/>
        <v>0</v>
      </c>
      <c r="AK253" s="113">
        <f t="shared" si="534"/>
        <v>0</v>
      </c>
      <c r="AL253" s="113">
        <f t="shared" si="534"/>
        <v>0</v>
      </c>
      <c r="AM253" s="118">
        <f t="shared" si="534"/>
        <v>0</v>
      </c>
      <c r="AS253" s="61"/>
      <c r="AT253" s="38"/>
      <c r="AU253" s="62"/>
      <c r="AW253" s="145"/>
      <c r="AX253" s="38"/>
      <c r="AY253" s="38"/>
      <c r="AZ253" s="38"/>
      <c r="BA253" s="38"/>
      <c r="BB253" s="38"/>
      <c r="BC253" s="38"/>
      <c r="BD253" s="38"/>
      <c r="BE253" s="38"/>
      <c r="BF253" s="38"/>
      <c r="BG253" s="38"/>
      <c r="BH253" s="38"/>
      <c r="BI253" s="38"/>
      <c r="BJ253" s="38"/>
      <c r="BK253" s="38"/>
      <c r="BL253" s="38"/>
      <c r="BM253" s="38"/>
      <c r="BN253" s="38"/>
      <c r="BO253" s="38"/>
      <c r="BP253" s="38"/>
      <c r="BQ253" s="38"/>
      <c r="BR253" s="38"/>
      <c r="BS253" s="38"/>
      <c r="BT253" s="38"/>
      <c r="BU253" s="38"/>
      <c r="BV253" s="38"/>
      <c r="BW253" s="38"/>
      <c r="BX253" s="38"/>
      <c r="BY253" s="38"/>
      <c r="BZ253" s="146"/>
      <c r="CB253" s="145"/>
      <c r="CC253" s="38"/>
      <c r="CD253" s="38"/>
      <c r="CE253" s="146"/>
      <c r="CG253" s="433">
        <v>185</v>
      </c>
      <c r="CH253" s="434">
        <v>177</v>
      </c>
      <c r="CI253" s="434">
        <v>185</v>
      </c>
      <c r="CJ253" s="435">
        <v>185</v>
      </c>
    </row>
    <row r="254" spans="1:88" x14ac:dyDescent="0.35">
      <c r="A254" s="48" t="s">
        <v>2088</v>
      </c>
      <c r="B254" s="6"/>
      <c r="C254" s="6"/>
      <c r="D254" s="22" t="s">
        <v>2058</v>
      </c>
      <c r="E254" s="304" t="s">
        <v>2249</v>
      </c>
      <c r="F254" s="42"/>
      <c r="G254" s="25">
        <v>180</v>
      </c>
      <c r="H254" s="21" t="s">
        <v>2052</v>
      </c>
      <c r="I254" s="26">
        <v>3</v>
      </c>
      <c r="J254" s="24">
        <f t="shared" ref="J254:J256" ca="1" si="535">SUM(K254:AM254)</f>
        <v>3610</v>
      </c>
      <c r="K254" s="24">
        <f ca="1">IF(AND($H254="優先L",$I254&gt;0),OFFSET(K253,0,$I254),0)</f>
        <v>185</v>
      </c>
      <c r="L254" s="24">
        <f t="shared" ref="L254:AM254" ca="1" si="536">IF(AND($H254="優先L",$I254&gt;0),OFFSET(L253,0,$I254),0)</f>
        <v>195</v>
      </c>
      <c r="M254" s="24">
        <f t="shared" ca="1" si="536"/>
        <v>195</v>
      </c>
      <c r="N254" s="24">
        <f t="shared" ca="1" si="536"/>
        <v>197</v>
      </c>
      <c r="O254" s="24">
        <f t="shared" ca="1" si="536"/>
        <v>195</v>
      </c>
      <c r="P254" s="24">
        <f t="shared" ca="1" si="536"/>
        <v>175</v>
      </c>
      <c r="Q254" s="24">
        <f t="shared" ca="1" si="536"/>
        <v>200</v>
      </c>
      <c r="R254" s="24">
        <f t="shared" ca="1" si="536"/>
        <v>180</v>
      </c>
      <c r="S254" s="24">
        <f t="shared" ca="1" si="536"/>
        <v>180</v>
      </c>
      <c r="T254" s="24">
        <f t="shared" ca="1" si="536"/>
        <v>178</v>
      </c>
      <c r="U254" s="24">
        <f t="shared" ca="1" si="536"/>
        <v>200</v>
      </c>
      <c r="V254" s="24">
        <f t="shared" ca="1" si="536"/>
        <v>152</v>
      </c>
      <c r="W254" s="24">
        <f t="shared" ca="1" si="536"/>
        <v>142</v>
      </c>
      <c r="X254" s="24">
        <f t="shared" ca="1" si="536"/>
        <v>150</v>
      </c>
      <c r="Y254" s="24">
        <f t="shared" ca="1" si="536"/>
        <v>141</v>
      </c>
      <c r="Z254" s="24">
        <f t="shared" ca="1" si="536"/>
        <v>145</v>
      </c>
      <c r="AA254" s="24">
        <f t="shared" ca="1" si="536"/>
        <v>120</v>
      </c>
      <c r="AB254" s="24">
        <f t="shared" ca="1" si="536"/>
        <v>155</v>
      </c>
      <c r="AC254" s="24">
        <f t="shared" ca="1" si="536"/>
        <v>185</v>
      </c>
      <c r="AD254" s="24">
        <f t="shared" ca="1" si="536"/>
        <v>160</v>
      </c>
      <c r="AE254" s="24">
        <f t="shared" ca="1" si="536"/>
        <v>180</v>
      </c>
      <c r="AF254" s="24">
        <f t="shared" ca="1" si="536"/>
        <v>0</v>
      </c>
      <c r="AG254" s="24">
        <f t="shared" ca="1" si="536"/>
        <v>0</v>
      </c>
      <c r="AH254" s="24">
        <f t="shared" ca="1" si="536"/>
        <v>0</v>
      </c>
      <c r="AI254" s="24">
        <f t="shared" ca="1" si="536"/>
        <v>0</v>
      </c>
      <c r="AJ254" s="24">
        <f t="shared" ca="1" si="536"/>
        <v>0</v>
      </c>
      <c r="AK254" s="24">
        <f t="shared" ca="1" si="536"/>
        <v>0</v>
      </c>
      <c r="AL254" s="24">
        <f t="shared" ca="1" si="536"/>
        <v>0</v>
      </c>
      <c r="AM254" s="49">
        <f t="shared" ca="1" si="536"/>
        <v>0</v>
      </c>
      <c r="AS254" s="61"/>
      <c r="AT254" s="5" t="str">
        <f t="shared" ref="AT254:AT316" si="537">IF(G254&gt;0,E254,"")</f>
        <v>T/T</v>
      </c>
      <c r="AU254" s="62"/>
      <c r="AW254" s="145"/>
      <c r="AX254" s="38"/>
      <c r="AY254" s="38"/>
      <c r="AZ254" s="38"/>
      <c r="BA254" s="38"/>
      <c r="BB254" s="38"/>
      <c r="BC254" s="38"/>
      <c r="BD254" s="38"/>
      <c r="BE254" s="38"/>
      <c r="BF254" s="38"/>
      <c r="BG254" s="38"/>
      <c r="BH254" s="38"/>
      <c r="BI254" s="38"/>
      <c r="BJ254" s="38"/>
      <c r="BK254" s="38"/>
      <c r="BL254" s="38"/>
      <c r="BM254" s="38"/>
      <c r="BN254" s="38"/>
      <c r="BO254" s="38"/>
      <c r="BP254" s="38"/>
      <c r="BQ254" s="38"/>
      <c r="BR254" s="38"/>
      <c r="BS254" s="38"/>
      <c r="BT254" s="38"/>
      <c r="BU254" s="38"/>
      <c r="BV254" s="38"/>
      <c r="BW254" s="38"/>
      <c r="BX254" s="38"/>
      <c r="BY254" s="38"/>
      <c r="BZ254" s="146"/>
      <c r="CB254" s="145"/>
      <c r="CC254" s="38"/>
      <c r="CD254" s="38"/>
      <c r="CE254" s="146"/>
      <c r="CG254" s="433">
        <v>185</v>
      </c>
      <c r="CH254" s="434">
        <v>0</v>
      </c>
      <c r="CI254" s="434">
        <v>0</v>
      </c>
      <c r="CJ254" s="435">
        <v>0</v>
      </c>
    </row>
    <row r="255" spans="1:88" x14ac:dyDescent="0.35">
      <c r="A255" s="50" t="str">
        <f>MID(A251,1,5)</f>
        <v>RRCMP</v>
      </c>
      <c r="B255" s="6"/>
      <c r="C255" s="6"/>
      <c r="D255" s="6"/>
      <c r="E255" s="304"/>
      <c r="F255" s="42"/>
      <c r="G255" s="25"/>
      <c r="H255" s="21"/>
      <c r="I255" s="26"/>
      <c r="J255" s="24">
        <f t="shared" ca="1" si="535"/>
        <v>0</v>
      </c>
      <c r="K255" s="24">
        <f ca="1">IF(AND($H255="優先L",$I255&gt;0),OFFSET(K253,0,$I255),0)</f>
        <v>0</v>
      </c>
      <c r="L255" s="24">
        <f t="shared" ref="L255:AM255" ca="1" si="538">IF(AND($H255="優先L",$I255&gt;0),OFFSET(L253,0,$I255),0)</f>
        <v>0</v>
      </c>
      <c r="M255" s="24">
        <f t="shared" ca="1" si="538"/>
        <v>0</v>
      </c>
      <c r="N255" s="24">
        <f t="shared" ca="1" si="538"/>
        <v>0</v>
      </c>
      <c r="O255" s="24">
        <f t="shared" ca="1" si="538"/>
        <v>0</v>
      </c>
      <c r="P255" s="24">
        <f t="shared" ca="1" si="538"/>
        <v>0</v>
      </c>
      <c r="Q255" s="24">
        <f t="shared" ca="1" si="538"/>
        <v>0</v>
      </c>
      <c r="R255" s="24">
        <f t="shared" ca="1" si="538"/>
        <v>0</v>
      </c>
      <c r="S255" s="24">
        <f t="shared" ca="1" si="538"/>
        <v>0</v>
      </c>
      <c r="T255" s="24">
        <f t="shared" ca="1" si="538"/>
        <v>0</v>
      </c>
      <c r="U255" s="24">
        <f t="shared" ca="1" si="538"/>
        <v>0</v>
      </c>
      <c r="V255" s="24">
        <f t="shared" ca="1" si="538"/>
        <v>0</v>
      </c>
      <c r="W255" s="24">
        <f t="shared" ca="1" si="538"/>
        <v>0</v>
      </c>
      <c r="X255" s="24">
        <f t="shared" ca="1" si="538"/>
        <v>0</v>
      </c>
      <c r="Y255" s="24">
        <f t="shared" ca="1" si="538"/>
        <v>0</v>
      </c>
      <c r="Z255" s="24">
        <f t="shared" ca="1" si="538"/>
        <v>0</v>
      </c>
      <c r="AA255" s="24">
        <f t="shared" ca="1" si="538"/>
        <v>0</v>
      </c>
      <c r="AB255" s="24">
        <f t="shared" ca="1" si="538"/>
        <v>0</v>
      </c>
      <c r="AC255" s="24">
        <f t="shared" ca="1" si="538"/>
        <v>0</v>
      </c>
      <c r="AD255" s="24">
        <f t="shared" ca="1" si="538"/>
        <v>0</v>
      </c>
      <c r="AE255" s="24">
        <f t="shared" ca="1" si="538"/>
        <v>0</v>
      </c>
      <c r="AF255" s="24">
        <f t="shared" ca="1" si="538"/>
        <v>0</v>
      </c>
      <c r="AG255" s="24">
        <f t="shared" ca="1" si="538"/>
        <v>0</v>
      </c>
      <c r="AH255" s="24">
        <f t="shared" ca="1" si="538"/>
        <v>0</v>
      </c>
      <c r="AI255" s="24">
        <f t="shared" ca="1" si="538"/>
        <v>0</v>
      </c>
      <c r="AJ255" s="24">
        <f t="shared" ca="1" si="538"/>
        <v>0</v>
      </c>
      <c r="AK255" s="24">
        <f t="shared" ca="1" si="538"/>
        <v>0</v>
      </c>
      <c r="AL255" s="24">
        <f t="shared" ca="1" si="538"/>
        <v>0</v>
      </c>
      <c r="AM255" s="49">
        <f t="shared" ca="1" si="538"/>
        <v>0</v>
      </c>
      <c r="AS255" s="61"/>
      <c r="AT255" s="6" t="str">
        <f t="shared" si="537"/>
        <v/>
      </c>
      <c r="AU255" s="62"/>
      <c r="AW255" s="145"/>
      <c r="AX255" s="38"/>
      <c r="AY255" s="38"/>
      <c r="AZ255" s="38"/>
      <c r="BA255" s="38"/>
      <c r="BB255" s="38"/>
      <c r="BC255" s="38"/>
      <c r="BD255" s="38"/>
      <c r="BE255" s="38"/>
      <c r="BF255" s="38"/>
      <c r="BG255" s="38"/>
      <c r="BH255" s="38"/>
      <c r="BI255" s="38"/>
      <c r="BJ255" s="38"/>
      <c r="BK255" s="38"/>
      <c r="BL255" s="38"/>
      <c r="BM255" s="38"/>
      <c r="BN255" s="38"/>
      <c r="BO255" s="38"/>
      <c r="BP255" s="38"/>
      <c r="BQ255" s="38"/>
      <c r="BR255" s="38"/>
      <c r="BS255" s="38"/>
      <c r="BT255" s="38"/>
      <c r="BU255" s="38"/>
      <c r="BV255" s="38"/>
      <c r="BW255" s="38"/>
      <c r="BX255" s="38"/>
      <c r="BY255" s="38"/>
      <c r="BZ255" s="146"/>
      <c r="CB255" s="145"/>
      <c r="CC255" s="38"/>
      <c r="CD255" s="38"/>
      <c r="CE255" s="146"/>
      <c r="CG255" s="433">
        <v>0</v>
      </c>
      <c r="CH255" s="434">
        <v>0</v>
      </c>
      <c r="CI255" s="434">
        <v>0</v>
      </c>
      <c r="CJ255" s="435">
        <v>0</v>
      </c>
    </row>
    <row r="256" spans="1:88" x14ac:dyDescent="0.35">
      <c r="A256" s="50" t="str">
        <f>MID(A251,6,3)&amp;"-"&amp;MID(A251,10,4)</f>
        <v>MKT-D700</v>
      </c>
      <c r="B256" s="6"/>
      <c r="C256" s="6"/>
      <c r="D256" s="7"/>
      <c r="E256" s="304"/>
      <c r="F256" s="42"/>
      <c r="G256" s="25"/>
      <c r="H256" s="21" t="s">
        <v>2067</v>
      </c>
      <c r="I256" s="26"/>
      <c r="J256" s="24">
        <f t="shared" ca="1" si="535"/>
        <v>0</v>
      </c>
      <c r="K256" s="24">
        <f ca="1">IF(AND($H256="優先L",$I256&gt;0),OFFSET(K253,0,$I256),0)</f>
        <v>0</v>
      </c>
      <c r="L256" s="24">
        <f t="shared" ref="L256:AM256" ca="1" si="539">IF(AND($H256="優先L",$I256&gt;0),OFFSET(L253,0,$I256),0)</f>
        <v>0</v>
      </c>
      <c r="M256" s="24">
        <f t="shared" ca="1" si="539"/>
        <v>0</v>
      </c>
      <c r="N256" s="24">
        <f t="shared" ca="1" si="539"/>
        <v>0</v>
      </c>
      <c r="O256" s="24">
        <f t="shared" ca="1" si="539"/>
        <v>0</v>
      </c>
      <c r="P256" s="24">
        <f t="shared" ca="1" si="539"/>
        <v>0</v>
      </c>
      <c r="Q256" s="24">
        <f t="shared" ca="1" si="539"/>
        <v>0</v>
      </c>
      <c r="R256" s="24">
        <f t="shared" ca="1" si="539"/>
        <v>0</v>
      </c>
      <c r="S256" s="24">
        <f t="shared" ca="1" si="539"/>
        <v>0</v>
      </c>
      <c r="T256" s="24">
        <f t="shared" ca="1" si="539"/>
        <v>0</v>
      </c>
      <c r="U256" s="24">
        <f t="shared" ca="1" si="539"/>
        <v>0</v>
      </c>
      <c r="V256" s="24">
        <f t="shared" ca="1" si="539"/>
        <v>0</v>
      </c>
      <c r="W256" s="24">
        <f t="shared" ca="1" si="539"/>
        <v>0</v>
      </c>
      <c r="X256" s="24">
        <f t="shared" ca="1" si="539"/>
        <v>0</v>
      </c>
      <c r="Y256" s="24">
        <f t="shared" ca="1" si="539"/>
        <v>0</v>
      </c>
      <c r="Z256" s="24">
        <f t="shared" ca="1" si="539"/>
        <v>0</v>
      </c>
      <c r="AA256" s="24">
        <f t="shared" ca="1" si="539"/>
        <v>0</v>
      </c>
      <c r="AB256" s="24">
        <f t="shared" ca="1" si="539"/>
        <v>0</v>
      </c>
      <c r="AC256" s="24">
        <f t="shared" ca="1" si="539"/>
        <v>0</v>
      </c>
      <c r="AD256" s="24">
        <f t="shared" ca="1" si="539"/>
        <v>0</v>
      </c>
      <c r="AE256" s="24">
        <f t="shared" ca="1" si="539"/>
        <v>0</v>
      </c>
      <c r="AF256" s="24">
        <f t="shared" ca="1" si="539"/>
        <v>0</v>
      </c>
      <c r="AG256" s="24">
        <f t="shared" ca="1" si="539"/>
        <v>0</v>
      </c>
      <c r="AH256" s="24">
        <f t="shared" ca="1" si="539"/>
        <v>0</v>
      </c>
      <c r="AI256" s="24">
        <f t="shared" ca="1" si="539"/>
        <v>0</v>
      </c>
      <c r="AJ256" s="24">
        <f t="shared" ca="1" si="539"/>
        <v>0</v>
      </c>
      <c r="AK256" s="24">
        <f t="shared" ca="1" si="539"/>
        <v>0</v>
      </c>
      <c r="AL256" s="24">
        <f t="shared" ca="1" si="539"/>
        <v>0</v>
      </c>
      <c r="AM256" s="49">
        <f t="shared" ca="1" si="539"/>
        <v>0</v>
      </c>
      <c r="AS256" s="61"/>
      <c r="AT256" s="7" t="str">
        <f t="shared" si="537"/>
        <v/>
      </c>
      <c r="AU256" s="62"/>
      <c r="AW256" s="145"/>
      <c r="AX256" s="38"/>
      <c r="AY256" s="38"/>
      <c r="AZ256" s="38"/>
      <c r="BA256" s="38"/>
      <c r="BB256" s="38"/>
      <c r="BC256" s="38"/>
      <c r="BD256" s="38"/>
      <c r="BE256" s="38"/>
      <c r="BF256" s="38"/>
      <c r="BG256" s="38"/>
      <c r="BH256" s="38"/>
      <c r="BI256" s="38"/>
      <c r="BJ256" s="38"/>
      <c r="BK256" s="38"/>
      <c r="BL256" s="38"/>
      <c r="BM256" s="38"/>
      <c r="BN256" s="38"/>
      <c r="BO256" s="38"/>
      <c r="BP256" s="38"/>
      <c r="BQ256" s="38"/>
      <c r="BR256" s="38"/>
      <c r="BS256" s="38"/>
      <c r="BT256" s="38"/>
      <c r="BU256" s="38"/>
      <c r="BV256" s="38"/>
      <c r="BW256" s="38"/>
      <c r="BX256" s="38"/>
      <c r="BY256" s="38"/>
      <c r="BZ256" s="146"/>
      <c r="CB256" s="145"/>
      <c r="CC256" s="38"/>
      <c r="CD256" s="38"/>
      <c r="CE256" s="146"/>
      <c r="CG256" s="433">
        <v>0</v>
      </c>
      <c r="CH256" s="434">
        <v>0</v>
      </c>
      <c r="CI256" s="434">
        <v>0</v>
      </c>
      <c r="CJ256" s="435">
        <v>0</v>
      </c>
    </row>
    <row r="257" spans="1:88" x14ac:dyDescent="0.35">
      <c r="A257" s="48"/>
      <c r="B257" s="6"/>
      <c r="C257" s="6"/>
      <c r="D257" s="22" t="s">
        <v>2132</v>
      </c>
      <c r="E257" s="2" t="str">
        <f>E254</f>
        <v>T/T</v>
      </c>
      <c r="F257" s="5"/>
      <c r="G257" s="5"/>
      <c r="H257" s="27" t="s">
        <v>2055</v>
      </c>
      <c r="I257" s="5"/>
      <c r="J257" s="550">
        <f>SUM(K257:AM259)</f>
        <v>0</v>
      </c>
      <c r="K257" s="29"/>
      <c r="L257" s="29"/>
      <c r="M257" s="29"/>
      <c r="N257" s="29"/>
      <c r="O257" s="29"/>
      <c r="P257" s="29"/>
      <c r="Q257" s="29"/>
      <c r="R257" s="29"/>
      <c r="S257" s="29"/>
      <c r="T257" s="29"/>
      <c r="U257" s="29"/>
      <c r="V257" s="29"/>
      <c r="W257" s="29"/>
      <c r="X257" s="29"/>
      <c r="Y257" s="29"/>
      <c r="Z257" s="29"/>
      <c r="AA257" s="29"/>
      <c r="AB257" s="29"/>
      <c r="AC257" s="29"/>
      <c r="AD257" s="29"/>
      <c r="AE257" s="29"/>
      <c r="AF257" s="29"/>
      <c r="AG257" s="29"/>
      <c r="AH257" s="29"/>
      <c r="AI257" s="29"/>
      <c r="AJ257" s="29"/>
      <c r="AK257" s="29"/>
      <c r="AL257" s="29"/>
      <c r="AM257" s="51"/>
      <c r="AS257" s="61"/>
      <c r="AT257" s="38"/>
      <c r="AU257" s="62"/>
      <c r="AW257" s="145"/>
      <c r="AX257" s="38"/>
      <c r="AY257" s="38"/>
      <c r="AZ257" s="38"/>
      <c r="BA257" s="38"/>
      <c r="BB257" s="38"/>
      <c r="BC257" s="38"/>
      <c r="BD257" s="38"/>
      <c r="BE257" s="38"/>
      <c r="BF257" s="38"/>
      <c r="BG257" s="38"/>
      <c r="BH257" s="38"/>
      <c r="BI257" s="38"/>
      <c r="BJ257" s="38"/>
      <c r="BK257" s="38"/>
      <c r="BL257" s="38"/>
      <c r="BM257" s="38"/>
      <c r="BN257" s="38"/>
      <c r="BO257" s="38"/>
      <c r="BP257" s="38"/>
      <c r="BQ257" s="38"/>
      <c r="BR257" s="38"/>
      <c r="BS257" s="38"/>
      <c r="BT257" s="38"/>
      <c r="BU257" s="38"/>
      <c r="BV257" s="38"/>
      <c r="BW257" s="38"/>
      <c r="BX257" s="38"/>
      <c r="BY257" s="38"/>
      <c r="BZ257" s="146"/>
      <c r="CB257" s="145"/>
      <c r="CC257" s="38"/>
      <c r="CD257" s="38"/>
      <c r="CE257" s="146"/>
      <c r="CG257" s="430"/>
      <c r="CH257" s="9"/>
      <c r="CI257" s="9"/>
      <c r="CJ257" s="431"/>
    </row>
    <row r="258" spans="1:88" x14ac:dyDescent="0.35">
      <c r="A258" s="48"/>
      <c r="B258" s="7"/>
      <c r="C258" s="7"/>
      <c r="D258" s="444" t="s">
        <v>2376</v>
      </c>
      <c r="E258" s="2">
        <f>E255</f>
        <v>0</v>
      </c>
      <c r="F258" s="6"/>
      <c r="G258" s="6"/>
      <c r="H258" s="27" t="s">
        <v>2067</v>
      </c>
      <c r="I258" s="6"/>
      <c r="J258" s="551"/>
      <c r="K258" s="30"/>
      <c r="L258" s="30"/>
      <c r="M258" s="30"/>
      <c r="N258" s="30"/>
      <c r="O258" s="30"/>
      <c r="P258" s="30"/>
      <c r="Q258" s="30"/>
      <c r="R258" s="30"/>
      <c r="S258" s="30"/>
      <c r="T258" s="30"/>
      <c r="U258" s="30"/>
      <c r="V258" s="30"/>
      <c r="W258" s="30"/>
      <c r="X258" s="30"/>
      <c r="Y258" s="30"/>
      <c r="Z258" s="30"/>
      <c r="AA258" s="30"/>
      <c r="AB258" s="30"/>
      <c r="AC258" s="30"/>
      <c r="AD258" s="30"/>
      <c r="AE258" s="30"/>
      <c r="AF258" s="30"/>
      <c r="AG258" s="30"/>
      <c r="AH258" s="30"/>
      <c r="AI258" s="30"/>
      <c r="AJ258" s="30"/>
      <c r="AK258" s="30"/>
      <c r="AL258" s="30"/>
      <c r="AM258" s="52"/>
      <c r="AS258" s="61"/>
      <c r="AT258" s="38"/>
      <c r="AU258" s="62"/>
      <c r="AW258" s="145"/>
      <c r="AX258" s="38"/>
      <c r="AY258" s="38"/>
      <c r="AZ258" s="38"/>
      <c r="BA258" s="38"/>
      <c r="BB258" s="38"/>
      <c r="BC258" s="38"/>
      <c r="BD258" s="38"/>
      <c r="BE258" s="38"/>
      <c r="BF258" s="38"/>
      <c r="BG258" s="38"/>
      <c r="BH258" s="38"/>
      <c r="BI258" s="38"/>
      <c r="BJ258" s="38"/>
      <c r="BK258" s="38"/>
      <c r="BL258" s="38"/>
      <c r="BM258" s="38"/>
      <c r="BN258" s="38"/>
      <c r="BO258" s="38"/>
      <c r="BP258" s="38"/>
      <c r="BQ258" s="38"/>
      <c r="BR258" s="38"/>
      <c r="BS258" s="38"/>
      <c r="BT258" s="38"/>
      <c r="BU258" s="38"/>
      <c r="BV258" s="38"/>
      <c r="BW258" s="38"/>
      <c r="BX258" s="38"/>
      <c r="BY258" s="38"/>
      <c r="BZ258" s="146"/>
      <c r="CB258" s="145"/>
      <c r="CC258" s="38"/>
      <c r="CD258" s="38"/>
      <c r="CE258" s="146"/>
      <c r="CG258" s="430"/>
      <c r="CH258" s="9"/>
      <c r="CI258" s="9"/>
      <c r="CJ258" s="431"/>
    </row>
    <row r="259" spans="1:88" x14ac:dyDescent="0.35">
      <c r="A259" s="399">
        <f>COUNTIF(AT254:AT256,B259)</f>
        <v>0</v>
      </c>
      <c r="B259" s="308" t="str">
        <f>設定!$F$4</f>
        <v>MC</v>
      </c>
      <c r="C259" s="308" t="str">
        <f>IF(COUNTIF('PLAN-MC'!$AO$6:$AO$117,B259&amp;"_"&amp;A251&amp;"_"&amp;B251)&gt;0,"計画コード有",IF(COUNTIF('PLAN-MC'!$AO$6:$AO$117,B259&amp;"_"&amp;A251&amp;"_"&amp;B251)&gt;1,"ﾀﾞﾌﾞﾘ有","未反映"))</f>
        <v>未反映</v>
      </c>
      <c r="D259" s="7"/>
      <c r="E259" s="2">
        <f>E256</f>
        <v>0</v>
      </c>
      <c r="F259" s="7"/>
      <c r="G259" s="7"/>
      <c r="H259" s="27"/>
      <c r="I259" s="7"/>
      <c r="J259" s="552"/>
      <c r="K259" s="31"/>
      <c r="L259" s="31"/>
      <c r="M259" s="31"/>
      <c r="N259" s="31"/>
      <c r="O259" s="31"/>
      <c r="P259" s="31"/>
      <c r="Q259" s="31"/>
      <c r="R259" s="31"/>
      <c r="S259" s="31"/>
      <c r="T259" s="31"/>
      <c r="U259" s="31"/>
      <c r="V259" s="31"/>
      <c r="W259" s="31"/>
      <c r="X259" s="31"/>
      <c r="Y259" s="31"/>
      <c r="Z259" s="31"/>
      <c r="AA259" s="31"/>
      <c r="AB259" s="31"/>
      <c r="AC259" s="31"/>
      <c r="AD259" s="31"/>
      <c r="AE259" s="31"/>
      <c r="AF259" s="31"/>
      <c r="AG259" s="31"/>
      <c r="AH259" s="31"/>
      <c r="AI259" s="31"/>
      <c r="AJ259" s="31"/>
      <c r="AK259" s="31"/>
      <c r="AL259" s="31"/>
      <c r="AM259" s="53"/>
      <c r="AS259" s="61"/>
      <c r="AT259" s="38"/>
      <c r="AU259" s="62"/>
      <c r="AW259" s="145"/>
      <c r="AX259" s="38"/>
      <c r="AY259" s="38"/>
      <c r="AZ259" s="38"/>
      <c r="BA259" s="38"/>
      <c r="BB259" s="38"/>
      <c r="BC259" s="38"/>
      <c r="BD259" s="38"/>
      <c r="BE259" s="38"/>
      <c r="BF259" s="38"/>
      <c r="BG259" s="38"/>
      <c r="BH259" s="38"/>
      <c r="BI259" s="38"/>
      <c r="BJ259" s="38"/>
      <c r="BK259" s="38"/>
      <c r="BL259" s="38"/>
      <c r="BM259" s="38"/>
      <c r="BN259" s="38"/>
      <c r="BO259" s="38"/>
      <c r="BP259" s="38"/>
      <c r="BQ259" s="38"/>
      <c r="BR259" s="38"/>
      <c r="BS259" s="38"/>
      <c r="BT259" s="38"/>
      <c r="BU259" s="38"/>
      <c r="BV259" s="38"/>
      <c r="BW259" s="38"/>
      <c r="BX259" s="38"/>
      <c r="BY259" s="38"/>
      <c r="BZ259" s="146"/>
      <c r="CB259" s="145"/>
      <c r="CC259" s="38"/>
      <c r="CD259" s="38"/>
      <c r="CE259" s="146"/>
      <c r="CG259" s="430"/>
      <c r="CH259" s="9"/>
      <c r="CI259" s="9"/>
      <c r="CJ259" s="431"/>
    </row>
    <row r="260" spans="1:88" x14ac:dyDescent="0.35">
      <c r="A260" s="399">
        <f>COUNTIF(AT254:AT256,B260)</f>
        <v>0</v>
      </c>
      <c r="B260" s="308" t="str">
        <f>設定!$F$5</f>
        <v>溶接1</v>
      </c>
      <c r="C260" s="308" t="str">
        <f>IF(COUNTIF('PLAN-溶接1'!$AO$6:$AO$108,B260&amp;"_"&amp;A251&amp;"_"&amp;B251)&gt;0,"計画コード有",IF(COUNTIF('PLAN-溶接1'!$AO$6:$AO$108,B260&amp;"_"&amp;A251&amp;"_"&amp;B251)&gt;1,"ﾀﾞﾌﾞﾘ有","未反映"))</f>
        <v>未反映</v>
      </c>
      <c r="D260" s="22" t="s">
        <v>2133</v>
      </c>
      <c r="E260" s="2" t="str">
        <f>E254</f>
        <v>T/T</v>
      </c>
      <c r="F260" s="5"/>
      <c r="G260" s="5"/>
      <c r="H260" s="27" t="s">
        <v>2055</v>
      </c>
      <c r="I260" s="5"/>
      <c r="J260" s="32">
        <f t="shared" ref="J260:J265" si="540">SUM(K260:AM260)</f>
        <v>0</v>
      </c>
      <c r="K260" s="441">
        <f>CB260</f>
        <v>0</v>
      </c>
      <c r="L260" s="441">
        <f t="shared" ref="L260:L262" si="541">CC260</f>
        <v>0</v>
      </c>
      <c r="M260" s="441">
        <f t="shared" ref="M260:M262" si="542">CD260</f>
        <v>0</v>
      </c>
      <c r="N260" s="441">
        <f t="shared" ref="N260:N262" si="543">CE260</f>
        <v>0</v>
      </c>
      <c r="O260" s="29"/>
      <c r="P260" s="29"/>
      <c r="Q260" s="29"/>
      <c r="R260" s="29"/>
      <c r="S260" s="29"/>
      <c r="T260" s="29"/>
      <c r="U260" s="29"/>
      <c r="V260" s="29"/>
      <c r="W260" s="29"/>
      <c r="X260" s="29"/>
      <c r="Y260" s="29"/>
      <c r="Z260" s="29"/>
      <c r="AA260" s="29"/>
      <c r="AB260" s="29"/>
      <c r="AC260" s="29"/>
      <c r="AD260" s="29"/>
      <c r="AE260" s="29"/>
      <c r="AF260" s="29"/>
      <c r="AG260" s="29"/>
      <c r="AH260" s="29"/>
      <c r="AI260" s="29"/>
      <c r="AJ260" s="29"/>
      <c r="AK260" s="29"/>
      <c r="AL260" s="29"/>
      <c r="AM260" s="51"/>
      <c r="AS260" s="61"/>
      <c r="AT260" s="38"/>
      <c r="AU260" s="62"/>
      <c r="AW260" s="145"/>
      <c r="AX260" s="38"/>
      <c r="AY260" s="38"/>
      <c r="AZ260" s="38"/>
      <c r="BA260" s="38"/>
      <c r="BB260" s="38"/>
      <c r="BC260" s="38"/>
      <c r="BD260" s="38"/>
      <c r="BE260" s="38"/>
      <c r="BF260" s="38"/>
      <c r="BG260" s="38"/>
      <c r="BH260" s="38"/>
      <c r="BI260" s="38"/>
      <c r="BJ260" s="38"/>
      <c r="BK260" s="38"/>
      <c r="BL260" s="38"/>
      <c r="BM260" s="38"/>
      <c r="BN260" s="38"/>
      <c r="BO260" s="38"/>
      <c r="BP260" s="38"/>
      <c r="BQ260" s="38"/>
      <c r="BR260" s="38"/>
      <c r="BS260" s="38"/>
      <c r="BT260" s="38"/>
      <c r="BU260" s="38"/>
      <c r="BV260" s="38"/>
      <c r="BW260" s="38"/>
      <c r="BX260" s="38"/>
      <c r="BY260" s="38"/>
      <c r="BZ260" s="146"/>
      <c r="CB260" s="427">
        <f t="shared" ref="CB260:CB262" si="544">CG257+CG260</f>
        <v>0</v>
      </c>
      <c r="CC260" s="428">
        <f t="shared" ref="CC260:CC262" si="545">CH257+CH260</f>
        <v>0</v>
      </c>
      <c r="CD260" s="428">
        <f t="shared" ref="CD260:CD262" si="546">CI257+CI260</f>
        <v>0</v>
      </c>
      <c r="CE260" s="429">
        <f t="shared" ref="CE260:CE262" si="547">CJ257+CJ260</f>
        <v>0</v>
      </c>
      <c r="CG260" s="430"/>
      <c r="CH260" s="9"/>
      <c r="CI260" s="9"/>
      <c r="CJ260" s="431"/>
    </row>
    <row r="261" spans="1:88" x14ac:dyDescent="0.35">
      <c r="A261" s="399">
        <f>COUNTIF(AT254:AT256,B261)</f>
        <v>0</v>
      </c>
      <c r="B261" s="308" t="str">
        <f>設定!$F$6</f>
        <v>マルチ</v>
      </c>
      <c r="C261" s="308" t="str">
        <f>IF(COUNTIF('PLAN-マルチ'!$AO$29:$AO$125,B261&amp;"_"&amp;A251&amp;"_"&amp;B251)&gt;0,"計画コード有",IF(COUNTIF('PLAN-マルチ'!$AO$29:$AO$125,B261&amp;"_"&amp;A251&amp;"_"&amp;B251)&gt;1,"ﾀﾞﾌﾞﾘ有","未反映"))</f>
        <v>未反映</v>
      </c>
      <c r="D261" s="445" t="s">
        <v>2377</v>
      </c>
      <c r="E261" s="2">
        <f>E255</f>
        <v>0</v>
      </c>
      <c r="F261" s="6"/>
      <c r="G261" s="6"/>
      <c r="H261" s="27" t="s">
        <v>2067</v>
      </c>
      <c r="I261" s="6"/>
      <c r="J261" s="33">
        <f t="shared" si="540"/>
        <v>0</v>
      </c>
      <c r="K261" s="442">
        <f t="shared" ref="K261:K262" si="548">CB261</f>
        <v>0</v>
      </c>
      <c r="L261" s="442">
        <f t="shared" si="541"/>
        <v>0</v>
      </c>
      <c r="M261" s="442">
        <f t="shared" si="542"/>
        <v>0</v>
      </c>
      <c r="N261" s="442">
        <f t="shared" si="543"/>
        <v>0</v>
      </c>
      <c r="O261" s="30"/>
      <c r="P261" s="30"/>
      <c r="Q261" s="30"/>
      <c r="R261" s="30"/>
      <c r="S261" s="30"/>
      <c r="T261" s="30"/>
      <c r="U261" s="30"/>
      <c r="V261" s="30"/>
      <c r="W261" s="30"/>
      <c r="X261" s="30"/>
      <c r="Y261" s="30"/>
      <c r="Z261" s="30"/>
      <c r="AA261" s="30"/>
      <c r="AB261" s="30"/>
      <c r="AC261" s="30"/>
      <c r="AD261" s="30"/>
      <c r="AE261" s="30"/>
      <c r="AF261" s="30"/>
      <c r="AG261" s="30"/>
      <c r="AH261" s="30"/>
      <c r="AI261" s="30"/>
      <c r="AJ261" s="30"/>
      <c r="AK261" s="30"/>
      <c r="AL261" s="30"/>
      <c r="AM261" s="52"/>
      <c r="AS261" s="61"/>
      <c r="AT261" s="38"/>
      <c r="AU261" s="62"/>
      <c r="AW261" s="145"/>
      <c r="AX261" s="38"/>
      <c r="AY261" s="38"/>
      <c r="AZ261" s="38"/>
      <c r="BA261" s="38"/>
      <c r="BB261" s="38"/>
      <c r="BC261" s="38"/>
      <c r="BD261" s="38"/>
      <c r="BE261" s="38"/>
      <c r="BF261" s="38"/>
      <c r="BG261" s="38"/>
      <c r="BH261" s="38"/>
      <c r="BI261" s="38"/>
      <c r="BJ261" s="38"/>
      <c r="BK261" s="38"/>
      <c r="BL261" s="38"/>
      <c r="BM261" s="38"/>
      <c r="BN261" s="38"/>
      <c r="BO261" s="38"/>
      <c r="BP261" s="38"/>
      <c r="BQ261" s="38"/>
      <c r="BR261" s="38"/>
      <c r="BS261" s="38"/>
      <c r="BT261" s="38"/>
      <c r="BU261" s="38"/>
      <c r="BV261" s="38"/>
      <c r="BW261" s="38"/>
      <c r="BX261" s="38"/>
      <c r="BY261" s="38"/>
      <c r="BZ261" s="146"/>
      <c r="CB261" s="427">
        <f t="shared" si="544"/>
        <v>0</v>
      </c>
      <c r="CC261" s="428">
        <f t="shared" si="545"/>
        <v>0</v>
      </c>
      <c r="CD261" s="428">
        <f t="shared" si="546"/>
        <v>0</v>
      </c>
      <c r="CE261" s="429">
        <f t="shared" si="547"/>
        <v>0</v>
      </c>
      <c r="CG261" s="430"/>
      <c r="CH261" s="9"/>
      <c r="CI261" s="9"/>
      <c r="CJ261" s="431"/>
    </row>
    <row r="262" spans="1:88" x14ac:dyDescent="0.35">
      <c r="A262" s="399">
        <f>COUNTIF(AT254:AT256,B262)</f>
        <v>0</v>
      </c>
      <c r="B262" s="308" t="str">
        <f>設定!$F$7</f>
        <v>50号機</v>
      </c>
      <c r="C262" s="308" t="str">
        <f>IF(COUNTIF('PLAN-SUB'!$AO$6:$AO$87,B262&amp;"_"&amp;A251&amp;"_"&amp;B251)&gt;0,"計画コード有",IF(COUNTIF('PLAN-SUB'!$AO$6:$AO$87,B262&amp;"_"&amp;A251&amp;"_"&amp;B251)&gt;1,"ﾀﾞﾌﾞﾘ有","未反映"))</f>
        <v>未反映</v>
      </c>
      <c r="D262" s="7"/>
      <c r="E262" s="2">
        <f>E256</f>
        <v>0</v>
      </c>
      <c r="F262" s="7"/>
      <c r="G262" s="7"/>
      <c r="H262" s="27"/>
      <c r="I262" s="7"/>
      <c r="J262" s="34">
        <f t="shared" si="540"/>
        <v>0</v>
      </c>
      <c r="K262" s="443">
        <f t="shared" si="548"/>
        <v>0</v>
      </c>
      <c r="L262" s="443">
        <f t="shared" si="541"/>
        <v>0</v>
      </c>
      <c r="M262" s="443">
        <f t="shared" si="542"/>
        <v>0</v>
      </c>
      <c r="N262" s="443">
        <f t="shared" si="543"/>
        <v>0</v>
      </c>
      <c r="O262" s="31"/>
      <c r="P262" s="31"/>
      <c r="Q262" s="31"/>
      <c r="R262" s="31"/>
      <c r="S262" s="31"/>
      <c r="T262" s="31"/>
      <c r="U262" s="31"/>
      <c r="V262" s="31"/>
      <c r="W262" s="31"/>
      <c r="X262" s="31"/>
      <c r="Y262" s="31"/>
      <c r="Z262" s="31"/>
      <c r="AA262" s="31"/>
      <c r="AB262" s="31"/>
      <c r="AC262" s="31"/>
      <c r="AD262" s="31"/>
      <c r="AE262" s="31"/>
      <c r="AF262" s="31"/>
      <c r="AG262" s="31"/>
      <c r="AH262" s="31"/>
      <c r="AI262" s="31"/>
      <c r="AJ262" s="31"/>
      <c r="AK262" s="31"/>
      <c r="AL262" s="31"/>
      <c r="AM262" s="53"/>
      <c r="AS262" s="61"/>
      <c r="AT262" s="38"/>
      <c r="AU262" s="62"/>
      <c r="AW262" s="145"/>
      <c r="AX262" s="38"/>
      <c r="AY262" s="38"/>
      <c r="AZ262" s="38"/>
      <c r="BA262" s="38"/>
      <c r="BB262" s="38"/>
      <c r="BC262" s="38"/>
      <c r="BD262" s="38"/>
      <c r="BE262" s="38"/>
      <c r="BF262" s="38"/>
      <c r="BG262" s="38"/>
      <c r="BH262" s="38"/>
      <c r="BI262" s="38"/>
      <c r="BJ262" s="38"/>
      <c r="BK262" s="38"/>
      <c r="BL262" s="38"/>
      <c r="BM262" s="38"/>
      <c r="BN262" s="38"/>
      <c r="BO262" s="38"/>
      <c r="BP262" s="38"/>
      <c r="BQ262" s="38"/>
      <c r="BR262" s="38"/>
      <c r="BS262" s="38"/>
      <c r="BT262" s="38"/>
      <c r="BU262" s="38"/>
      <c r="BV262" s="38"/>
      <c r="BW262" s="38"/>
      <c r="BX262" s="38"/>
      <c r="BY262" s="38"/>
      <c r="BZ262" s="146"/>
      <c r="CB262" s="427">
        <f t="shared" si="544"/>
        <v>0</v>
      </c>
      <c r="CC262" s="428">
        <f t="shared" si="545"/>
        <v>0</v>
      </c>
      <c r="CD262" s="428">
        <f t="shared" si="546"/>
        <v>0</v>
      </c>
      <c r="CE262" s="429">
        <f t="shared" si="547"/>
        <v>0</v>
      </c>
      <c r="CG262" s="430"/>
      <c r="CH262" s="9"/>
      <c r="CI262" s="9"/>
      <c r="CJ262" s="431"/>
    </row>
    <row r="263" spans="1:88" x14ac:dyDescent="0.35">
      <c r="A263" s="399">
        <f>COUNTIF(AT254:AT256,B263)</f>
        <v>0</v>
      </c>
      <c r="B263" s="308" t="str">
        <f>設定!$F$8</f>
        <v>RF,S/A</v>
      </c>
      <c r="C263" s="308" t="str">
        <f>IF(COUNTIF('PLAN-SUB'!$AO$6:$AO$87,B263&amp;"_"&amp;A251&amp;"_"&amp;B251)&gt;0,"計画コード有",IF(COUNTIF('PLAN-SUB'!$AO$6:$AO$87,B263&amp;"_"&amp;A251&amp;"_"&amp;B251)&gt;1,"ﾀﾞﾌﾞﾘ有","未反映"))</f>
        <v>未反映</v>
      </c>
      <c r="D263" s="22" t="s">
        <v>2059</v>
      </c>
      <c r="E263" s="2" t="str">
        <f>E254</f>
        <v>T/T</v>
      </c>
      <c r="F263" s="43">
        <f>F254</f>
        <v>0</v>
      </c>
      <c r="G263" s="28">
        <f>G254</f>
        <v>180</v>
      </c>
      <c r="H263" s="5"/>
      <c r="I263" s="5"/>
      <c r="J263" s="32">
        <f t="shared" ca="1" si="540"/>
        <v>3610</v>
      </c>
      <c r="K263" s="32">
        <f ca="1">K254+K257+K260</f>
        <v>185</v>
      </c>
      <c r="L263" s="32">
        <f ca="1">L254+L257+L260</f>
        <v>195</v>
      </c>
      <c r="M263" s="32">
        <f ca="1">M254+M257+M260</f>
        <v>195</v>
      </c>
      <c r="N263" s="32">
        <f ca="1">N254+N257+N260</f>
        <v>197</v>
      </c>
      <c r="O263" s="32">
        <f t="shared" ref="O263:AM263" ca="1" si="549">O254+O257+O260</f>
        <v>195</v>
      </c>
      <c r="P263" s="32">
        <f t="shared" ca="1" si="549"/>
        <v>175</v>
      </c>
      <c r="Q263" s="32">
        <f t="shared" ca="1" si="549"/>
        <v>200</v>
      </c>
      <c r="R263" s="32">
        <f t="shared" ca="1" si="549"/>
        <v>180</v>
      </c>
      <c r="S263" s="32">
        <f t="shared" ca="1" si="549"/>
        <v>180</v>
      </c>
      <c r="T263" s="32">
        <f t="shared" ca="1" si="549"/>
        <v>178</v>
      </c>
      <c r="U263" s="32">
        <f t="shared" ca="1" si="549"/>
        <v>200</v>
      </c>
      <c r="V263" s="32">
        <f t="shared" ca="1" si="549"/>
        <v>152</v>
      </c>
      <c r="W263" s="32">
        <f t="shared" ca="1" si="549"/>
        <v>142</v>
      </c>
      <c r="X263" s="32">
        <f t="shared" ca="1" si="549"/>
        <v>150</v>
      </c>
      <c r="Y263" s="32">
        <f t="shared" ca="1" si="549"/>
        <v>141</v>
      </c>
      <c r="Z263" s="32">
        <f t="shared" ca="1" si="549"/>
        <v>145</v>
      </c>
      <c r="AA263" s="32">
        <f t="shared" ca="1" si="549"/>
        <v>120</v>
      </c>
      <c r="AB263" s="32">
        <f t="shared" ca="1" si="549"/>
        <v>155</v>
      </c>
      <c r="AC263" s="32">
        <f t="shared" ca="1" si="549"/>
        <v>185</v>
      </c>
      <c r="AD263" s="32">
        <f t="shared" ca="1" si="549"/>
        <v>160</v>
      </c>
      <c r="AE263" s="32">
        <f t="shared" ca="1" si="549"/>
        <v>180</v>
      </c>
      <c r="AF263" s="32">
        <f t="shared" ca="1" si="549"/>
        <v>0</v>
      </c>
      <c r="AG263" s="32">
        <f t="shared" ca="1" si="549"/>
        <v>0</v>
      </c>
      <c r="AH263" s="32">
        <f t="shared" ca="1" si="549"/>
        <v>0</v>
      </c>
      <c r="AI263" s="32">
        <f t="shared" ca="1" si="549"/>
        <v>0</v>
      </c>
      <c r="AJ263" s="32">
        <f t="shared" ca="1" si="549"/>
        <v>0</v>
      </c>
      <c r="AK263" s="32">
        <f t="shared" ca="1" si="549"/>
        <v>0</v>
      </c>
      <c r="AL263" s="32">
        <f t="shared" ca="1" si="549"/>
        <v>0</v>
      </c>
      <c r="AM263" s="54">
        <f t="shared" ca="1" si="549"/>
        <v>0</v>
      </c>
      <c r="AS263" s="97" t="str">
        <f>$E263&amp;"_"&amp;$A251&amp;"_"&amp;$B251</f>
        <v>T/T_RRCMPMKT D700XA_CBU</v>
      </c>
      <c r="AT263" s="97" t="str">
        <f t="shared" ref="AT263" si="550">A255</f>
        <v>RRCMP</v>
      </c>
      <c r="AU263" s="97" t="str">
        <f>A256</f>
        <v>MKT-D700</v>
      </c>
      <c r="AW263" s="147" t="str">
        <f>E263</f>
        <v>T/T</v>
      </c>
      <c r="AX263" s="150">
        <f t="shared" ref="AX263:BG265" ca="1" si="551">K263*$G263</f>
        <v>33300</v>
      </c>
      <c r="AY263" s="150">
        <f t="shared" ca="1" si="551"/>
        <v>35100</v>
      </c>
      <c r="AZ263" s="150">
        <f t="shared" ca="1" si="551"/>
        <v>35100</v>
      </c>
      <c r="BA263" s="150">
        <f t="shared" ca="1" si="551"/>
        <v>35460</v>
      </c>
      <c r="BB263" s="150">
        <f t="shared" ca="1" si="551"/>
        <v>35100</v>
      </c>
      <c r="BC263" s="150">
        <f t="shared" ca="1" si="551"/>
        <v>31500</v>
      </c>
      <c r="BD263" s="150">
        <f t="shared" ca="1" si="551"/>
        <v>36000</v>
      </c>
      <c r="BE263" s="150">
        <f t="shared" ca="1" si="551"/>
        <v>32400</v>
      </c>
      <c r="BF263" s="150">
        <f t="shared" ca="1" si="551"/>
        <v>32400</v>
      </c>
      <c r="BG263" s="150">
        <f t="shared" ca="1" si="551"/>
        <v>32040</v>
      </c>
      <c r="BH263" s="150">
        <f t="shared" ref="BH263:BQ265" ca="1" si="552">U263*$G263</f>
        <v>36000</v>
      </c>
      <c r="BI263" s="150">
        <f t="shared" ca="1" si="552"/>
        <v>27360</v>
      </c>
      <c r="BJ263" s="150">
        <f t="shared" ca="1" si="552"/>
        <v>25560</v>
      </c>
      <c r="BK263" s="150">
        <f t="shared" ca="1" si="552"/>
        <v>27000</v>
      </c>
      <c r="BL263" s="150">
        <f t="shared" ca="1" si="552"/>
        <v>25380</v>
      </c>
      <c r="BM263" s="150">
        <f t="shared" ca="1" si="552"/>
        <v>26100</v>
      </c>
      <c r="BN263" s="150">
        <f t="shared" ca="1" si="552"/>
        <v>21600</v>
      </c>
      <c r="BO263" s="150">
        <f t="shared" ca="1" si="552"/>
        <v>27900</v>
      </c>
      <c r="BP263" s="150">
        <f t="shared" ca="1" si="552"/>
        <v>33300</v>
      </c>
      <c r="BQ263" s="150">
        <f t="shared" ca="1" si="552"/>
        <v>28800</v>
      </c>
      <c r="BR263" s="150">
        <f t="shared" ref="BR263:BZ265" ca="1" si="553">AE263*$G263</f>
        <v>32400</v>
      </c>
      <c r="BS263" s="150">
        <f t="shared" ca="1" si="553"/>
        <v>0</v>
      </c>
      <c r="BT263" s="150">
        <f t="shared" ca="1" si="553"/>
        <v>0</v>
      </c>
      <c r="BU263" s="150">
        <f t="shared" ca="1" si="553"/>
        <v>0</v>
      </c>
      <c r="BV263" s="150">
        <f t="shared" ca="1" si="553"/>
        <v>0</v>
      </c>
      <c r="BW263" s="150">
        <f t="shared" ca="1" si="553"/>
        <v>0</v>
      </c>
      <c r="BX263" s="150">
        <f t="shared" ca="1" si="553"/>
        <v>0</v>
      </c>
      <c r="BY263" s="150">
        <f t="shared" ca="1" si="553"/>
        <v>0</v>
      </c>
      <c r="BZ263" s="151">
        <f t="shared" ca="1" si="553"/>
        <v>0</v>
      </c>
      <c r="CB263" s="145"/>
      <c r="CC263" s="38"/>
      <c r="CD263" s="38"/>
      <c r="CE263" s="146"/>
      <c r="CG263" s="433">
        <v>185</v>
      </c>
      <c r="CH263" s="434">
        <v>0</v>
      </c>
      <c r="CI263" s="434">
        <v>0</v>
      </c>
      <c r="CJ263" s="435">
        <v>0</v>
      </c>
    </row>
    <row r="264" spans="1:88" x14ac:dyDescent="0.35">
      <c r="A264" s="399">
        <f>COUNTIF(AT254:AT256,B264)</f>
        <v>1</v>
      </c>
      <c r="B264" s="308" t="str">
        <f>設定!$F$9</f>
        <v>T/T</v>
      </c>
      <c r="C264" s="308" t="str">
        <f>IF(COUNTIF('PLAN-SUB'!$AO$6:$AO$87,B264&amp;"_"&amp;A251&amp;"_"&amp;B251)&gt;0,"計画コード有",IF(COUNTIF('PLAN-SUB'!$AO$6:$AO$87,B264&amp;"_"&amp;A251&amp;"_"&amp;B251)&gt;1,"ﾀﾞﾌﾞﾘ有","未反映"))</f>
        <v>計画コード有</v>
      </c>
      <c r="D264" s="6"/>
      <c r="E264" s="2">
        <f t="shared" ref="E264:G265" si="554">E255</f>
        <v>0</v>
      </c>
      <c r="F264" s="43">
        <f t="shared" si="554"/>
        <v>0</v>
      </c>
      <c r="G264" s="28">
        <f t="shared" si="554"/>
        <v>0</v>
      </c>
      <c r="H264" s="6"/>
      <c r="I264" s="6"/>
      <c r="J264" s="33">
        <f t="shared" ca="1" si="540"/>
        <v>0</v>
      </c>
      <c r="K264" s="33">
        <f t="shared" ref="K264:AM264" ca="1" si="555">K255+K258+K261</f>
        <v>0</v>
      </c>
      <c r="L264" s="33">
        <f t="shared" ca="1" si="555"/>
        <v>0</v>
      </c>
      <c r="M264" s="33">
        <f t="shared" ca="1" si="555"/>
        <v>0</v>
      </c>
      <c r="N264" s="33">
        <f t="shared" ca="1" si="555"/>
        <v>0</v>
      </c>
      <c r="O264" s="33">
        <f t="shared" ca="1" si="555"/>
        <v>0</v>
      </c>
      <c r="P264" s="33">
        <f t="shared" ca="1" si="555"/>
        <v>0</v>
      </c>
      <c r="Q264" s="33">
        <f t="shared" ca="1" si="555"/>
        <v>0</v>
      </c>
      <c r="R264" s="33">
        <f t="shared" ca="1" si="555"/>
        <v>0</v>
      </c>
      <c r="S264" s="33">
        <f t="shared" ca="1" si="555"/>
        <v>0</v>
      </c>
      <c r="T264" s="33">
        <f t="shared" ca="1" si="555"/>
        <v>0</v>
      </c>
      <c r="U264" s="33">
        <f t="shared" ca="1" si="555"/>
        <v>0</v>
      </c>
      <c r="V264" s="33">
        <f t="shared" ca="1" si="555"/>
        <v>0</v>
      </c>
      <c r="W264" s="33">
        <f t="shared" ca="1" si="555"/>
        <v>0</v>
      </c>
      <c r="X264" s="33">
        <f t="shared" ca="1" si="555"/>
        <v>0</v>
      </c>
      <c r="Y264" s="33">
        <f t="shared" ca="1" si="555"/>
        <v>0</v>
      </c>
      <c r="Z264" s="33">
        <f t="shared" ca="1" si="555"/>
        <v>0</v>
      </c>
      <c r="AA264" s="33">
        <f t="shared" ca="1" si="555"/>
        <v>0</v>
      </c>
      <c r="AB264" s="33">
        <f t="shared" ca="1" si="555"/>
        <v>0</v>
      </c>
      <c r="AC264" s="33">
        <f t="shared" ca="1" si="555"/>
        <v>0</v>
      </c>
      <c r="AD264" s="33">
        <f t="shared" ca="1" si="555"/>
        <v>0</v>
      </c>
      <c r="AE264" s="33">
        <f t="shared" ca="1" si="555"/>
        <v>0</v>
      </c>
      <c r="AF264" s="33">
        <f t="shared" ca="1" si="555"/>
        <v>0</v>
      </c>
      <c r="AG264" s="33">
        <f t="shared" ca="1" si="555"/>
        <v>0</v>
      </c>
      <c r="AH264" s="33">
        <f t="shared" ca="1" si="555"/>
        <v>0</v>
      </c>
      <c r="AI264" s="33">
        <f t="shared" ca="1" si="555"/>
        <v>0</v>
      </c>
      <c r="AJ264" s="33">
        <f t="shared" ca="1" si="555"/>
        <v>0</v>
      </c>
      <c r="AK264" s="33">
        <f t="shared" ca="1" si="555"/>
        <v>0</v>
      </c>
      <c r="AL264" s="33">
        <f t="shared" ca="1" si="555"/>
        <v>0</v>
      </c>
      <c r="AM264" s="55">
        <f t="shared" ca="1" si="555"/>
        <v>0</v>
      </c>
      <c r="AS264" s="98" t="str">
        <f>$E264&amp;"_"&amp;$A251&amp;"_"&amp;$B251</f>
        <v>0_RRCMPMKT D700XA_CBU</v>
      </c>
      <c r="AT264" s="98" t="str">
        <f t="shared" ref="AT264" si="556">A255</f>
        <v>RRCMP</v>
      </c>
      <c r="AU264" s="98" t="str">
        <f>A256</f>
        <v>MKT-D700</v>
      </c>
      <c r="AW264" s="148">
        <f>E264</f>
        <v>0</v>
      </c>
      <c r="AX264" s="152">
        <f t="shared" ca="1" si="551"/>
        <v>0</v>
      </c>
      <c r="AY264" s="152">
        <f t="shared" ca="1" si="551"/>
        <v>0</v>
      </c>
      <c r="AZ264" s="152">
        <f t="shared" ca="1" si="551"/>
        <v>0</v>
      </c>
      <c r="BA264" s="152">
        <f t="shared" ca="1" si="551"/>
        <v>0</v>
      </c>
      <c r="BB264" s="152">
        <f t="shared" ca="1" si="551"/>
        <v>0</v>
      </c>
      <c r="BC264" s="152">
        <f t="shared" ca="1" si="551"/>
        <v>0</v>
      </c>
      <c r="BD264" s="152">
        <f t="shared" ca="1" si="551"/>
        <v>0</v>
      </c>
      <c r="BE264" s="152">
        <f t="shared" ca="1" si="551"/>
        <v>0</v>
      </c>
      <c r="BF264" s="152">
        <f t="shared" ca="1" si="551"/>
        <v>0</v>
      </c>
      <c r="BG264" s="152">
        <f t="shared" ca="1" si="551"/>
        <v>0</v>
      </c>
      <c r="BH264" s="152">
        <f t="shared" ca="1" si="552"/>
        <v>0</v>
      </c>
      <c r="BI264" s="152">
        <f t="shared" ca="1" si="552"/>
        <v>0</v>
      </c>
      <c r="BJ264" s="152">
        <f t="shared" ca="1" si="552"/>
        <v>0</v>
      </c>
      <c r="BK264" s="152">
        <f t="shared" ca="1" si="552"/>
        <v>0</v>
      </c>
      <c r="BL264" s="152">
        <f t="shared" ca="1" si="552"/>
        <v>0</v>
      </c>
      <c r="BM264" s="152">
        <f t="shared" ca="1" si="552"/>
        <v>0</v>
      </c>
      <c r="BN264" s="152">
        <f t="shared" ca="1" si="552"/>
        <v>0</v>
      </c>
      <c r="BO264" s="152">
        <f t="shared" ca="1" si="552"/>
        <v>0</v>
      </c>
      <c r="BP264" s="152">
        <f t="shared" ca="1" si="552"/>
        <v>0</v>
      </c>
      <c r="BQ264" s="152">
        <f t="shared" ca="1" si="552"/>
        <v>0</v>
      </c>
      <c r="BR264" s="152">
        <f t="shared" ca="1" si="553"/>
        <v>0</v>
      </c>
      <c r="BS264" s="152">
        <f t="shared" ca="1" si="553"/>
        <v>0</v>
      </c>
      <c r="BT264" s="152">
        <f t="shared" ca="1" si="553"/>
        <v>0</v>
      </c>
      <c r="BU264" s="152">
        <f t="shared" ca="1" si="553"/>
        <v>0</v>
      </c>
      <c r="BV264" s="152">
        <f t="shared" ca="1" si="553"/>
        <v>0</v>
      </c>
      <c r="BW264" s="152">
        <f t="shared" ca="1" si="553"/>
        <v>0</v>
      </c>
      <c r="BX264" s="152">
        <f t="shared" ca="1" si="553"/>
        <v>0</v>
      </c>
      <c r="BY264" s="152">
        <f t="shared" ca="1" si="553"/>
        <v>0</v>
      </c>
      <c r="BZ264" s="153">
        <f t="shared" ca="1" si="553"/>
        <v>0</v>
      </c>
      <c r="CB264" s="145"/>
      <c r="CC264" s="38"/>
      <c r="CD264" s="38"/>
      <c r="CE264" s="146"/>
      <c r="CG264" s="433">
        <v>0</v>
      </c>
      <c r="CH264" s="434">
        <v>0</v>
      </c>
      <c r="CI264" s="434">
        <v>0</v>
      </c>
      <c r="CJ264" s="435">
        <v>0</v>
      </c>
    </row>
    <row r="265" spans="1:88" ht="15.5" thickBot="1" x14ac:dyDescent="0.4">
      <c r="A265" s="399">
        <f>COUNTIF(AT254:AT256,B265)</f>
        <v>0</v>
      </c>
      <c r="B265" s="309">
        <f>設定!$F$10</f>
        <v>0</v>
      </c>
      <c r="C265" s="309"/>
      <c r="D265" s="56"/>
      <c r="E265" s="2">
        <f t="shared" si="554"/>
        <v>0</v>
      </c>
      <c r="F265" s="57">
        <f t="shared" si="554"/>
        <v>0</v>
      </c>
      <c r="G265" s="58">
        <f t="shared" si="554"/>
        <v>0</v>
      </c>
      <c r="H265" s="56"/>
      <c r="I265" s="56"/>
      <c r="J265" s="59">
        <f t="shared" ca="1" si="540"/>
        <v>0</v>
      </c>
      <c r="K265" s="59">
        <f t="shared" ref="K265:AM265" ca="1" si="557">K256+K259+K262</f>
        <v>0</v>
      </c>
      <c r="L265" s="59">
        <f t="shared" ca="1" si="557"/>
        <v>0</v>
      </c>
      <c r="M265" s="59">
        <f t="shared" ca="1" si="557"/>
        <v>0</v>
      </c>
      <c r="N265" s="59">
        <f t="shared" ca="1" si="557"/>
        <v>0</v>
      </c>
      <c r="O265" s="59">
        <f t="shared" ca="1" si="557"/>
        <v>0</v>
      </c>
      <c r="P265" s="59">
        <f t="shared" ca="1" si="557"/>
        <v>0</v>
      </c>
      <c r="Q265" s="59">
        <f t="shared" ca="1" si="557"/>
        <v>0</v>
      </c>
      <c r="R265" s="59">
        <f t="shared" ca="1" si="557"/>
        <v>0</v>
      </c>
      <c r="S265" s="59">
        <f t="shared" ca="1" si="557"/>
        <v>0</v>
      </c>
      <c r="T265" s="59">
        <f t="shared" ca="1" si="557"/>
        <v>0</v>
      </c>
      <c r="U265" s="59">
        <f t="shared" ca="1" si="557"/>
        <v>0</v>
      </c>
      <c r="V265" s="59">
        <f t="shared" ca="1" si="557"/>
        <v>0</v>
      </c>
      <c r="W265" s="59">
        <f t="shared" ca="1" si="557"/>
        <v>0</v>
      </c>
      <c r="X265" s="59">
        <f t="shared" ca="1" si="557"/>
        <v>0</v>
      </c>
      <c r="Y265" s="59">
        <f t="shared" ca="1" si="557"/>
        <v>0</v>
      </c>
      <c r="Z265" s="59">
        <f t="shared" ca="1" si="557"/>
        <v>0</v>
      </c>
      <c r="AA265" s="59">
        <f t="shared" ca="1" si="557"/>
        <v>0</v>
      </c>
      <c r="AB265" s="59">
        <f t="shared" ca="1" si="557"/>
        <v>0</v>
      </c>
      <c r="AC265" s="59">
        <f t="shared" ca="1" si="557"/>
        <v>0</v>
      </c>
      <c r="AD265" s="59">
        <f t="shared" ca="1" si="557"/>
        <v>0</v>
      </c>
      <c r="AE265" s="59">
        <f t="shared" ca="1" si="557"/>
        <v>0</v>
      </c>
      <c r="AF265" s="59">
        <f t="shared" ca="1" si="557"/>
        <v>0</v>
      </c>
      <c r="AG265" s="59">
        <f t="shared" ca="1" si="557"/>
        <v>0</v>
      </c>
      <c r="AH265" s="59">
        <f t="shared" ca="1" si="557"/>
        <v>0</v>
      </c>
      <c r="AI265" s="59">
        <f t="shared" ca="1" si="557"/>
        <v>0</v>
      </c>
      <c r="AJ265" s="59">
        <f t="shared" ca="1" si="557"/>
        <v>0</v>
      </c>
      <c r="AK265" s="59">
        <f t="shared" ca="1" si="557"/>
        <v>0</v>
      </c>
      <c r="AL265" s="59">
        <f t="shared" ca="1" si="557"/>
        <v>0</v>
      </c>
      <c r="AM265" s="60">
        <f t="shared" ca="1" si="557"/>
        <v>0</v>
      </c>
      <c r="AS265" s="99" t="str">
        <f>$E265&amp;"_"&amp;$A251&amp;"_"&amp;$B251</f>
        <v>0_RRCMPMKT D700XA_CBU</v>
      </c>
      <c r="AT265" s="99" t="str">
        <f t="shared" ref="AT265" si="558">A255</f>
        <v>RRCMP</v>
      </c>
      <c r="AU265" s="99" t="str">
        <f>A256</f>
        <v>MKT-D700</v>
      </c>
      <c r="AW265" s="149">
        <f>E265</f>
        <v>0</v>
      </c>
      <c r="AX265" s="154">
        <f t="shared" ca="1" si="551"/>
        <v>0</v>
      </c>
      <c r="AY265" s="154">
        <f t="shared" ca="1" si="551"/>
        <v>0</v>
      </c>
      <c r="AZ265" s="154">
        <f t="shared" ca="1" si="551"/>
        <v>0</v>
      </c>
      <c r="BA265" s="154">
        <f t="shared" ca="1" si="551"/>
        <v>0</v>
      </c>
      <c r="BB265" s="154">
        <f t="shared" ca="1" si="551"/>
        <v>0</v>
      </c>
      <c r="BC265" s="154">
        <f t="shared" ca="1" si="551"/>
        <v>0</v>
      </c>
      <c r="BD265" s="154">
        <f t="shared" ca="1" si="551"/>
        <v>0</v>
      </c>
      <c r="BE265" s="154">
        <f t="shared" ca="1" si="551"/>
        <v>0</v>
      </c>
      <c r="BF265" s="154">
        <f t="shared" ca="1" si="551"/>
        <v>0</v>
      </c>
      <c r="BG265" s="154">
        <f t="shared" ca="1" si="551"/>
        <v>0</v>
      </c>
      <c r="BH265" s="154">
        <f t="shared" ca="1" si="552"/>
        <v>0</v>
      </c>
      <c r="BI265" s="154">
        <f t="shared" ca="1" si="552"/>
        <v>0</v>
      </c>
      <c r="BJ265" s="154">
        <f t="shared" ca="1" si="552"/>
        <v>0</v>
      </c>
      <c r="BK265" s="154">
        <f t="shared" ca="1" si="552"/>
        <v>0</v>
      </c>
      <c r="BL265" s="154">
        <f t="shared" ca="1" si="552"/>
        <v>0</v>
      </c>
      <c r="BM265" s="154">
        <f t="shared" ca="1" si="552"/>
        <v>0</v>
      </c>
      <c r="BN265" s="154">
        <f t="shared" ca="1" si="552"/>
        <v>0</v>
      </c>
      <c r="BO265" s="154">
        <f t="shared" ca="1" si="552"/>
        <v>0</v>
      </c>
      <c r="BP265" s="154">
        <f t="shared" ca="1" si="552"/>
        <v>0</v>
      </c>
      <c r="BQ265" s="154">
        <f t="shared" ca="1" si="552"/>
        <v>0</v>
      </c>
      <c r="BR265" s="154">
        <f t="shared" ca="1" si="553"/>
        <v>0</v>
      </c>
      <c r="BS265" s="154">
        <f t="shared" ca="1" si="553"/>
        <v>0</v>
      </c>
      <c r="BT265" s="154">
        <f t="shared" ca="1" si="553"/>
        <v>0</v>
      </c>
      <c r="BU265" s="154">
        <f t="shared" ca="1" si="553"/>
        <v>0</v>
      </c>
      <c r="BV265" s="154">
        <f t="shared" ca="1" si="553"/>
        <v>0</v>
      </c>
      <c r="BW265" s="154">
        <f t="shared" ca="1" si="553"/>
        <v>0</v>
      </c>
      <c r="BX265" s="154">
        <f t="shared" ca="1" si="553"/>
        <v>0</v>
      </c>
      <c r="BY265" s="154">
        <f t="shared" ca="1" si="553"/>
        <v>0</v>
      </c>
      <c r="BZ265" s="155">
        <f t="shared" ca="1" si="553"/>
        <v>0</v>
      </c>
      <c r="CB265" s="422"/>
      <c r="CC265" s="423"/>
      <c r="CD265" s="423"/>
      <c r="CE265" s="424"/>
      <c r="CG265" s="436">
        <v>0</v>
      </c>
      <c r="CH265" s="437">
        <v>0</v>
      </c>
      <c r="CI265" s="437">
        <v>0</v>
      </c>
      <c r="CJ265" s="438">
        <v>0</v>
      </c>
    </row>
    <row r="266" spans="1:88" x14ac:dyDescent="0.35">
      <c r="A266" s="46" t="s">
        <v>1716</v>
      </c>
      <c r="B266" s="47" t="s">
        <v>2081</v>
      </c>
      <c r="C266" s="101"/>
      <c r="D266" s="128"/>
      <c r="E266" s="129"/>
      <c r="F266" s="129" t="s">
        <v>2130</v>
      </c>
      <c r="G266" s="130" t="str">
        <f>IF($B266="CKD","CKD",_xlfn.XLOOKUP($A266,AF所要量!$AF$4:$AF$1001,AF所要量!$AG$4:$AG$1001,"",,))</f>
        <v>MULTI</v>
      </c>
      <c r="H266" s="131"/>
      <c r="I266" s="132">
        <f>SUM(K266:N266)</f>
        <v>230</v>
      </c>
      <c r="J266" s="132">
        <f>SUM(O266:AM266)</f>
        <v>1691</v>
      </c>
      <c r="K266" s="439">
        <f>CB266</f>
        <v>25</v>
      </c>
      <c r="L266" s="439">
        <f t="shared" ref="L266:L267" si="559">CC266</f>
        <v>33</v>
      </c>
      <c r="M266" s="439">
        <f t="shared" ref="M266:M267" si="560">CD266</f>
        <v>86</v>
      </c>
      <c r="N266" s="439">
        <f t="shared" ref="N266:N267" si="561">CE266</f>
        <v>86</v>
      </c>
      <c r="O266" s="132">
        <f>SUMIF(AF所要量!$AK$4:$AK$1001,$AS266,AF所要量!E$4:E$1001)</f>
        <v>75</v>
      </c>
      <c r="P266" s="132">
        <f>SUMIF(AF所要量!$AK$4:$AK$1001,$AS266,AF所要量!F$4:F$1001)</f>
        <v>120</v>
      </c>
      <c r="Q266" s="132">
        <f>SUMIF(AF所要量!$AK$4:$AK$1001,$AS266,AF所要量!G$4:G$1001)</f>
        <v>120</v>
      </c>
      <c r="R266" s="132">
        <f>SUMIF(AF所要量!$AK$4:$AK$1001,$AS266,AF所要量!H$4:H$1001)</f>
        <v>120</v>
      </c>
      <c r="S266" s="132">
        <f>SUMIF(AF所要量!$AK$4:$AK$1001,$AS266,AF所要量!I$4:I$1001)</f>
        <v>110</v>
      </c>
      <c r="T266" s="132">
        <f>SUMIF(AF所要量!$AK$4:$AK$1001,$AS266,AF所要量!J$4:J$1001)</f>
        <v>119</v>
      </c>
      <c r="U266" s="132">
        <f>SUMIF(AF所要量!$AK$4:$AK$1001,$AS266,AF所要量!K$4:K$1001)</f>
        <v>96</v>
      </c>
      <c r="V266" s="132">
        <f>SUMIF(AF所要量!$AK$4:$AK$1001,$AS266,AF所要量!L$4:L$1001)</f>
        <v>96</v>
      </c>
      <c r="W266" s="132">
        <f>SUMIF(AF所要量!$AK$4:$AK$1001,$AS266,AF所要量!M$4:M$1001)</f>
        <v>96</v>
      </c>
      <c r="X266" s="132">
        <f>SUMIF(AF所要量!$AK$4:$AK$1001,$AS266,AF所要量!N$4:N$1001)</f>
        <v>120</v>
      </c>
      <c r="Y266" s="132">
        <f>SUMIF(AF所要量!$AK$4:$AK$1001,$AS266,AF所要量!O$4:O$1001)</f>
        <v>86</v>
      </c>
      <c r="Z266" s="132">
        <f>SUMIF(AF所要量!$AK$4:$AK$1001,$AS266,AF所要量!P$4:P$1001)</f>
        <v>47</v>
      </c>
      <c r="AA266" s="132">
        <f>SUMIF(AF所要量!$AK$4:$AK$1001,$AS266,AF所要量!Q$4:Q$1001)</f>
        <v>36</v>
      </c>
      <c r="AB266" s="132">
        <f>SUMIF(AF所要量!$AK$4:$AK$1001,$AS266,AF所要量!R$4:R$1001)</f>
        <v>36</v>
      </c>
      <c r="AC266" s="132">
        <f>SUMIF(AF所要量!$AK$4:$AK$1001,$AS266,AF所要量!S$4:S$1001)</f>
        <v>37</v>
      </c>
      <c r="AD266" s="132">
        <f>SUMIF(AF所要量!$AK$4:$AK$1001,$AS266,AF所要量!T$4:T$1001)</f>
        <v>107</v>
      </c>
      <c r="AE266" s="132">
        <f>SUMIF(AF所要量!$AK$4:$AK$1001,$AS266,AF所要量!U$4:U$1001)</f>
        <v>58</v>
      </c>
      <c r="AF266" s="132">
        <f>SUMIF(AF所要量!$AK$4:$AK$1001,$AS266,AF所要量!V$4:V$1001)</f>
        <v>63</v>
      </c>
      <c r="AG266" s="132">
        <f>SUMIF(AF所要量!$AK$4:$AK$1001,$AS266,AF所要量!W$4:W$1001)</f>
        <v>76</v>
      </c>
      <c r="AH266" s="132">
        <f>SUMIF(AF所要量!$AK$4:$AK$1001,$AS266,AF所要量!X$4:X$1001)</f>
        <v>73</v>
      </c>
      <c r="AI266" s="132">
        <f>SUMIF(AF所要量!$AK$4:$AK$1001,$AS266,AF所要量!Y$4:Y$1001)</f>
        <v>0</v>
      </c>
      <c r="AJ266" s="132">
        <f>SUMIF(AF所要量!$AK$4:$AK$1001,$AS266,AF所要量!Z$4:Z$1001)</f>
        <v>0</v>
      </c>
      <c r="AK266" s="132">
        <f>SUMIF(AF所要量!$AK$4:$AK$1001,$AS266,AF所要量!AA$4:AA$1001)</f>
        <v>0</v>
      </c>
      <c r="AL266" s="132">
        <f>SUMIF(AF所要量!$AK$4:$AK$1001,$AS266,AF所要量!AB$4:AB$1001)</f>
        <v>0</v>
      </c>
      <c r="AM266" s="133">
        <f>SUMIF(AF所要量!$AK$4:$AK$1001,$AS266,AF所要量!AC$4:AC$1001)</f>
        <v>0</v>
      </c>
      <c r="AS266" s="2" t="str">
        <f>$A266&amp;"_"&amp;$B266</f>
        <v>50100MKW D700XA_CBU</v>
      </c>
      <c r="AT266" s="96"/>
      <c r="AU266" s="63"/>
      <c r="AW266" s="142"/>
      <c r="AX266" s="143"/>
      <c r="AY266" s="143"/>
      <c r="AZ266" s="143"/>
      <c r="BA266" s="143"/>
      <c r="BB266" s="143"/>
      <c r="BC266" s="143"/>
      <c r="BD266" s="143"/>
      <c r="BE266" s="143"/>
      <c r="BF266" s="143"/>
      <c r="BG266" s="143"/>
      <c r="BH266" s="143"/>
      <c r="BI266" s="143"/>
      <c r="BJ266" s="143"/>
      <c r="BK266" s="143"/>
      <c r="BL266" s="143"/>
      <c r="BM266" s="143"/>
      <c r="BN266" s="143"/>
      <c r="BO266" s="143"/>
      <c r="BP266" s="143"/>
      <c r="BQ266" s="143"/>
      <c r="BR266" s="143"/>
      <c r="BS266" s="143"/>
      <c r="BT266" s="143"/>
      <c r="BU266" s="143"/>
      <c r="BV266" s="143"/>
      <c r="BW266" s="143"/>
      <c r="BX266" s="143"/>
      <c r="BY266" s="143"/>
      <c r="BZ266" s="144"/>
      <c r="CB266" s="425">
        <f t="shared" ref="CB266:CB267" si="562">CG266</f>
        <v>25</v>
      </c>
      <c r="CC266" s="271">
        <f t="shared" ref="CC266:CC267" si="563">CH266</f>
        <v>33</v>
      </c>
      <c r="CD266" s="271">
        <f t="shared" ref="CD266:CD267" si="564">CI266</f>
        <v>86</v>
      </c>
      <c r="CE266" s="272">
        <f t="shared" ref="CE266:CE267" si="565">CJ266</f>
        <v>86</v>
      </c>
      <c r="CG266" s="418">
        <v>25</v>
      </c>
      <c r="CH266" s="416">
        <v>33</v>
      </c>
      <c r="CI266" s="416">
        <v>86</v>
      </c>
      <c r="CJ266" s="419">
        <v>86</v>
      </c>
    </row>
    <row r="267" spans="1:88" x14ac:dyDescent="0.35">
      <c r="A267" s="119"/>
      <c r="B267" s="6"/>
      <c r="C267" s="120"/>
      <c r="D267" s="134"/>
      <c r="E267" s="135"/>
      <c r="F267" s="135"/>
      <c r="G267" s="136" t="str">
        <f>IF(B266="CKD","","SP")</f>
        <v>SP</v>
      </c>
      <c r="H267" s="137"/>
      <c r="I267" s="138">
        <f>SUM(K267:N267)</f>
        <v>0</v>
      </c>
      <c r="J267" s="138">
        <f>SUM(O267:AM267)</f>
        <v>0</v>
      </c>
      <c r="K267" s="440">
        <f t="shared" ref="K267" si="566">CB267</f>
        <v>0</v>
      </c>
      <c r="L267" s="440">
        <f t="shared" si="559"/>
        <v>0</v>
      </c>
      <c r="M267" s="440">
        <f t="shared" si="560"/>
        <v>0</v>
      </c>
      <c r="N267" s="440">
        <f t="shared" si="561"/>
        <v>0</v>
      </c>
      <c r="O267" s="138">
        <f>SUMIF(SP所要量!$AU$4:$AU$1001,$AS267,SP所要量!O$4:O$1001)</f>
        <v>0</v>
      </c>
      <c r="P267" s="138">
        <f>SUMIF(SP所要量!$AU$4:$AU$1001,$AS267,SP所要量!P$4:P$1001)</f>
        <v>0</v>
      </c>
      <c r="Q267" s="138">
        <f>SUMIF(SP所要量!$AU$4:$AU$1001,$AS267,SP所要量!Q$4:Q$1001)</f>
        <v>0</v>
      </c>
      <c r="R267" s="138">
        <f>SUMIF(SP所要量!$AU$4:$AU$1001,$AS267,SP所要量!R$4:R$1001)</f>
        <v>0</v>
      </c>
      <c r="S267" s="138">
        <f>SUMIF(SP所要量!$AU$4:$AU$1001,$AS267,SP所要量!S$4:S$1001)</f>
        <v>0</v>
      </c>
      <c r="T267" s="138">
        <f>SUMIF(SP所要量!$AU$4:$AU$1001,$AS267,SP所要量!T$4:T$1001)</f>
        <v>0</v>
      </c>
      <c r="U267" s="138">
        <f>SUMIF(SP所要量!$AU$4:$AU$1001,$AS267,SP所要量!U$4:U$1001)</f>
        <v>0</v>
      </c>
      <c r="V267" s="138">
        <f>SUMIF(SP所要量!$AU$4:$AU$1001,$AS267,SP所要量!V$4:V$1001)</f>
        <v>0</v>
      </c>
      <c r="W267" s="138">
        <f>SUMIF(SP所要量!$AU$4:$AU$1001,$AS267,SP所要量!W$4:W$1001)</f>
        <v>0</v>
      </c>
      <c r="X267" s="138">
        <f>SUMIF(SP所要量!$AU$4:$AU$1001,$AS267,SP所要量!X$4:X$1001)</f>
        <v>0</v>
      </c>
      <c r="Y267" s="138">
        <f>SUMIF(SP所要量!$AU$4:$AU$1001,$AS267,SP所要量!Y$4:Y$1001)</f>
        <v>0</v>
      </c>
      <c r="Z267" s="138">
        <f>SUMIF(SP所要量!$AU$4:$AU$1001,$AS267,SP所要量!Z$4:Z$1001)</f>
        <v>0</v>
      </c>
      <c r="AA267" s="138">
        <f>SUMIF(SP所要量!$AU$4:$AU$1001,$AS267,SP所要量!AA$4:AA$1001)</f>
        <v>0</v>
      </c>
      <c r="AB267" s="138">
        <f>SUMIF(SP所要量!$AU$4:$AU$1001,$AS267,SP所要量!AB$4:AB$1001)</f>
        <v>0</v>
      </c>
      <c r="AC267" s="138">
        <f>SUMIF(SP所要量!$AU$4:$AU$1001,$AS267,SP所要量!AC$4:AC$1001)</f>
        <v>0</v>
      </c>
      <c r="AD267" s="138">
        <f>SUMIF(SP所要量!$AU$4:$AU$1001,$AS267,SP所要量!AD$4:AD$1001)</f>
        <v>0</v>
      </c>
      <c r="AE267" s="138">
        <f>SUMIF(SP所要量!$AU$4:$AU$1001,$AS267,SP所要量!AE$4:AE$1001)</f>
        <v>0</v>
      </c>
      <c r="AF267" s="138">
        <f>SUMIF(SP所要量!$AU$4:$AU$1001,$AS267,SP所要量!AF$4:AF$1001)</f>
        <v>0</v>
      </c>
      <c r="AG267" s="138">
        <f>SUMIF(SP所要量!$AU$4:$AU$1001,$AS267,SP所要量!AG$4:AG$1001)</f>
        <v>0</v>
      </c>
      <c r="AH267" s="138">
        <f>SUMIF(SP所要量!$AU$4:$AU$1001,$AS267,SP所要量!AH$4:AH$1001)</f>
        <v>0</v>
      </c>
      <c r="AI267" s="138">
        <f>SUMIF(SP所要量!$AU$4:$AU$1001,$AS267,SP所要量!AI$4:AI$1001)</f>
        <v>0</v>
      </c>
      <c r="AJ267" s="138">
        <f>SUMIF(SP所要量!$AU$4:$AU$1001,$AS267,SP所要量!AJ$4:AJ$1001)</f>
        <v>0</v>
      </c>
      <c r="AK267" s="138">
        <f>SUMIF(SP所要量!$AU$4:$AU$1001,$AS267,SP所要量!AK$4:AK$1001)</f>
        <v>0</v>
      </c>
      <c r="AL267" s="138">
        <f>SUMIF(SP所要量!$AU$4:$AU$1001,$AS267,SP所要量!AL$4:AL$1001)</f>
        <v>0</v>
      </c>
      <c r="AM267" s="139">
        <f>SUMIF(SP所要量!$AU$4:$AU$1001,$AS267,SP所要量!AM$4:AM$1001)</f>
        <v>0</v>
      </c>
      <c r="AS267" s="2" t="str">
        <f>IF($B266="CKD",0,$A266&amp;"_"&amp;"SP")</f>
        <v>50100MKW D700XA_SP</v>
      </c>
      <c r="AT267" s="38"/>
      <c r="AU267" s="62"/>
      <c r="AW267" s="145"/>
      <c r="AX267" s="38"/>
      <c r="AY267" s="38"/>
      <c r="AZ267" s="38"/>
      <c r="BA267" s="38"/>
      <c r="BB267" s="38"/>
      <c r="BC267" s="38"/>
      <c r="BD267" s="38"/>
      <c r="BE267" s="38"/>
      <c r="BF267" s="38"/>
      <c r="BG267" s="38"/>
      <c r="BH267" s="38"/>
      <c r="BI267" s="38"/>
      <c r="BJ267" s="38"/>
      <c r="BK267" s="38"/>
      <c r="BL267" s="38"/>
      <c r="BM267" s="38"/>
      <c r="BN267" s="38"/>
      <c r="BO267" s="38"/>
      <c r="BP267" s="38"/>
      <c r="BQ267" s="38"/>
      <c r="BR267" s="38"/>
      <c r="BS267" s="38"/>
      <c r="BT267" s="38"/>
      <c r="BU267" s="38"/>
      <c r="BV267" s="38"/>
      <c r="BW267" s="38"/>
      <c r="BX267" s="38"/>
      <c r="BY267" s="38"/>
      <c r="BZ267" s="146"/>
      <c r="CB267" s="426">
        <f t="shared" si="562"/>
        <v>0</v>
      </c>
      <c r="CC267" s="273">
        <f t="shared" si="563"/>
        <v>0</v>
      </c>
      <c r="CD267" s="273">
        <f t="shared" si="564"/>
        <v>0</v>
      </c>
      <c r="CE267" s="274">
        <f t="shared" si="565"/>
        <v>0</v>
      </c>
      <c r="CG267" s="420">
        <v>0</v>
      </c>
      <c r="CH267" s="417">
        <v>0</v>
      </c>
      <c r="CI267" s="417">
        <v>0</v>
      </c>
      <c r="CJ267" s="421">
        <v>0</v>
      </c>
    </row>
    <row r="268" spans="1:88" x14ac:dyDescent="0.35">
      <c r="A268" s="119"/>
      <c r="B268" s="6"/>
      <c r="C268" s="120"/>
      <c r="D268" s="121"/>
      <c r="E268" s="115"/>
      <c r="F268" s="115"/>
      <c r="G268" s="116" t="s">
        <v>2131</v>
      </c>
      <c r="H268" s="117"/>
      <c r="I268" s="113">
        <f>SUM(K268:N268)</f>
        <v>230</v>
      </c>
      <c r="J268" s="126">
        <f>SUM(O268:AM268)</f>
        <v>1691</v>
      </c>
      <c r="K268" s="113">
        <f t="shared" ref="K268:AM268" si="567">SUM(K266:K267)</f>
        <v>25</v>
      </c>
      <c r="L268" s="113">
        <f t="shared" si="567"/>
        <v>33</v>
      </c>
      <c r="M268" s="113">
        <f t="shared" si="567"/>
        <v>86</v>
      </c>
      <c r="N268" s="113">
        <f t="shared" si="567"/>
        <v>86</v>
      </c>
      <c r="O268" s="122">
        <f t="shared" si="567"/>
        <v>75</v>
      </c>
      <c r="P268" s="113">
        <f t="shared" si="567"/>
        <v>120</v>
      </c>
      <c r="Q268" s="113">
        <f t="shared" si="567"/>
        <v>120</v>
      </c>
      <c r="R268" s="113">
        <f t="shared" si="567"/>
        <v>120</v>
      </c>
      <c r="S268" s="113">
        <f t="shared" si="567"/>
        <v>110</v>
      </c>
      <c r="T268" s="113">
        <f t="shared" si="567"/>
        <v>119</v>
      </c>
      <c r="U268" s="113">
        <f t="shared" si="567"/>
        <v>96</v>
      </c>
      <c r="V268" s="113">
        <f t="shared" si="567"/>
        <v>96</v>
      </c>
      <c r="W268" s="113">
        <f t="shared" si="567"/>
        <v>96</v>
      </c>
      <c r="X268" s="113">
        <f t="shared" si="567"/>
        <v>120</v>
      </c>
      <c r="Y268" s="113">
        <f t="shared" si="567"/>
        <v>86</v>
      </c>
      <c r="Z268" s="113">
        <f t="shared" si="567"/>
        <v>47</v>
      </c>
      <c r="AA268" s="113">
        <f t="shared" si="567"/>
        <v>36</v>
      </c>
      <c r="AB268" s="113">
        <f t="shared" si="567"/>
        <v>36</v>
      </c>
      <c r="AC268" s="113">
        <f t="shared" si="567"/>
        <v>37</v>
      </c>
      <c r="AD268" s="113">
        <f t="shared" si="567"/>
        <v>107</v>
      </c>
      <c r="AE268" s="113">
        <f t="shared" si="567"/>
        <v>58</v>
      </c>
      <c r="AF268" s="113">
        <f t="shared" si="567"/>
        <v>63</v>
      </c>
      <c r="AG268" s="113">
        <f t="shared" si="567"/>
        <v>76</v>
      </c>
      <c r="AH268" s="113">
        <f t="shared" si="567"/>
        <v>73</v>
      </c>
      <c r="AI268" s="113">
        <f t="shared" si="567"/>
        <v>0</v>
      </c>
      <c r="AJ268" s="113">
        <f t="shared" si="567"/>
        <v>0</v>
      </c>
      <c r="AK268" s="113">
        <f t="shared" si="567"/>
        <v>0</v>
      </c>
      <c r="AL268" s="113">
        <f t="shared" si="567"/>
        <v>0</v>
      </c>
      <c r="AM268" s="118">
        <f t="shared" si="567"/>
        <v>0</v>
      </c>
      <c r="AS268" s="61"/>
      <c r="AT268" s="38"/>
      <c r="AU268" s="62"/>
      <c r="AW268" s="145"/>
      <c r="AX268" s="38"/>
      <c r="AY268" s="38"/>
      <c r="AZ268" s="38"/>
      <c r="BA268" s="38"/>
      <c r="BB268" s="38"/>
      <c r="BC268" s="38"/>
      <c r="BD268" s="38"/>
      <c r="BE268" s="38"/>
      <c r="BF268" s="38"/>
      <c r="BG268" s="38"/>
      <c r="BH268" s="38"/>
      <c r="BI268" s="38"/>
      <c r="BJ268" s="38"/>
      <c r="BK268" s="38"/>
      <c r="BL268" s="38"/>
      <c r="BM268" s="38"/>
      <c r="BN268" s="38"/>
      <c r="BO268" s="38"/>
      <c r="BP268" s="38"/>
      <c r="BQ268" s="38"/>
      <c r="BR268" s="38"/>
      <c r="BS268" s="38"/>
      <c r="BT268" s="38"/>
      <c r="BU268" s="38"/>
      <c r="BV268" s="38"/>
      <c r="BW268" s="38"/>
      <c r="BX268" s="38"/>
      <c r="BY268" s="38"/>
      <c r="BZ268" s="146"/>
      <c r="CB268" s="145"/>
      <c r="CC268" s="38"/>
      <c r="CD268" s="38"/>
      <c r="CE268" s="146"/>
      <c r="CG268" s="433">
        <v>25</v>
      </c>
      <c r="CH268" s="434">
        <v>33</v>
      </c>
      <c r="CI268" s="434">
        <v>86</v>
      </c>
      <c r="CJ268" s="435">
        <v>86</v>
      </c>
    </row>
    <row r="269" spans="1:88" x14ac:dyDescent="0.35">
      <c r="A269" s="48" t="s">
        <v>2088</v>
      </c>
      <c r="B269" s="6"/>
      <c r="C269" s="6"/>
      <c r="D269" s="22" t="s">
        <v>2058</v>
      </c>
      <c r="E269" s="304" t="s">
        <v>20</v>
      </c>
      <c r="F269" s="42"/>
      <c r="G269" s="25"/>
      <c r="H269" s="21"/>
      <c r="I269" s="26"/>
      <c r="J269" s="24">
        <f t="shared" ref="J269:J271" ca="1" si="568">SUM(K269:AM269)</f>
        <v>0</v>
      </c>
      <c r="K269" s="24">
        <f t="shared" ref="K269:AM269" ca="1" si="569">IF(AND($H269="優先L",$I269&gt;0),OFFSET(K268,0,$I269),0)</f>
        <v>0</v>
      </c>
      <c r="L269" s="24">
        <f t="shared" ca="1" si="569"/>
        <v>0</v>
      </c>
      <c r="M269" s="24">
        <f t="shared" ca="1" si="569"/>
        <v>0</v>
      </c>
      <c r="N269" s="24">
        <f t="shared" ca="1" si="569"/>
        <v>0</v>
      </c>
      <c r="O269" s="24">
        <f t="shared" ca="1" si="569"/>
        <v>0</v>
      </c>
      <c r="P269" s="24">
        <f t="shared" ca="1" si="569"/>
        <v>0</v>
      </c>
      <c r="Q269" s="24">
        <f t="shared" ca="1" si="569"/>
        <v>0</v>
      </c>
      <c r="R269" s="24">
        <f t="shared" ca="1" si="569"/>
        <v>0</v>
      </c>
      <c r="S269" s="24">
        <f t="shared" ca="1" si="569"/>
        <v>0</v>
      </c>
      <c r="T269" s="24">
        <f t="shared" ca="1" si="569"/>
        <v>0</v>
      </c>
      <c r="U269" s="24">
        <f t="shared" ca="1" si="569"/>
        <v>0</v>
      </c>
      <c r="V269" s="24">
        <f t="shared" ca="1" si="569"/>
        <v>0</v>
      </c>
      <c r="W269" s="24">
        <f t="shared" ca="1" si="569"/>
        <v>0</v>
      </c>
      <c r="X269" s="24">
        <f t="shared" ca="1" si="569"/>
        <v>0</v>
      </c>
      <c r="Y269" s="24">
        <f t="shared" ca="1" si="569"/>
        <v>0</v>
      </c>
      <c r="Z269" s="24">
        <f t="shared" ca="1" si="569"/>
        <v>0</v>
      </c>
      <c r="AA269" s="24">
        <f t="shared" ca="1" si="569"/>
        <v>0</v>
      </c>
      <c r="AB269" s="24">
        <f t="shared" ca="1" si="569"/>
        <v>0</v>
      </c>
      <c r="AC269" s="24">
        <f t="shared" ca="1" si="569"/>
        <v>0</v>
      </c>
      <c r="AD269" s="24">
        <f t="shared" ca="1" si="569"/>
        <v>0</v>
      </c>
      <c r="AE269" s="24">
        <f t="shared" ca="1" si="569"/>
        <v>0</v>
      </c>
      <c r="AF269" s="24">
        <f t="shared" ca="1" si="569"/>
        <v>0</v>
      </c>
      <c r="AG269" s="24">
        <f t="shared" ca="1" si="569"/>
        <v>0</v>
      </c>
      <c r="AH269" s="24">
        <f t="shared" ca="1" si="569"/>
        <v>0</v>
      </c>
      <c r="AI269" s="24">
        <f t="shared" ca="1" si="569"/>
        <v>0</v>
      </c>
      <c r="AJ269" s="24">
        <f t="shared" ca="1" si="569"/>
        <v>0</v>
      </c>
      <c r="AK269" s="24">
        <f t="shared" ca="1" si="569"/>
        <v>0</v>
      </c>
      <c r="AL269" s="24">
        <f t="shared" ca="1" si="569"/>
        <v>0</v>
      </c>
      <c r="AM269" s="49">
        <f t="shared" ca="1" si="569"/>
        <v>0</v>
      </c>
      <c r="AS269" s="61"/>
      <c r="AT269" s="5" t="str">
        <f t="shared" ref="AT269" si="570">IF(G269&gt;0,E269,"")</f>
        <v/>
      </c>
      <c r="AU269" s="62"/>
      <c r="AW269" s="145"/>
      <c r="AX269" s="38"/>
      <c r="AY269" s="38"/>
      <c r="AZ269" s="38"/>
      <c r="BA269" s="38"/>
      <c r="BB269" s="38"/>
      <c r="BC269" s="38"/>
      <c r="BD269" s="38"/>
      <c r="BE269" s="38"/>
      <c r="BF269" s="38"/>
      <c r="BG269" s="38"/>
      <c r="BH269" s="38"/>
      <c r="BI269" s="38"/>
      <c r="BJ269" s="38"/>
      <c r="BK269" s="38"/>
      <c r="BL269" s="38"/>
      <c r="BM269" s="38"/>
      <c r="BN269" s="38"/>
      <c r="BO269" s="38"/>
      <c r="BP269" s="38"/>
      <c r="BQ269" s="38"/>
      <c r="BR269" s="38"/>
      <c r="BS269" s="38"/>
      <c r="BT269" s="38"/>
      <c r="BU269" s="38"/>
      <c r="BV269" s="38"/>
      <c r="BW269" s="38"/>
      <c r="BX269" s="38"/>
      <c r="BY269" s="38"/>
      <c r="BZ269" s="146"/>
      <c r="CB269" s="145"/>
      <c r="CC269" s="38"/>
      <c r="CD269" s="38"/>
      <c r="CE269" s="146"/>
      <c r="CG269" s="433">
        <v>0</v>
      </c>
      <c r="CH269" s="434">
        <v>0</v>
      </c>
      <c r="CI269" s="434">
        <v>0</v>
      </c>
      <c r="CJ269" s="435">
        <v>0</v>
      </c>
    </row>
    <row r="270" spans="1:88" x14ac:dyDescent="0.35">
      <c r="A270" s="50" t="str">
        <f>MID(A266,1,5)</f>
        <v>50100</v>
      </c>
      <c r="B270" s="6"/>
      <c r="C270" s="6"/>
      <c r="D270" s="6"/>
      <c r="E270" s="304" t="s">
        <v>78</v>
      </c>
      <c r="F270" s="42"/>
      <c r="G270" s="25"/>
      <c r="H270" s="21"/>
      <c r="I270" s="26"/>
      <c r="J270" s="24">
        <f t="shared" ca="1" si="568"/>
        <v>0</v>
      </c>
      <c r="K270" s="24">
        <f ca="1">IF(AND($H270="優先L",$I270&gt;0),OFFSET(K268,0,$I270),0)</f>
        <v>0</v>
      </c>
      <c r="L270" s="24">
        <f t="shared" ref="L270:AM270" ca="1" si="571">IF(AND($H270="優先L",$I270&gt;0),OFFSET(L268,0,$I270),0)</f>
        <v>0</v>
      </c>
      <c r="M270" s="24">
        <f t="shared" ca="1" si="571"/>
        <v>0</v>
      </c>
      <c r="N270" s="24">
        <f t="shared" ca="1" si="571"/>
        <v>0</v>
      </c>
      <c r="O270" s="24">
        <f t="shared" ca="1" si="571"/>
        <v>0</v>
      </c>
      <c r="P270" s="24">
        <f t="shared" ca="1" si="571"/>
        <v>0</v>
      </c>
      <c r="Q270" s="24">
        <f t="shared" ca="1" si="571"/>
        <v>0</v>
      </c>
      <c r="R270" s="24">
        <f t="shared" ca="1" si="571"/>
        <v>0</v>
      </c>
      <c r="S270" s="24">
        <f t="shared" ca="1" si="571"/>
        <v>0</v>
      </c>
      <c r="T270" s="24">
        <f t="shared" ca="1" si="571"/>
        <v>0</v>
      </c>
      <c r="U270" s="24">
        <f t="shared" ca="1" si="571"/>
        <v>0</v>
      </c>
      <c r="V270" s="24">
        <f t="shared" ca="1" si="571"/>
        <v>0</v>
      </c>
      <c r="W270" s="24">
        <f t="shared" ca="1" si="571"/>
        <v>0</v>
      </c>
      <c r="X270" s="24">
        <f t="shared" ca="1" si="571"/>
        <v>0</v>
      </c>
      <c r="Y270" s="24">
        <f t="shared" ca="1" si="571"/>
        <v>0</v>
      </c>
      <c r="Z270" s="24">
        <f t="shared" ca="1" si="571"/>
        <v>0</v>
      </c>
      <c r="AA270" s="24">
        <f t="shared" ca="1" si="571"/>
        <v>0</v>
      </c>
      <c r="AB270" s="24">
        <f t="shared" ca="1" si="571"/>
        <v>0</v>
      </c>
      <c r="AC270" s="24">
        <f t="shared" ca="1" si="571"/>
        <v>0</v>
      </c>
      <c r="AD270" s="24">
        <f t="shared" ca="1" si="571"/>
        <v>0</v>
      </c>
      <c r="AE270" s="24">
        <f t="shared" ca="1" si="571"/>
        <v>0</v>
      </c>
      <c r="AF270" s="24">
        <f t="shared" ca="1" si="571"/>
        <v>0</v>
      </c>
      <c r="AG270" s="24">
        <f t="shared" ca="1" si="571"/>
        <v>0</v>
      </c>
      <c r="AH270" s="24">
        <f t="shared" ca="1" si="571"/>
        <v>0</v>
      </c>
      <c r="AI270" s="24">
        <f t="shared" ca="1" si="571"/>
        <v>0</v>
      </c>
      <c r="AJ270" s="24">
        <f t="shared" ca="1" si="571"/>
        <v>0</v>
      </c>
      <c r="AK270" s="24">
        <f t="shared" ca="1" si="571"/>
        <v>0</v>
      </c>
      <c r="AL270" s="24">
        <f t="shared" ca="1" si="571"/>
        <v>0</v>
      </c>
      <c r="AM270" s="49">
        <f t="shared" ca="1" si="571"/>
        <v>0</v>
      </c>
      <c r="AS270" s="61"/>
      <c r="AT270" s="6" t="str">
        <f t="shared" si="537"/>
        <v/>
      </c>
      <c r="AU270" s="62"/>
      <c r="AW270" s="145"/>
      <c r="AX270" s="38"/>
      <c r="AY270" s="38"/>
      <c r="AZ270" s="38"/>
      <c r="BA270" s="38"/>
      <c r="BB270" s="38"/>
      <c r="BC270" s="38"/>
      <c r="BD270" s="38"/>
      <c r="BE270" s="38"/>
      <c r="BF270" s="38"/>
      <c r="BG270" s="38"/>
      <c r="BH270" s="38"/>
      <c r="BI270" s="38"/>
      <c r="BJ270" s="38"/>
      <c r="BK270" s="38"/>
      <c r="BL270" s="38"/>
      <c r="BM270" s="38"/>
      <c r="BN270" s="38"/>
      <c r="BO270" s="38"/>
      <c r="BP270" s="38"/>
      <c r="BQ270" s="38"/>
      <c r="BR270" s="38"/>
      <c r="BS270" s="38"/>
      <c r="BT270" s="38"/>
      <c r="BU270" s="38"/>
      <c r="BV270" s="38"/>
      <c r="BW270" s="38"/>
      <c r="BX270" s="38"/>
      <c r="BY270" s="38"/>
      <c r="BZ270" s="146"/>
      <c r="CB270" s="145"/>
      <c r="CC270" s="38"/>
      <c r="CD270" s="38"/>
      <c r="CE270" s="146"/>
      <c r="CG270" s="433">
        <v>0</v>
      </c>
      <c r="CH270" s="434">
        <v>0</v>
      </c>
      <c r="CI270" s="434">
        <v>0</v>
      </c>
      <c r="CJ270" s="435">
        <v>0</v>
      </c>
    </row>
    <row r="271" spans="1:88" x14ac:dyDescent="0.35">
      <c r="A271" s="50" t="str">
        <f>MID(A266,6,3)&amp;"-"&amp;MID(A266,10,4)</f>
        <v>MKW-D700</v>
      </c>
      <c r="B271" s="6"/>
      <c r="C271" s="6"/>
      <c r="D271" s="7"/>
      <c r="E271" s="304" t="s">
        <v>79</v>
      </c>
      <c r="F271" s="42"/>
      <c r="G271" s="25">
        <v>155</v>
      </c>
      <c r="H271" s="21" t="s">
        <v>2052</v>
      </c>
      <c r="I271" s="26">
        <v>1</v>
      </c>
      <c r="J271" s="24">
        <f t="shared" ca="1" si="568"/>
        <v>1896</v>
      </c>
      <c r="K271" s="24">
        <f ca="1">IF(AND($H271="優先L",$I271&gt;0),OFFSET(K268,0,$I271),0)</f>
        <v>33</v>
      </c>
      <c r="L271" s="24">
        <f t="shared" ref="L271:AM271" ca="1" si="572">IF(AND($H271="優先L",$I271&gt;0),OFFSET(L268,0,$I271),0)</f>
        <v>86</v>
      </c>
      <c r="M271" s="24">
        <f t="shared" ca="1" si="572"/>
        <v>86</v>
      </c>
      <c r="N271" s="24">
        <f t="shared" ca="1" si="572"/>
        <v>75</v>
      </c>
      <c r="O271" s="24">
        <f t="shared" ca="1" si="572"/>
        <v>120</v>
      </c>
      <c r="P271" s="24">
        <f t="shared" ca="1" si="572"/>
        <v>120</v>
      </c>
      <c r="Q271" s="24">
        <f t="shared" ca="1" si="572"/>
        <v>120</v>
      </c>
      <c r="R271" s="24">
        <f t="shared" ca="1" si="572"/>
        <v>110</v>
      </c>
      <c r="S271" s="24">
        <f t="shared" ca="1" si="572"/>
        <v>119</v>
      </c>
      <c r="T271" s="24">
        <f t="shared" ca="1" si="572"/>
        <v>96</v>
      </c>
      <c r="U271" s="24">
        <f t="shared" ca="1" si="572"/>
        <v>96</v>
      </c>
      <c r="V271" s="24">
        <f t="shared" ca="1" si="572"/>
        <v>96</v>
      </c>
      <c r="W271" s="24">
        <f t="shared" ca="1" si="572"/>
        <v>120</v>
      </c>
      <c r="X271" s="24">
        <f t="shared" ca="1" si="572"/>
        <v>86</v>
      </c>
      <c r="Y271" s="24">
        <f t="shared" ca="1" si="572"/>
        <v>47</v>
      </c>
      <c r="Z271" s="24">
        <f t="shared" ca="1" si="572"/>
        <v>36</v>
      </c>
      <c r="AA271" s="24">
        <f t="shared" ca="1" si="572"/>
        <v>36</v>
      </c>
      <c r="AB271" s="24">
        <f t="shared" ca="1" si="572"/>
        <v>37</v>
      </c>
      <c r="AC271" s="24">
        <f t="shared" ca="1" si="572"/>
        <v>107</v>
      </c>
      <c r="AD271" s="24">
        <f t="shared" ca="1" si="572"/>
        <v>58</v>
      </c>
      <c r="AE271" s="24">
        <f t="shared" ca="1" si="572"/>
        <v>63</v>
      </c>
      <c r="AF271" s="24">
        <f t="shared" ca="1" si="572"/>
        <v>76</v>
      </c>
      <c r="AG271" s="24">
        <f t="shared" ca="1" si="572"/>
        <v>73</v>
      </c>
      <c r="AH271" s="24">
        <f t="shared" ca="1" si="572"/>
        <v>0</v>
      </c>
      <c r="AI271" s="24">
        <f t="shared" ca="1" si="572"/>
        <v>0</v>
      </c>
      <c r="AJ271" s="24">
        <f t="shared" ca="1" si="572"/>
        <v>0</v>
      </c>
      <c r="AK271" s="24">
        <f t="shared" ca="1" si="572"/>
        <v>0</v>
      </c>
      <c r="AL271" s="24">
        <f t="shared" ca="1" si="572"/>
        <v>0</v>
      </c>
      <c r="AM271" s="49">
        <f t="shared" ca="1" si="572"/>
        <v>0</v>
      </c>
      <c r="AS271" s="61"/>
      <c r="AT271" s="7" t="str">
        <f t="shared" si="537"/>
        <v>マルチ</v>
      </c>
      <c r="AU271" s="62"/>
      <c r="AW271" s="145"/>
      <c r="AX271" s="38"/>
      <c r="AY271" s="38"/>
      <c r="AZ271" s="38"/>
      <c r="BA271" s="38"/>
      <c r="BB271" s="38"/>
      <c r="BC271" s="38"/>
      <c r="BD271" s="38"/>
      <c r="BE271" s="38"/>
      <c r="BF271" s="38"/>
      <c r="BG271" s="38"/>
      <c r="BH271" s="38"/>
      <c r="BI271" s="38"/>
      <c r="BJ271" s="38"/>
      <c r="BK271" s="38"/>
      <c r="BL271" s="38"/>
      <c r="BM271" s="38"/>
      <c r="BN271" s="38"/>
      <c r="BO271" s="38"/>
      <c r="BP271" s="38"/>
      <c r="BQ271" s="38"/>
      <c r="BR271" s="38"/>
      <c r="BS271" s="38"/>
      <c r="BT271" s="38"/>
      <c r="BU271" s="38"/>
      <c r="BV271" s="38"/>
      <c r="BW271" s="38"/>
      <c r="BX271" s="38"/>
      <c r="BY271" s="38"/>
      <c r="BZ271" s="146"/>
      <c r="CB271" s="145"/>
      <c r="CC271" s="38"/>
      <c r="CD271" s="38"/>
      <c r="CE271" s="146"/>
      <c r="CG271" s="433">
        <v>33</v>
      </c>
      <c r="CH271" s="434">
        <v>86</v>
      </c>
      <c r="CI271" s="434">
        <v>86</v>
      </c>
      <c r="CJ271" s="435">
        <v>0</v>
      </c>
    </row>
    <row r="272" spans="1:88" x14ac:dyDescent="0.35">
      <c r="A272" s="48"/>
      <c r="B272" s="6"/>
      <c r="C272" s="6"/>
      <c r="D272" s="22" t="s">
        <v>2132</v>
      </c>
      <c r="E272" s="2" t="str">
        <f>E269</f>
        <v>MC</v>
      </c>
      <c r="F272" s="5"/>
      <c r="G272" s="5"/>
      <c r="H272" s="27"/>
      <c r="I272" s="5"/>
      <c r="J272" s="550">
        <f>SUM(K272:AM274)</f>
        <v>0</v>
      </c>
      <c r="K272" s="29"/>
      <c r="L272" s="29"/>
      <c r="M272" s="29"/>
      <c r="N272" s="29"/>
      <c r="O272" s="29"/>
      <c r="P272" s="29"/>
      <c r="Q272" s="29"/>
      <c r="R272" s="29"/>
      <c r="S272" s="29"/>
      <c r="T272" s="29"/>
      <c r="U272" s="29"/>
      <c r="V272" s="29"/>
      <c r="W272" s="29"/>
      <c r="X272" s="29"/>
      <c r="Y272" s="29"/>
      <c r="Z272" s="29"/>
      <c r="AA272" s="29"/>
      <c r="AB272" s="29"/>
      <c r="AC272" s="29"/>
      <c r="AD272" s="29"/>
      <c r="AE272" s="29"/>
      <c r="AF272" s="29"/>
      <c r="AG272" s="29"/>
      <c r="AH272" s="29"/>
      <c r="AI272" s="29"/>
      <c r="AJ272" s="29"/>
      <c r="AK272" s="29"/>
      <c r="AL272" s="29"/>
      <c r="AM272" s="51"/>
      <c r="AS272" s="61"/>
      <c r="AT272" s="38"/>
      <c r="AU272" s="62"/>
      <c r="AW272" s="145"/>
      <c r="AX272" s="38"/>
      <c r="AY272" s="38"/>
      <c r="AZ272" s="38"/>
      <c r="BA272" s="38"/>
      <c r="BB272" s="38"/>
      <c r="BC272" s="38"/>
      <c r="BD272" s="38"/>
      <c r="BE272" s="38"/>
      <c r="BF272" s="38"/>
      <c r="BG272" s="38"/>
      <c r="BH272" s="38"/>
      <c r="BI272" s="38"/>
      <c r="BJ272" s="38"/>
      <c r="BK272" s="38"/>
      <c r="BL272" s="38"/>
      <c r="BM272" s="38"/>
      <c r="BN272" s="38"/>
      <c r="BO272" s="38"/>
      <c r="BP272" s="38"/>
      <c r="BQ272" s="38"/>
      <c r="BR272" s="38"/>
      <c r="BS272" s="38"/>
      <c r="BT272" s="38"/>
      <c r="BU272" s="38"/>
      <c r="BV272" s="38"/>
      <c r="BW272" s="38"/>
      <c r="BX272" s="38"/>
      <c r="BY272" s="38"/>
      <c r="BZ272" s="146"/>
      <c r="CB272" s="145"/>
      <c r="CC272" s="38"/>
      <c r="CD272" s="38"/>
      <c r="CE272" s="146"/>
      <c r="CG272" s="430"/>
      <c r="CH272" s="9"/>
      <c r="CI272" s="9"/>
      <c r="CJ272" s="431"/>
    </row>
    <row r="273" spans="1:88" x14ac:dyDescent="0.35">
      <c r="A273" s="48"/>
      <c r="B273" s="7"/>
      <c r="C273" s="7"/>
      <c r="D273" s="444" t="s">
        <v>2376</v>
      </c>
      <c r="E273" s="2" t="str">
        <f>E270</f>
        <v>溶接1</v>
      </c>
      <c r="F273" s="6"/>
      <c r="G273" s="6"/>
      <c r="H273" s="27"/>
      <c r="I273" s="6"/>
      <c r="J273" s="551"/>
      <c r="K273" s="30"/>
      <c r="L273" s="30"/>
      <c r="M273" s="30"/>
      <c r="N273" s="30"/>
      <c r="O273" s="30"/>
      <c r="P273" s="30"/>
      <c r="Q273" s="30"/>
      <c r="R273" s="30"/>
      <c r="S273" s="30"/>
      <c r="T273" s="30"/>
      <c r="U273" s="30"/>
      <c r="V273" s="30"/>
      <c r="W273" s="30"/>
      <c r="X273" s="30"/>
      <c r="Y273" s="30"/>
      <c r="Z273" s="30"/>
      <c r="AA273" s="30"/>
      <c r="AB273" s="30"/>
      <c r="AC273" s="30"/>
      <c r="AD273" s="30"/>
      <c r="AE273" s="30"/>
      <c r="AF273" s="30"/>
      <c r="AG273" s="30"/>
      <c r="AH273" s="30"/>
      <c r="AI273" s="30"/>
      <c r="AJ273" s="30"/>
      <c r="AK273" s="30"/>
      <c r="AL273" s="30"/>
      <c r="AM273" s="52"/>
      <c r="AS273" s="61"/>
      <c r="AT273" s="38"/>
      <c r="AU273" s="62"/>
      <c r="AW273" s="145"/>
      <c r="AX273" s="38"/>
      <c r="AY273" s="38"/>
      <c r="AZ273" s="38"/>
      <c r="BA273" s="38"/>
      <c r="BB273" s="38"/>
      <c r="BC273" s="38"/>
      <c r="BD273" s="38"/>
      <c r="BE273" s="38"/>
      <c r="BF273" s="38"/>
      <c r="BG273" s="38"/>
      <c r="BH273" s="38"/>
      <c r="BI273" s="38"/>
      <c r="BJ273" s="38"/>
      <c r="BK273" s="38"/>
      <c r="BL273" s="38"/>
      <c r="BM273" s="38"/>
      <c r="BN273" s="38"/>
      <c r="BO273" s="38"/>
      <c r="BP273" s="38"/>
      <c r="BQ273" s="38"/>
      <c r="BR273" s="38"/>
      <c r="BS273" s="38"/>
      <c r="BT273" s="38"/>
      <c r="BU273" s="38"/>
      <c r="BV273" s="38"/>
      <c r="BW273" s="38"/>
      <c r="BX273" s="38"/>
      <c r="BY273" s="38"/>
      <c r="BZ273" s="146"/>
      <c r="CB273" s="145"/>
      <c r="CC273" s="38"/>
      <c r="CD273" s="38"/>
      <c r="CE273" s="146"/>
      <c r="CG273" s="430"/>
      <c r="CH273" s="9"/>
      <c r="CI273" s="9"/>
      <c r="CJ273" s="431"/>
    </row>
    <row r="274" spans="1:88" x14ac:dyDescent="0.35">
      <c r="A274" s="399">
        <f>COUNTIF(AT269:AT271,B274)</f>
        <v>0</v>
      </c>
      <c r="B274" s="308" t="str">
        <f>設定!$F$4</f>
        <v>MC</v>
      </c>
      <c r="C274" s="308" t="str">
        <f>IF(COUNTIF('PLAN-MC'!$AO$6:$AO$117,B274&amp;"_"&amp;A266&amp;"_"&amp;B266)&gt;0,"計画コード有",IF(COUNTIF('PLAN-MC'!$AO$6:$AO$117,B274&amp;"_"&amp;A266&amp;"_"&amp;B266)&gt;1,"ﾀﾞﾌﾞﾘ有","未反映"))</f>
        <v>未反映</v>
      </c>
      <c r="D274" s="7"/>
      <c r="E274" s="2" t="str">
        <f>E271</f>
        <v>マルチ</v>
      </c>
      <c r="F274" s="7"/>
      <c r="G274" s="7"/>
      <c r="H274" s="27" t="s">
        <v>2055</v>
      </c>
      <c r="I274" s="7"/>
      <c r="J274" s="552"/>
      <c r="K274" s="31"/>
      <c r="L274" s="31"/>
      <c r="M274" s="31">
        <v>30</v>
      </c>
      <c r="N274" s="31">
        <v>-30</v>
      </c>
      <c r="O274" s="31"/>
      <c r="P274" s="31"/>
      <c r="Q274" s="31"/>
      <c r="R274" s="31"/>
      <c r="S274" s="31"/>
      <c r="T274" s="31">
        <v>15</v>
      </c>
      <c r="U274" s="31">
        <v>15</v>
      </c>
      <c r="V274" s="31"/>
      <c r="W274" s="31">
        <v>-30</v>
      </c>
      <c r="X274" s="31"/>
      <c r="Y274" s="31"/>
      <c r="Z274" s="31">
        <v>36</v>
      </c>
      <c r="AA274" s="31">
        <v>1</v>
      </c>
      <c r="AB274" s="31">
        <v>30</v>
      </c>
      <c r="AC274" s="31">
        <v>-30</v>
      </c>
      <c r="AD274" s="31">
        <v>15</v>
      </c>
      <c r="AE274" s="31">
        <v>-52</v>
      </c>
      <c r="AF274" s="31"/>
      <c r="AG274" s="31"/>
      <c r="AH274" s="31"/>
      <c r="AI274" s="31"/>
      <c r="AJ274" s="31"/>
      <c r="AK274" s="31"/>
      <c r="AL274" s="31"/>
      <c r="AM274" s="53"/>
      <c r="AS274" s="61"/>
      <c r="AT274" s="38"/>
      <c r="AU274" s="62"/>
      <c r="AW274" s="145"/>
      <c r="AX274" s="38"/>
      <c r="AY274" s="38"/>
      <c r="AZ274" s="38"/>
      <c r="BA274" s="38"/>
      <c r="BB274" s="38"/>
      <c r="BC274" s="38"/>
      <c r="BD274" s="38"/>
      <c r="BE274" s="38"/>
      <c r="BF274" s="38"/>
      <c r="BG274" s="38"/>
      <c r="BH274" s="38"/>
      <c r="BI274" s="38"/>
      <c r="BJ274" s="38"/>
      <c r="BK274" s="38"/>
      <c r="BL274" s="38"/>
      <c r="BM274" s="38"/>
      <c r="BN274" s="38"/>
      <c r="BO274" s="38"/>
      <c r="BP274" s="38"/>
      <c r="BQ274" s="38"/>
      <c r="BR274" s="38"/>
      <c r="BS274" s="38"/>
      <c r="BT274" s="38"/>
      <c r="BU274" s="38"/>
      <c r="BV274" s="38"/>
      <c r="BW274" s="38"/>
      <c r="BX274" s="38"/>
      <c r="BY274" s="38"/>
      <c r="BZ274" s="146"/>
      <c r="CB274" s="145"/>
      <c r="CC274" s="38"/>
      <c r="CD274" s="38"/>
      <c r="CE274" s="146"/>
      <c r="CG274" s="430"/>
      <c r="CH274" s="9"/>
      <c r="CI274" s="9"/>
      <c r="CJ274" s="431"/>
    </row>
    <row r="275" spans="1:88" x14ac:dyDescent="0.35">
      <c r="A275" s="399">
        <f>COUNTIF(AT269:AT271,B275)</f>
        <v>0</v>
      </c>
      <c r="B275" s="308" t="str">
        <f>設定!$F$5</f>
        <v>溶接1</v>
      </c>
      <c r="C275" s="308" t="str">
        <f>IF(COUNTIF('PLAN-溶接1'!$AO$6:$AO$108,B275&amp;"_"&amp;A266&amp;"_"&amp;B266)&gt;0,"計画コード有",IF(COUNTIF('PLAN-溶接1'!$AO$6:$AO$108,B275&amp;"_"&amp;A266&amp;"_"&amp;B266)&gt;1,"ﾀﾞﾌﾞﾘ有","未反映"))</f>
        <v>未反映</v>
      </c>
      <c r="D275" s="22" t="s">
        <v>2133</v>
      </c>
      <c r="E275" s="2" t="str">
        <f>E269</f>
        <v>MC</v>
      </c>
      <c r="F275" s="5"/>
      <c r="G275" s="5"/>
      <c r="H275" s="27"/>
      <c r="I275" s="5"/>
      <c r="J275" s="32">
        <f t="shared" ref="J275:J280" si="573">SUM(K275:AM275)</f>
        <v>0</v>
      </c>
      <c r="K275" s="441">
        <f>CB275</f>
        <v>0</v>
      </c>
      <c r="L275" s="441">
        <f t="shared" ref="L275:L277" si="574">CC275</f>
        <v>0</v>
      </c>
      <c r="M275" s="441">
        <f t="shared" ref="M275:M277" si="575">CD275</f>
        <v>0</v>
      </c>
      <c r="N275" s="441">
        <f t="shared" ref="N275:N277" si="576">CE275</f>
        <v>0</v>
      </c>
      <c r="O275" s="29"/>
      <c r="P275" s="29"/>
      <c r="Q275" s="29"/>
      <c r="R275" s="29"/>
      <c r="S275" s="29"/>
      <c r="T275" s="29"/>
      <c r="U275" s="29"/>
      <c r="V275" s="29"/>
      <c r="W275" s="29"/>
      <c r="X275" s="29"/>
      <c r="Y275" s="29"/>
      <c r="Z275" s="29"/>
      <c r="AA275" s="29"/>
      <c r="AB275" s="29"/>
      <c r="AC275" s="29"/>
      <c r="AD275" s="29"/>
      <c r="AE275" s="29"/>
      <c r="AF275" s="29"/>
      <c r="AG275" s="29"/>
      <c r="AH275" s="29"/>
      <c r="AI275" s="29"/>
      <c r="AJ275" s="29"/>
      <c r="AK275" s="29"/>
      <c r="AL275" s="29"/>
      <c r="AM275" s="51"/>
      <c r="AS275" s="61"/>
      <c r="AT275" s="38"/>
      <c r="AU275" s="62"/>
      <c r="AW275" s="145"/>
      <c r="AX275" s="38"/>
      <c r="AY275" s="38"/>
      <c r="AZ275" s="38"/>
      <c r="BA275" s="38"/>
      <c r="BB275" s="38"/>
      <c r="BC275" s="38"/>
      <c r="BD275" s="38"/>
      <c r="BE275" s="38"/>
      <c r="BF275" s="38"/>
      <c r="BG275" s="38"/>
      <c r="BH275" s="38"/>
      <c r="BI275" s="38"/>
      <c r="BJ275" s="38"/>
      <c r="BK275" s="38"/>
      <c r="BL275" s="38"/>
      <c r="BM275" s="38"/>
      <c r="BN275" s="38"/>
      <c r="BO275" s="38"/>
      <c r="BP275" s="38"/>
      <c r="BQ275" s="38"/>
      <c r="BR275" s="38"/>
      <c r="BS275" s="38"/>
      <c r="BT275" s="38"/>
      <c r="BU275" s="38"/>
      <c r="BV275" s="38"/>
      <c r="BW275" s="38"/>
      <c r="BX275" s="38"/>
      <c r="BY275" s="38"/>
      <c r="BZ275" s="146"/>
      <c r="CB275" s="427">
        <f t="shared" ref="CB275:CB277" si="577">CG272+CG275</f>
        <v>0</v>
      </c>
      <c r="CC275" s="428">
        <f t="shared" ref="CC275:CC277" si="578">CH272+CH275</f>
        <v>0</v>
      </c>
      <c r="CD275" s="428">
        <f t="shared" ref="CD275:CD277" si="579">CI272+CI275</f>
        <v>0</v>
      </c>
      <c r="CE275" s="429">
        <f t="shared" ref="CE275:CE277" si="580">CJ272+CJ275</f>
        <v>0</v>
      </c>
      <c r="CG275" s="430"/>
      <c r="CH275" s="9"/>
      <c r="CI275" s="9"/>
      <c r="CJ275" s="431"/>
    </row>
    <row r="276" spans="1:88" x14ac:dyDescent="0.35">
      <c r="A276" s="399">
        <f>COUNTIF(AT269:AT271,B276)</f>
        <v>1</v>
      </c>
      <c r="B276" s="308" t="str">
        <f>設定!$F$6</f>
        <v>マルチ</v>
      </c>
      <c r="C276" s="308" t="str">
        <f>IF(COUNTIF('PLAN-マルチ'!$AO$29:$AO$125,B276&amp;"_"&amp;A266&amp;"_"&amp;B266)&gt;0,"計画コード有",IF(COUNTIF('PLAN-マルチ'!$AO$29:$AO$125,B276&amp;"_"&amp;A266&amp;"_"&amp;B266)&gt;1,"ﾀﾞﾌﾞﾘ有","未反映"))</f>
        <v>計画コード有</v>
      </c>
      <c r="D276" s="445" t="s">
        <v>2377</v>
      </c>
      <c r="E276" s="2" t="str">
        <f>E270</f>
        <v>溶接1</v>
      </c>
      <c r="F276" s="6"/>
      <c r="G276" s="6"/>
      <c r="H276" s="27"/>
      <c r="I276" s="6"/>
      <c r="J276" s="33">
        <f t="shared" si="573"/>
        <v>0</v>
      </c>
      <c r="K276" s="442">
        <f t="shared" ref="K276:K277" si="581">CB276</f>
        <v>0</v>
      </c>
      <c r="L276" s="442">
        <f t="shared" si="574"/>
        <v>0</v>
      </c>
      <c r="M276" s="442">
        <f t="shared" si="575"/>
        <v>0</v>
      </c>
      <c r="N276" s="442">
        <f t="shared" si="576"/>
        <v>0</v>
      </c>
      <c r="O276" s="30"/>
      <c r="P276" s="30"/>
      <c r="Q276" s="30"/>
      <c r="R276" s="30"/>
      <c r="S276" s="30"/>
      <c r="T276" s="30"/>
      <c r="U276" s="30"/>
      <c r="V276" s="30"/>
      <c r="W276" s="30"/>
      <c r="X276" s="30"/>
      <c r="Y276" s="30"/>
      <c r="Z276" s="30"/>
      <c r="AA276" s="30"/>
      <c r="AB276" s="30"/>
      <c r="AC276" s="30"/>
      <c r="AD276" s="30"/>
      <c r="AE276" s="30"/>
      <c r="AF276" s="30"/>
      <c r="AG276" s="30"/>
      <c r="AH276" s="30"/>
      <c r="AI276" s="30"/>
      <c r="AJ276" s="30"/>
      <c r="AK276" s="30"/>
      <c r="AL276" s="30"/>
      <c r="AM276" s="52"/>
      <c r="AS276" s="61"/>
      <c r="AT276" s="38"/>
      <c r="AU276" s="62"/>
      <c r="AW276" s="145"/>
      <c r="AX276" s="38"/>
      <c r="AY276" s="38"/>
      <c r="AZ276" s="38"/>
      <c r="BA276" s="38"/>
      <c r="BB276" s="38"/>
      <c r="BC276" s="38"/>
      <c r="BD276" s="38"/>
      <c r="BE276" s="38"/>
      <c r="BF276" s="38"/>
      <c r="BG276" s="38"/>
      <c r="BH276" s="38"/>
      <c r="BI276" s="38"/>
      <c r="BJ276" s="38"/>
      <c r="BK276" s="38"/>
      <c r="BL276" s="38"/>
      <c r="BM276" s="38"/>
      <c r="BN276" s="38"/>
      <c r="BO276" s="38"/>
      <c r="BP276" s="38"/>
      <c r="BQ276" s="38"/>
      <c r="BR276" s="38"/>
      <c r="BS276" s="38"/>
      <c r="BT276" s="38"/>
      <c r="BU276" s="38"/>
      <c r="BV276" s="38"/>
      <c r="BW276" s="38"/>
      <c r="BX276" s="38"/>
      <c r="BY276" s="38"/>
      <c r="BZ276" s="146"/>
      <c r="CB276" s="427">
        <f t="shared" si="577"/>
        <v>0</v>
      </c>
      <c r="CC276" s="428">
        <f t="shared" si="578"/>
        <v>0</v>
      </c>
      <c r="CD276" s="428">
        <f t="shared" si="579"/>
        <v>0</v>
      </c>
      <c r="CE276" s="429">
        <f t="shared" si="580"/>
        <v>0</v>
      </c>
      <c r="CG276" s="430"/>
      <c r="CH276" s="9"/>
      <c r="CI276" s="9"/>
      <c r="CJ276" s="431"/>
    </row>
    <row r="277" spans="1:88" x14ac:dyDescent="0.35">
      <c r="A277" s="399">
        <f>COUNTIF(AT269:AT271,B277)</f>
        <v>0</v>
      </c>
      <c r="B277" s="308" t="str">
        <f>設定!$F$7</f>
        <v>50号機</v>
      </c>
      <c r="C277" s="308" t="str">
        <f>IF(COUNTIF('PLAN-SUB'!$AO$6:$AO$87,B277&amp;"_"&amp;A266&amp;"_"&amp;B266)&gt;0,"計画コード有",IF(COUNTIF('PLAN-SUB'!$AO$6:$AO$87,B277&amp;"_"&amp;A266&amp;"_"&amp;B266)&gt;1,"ﾀﾞﾌﾞﾘ有","未反映"))</f>
        <v>未反映</v>
      </c>
      <c r="D277" s="7"/>
      <c r="E277" s="2" t="str">
        <f>E271</f>
        <v>マルチ</v>
      </c>
      <c r="F277" s="7"/>
      <c r="G277" s="7"/>
      <c r="H277" s="27" t="s">
        <v>2055</v>
      </c>
      <c r="I277" s="7"/>
      <c r="J277" s="34">
        <f t="shared" si="573"/>
        <v>0</v>
      </c>
      <c r="K277" s="443">
        <f t="shared" si="581"/>
        <v>0</v>
      </c>
      <c r="L277" s="443">
        <f t="shared" si="574"/>
        <v>0</v>
      </c>
      <c r="M277" s="443">
        <f t="shared" si="575"/>
        <v>0</v>
      </c>
      <c r="N277" s="443">
        <f t="shared" si="576"/>
        <v>0</v>
      </c>
      <c r="O277" s="31"/>
      <c r="P277" s="31"/>
      <c r="Q277" s="31"/>
      <c r="R277" s="31"/>
      <c r="S277" s="31"/>
      <c r="T277" s="31"/>
      <c r="U277" s="31"/>
      <c r="V277" s="31"/>
      <c r="W277" s="31"/>
      <c r="X277" s="31"/>
      <c r="Y277" s="31"/>
      <c r="Z277" s="31"/>
      <c r="AA277" s="31"/>
      <c r="AB277" s="31"/>
      <c r="AC277" s="31"/>
      <c r="AD277" s="31"/>
      <c r="AE277" s="31"/>
      <c r="AF277" s="31"/>
      <c r="AG277" s="31"/>
      <c r="AH277" s="31"/>
      <c r="AI277" s="31"/>
      <c r="AJ277" s="31"/>
      <c r="AK277" s="31"/>
      <c r="AL277" s="31"/>
      <c r="AM277" s="53"/>
      <c r="AS277" s="61"/>
      <c r="AT277" s="38"/>
      <c r="AU277" s="62"/>
      <c r="AW277" s="145"/>
      <c r="AX277" s="38"/>
      <c r="AY277" s="38"/>
      <c r="AZ277" s="38"/>
      <c r="BA277" s="38"/>
      <c r="BB277" s="38"/>
      <c r="BC277" s="38"/>
      <c r="BD277" s="38"/>
      <c r="BE277" s="38"/>
      <c r="BF277" s="38"/>
      <c r="BG277" s="38"/>
      <c r="BH277" s="38"/>
      <c r="BI277" s="38"/>
      <c r="BJ277" s="38"/>
      <c r="BK277" s="38"/>
      <c r="BL277" s="38"/>
      <c r="BM277" s="38"/>
      <c r="BN277" s="38"/>
      <c r="BO277" s="38"/>
      <c r="BP277" s="38"/>
      <c r="BQ277" s="38"/>
      <c r="BR277" s="38"/>
      <c r="BS277" s="38"/>
      <c r="BT277" s="38"/>
      <c r="BU277" s="38"/>
      <c r="BV277" s="38"/>
      <c r="BW277" s="38"/>
      <c r="BX277" s="38"/>
      <c r="BY277" s="38"/>
      <c r="BZ277" s="146"/>
      <c r="CB277" s="427">
        <f t="shared" si="577"/>
        <v>0</v>
      </c>
      <c r="CC277" s="428">
        <f t="shared" si="578"/>
        <v>0</v>
      </c>
      <c r="CD277" s="428">
        <f t="shared" si="579"/>
        <v>0</v>
      </c>
      <c r="CE277" s="429">
        <f t="shared" si="580"/>
        <v>0</v>
      </c>
      <c r="CG277" s="430"/>
      <c r="CH277" s="9"/>
      <c r="CI277" s="9"/>
      <c r="CJ277" s="431"/>
    </row>
    <row r="278" spans="1:88" x14ac:dyDescent="0.35">
      <c r="A278" s="399">
        <f>COUNTIF(AT269:AT271,B278)</f>
        <v>0</v>
      </c>
      <c r="B278" s="308" t="str">
        <f>設定!$F$8</f>
        <v>RF,S/A</v>
      </c>
      <c r="C278" s="308" t="str">
        <f>IF(COUNTIF('PLAN-SUB'!$AO$6:$AO$87,B278&amp;"_"&amp;A266&amp;"_"&amp;B266)&gt;0,"計画コード有",IF(COUNTIF('PLAN-SUB'!$AO$6:$AO$87,B278&amp;"_"&amp;A266&amp;"_"&amp;B266)&gt;1,"ﾀﾞﾌﾞﾘ有","未反映"))</f>
        <v>未反映</v>
      </c>
      <c r="D278" s="22" t="s">
        <v>2059</v>
      </c>
      <c r="E278" s="2" t="str">
        <f t="shared" ref="E278:G280" si="582">E269</f>
        <v>MC</v>
      </c>
      <c r="F278" s="43">
        <f t="shared" si="582"/>
        <v>0</v>
      </c>
      <c r="G278" s="28">
        <f t="shared" si="582"/>
        <v>0</v>
      </c>
      <c r="H278" s="5"/>
      <c r="I278" s="5"/>
      <c r="J278" s="32">
        <f t="shared" ca="1" si="573"/>
        <v>0</v>
      </c>
      <c r="K278" s="32">
        <f ca="1">K269+K272+K275</f>
        <v>0</v>
      </c>
      <c r="L278" s="32">
        <f ca="1">L269+L272+L275</f>
        <v>0</v>
      </c>
      <c r="M278" s="32">
        <f ca="1">M269+M272+M275</f>
        <v>0</v>
      </c>
      <c r="N278" s="32">
        <f ca="1">N269+N272+N275</f>
        <v>0</v>
      </c>
      <c r="O278" s="32">
        <f t="shared" ref="O278:AM278" ca="1" si="583">O269+O272+O275</f>
        <v>0</v>
      </c>
      <c r="P278" s="32">
        <f t="shared" ca="1" si="583"/>
        <v>0</v>
      </c>
      <c r="Q278" s="32">
        <f t="shared" ca="1" si="583"/>
        <v>0</v>
      </c>
      <c r="R278" s="32">
        <f t="shared" ca="1" si="583"/>
        <v>0</v>
      </c>
      <c r="S278" s="32">
        <f t="shared" ca="1" si="583"/>
        <v>0</v>
      </c>
      <c r="T278" s="32">
        <f t="shared" ca="1" si="583"/>
        <v>0</v>
      </c>
      <c r="U278" s="32">
        <f t="shared" ca="1" si="583"/>
        <v>0</v>
      </c>
      <c r="V278" s="32">
        <f t="shared" ca="1" si="583"/>
        <v>0</v>
      </c>
      <c r="W278" s="32">
        <f t="shared" ca="1" si="583"/>
        <v>0</v>
      </c>
      <c r="X278" s="32">
        <f t="shared" ca="1" si="583"/>
        <v>0</v>
      </c>
      <c r="Y278" s="32">
        <f t="shared" ca="1" si="583"/>
        <v>0</v>
      </c>
      <c r="Z278" s="32">
        <f t="shared" ca="1" si="583"/>
        <v>0</v>
      </c>
      <c r="AA278" s="32">
        <f t="shared" ca="1" si="583"/>
        <v>0</v>
      </c>
      <c r="AB278" s="32">
        <f t="shared" ca="1" si="583"/>
        <v>0</v>
      </c>
      <c r="AC278" s="32">
        <f t="shared" ca="1" si="583"/>
        <v>0</v>
      </c>
      <c r="AD278" s="32">
        <f t="shared" ca="1" si="583"/>
        <v>0</v>
      </c>
      <c r="AE278" s="32">
        <f t="shared" ca="1" si="583"/>
        <v>0</v>
      </c>
      <c r="AF278" s="32">
        <f t="shared" ca="1" si="583"/>
        <v>0</v>
      </c>
      <c r="AG278" s="32">
        <f t="shared" ca="1" si="583"/>
        <v>0</v>
      </c>
      <c r="AH278" s="32">
        <f t="shared" ca="1" si="583"/>
        <v>0</v>
      </c>
      <c r="AI278" s="32">
        <f t="shared" ca="1" si="583"/>
        <v>0</v>
      </c>
      <c r="AJ278" s="32">
        <f t="shared" ca="1" si="583"/>
        <v>0</v>
      </c>
      <c r="AK278" s="32">
        <f t="shared" ca="1" si="583"/>
        <v>0</v>
      </c>
      <c r="AL278" s="32">
        <f t="shared" ca="1" si="583"/>
        <v>0</v>
      </c>
      <c r="AM278" s="54">
        <f t="shared" ca="1" si="583"/>
        <v>0</v>
      </c>
      <c r="AS278" s="97" t="str">
        <f>$E278&amp;"_"&amp;$A266&amp;"_"&amp;$B266</f>
        <v>MC_50100MKW D700XA_CBU</v>
      </c>
      <c r="AT278" s="97" t="str">
        <f t="shared" ref="AT278" si="584">A270</f>
        <v>50100</v>
      </c>
      <c r="AU278" s="97" t="str">
        <f>A271</f>
        <v>MKW-D700</v>
      </c>
      <c r="AW278" s="147" t="str">
        <f>E278</f>
        <v>MC</v>
      </c>
      <c r="AX278" s="150">
        <f t="shared" ref="AX278:BG280" ca="1" si="585">K278*$G278</f>
        <v>0</v>
      </c>
      <c r="AY278" s="150">
        <f t="shared" ca="1" si="585"/>
        <v>0</v>
      </c>
      <c r="AZ278" s="150">
        <f t="shared" ca="1" si="585"/>
        <v>0</v>
      </c>
      <c r="BA278" s="150">
        <f t="shared" ca="1" si="585"/>
        <v>0</v>
      </c>
      <c r="BB278" s="150">
        <f t="shared" ca="1" si="585"/>
        <v>0</v>
      </c>
      <c r="BC278" s="150">
        <f t="shared" ca="1" si="585"/>
        <v>0</v>
      </c>
      <c r="BD278" s="150">
        <f t="shared" ca="1" si="585"/>
        <v>0</v>
      </c>
      <c r="BE278" s="150">
        <f t="shared" ca="1" si="585"/>
        <v>0</v>
      </c>
      <c r="BF278" s="150">
        <f t="shared" ca="1" si="585"/>
        <v>0</v>
      </c>
      <c r="BG278" s="150">
        <f t="shared" ca="1" si="585"/>
        <v>0</v>
      </c>
      <c r="BH278" s="150">
        <f t="shared" ref="BH278:BQ280" ca="1" si="586">U278*$G278</f>
        <v>0</v>
      </c>
      <c r="BI278" s="150">
        <f t="shared" ca="1" si="586"/>
        <v>0</v>
      </c>
      <c r="BJ278" s="150">
        <f t="shared" ca="1" si="586"/>
        <v>0</v>
      </c>
      <c r="BK278" s="150">
        <f t="shared" ca="1" si="586"/>
        <v>0</v>
      </c>
      <c r="BL278" s="150">
        <f t="shared" ca="1" si="586"/>
        <v>0</v>
      </c>
      <c r="BM278" s="150">
        <f t="shared" ca="1" si="586"/>
        <v>0</v>
      </c>
      <c r="BN278" s="150">
        <f t="shared" ca="1" si="586"/>
        <v>0</v>
      </c>
      <c r="BO278" s="150">
        <f t="shared" ca="1" si="586"/>
        <v>0</v>
      </c>
      <c r="BP278" s="150">
        <f t="shared" ca="1" si="586"/>
        <v>0</v>
      </c>
      <c r="BQ278" s="150">
        <f t="shared" ca="1" si="586"/>
        <v>0</v>
      </c>
      <c r="BR278" s="150">
        <f t="shared" ref="BR278:BZ280" ca="1" si="587">AE278*$G278</f>
        <v>0</v>
      </c>
      <c r="BS278" s="150">
        <f t="shared" ca="1" si="587"/>
        <v>0</v>
      </c>
      <c r="BT278" s="150">
        <f t="shared" ca="1" si="587"/>
        <v>0</v>
      </c>
      <c r="BU278" s="150">
        <f t="shared" ca="1" si="587"/>
        <v>0</v>
      </c>
      <c r="BV278" s="150">
        <f t="shared" ca="1" si="587"/>
        <v>0</v>
      </c>
      <c r="BW278" s="150">
        <f t="shared" ca="1" si="587"/>
        <v>0</v>
      </c>
      <c r="BX278" s="150">
        <f t="shared" ca="1" si="587"/>
        <v>0</v>
      </c>
      <c r="BY278" s="150">
        <f t="shared" ca="1" si="587"/>
        <v>0</v>
      </c>
      <c r="BZ278" s="151">
        <f t="shared" ca="1" si="587"/>
        <v>0</v>
      </c>
      <c r="CB278" s="145"/>
      <c r="CC278" s="38"/>
      <c r="CD278" s="38"/>
      <c r="CE278" s="146"/>
      <c r="CG278" s="433">
        <v>0</v>
      </c>
      <c r="CH278" s="434">
        <v>0</v>
      </c>
      <c r="CI278" s="434">
        <v>0</v>
      </c>
      <c r="CJ278" s="435">
        <v>0</v>
      </c>
    </row>
    <row r="279" spans="1:88" x14ac:dyDescent="0.35">
      <c r="A279" s="399">
        <f>COUNTIF(AT269:AT271,B279)</f>
        <v>0</v>
      </c>
      <c r="B279" s="308" t="str">
        <f>設定!$F$9</f>
        <v>T/T</v>
      </c>
      <c r="C279" s="308" t="str">
        <f>IF(COUNTIF('PLAN-SUB'!$AO$6:$AO$87,B279&amp;"_"&amp;A266&amp;"_"&amp;B266)&gt;0,"計画コード有",IF(COUNTIF('PLAN-SUB'!$AO$6:$AO$87,B279&amp;"_"&amp;A266&amp;"_"&amp;B266)&gt;1,"ﾀﾞﾌﾞﾘ有","未反映"))</f>
        <v>未反映</v>
      </c>
      <c r="D279" s="6"/>
      <c r="E279" s="2" t="str">
        <f t="shared" si="582"/>
        <v>溶接1</v>
      </c>
      <c r="F279" s="43">
        <f t="shared" si="582"/>
        <v>0</v>
      </c>
      <c r="G279" s="28">
        <f t="shared" si="582"/>
        <v>0</v>
      </c>
      <c r="H279" s="6"/>
      <c r="I279" s="6"/>
      <c r="J279" s="33">
        <f t="shared" ca="1" si="573"/>
        <v>0</v>
      </c>
      <c r="K279" s="33">
        <f t="shared" ref="K279:AM279" ca="1" si="588">K270+K273+K276</f>
        <v>0</v>
      </c>
      <c r="L279" s="33">
        <f t="shared" ca="1" si="588"/>
        <v>0</v>
      </c>
      <c r="M279" s="33">
        <f t="shared" ca="1" si="588"/>
        <v>0</v>
      </c>
      <c r="N279" s="33">
        <f t="shared" ca="1" si="588"/>
        <v>0</v>
      </c>
      <c r="O279" s="33">
        <f t="shared" ca="1" si="588"/>
        <v>0</v>
      </c>
      <c r="P279" s="33">
        <f t="shared" ca="1" si="588"/>
        <v>0</v>
      </c>
      <c r="Q279" s="33">
        <f t="shared" ca="1" si="588"/>
        <v>0</v>
      </c>
      <c r="R279" s="33">
        <f t="shared" ca="1" si="588"/>
        <v>0</v>
      </c>
      <c r="S279" s="33">
        <f t="shared" ca="1" si="588"/>
        <v>0</v>
      </c>
      <c r="T279" s="33">
        <f t="shared" ca="1" si="588"/>
        <v>0</v>
      </c>
      <c r="U279" s="33">
        <f t="shared" ca="1" si="588"/>
        <v>0</v>
      </c>
      <c r="V279" s="33">
        <f t="shared" ca="1" si="588"/>
        <v>0</v>
      </c>
      <c r="W279" s="33">
        <f t="shared" ca="1" si="588"/>
        <v>0</v>
      </c>
      <c r="X279" s="33">
        <f t="shared" ca="1" si="588"/>
        <v>0</v>
      </c>
      <c r="Y279" s="33">
        <f t="shared" ca="1" si="588"/>
        <v>0</v>
      </c>
      <c r="Z279" s="33">
        <f t="shared" ca="1" si="588"/>
        <v>0</v>
      </c>
      <c r="AA279" s="33">
        <f t="shared" ca="1" si="588"/>
        <v>0</v>
      </c>
      <c r="AB279" s="33">
        <f t="shared" ca="1" si="588"/>
        <v>0</v>
      </c>
      <c r="AC279" s="33">
        <f t="shared" ca="1" si="588"/>
        <v>0</v>
      </c>
      <c r="AD279" s="33">
        <f t="shared" ca="1" si="588"/>
        <v>0</v>
      </c>
      <c r="AE279" s="33">
        <f t="shared" ca="1" si="588"/>
        <v>0</v>
      </c>
      <c r="AF279" s="33">
        <f t="shared" ca="1" si="588"/>
        <v>0</v>
      </c>
      <c r="AG279" s="33">
        <f t="shared" ca="1" si="588"/>
        <v>0</v>
      </c>
      <c r="AH279" s="33">
        <f t="shared" ca="1" si="588"/>
        <v>0</v>
      </c>
      <c r="AI279" s="33">
        <f t="shared" ca="1" si="588"/>
        <v>0</v>
      </c>
      <c r="AJ279" s="33">
        <f t="shared" ca="1" si="588"/>
        <v>0</v>
      </c>
      <c r="AK279" s="33">
        <f t="shared" ca="1" si="588"/>
        <v>0</v>
      </c>
      <c r="AL279" s="33">
        <f t="shared" ca="1" si="588"/>
        <v>0</v>
      </c>
      <c r="AM279" s="55">
        <f t="shared" ca="1" si="588"/>
        <v>0</v>
      </c>
      <c r="AS279" s="98" t="str">
        <f>$E279&amp;"_"&amp;$A266&amp;"_"&amp;$B266</f>
        <v>溶接1_50100MKW D700XA_CBU</v>
      </c>
      <c r="AT279" s="98" t="str">
        <f t="shared" ref="AT279" si="589">A270</f>
        <v>50100</v>
      </c>
      <c r="AU279" s="98" t="str">
        <f>A271</f>
        <v>MKW-D700</v>
      </c>
      <c r="AW279" s="148" t="str">
        <f>E279</f>
        <v>溶接1</v>
      </c>
      <c r="AX279" s="152">
        <f t="shared" ca="1" si="585"/>
        <v>0</v>
      </c>
      <c r="AY279" s="152">
        <f t="shared" ca="1" si="585"/>
        <v>0</v>
      </c>
      <c r="AZ279" s="152">
        <f t="shared" ca="1" si="585"/>
        <v>0</v>
      </c>
      <c r="BA279" s="152">
        <f t="shared" ca="1" si="585"/>
        <v>0</v>
      </c>
      <c r="BB279" s="152">
        <f t="shared" ca="1" si="585"/>
        <v>0</v>
      </c>
      <c r="BC279" s="152">
        <f t="shared" ca="1" si="585"/>
        <v>0</v>
      </c>
      <c r="BD279" s="152">
        <f t="shared" ca="1" si="585"/>
        <v>0</v>
      </c>
      <c r="BE279" s="152">
        <f t="shared" ca="1" si="585"/>
        <v>0</v>
      </c>
      <c r="BF279" s="152">
        <f t="shared" ca="1" si="585"/>
        <v>0</v>
      </c>
      <c r="BG279" s="152">
        <f t="shared" ca="1" si="585"/>
        <v>0</v>
      </c>
      <c r="BH279" s="152">
        <f t="shared" ca="1" si="586"/>
        <v>0</v>
      </c>
      <c r="BI279" s="152">
        <f t="shared" ca="1" si="586"/>
        <v>0</v>
      </c>
      <c r="BJ279" s="152">
        <f t="shared" ca="1" si="586"/>
        <v>0</v>
      </c>
      <c r="BK279" s="152">
        <f t="shared" ca="1" si="586"/>
        <v>0</v>
      </c>
      <c r="BL279" s="152">
        <f t="shared" ca="1" si="586"/>
        <v>0</v>
      </c>
      <c r="BM279" s="152">
        <f t="shared" ca="1" si="586"/>
        <v>0</v>
      </c>
      <c r="BN279" s="152">
        <f t="shared" ca="1" si="586"/>
        <v>0</v>
      </c>
      <c r="BO279" s="152">
        <f t="shared" ca="1" si="586"/>
        <v>0</v>
      </c>
      <c r="BP279" s="152">
        <f t="shared" ca="1" si="586"/>
        <v>0</v>
      </c>
      <c r="BQ279" s="152">
        <f t="shared" ca="1" si="586"/>
        <v>0</v>
      </c>
      <c r="BR279" s="152">
        <f t="shared" ca="1" si="587"/>
        <v>0</v>
      </c>
      <c r="BS279" s="152">
        <f t="shared" ca="1" si="587"/>
        <v>0</v>
      </c>
      <c r="BT279" s="152">
        <f t="shared" ca="1" si="587"/>
        <v>0</v>
      </c>
      <c r="BU279" s="152">
        <f t="shared" ca="1" si="587"/>
        <v>0</v>
      </c>
      <c r="BV279" s="152">
        <f t="shared" ca="1" si="587"/>
        <v>0</v>
      </c>
      <c r="BW279" s="152">
        <f t="shared" ca="1" si="587"/>
        <v>0</v>
      </c>
      <c r="BX279" s="152">
        <f t="shared" ca="1" si="587"/>
        <v>0</v>
      </c>
      <c r="BY279" s="152">
        <f t="shared" ca="1" si="587"/>
        <v>0</v>
      </c>
      <c r="BZ279" s="153">
        <f t="shared" ca="1" si="587"/>
        <v>0</v>
      </c>
      <c r="CB279" s="145"/>
      <c r="CC279" s="38"/>
      <c r="CD279" s="38"/>
      <c r="CE279" s="146"/>
      <c r="CG279" s="433">
        <v>0</v>
      </c>
      <c r="CH279" s="434">
        <v>0</v>
      </c>
      <c r="CI279" s="434">
        <v>0</v>
      </c>
      <c r="CJ279" s="435">
        <v>0</v>
      </c>
    </row>
    <row r="280" spans="1:88" ht="15.5" thickBot="1" x14ac:dyDescent="0.4">
      <c r="A280" s="399">
        <f>COUNTIF(AT269:AT271,B280)</f>
        <v>0</v>
      </c>
      <c r="B280" s="309">
        <f>設定!$F$10</f>
        <v>0</v>
      </c>
      <c r="C280" s="309"/>
      <c r="D280" s="56"/>
      <c r="E280" s="2" t="str">
        <f t="shared" si="582"/>
        <v>マルチ</v>
      </c>
      <c r="F280" s="57">
        <f t="shared" si="582"/>
        <v>0</v>
      </c>
      <c r="G280" s="58">
        <f t="shared" si="582"/>
        <v>155</v>
      </c>
      <c r="H280" s="56"/>
      <c r="I280" s="56"/>
      <c r="J280" s="59">
        <f t="shared" ca="1" si="573"/>
        <v>1896</v>
      </c>
      <c r="K280" s="59">
        <f t="shared" ref="K280:AM280" ca="1" si="590">K271+K274+K277</f>
        <v>33</v>
      </c>
      <c r="L280" s="59">
        <f t="shared" ca="1" si="590"/>
        <v>86</v>
      </c>
      <c r="M280" s="59">
        <f t="shared" ca="1" si="590"/>
        <v>116</v>
      </c>
      <c r="N280" s="59">
        <f t="shared" ca="1" si="590"/>
        <v>45</v>
      </c>
      <c r="O280" s="59">
        <f t="shared" ca="1" si="590"/>
        <v>120</v>
      </c>
      <c r="P280" s="59">
        <f t="shared" ca="1" si="590"/>
        <v>120</v>
      </c>
      <c r="Q280" s="59">
        <f t="shared" ca="1" si="590"/>
        <v>120</v>
      </c>
      <c r="R280" s="59">
        <f t="shared" ca="1" si="590"/>
        <v>110</v>
      </c>
      <c r="S280" s="59">
        <f t="shared" ca="1" si="590"/>
        <v>119</v>
      </c>
      <c r="T280" s="59">
        <f t="shared" ca="1" si="590"/>
        <v>111</v>
      </c>
      <c r="U280" s="59">
        <f t="shared" ca="1" si="590"/>
        <v>111</v>
      </c>
      <c r="V280" s="59">
        <f t="shared" ca="1" si="590"/>
        <v>96</v>
      </c>
      <c r="W280" s="59">
        <f t="shared" ca="1" si="590"/>
        <v>90</v>
      </c>
      <c r="X280" s="59">
        <f t="shared" ca="1" si="590"/>
        <v>86</v>
      </c>
      <c r="Y280" s="59">
        <f t="shared" ca="1" si="590"/>
        <v>47</v>
      </c>
      <c r="Z280" s="59">
        <f t="shared" ca="1" si="590"/>
        <v>72</v>
      </c>
      <c r="AA280" s="59">
        <f t="shared" ca="1" si="590"/>
        <v>37</v>
      </c>
      <c r="AB280" s="59">
        <f t="shared" ca="1" si="590"/>
        <v>67</v>
      </c>
      <c r="AC280" s="59">
        <f t="shared" ca="1" si="590"/>
        <v>77</v>
      </c>
      <c r="AD280" s="59">
        <f t="shared" ca="1" si="590"/>
        <v>73</v>
      </c>
      <c r="AE280" s="59">
        <f t="shared" ca="1" si="590"/>
        <v>11</v>
      </c>
      <c r="AF280" s="59">
        <f t="shared" ca="1" si="590"/>
        <v>76</v>
      </c>
      <c r="AG280" s="59">
        <f t="shared" ca="1" si="590"/>
        <v>73</v>
      </c>
      <c r="AH280" s="59">
        <f t="shared" ca="1" si="590"/>
        <v>0</v>
      </c>
      <c r="AI280" s="59">
        <f t="shared" ca="1" si="590"/>
        <v>0</v>
      </c>
      <c r="AJ280" s="59">
        <f t="shared" ca="1" si="590"/>
        <v>0</v>
      </c>
      <c r="AK280" s="59">
        <f t="shared" ca="1" si="590"/>
        <v>0</v>
      </c>
      <c r="AL280" s="59">
        <f t="shared" ca="1" si="590"/>
        <v>0</v>
      </c>
      <c r="AM280" s="60">
        <f t="shared" ca="1" si="590"/>
        <v>0</v>
      </c>
      <c r="AS280" s="99" t="str">
        <f>$E280&amp;"_"&amp;$A266&amp;"_"&amp;$B266</f>
        <v>マルチ_50100MKW D700XA_CBU</v>
      </c>
      <c r="AT280" s="99" t="str">
        <f t="shared" ref="AT280" si="591">A270</f>
        <v>50100</v>
      </c>
      <c r="AU280" s="99" t="str">
        <f>A271</f>
        <v>MKW-D700</v>
      </c>
      <c r="AW280" s="149" t="str">
        <f>E280</f>
        <v>マルチ</v>
      </c>
      <c r="AX280" s="154">
        <f t="shared" ca="1" si="585"/>
        <v>5115</v>
      </c>
      <c r="AY280" s="154">
        <f t="shared" ca="1" si="585"/>
        <v>13330</v>
      </c>
      <c r="AZ280" s="154">
        <f t="shared" ca="1" si="585"/>
        <v>17980</v>
      </c>
      <c r="BA280" s="154">
        <f t="shared" ca="1" si="585"/>
        <v>6975</v>
      </c>
      <c r="BB280" s="154">
        <f t="shared" ca="1" si="585"/>
        <v>18600</v>
      </c>
      <c r="BC280" s="154">
        <f t="shared" ca="1" si="585"/>
        <v>18600</v>
      </c>
      <c r="BD280" s="154">
        <f t="shared" ca="1" si="585"/>
        <v>18600</v>
      </c>
      <c r="BE280" s="154">
        <f t="shared" ca="1" si="585"/>
        <v>17050</v>
      </c>
      <c r="BF280" s="154">
        <f t="shared" ca="1" si="585"/>
        <v>18445</v>
      </c>
      <c r="BG280" s="154">
        <f t="shared" ca="1" si="585"/>
        <v>17205</v>
      </c>
      <c r="BH280" s="154">
        <f t="shared" ca="1" si="586"/>
        <v>17205</v>
      </c>
      <c r="BI280" s="154">
        <f t="shared" ca="1" si="586"/>
        <v>14880</v>
      </c>
      <c r="BJ280" s="154">
        <f t="shared" ca="1" si="586"/>
        <v>13950</v>
      </c>
      <c r="BK280" s="154">
        <f t="shared" ca="1" si="586"/>
        <v>13330</v>
      </c>
      <c r="BL280" s="154">
        <f t="shared" ca="1" si="586"/>
        <v>7285</v>
      </c>
      <c r="BM280" s="154">
        <f t="shared" ca="1" si="586"/>
        <v>11160</v>
      </c>
      <c r="BN280" s="154">
        <f t="shared" ca="1" si="586"/>
        <v>5735</v>
      </c>
      <c r="BO280" s="154">
        <f t="shared" ca="1" si="586"/>
        <v>10385</v>
      </c>
      <c r="BP280" s="154">
        <f t="shared" ca="1" si="586"/>
        <v>11935</v>
      </c>
      <c r="BQ280" s="154">
        <f t="shared" ca="1" si="586"/>
        <v>11315</v>
      </c>
      <c r="BR280" s="154">
        <f t="shared" ca="1" si="587"/>
        <v>1705</v>
      </c>
      <c r="BS280" s="154">
        <f t="shared" ca="1" si="587"/>
        <v>11780</v>
      </c>
      <c r="BT280" s="154">
        <f t="shared" ca="1" si="587"/>
        <v>11315</v>
      </c>
      <c r="BU280" s="154">
        <f t="shared" ca="1" si="587"/>
        <v>0</v>
      </c>
      <c r="BV280" s="154">
        <f t="shared" ca="1" si="587"/>
        <v>0</v>
      </c>
      <c r="BW280" s="154">
        <f t="shared" ca="1" si="587"/>
        <v>0</v>
      </c>
      <c r="BX280" s="154">
        <f t="shared" ca="1" si="587"/>
        <v>0</v>
      </c>
      <c r="BY280" s="154">
        <f t="shared" ca="1" si="587"/>
        <v>0</v>
      </c>
      <c r="BZ280" s="155">
        <f t="shared" ca="1" si="587"/>
        <v>0</v>
      </c>
      <c r="CB280" s="422"/>
      <c r="CC280" s="423"/>
      <c r="CD280" s="423"/>
      <c r="CE280" s="424"/>
      <c r="CG280" s="436">
        <v>33</v>
      </c>
      <c r="CH280" s="437">
        <v>86</v>
      </c>
      <c r="CI280" s="437">
        <v>86</v>
      </c>
      <c r="CJ280" s="438">
        <v>0</v>
      </c>
    </row>
    <row r="281" spans="1:88" x14ac:dyDescent="0.35">
      <c r="A281" s="46" t="s">
        <v>1718</v>
      </c>
      <c r="B281" s="47" t="s">
        <v>2081</v>
      </c>
      <c r="C281" s="101"/>
      <c r="D281" s="128"/>
      <c r="E281" s="129"/>
      <c r="F281" s="129" t="s">
        <v>2130</v>
      </c>
      <c r="G281" s="130" t="str">
        <f>IF($B281="CKD","CKD",_xlfn.XLOOKUP($A281,AF所要量!$AF$4:$AF$1001,AF所要量!$AG$4:$AG$1001,"",,))</f>
        <v>FUN</v>
      </c>
      <c r="H281" s="131"/>
      <c r="I281" s="132">
        <f>SUM(K281:N281)</f>
        <v>167</v>
      </c>
      <c r="J281" s="132">
        <f>SUM(O281:AM281)</f>
        <v>932</v>
      </c>
      <c r="K281" s="439">
        <f>CB281</f>
        <v>55</v>
      </c>
      <c r="L281" s="439">
        <f t="shared" ref="L281:L282" si="592">CC281</f>
        <v>53</v>
      </c>
      <c r="M281" s="439">
        <f t="shared" ref="M281:M282" si="593">CD281</f>
        <v>37</v>
      </c>
      <c r="N281" s="439">
        <f t="shared" ref="N281:N282" si="594">CE281</f>
        <v>22</v>
      </c>
      <c r="O281" s="132">
        <f>SUMIF(AF所要量!$AK$4:$AK$1001,$AS281,AF所要量!E$4:E$1001)</f>
        <v>0</v>
      </c>
      <c r="P281" s="132">
        <f>SUMIF(AF所要量!$AK$4:$AK$1001,$AS281,AF所要量!F$4:F$1001)</f>
        <v>69</v>
      </c>
      <c r="Q281" s="132">
        <f>SUMIF(AF所要量!$AK$4:$AK$1001,$AS281,AF所要量!G$4:G$1001)</f>
        <v>67</v>
      </c>
      <c r="R281" s="132">
        <f>SUMIF(AF所要量!$AK$4:$AK$1001,$AS281,AF所要量!H$4:H$1001)</f>
        <v>67</v>
      </c>
      <c r="S281" s="132">
        <f>SUMIF(AF所要量!$AK$4:$AK$1001,$AS281,AF所要量!I$4:I$1001)</f>
        <v>65</v>
      </c>
      <c r="T281" s="132">
        <f>SUMIF(AF所要量!$AK$4:$AK$1001,$AS281,AF所要量!J$4:J$1001)</f>
        <v>41</v>
      </c>
      <c r="U281" s="132">
        <f>SUMIF(AF所要量!$AK$4:$AK$1001,$AS281,AF所要量!K$4:K$1001)</f>
        <v>40</v>
      </c>
      <c r="V281" s="132">
        <f>SUMIF(AF所要量!$AK$4:$AK$1001,$AS281,AF所要量!L$4:L$1001)</f>
        <v>33</v>
      </c>
      <c r="W281" s="132">
        <f>SUMIF(AF所要量!$AK$4:$AK$1001,$AS281,AF所要量!M$4:M$1001)</f>
        <v>35</v>
      </c>
      <c r="X281" s="132">
        <f>SUMIF(AF所要量!$AK$4:$AK$1001,$AS281,AF所要量!N$4:N$1001)</f>
        <v>33</v>
      </c>
      <c r="Y281" s="132">
        <f>SUMIF(AF所要量!$AK$4:$AK$1001,$AS281,AF所要量!O$4:O$1001)</f>
        <v>65</v>
      </c>
      <c r="Z281" s="132">
        <f>SUMIF(AF所要量!$AK$4:$AK$1001,$AS281,AF所要量!P$4:P$1001)</f>
        <v>65</v>
      </c>
      <c r="AA281" s="132">
        <f>SUMIF(AF所要量!$AK$4:$AK$1001,$AS281,AF所要量!Q$4:Q$1001)</f>
        <v>64</v>
      </c>
      <c r="AB281" s="132">
        <f>SUMIF(AF所要量!$AK$4:$AK$1001,$AS281,AF所要量!R$4:R$1001)</f>
        <v>66</v>
      </c>
      <c r="AC281" s="132">
        <f>SUMIF(AF所要量!$AK$4:$AK$1001,$AS281,AF所要量!S$4:S$1001)</f>
        <v>35</v>
      </c>
      <c r="AD281" s="132">
        <f>SUMIF(AF所要量!$AK$4:$AK$1001,$AS281,AF所要量!T$4:T$1001)</f>
        <v>25</v>
      </c>
      <c r="AE281" s="132">
        <f>SUMIF(AF所要量!$AK$4:$AK$1001,$AS281,AF所要量!U$4:U$1001)</f>
        <v>29</v>
      </c>
      <c r="AF281" s="132">
        <f>SUMIF(AF所要量!$AK$4:$AK$1001,$AS281,AF所要量!V$4:V$1001)</f>
        <v>15</v>
      </c>
      <c r="AG281" s="132">
        <f>SUMIF(AF所要量!$AK$4:$AK$1001,$AS281,AF所要量!W$4:W$1001)</f>
        <v>58</v>
      </c>
      <c r="AH281" s="132">
        <f>SUMIF(AF所要量!$AK$4:$AK$1001,$AS281,AF所要量!X$4:X$1001)</f>
        <v>60</v>
      </c>
      <c r="AI281" s="132">
        <f>SUMIF(AF所要量!$AK$4:$AK$1001,$AS281,AF所要量!Y$4:Y$1001)</f>
        <v>0</v>
      </c>
      <c r="AJ281" s="132">
        <f>SUMIF(AF所要量!$AK$4:$AK$1001,$AS281,AF所要量!Z$4:Z$1001)</f>
        <v>0</v>
      </c>
      <c r="AK281" s="132">
        <f>SUMIF(AF所要量!$AK$4:$AK$1001,$AS281,AF所要量!AA$4:AA$1001)</f>
        <v>0</v>
      </c>
      <c r="AL281" s="132">
        <f>SUMIF(AF所要量!$AK$4:$AK$1001,$AS281,AF所要量!AB$4:AB$1001)</f>
        <v>0</v>
      </c>
      <c r="AM281" s="133">
        <f>SUMIF(AF所要量!$AK$4:$AK$1001,$AS281,AF所要量!AC$4:AC$1001)</f>
        <v>0</v>
      </c>
      <c r="AS281" s="2" t="str">
        <f>$A281&amp;"_"&amp;$B281</f>
        <v>50100MLA AA00XA_CBU</v>
      </c>
      <c r="AT281" s="96"/>
      <c r="AU281" s="63"/>
      <c r="AW281" s="142"/>
      <c r="AX281" s="143"/>
      <c r="AY281" s="143"/>
      <c r="AZ281" s="143"/>
      <c r="BA281" s="143"/>
      <c r="BB281" s="143"/>
      <c r="BC281" s="143"/>
      <c r="BD281" s="143"/>
      <c r="BE281" s="143"/>
      <c r="BF281" s="143"/>
      <c r="BG281" s="143"/>
      <c r="BH281" s="143"/>
      <c r="BI281" s="143"/>
      <c r="BJ281" s="143"/>
      <c r="BK281" s="143"/>
      <c r="BL281" s="143"/>
      <c r="BM281" s="143"/>
      <c r="BN281" s="143"/>
      <c r="BO281" s="143"/>
      <c r="BP281" s="143"/>
      <c r="BQ281" s="143"/>
      <c r="BR281" s="143"/>
      <c r="BS281" s="143"/>
      <c r="BT281" s="143"/>
      <c r="BU281" s="143"/>
      <c r="BV281" s="143"/>
      <c r="BW281" s="143"/>
      <c r="BX281" s="143"/>
      <c r="BY281" s="143"/>
      <c r="BZ281" s="144"/>
      <c r="CB281" s="425">
        <f t="shared" ref="CB281:CB282" si="595">CG281</f>
        <v>55</v>
      </c>
      <c r="CC281" s="271">
        <f t="shared" ref="CC281:CC282" si="596">CH281</f>
        <v>53</v>
      </c>
      <c r="CD281" s="271">
        <f t="shared" ref="CD281:CD282" si="597">CI281</f>
        <v>37</v>
      </c>
      <c r="CE281" s="272">
        <f t="shared" ref="CE281:CE282" si="598">CJ281</f>
        <v>22</v>
      </c>
      <c r="CG281" s="418">
        <v>55</v>
      </c>
      <c r="CH281" s="416">
        <v>53</v>
      </c>
      <c r="CI281" s="416">
        <v>37</v>
      </c>
      <c r="CJ281" s="419">
        <v>22</v>
      </c>
    </row>
    <row r="282" spans="1:88" x14ac:dyDescent="0.35">
      <c r="A282" s="119"/>
      <c r="B282" s="6"/>
      <c r="C282" s="120"/>
      <c r="D282" s="134"/>
      <c r="E282" s="135"/>
      <c r="F282" s="135"/>
      <c r="G282" s="136" t="str">
        <f>IF(B281="CKD","","SP")</f>
        <v>SP</v>
      </c>
      <c r="H282" s="137"/>
      <c r="I282" s="138">
        <f>SUM(K282:N282)</f>
        <v>0</v>
      </c>
      <c r="J282" s="138">
        <f>SUM(O282:AM282)</f>
        <v>0</v>
      </c>
      <c r="K282" s="440">
        <f t="shared" ref="K282" si="599">CB282</f>
        <v>0</v>
      </c>
      <c r="L282" s="440">
        <f t="shared" si="592"/>
        <v>0</v>
      </c>
      <c r="M282" s="440">
        <f t="shared" si="593"/>
        <v>0</v>
      </c>
      <c r="N282" s="440">
        <f t="shared" si="594"/>
        <v>0</v>
      </c>
      <c r="O282" s="138">
        <f>SUMIF(SP所要量!$AU$4:$AU$1001,$AS282,SP所要量!O$4:O$1001)</f>
        <v>0</v>
      </c>
      <c r="P282" s="138">
        <f>SUMIF(SP所要量!$AU$4:$AU$1001,$AS282,SP所要量!P$4:P$1001)</f>
        <v>0</v>
      </c>
      <c r="Q282" s="138">
        <f>SUMIF(SP所要量!$AU$4:$AU$1001,$AS282,SP所要量!Q$4:Q$1001)</f>
        <v>0</v>
      </c>
      <c r="R282" s="138">
        <f>SUMIF(SP所要量!$AU$4:$AU$1001,$AS282,SP所要量!R$4:R$1001)</f>
        <v>0</v>
      </c>
      <c r="S282" s="138">
        <f>SUMIF(SP所要量!$AU$4:$AU$1001,$AS282,SP所要量!S$4:S$1001)</f>
        <v>0</v>
      </c>
      <c r="T282" s="138">
        <f>SUMIF(SP所要量!$AU$4:$AU$1001,$AS282,SP所要量!T$4:T$1001)</f>
        <v>0</v>
      </c>
      <c r="U282" s="138">
        <f>SUMIF(SP所要量!$AU$4:$AU$1001,$AS282,SP所要量!U$4:U$1001)</f>
        <v>0</v>
      </c>
      <c r="V282" s="138">
        <f>SUMIF(SP所要量!$AU$4:$AU$1001,$AS282,SP所要量!V$4:V$1001)</f>
        <v>0</v>
      </c>
      <c r="W282" s="138">
        <f>SUMIF(SP所要量!$AU$4:$AU$1001,$AS282,SP所要量!W$4:W$1001)</f>
        <v>0</v>
      </c>
      <c r="X282" s="138">
        <f>SUMIF(SP所要量!$AU$4:$AU$1001,$AS282,SP所要量!X$4:X$1001)</f>
        <v>0</v>
      </c>
      <c r="Y282" s="138">
        <f>SUMIF(SP所要量!$AU$4:$AU$1001,$AS282,SP所要量!Y$4:Y$1001)</f>
        <v>0</v>
      </c>
      <c r="Z282" s="138">
        <f>SUMIF(SP所要量!$AU$4:$AU$1001,$AS282,SP所要量!Z$4:Z$1001)</f>
        <v>0</v>
      </c>
      <c r="AA282" s="138">
        <f>SUMIF(SP所要量!$AU$4:$AU$1001,$AS282,SP所要量!AA$4:AA$1001)</f>
        <v>0</v>
      </c>
      <c r="AB282" s="138">
        <f>SUMIF(SP所要量!$AU$4:$AU$1001,$AS282,SP所要量!AB$4:AB$1001)</f>
        <v>0</v>
      </c>
      <c r="AC282" s="138">
        <f>SUMIF(SP所要量!$AU$4:$AU$1001,$AS282,SP所要量!AC$4:AC$1001)</f>
        <v>0</v>
      </c>
      <c r="AD282" s="138">
        <f>SUMIF(SP所要量!$AU$4:$AU$1001,$AS282,SP所要量!AD$4:AD$1001)</f>
        <v>0</v>
      </c>
      <c r="AE282" s="138">
        <f>SUMIF(SP所要量!$AU$4:$AU$1001,$AS282,SP所要量!AE$4:AE$1001)</f>
        <v>0</v>
      </c>
      <c r="AF282" s="138">
        <f>SUMIF(SP所要量!$AU$4:$AU$1001,$AS282,SP所要量!AF$4:AF$1001)</f>
        <v>0</v>
      </c>
      <c r="AG282" s="138">
        <f>SUMIF(SP所要量!$AU$4:$AU$1001,$AS282,SP所要量!AG$4:AG$1001)</f>
        <v>0</v>
      </c>
      <c r="AH282" s="138">
        <f>SUMIF(SP所要量!$AU$4:$AU$1001,$AS282,SP所要量!AH$4:AH$1001)</f>
        <v>0</v>
      </c>
      <c r="AI282" s="138">
        <f>SUMIF(SP所要量!$AU$4:$AU$1001,$AS282,SP所要量!AI$4:AI$1001)</f>
        <v>0</v>
      </c>
      <c r="AJ282" s="138">
        <f>SUMIF(SP所要量!$AU$4:$AU$1001,$AS282,SP所要量!AJ$4:AJ$1001)</f>
        <v>0</v>
      </c>
      <c r="AK282" s="138">
        <f>SUMIF(SP所要量!$AU$4:$AU$1001,$AS282,SP所要量!AK$4:AK$1001)</f>
        <v>0</v>
      </c>
      <c r="AL282" s="138">
        <f>SUMIF(SP所要量!$AU$4:$AU$1001,$AS282,SP所要量!AL$4:AL$1001)</f>
        <v>0</v>
      </c>
      <c r="AM282" s="139">
        <f>SUMIF(SP所要量!$AU$4:$AU$1001,$AS282,SP所要量!AM$4:AM$1001)</f>
        <v>0</v>
      </c>
      <c r="AS282" s="2" t="str">
        <f>IF($B281="CKD",0,$A281&amp;"_"&amp;"SP")</f>
        <v>50100MLA AA00XA_SP</v>
      </c>
      <c r="AT282" s="38"/>
      <c r="AU282" s="62"/>
      <c r="AW282" s="145"/>
      <c r="AX282" s="38"/>
      <c r="AY282" s="38"/>
      <c r="AZ282" s="38"/>
      <c r="BA282" s="38"/>
      <c r="BB282" s="38"/>
      <c r="BC282" s="38"/>
      <c r="BD282" s="38"/>
      <c r="BE282" s="38"/>
      <c r="BF282" s="38"/>
      <c r="BG282" s="38"/>
      <c r="BH282" s="38"/>
      <c r="BI282" s="38"/>
      <c r="BJ282" s="38"/>
      <c r="BK282" s="38"/>
      <c r="BL282" s="38"/>
      <c r="BM282" s="38"/>
      <c r="BN282" s="38"/>
      <c r="BO282" s="38"/>
      <c r="BP282" s="38"/>
      <c r="BQ282" s="38"/>
      <c r="BR282" s="38"/>
      <c r="BS282" s="38"/>
      <c r="BT282" s="38"/>
      <c r="BU282" s="38"/>
      <c r="BV282" s="38"/>
      <c r="BW282" s="38"/>
      <c r="BX282" s="38"/>
      <c r="BY282" s="38"/>
      <c r="BZ282" s="146"/>
      <c r="CB282" s="426">
        <f t="shared" si="595"/>
        <v>0</v>
      </c>
      <c r="CC282" s="273">
        <f t="shared" si="596"/>
        <v>0</v>
      </c>
      <c r="CD282" s="273">
        <f t="shared" si="597"/>
        <v>0</v>
      </c>
      <c r="CE282" s="274">
        <f t="shared" si="598"/>
        <v>0</v>
      </c>
      <c r="CG282" s="420">
        <v>0</v>
      </c>
      <c r="CH282" s="417">
        <v>0</v>
      </c>
      <c r="CI282" s="417">
        <v>0</v>
      </c>
      <c r="CJ282" s="421">
        <v>0</v>
      </c>
    </row>
    <row r="283" spans="1:88" x14ac:dyDescent="0.35">
      <c r="A283" s="119"/>
      <c r="B283" s="6"/>
      <c r="C283" s="120"/>
      <c r="D283" s="121"/>
      <c r="E283" s="115"/>
      <c r="F283" s="115"/>
      <c r="G283" s="116" t="s">
        <v>2131</v>
      </c>
      <c r="H283" s="117"/>
      <c r="I283" s="113">
        <f>SUM(K283:N283)</f>
        <v>167</v>
      </c>
      <c r="J283" s="126">
        <f>SUM(O283:AM283)</f>
        <v>932</v>
      </c>
      <c r="K283" s="113">
        <f t="shared" ref="K283:AM283" si="600">SUM(K281:K282)</f>
        <v>55</v>
      </c>
      <c r="L283" s="113">
        <f t="shared" si="600"/>
        <v>53</v>
      </c>
      <c r="M283" s="113">
        <f t="shared" si="600"/>
        <v>37</v>
      </c>
      <c r="N283" s="113">
        <f t="shared" si="600"/>
        <v>22</v>
      </c>
      <c r="O283" s="122">
        <f t="shared" si="600"/>
        <v>0</v>
      </c>
      <c r="P283" s="113">
        <f t="shared" si="600"/>
        <v>69</v>
      </c>
      <c r="Q283" s="113">
        <f t="shared" si="600"/>
        <v>67</v>
      </c>
      <c r="R283" s="113">
        <f t="shared" si="600"/>
        <v>67</v>
      </c>
      <c r="S283" s="113">
        <f t="shared" si="600"/>
        <v>65</v>
      </c>
      <c r="T283" s="113">
        <f t="shared" si="600"/>
        <v>41</v>
      </c>
      <c r="U283" s="113">
        <f t="shared" si="600"/>
        <v>40</v>
      </c>
      <c r="V283" s="113">
        <f t="shared" si="600"/>
        <v>33</v>
      </c>
      <c r="W283" s="113">
        <f t="shared" si="600"/>
        <v>35</v>
      </c>
      <c r="X283" s="113">
        <f t="shared" si="600"/>
        <v>33</v>
      </c>
      <c r="Y283" s="113">
        <f t="shared" si="600"/>
        <v>65</v>
      </c>
      <c r="Z283" s="113">
        <f t="shared" si="600"/>
        <v>65</v>
      </c>
      <c r="AA283" s="113">
        <f t="shared" si="600"/>
        <v>64</v>
      </c>
      <c r="AB283" s="113">
        <f t="shared" si="600"/>
        <v>66</v>
      </c>
      <c r="AC283" s="113">
        <f t="shared" si="600"/>
        <v>35</v>
      </c>
      <c r="AD283" s="113">
        <f t="shared" si="600"/>
        <v>25</v>
      </c>
      <c r="AE283" s="113">
        <f t="shared" si="600"/>
        <v>29</v>
      </c>
      <c r="AF283" s="113">
        <f t="shared" si="600"/>
        <v>15</v>
      </c>
      <c r="AG283" s="113">
        <f t="shared" si="600"/>
        <v>58</v>
      </c>
      <c r="AH283" s="113">
        <f t="shared" si="600"/>
        <v>60</v>
      </c>
      <c r="AI283" s="113">
        <f t="shared" si="600"/>
        <v>0</v>
      </c>
      <c r="AJ283" s="113">
        <f t="shared" si="600"/>
        <v>0</v>
      </c>
      <c r="AK283" s="113">
        <f t="shared" si="600"/>
        <v>0</v>
      </c>
      <c r="AL283" s="113">
        <f t="shared" si="600"/>
        <v>0</v>
      </c>
      <c r="AM283" s="118">
        <f t="shared" si="600"/>
        <v>0</v>
      </c>
      <c r="AS283" s="61"/>
      <c r="AT283" s="38"/>
      <c r="AU283" s="62"/>
      <c r="AW283" s="145"/>
      <c r="AX283" s="38"/>
      <c r="AY283" s="38"/>
      <c r="AZ283" s="38"/>
      <c r="BA283" s="38"/>
      <c r="BB283" s="38"/>
      <c r="BC283" s="38"/>
      <c r="BD283" s="38"/>
      <c r="BE283" s="38"/>
      <c r="BF283" s="38"/>
      <c r="BG283" s="38"/>
      <c r="BH283" s="38"/>
      <c r="BI283" s="38"/>
      <c r="BJ283" s="38"/>
      <c r="BK283" s="38"/>
      <c r="BL283" s="38"/>
      <c r="BM283" s="38"/>
      <c r="BN283" s="38"/>
      <c r="BO283" s="38"/>
      <c r="BP283" s="38"/>
      <c r="BQ283" s="38"/>
      <c r="BR283" s="38"/>
      <c r="BS283" s="38"/>
      <c r="BT283" s="38"/>
      <c r="BU283" s="38"/>
      <c r="BV283" s="38"/>
      <c r="BW283" s="38"/>
      <c r="BX283" s="38"/>
      <c r="BY283" s="38"/>
      <c r="BZ283" s="146"/>
      <c r="CB283" s="145"/>
      <c r="CC283" s="38"/>
      <c r="CD283" s="38"/>
      <c r="CE283" s="146"/>
      <c r="CG283" s="433">
        <v>55</v>
      </c>
      <c r="CH283" s="434">
        <v>53</v>
      </c>
      <c r="CI283" s="434">
        <v>37</v>
      </c>
      <c r="CJ283" s="435">
        <v>22</v>
      </c>
    </row>
    <row r="284" spans="1:88" x14ac:dyDescent="0.35">
      <c r="A284" s="48" t="s">
        <v>2088</v>
      </c>
      <c r="B284" s="6"/>
      <c r="C284" s="6"/>
      <c r="D284" s="22" t="s">
        <v>2058</v>
      </c>
      <c r="E284" s="304" t="s">
        <v>20</v>
      </c>
      <c r="F284" s="42"/>
      <c r="G284" s="25">
        <v>167</v>
      </c>
      <c r="H284" s="21" t="s">
        <v>2052</v>
      </c>
      <c r="I284" s="26">
        <v>2</v>
      </c>
      <c r="J284" s="24">
        <f t="shared" ref="J284:J286" ca="1" si="601">SUM(K284:AM284)</f>
        <v>991</v>
      </c>
      <c r="K284" s="24">
        <f t="shared" ref="K284:AM284" ca="1" si="602">IF(AND($H284="優先L",$I284&gt;0),OFFSET(K283,0,$I284),0)</f>
        <v>37</v>
      </c>
      <c r="L284" s="24">
        <f t="shared" ca="1" si="602"/>
        <v>22</v>
      </c>
      <c r="M284" s="24">
        <f t="shared" ca="1" si="602"/>
        <v>0</v>
      </c>
      <c r="N284" s="24">
        <f t="shared" ca="1" si="602"/>
        <v>69</v>
      </c>
      <c r="O284" s="24">
        <f t="shared" ca="1" si="602"/>
        <v>67</v>
      </c>
      <c r="P284" s="24">
        <f t="shared" ca="1" si="602"/>
        <v>67</v>
      </c>
      <c r="Q284" s="24">
        <f t="shared" ca="1" si="602"/>
        <v>65</v>
      </c>
      <c r="R284" s="24">
        <f t="shared" ca="1" si="602"/>
        <v>41</v>
      </c>
      <c r="S284" s="24">
        <f t="shared" ca="1" si="602"/>
        <v>40</v>
      </c>
      <c r="T284" s="24">
        <f t="shared" ca="1" si="602"/>
        <v>33</v>
      </c>
      <c r="U284" s="24">
        <f t="shared" ca="1" si="602"/>
        <v>35</v>
      </c>
      <c r="V284" s="24">
        <f t="shared" ca="1" si="602"/>
        <v>33</v>
      </c>
      <c r="W284" s="24">
        <f t="shared" ca="1" si="602"/>
        <v>65</v>
      </c>
      <c r="X284" s="24">
        <f t="shared" ca="1" si="602"/>
        <v>65</v>
      </c>
      <c r="Y284" s="24">
        <f t="shared" ca="1" si="602"/>
        <v>64</v>
      </c>
      <c r="Z284" s="24">
        <f t="shared" ca="1" si="602"/>
        <v>66</v>
      </c>
      <c r="AA284" s="24">
        <f t="shared" ca="1" si="602"/>
        <v>35</v>
      </c>
      <c r="AB284" s="24">
        <f t="shared" ca="1" si="602"/>
        <v>25</v>
      </c>
      <c r="AC284" s="24">
        <f t="shared" ca="1" si="602"/>
        <v>29</v>
      </c>
      <c r="AD284" s="24">
        <f t="shared" ca="1" si="602"/>
        <v>15</v>
      </c>
      <c r="AE284" s="24">
        <f t="shared" ca="1" si="602"/>
        <v>58</v>
      </c>
      <c r="AF284" s="24">
        <f t="shared" ca="1" si="602"/>
        <v>60</v>
      </c>
      <c r="AG284" s="24">
        <f t="shared" ca="1" si="602"/>
        <v>0</v>
      </c>
      <c r="AH284" s="24">
        <f t="shared" ca="1" si="602"/>
        <v>0</v>
      </c>
      <c r="AI284" s="24">
        <f t="shared" ca="1" si="602"/>
        <v>0</v>
      </c>
      <c r="AJ284" s="24">
        <f t="shared" ca="1" si="602"/>
        <v>0</v>
      </c>
      <c r="AK284" s="24">
        <f t="shared" ca="1" si="602"/>
        <v>0</v>
      </c>
      <c r="AL284" s="24">
        <f t="shared" ca="1" si="602"/>
        <v>0</v>
      </c>
      <c r="AM284" s="49">
        <f t="shared" ca="1" si="602"/>
        <v>0</v>
      </c>
      <c r="AS284" s="61"/>
      <c r="AT284" s="5" t="str">
        <f t="shared" ref="AT284" si="603">IF(G284&gt;0,E284,"")</f>
        <v>MC</v>
      </c>
      <c r="AU284" s="62"/>
      <c r="AW284" s="145"/>
      <c r="AX284" s="38"/>
      <c r="AY284" s="38"/>
      <c r="AZ284" s="38"/>
      <c r="BA284" s="38"/>
      <c r="BB284" s="38"/>
      <c r="BC284" s="38"/>
      <c r="BD284" s="38"/>
      <c r="BE284" s="38"/>
      <c r="BF284" s="38"/>
      <c r="BG284" s="38"/>
      <c r="BH284" s="38"/>
      <c r="BI284" s="38"/>
      <c r="BJ284" s="38"/>
      <c r="BK284" s="38"/>
      <c r="BL284" s="38"/>
      <c r="BM284" s="38"/>
      <c r="BN284" s="38"/>
      <c r="BO284" s="38"/>
      <c r="BP284" s="38"/>
      <c r="BQ284" s="38"/>
      <c r="BR284" s="38"/>
      <c r="BS284" s="38"/>
      <c r="BT284" s="38"/>
      <c r="BU284" s="38"/>
      <c r="BV284" s="38"/>
      <c r="BW284" s="38"/>
      <c r="BX284" s="38"/>
      <c r="BY284" s="38"/>
      <c r="BZ284" s="146"/>
      <c r="CB284" s="145"/>
      <c r="CC284" s="38"/>
      <c r="CD284" s="38"/>
      <c r="CE284" s="146"/>
      <c r="CG284" s="433">
        <v>37</v>
      </c>
      <c r="CH284" s="434">
        <v>22</v>
      </c>
      <c r="CI284" s="434">
        <v>0</v>
      </c>
      <c r="CJ284" s="435">
        <v>0</v>
      </c>
    </row>
    <row r="285" spans="1:88" x14ac:dyDescent="0.35">
      <c r="A285" s="50" t="str">
        <f>MID(A281,1,5)</f>
        <v>50100</v>
      </c>
      <c r="B285" s="6"/>
      <c r="C285" s="6"/>
      <c r="D285" s="6"/>
      <c r="E285" s="304" t="s">
        <v>78</v>
      </c>
      <c r="F285" s="42"/>
      <c r="G285" s="25"/>
      <c r="H285" s="21"/>
      <c r="I285" s="26"/>
      <c r="J285" s="24">
        <f t="shared" ca="1" si="601"/>
        <v>0</v>
      </c>
      <c r="K285" s="24">
        <f t="shared" ref="K285:AM285" ca="1" si="604">IF(AND($H285="優先L",$I285&gt;0),OFFSET(K283,0,$I285),0)</f>
        <v>0</v>
      </c>
      <c r="L285" s="24">
        <f t="shared" ca="1" si="604"/>
        <v>0</v>
      </c>
      <c r="M285" s="24">
        <f t="shared" ca="1" si="604"/>
        <v>0</v>
      </c>
      <c r="N285" s="24">
        <f t="shared" ca="1" si="604"/>
        <v>0</v>
      </c>
      <c r="O285" s="24">
        <f t="shared" ca="1" si="604"/>
        <v>0</v>
      </c>
      <c r="P285" s="24">
        <f t="shared" ca="1" si="604"/>
        <v>0</v>
      </c>
      <c r="Q285" s="24">
        <f t="shared" ca="1" si="604"/>
        <v>0</v>
      </c>
      <c r="R285" s="24">
        <f t="shared" ca="1" si="604"/>
        <v>0</v>
      </c>
      <c r="S285" s="24">
        <f t="shared" ca="1" si="604"/>
        <v>0</v>
      </c>
      <c r="T285" s="24">
        <f t="shared" ca="1" si="604"/>
        <v>0</v>
      </c>
      <c r="U285" s="24">
        <f t="shared" ca="1" si="604"/>
        <v>0</v>
      </c>
      <c r="V285" s="24">
        <f t="shared" ca="1" si="604"/>
        <v>0</v>
      </c>
      <c r="W285" s="24">
        <f t="shared" ca="1" si="604"/>
        <v>0</v>
      </c>
      <c r="X285" s="24">
        <f t="shared" ca="1" si="604"/>
        <v>0</v>
      </c>
      <c r="Y285" s="24">
        <f t="shared" ca="1" si="604"/>
        <v>0</v>
      </c>
      <c r="Z285" s="24">
        <f t="shared" ca="1" si="604"/>
        <v>0</v>
      </c>
      <c r="AA285" s="24">
        <f t="shared" ca="1" si="604"/>
        <v>0</v>
      </c>
      <c r="AB285" s="24">
        <f t="shared" ca="1" si="604"/>
        <v>0</v>
      </c>
      <c r="AC285" s="24">
        <f t="shared" ca="1" si="604"/>
        <v>0</v>
      </c>
      <c r="AD285" s="24">
        <f t="shared" ca="1" si="604"/>
        <v>0</v>
      </c>
      <c r="AE285" s="24">
        <f t="shared" ca="1" si="604"/>
        <v>0</v>
      </c>
      <c r="AF285" s="24">
        <f t="shared" ca="1" si="604"/>
        <v>0</v>
      </c>
      <c r="AG285" s="24">
        <f t="shared" ca="1" si="604"/>
        <v>0</v>
      </c>
      <c r="AH285" s="24">
        <f t="shared" ca="1" si="604"/>
        <v>0</v>
      </c>
      <c r="AI285" s="24">
        <f t="shared" ca="1" si="604"/>
        <v>0</v>
      </c>
      <c r="AJ285" s="24">
        <f t="shared" ca="1" si="604"/>
        <v>0</v>
      </c>
      <c r="AK285" s="24">
        <f t="shared" ca="1" si="604"/>
        <v>0</v>
      </c>
      <c r="AL285" s="24">
        <f t="shared" ca="1" si="604"/>
        <v>0</v>
      </c>
      <c r="AM285" s="49">
        <f t="shared" ca="1" si="604"/>
        <v>0</v>
      </c>
      <c r="AS285" s="61"/>
      <c r="AT285" s="6" t="str">
        <f t="shared" si="537"/>
        <v/>
      </c>
      <c r="AU285" s="62"/>
      <c r="AW285" s="145"/>
      <c r="AX285" s="38"/>
      <c r="AY285" s="38"/>
      <c r="AZ285" s="38"/>
      <c r="BA285" s="38"/>
      <c r="BB285" s="38"/>
      <c r="BC285" s="38"/>
      <c r="BD285" s="38"/>
      <c r="BE285" s="38"/>
      <c r="BF285" s="38"/>
      <c r="BG285" s="38"/>
      <c r="BH285" s="38"/>
      <c r="BI285" s="38"/>
      <c r="BJ285" s="38"/>
      <c r="BK285" s="38"/>
      <c r="BL285" s="38"/>
      <c r="BM285" s="38"/>
      <c r="BN285" s="38"/>
      <c r="BO285" s="38"/>
      <c r="BP285" s="38"/>
      <c r="BQ285" s="38"/>
      <c r="BR285" s="38"/>
      <c r="BS285" s="38"/>
      <c r="BT285" s="38"/>
      <c r="BU285" s="38"/>
      <c r="BV285" s="38"/>
      <c r="BW285" s="38"/>
      <c r="BX285" s="38"/>
      <c r="BY285" s="38"/>
      <c r="BZ285" s="146"/>
      <c r="CB285" s="145"/>
      <c r="CC285" s="38"/>
      <c r="CD285" s="38"/>
      <c r="CE285" s="146"/>
      <c r="CG285" s="433">
        <v>0</v>
      </c>
      <c r="CH285" s="434">
        <v>0</v>
      </c>
      <c r="CI285" s="434">
        <v>0</v>
      </c>
      <c r="CJ285" s="435">
        <v>0</v>
      </c>
    </row>
    <row r="286" spans="1:88" x14ac:dyDescent="0.35">
      <c r="A286" s="50" t="str">
        <f>MID(A281,6,3)&amp;"-"&amp;MID(A281,10,4)</f>
        <v>MLA-AA00</v>
      </c>
      <c r="B286" s="6"/>
      <c r="C286" s="6"/>
      <c r="D286" s="7"/>
      <c r="E286" s="304" t="s">
        <v>79</v>
      </c>
      <c r="F286" s="42"/>
      <c r="G286" s="25">
        <v>167</v>
      </c>
      <c r="H286" s="21" t="s">
        <v>2067</v>
      </c>
      <c r="I286" s="26">
        <v>2</v>
      </c>
      <c r="J286" s="24">
        <f t="shared" ca="1" si="601"/>
        <v>0</v>
      </c>
      <c r="K286" s="24">
        <f t="shared" ref="K286:AM286" ca="1" si="605">IF(AND($H286="優先L",$I286&gt;0),OFFSET(K283,0,$I286),0)</f>
        <v>0</v>
      </c>
      <c r="L286" s="24">
        <f t="shared" ca="1" si="605"/>
        <v>0</v>
      </c>
      <c r="M286" s="24">
        <f t="shared" ca="1" si="605"/>
        <v>0</v>
      </c>
      <c r="N286" s="24">
        <f t="shared" ca="1" si="605"/>
        <v>0</v>
      </c>
      <c r="O286" s="24">
        <f t="shared" ca="1" si="605"/>
        <v>0</v>
      </c>
      <c r="P286" s="24">
        <f t="shared" ca="1" si="605"/>
        <v>0</v>
      </c>
      <c r="Q286" s="24">
        <f t="shared" ca="1" si="605"/>
        <v>0</v>
      </c>
      <c r="R286" s="24">
        <f t="shared" ca="1" si="605"/>
        <v>0</v>
      </c>
      <c r="S286" s="24">
        <f t="shared" ca="1" si="605"/>
        <v>0</v>
      </c>
      <c r="T286" s="24">
        <f t="shared" ca="1" si="605"/>
        <v>0</v>
      </c>
      <c r="U286" s="24">
        <f t="shared" ca="1" si="605"/>
        <v>0</v>
      </c>
      <c r="V286" s="24">
        <f t="shared" ca="1" si="605"/>
        <v>0</v>
      </c>
      <c r="W286" s="24">
        <f t="shared" ca="1" si="605"/>
        <v>0</v>
      </c>
      <c r="X286" s="24">
        <f t="shared" ca="1" si="605"/>
        <v>0</v>
      </c>
      <c r="Y286" s="24">
        <f t="shared" ca="1" si="605"/>
        <v>0</v>
      </c>
      <c r="Z286" s="24">
        <f t="shared" ca="1" si="605"/>
        <v>0</v>
      </c>
      <c r="AA286" s="24">
        <f t="shared" ca="1" si="605"/>
        <v>0</v>
      </c>
      <c r="AB286" s="24">
        <f t="shared" ca="1" si="605"/>
        <v>0</v>
      </c>
      <c r="AC286" s="24">
        <f t="shared" ca="1" si="605"/>
        <v>0</v>
      </c>
      <c r="AD286" s="24">
        <f t="shared" ca="1" si="605"/>
        <v>0</v>
      </c>
      <c r="AE286" s="24">
        <f t="shared" ca="1" si="605"/>
        <v>0</v>
      </c>
      <c r="AF286" s="24">
        <f t="shared" ca="1" si="605"/>
        <v>0</v>
      </c>
      <c r="AG286" s="24">
        <f t="shared" ca="1" si="605"/>
        <v>0</v>
      </c>
      <c r="AH286" s="24">
        <f t="shared" ca="1" si="605"/>
        <v>0</v>
      </c>
      <c r="AI286" s="24">
        <f t="shared" ca="1" si="605"/>
        <v>0</v>
      </c>
      <c r="AJ286" s="24">
        <f t="shared" ca="1" si="605"/>
        <v>0</v>
      </c>
      <c r="AK286" s="24">
        <f t="shared" ca="1" si="605"/>
        <v>0</v>
      </c>
      <c r="AL286" s="24">
        <f t="shared" ca="1" si="605"/>
        <v>0</v>
      </c>
      <c r="AM286" s="49">
        <f t="shared" ca="1" si="605"/>
        <v>0</v>
      </c>
      <c r="AS286" s="61"/>
      <c r="AT286" s="7" t="str">
        <f t="shared" si="537"/>
        <v>マルチ</v>
      </c>
      <c r="AU286" s="62"/>
      <c r="AW286" s="145"/>
      <c r="AX286" s="38"/>
      <c r="AY286" s="38"/>
      <c r="AZ286" s="38"/>
      <c r="BA286" s="38"/>
      <c r="BB286" s="38"/>
      <c r="BC286" s="38"/>
      <c r="BD286" s="38"/>
      <c r="BE286" s="38"/>
      <c r="BF286" s="38"/>
      <c r="BG286" s="38"/>
      <c r="BH286" s="38"/>
      <c r="BI286" s="38"/>
      <c r="BJ286" s="38"/>
      <c r="BK286" s="38"/>
      <c r="BL286" s="38"/>
      <c r="BM286" s="38"/>
      <c r="BN286" s="38"/>
      <c r="BO286" s="38"/>
      <c r="BP286" s="38"/>
      <c r="BQ286" s="38"/>
      <c r="BR286" s="38"/>
      <c r="BS286" s="38"/>
      <c r="BT286" s="38"/>
      <c r="BU286" s="38"/>
      <c r="BV286" s="38"/>
      <c r="BW286" s="38"/>
      <c r="BX286" s="38"/>
      <c r="BY286" s="38"/>
      <c r="BZ286" s="146"/>
      <c r="CB286" s="145"/>
      <c r="CC286" s="38"/>
      <c r="CD286" s="38"/>
      <c r="CE286" s="146"/>
      <c r="CG286" s="433">
        <v>0</v>
      </c>
      <c r="CH286" s="434">
        <v>0</v>
      </c>
      <c r="CI286" s="434">
        <v>0</v>
      </c>
      <c r="CJ286" s="435">
        <v>0</v>
      </c>
    </row>
    <row r="287" spans="1:88" x14ac:dyDescent="0.35">
      <c r="A287" s="48"/>
      <c r="B287" s="6"/>
      <c r="C287" s="6"/>
      <c r="D287" s="22" t="s">
        <v>2132</v>
      </c>
      <c r="E287" s="2" t="str">
        <f>E284</f>
        <v>MC</v>
      </c>
      <c r="F287" s="5"/>
      <c r="G287" s="5"/>
      <c r="H287" s="27" t="s">
        <v>2055</v>
      </c>
      <c r="I287" s="5"/>
      <c r="J287" s="550">
        <f>SUM(K287:AM289)</f>
        <v>0</v>
      </c>
      <c r="K287" s="29"/>
      <c r="L287" s="29"/>
      <c r="M287" s="29"/>
      <c r="N287" s="29"/>
      <c r="O287" s="29"/>
      <c r="P287" s="29"/>
      <c r="Q287" s="29"/>
      <c r="R287" s="29"/>
      <c r="S287" s="29"/>
      <c r="T287" s="29"/>
      <c r="U287" s="29"/>
      <c r="V287" s="29"/>
      <c r="W287" s="29"/>
      <c r="X287" s="29"/>
      <c r="Y287" s="29"/>
      <c r="Z287" s="29"/>
      <c r="AA287" s="29"/>
      <c r="AB287" s="29"/>
      <c r="AC287" s="29"/>
      <c r="AD287" s="29"/>
      <c r="AE287" s="29"/>
      <c r="AF287" s="29"/>
      <c r="AG287" s="29"/>
      <c r="AH287" s="29"/>
      <c r="AI287" s="29"/>
      <c r="AJ287" s="29"/>
      <c r="AK287" s="29"/>
      <c r="AL287" s="29"/>
      <c r="AM287" s="51"/>
      <c r="AS287" s="61"/>
      <c r="AT287" s="38"/>
      <c r="AU287" s="62"/>
      <c r="AW287" s="145"/>
      <c r="AX287" s="38"/>
      <c r="AY287" s="38"/>
      <c r="AZ287" s="38"/>
      <c r="BA287" s="38"/>
      <c r="BB287" s="38"/>
      <c r="BC287" s="38"/>
      <c r="BD287" s="38"/>
      <c r="BE287" s="38"/>
      <c r="BF287" s="38"/>
      <c r="BG287" s="38"/>
      <c r="BH287" s="38"/>
      <c r="BI287" s="38"/>
      <c r="BJ287" s="38"/>
      <c r="BK287" s="38"/>
      <c r="BL287" s="38"/>
      <c r="BM287" s="38"/>
      <c r="BN287" s="38"/>
      <c r="BO287" s="38"/>
      <c r="BP287" s="38"/>
      <c r="BQ287" s="38"/>
      <c r="BR287" s="38"/>
      <c r="BS287" s="38"/>
      <c r="BT287" s="38"/>
      <c r="BU287" s="38"/>
      <c r="BV287" s="38"/>
      <c r="BW287" s="38"/>
      <c r="BX287" s="38"/>
      <c r="BY287" s="38"/>
      <c r="BZ287" s="146"/>
      <c r="CB287" s="145"/>
      <c r="CC287" s="38"/>
      <c r="CD287" s="38"/>
      <c r="CE287" s="146"/>
      <c r="CG287" s="430"/>
      <c r="CH287" s="9"/>
      <c r="CI287" s="9"/>
      <c r="CJ287" s="431"/>
    </row>
    <row r="288" spans="1:88" x14ac:dyDescent="0.35">
      <c r="A288" s="48"/>
      <c r="B288" s="7"/>
      <c r="C288" s="7"/>
      <c r="D288" s="444" t="s">
        <v>2376</v>
      </c>
      <c r="E288" s="2" t="str">
        <f>E285</f>
        <v>溶接1</v>
      </c>
      <c r="F288" s="6"/>
      <c r="G288" s="6"/>
      <c r="H288" s="27"/>
      <c r="I288" s="6"/>
      <c r="J288" s="551"/>
      <c r="K288" s="30"/>
      <c r="L288" s="30"/>
      <c r="M288" s="30"/>
      <c r="N288" s="30"/>
      <c r="O288" s="30"/>
      <c r="P288" s="30"/>
      <c r="Q288" s="30"/>
      <c r="R288" s="30"/>
      <c r="S288" s="30"/>
      <c r="T288" s="30"/>
      <c r="U288" s="30"/>
      <c r="V288" s="30"/>
      <c r="W288" s="30"/>
      <c r="X288" s="30"/>
      <c r="Y288" s="30"/>
      <c r="Z288" s="30"/>
      <c r="AA288" s="30"/>
      <c r="AB288" s="30"/>
      <c r="AC288" s="30"/>
      <c r="AD288" s="30"/>
      <c r="AE288" s="30"/>
      <c r="AF288" s="30"/>
      <c r="AG288" s="30"/>
      <c r="AH288" s="30"/>
      <c r="AI288" s="30"/>
      <c r="AJ288" s="30"/>
      <c r="AK288" s="30"/>
      <c r="AL288" s="30"/>
      <c r="AM288" s="52"/>
      <c r="AS288" s="61"/>
      <c r="AT288" s="38"/>
      <c r="AU288" s="62"/>
      <c r="AW288" s="145"/>
      <c r="AX288" s="38"/>
      <c r="AY288" s="38"/>
      <c r="AZ288" s="38"/>
      <c r="BA288" s="38"/>
      <c r="BB288" s="38"/>
      <c r="BC288" s="38"/>
      <c r="BD288" s="38"/>
      <c r="BE288" s="38"/>
      <c r="BF288" s="38"/>
      <c r="BG288" s="38"/>
      <c r="BH288" s="38"/>
      <c r="BI288" s="38"/>
      <c r="BJ288" s="38"/>
      <c r="BK288" s="38"/>
      <c r="BL288" s="38"/>
      <c r="BM288" s="38"/>
      <c r="BN288" s="38"/>
      <c r="BO288" s="38"/>
      <c r="BP288" s="38"/>
      <c r="BQ288" s="38"/>
      <c r="BR288" s="38"/>
      <c r="BS288" s="38"/>
      <c r="BT288" s="38"/>
      <c r="BU288" s="38"/>
      <c r="BV288" s="38"/>
      <c r="BW288" s="38"/>
      <c r="BX288" s="38"/>
      <c r="BY288" s="38"/>
      <c r="BZ288" s="146"/>
      <c r="CB288" s="145"/>
      <c r="CC288" s="38"/>
      <c r="CD288" s="38"/>
      <c r="CE288" s="146"/>
      <c r="CG288" s="430"/>
      <c r="CH288" s="9"/>
      <c r="CI288" s="9"/>
      <c r="CJ288" s="431"/>
    </row>
    <row r="289" spans="1:88" x14ac:dyDescent="0.35">
      <c r="A289" s="399">
        <f>COUNTIF(AT284:AT286,B289)</f>
        <v>1</v>
      </c>
      <c r="B289" s="308" t="str">
        <f>設定!$F$4</f>
        <v>MC</v>
      </c>
      <c r="C289" s="308" t="str">
        <f>IF(COUNTIF('PLAN-MC'!$AO$6:$AO$117,B289&amp;"_"&amp;A281&amp;"_"&amp;B281)&gt;0,"計画コード有",IF(COUNTIF('PLAN-MC'!$AO$6:$AO$117,B289&amp;"_"&amp;A281&amp;"_"&amp;B281)&gt;1,"ﾀﾞﾌﾞﾘ有","未反映"))</f>
        <v>計画コード有</v>
      </c>
      <c r="D289" s="7"/>
      <c r="E289" s="2" t="str">
        <f>E286</f>
        <v>マルチ</v>
      </c>
      <c r="F289" s="7"/>
      <c r="G289" s="7"/>
      <c r="H289" s="27"/>
      <c r="I289" s="7"/>
      <c r="J289" s="552"/>
      <c r="K289" s="31"/>
      <c r="L289" s="31"/>
      <c r="M289" s="31"/>
      <c r="N289" s="31"/>
      <c r="O289" s="31"/>
      <c r="P289" s="31"/>
      <c r="Q289" s="31"/>
      <c r="R289" s="31"/>
      <c r="S289" s="31"/>
      <c r="T289" s="31"/>
      <c r="U289" s="31"/>
      <c r="V289" s="31"/>
      <c r="W289" s="31"/>
      <c r="X289" s="31"/>
      <c r="Y289" s="31"/>
      <c r="Z289" s="31"/>
      <c r="AA289" s="31"/>
      <c r="AB289" s="31"/>
      <c r="AC289" s="31"/>
      <c r="AD289" s="31"/>
      <c r="AE289" s="31"/>
      <c r="AF289" s="31"/>
      <c r="AG289" s="31"/>
      <c r="AH289" s="31"/>
      <c r="AI289" s="31"/>
      <c r="AJ289" s="31"/>
      <c r="AK289" s="31"/>
      <c r="AL289" s="31"/>
      <c r="AM289" s="53"/>
      <c r="AS289" s="61"/>
      <c r="AT289" s="38"/>
      <c r="AU289" s="62"/>
      <c r="AW289" s="145"/>
      <c r="AX289" s="38"/>
      <c r="AY289" s="38"/>
      <c r="AZ289" s="38"/>
      <c r="BA289" s="38"/>
      <c r="BB289" s="38"/>
      <c r="BC289" s="38"/>
      <c r="BD289" s="38"/>
      <c r="BE289" s="38"/>
      <c r="BF289" s="38"/>
      <c r="BG289" s="38"/>
      <c r="BH289" s="38"/>
      <c r="BI289" s="38"/>
      <c r="BJ289" s="38"/>
      <c r="BK289" s="38"/>
      <c r="BL289" s="38"/>
      <c r="BM289" s="38"/>
      <c r="BN289" s="38"/>
      <c r="BO289" s="38"/>
      <c r="BP289" s="38"/>
      <c r="BQ289" s="38"/>
      <c r="BR289" s="38"/>
      <c r="BS289" s="38"/>
      <c r="BT289" s="38"/>
      <c r="BU289" s="38"/>
      <c r="BV289" s="38"/>
      <c r="BW289" s="38"/>
      <c r="BX289" s="38"/>
      <c r="BY289" s="38"/>
      <c r="BZ289" s="146"/>
      <c r="CB289" s="145"/>
      <c r="CC289" s="38"/>
      <c r="CD289" s="38"/>
      <c r="CE289" s="146"/>
      <c r="CG289" s="430"/>
      <c r="CH289" s="9"/>
      <c r="CI289" s="9"/>
      <c r="CJ289" s="431"/>
    </row>
    <row r="290" spans="1:88" x14ac:dyDescent="0.35">
      <c r="A290" s="399">
        <f>COUNTIF(AT284:AT286,B290)</f>
        <v>0</v>
      </c>
      <c r="B290" s="308" t="str">
        <f>設定!$F$5</f>
        <v>溶接1</v>
      </c>
      <c r="C290" s="308" t="str">
        <f>IF(COUNTIF('PLAN-溶接1'!$AO$6:$AO$108,B290&amp;"_"&amp;A281&amp;"_"&amp;B281)&gt;0,"計画コード有",IF(COUNTIF('PLAN-溶接1'!$AO$6:$AO$108,B290&amp;"_"&amp;A281&amp;"_"&amp;B281)&gt;1,"ﾀﾞﾌﾞﾘ有","未反映"))</f>
        <v>未反映</v>
      </c>
      <c r="D290" s="22" t="s">
        <v>2133</v>
      </c>
      <c r="E290" s="2" t="str">
        <f>E284</f>
        <v>MC</v>
      </c>
      <c r="F290" s="5"/>
      <c r="G290" s="5"/>
      <c r="H290" s="27" t="s">
        <v>2055</v>
      </c>
      <c r="I290" s="5"/>
      <c r="J290" s="32">
        <f t="shared" ref="J290:J295" si="606">SUM(K290:AM290)</f>
        <v>0</v>
      </c>
      <c r="K290" s="441">
        <f>CB290</f>
        <v>0</v>
      </c>
      <c r="L290" s="441">
        <f t="shared" ref="L290:L292" si="607">CC290</f>
        <v>0</v>
      </c>
      <c r="M290" s="441">
        <f t="shared" ref="M290:M292" si="608">CD290</f>
        <v>0</v>
      </c>
      <c r="N290" s="441">
        <f t="shared" ref="N290:N292" si="609">CE290</f>
        <v>0</v>
      </c>
      <c r="O290" s="29"/>
      <c r="P290" s="29"/>
      <c r="Q290" s="29"/>
      <c r="R290" s="29"/>
      <c r="S290" s="29"/>
      <c r="T290" s="29"/>
      <c r="U290" s="29"/>
      <c r="V290" s="29"/>
      <c r="W290" s="29"/>
      <c r="X290" s="29"/>
      <c r="Y290" s="29"/>
      <c r="Z290" s="29"/>
      <c r="AA290" s="29"/>
      <c r="AB290" s="29"/>
      <c r="AC290" s="29"/>
      <c r="AD290" s="29"/>
      <c r="AE290" s="29"/>
      <c r="AF290" s="29"/>
      <c r="AG290" s="29"/>
      <c r="AH290" s="29"/>
      <c r="AI290" s="29"/>
      <c r="AJ290" s="29"/>
      <c r="AK290" s="29"/>
      <c r="AL290" s="29"/>
      <c r="AM290" s="51"/>
      <c r="AS290" s="61"/>
      <c r="AT290" s="38"/>
      <c r="AU290" s="62"/>
      <c r="AW290" s="145"/>
      <c r="AX290" s="38"/>
      <c r="AY290" s="38"/>
      <c r="AZ290" s="38"/>
      <c r="BA290" s="38"/>
      <c r="BB290" s="38"/>
      <c r="BC290" s="38"/>
      <c r="BD290" s="38"/>
      <c r="BE290" s="38"/>
      <c r="BF290" s="38"/>
      <c r="BG290" s="38"/>
      <c r="BH290" s="38"/>
      <c r="BI290" s="38"/>
      <c r="BJ290" s="38"/>
      <c r="BK290" s="38"/>
      <c r="BL290" s="38"/>
      <c r="BM290" s="38"/>
      <c r="BN290" s="38"/>
      <c r="BO290" s="38"/>
      <c r="BP290" s="38"/>
      <c r="BQ290" s="38"/>
      <c r="BR290" s="38"/>
      <c r="BS290" s="38"/>
      <c r="BT290" s="38"/>
      <c r="BU290" s="38"/>
      <c r="BV290" s="38"/>
      <c r="BW290" s="38"/>
      <c r="BX290" s="38"/>
      <c r="BY290" s="38"/>
      <c r="BZ290" s="146"/>
      <c r="CB290" s="427">
        <f t="shared" ref="CB290:CB292" si="610">CG287+CG290</f>
        <v>0</v>
      </c>
      <c r="CC290" s="428">
        <f t="shared" ref="CC290:CC292" si="611">CH287+CH290</f>
        <v>0</v>
      </c>
      <c r="CD290" s="428">
        <f t="shared" ref="CD290:CD292" si="612">CI287+CI290</f>
        <v>0</v>
      </c>
      <c r="CE290" s="429">
        <f t="shared" ref="CE290:CE292" si="613">CJ287+CJ290</f>
        <v>0</v>
      </c>
      <c r="CG290" s="430"/>
      <c r="CH290" s="9"/>
      <c r="CI290" s="9"/>
      <c r="CJ290" s="431"/>
    </row>
    <row r="291" spans="1:88" x14ac:dyDescent="0.35">
      <c r="A291" s="399">
        <f>COUNTIF(AT284:AT286,B291)</f>
        <v>1</v>
      </c>
      <c r="B291" s="308" t="str">
        <f>設定!$F$6</f>
        <v>マルチ</v>
      </c>
      <c r="C291" s="308" t="str">
        <f>IF(COUNTIF('PLAN-マルチ'!$AO$29:$AO$125,B291&amp;"_"&amp;A281&amp;"_"&amp;B281)&gt;0,"計画コード有",IF(COUNTIF('PLAN-マルチ'!$AO$29:$AO$125,B291&amp;"_"&amp;A281&amp;"_"&amp;B281)&gt;1,"ﾀﾞﾌﾞﾘ有","未反映"))</f>
        <v>計画コード有</v>
      </c>
      <c r="D291" s="445" t="s">
        <v>2377</v>
      </c>
      <c r="E291" s="2" t="str">
        <f>E285</f>
        <v>溶接1</v>
      </c>
      <c r="F291" s="6"/>
      <c r="G291" s="6"/>
      <c r="H291" s="27"/>
      <c r="I291" s="6"/>
      <c r="J291" s="33">
        <f t="shared" si="606"/>
        <v>0</v>
      </c>
      <c r="K291" s="442">
        <f t="shared" ref="K291:K292" si="614">CB291</f>
        <v>0</v>
      </c>
      <c r="L291" s="442">
        <f t="shared" si="607"/>
        <v>0</v>
      </c>
      <c r="M291" s="442">
        <f t="shared" si="608"/>
        <v>0</v>
      </c>
      <c r="N291" s="442">
        <f t="shared" si="609"/>
        <v>0</v>
      </c>
      <c r="O291" s="30"/>
      <c r="P291" s="30"/>
      <c r="Q291" s="30"/>
      <c r="R291" s="30"/>
      <c r="S291" s="30"/>
      <c r="T291" s="30"/>
      <c r="U291" s="30"/>
      <c r="V291" s="30"/>
      <c r="W291" s="30"/>
      <c r="X291" s="30"/>
      <c r="Y291" s="30"/>
      <c r="Z291" s="30"/>
      <c r="AA291" s="30"/>
      <c r="AB291" s="30"/>
      <c r="AC291" s="30"/>
      <c r="AD291" s="30"/>
      <c r="AE291" s="30"/>
      <c r="AF291" s="30"/>
      <c r="AG291" s="30"/>
      <c r="AH291" s="30"/>
      <c r="AI291" s="30"/>
      <c r="AJ291" s="30"/>
      <c r="AK291" s="30"/>
      <c r="AL291" s="30"/>
      <c r="AM291" s="52"/>
      <c r="AS291" s="61"/>
      <c r="AT291" s="38"/>
      <c r="AU291" s="62"/>
      <c r="AW291" s="145"/>
      <c r="AX291" s="38"/>
      <c r="AY291" s="38"/>
      <c r="AZ291" s="38"/>
      <c r="BA291" s="38"/>
      <c r="BB291" s="38"/>
      <c r="BC291" s="38"/>
      <c r="BD291" s="38"/>
      <c r="BE291" s="38"/>
      <c r="BF291" s="38"/>
      <c r="BG291" s="38"/>
      <c r="BH291" s="38"/>
      <c r="BI291" s="38"/>
      <c r="BJ291" s="38"/>
      <c r="BK291" s="38"/>
      <c r="BL291" s="38"/>
      <c r="BM291" s="38"/>
      <c r="BN291" s="38"/>
      <c r="BO291" s="38"/>
      <c r="BP291" s="38"/>
      <c r="BQ291" s="38"/>
      <c r="BR291" s="38"/>
      <c r="BS291" s="38"/>
      <c r="BT291" s="38"/>
      <c r="BU291" s="38"/>
      <c r="BV291" s="38"/>
      <c r="BW291" s="38"/>
      <c r="BX291" s="38"/>
      <c r="BY291" s="38"/>
      <c r="BZ291" s="146"/>
      <c r="CB291" s="427">
        <f t="shared" si="610"/>
        <v>0</v>
      </c>
      <c r="CC291" s="428">
        <f t="shared" si="611"/>
        <v>0</v>
      </c>
      <c r="CD291" s="428">
        <f t="shared" si="612"/>
        <v>0</v>
      </c>
      <c r="CE291" s="429">
        <f t="shared" si="613"/>
        <v>0</v>
      </c>
      <c r="CG291" s="430"/>
      <c r="CH291" s="9"/>
      <c r="CI291" s="9"/>
      <c r="CJ291" s="431"/>
    </row>
    <row r="292" spans="1:88" x14ac:dyDescent="0.35">
      <c r="A292" s="399">
        <f>COUNTIF(AT284:AT286,B292)</f>
        <v>0</v>
      </c>
      <c r="B292" s="308" t="str">
        <f>設定!$F$7</f>
        <v>50号機</v>
      </c>
      <c r="C292" s="308" t="str">
        <f>IF(COUNTIF('PLAN-SUB'!$AO$6:$AO$87,B292&amp;"_"&amp;A281&amp;"_"&amp;B281)&gt;0,"計画コード有",IF(COUNTIF('PLAN-SUB'!$AO$6:$AO$87,B292&amp;"_"&amp;A281&amp;"_"&amp;B281)&gt;1,"ﾀﾞﾌﾞﾘ有","未反映"))</f>
        <v>未反映</v>
      </c>
      <c r="D292" s="7"/>
      <c r="E292" s="2" t="str">
        <f>E286</f>
        <v>マルチ</v>
      </c>
      <c r="F292" s="7"/>
      <c r="G292" s="7"/>
      <c r="H292" s="27"/>
      <c r="I292" s="7"/>
      <c r="J292" s="34">
        <f t="shared" si="606"/>
        <v>0</v>
      </c>
      <c r="K292" s="443">
        <f t="shared" si="614"/>
        <v>0</v>
      </c>
      <c r="L292" s="443">
        <f t="shared" si="607"/>
        <v>0</v>
      </c>
      <c r="M292" s="443">
        <f t="shared" si="608"/>
        <v>0</v>
      </c>
      <c r="N292" s="443">
        <f t="shared" si="609"/>
        <v>0</v>
      </c>
      <c r="O292" s="31"/>
      <c r="P292" s="31"/>
      <c r="Q292" s="31"/>
      <c r="R292" s="31"/>
      <c r="S292" s="31"/>
      <c r="T292" s="31"/>
      <c r="U292" s="31"/>
      <c r="V292" s="31"/>
      <c r="W292" s="31"/>
      <c r="X292" s="31"/>
      <c r="Y292" s="31"/>
      <c r="Z292" s="31"/>
      <c r="AA292" s="31"/>
      <c r="AB292" s="31"/>
      <c r="AC292" s="31"/>
      <c r="AD292" s="31"/>
      <c r="AE292" s="31"/>
      <c r="AF292" s="31"/>
      <c r="AG292" s="31"/>
      <c r="AH292" s="31"/>
      <c r="AI292" s="31"/>
      <c r="AJ292" s="31"/>
      <c r="AK292" s="31"/>
      <c r="AL292" s="31"/>
      <c r="AM292" s="53"/>
      <c r="AS292" s="61"/>
      <c r="AT292" s="38"/>
      <c r="AU292" s="62"/>
      <c r="AW292" s="145"/>
      <c r="AX292" s="38"/>
      <c r="AY292" s="38"/>
      <c r="AZ292" s="38"/>
      <c r="BA292" s="38"/>
      <c r="BB292" s="38"/>
      <c r="BC292" s="38"/>
      <c r="BD292" s="38"/>
      <c r="BE292" s="38"/>
      <c r="BF292" s="38"/>
      <c r="BG292" s="38"/>
      <c r="BH292" s="38"/>
      <c r="BI292" s="38"/>
      <c r="BJ292" s="38"/>
      <c r="BK292" s="38"/>
      <c r="BL292" s="38"/>
      <c r="BM292" s="38"/>
      <c r="BN292" s="38"/>
      <c r="BO292" s="38"/>
      <c r="BP292" s="38"/>
      <c r="BQ292" s="38"/>
      <c r="BR292" s="38"/>
      <c r="BS292" s="38"/>
      <c r="BT292" s="38"/>
      <c r="BU292" s="38"/>
      <c r="BV292" s="38"/>
      <c r="BW292" s="38"/>
      <c r="BX292" s="38"/>
      <c r="BY292" s="38"/>
      <c r="BZ292" s="146"/>
      <c r="CB292" s="427">
        <f t="shared" si="610"/>
        <v>0</v>
      </c>
      <c r="CC292" s="428">
        <f t="shared" si="611"/>
        <v>0</v>
      </c>
      <c r="CD292" s="428">
        <f t="shared" si="612"/>
        <v>0</v>
      </c>
      <c r="CE292" s="429">
        <f t="shared" si="613"/>
        <v>0</v>
      </c>
      <c r="CG292" s="430"/>
      <c r="CH292" s="9"/>
      <c r="CI292" s="9"/>
      <c r="CJ292" s="431"/>
    </row>
    <row r="293" spans="1:88" x14ac:dyDescent="0.35">
      <c r="A293" s="399">
        <f>COUNTIF(AT284:AT286,B293)</f>
        <v>0</v>
      </c>
      <c r="B293" s="308" t="str">
        <f>設定!$F$8</f>
        <v>RF,S/A</v>
      </c>
      <c r="C293" s="308" t="str">
        <f>IF(COUNTIF('PLAN-SUB'!$AO$6:$AO$87,B293&amp;"_"&amp;A281&amp;"_"&amp;B281)&gt;0,"計画コード有",IF(COUNTIF('PLAN-SUB'!$AO$6:$AO$87,B293&amp;"_"&amp;A281&amp;"_"&amp;B281)&gt;1,"ﾀﾞﾌﾞﾘ有","未反映"))</f>
        <v>未反映</v>
      </c>
      <c r="D293" s="22" t="s">
        <v>2059</v>
      </c>
      <c r="E293" s="2" t="str">
        <f t="shared" ref="E293:G295" si="615">E284</f>
        <v>MC</v>
      </c>
      <c r="F293" s="43">
        <f t="shared" si="615"/>
        <v>0</v>
      </c>
      <c r="G293" s="28">
        <f t="shared" si="615"/>
        <v>167</v>
      </c>
      <c r="H293" s="5"/>
      <c r="I293" s="5"/>
      <c r="J293" s="32">
        <f t="shared" ca="1" si="606"/>
        <v>991</v>
      </c>
      <c r="K293" s="32">
        <f ca="1">K284+K287+K290</f>
        <v>37</v>
      </c>
      <c r="L293" s="32">
        <f ca="1">L284+L287+L290</f>
        <v>22</v>
      </c>
      <c r="M293" s="32">
        <f ca="1">M284+M287+M290</f>
        <v>0</v>
      </c>
      <c r="N293" s="32">
        <f ca="1">N284+N287+N290</f>
        <v>69</v>
      </c>
      <c r="O293" s="32">
        <f t="shared" ref="O293:AM293" ca="1" si="616">O284+O287+O290</f>
        <v>67</v>
      </c>
      <c r="P293" s="32">
        <f t="shared" ca="1" si="616"/>
        <v>67</v>
      </c>
      <c r="Q293" s="32">
        <f t="shared" ca="1" si="616"/>
        <v>65</v>
      </c>
      <c r="R293" s="32">
        <f t="shared" ca="1" si="616"/>
        <v>41</v>
      </c>
      <c r="S293" s="32">
        <f t="shared" ca="1" si="616"/>
        <v>40</v>
      </c>
      <c r="T293" s="32">
        <f t="shared" ca="1" si="616"/>
        <v>33</v>
      </c>
      <c r="U293" s="32">
        <f t="shared" ca="1" si="616"/>
        <v>35</v>
      </c>
      <c r="V293" s="32">
        <f t="shared" ca="1" si="616"/>
        <v>33</v>
      </c>
      <c r="W293" s="32">
        <f t="shared" ca="1" si="616"/>
        <v>65</v>
      </c>
      <c r="X293" s="32">
        <f t="shared" ca="1" si="616"/>
        <v>65</v>
      </c>
      <c r="Y293" s="32">
        <f t="shared" ca="1" si="616"/>
        <v>64</v>
      </c>
      <c r="Z293" s="32">
        <f t="shared" ca="1" si="616"/>
        <v>66</v>
      </c>
      <c r="AA293" s="32">
        <f t="shared" ca="1" si="616"/>
        <v>35</v>
      </c>
      <c r="AB293" s="32">
        <f t="shared" ca="1" si="616"/>
        <v>25</v>
      </c>
      <c r="AC293" s="32">
        <f t="shared" ca="1" si="616"/>
        <v>29</v>
      </c>
      <c r="AD293" s="32">
        <f t="shared" ca="1" si="616"/>
        <v>15</v>
      </c>
      <c r="AE293" s="32">
        <f t="shared" ca="1" si="616"/>
        <v>58</v>
      </c>
      <c r="AF293" s="32">
        <f t="shared" ca="1" si="616"/>
        <v>60</v>
      </c>
      <c r="AG293" s="32">
        <f t="shared" ca="1" si="616"/>
        <v>0</v>
      </c>
      <c r="AH293" s="32">
        <f t="shared" ca="1" si="616"/>
        <v>0</v>
      </c>
      <c r="AI293" s="32">
        <f t="shared" ca="1" si="616"/>
        <v>0</v>
      </c>
      <c r="AJ293" s="32">
        <f t="shared" ca="1" si="616"/>
        <v>0</v>
      </c>
      <c r="AK293" s="32">
        <f t="shared" ca="1" si="616"/>
        <v>0</v>
      </c>
      <c r="AL293" s="32">
        <f t="shared" ca="1" si="616"/>
        <v>0</v>
      </c>
      <c r="AM293" s="54">
        <f t="shared" ca="1" si="616"/>
        <v>0</v>
      </c>
      <c r="AS293" s="97" t="str">
        <f>$E293&amp;"_"&amp;$A281&amp;"_"&amp;$B281</f>
        <v>MC_50100MLA AA00XA_CBU</v>
      </c>
      <c r="AT293" s="97" t="str">
        <f t="shared" ref="AT293" si="617">A285</f>
        <v>50100</v>
      </c>
      <c r="AU293" s="97" t="str">
        <f>A286</f>
        <v>MLA-AA00</v>
      </c>
      <c r="AW293" s="147" t="str">
        <f>E293</f>
        <v>MC</v>
      </c>
      <c r="AX293" s="150">
        <f t="shared" ref="AX293:BG295" ca="1" si="618">K293*$G293</f>
        <v>6179</v>
      </c>
      <c r="AY293" s="150">
        <f t="shared" ca="1" si="618"/>
        <v>3674</v>
      </c>
      <c r="AZ293" s="150">
        <f t="shared" ca="1" si="618"/>
        <v>0</v>
      </c>
      <c r="BA293" s="150">
        <f t="shared" ca="1" si="618"/>
        <v>11523</v>
      </c>
      <c r="BB293" s="150">
        <f t="shared" ca="1" si="618"/>
        <v>11189</v>
      </c>
      <c r="BC293" s="150">
        <f t="shared" ca="1" si="618"/>
        <v>11189</v>
      </c>
      <c r="BD293" s="150">
        <f t="shared" ca="1" si="618"/>
        <v>10855</v>
      </c>
      <c r="BE293" s="150">
        <f t="shared" ca="1" si="618"/>
        <v>6847</v>
      </c>
      <c r="BF293" s="150">
        <f t="shared" ca="1" si="618"/>
        <v>6680</v>
      </c>
      <c r="BG293" s="150">
        <f t="shared" ca="1" si="618"/>
        <v>5511</v>
      </c>
      <c r="BH293" s="150">
        <f t="shared" ref="BH293:BQ295" ca="1" si="619">U293*$G293</f>
        <v>5845</v>
      </c>
      <c r="BI293" s="150">
        <f t="shared" ca="1" si="619"/>
        <v>5511</v>
      </c>
      <c r="BJ293" s="150">
        <f t="shared" ca="1" si="619"/>
        <v>10855</v>
      </c>
      <c r="BK293" s="150">
        <f t="shared" ca="1" si="619"/>
        <v>10855</v>
      </c>
      <c r="BL293" s="150">
        <f t="shared" ca="1" si="619"/>
        <v>10688</v>
      </c>
      <c r="BM293" s="150">
        <f t="shared" ca="1" si="619"/>
        <v>11022</v>
      </c>
      <c r="BN293" s="150">
        <f t="shared" ca="1" si="619"/>
        <v>5845</v>
      </c>
      <c r="BO293" s="150">
        <f t="shared" ca="1" si="619"/>
        <v>4175</v>
      </c>
      <c r="BP293" s="150">
        <f t="shared" ca="1" si="619"/>
        <v>4843</v>
      </c>
      <c r="BQ293" s="150">
        <f t="shared" ca="1" si="619"/>
        <v>2505</v>
      </c>
      <c r="BR293" s="150">
        <f t="shared" ref="BR293:BZ295" ca="1" si="620">AE293*$G293</f>
        <v>9686</v>
      </c>
      <c r="BS293" s="150">
        <f t="shared" ca="1" si="620"/>
        <v>10020</v>
      </c>
      <c r="BT293" s="150">
        <f t="shared" ca="1" si="620"/>
        <v>0</v>
      </c>
      <c r="BU293" s="150">
        <f t="shared" ca="1" si="620"/>
        <v>0</v>
      </c>
      <c r="BV293" s="150">
        <f t="shared" ca="1" si="620"/>
        <v>0</v>
      </c>
      <c r="BW293" s="150">
        <f t="shared" ca="1" si="620"/>
        <v>0</v>
      </c>
      <c r="BX293" s="150">
        <f t="shared" ca="1" si="620"/>
        <v>0</v>
      </c>
      <c r="BY293" s="150">
        <f t="shared" ca="1" si="620"/>
        <v>0</v>
      </c>
      <c r="BZ293" s="151">
        <f t="shared" ca="1" si="620"/>
        <v>0</v>
      </c>
      <c r="CB293" s="145"/>
      <c r="CC293" s="38"/>
      <c r="CD293" s="38"/>
      <c r="CE293" s="146"/>
      <c r="CG293" s="433">
        <v>37</v>
      </c>
      <c r="CH293" s="434">
        <v>22</v>
      </c>
      <c r="CI293" s="434">
        <v>0</v>
      </c>
      <c r="CJ293" s="435">
        <v>0</v>
      </c>
    </row>
    <row r="294" spans="1:88" x14ac:dyDescent="0.35">
      <c r="A294" s="399">
        <f>COUNTIF(AT284:AT286,B294)</f>
        <v>0</v>
      </c>
      <c r="B294" s="308" t="str">
        <f>設定!$F$9</f>
        <v>T/T</v>
      </c>
      <c r="C294" s="308" t="str">
        <f>IF(COUNTIF('PLAN-SUB'!$AO$6:$AO$87,B294&amp;"_"&amp;A281&amp;"_"&amp;B281)&gt;0,"計画コード有",IF(COUNTIF('PLAN-SUB'!$AO$6:$AO$87,B294&amp;"_"&amp;A281&amp;"_"&amp;B281)&gt;1,"ﾀﾞﾌﾞﾘ有","未反映"))</f>
        <v>未反映</v>
      </c>
      <c r="D294" s="6"/>
      <c r="E294" s="2" t="str">
        <f t="shared" si="615"/>
        <v>溶接1</v>
      </c>
      <c r="F294" s="43">
        <f t="shared" si="615"/>
        <v>0</v>
      </c>
      <c r="G294" s="28">
        <f t="shared" si="615"/>
        <v>0</v>
      </c>
      <c r="H294" s="6"/>
      <c r="I294" s="6"/>
      <c r="J294" s="33">
        <f t="shared" ca="1" si="606"/>
        <v>0</v>
      </c>
      <c r="K294" s="33">
        <f t="shared" ref="K294:AM294" ca="1" si="621">K285+K288+K291</f>
        <v>0</v>
      </c>
      <c r="L294" s="33">
        <f t="shared" ca="1" si="621"/>
        <v>0</v>
      </c>
      <c r="M294" s="33">
        <f t="shared" ca="1" si="621"/>
        <v>0</v>
      </c>
      <c r="N294" s="33">
        <f t="shared" ca="1" si="621"/>
        <v>0</v>
      </c>
      <c r="O294" s="33">
        <f t="shared" ca="1" si="621"/>
        <v>0</v>
      </c>
      <c r="P294" s="33">
        <f t="shared" ca="1" si="621"/>
        <v>0</v>
      </c>
      <c r="Q294" s="33">
        <f t="shared" ca="1" si="621"/>
        <v>0</v>
      </c>
      <c r="R294" s="33">
        <f t="shared" ca="1" si="621"/>
        <v>0</v>
      </c>
      <c r="S294" s="33">
        <f t="shared" ca="1" si="621"/>
        <v>0</v>
      </c>
      <c r="T294" s="33">
        <f t="shared" ca="1" si="621"/>
        <v>0</v>
      </c>
      <c r="U294" s="33">
        <f t="shared" ca="1" si="621"/>
        <v>0</v>
      </c>
      <c r="V294" s="33">
        <f t="shared" ca="1" si="621"/>
        <v>0</v>
      </c>
      <c r="W294" s="33">
        <f t="shared" ca="1" si="621"/>
        <v>0</v>
      </c>
      <c r="X294" s="33">
        <f t="shared" ca="1" si="621"/>
        <v>0</v>
      </c>
      <c r="Y294" s="33">
        <f t="shared" ca="1" si="621"/>
        <v>0</v>
      </c>
      <c r="Z294" s="33">
        <f t="shared" ca="1" si="621"/>
        <v>0</v>
      </c>
      <c r="AA294" s="33">
        <f t="shared" ca="1" si="621"/>
        <v>0</v>
      </c>
      <c r="AB294" s="33">
        <f t="shared" ca="1" si="621"/>
        <v>0</v>
      </c>
      <c r="AC294" s="33">
        <f t="shared" ca="1" si="621"/>
        <v>0</v>
      </c>
      <c r="AD294" s="33">
        <f t="shared" ca="1" si="621"/>
        <v>0</v>
      </c>
      <c r="AE294" s="33">
        <f t="shared" ca="1" si="621"/>
        <v>0</v>
      </c>
      <c r="AF294" s="33">
        <f t="shared" ca="1" si="621"/>
        <v>0</v>
      </c>
      <c r="AG294" s="33">
        <f t="shared" ca="1" si="621"/>
        <v>0</v>
      </c>
      <c r="AH294" s="33">
        <f t="shared" ca="1" si="621"/>
        <v>0</v>
      </c>
      <c r="AI294" s="33">
        <f t="shared" ca="1" si="621"/>
        <v>0</v>
      </c>
      <c r="AJ294" s="33">
        <f t="shared" ca="1" si="621"/>
        <v>0</v>
      </c>
      <c r="AK294" s="33">
        <f t="shared" ca="1" si="621"/>
        <v>0</v>
      </c>
      <c r="AL294" s="33">
        <f t="shared" ca="1" si="621"/>
        <v>0</v>
      </c>
      <c r="AM294" s="55">
        <f t="shared" ca="1" si="621"/>
        <v>0</v>
      </c>
      <c r="AS294" s="98" t="str">
        <f>$E294&amp;"_"&amp;$A281&amp;"_"&amp;$B281</f>
        <v>溶接1_50100MLA AA00XA_CBU</v>
      </c>
      <c r="AT294" s="98" t="str">
        <f t="shared" ref="AT294" si="622">A285</f>
        <v>50100</v>
      </c>
      <c r="AU294" s="98" t="str">
        <f>A286</f>
        <v>MLA-AA00</v>
      </c>
      <c r="AW294" s="148" t="str">
        <f>E294</f>
        <v>溶接1</v>
      </c>
      <c r="AX294" s="152">
        <f t="shared" ca="1" si="618"/>
        <v>0</v>
      </c>
      <c r="AY294" s="152">
        <f t="shared" ca="1" si="618"/>
        <v>0</v>
      </c>
      <c r="AZ294" s="152">
        <f t="shared" ca="1" si="618"/>
        <v>0</v>
      </c>
      <c r="BA294" s="152">
        <f t="shared" ca="1" si="618"/>
        <v>0</v>
      </c>
      <c r="BB294" s="152">
        <f t="shared" ca="1" si="618"/>
        <v>0</v>
      </c>
      <c r="BC294" s="152">
        <f t="shared" ca="1" si="618"/>
        <v>0</v>
      </c>
      <c r="BD294" s="152">
        <f t="shared" ca="1" si="618"/>
        <v>0</v>
      </c>
      <c r="BE294" s="152">
        <f t="shared" ca="1" si="618"/>
        <v>0</v>
      </c>
      <c r="BF294" s="152">
        <f t="shared" ca="1" si="618"/>
        <v>0</v>
      </c>
      <c r="BG294" s="152">
        <f t="shared" ca="1" si="618"/>
        <v>0</v>
      </c>
      <c r="BH294" s="152">
        <f t="shared" ca="1" si="619"/>
        <v>0</v>
      </c>
      <c r="BI294" s="152">
        <f t="shared" ca="1" si="619"/>
        <v>0</v>
      </c>
      <c r="BJ294" s="152">
        <f t="shared" ca="1" si="619"/>
        <v>0</v>
      </c>
      <c r="BK294" s="152">
        <f t="shared" ca="1" si="619"/>
        <v>0</v>
      </c>
      <c r="BL294" s="152">
        <f t="shared" ca="1" si="619"/>
        <v>0</v>
      </c>
      <c r="BM294" s="152">
        <f t="shared" ca="1" si="619"/>
        <v>0</v>
      </c>
      <c r="BN294" s="152">
        <f t="shared" ca="1" si="619"/>
        <v>0</v>
      </c>
      <c r="BO294" s="152">
        <f t="shared" ca="1" si="619"/>
        <v>0</v>
      </c>
      <c r="BP294" s="152">
        <f t="shared" ca="1" si="619"/>
        <v>0</v>
      </c>
      <c r="BQ294" s="152">
        <f t="shared" ca="1" si="619"/>
        <v>0</v>
      </c>
      <c r="BR294" s="152">
        <f t="shared" ca="1" si="620"/>
        <v>0</v>
      </c>
      <c r="BS294" s="152">
        <f t="shared" ca="1" si="620"/>
        <v>0</v>
      </c>
      <c r="BT294" s="152">
        <f t="shared" ca="1" si="620"/>
        <v>0</v>
      </c>
      <c r="BU294" s="152">
        <f t="shared" ca="1" si="620"/>
        <v>0</v>
      </c>
      <c r="BV294" s="152">
        <f t="shared" ca="1" si="620"/>
        <v>0</v>
      </c>
      <c r="BW294" s="152">
        <f t="shared" ca="1" si="620"/>
        <v>0</v>
      </c>
      <c r="BX294" s="152">
        <f t="shared" ca="1" si="620"/>
        <v>0</v>
      </c>
      <c r="BY294" s="152">
        <f t="shared" ca="1" si="620"/>
        <v>0</v>
      </c>
      <c r="BZ294" s="153">
        <f t="shared" ca="1" si="620"/>
        <v>0</v>
      </c>
      <c r="CB294" s="145"/>
      <c r="CC294" s="38"/>
      <c r="CD294" s="38"/>
      <c r="CE294" s="146"/>
      <c r="CG294" s="433">
        <v>0</v>
      </c>
      <c r="CH294" s="434">
        <v>0</v>
      </c>
      <c r="CI294" s="434">
        <v>0</v>
      </c>
      <c r="CJ294" s="435">
        <v>0</v>
      </c>
    </row>
    <row r="295" spans="1:88" ht="15.5" thickBot="1" x14ac:dyDescent="0.4">
      <c r="A295" s="399">
        <f>COUNTIF(AT284:AT286,B295)</f>
        <v>0</v>
      </c>
      <c r="B295" s="309">
        <f>設定!$F$10</f>
        <v>0</v>
      </c>
      <c r="C295" s="309"/>
      <c r="D295" s="56"/>
      <c r="E295" s="2" t="str">
        <f t="shared" si="615"/>
        <v>マルチ</v>
      </c>
      <c r="F295" s="57">
        <f t="shared" si="615"/>
        <v>0</v>
      </c>
      <c r="G295" s="58">
        <f t="shared" si="615"/>
        <v>167</v>
      </c>
      <c r="H295" s="56"/>
      <c r="I295" s="56"/>
      <c r="J295" s="59">
        <f t="shared" ca="1" si="606"/>
        <v>0</v>
      </c>
      <c r="K295" s="59">
        <f t="shared" ref="K295:AM295" ca="1" si="623">K286+K289+K292</f>
        <v>0</v>
      </c>
      <c r="L295" s="59">
        <f t="shared" ca="1" si="623"/>
        <v>0</v>
      </c>
      <c r="M295" s="59">
        <f t="shared" ca="1" si="623"/>
        <v>0</v>
      </c>
      <c r="N295" s="59">
        <f t="shared" ca="1" si="623"/>
        <v>0</v>
      </c>
      <c r="O295" s="59">
        <f t="shared" ca="1" si="623"/>
        <v>0</v>
      </c>
      <c r="P295" s="59">
        <f t="shared" ca="1" si="623"/>
        <v>0</v>
      </c>
      <c r="Q295" s="59">
        <f t="shared" ca="1" si="623"/>
        <v>0</v>
      </c>
      <c r="R295" s="59">
        <f t="shared" ca="1" si="623"/>
        <v>0</v>
      </c>
      <c r="S295" s="59">
        <f t="shared" ca="1" si="623"/>
        <v>0</v>
      </c>
      <c r="T295" s="59">
        <f t="shared" ca="1" si="623"/>
        <v>0</v>
      </c>
      <c r="U295" s="59">
        <f t="shared" ca="1" si="623"/>
        <v>0</v>
      </c>
      <c r="V295" s="59">
        <f t="shared" ca="1" si="623"/>
        <v>0</v>
      </c>
      <c r="W295" s="59">
        <f t="shared" ca="1" si="623"/>
        <v>0</v>
      </c>
      <c r="X295" s="59">
        <f t="shared" ca="1" si="623"/>
        <v>0</v>
      </c>
      <c r="Y295" s="59">
        <f t="shared" ca="1" si="623"/>
        <v>0</v>
      </c>
      <c r="Z295" s="59">
        <f t="shared" ca="1" si="623"/>
        <v>0</v>
      </c>
      <c r="AA295" s="59">
        <f t="shared" ca="1" si="623"/>
        <v>0</v>
      </c>
      <c r="AB295" s="59">
        <f t="shared" ca="1" si="623"/>
        <v>0</v>
      </c>
      <c r="AC295" s="59">
        <f t="shared" ca="1" si="623"/>
        <v>0</v>
      </c>
      <c r="AD295" s="59">
        <f t="shared" ca="1" si="623"/>
        <v>0</v>
      </c>
      <c r="AE295" s="59">
        <f t="shared" ca="1" si="623"/>
        <v>0</v>
      </c>
      <c r="AF295" s="59">
        <f t="shared" ca="1" si="623"/>
        <v>0</v>
      </c>
      <c r="AG295" s="59">
        <f t="shared" ca="1" si="623"/>
        <v>0</v>
      </c>
      <c r="AH295" s="59">
        <f t="shared" ca="1" si="623"/>
        <v>0</v>
      </c>
      <c r="AI295" s="59">
        <f t="shared" ca="1" si="623"/>
        <v>0</v>
      </c>
      <c r="AJ295" s="59">
        <f t="shared" ca="1" si="623"/>
        <v>0</v>
      </c>
      <c r="AK295" s="59">
        <f t="shared" ca="1" si="623"/>
        <v>0</v>
      </c>
      <c r="AL295" s="59">
        <f t="shared" ca="1" si="623"/>
        <v>0</v>
      </c>
      <c r="AM295" s="60">
        <f t="shared" ca="1" si="623"/>
        <v>0</v>
      </c>
      <c r="AS295" s="99" t="str">
        <f>$E295&amp;"_"&amp;$A281&amp;"_"&amp;$B281</f>
        <v>マルチ_50100MLA AA00XA_CBU</v>
      </c>
      <c r="AT295" s="99" t="str">
        <f t="shared" ref="AT295" si="624">A285</f>
        <v>50100</v>
      </c>
      <c r="AU295" s="99" t="str">
        <f>A286</f>
        <v>MLA-AA00</v>
      </c>
      <c r="AW295" s="149" t="str">
        <f>E295</f>
        <v>マルチ</v>
      </c>
      <c r="AX295" s="154">
        <f t="shared" ca="1" si="618"/>
        <v>0</v>
      </c>
      <c r="AY295" s="154">
        <f t="shared" ca="1" si="618"/>
        <v>0</v>
      </c>
      <c r="AZ295" s="154">
        <f t="shared" ca="1" si="618"/>
        <v>0</v>
      </c>
      <c r="BA295" s="154">
        <f t="shared" ca="1" si="618"/>
        <v>0</v>
      </c>
      <c r="BB295" s="154">
        <f t="shared" ca="1" si="618"/>
        <v>0</v>
      </c>
      <c r="BC295" s="154">
        <f t="shared" ca="1" si="618"/>
        <v>0</v>
      </c>
      <c r="BD295" s="154">
        <f t="shared" ca="1" si="618"/>
        <v>0</v>
      </c>
      <c r="BE295" s="154">
        <f t="shared" ca="1" si="618"/>
        <v>0</v>
      </c>
      <c r="BF295" s="154">
        <f t="shared" ca="1" si="618"/>
        <v>0</v>
      </c>
      <c r="BG295" s="154">
        <f t="shared" ca="1" si="618"/>
        <v>0</v>
      </c>
      <c r="BH295" s="154">
        <f t="shared" ca="1" si="619"/>
        <v>0</v>
      </c>
      <c r="BI295" s="154">
        <f t="shared" ca="1" si="619"/>
        <v>0</v>
      </c>
      <c r="BJ295" s="154">
        <f t="shared" ca="1" si="619"/>
        <v>0</v>
      </c>
      <c r="BK295" s="154">
        <f t="shared" ca="1" si="619"/>
        <v>0</v>
      </c>
      <c r="BL295" s="154">
        <f t="shared" ca="1" si="619"/>
        <v>0</v>
      </c>
      <c r="BM295" s="154">
        <f t="shared" ca="1" si="619"/>
        <v>0</v>
      </c>
      <c r="BN295" s="154">
        <f t="shared" ca="1" si="619"/>
        <v>0</v>
      </c>
      <c r="BO295" s="154">
        <f t="shared" ca="1" si="619"/>
        <v>0</v>
      </c>
      <c r="BP295" s="154">
        <f t="shared" ca="1" si="619"/>
        <v>0</v>
      </c>
      <c r="BQ295" s="154">
        <f t="shared" ca="1" si="619"/>
        <v>0</v>
      </c>
      <c r="BR295" s="154">
        <f t="shared" ca="1" si="620"/>
        <v>0</v>
      </c>
      <c r="BS295" s="154">
        <f t="shared" ca="1" si="620"/>
        <v>0</v>
      </c>
      <c r="BT295" s="154">
        <f t="shared" ca="1" si="620"/>
        <v>0</v>
      </c>
      <c r="BU295" s="154">
        <f t="shared" ca="1" si="620"/>
        <v>0</v>
      </c>
      <c r="BV295" s="154">
        <f t="shared" ca="1" si="620"/>
        <v>0</v>
      </c>
      <c r="BW295" s="154">
        <f t="shared" ca="1" si="620"/>
        <v>0</v>
      </c>
      <c r="BX295" s="154">
        <f t="shared" ca="1" si="620"/>
        <v>0</v>
      </c>
      <c r="BY295" s="154">
        <f t="shared" ca="1" si="620"/>
        <v>0</v>
      </c>
      <c r="BZ295" s="155">
        <f t="shared" ca="1" si="620"/>
        <v>0</v>
      </c>
      <c r="CB295" s="422"/>
      <c r="CC295" s="423"/>
      <c r="CD295" s="423"/>
      <c r="CE295" s="424"/>
      <c r="CG295" s="436">
        <v>0</v>
      </c>
      <c r="CH295" s="437">
        <v>0</v>
      </c>
      <c r="CI295" s="437">
        <v>0</v>
      </c>
      <c r="CJ295" s="438">
        <v>0</v>
      </c>
    </row>
    <row r="296" spans="1:88" x14ac:dyDescent="0.35">
      <c r="A296" s="46" t="s">
        <v>1723</v>
      </c>
      <c r="B296" s="47" t="s">
        <v>2082</v>
      </c>
      <c r="C296" s="101" t="s">
        <v>6</v>
      </c>
      <c r="D296" s="128"/>
      <c r="E296" s="129"/>
      <c r="F296" s="129" t="s">
        <v>2130</v>
      </c>
      <c r="G296" s="130" t="str">
        <f>IF($B296="CKD","CKD",_xlfn.XLOOKUP($A296,AF所要量!$AF$4:$AF$1001,AF所要量!$AG$4:$AG$1001,"",,))</f>
        <v>CKD</v>
      </c>
      <c r="H296" s="131"/>
      <c r="I296" s="132">
        <f>SUM(K296:N296)</f>
        <v>0</v>
      </c>
      <c r="J296" s="132">
        <f>SUM(O296:AM296)</f>
        <v>0</v>
      </c>
      <c r="K296" s="439">
        <f>CB296</f>
        <v>0</v>
      </c>
      <c r="L296" s="439">
        <f t="shared" ref="L296:L297" si="625">CC296</f>
        <v>0</v>
      </c>
      <c r="M296" s="439">
        <f t="shared" ref="M296:M297" si="626">CD296</f>
        <v>0</v>
      </c>
      <c r="N296" s="439">
        <f t="shared" ref="N296:N297" si="627">CE296</f>
        <v>0</v>
      </c>
      <c r="O296" s="132">
        <f>SUMIF(AF所要量!$AK$4:$AK$1001,$AS296,AF所要量!E$4:E$1001)</f>
        <v>0</v>
      </c>
      <c r="P296" s="132">
        <f>SUMIF(AF所要量!$AK$4:$AK$1001,$AS296,AF所要量!F$4:F$1001)</f>
        <v>0</v>
      </c>
      <c r="Q296" s="132">
        <f>SUMIF(AF所要量!$AK$4:$AK$1001,$AS296,AF所要量!G$4:G$1001)</f>
        <v>0</v>
      </c>
      <c r="R296" s="132">
        <f>SUMIF(AF所要量!$AK$4:$AK$1001,$AS296,AF所要量!H$4:H$1001)</f>
        <v>0</v>
      </c>
      <c r="S296" s="132">
        <f>SUMIF(AF所要量!$AK$4:$AK$1001,$AS296,AF所要量!I$4:I$1001)</f>
        <v>0</v>
      </c>
      <c r="T296" s="132">
        <f>SUMIF(AF所要量!$AK$4:$AK$1001,$AS296,AF所要量!J$4:J$1001)</f>
        <v>0</v>
      </c>
      <c r="U296" s="132">
        <f>SUMIF(AF所要量!$AK$4:$AK$1001,$AS296,AF所要量!K$4:K$1001)</f>
        <v>0</v>
      </c>
      <c r="V296" s="132">
        <f>SUMIF(AF所要量!$AK$4:$AK$1001,$AS296,AF所要量!L$4:L$1001)</f>
        <v>0</v>
      </c>
      <c r="W296" s="132">
        <f>SUMIF(AF所要量!$AK$4:$AK$1001,$AS296,AF所要量!M$4:M$1001)</f>
        <v>0</v>
      </c>
      <c r="X296" s="132">
        <f>SUMIF(AF所要量!$AK$4:$AK$1001,$AS296,AF所要量!N$4:N$1001)</f>
        <v>0</v>
      </c>
      <c r="Y296" s="132">
        <f>SUMIF(AF所要量!$AK$4:$AK$1001,$AS296,AF所要量!O$4:O$1001)</f>
        <v>0</v>
      </c>
      <c r="Z296" s="132">
        <f>SUMIF(AF所要量!$AK$4:$AK$1001,$AS296,AF所要量!P$4:P$1001)</f>
        <v>0</v>
      </c>
      <c r="AA296" s="132">
        <f>SUMIF(AF所要量!$AK$4:$AK$1001,$AS296,AF所要量!Q$4:Q$1001)</f>
        <v>0</v>
      </c>
      <c r="AB296" s="132">
        <f>SUMIF(AF所要量!$AK$4:$AK$1001,$AS296,AF所要量!R$4:R$1001)</f>
        <v>0</v>
      </c>
      <c r="AC296" s="132">
        <f>SUMIF(AF所要量!$AK$4:$AK$1001,$AS296,AF所要量!S$4:S$1001)</f>
        <v>0</v>
      </c>
      <c r="AD296" s="132">
        <f>SUMIF(AF所要量!$AK$4:$AK$1001,$AS296,AF所要量!T$4:T$1001)</f>
        <v>0</v>
      </c>
      <c r="AE296" s="132">
        <f>SUMIF(AF所要量!$AK$4:$AK$1001,$AS296,AF所要量!U$4:U$1001)</f>
        <v>0</v>
      </c>
      <c r="AF296" s="132">
        <f>SUMIF(AF所要量!$AK$4:$AK$1001,$AS296,AF所要量!V$4:V$1001)</f>
        <v>0</v>
      </c>
      <c r="AG296" s="132">
        <f>SUMIF(AF所要量!$AK$4:$AK$1001,$AS296,AF所要量!W$4:W$1001)</f>
        <v>0</v>
      </c>
      <c r="AH296" s="132">
        <f>SUMIF(AF所要量!$AK$4:$AK$1001,$AS296,AF所要量!X$4:X$1001)</f>
        <v>0</v>
      </c>
      <c r="AI296" s="132">
        <f>SUMIF(AF所要量!$AK$4:$AK$1001,$AS296,AF所要量!Y$4:Y$1001)</f>
        <v>0</v>
      </c>
      <c r="AJ296" s="132">
        <f>SUMIF(AF所要量!$AK$4:$AK$1001,$AS296,AF所要量!Z$4:Z$1001)</f>
        <v>0</v>
      </c>
      <c r="AK296" s="132">
        <f>SUMIF(AF所要量!$AK$4:$AK$1001,$AS296,AF所要量!AA$4:AA$1001)</f>
        <v>0</v>
      </c>
      <c r="AL296" s="132">
        <f>SUMIF(AF所要量!$AK$4:$AK$1001,$AS296,AF所要量!AB$4:AB$1001)</f>
        <v>0</v>
      </c>
      <c r="AM296" s="133">
        <f>SUMIF(AF所要量!$AK$4:$AK$1001,$AS296,AF所要量!AC$4:AC$1001)</f>
        <v>0</v>
      </c>
      <c r="AS296" s="2" t="str">
        <f>$A296&amp;"_"&amp;$B296</f>
        <v>50100MLB D200XA_CBU</v>
      </c>
      <c r="AT296" s="96"/>
      <c r="AU296" s="63"/>
      <c r="AW296" s="142"/>
      <c r="AX296" s="143"/>
      <c r="AY296" s="143"/>
      <c r="AZ296" s="143"/>
      <c r="BA296" s="143"/>
      <c r="BB296" s="143"/>
      <c r="BC296" s="143"/>
      <c r="BD296" s="143"/>
      <c r="BE296" s="143"/>
      <c r="BF296" s="143"/>
      <c r="BG296" s="143"/>
      <c r="BH296" s="143"/>
      <c r="BI296" s="143"/>
      <c r="BJ296" s="143"/>
      <c r="BK296" s="143"/>
      <c r="BL296" s="143"/>
      <c r="BM296" s="143"/>
      <c r="BN296" s="143"/>
      <c r="BO296" s="143"/>
      <c r="BP296" s="143"/>
      <c r="BQ296" s="143"/>
      <c r="BR296" s="143"/>
      <c r="BS296" s="143"/>
      <c r="BT296" s="143"/>
      <c r="BU296" s="143"/>
      <c r="BV296" s="143"/>
      <c r="BW296" s="143"/>
      <c r="BX296" s="143"/>
      <c r="BY296" s="143"/>
      <c r="BZ296" s="144"/>
      <c r="CB296" s="425">
        <f t="shared" ref="CB296:CB297" si="628">CG296</f>
        <v>0</v>
      </c>
      <c r="CC296" s="271">
        <f t="shared" ref="CC296:CC297" si="629">CH296</f>
        <v>0</v>
      </c>
      <c r="CD296" s="271">
        <f t="shared" ref="CD296:CD297" si="630">CI296</f>
        <v>0</v>
      </c>
      <c r="CE296" s="272">
        <f t="shared" ref="CE296:CE297" si="631">CJ296</f>
        <v>0</v>
      </c>
      <c r="CG296" s="418">
        <v>0</v>
      </c>
      <c r="CH296" s="416">
        <v>0</v>
      </c>
      <c r="CI296" s="416">
        <v>0</v>
      </c>
      <c r="CJ296" s="419">
        <v>0</v>
      </c>
    </row>
    <row r="297" spans="1:88" x14ac:dyDescent="0.35">
      <c r="A297" s="119"/>
      <c r="B297" s="6"/>
      <c r="C297" s="120"/>
      <c r="D297" s="134"/>
      <c r="E297" s="135"/>
      <c r="F297" s="135"/>
      <c r="G297" s="136" t="str">
        <f>IF(B296="CKD","","SP")</f>
        <v>SP</v>
      </c>
      <c r="H297" s="137"/>
      <c r="I297" s="138">
        <f>SUM(K297:N297)</f>
        <v>0</v>
      </c>
      <c r="J297" s="138">
        <f>SUM(O297:AM297)</f>
        <v>0</v>
      </c>
      <c r="K297" s="440">
        <f t="shared" ref="K297" si="632">CB297</f>
        <v>0</v>
      </c>
      <c r="L297" s="440">
        <f t="shared" si="625"/>
        <v>0</v>
      </c>
      <c r="M297" s="440">
        <f t="shared" si="626"/>
        <v>0</v>
      </c>
      <c r="N297" s="440">
        <f t="shared" si="627"/>
        <v>0</v>
      </c>
      <c r="O297" s="138">
        <f>SUMIF(SP所要量!$AU$4:$AU$1001,$AS297,SP所要量!O$4:O$1001)</f>
        <v>0</v>
      </c>
      <c r="P297" s="138">
        <f>SUMIF(SP所要量!$AU$4:$AU$1001,$AS297,SP所要量!P$4:P$1001)</f>
        <v>0</v>
      </c>
      <c r="Q297" s="138">
        <f>SUMIF(SP所要量!$AU$4:$AU$1001,$AS297,SP所要量!Q$4:Q$1001)</f>
        <v>0</v>
      </c>
      <c r="R297" s="138">
        <f>SUMIF(SP所要量!$AU$4:$AU$1001,$AS297,SP所要量!R$4:R$1001)</f>
        <v>0</v>
      </c>
      <c r="S297" s="138">
        <f>SUMIF(SP所要量!$AU$4:$AU$1001,$AS297,SP所要量!S$4:S$1001)</f>
        <v>0</v>
      </c>
      <c r="T297" s="138">
        <f>SUMIF(SP所要量!$AU$4:$AU$1001,$AS297,SP所要量!T$4:T$1001)</f>
        <v>0</v>
      </c>
      <c r="U297" s="138">
        <f>SUMIF(SP所要量!$AU$4:$AU$1001,$AS297,SP所要量!U$4:U$1001)</f>
        <v>0</v>
      </c>
      <c r="V297" s="138">
        <f>SUMIF(SP所要量!$AU$4:$AU$1001,$AS297,SP所要量!V$4:V$1001)</f>
        <v>0</v>
      </c>
      <c r="W297" s="138">
        <f>SUMIF(SP所要量!$AU$4:$AU$1001,$AS297,SP所要量!W$4:W$1001)</f>
        <v>0</v>
      </c>
      <c r="X297" s="138">
        <f>SUMIF(SP所要量!$AU$4:$AU$1001,$AS297,SP所要量!X$4:X$1001)</f>
        <v>0</v>
      </c>
      <c r="Y297" s="138">
        <f>SUMIF(SP所要量!$AU$4:$AU$1001,$AS297,SP所要量!Y$4:Y$1001)</f>
        <v>0</v>
      </c>
      <c r="Z297" s="138">
        <f>SUMIF(SP所要量!$AU$4:$AU$1001,$AS297,SP所要量!Z$4:Z$1001)</f>
        <v>0</v>
      </c>
      <c r="AA297" s="138">
        <f>SUMIF(SP所要量!$AU$4:$AU$1001,$AS297,SP所要量!AA$4:AA$1001)</f>
        <v>0</v>
      </c>
      <c r="AB297" s="138">
        <f>SUMIF(SP所要量!$AU$4:$AU$1001,$AS297,SP所要量!AB$4:AB$1001)</f>
        <v>0</v>
      </c>
      <c r="AC297" s="138">
        <f>SUMIF(SP所要量!$AU$4:$AU$1001,$AS297,SP所要量!AC$4:AC$1001)</f>
        <v>0</v>
      </c>
      <c r="AD297" s="138">
        <f>SUMIF(SP所要量!$AU$4:$AU$1001,$AS297,SP所要量!AD$4:AD$1001)</f>
        <v>0</v>
      </c>
      <c r="AE297" s="138">
        <f>SUMIF(SP所要量!$AU$4:$AU$1001,$AS297,SP所要量!AE$4:AE$1001)</f>
        <v>0</v>
      </c>
      <c r="AF297" s="138">
        <f>SUMIF(SP所要量!$AU$4:$AU$1001,$AS297,SP所要量!AF$4:AF$1001)</f>
        <v>0</v>
      </c>
      <c r="AG297" s="138">
        <f>SUMIF(SP所要量!$AU$4:$AU$1001,$AS297,SP所要量!AG$4:AG$1001)</f>
        <v>0</v>
      </c>
      <c r="AH297" s="138">
        <f>SUMIF(SP所要量!$AU$4:$AU$1001,$AS297,SP所要量!AH$4:AH$1001)</f>
        <v>0</v>
      </c>
      <c r="AI297" s="138">
        <f>SUMIF(SP所要量!$AU$4:$AU$1001,$AS297,SP所要量!AI$4:AI$1001)</f>
        <v>0</v>
      </c>
      <c r="AJ297" s="138">
        <f>SUMIF(SP所要量!$AU$4:$AU$1001,$AS297,SP所要量!AJ$4:AJ$1001)</f>
        <v>0</v>
      </c>
      <c r="AK297" s="138">
        <f>SUMIF(SP所要量!$AU$4:$AU$1001,$AS297,SP所要量!AK$4:AK$1001)</f>
        <v>0</v>
      </c>
      <c r="AL297" s="138">
        <f>SUMIF(SP所要量!$AU$4:$AU$1001,$AS297,SP所要量!AL$4:AL$1001)</f>
        <v>0</v>
      </c>
      <c r="AM297" s="139">
        <f>SUMIF(SP所要量!$AU$4:$AU$1001,$AS297,SP所要量!AM$4:AM$1001)</f>
        <v>0</v>
      </c>
      <c r="AS297" s="2" t="str">
        <f>IF($B296="CKD",0,$A296&amp;"_"&amp;"SP")</f>
        <v>50100MLB D200XA_SP</v>
      </c>
      <c r="AT297" s="38"/>
      <c r="AU297" s="62"/>
      <c r="AW297" s="145"/>
      <c r="AX297" s="38"/>
      <c r="AY297" s="38"/>
      <c r="AZ297" s="38"/>
      <c r="BA297" s="38"/>
      <c r="BB297" s="38"/>
      <c r="BC297" s="38"/>
      <c r="BD297" s="38"/>
      <c r="BE297" s="38"/>
      <c r="BF297" s="38"/>
      <c r="BG297" s="38"/>
      <c r="BH297" s="38"/>
      <c r="BI297" s="38"/>
      <c r="BJ297" s="38"/>
      <c r="BK297" s="38"/>
      <c r="BL297" s="38"/>
      <c r="BM297" s="38"/>
      <c r="BN297" s="38"/>
      <c r="BO297" s="38"/>
      <c r="BP297" s="38"/>
      <c r="BQ297" s="38"/>
      <c r="BR297" s="38"/>
      <c r="BS297" s="38"/>
      <c r="BT297" s="38"/>
      <c r="BU297" s="38"/>
      <c r="BV297" s="38"/>
      <c r="BW297" s="38"/>
      <c r="BX297" s="38"/>
      <c r="BY297" s="38"/>
      <c r="BZ297" s="146"/>
      <c r="CB297" s="426">
        <f t="shared" si="628"/>
        <v>0</v>
      </c>
      <c r="CC297" s="273">
        <f t="shared" si="629"/>
        <v>0</v>
      </c>
      <c r="CD297" s="273">
        <f t="shared" si="630"/>
        <v>0</v>
      </c>
      <c r="CE297" s="274">
        <f t="shared" si="631"/>
        <v>0</v>
      </c>
      <c r="CG297" s="420">
        <v>0</v>
      </c>
      <c r="CH297" s="417">
        <v>0</v>
      </c>
      <c r="CI297" s="417">
        <v>0</v>
      </c>
      <c r="CJ297" s="421">
        <v>0</v>
      </c>
    </row>
    <row r="298" spans="1:88" x14ac:dyDescent="0.35">
      <c r="A298" s="119"/>
      <c r="B298" s="6"/>
      <c r="C298" s="120"/>
      <c r="D298" s="121"/>
      <c r="E298" s="115"/>
      <c r="F298" s="115"/>
      <c r="G298" s="116" t="s">
        <v>2131</v>
      </c>
      <c r="H298" s="117"/>
      <c r="I298" s="113">
        <f>SUM(K298:N298)</f>
        <v>0</v>
      </c>
      <c r="J298" s="126">
        <f>SUM(O298:AM298)</f>
        <v>0</v>
      </c>
      <c r="K298" s="113">
        <f t="shared" ref="K298:AM298" si="633">SUM(K296:K297)</f>
        <v>0</v>
      </c>
      <c r="L298" s="113">
        <f t="shared" si="633"/>
        <v>0</v>
      </c>
      <c r="M298" s="113">
        <f t="shared" si="633"/>
        <v>0</v>
      </c>
      <c r="N298" s="113">
        <f t="shared" si="633"/>
        <v>0</v>
      </c>
      <c r="O298" s="122">
        <f t="shared" si="633"/>
        <v>0</v>
      </c>
      <c r="P298" s="113">
        <f t="shared" si="633"/>
        <v>0</v>
      </c>
      <c r="Q298" s="113">
        <f t="shared" si="633"/>
        <v>0</v>
      </c>
      <c r="R298" s="113">
        <f t="shared" si="633"/>
        <v>0</v>
      </c>
      <c r="S298" s="113">
        <f t="shared" si="633"/>
        <v>0</v>
      </c>
      <c r="T298" s="113">
        <f t="shared" si="633"/>
        <v>0</v>
      </c>
      <c r="U298" s="113">
        <f t="shared" si="633"/>
        <v>0</v>
      </c>
      <c r="V298" s="113">
        <f t="shared" si="633"/>
        <v>0</v>
      </c>
      <c r="W298" s="113">
        <f t="shared" si="633"/>
        <v>0</v>
      </c>
      <c r="X298" s="113">
        <f t="shared" si="633"/>
        <v>0</v>
      </c>
      <c r="Y298" s="113">
        <f t="shared" si="633"/>
        <v>0</v>
      </c>
      <c r="Z298" s="113">
        <f t="shared" si="633"/>
        <v>0</v>
      </c>
      <c r="AA298" s="113">
        <f t="shared" si="633"/>
        <v>0</v>
      </c>
      <c r="AB298" s="113">
        <f t="shared" si="633"/>
        <v>0</v>
      </c>
      <c r="AC298" s="113">
        <f t="shared" si="633"/>
        <v>0</v>
      </c>
      <c r="AD298" s="113">
        <f t="shared" si="633"/>
        <v>0</v>
      </c>
      <c r="AE298" s="113">
        <f t="shared" si="633"/>
        <v>0</v>
      </c>
      <c r="AF298" s="113">
        <f t="shared" si="633"/>
        <v>0</v>
      </c>
      <c r="AG298" s="113">
        <f t="shared" si="633"/>
        <v>0</v>
      </c>
      <c r="AH298" s="113">
        <f t="shared" si="633"/>
        <v>0</v>
      </c>
      <c r="AI298" s="113">
        <f t="shared" si="633"/>
        <v>0</v>
      </c>
      <c r="AJ298" s="113">
        <f t="shared" si="633"/>
        <v>0</v>
      </c>
      <c r="AK298" s="113">
        <f t="shared" si="633"/>
        <v>0</v>
      </c>
      <c r="AL298" s="113">
        <f t="shared" si="633"/>
        <v>0</v>
      </c>
      <c r="AM298" s="118">
        <f t="shared" si="633"/>
        <v>0</v>
      </c>
      <c r="AS298" s="61"/>
      <c r="AT298" s="38"/>
      <c r="AU298" s="62"/>
      <c r="AW298" s="145"/>
      <c r="AX298" s="38"/>
      <c r="AY298" s="38"/>
      <c r="AZ298" s="38"/>
      <c r="BA298" s="38"/>
      <c r="BB298" s="38"/>
      <c r="BC298" s="38"/>
      <c r="BD298" s="38"/>
      <c r="BE298" s="38"/>
      <c r="BF298" s="38"/>
      <c r="BG298" s="38"/>
      <c r="BH298" s="38"/>
      <c r="BI298" s="38"/>
      <c r="BJ298" s="38"/>
      <c r="BK298" s="38"/>
      <c r="BL298" s="38"/>
      <c r="BM298" s="38"/>
      <c r="BN298" s="38"/>
      <c r="BO298" s="38"/>
      <c r="BP298" s="38"/>
      <c r="BQ298" s="38"/>
      <c r="BR298" s="38"/>
      <c r="BS298" s="38"/>
      <c r="BT298" s="38"/>
      <c r="BU298" s="38"/>
      <c r="BV298" s="38"/>
      <c r="BW298" s="38"/>
      <c r="BX298" s="38"/>
      <c r="BY298" s="38"/>
      <c r="BZ298" s="146"/>
      <c r="CB298" s="145"/>
      <c r="CC298" s="38"/>
      <c r="CD298" s="38"/>
      <c r="CE298" s="146"/>
      <c r="CG298" s="433">
        <v>0</v>
      </c>
      <c r="CH298" s="434">
        <v>0</v>
      </c>
      <c r="CI298" s="434">
        <v>0</v>
      </c>
      <c r="CJ298" s="435">
        <v>0</v>
      </c>
    </row>
    <row r="299" spans="1:88" x14ac:dyDescent="0.35">
      <c r="A299" s="48" t="s">
        <v>2088</v>
      </c>
      <c r="B299" s="6"/>
      <c r="C299" s="6"/>
      <c r="D299" s="22" t="s">
        <v>2058</v>
      </c>
      <c r="E299" s="304" t="s">
        <v>20</v>
      </c>
      <c r="F299" s="42"/>
      <c r="G299" s="25">
        <v>160</v>
      </c>
      <c r="H299" s="21" t="s">
        <v>2067</v>
      </c>
      <c r="I299" s="26">
        <v>2</v>
      </c>
      <c r="J299" s="24">
        <f t="shared" ref="J299:J301" ca="1" si="634">SUM(K299:AM299)</f>
        <v>0</v>
      </c>
      <c r="K299" s="24">
        <f t="shared" ref="K299:AM299" ca="1" si="635">IF(AND($H299="優先L",$I299&gt;0),OFFSET(K298,0,$I299),0)</f>
        <v>0</v>
      </c>
      <c r="L299" s="24">
        <f t="shared" ca="1" si="635"/>
        <v>0</v>
      </c>
      <c r="M299" s="24">
        <f t="shared" ca="1" si="635"/>
        <v>0</v>
      </c>
      <c r="N299" s="24">
        <f t="shared" ca="1" si="635"/>
        <v>0</v>
      </c>
      <c r="O299" s="24">
        <f t="shared" ca="1" si="635"/>
        <v>0</v>
      </c>
      <c r="P299" s="24">
        <f t="shared" ca="1" si="635"/>
        <v>0</v>
      </c>
      <c r="Q299" s="24">
        <f t="shared" ca="1" si="635"/>
        <v>0</v>
      </c>
      <c r="R299" s="24">
        <f t="shared" ca="1" si="635"/>
        <v>0</v>
      </c>
      <c r="S299" s="24">
        <f t="shared" ca="1" si="635"/>
        <v>0</v>
      </c>
      <c r="T299" s="24">
        <f t="shared" ca="1" si="635"/>
        <v>0</v>
      </c>
      <c r="U299" s="24">
        <f t="shared" ca="1" si="635"/>
        <v>0</v>
      </c>
      <c r="V299" s="24">
        <f t="shared" ca="1" si="635"/>
        <v>0</v>
      </c>
      <c r="W299" s="24">
        <f t="shared" ca="1" si="635"/>
        <v>0</v>
      </c>
      <c r="X299" s="24">
        <f t="shared" ca="1" si="635"/>
        <v>0</v>
      </c>
      <c r="Y299" s="24">
        <f t="shared" ca="1" si="635"/>
        <v>0</v>
      </c>
      <c r="Z299" s="24">
        <f t="shared" ca="1" si="635"/>
        <v>0</v>
      </c>
      <c r="AA299" s="24">
        <f t="shared" ca="1" si="635"/>
        <v>0</v>
      </c>
      <c r="AB299" s="24">
        <f t="shared" ca="1" si="635"/>
        <v>0</v>
      </c>
      <c r="AC299" s="24">
        <f t="shared" ca="1" si="635"/>
        <v>0</v>
      </c>
      <c r="AD299" s="24">
        <f t="shared" ca="1" si="635"/>
        <v>0</v>
      </c>
      <c r="AE299" s="24">
        <f t="shared" ca="1" si="635"/>
        <v>0</v>
      </c>
      <c r="AF299" s="24">
        <f t="shared" ca="1" si="635"/>
        <v>0</v>
      </c>
      <c r="AG299" s="24">
        <f t="shared" ca="1" si="635"/>
        <v>0</v>
      </c>
      <c r="AH299" s="24">
        <f t="shared" ca="1" si="635"/>
        <v>0</v>
      </c>
      <c r="AI299" s="24">
        <f t="shared" ca="1" si="635"/>
        <v>0</v>
      </c>
      <c r="AJ299" s="24">
        <f t="shared" ca="1" si="635"/>
        <v>0</v>
      </c>
      <c r="AK299" s="24">
        <f t="shared" ca="1" si="635"/>
        <v>0</v>
      </c>
      <c r="AL299" s="24">
        <f t="shared" ca="1" si="635"/>
        <v>0</v>
      </c>
      <c r="AM299" s="49">
        <f t="shared" ca="1" si="635"/>
        <v>0</v>
      </c>
      <c r="AS299" s="61"/>
      <c r="AT299" s="5" t="str">
        <f t="shared" ref="AT299" si="636">IF(G299&gt;0,E299,"")</f>
        <v>MC</v>
      </c>
      <c r="AU299" s="62"/>
      <c r="AW299" s="145"/>
      <c r="AX299" s="38"/>
      <c r="AY299" s="38"/>
      <c r="AZ299" s="38"/>
      <c r="BA299" s="38"/>
      <c r="BB299" s="38"/>
      <c r="BC299" s="38"/>
      <c r="BD299" s="38"/>
      <c r="BE299" s="38"/>
      <c r="BF299" s="38"/>
      <c r="BG299" s="38"/>
      <c r="BH299" s="38"/>
      <c r="BI299" s="38"/>
      <c r="BJ299" s="38"/>
      <c r="BK299" s="38"/>
      <c r="BL299" s="38"/>
      <c r="BM299" s="38"/>
      <c r="BN299" s="38"/>
      <c r="BO299" s="38"/>
      <c r="BP299" s="38"/>
      <c r="BQ299" s="38"/>
      <c r="BR299" s="38"/>
      <c r="BS299" s="38"/>
      <c r="BT299" s="38"/>
      <c r="BU299" s="38"/>
      <c r="BV299" s="38"/>
      <c r="BW299" s="38"/>
      <c r="BX299" s="38"/>
      <c r="BY299" s="38"/>
      <c r="BZ299" s="146"/>
      <c r="CB299" s="145"/>
      <c r="CC299" s="38"/>
      <c r="CD299" s="38"/>
      <c r="CE299" s="146"/>
      <c r="CG299" s="433">
        <v>0</v>
      </c>
      <c r="CH299" s="434">
        <v>0</v>
      </c>
      <c r="CI299" s="434">
        <v>0</v>
      </c>
      <c r="CJ299" s="435">
        <v>0</v>
      </c>
    </row>
    <row r="300" spans="1:88" x14ac:dyDescent="0.35">
      <c r="A300" s="50" t="str">
        <f>MID(A296,1,5)</f>
        <v>50100</v>
      </c>
      <c r="B300" s="6"/>
      <c r="C300" s="6"/>
      <c r="D300" s="6"/>
      <c r="E300" s="304" t="s">
        <v>78</v>
      </c>
      <c r="F300" s="42"/>
      <c r="G300" s="25">
        <v>155</v>
      </c>
      <c r="H300" s="21" t="s">
        <v>2052</v>
      </c>
      <c r="I300" s="26">
        <v>2</v>
      </c>
      <c r="J300" s="24">
        <f t="shared" ca="1" si="634"/>
        <v>0</v>
      </c>
      <c r="K300" s="24">
        <f t="shared" ref="K300:AM300" ca="1" si="637">IF(AND($H300="優先L",$I300&gt;0),OFFSET(K298,0,$I300),0)</f>
        <v>0</v>
      </c>
      <c r="L300" s="24">
        <f t="shared" ca="1" si="637"/>
        <v>0</v>
      </c>
      <c r="M300" s="24">
        <f t="shared" ca="1" si="637"/>
        <v>0</v>
      </c>
      <c r="N300" s="24">
        <f t="shared" ca="1" si="637"/>
        <v>0</v>
      </c>
      <c r="O300" s="24">
        <f t="shared" ca="1" si="637"/>
        <v>0</v>
      </c>
      <c r="P300" s="24">
        <f t="shared" ca="1" si="637"/>
        <v>0</v>
      </c>
      <c r="Q300" s="24">
        <f t="shared" ca="1" si="637"/>
        <v>0</v>
      </c>
      <c r="R300" s="24">
        <f t="shared" ca="1" si="637"/>
        <v>0</v>
      </c>
      <c r="S300" s="24">
        <f t="shared" ca="1" si="637"/>
        <v>0</v>
      </c>
      <c r="T300" s="24">
        <f t="shared" ca="1" si="637"/>
        <v>0</v>
      </c>
      <c r="U300" s="24">
        <f t="shared" ca="1" si="637"/>
        <v>0</v>
      </c>
      <c r="V300" s="24">
        <f t="shared" ca="1" si="637"/>
        <v>0</v>
      </c>
      <c r="W300" s="24">
        <f t="shared" ca="1" si="637"/>
        <v>0</v>
      </c>
      <c r="X300" s="24">
        <f t="shared" ca="1" si="637"/>
        <v>0</v>
      </c>
      <c r="Y300" s="24">
        <f t="shared" ca="1" si="637"/>
        <v>0</v>
      </c>
      <c r="Z300" s="24">
        <f t="shared" ca="1" si="637"/>
        <v>0</v>
      </c>
      <c r="AA300" s="24">
        <f t="shared" ca="1" si="637"/>
        <v>0</v>
      </c>
      <c r="AB300" s="24">
        <f t="shared" ca="1" si="637"/>
        <v>0</v>
      </c>
      <c r="AC300" s="24">
        <f t="shared" ca="1" si="637"/>
        <v>0</v>
      </c>
      <c r="AD300" s="24">
        <f t="shared" ca="1" si="637"/>
        <v>0</v>
      </c>
      <c r="AE300" s="24">
        <f t="shared" ca="1" si="637"/>
        <v>0</v>
      </c>
      <c r="AF300" s="24">
        <f t="shared" ca="1" si="637"/>
        <v>0</v>
      </c>
      <c r="AG300" s="24">
        <f t="shared" ca="1" si="637"/>
        <v>0</v>
      </c>
      <c r="AH300" s="24">
        <f t="shared" ca="1" si="637"/>
        <v>0</v>
      </c>
      <c r="AI300" s="24">
        <f t="shared" ca="1" si="637"/>
        <v>0</v>
      </c>
      <c r="AJ300" s="24">
        <f t="shared" ca="1" si="637"/>
        <v>0</v>
      </c>
      <c r="AK300" s="24">
        <f t="shared" ca="1" si="637"/>
        <v>0</v>
      </c>
      <c r="AL300" s="24">
        <f t="shared" ca="1" si="637"/>
        <v>0</v>
      </c>
      <c r="AM300" s="49">
        <f t="shared" ca="1" si="637"/>
        <v>0</v>
      </c>
      <c r="AS300" s="61"/>
      <c r="AT300" s="6" t="str">
        <f t="shared" si="537"/>
        <v>溶接1</v>
      </c>
      <c r="AU300" s="62"/>
      <c r="AW300" s="145"/>
      <c r="AX300" s="38"/>
      <c r="AY300" s="38"/>
      <c r="AZ300" s="38"/>
      <c r="BA300" s="38"/>
      <c r="BB300" s="38"/>
      <c r="BC300" s="38"/>
      <c r="BD300" s="38"/>
      <c r="BE300" s="38"/>
      <c r="BF300" s="38"/>
      <c r="BG300" s="38"/>
      <c r="BH300" s="38"/>
      <c r="BI300" s="38"/>
      <c r="BJ300" s="38"/>
      <c r="BK300" s="38"/>
      <c r="BL300" s="38"/>
      <c r="BM300" s="38"/>
      <c r="BN300" s="38"/>
      <c r="BO300" s="38"/>
      <c r="BP300" s="38"/>
      <c r="BQ300" s="38"/>
      <c r="BR300" s="38"/>
      <c r="BS300" s="38"/>
      <c r="BT300" s="38"/>
      <c r="BU300" s="38"/>
      <c r="BV300" s="38"/>
      <c r="BW300" s="38"/>
      <c r="BX300" s="38"/>
      <c r="BY300" s="38"/>
      <c r="BZ300" s="146"/>
      <c r="CB300" s="145"/>
      <c r="CC300" s="38"/>
      <c r="CD300" s="38"/>
      <c r="CE300" s="146"/>
      <c r="CG300" s="433">
        <v>0</v>
      </c>
      <c r="CH300" s="434">
        <v>0</v>
      </c>
      <c r="CI300" s="434">
        <v>0</v>
      </c>
      <c r="CJ300" s="435">
        <v>0</v>
      </c>
    </row>
    <row r="301" spans="1:88" x14ac:dyDescent="0.35">
      <c r="A301" s="50" t="str">
        <f>MID(A296,6,3)&amp;"-"&amp;MID(A296,10,4)</f>
        <v>MLB-D200</v>
      </c>
      <c r="B301" s="6"/>
      <c r="C301" s="6"/>
      <c r="D301" s="7"/>
      <c r="E301" s="304" t="s">
        <v>79</v>
      </c>
      <c r="F301" s="42"/>
      <c r="G301" s="25">
        <v>160</v>
      </c>
      <c r="H301" s="21" t="s">
        <v>2067</v>
      </c>
      <c r="I301" s="26">
        <v>2</v>
      </c>
      <c r="J301" s="24">
        <f t="shared" ca="1" si="634"/>
        <v>0</v>
      </c>
      <c r="K301" s="24">
        <f t="shared" ref="K301:AM301" ca="1" si="638">IF(AND($H301="優先L",$I301&gt;0),OFFSET(K298,0,$I301),0)</f>
        <v>0</v>
      </c>
      <c r="L301" s="24">
        <f t="shared" ca="1" si="638"/>
        <v>0</v>
      </c>
      <c r="M301" s="24">
        <f t="shared" ca="1" si="638"/>
        <v>0</v>
      </c>
      <c r="N301" s="24">
        <f t="shared" ca="1" si="638"/>
        <v>0</v>
      </c>
      <c r="O301" s="24">
        <f t="shared" ca="1" si="638"/>
        <v>0</v>
      </c>
      <c r="P301" s="24">
        <f t="shared" ca="1" si="638"/>
        <v>0</v>
      </c>
      <c r="Q301" s="24">
        <f t="shared" ca="1" si="638"/>
        <v>0</v>
      </c>
      <c r="R301" s="24">
        <f t="shared" ca="1" si="638"/>
        <v>0</v>
      </c>
      <c r="S301" s="24">
        <f t="shared" ca="1" si="638"/>
        <v>0</v>
      </c>
      <c r="T301" s="24">
        <f t="shared" ca="1" si="638"/>
        <v>0</v>
      </c>
      <c r="U301" s="24">
        <f t="shared" ca="1" si="638"/>
        <v>0</v>
      </c>
      <c r="V301" s="24">
        <f t="shared" ca="1" si="638"/>
        <v>0</v>
      </c>
      <c r="W301" s="24">
        <f t="shared" ca="1" si="638"/>
        <v>0</v>
      </c>
      <c r="X301" s="24">
        <f t="shared" ca="1" si="638"/>
        <v>0</v>
      </c>
      <c r="Y301" s="24">
        <f t="shared" ca="1" si="638"/>
        <v>0</v>
      </c>
      <c r="Z301" s="24">
        <f t="shared" ca="1" si="638"/>
        <v>0</v>
      </c>
      <c r="AA301" s="24">
        <f t="shared" ca="1" si="638"/>
        <v>0</v>
      </c>
      <c r="AB301" s="24">
        <f t="shared" ca="1" si="638"/>
        <v>0</v>
      </c>
      <c r="AC301" s="24">
        <f t="shared" ca="1" si="638"/>
        <v>0</v>
      </c>
      <c r="AD301" s="24">
        <f t="shared" ca="1" si="638"/>
        <v>0</v>
      </c>
      <c r="AE301" s="24">
        <f t="shared" ca="1" si="638"/>
        <v>0</v>
      </c>
      <c r="AF301" s="24">
        <f t="shared" ca="1" si="638"/>
        <v>0</v>
      </c>
      <c r="AG301" s="24">
        <f t="shared" ca="1" si="638"/>
        <v>0</v>
      </c>
      <c r="AH301" s="24">
        <f t="shared" ca="1" si="638"/>
        <v>0</v>
      </c>
      <c r="AI301" s="24">
        <f t="shared" ca="1" si="638"/>
        <v>0</v>
      </c>
      <c r="AJ301" s="24">
        <f t="shared" ca="1" si="638"/>
        <v>0</v>
      </c>
      <c r="AK301" s="24">
        <f t="shared" ca="1" si="638"/>
        <v>0</v>
      </c>
      <c r="AL301" s="24">
        <f t="shared" ca="1" si="638"/>
        <v>0</v>
      </c>
      <c r="AM301" s="49">
        <f t="shared" ca="1" si="638"/>
        <v>0</v>
      </c>
      <c r="AS301" s="61"/>
      <c r="AT301" s="7" t="str">
        <f t="shared" si="537"/>
        <v>マルチ</v>
      </c>
      <c r="AU301" s="62"/>
      <c r="AW301" s="145"/>
      <c r="AX301" s="38"/>
      <c r="AY301" s="38"/>
      <c r="AZ301" s="38"/>
      <c r="BA301" s="38"/>
      <c r="BB301" s="38"/>
      <c r="BC301" s="38"/>
      <c r="BD301" s="38"/>
      <c r="BE301" s="38"/>
      <c r="BF301" s="38"/>
      <c r="BG301" s="38"/>
      <c r="BH301" s="38"/>
      <c r="BI301" s="38"/>
      <c r="BJ301" s="38"/>
      <c r="BK301" s="38"/>
      <c r="BL301" s="38"/>
      <c r="BM301" s="38"/>
      <c r="BN301" s="38"/>
      <c r="BO301" s="38"/>
      <c r="BP301" s="38"/>
      <c r="BQ301" s="38"/>
      <c r="BR301" s="38"/>
      <c r="BS301" s="38"/>
      <c r="BT301" s="38"/>
      <c r="BU301" s="38"/>
      <c r="BV301" s="38"/>
      <c r="BW301" s="38"/>
      <c r="BX301" s="38"/>
      <c r="BY301" s="38"/>
      <c r="BZ301" s="146"/>
      <c r="CB301" s="145"/>
      <c r="CC301" s="38"/>
      <c r="CD301" s="38"/>
      <c r="CE301" s="146"/>
      <c r="CG301" s="433">
        <v>0</v>
      </c>
      <c r="CH301" s="434">
        <v>0</v>
      </c>
      <c r="CI301" s="434">
        <v>0</v>
      </c>
      <c r="CJ301" s="435">
        <v>0</v>
      </c>
    </row>
    <row r="302" spans="1:88" x14ac:dyDescent="0.35">
      <c r="A302" s="48"/>
      <c r="B302" s="6"/>
      <c r="C302" s="6"/>
      <c r="D302" s="22" t="s">
        <v>2132</v>
      </c>
      <c r="E302" s="2" t="str">
        <f>E299</f>
        <v>MC</v>
      </c>
      <c r="F302" s="5"/>
      <c r="G302" s="5"/>
      <c r="H302" s="27"/>
      <c r="I302" s="5"/>
      <c r="J302" s="550">
        <f>SUM(K302:AM304)</f>
        <v>0</v>
      </c>
      <c r="K302" s="29"/>
      <c r="L302" s="29"/>
      <c r="M302" s="29"/>
      <c r="N302" s="29"/>
      <c r="O302" s="29"/>
      <c r="P302" s="29"/>
      <c r="Q302" s="29"/>
      <c r="R302" s="29"/>
      <c r="S302" s="29"/>
      <c r="T302" s="29"/>
      <c r="U302" s="29"/>
      <c r="V302" s="29"/>
      <c r="W302" s="29"/>
      <c r="X302" s="29"/>
      <c r="Y302" s="29"/>
      <c r="Z302" s="29"/>
      <c r="AA302" s="29"/>
      <c r="AB302" s="29"/>
      <c r="AC302" s="29"/>
      <c r="AD302" s="29"/>
      <c r="AE302" s="29"/>
      <c r="AF302" s="29"/>
      <c r="AG302" s="29"/>
      <c r="AH302" s="29"/>
      <c r="AI302" s="29"/>
      <c r="AJ302" s="29"/>
      <c r="AK302" s="29"/>
      <c r="AL302" s="29"/>
      <c r="AM302" s="51"/>
      <c r="AS302" s="61"/>
      <c r="AT302" s="38"/>
      <c r="AU302" s="62"/>
      <c r="AW302" s="145"/>
      <c r="AX302" s="38"/>
      <c r="AY302" s="38"/>
      <c r="AZ302" s="38"/>
      <c r="BA302" s="38"/>
      <c r="BB302" s="38"/>
      <c r="BC302" s="38"/>
      <c r="BD302" s="38"/>
      <c r="BE302" s="38"/>
      <c r="BF302" s="38"/>
      <c r="BG302" s="38"/>
      <c r="BH302" s="38"/>
      <c r="BI302" s="38"/>
      <c r="BJ302" s="38"/>
      <c r="BK302" s="38"/>
      <c r="BL302" s="38"/>
      <c r="BM302" s="38"/>
      <c r="BN302" s="38"/>
      <c r="BO302" s="38"/>
      <c r="BP302" s="38"/>
      <c r="BQ302" s="38"/>
      <c r="BR302" s="38"/>
      <c r="BS302" s="38"/>
      <c r="BT302" s="38"/>
      <c r="BU302" s="38"/>
      <c r="BV302" s="38"/>
      <c r="BW302" s="38"/>
      <c r="BX302" s="38"/>
      <c r="BY302" s="38"/>
      <c r="BZ302" s="146"/>
      <c r="CB302" s="145"/>
      <c r="CC302" s="38"/>
      <c r="CD302" s="38"/>
      <c r="CE302" s="146"/>
      <c r="CG302" s="430"/>
      <c r="CH302" s="9"/>
      <c r="CI302" s="9"/>
      <c r="CJ302" s="431"/>
    </row>
    <row r="303" spans="1:88" x14ac:dyDescent="0.35">
      <c r="A303" s="48"/>
      <c r="B303" s="7"/>
      <c r="C303" s="7"/>
      <c r="D303" s="444" t="s">
        <v>2376</v>
      </c>
      <c r="E303" s="2" t="str">
        <f>E300</f>
        <v>溶接1</v>
      </c>
      <c r="F303" s="6"/>
      <c r="G303" s="6"/>
      <c r="H303" s="27"/>
      <c r="I303" s="6"/>
      <c r="J303" s="551"/>
      <c r="K303" s="30"/>
      <c r="L303" s="30"/>
      <c r="M303" s="30"/>
      <c r="N303" s="30"/>
      <c r="O303" s="30"/>
      <c r="P303" s="30"/>
      <c r="Q303" s="30"/>
      <c r="R303" s="30"/>
      <c r="S303" s="30"/>
      <c r="T303" s="30"/>
      <c r="U303" s="30"/>
      <c r="V303" s="30"/>
      <c r="W303" s="30"/>
      <c r="X303" s="30"/>
      <c r="Y303" s="30"/>
      <c r="Z303" s="30"/>
      <c r="AA303" s="30"/>
      <c r="AB303" s="30"/>
      <c r="AC303" s="30"/>
      <c r="AD303" s="30"/>
      <c r="AE303" s="30"/>
      <c r="AF303" s="30"/>
      <c r="AG303" s="30"/>
      <c r="AH303" s="30"/>
      <c r="AI303" s="30"/>
      <c r="AJ303" s="30"/>
      <c r="AK303" s="30"/>
      <c r="AL303" s="30"/>
      <c r="AM303" s="52"/>
      <c r="AS303" s="61"/>
      <c r="AT303" s="38"/>
      <c r="AU303" s="62"/>
      <c r="AW303" s="145"/>
      <c r="AX303" s="38"/>
      <c r="AY303" s="38"/>
      <c r="AZ303" s="38"/>
      <c r="BA303" s="38"/>
      <c r="BB303" s="38"/>
      <c r="BC303" s="38"/>
      <c r="BD303" s="38"/>
      <c r="BE303" s="38"/>
      <c r="BF303" s="38"/>
      <c r="BG303" s="38"/>
      <c r="BH303" s="38"/>
      <c r="BI303" s="38"/>
      <c r="BJ303" s="38"/>
      <c r="BK303" s="38"/>
      <c r="BL303" s="38"/>
      <c r="BM303" s="38"/>
      <c r="BN303" s="38"/>
      <c r="BO303" s="38"/>
      <c r="BP303" s="38"/>
      <c r="BQ303" s="38"/>
      <c r="BR303" s="38"/>
      <c r="BS303" s="38"/>
      <c r="BT303" s="38"/>
      <c r="BU303" s="38"/>
      <c r="BV303" s="38"/>
      <c r="BW303" s="38"/>
      <c r="BX303" s="38"/>
      <c r="BY303" s="38"/>
      <c r="BZ303" s="146"/>
      <c r="CB303" s="145"/>
      <c r="CC303" s="38"/>
      <c r="CD303" s="38"/>
      <c r="CE303" s="146"/>
      <c r="CG303" s="430"/>
      <c r="CH303" s="9"/>
      <c r="CI303" s="9"/>
      <c r="CJ303" s="431"/>
    </row>
    <row r="304" spans="1:88" x14ac:dyDescent="0.35">
      <c r="A304" s="399">
        <f>COUNTIF(AT299:AT301,B304)</f>
        <v>1</v>
      </c>
      <c r="B304" s="308" t="str">
        <f>設定!$F$4</f>
        <v>MC</v>
      </c>
      <c r="C304" s="308" t="str">
        <f>IF(COUNTIF('PLAN-MC'!$AO$6:$AO$117,B304&amp;"_"&amp;A296&amp;"_"&amp;B296)&gt;0,"計画コード有",IF(COUNTIF('PLAN-MC'!$AO$6:$AO$117,B304&amp;"_"&amp;A296&amp;"_"&amp;B296)&gt;1,"ﾀﾞﾌﾞﾘ有","未反映"))</f>
        <v>計画コード有</v>
      </c>
      <c r="D304" s="7"/>
      <c r="E304" s="2" t="str">
        <f>E301</f>
        <v>マルチ</v>
      </c>
      <c r="F304" s="7"/>
      <c r="G304" s="7"/>
      <c r="H304" s="27"/>
      <c r="I304" s="7"/>
      <c r="J304" s="552"/>
      <c r="K304" s="31"/>
      <c r="L304" s="31"/>
      <c r="M304" s="31"/>
      <c r="N304" s="31"/>
      <c r="O304" s="31"/>
      <c r="P304" s="31"/>
      <c r="Q304" s="31"/>
      <c r="R304" s="31"/>
      <c r="S304" s="31"/>
      <c r="T304" s="31"/>
      <c r="U304" s="31"/>
      <c r="V304" s="31"/>
      <c r="W304" s="31"/>
      <c r="X304" s="31"/>
      <c r="Y304" s="31"/>
      <c r="Z304" s="31"/>
      <c r="AA304" s="31"/>
      <c r="AB304" s="31"/>
      <c r="AC304" s="31"/>
      <c r="AD304" s="31"/>
      <c r="AE304" s="31"/>
      <c r="AF304" s="31"/>
      <c r="AG304" s="31"/>
      <c r="AH304" s="31"/>
      <c r="AI304" s="31"/>
      <c r="AJ304" s="31"/>
      <c r="AK304" s="31"/>
      <c r="AL304" s="31"/>
      <c r="AM304" s="53"/>
      <c r="AS304" s="61"/>
      <c r="AT304" s="38"/>
      <c r="AU304" s="62"/>
      <c r="AW304" s="145"/>
      <c r="AX304" s="38"/>
      <c r="AY304" s="38"/>
      <c r="AZ304" s="38"/>
      <c r="BA304" s="38"/>
      <c r="BB304" s="38"/>
      <c r="BC304" s="38"/>
      <c r="BD304" s="38"/>
      <c r="BE304" s="38"/>
      <c r="BF304" s="38"/>
      <c r="BG304" s="38"/>
      <c r="BH304" s="38"/>
      <c r="BI304" s="38"/>
      <c r="BJ304" s="38"/>
      <c r="BK304" s="38"/>
      <c r="BL304" s="38"/>
      <c r="BM304" s="38"/>
      <c r="BN304" s="38"/>
      <c r="BO304" s="38"/>
      <c r="BP304" s="38"/>
      <c r="BQ304" s="38"/>
      <c r="BR304" s="38"/>
      <c r="BS304" s="38"/>
      <c r="BT304" s="38"/>
      <c r="BU304" s="38"/>
      <c r="BV304" s="38"/>
      <c r="BW304" s="38"/>
      <c r="BX304" s="38"/>
      <c r="BY304" s="38"/>
      <c r="BZ304" s="146"/>
      <c r="CB304" s="145"/>
      <c r="CC304" s="38"/>
      <c r="CD304" s="38"/>
      <c r="CE304" s="146"/>
      <c r="CG304" s="430"/>
      <c r="CH304" s="9"/>
      <c r="CI304" s="9"/>
      <c r="CJ304" s="431"/>
    </row>
    <row r="305" spans="1:88" x14ac:dyDescent="0.35">
      <c r="A305" s="399">
        <f>COUNTIF(AT299:AT301,B305)</f>
        <v>1</v>
      </c>
      <c r="B305" s="308" t="str">
        <f>設定!$F$5</f>
        <v>溶接1</v>
      </c>
      <c r="C305" s="308" t="str">
        <f>IF(COUNTIF('PLAN-溶接1'!$AO$6:$AO$108,B305&amp;"_"&amp;A296&amp;"_"&amp;B296)&gt;0,"計画コード有",IF(COUNTIF('PLAN-溶接1'!$AO$6:$AO$108,B305&amp;"_"&amp;A296&amp;"_"&amp;B296)&gt;1,"ﾀﾞﾌﾞﾘ有","未反映"))</f>
        <v>計画コード有</v>
      </c>
      <c r="D305" s="22" t="s">
        <v>2133</v>
      </c>
      <c r="E305" s="2" t="str">
        <f>E299</f>
        <v>MC</v>
      </c>
      <c r="F305" s="5"/>
      <c r="G305" s="5"/>
      <c r="H305" s="27"/>
      <c r="I305" s="5"/>
      <c r="J305" s="32">
        <f t="shared" ref="J305:J310" si="639">SUM(K305:AM305)</f>
        <v>0</v>
      </c>
      <c r="K305" s="441">
        <f>CB305</f>
        <v>0</v>
      </c>
      <c r="L305" s="441">
        <f t="shared" ref="L305:L307" si="640">CC305</f>
        <v>0</v>
      </c>
      <c r="M305" s="441">
        <f t="shared" ref="M305:M307" si="641">CD305</f>
        <v>0</v>
      </c>
      <c r="N305" s="441">
        <f t="shared" ref="N305:N307" si="642">CE305</f>
        <v>0</v>
      </c>
      <c r="O305" s="29"/>
      <c r="P305" s="29"/>
      <c r="Q305" s="29"/>
      <c r="R305" s="29"/>
      <c r="S305" s="29"/>
      <c r="T305" s="29"/>
      <c r="U305" s="29"/>
      <c r="V305" s="29"/>
      <c r="W305" s="29"/>
      <c r="X305" s="29"/>
      <c r="Y305" s="29"/>
      <c r="Z305" s="29"/>
      <c r="AA305" s="29"/>
      <c r="AB305" s="29"/>
      <c r="AC305" s="29"/>
      <c r="AD305" s="29"/>
      <c r="AE305" s="29"/>
      <c r="AF305" s="29"/>
      <c r="AG305" s="29"/>
      <c r="AH305" s="29"/>
      <c r="AI305" s="29"/>
      <c r="AJ305" s="29"/>
      <c r="AK305" s="29"/>
      <c r="AL305" s="29"/>
      <c r="AM305" s="51"/>
      <c r="AS305" s="61"/>
      <c r="AT305" s="38"/>
      <c r="AU305" s="62"/>
      <c r="AW305" s="145"/>
      <c r="AX305" s="38"/>
      <c r="AY305" s="38"/>
      <c r="AZ305" s="38"/>
      <c r="BA305" s="38"/>
      <c r="BB305" s="38"/>
      <c r="BC305" s="38"/>
      <c r="BD305" s="38"/>
      <c r="BE305" s="38"/>
      <c r="BF305" s="38"/>
      <c r="BG305" s="38"/>
      <c r="BH305" s="38"/>
      <c r="BI305" s="38"/>
      <c r="BJ305" s="38"/>
      <c r="BK305" s="38"/>
      <c r="BL305" s="38"/>
      <c r="BM305" s="38"/>
      <c r="BN305" s="38"/>
      <c r="BO305" s="38"/>
      <c r="BP305" s="38"/>
      <c r="BQ305" s="38"/>
      <c r="BR305" s="38"/>
      <c r="BS305" s="38"/>
      <c r="BT305" s="38"/>
      <c r="BU305" s="38"/>
      <c r="BV305" s="38"/>
      <c r="BW305" s="38"/>
      <c r="BX305" s="38"/>
      <c r="BY305" s="38"/>
      <c r="BZ305" s="146"/>
      <c r="CB305" s="427">
        <f t="shared" ref="CB305:CB307" si="643">CG302+CG305</f>
        <v>0</v>
      </c>
      <c r="CC305" s="428">
        <f t="shared" ref="CC305:CC307" si="644">CH302+CH305</f>
        <v>0</v>
      </c>
      <c r="CD305" s="428">
        <f t="shared" ref="CD305:CD307" si="645">CI302+CI305</f>
        <v>0</v>
      </c>
      <c r="CE305" s="429">
        <f t="shared" ref="CE305:CE307" si="646">CJ302+CJ305</f>
        <v>0</v>
      </c>
      <c r="CG305" s="430"/>
      <c r="CH305" s="9"/>
      <c r="CI305" s="9"/>
      <c r="CJ305" s="431"/>
    </row>
    <row r="306" spans="1:88" x14ac:dyDescent="0.35">
      <c r="A306" s="399">
        <f>COUNTIF(AT299:AT301,B306)</f>
        <v>1</v>
      </c>
      <c r="B306" s="308" t="str">
        <f>設定!$F$6</f>
        <v>マルチ</v>
      </c>
      <c r="C306" s="308" t="str">
        <f>IF(COUNTIF('PLAN-マルチ'!$AO$29:$AO$125,B306&amp;"_"&amp;A296&amp;"_"&amp;B296)&gt;0,"計画コード有",IF(COUNTIF('PLAN-マルチ'!$AO$29:$AO$125,B306&amp;"_"&amp;A296&amp;"_"&amp;B296)&gt;1,"ﾀﾞﾌﾞﾘ有","未反映"))</f>
        <v>計画コード有</v>
      </c>
      <c r="D306" s="445" t="s">
        <v>2377</v>
      </c>
      <c r="E306" s="2" t="str">
        <f>E300</f>
        <v>溶接1</v>
      </c>
      <c r="F306" s="6"/>
      <c r="G306" s="6"/>
      <c r="H306" s="27"/>
      <c r="I306" s="6"/>
      <c r="J306" s="33">
        <f t="shared" si="639"/>
        <v>0</v>
      </c>
      <c r="K306" s="442">
        <f t="shared" ref="K306:K307" si="647">CB306</f>
        <v>0</v>
      </c>
      <c r="L306" s="442">
        <f t="shared" si="640"/>
        <v>0</v>
      </c>
      <c r="M306" s="442">
        <f t="shared" si="641"/>
        <v>0</v>
      </c>
      <c r="N306" s="442">
        <f t="shared" si="642"/>
        <v>0</v>
      </c>
      <c r="O306" s="30"/>
      <c r="P306" s="30"/>
      <c r="Q306" s="30"/>
      <c r="R306" s="30"/>
      <c r="S306" s="30"/>
      <c r="T306" s="30"/>
      <c r="U306" s="30"/>
      <c r="V306" s="30"/>
      <c r="W306" s="30"/>
      <c r="X306" s="30"/>
      <c r="Y306" s="30"/>
      <c r="Z306" s="30"/>
      <c r="AA306" s="30"/>
      <c r="AB306" s="30"/>
      <c r="AC306" s="30"/>
      <c r="AD306" s="30"/>
      <c r="AE306" s="30"/>
      <c r="AF306" s="30"/>
      <c r="AG306" s="30"/>
      <c r="AH306" s="30"/>
      <c r="AI306" s="30"/>
      <c r="AJ306" s="30"/>
      <c r="AK306" s="30"/>
      <c r="AL306" s="30"/>
      <c r="AM306" s="52"/>
      <c r="AS306" s="61"/>
      <c r="AT306" s="38"/>
      <c r="AU306" s="62"/>
      <c r="AW306" s="145"/>
      <c r="AX306" s="38"/>
      <c r="AY306" s="38"/>
      <c r="AZ306" s="38"/>
      <c r="BA306" s="38"/>
      <c r="BB306" s="38"/>
      <c r="BC306" s="38"/>
      <c r="BD306" s="38"/>
      <c r="BE306" s="38"/>
      <c r="BF306" s="38"/>
      <c r="BG306" s="38"/>
      <c r="BH306" s="38"/>
      <c r="BI306" s="38"/>
      <c r="BJ306" s="38"/>
      <c r="BK306" s="38"/>
      <c r="BL306" s="38"/>
      <c r="BM306" s="38"/>
      <c r="BN306" s="38"/>
      <c r="BO306" s="38"/>
      <c r="BP306" s="38"/>
      <c r="BQ306" s="38"/>
      <c r="BR306" s="38"/>
      <c r="BS306" s="38"/>
      <c r="BT306" s="38"/>
      <c r="BU306" s="38"/>
      <c r="BV306" s="38"/>
      <c r="BW306" s="38"/>
      <c r="BX306" s="38"/>
      <c r="BY306" s="38"/>
      <c r="BZ306" s="146"/>
      <c r="CB306" s="427">
        <f t="shared" si="643"/>
        <v>0</v>
      </c>
      <c r="CC306" s="428">
        <f t="shared" si="644"/>
        <v>0</v>
      </c>
      <c r="CD306" s="428">
        <f t="shared" si="645"/>
        <v>0</v>
      </c>
      <c r="CE306" s="429">
        <f t="shared" si="646"/>
        <v>0</v>
      </c>
      <c r="CG306" s="430"/>
      <c r="CH306" s="9"/>
      <c r="CI306" s="9"/>
      <c r="CJ306" s="431"/>
    </row>
    <row r="307" spans="1:88" x14ac:dyDescent="0.35">
      <c r="A307" s="399">
        <f>COUNTIF(AT299:AT301,B307)</f>
        <v>0</v>
      </c>
      <c r="B307" s="308" t="str">
        <f>設定!$F$7</f>
        <v>50号機</v>
      </c>
      <c r="C307" s="308" t="str">
        <f>IF(COUNTIF('PLAN-SUB'!$AO$6:$AO$87,B307&amp;"_"&amp;A296&amp;"_"&amp;B296)&gt;0,"計画コード有",IF(COUNTIF('PLAN-SUB'!$AO$6:$AO$87,B307&amp;"_"&amp;A296&amp;"_"&amp;B296)&gt;1,"ﾀﾞﾌﾞﾘ有","未反映"))</f>
        <v>未反映</v>
      </c>
      <c r="D307" s="7"/>
      <c r="E307" s="2" t="str">
        <f>E301</f>
        <v>マルチ</v>
      </c>
      <c r="F307" s="7"/>
      <c r="G307" s="7"/>
      <c r="H307" s="27"/>
      <c r="I307" s="7"/>
      <c r="J307" s="34">
        <f t="shared" si="639"/>
        <v>0</v>
      </c>
      <c r="K307" s="443">
        <f t="shared" si="647"/>
        <v>0</v>
      </c>
      <c r="L307" s="443">
        <f t="shared" si="640"/>
        <v>0</v>
      </c>
      <c r="M307" s="443">
        <f t="shared" si="641"/>
        <v>0</v>
      </c>
      <c r="N307" s="443">
        <f t="shared" si="642"/>
        <v>0</v>
      </c>
      <c r="O307" s="31"/>
      <c r="P307" s="31"/>
      <c r="Q307" s="31"/>
      <c r="R307" s="31"/>
      <c r="S307" s="31"/>
      <c r="T307" s="31"/>
      <c r="U307" s="31"/>
      <c r="V307" s="31"/>
      <c r="W307" s="31"/>
      <c r="X307" s="31"/>
      <c r="Y307" s="31"/>
      <c r="Z307" s="31"/>
      <c r="AA307" s="31"/>
      <c r="AB307" s="31"/>
      <c r="AC307" s="31"/>
      <c r="AD307" s="31"/>
      <c r="AE307" s="31"/>
      <c r="AF307" s="31"/>
      <c r="AG307" s="31"/>
      <c r="AH307" s="31"/>
      <c r="AI307" s="31"/>
      <c r="AJ307" s="31"/>
      <c r="AK307" s="31"/>
      <c r="AL307" s="31"/>
      <c r="AM307" s="53"/>
      <c r="AS307" s="61"/>
      <c r="AT307" s="38"/>
      <c r="AU307" s="62"/>
      <c r="AW307" s="145"/>
      <c r="AX307" s="38"/>
      <c r="AY307" s="38"/>
      <c r="AZ307" s="38"/>
      <c r="BA307" s="38"/>
      <c r="BB307" s="38"/>
      <c r="BC307" s="38"/>
      <c r="BD307" s="38"/>
      <c r="BE307" s="38"/>
      <c r="BF307" s="38"/>
      <c r="BG307" s="38"/>
      <c r="BH307" s="38"/>
      <c r="BI307" s="38"/>
      <c r="BJ307" s="38"/>
      <c r="BK307" s="38"/>
      <c r="BL307" s="38"/>
      <c r="BM307" s="38"/>
      <c r="BN307" s="38"/>
      <c r="BO307" s="38"/>
      <c r="BP307" s="38"/>
      <c r="BQ307" s="38"/>
      <c r="BR307" s="38"/>
      <c r="BS307" s="38"/>
      <c r="BT307" s="38"/>
      <c r="BU307" s="38"/>
      <c r="BV307" s="38"/>
      <c r="BW307" s="38"/>
      <c r="BX307" s="38"/>
      <c r="BY307" s="38"/>
      <c r="BZ307" s="146"/>
      <c r="CB307" s="427">
        <f t="shared" si="643"/>
        <v>0</v>
      </c>
      <c r="CC307" s="428">
        <f t="shared" si="644"/>
        <v>0</v>
      </c>
      <c r="CD307" s="428">
        <f t="shared" si="645"/>
        <v>0</v>
      </c>
      <c r="CE307" s="429">
        <f t="shared" si="646"/>
        <v>0</v>
      </c>
      <c r="CG307" s="430"/>
      <c r="CH307" s="9"/>
      <c r="CI307" s="9"/>
      <c r="CJ307" s="431"/>
    </row>
    <row r="308" spans="1:88" x14ac:dyDescent="0.35">
      <c r="A308" s="399">
        <f>COUNTIF(AT299:AT301,B308)</f>
        <v>0</v>
      </c>
      <c r="B308" s="308" t="str">
        <f>設定!$F$8</f>
        <v>RF,S/A</v>
      </c>
      <c r="C308" s="308" t="str">
        <f>IF(COUNTIF('PLAN-SUB'!$AO$6:$AO$87,B308&amp;"_"&amp;A296&amp;"_"&amp;B296)&gt;0,"計画コード有",IF(COUNTIF('PLAN-SUB'!$AO$6:$AO$87,B308&amp;"_"&amp;A296&amp;"_"&amp;B296)&gt;1,"ﾀﾞﾌﾞﾘ有","未反映"))</f>
        <v>未反映</v>
      </c>
      <c r="D308" s="22" t="s">
        <v>2059</v>
      </c>
      <c r="E308" s="2" t="str">
        <f t="shared" ref="E308:G310" si="648">E299</f>
        <v>MC</v>
      </c>
      <c r="F308" s="43">
        <f t="shared" si="648"/>
        <v>0</v>
      </c>
      <c r="G308" s="28">
        <f t="shared" si="648"/>
        <v>160</v>
      </c>
      <c r="H308" s="5"/>
      <c r="I308" s="5"/>
      <c r="J308" s="32">
        <f t="shared" ca="1" si="639"/>
        <v>0</v>
      </c>
      <c r="K308" s="32">
        <f ca="1">K299+K302+K305</f>
        <v>0</v>
      </c>
      <c r="L308" s="32">
        <f ca="1">L299+L302+L305</f>
        <v>0</v>
      </c>
      <c r="M308" s="32">
        <f ca="1">M299+M302+M305</f>
        <v>0</v>
      </c>
      <c r="N308" s="32">
        <f ca="1">N299+N302+N305</f>
        <v>0</v>
      </c>
      <c r="O308" s="32">
        <f t="shared" ref="O308:AM308" ca="1" si="649">O299+O302+O305</f>
        <v>0</v>
      </c>
      <c r="P308" s="32">
        <f t="shared" ca="1" si="649"/>
        <v>0</v>
      </c>
      <c r="Q308" s="32">
        <f t="shared" ca="1" si="649"/>
        <v>0</v>
      </c>
      <c r="R308" s="32">
        <f t="shared" ca="1" si="649"/>
        <v>0</v>
      </c>
      <c r="S308" s="32">
        <f t="shared" ca="1" si="649"/>
        <v>0</v>
      </c>
      <c r="T308" s="32">
        <f t="shared" ca="1" si="649"/>
        <v>0</v>
      </c>
      <c r="U308" s="32">
        <f t="shared" ca="1" si="649"/>
        <v>0</v>
      </c>
      <c r="V308" s="32">
        <f t="shared" ca="1" si="649"/>
        <v>0</v>
      </c>
      <c r="W308" s="32">
        <f t="shared" ca="1" si="649"/>
        <v>0</v>
      </c>
      <c r="X308" s="32">
        <f t="shared" ca="1" si="649"/>
        <v>0</v>
      </c>
      <c r="Y308" s="32">
        <f t="shared" ca="1" si="649"/>
        <v>0</v>
      </c>
      <c r="Z308" s="32">
        <f t="shared" ca="1" si="649"/>
        <v>0</v>
      </c>
      <c r="AA308" s="32">
        <f t="shared" ca="1" si="649"/>
        <v>0</v>
      </c>
      <c r="AB308" s="32">
        <f t="shared" ca="1" si="649"/>
        <v>0</v>
      </c>
      <c r="AC308" s="32">
        <f t="shared" ca="1" si="649"/>
        <v>0</v>
      </c>
      <c r="AD308" s="32">
        <f t="shared" ca="1" si="649"/>
        <v>0</v>
      </c>
      <c r="AE308" s="32">
        <f t="shared" ca="1" si="649"/>
        <v>0</v>
      </c>
      <c r="AF308" s="32">
        <f t="shared" ca="1" si="649"/>
        <v>0</v>
      </c>
      <c r="AG308" s="32">
        <f t="shared" ca="1" si="649"/>
        <v>0</v>
      </c>
      <c r="AH308" s="32">
        <f t="shared" ca="1" si="649"/>
        <v>0</v>
      </c>
      <c r="AI308" s="32">
        <f t="shared" ca="1" si="649"/>
        <v>0</v>
      </c>
      <c r="AJ308" s="32">
        <f t="shared" ca="1" si="649"/>
        <v>0</v>
      </c>
      <c r="AK308" s="32">
        <f t="shared" ca="1" si="649"/>
        <v>0</v>
      </c>
      <c r="AL308" s="32">
        <f t="shared" ca="1" si="649"/>
        <v>0</v>
      </c>
      <c r="AM308" s="54">
        <f t="shared" ca="1" si="649"/>
        <v>0</v>
      </c>
      <c r="AS308" s="97" t="str">
        <f>$E308&amp;"_"&amp;$A296&amp;"_"&amp;$B296</f>
        <v>MC_50100MLB D200XA_CBU</v>
      </c>
      <c r="AT308" s="97" t="str">
        <f t="shared" ref="AT308" si="650">A300</f>
        <v>50100</v>
      </c>
      <c r="AU308" s="97" t="str">
        <f>A301</f>
        <v>MLB-D200</v>
      </c>
      <c r="AW308" s="147" t="str">
        <f>E308</f>
        <v>MC</v>
      </c>
      <c r="AX308" s="150">
        <f t="shared" ref="AX308:BG310" ca="1" si="651">K308*$G308</f>
        <v>0</v>
      </c>
      <c r="AY308" s="150">
        <f t="shared" ca="1" si="651"/>
        <v>0</v>
      </c>
      <c r="AZ308" s="150">
        <f t="shared" ca="1" si="651"/>
        <v>0</v>
      </c>
      <c r="BA308" s="150">
        <f t="shared" ca="1" si="651"/>
        <v>0</v>
      </c>
      <c r="BB308" s="150">
        <f t="shared" ca="1" si="651"/>
        <v>0</v>
      </c>
      <c r="BC308" s="150">
        <f t="shared" ca="1" si="651"/>
        <v>0</v>
      </c>
      <c r="BD308" s="150">
        <f t="shared" ca="1" si="651"/>
        <v>0</v>
      </c>
      <c r="BE308" s="150">
        <f t="shared" ca="1" si="651"/>
        <v>0</v>
      </c>
      <c r="BF308" s="150">
        <f t="shared" ca="1" si="651"/>
        <v>0</v>
      </c>
      <c r="BG308" s="150">
        <f t="shared" ca="1" si="651"/>
        <v>0</v>
      </c>
      <c r="BH308" s="150">
        <f t="shared" ref="BH308:BQ310" ca="1" si="652">U308*$G308</f>
        <v>0</v>
      </c>
      <c r="BI308" s="150">
        <f t="shared" ca="1" si="652"/>
        <v>0</v>
      </c>
      <c r="BJ308" s="150">
        <f t="shared" ca="1" si="652"/>
        <v>0</v>
      </c>
      <c r="BK308" s="150">
        <f t="shared" ca="1" si="652"/>
        <v>0</v>
      </c>
      <c r="BL308" s="150">
        <f t="shared" ca="1" si="652"/>
        <v>0</v>
      </c>
      <c r="BM308" s="150">
        <f t="shared" ca="1" si="652"/>
        <v>0</v>
      </c>
      <c r="BN308" s="150">
        <f t="shared" ca="1" si="652"/>
        <v>0</v>
      </c>
      <c r="BO308" s="150">
        <f t="shared" ca="1" si="652"/>
        <v>0</v>
      </c>
      <c r="BP308" s="150">
        <f t="shared" ca="1" si="652"/>
        <v>0</v>
      </c>
      <c r="BQ308" s="150">
        <f t="shared" ca="1" si="652"/>
        <v>0</v>
      </c>
      <c r="BR308" s="150">
        <f t="shared" ref="BR308:BZ310" ca="1" si="653">AE308*$G308</f>
        <v>0</v>
      </c>
      <c r="BS308" s="150">
        <f t="shared" ca="1" si="653"/>
        <v>0</v>
      </c>
      <c r="BT308" s="150">
        <f t="shared" ca="1" si="653"/>
        <v>0</v>
      </c>
      <c r="BU308" s="150">
        <f t="shared" ca="1" si="653"/>
        <v>0</v>
      </c>
      <c r="BV308" s="150">
        <f t="shared" ca="1" si="653"/>
        <v>0</v>
      </c>
      <c r="BW308" s="150">
        <f t="shared" ca="1" si="653"/>
        <v>0</v>
      </c>
      <c r="BX308" s="150">
        <f t="shared" ca="1" si="653"/>
        <v>0</v>
      </c>
      <c r="BY308" s="150">
        <f t="shared" ca="1" si="653"/>
        <v>0</v>
      </c>
      <c r="BZ308" s="151">
        <f t="shared" ca="1" si="653"/>
        <v>0</v>
      </c>
      <c r="CB308" s="145"/>
      <c r="CC308" s="38"/>
      <c r="CD308" s="38"/>
      <c r="CE308" s="146"/>
      <c r="CG308" s="433">
        <v>0</v>
      </c>
      <c r="CH308" s="434">
        <v>0</v>
      </c>
      <c r="CI308" s="434">
        <v>0</v>
      </c>
      <c r="CJ308" s="435">
        <v>0</v>
      </c>
    </row>
    <row r="309" spans="1:88" x14ac:dyDescent="0.35">
      <c r="A309" s="399">
        <f>COUNTIF(AT299:AT301,B309)</f>
        <v>0</v>
      </c>
      <c r="B309" s="308" t="str">
        <f>設定!$F$9</f>
        <v>T/T</v>
      </c>
      <c r="C309" s="308" t="str">
        <f>IF(COUNTIF('PLAN-SUB'!$AO$6:$AO$87,B309&amp;"_"&amp;A296&amp;"_"&amp;B296)&gt;0,"計画コード有",IF(COUNTIF('PLAN-SUB'!$AO$6:$AO$87,B309&amp;"_"&amp;A296&amp;"_"&amp;B296)&gt;1,"ﾀﾞﾌﾞﾘ有","未反映"))</f>
        <v>未反映</v>
      </c>
      <c r="D309" s="6"/>
      <c r="E309" s="2" t="str">
        <f t="shared" si="648"/>
        <v>溶接1</v>
      </c>
      <c r="F309" s="43">
        <f t="shared" si="648"/>
        <v>0</v>
      </c>
      <c r="G309" s="28">
        <f t="shared" si="648"/>
        <v>155</v>
      </c>
      <c r="H309" s="6"/>
      <c r="I309" s="6"/>
      <c r="J309" s="33">
        <f t="shared" ca="1" si="639"/>
        <v>0</v>
      </c>
      <c r="K309" s="33">
        <f t="shared" ref="K309:AM309" ca="1" si="654">K300+K303+K306</f>
        <v>0</v>
      </c>
      <c r="L309" s="33">
        <f t="shared" ca="1" si="654"/>
        <v>0</v>
      </c>
      <c r="M309" s="33">
        <f t="shared" ca="1" si="654"/>
        <v>0</v>
      </c>
      <c r="N309" s="33">
        <f t="shared" ca="1" si="654"/>
        <v>0</v>
      </c>
      <c r="O309" s="33">
        <f t="shared" ca="1" si="654"/>
        <v>0</v>
      </c>
      <c r="P309" s="33">
        <f t="shared" ca="1" si="654"/>
        <v>0</v>
      </c>
      <c r="Q309" s="33">
        <f t="shared" ca="1" si="654"/>
        <v>0</v>
      </c>
      <c r="R309" s="33">
        <f t="shared" ca="1" si="654"/>
        <v>0</v>
      </c>
      <c r="S309" s="33">
        <f t="shared" ca="1" si="654"/>
        <v>0</v>
      </c>
      <c r="T309" s="33">
        <f t="shared" ca="1" si="654"/>
        <v>0</v>
      </c>
      <c r="U309" s="33">
        <f t="shared" ca="1" si="654"/>
        <v>0</v>
      </c>
      <c r="V309" s="33">
        <f t="shared" ca="1" si="654"/>
        <v>0</v>
      </c>
      <c r="W309" s="33">
        <f t="shared" ca="1" si="654"/>
        <v>0</v>
      </c>
      <c r="X309" s="33">
        <f t="shared" ca="1" si="654"/>
        <v>0</v>
      </c>
      <c r="Y309" s="33">
        <f t="shared" ca="1" si="654"/>
        <v>0</v>
      </c>
      <c r="Z309" s="33">
        <f t="shared" ca="1" si="654"/>
        <v>0</v>
      </c>
      <c r="AA309" s="33">
        <f t="shared" ca="1" si="654"/>
        <v>0</v>
      </c>
      <c r="AB309" s="33">
        <f t="shared" ca="1" si="654"/>
        <v>0</v>
      </c>
      <c r="AC309" s="33">
        <f t="shared" ca="1" si="654"/>
        <v>0</v>
      </c>
      <c r="AD309" s="33">
        <f t="shared" ca="1" si="654"/>
        <v>0</v>
      </c>
      <c r="AE309" s="33">
        <f t="shared" ca="1" si="654"/>
        <v>0</v>
      </c>
      <c r="AF309" s="33">
        <f t="shared" ca="1" si="654"/>
        <v>0</v>
      </c>
      <c r="AG309" s="33">
        <f t="shared" ca="1" si="654"/>
        <v>0</v>
      </c>
      <c r="AH309" s="33">
        <f t="shared" ca="1" si="654"/>
        <v>0</v>
      </c>
      <c r="AI309" s="33">
        <f t="shared" ca="1" si="654"/>
        <v>0</v>
      </c>
      <c r="AJ309" s="33">
        <f t="shared" ca="1" si="654"/>
        <v>0</v>
      </c>
      <c r="AK309" s="33">
        <f t="shared" ca="1" si="654"/>
        <v>0</v>
      </c>
      <c r="AL309" s="33">
        <f t="shared" ca="1" si="654"/>
        <v>0</v>
      </c>
      <c r="AM309" s="55">
        <f t="shared" ca="1" si="654"/>
        <v>0</v>
      </c>
      <c r="AS309" s="98" t="str">
        <f>$E309&amp;"_"&amp;$A296&amp;"_"&amp;$B296</f>
        <v>溶接1_50100MLB D200XA_CBU</v>
      </c>
      <c r="AT309" s="98" t="str">
        <f t="shared" ref="AT309" si="655">A300</f>
        <v>50100</v>
      </c>
      <c r="AU309" s="98" t="str">
        <f>A301</f>
        <v>MLB-D200</v>
      </c>
      <c r="AW309" s="148" t="str">
        <f>E309</f>
        <v>溶接1</v>
      </c>
      <c r="AX309" s="152">
        <f t="shared" ca="1" si="651"/>
        <v>0</v>
      </c>
      <c r="AY309" s="152">
        <f t="shared" ca="1" si="651"/>
        <v>0</v>
      </c>
      <c r="AZ309" s="152">
        <f t="shared" ca="1" si="651"/>
        <v>0</v>
      </c>
      <c r="BA309" s="152">
        <f t="shared" ca="1" si="651"/>
        <v>0</v>
      </c>
      <c r="BB309" s="152">
        <f t="shared" ca="1" si="651"/>
        <v>0</v>
      </c>
      <c r="BC309" s="152">
        <f t="shared" ca="1" si="651"/>
        <v>0</v>
      </c>
      <c r="BD309" s="152">
        <f t="shared" ca="1" si="651"/>
        <v>0</v>
      </c>
      <c r="BE309" s="152">
        <f t="shared" ca="1" si="651"/>
        <v>0</v>
      </c>
      <c r="BF309" s="152">
        <f t="shared" ca="1" si="651"/>
        <v>0</v>
      </c>
      <c r="BG309" s="152">
        <f t="shared" ca="1" si="651"/>
        <v>0</v>
      </c>
      <c r="BH309" s="152">
        <f t="shared" ca="1" si="652"/>
        <v>0</v>
      </c>
      <c r="BI309" s="152">
        <f t="shared" ca="1" si="652"/>
        <v>0</v>
      </c>
      <c r="BJ309" s="152">
        <f t="shared" ca="1" si="652"/>
        <v>0</v>
      </c>
      <c r="BK309" s="152">
        <f t="shared" ca="1" si="652"/>
        <v>0</v>
      </c>
      <c r="BL309" s="152">
        <f t="shared" ca="1" si="652"/>
        <v>0</v>
      </c>
      <c r="BM309" s="152">
        <f t="shared" ca="1" si="652"/>
        <v>0</v>
      </c>
      <c r="BN309" s="152">
        <f t="shared" ca="1" si="652"/>
        <v>0</v>
      </c>
      <c r="BO309" s="152">
        <f t="shared" ca="1" si="652"/>
        <v>0</v>
      </c>
      <c r="BP309" s="152">
        <f t="shared" ca="1" si="652"/>
        <v>0</v>
      </c>
      <c r="BQ309" s="152">
        <f t="shared" ca="1" si="652"/>
        <v>0</v>
      </c>
      <c r="BR309" s="152">
        <f t="shared" ca="1" si="653"/>
        <v>0</v>
      </c>
      <c r="BS309" s="152">
        <f t="shared" ca="1" si="653"/>
        <v>0</v>
      </c>
      <c r="BT309" s="152">
        <f t="shared" ca="1" si="653"/>
        <v>0</v>
      </c>
      <c r="BU309" s="152">
        <f t="shared" ca="1" si="653"/>
        <v>0</v>
      </c>
      <c r="BV309" s="152">
        <f t="shared" ca="1" si="653"/>
        <v>0</v>
      </c>
      <c r="BW309" s="152">
        <f t="shared" ca="1" si="653"/>
        <v>0</v>
      </c>
      <c r="BX309" s="152">
        <f t="shared" ca="1" si="653"/>
        <v>0</v>
      </c>
      <c r="BY309" s="152">
        <f t="shared" ca="1" si="653"/>
        <v>0</v>
      </c>
      <c r="BZ309" s="153">
        <f t="shared" ca="1" si="653"/>
        <v>0</v>
      </c>
      <c r="CB309" s="145"/>
      <c r="CC309" s="38"/>
      <c r="CD309" s="38"/>
      <c r="CE309" s="146"/>
      <c r="CG309" s="433">
        <v>0</v>
      </c>
      <c r="CH309" s="434">
        <v>0</v>
      </c>
      <c r="CI309" s="434">
        <v>0</v>
      </c>
      <c r="CJ309" s="435">
        <v>0</v>
      </c>
    </row>
    <row r="310" spans="1:88" ht="15.5" thickBot="1" x14ac:dyDescent="0.4">
      <c r="A310" s="399">
        <f>COUNTIF(AT299:AT301,B310)</f>
        <v>0</v>
      </c>
      <c r="B310" s="309">
        <f>設定!$F$10</f>
        <v>0</v>
      </c>
      <c r="C310" s="309"/>
      <c r="D310" s="56"/>
      <c r="E310" s="2" t="str">
        <f t="shared" si="648"/>
        <v>マルチ</v>
      </c>
      <c r="F310" s="57">
        <f t="shared" si="648"/>
        <v>0</v>
      </c>
      <c r="G310" s="58">
        <f t="shared" si="648"/>
        <v>160</v>
      </c>
      <c r="H310" s="56"/>
      <c r="I310" s="56"/>
      <c r="J310" s="59">
        <f t="shared" ca="1" si="639"/>
        <v>0</v>
      </c>
      <c r="K310" s="59">
        <f t="shared" ref="K310:AM310" ca="1" si="656">K301+K304+K307</f>
        <v>0</v>
      </c>
      <c r="L310" s="59">
        <f t="shared" ca="1" si="656"/>
        <v>0</v>
      </c>
      <c r="M310" s="59">
        <f t="shared" ca="1" si="656"/>
        <v>0</v>
      </c>
      <c r="N310" s="59">
        <f t="shared" ca="1" si="656"/>
        <v>0</v>
      </c>
      <c r="O310" s="59">
        <f t="shared" ca="1" si="656"/>
        <v>0</v>
      </c>
      <c r="P310" s="59">
        <f t="shared" ca="1" si="656"/>
        <v>0</v>
      </c>
      <c r="Q310" s="59">
        <f t="shared" ca="1" si="656"/>
        <v>0</v>
      </c>
      <c r="R310" s="59">
        <f t="shared" ca="1" si="656"/>
        <v>0</v>
      </c>
      <c r="S310" s="59">
        <f t="shared" ca="1" si="656"/>
        <v>0</v>
      </c>
      <c r="T310" s="59">
        <f t="shared" ca="1" si="656"/>
        <v>0</v>
      </c>
      <c r="U310" s="59">
        <f t="shared" ca="1" si="656"/>
        <v>0</v>
      </c>
      <c r="V310" s="59">
        <f t="shared" ca="1" si="656"/>
        <v>0</v>
      </c>
      <c r="W310" s="59">
        <f t="shared" ca="1" si="656"/>
        <v>0</v>
      </c>
      <c r="X310" s="59">
        <f t="shared" ca="1" si="656"/>
        <v>0</v>
      </c>
      <c r="Y310" s="59">
        <f t="shared" ca="1" si="656"/>
        <v>0</v>
      </c>
      <c r="Z310" s="59">
        <f t="shared" ca="1" si="656"/>
        <v>0</v>
      </c>
      <c r="AA310" s="59">
        <f t="shared" ca="1" si="656"/>
        <v>0</v>
      </c>
      <c r="AB310" s="59">
        <f t="shared" ca="1" si="656"/>
        <v>0</v>
      </c>
      <c r="AC310" s="59">
        <f t="shared" ca="1" si="656"/>
        <v>0</v>
      </c>
      <c r="AD310" s="59">
        <f t="shared" ca="1" si="656"/>
        <v>0</v>
      </c>
      <c r="AE310" s="59">
        <f t="shared" ca="1" si="656"/>
        <v>0</v>
      </c>
      <c r="AF310" s="59">
        <f t="shared" ca="1" si="656"/>
        <v>0</v>
      </c>
      <c r="AG310" s="59">
        <f t="shared" ca="1" si="656"/>
        <v>0</v>
      </c>
      <c r="AH310" s="59">
        <f t="shared" ca="1" si="656"/>
        <v>0</v>
      </c>
      <c r="AI310" s="59">
        <f t="shared" ca="1" si="656"/>
        <v>0</v>
      </c>
      <c r="AJ310" s="59">
        <f t="shared" ca="1" si="656"/>
        <v>0</v>
      </c>
      <c r="AK310" s="59">
        <f t="shared" ca="1" si="656"/>
        <v>0</v>
      </c>
      <c r="AL310" s="59">
        <f t="shared" ca="1" si="656"/>
        <v>0</v>
      </c>
      <c r="AM310" s="60">
        <f t="shared" ca="1" si="656"/>
        <v>0</v>
      </c>
      <c r="AS310" s="99" t="str">
        <f>$E310&amp;"_"&amp;$A296&amp;"_"&amp;$B296</f>
        <v>マルチ_50100MLB D200XA_CBU</v>
      </c>
      <c r="AT310" s="99" t="str">
        <f t="shared" ref="AT310" si="657">A300</f>
        <v>50100</v>
      </c>
      <c r="AU310" s="99" t="str">
        <f>A301</f>
        <v>MLB-D200</v>
      </c>
      <c r="AW310" s="149" t="str">
        <f>E310</f>
        <v>マルチ</v>
      </c>
      <c r="AX310" s="154">
        <f t="shared" ca="1" si="651"/>
        <v>0</v>
      </c>
      <c r="AY310" s="154">
        <f t="shared" ca="1" si="651"/>
        <v>0</v>
      </c>
      <c r="AZ310" s="154">
        <f t="shared" ca="1" si="651"/>
        <v>0</v>
      </c>
      <c r="BA310" s="154">
        <f t="shared" ca="1" si="651"/>
        <v>0</v>
      </c>
      <c r="BB310" s="154">
        <f t="shared" ca="1" si="651"/>
        <v>0</v>
      </c>
      <c r="BC310" s="154">
        <f t="shared" ca="1" si="651"/>
        <v>0</v>
      </c>
      <c r="BD310" s="154">
        <f t="shared" ca="1" si="651"/>
        <v>0</v>
      </c>
      <c r="BE310" s="154">
        <f t="shared" ca="1" si="651"/>
        <v>0</v>
      </c>
      <c r="BF310" s="154">
        <f t="shared" ca="1" si="651"/>
        <v>0</v>
      </c>
      <c r="BG310" s="154">
        <f t="shared" ca="1" si="651"/>
        <v>0</v>
      </c>
      <c r="BH310" s="154">
        <f t="shared" ca="1" si="652"/>
        <v>0</v>
      </c>
      <c r="BI310" s="154">
        <f t="shared" ca="1" si="652"/>
        <v>0</v>
      </c>
      <c r="BJ310" s="154">
        <f t="shared" ca="1" si="652"/>
        <v>0</v>
      </c>
      <c r="BK310" s="154">
        <f t="shared" ca="1" si="652"/>
        <v>0</v>
      </c>
      <c r="BL310" s="154">
        <f t="shared" ca="1" si="652"/>
        <v>0</v>
      </c>
      <c r="BM310" s="154">
        <f t="shared" ca="1" si="652"/>
        <v>0</v>
      </c>
      <c r="BN310" s="154">
        <f t="shared" ca="1" si="652"/>
        <v>0</v>
      </c>
      <c r="BO310" s="154">
        <f t="shared" ca="1" si="652"/>
        <v>0</v>
      </c>
      <c r="BP310" s="154">
        <f t="shared" ca="1" si="652"/>
        <v>0</v>
      </c>
      <c r="BQ310" s="154">
        <f t="shared" ca="1" si="652"/>
        <v>0</v>
      </c>
      <c r="BR310" s="154">
        <f t="shared" ca="1" si="653"/>
        <v>0</v>
      </c>
      <c r="BS310" s="154">
        <f t="shared" ca="1" si="653"/>
        <v>0</v>
      </c>
      <c r="BT310" s="154">
        <f t="shared" ca="1" si="653"/>
        <v>0</v>
      </c>
      <c r="BU310" s="154">
        <f t="shared" ca="1" si="653"/>
        <v>0</v>
      </c>
      <c r="BV310" s="154">
        <f t="shared" ca="1" si="653"/>
        <v>0</v>
      </c>
      <c r="BW310" s="154">
        <f t="shared" ca="1" si="653"/>
        <v>0</v>
      </c>
      <c r="BX310" s="154">
        <f t="shared" ca="1" si="653"/>
        <v>0</v>
      </c>
      <c r="BY310" s="154">
        <f t="shared" ca="1" si="653"/>
        <v>0</v>
      </c>
      <c r="BZ310" s="155">
        <f t="shared" ca="1" si="653"/>
        <v>0</v>
      </c>
      <c r="CB310" s="422"/>
      <c r="CC310" s="423"/>
      <c r="CD310" s="423"/>
      <c r="CE310" s="424"/>
      <c r="CG310" s="436">
        <v>0</v>
      </c>
      <c r="CH310" s="437">
        <v>0</v>
      </c>
      <c r="CI310" s="437">
        <v>0</v>
      </c>
      <c r="CJ310" s="438">
        <v>0</v>
      </c>
    </row>
    <row r="311" spans="1:88" x14ac:dyDescent="0.35">
      <c r="A311" s="106" t="s">
        <v>1723</v>
      </c>
      <c r="B311" s="105" t="s">
        <v>2086</v>
      </c>
      <c r="C311" s="101"/>
      <c r="D311" s="128"/>
      <c r="E311" s="129"/>
      <c r="F311" s="129" t="s">
        <v>2130</v>
      </c>
      <c r="G311" s="130" t="str">
        <f>IF($B311="CKD","CKD",_xlfn.XLOOKUP($A311,AF所要量!$AF$4:$AF$1001,AF所要量!$AG$4:$AG$1001,"",,))</f>
        <v>CKD</v>
      </c>
      <c r="H311" s="131"/>
      <c r="I311" s="132">
        <f>SUM(K311:N311)</f>
        <v>90</v>
      </c>
      <c r="J311" s="132">
        <f>SUM(O311:AM311)</f>
        <v>150</v>
      </c>
      <c r="K311" s="439">
        <f>CB311</f>
        <v>30</v>
      </c>
      <c r="L311" s="439">
        <f t="shared" ref="L311:L312" si="658">CC311</f>
        <v>30</v>
      </c>
      <c r="M311" s="439">
        <f t="shared" ref="M311:M312" si="659">CD311</f>
        <v>15</v>
      </c>
      <c r="N311" s="439">
        <f t="shared" ref="N311:N312" si="660">CE311</f>
        <v>15</v>
      </c>
      <c r="O311" s="330">
        <f>SUMIF(CKD!$F$4:$AH$4,O$10,CKD!$F$31:$AH$31)</f>
        <v>0</v>
      </c>
      <c r="P311" s="331">
        <f>SUMIF(CKD!$F$4:$AH$4,P$10,CKD!$F$31:$AH$31)</f>
        <v>0</v>
      </c>
      <c r="Q311" s="331">
        <f>SUMIF(CKD!$F$4:$AH$4,Q$10,CKD!$F$31:$AH$31)</f>
        <v>0</v>
      </c>
      <c r="R311" s="331">
        <f>SUMIF(CKD!$F$4:$AH$4,R$10,CKD!$F$31:$AH$31)</f>
        <v>15</v>
      </c>
      <c r="S311" s="331">
        <f>SUMIF(CKD!$F$4:$AH$4,S$10,CKD!$F$31:$AH$31)</f>
        <v>15</v>
      </c>
      <c r="T311" s="331">
        <f>SUMIF(CKD!$F$4:$AH$4,T$10,CKD!$F$31:$AH$31)</f>
        <v>15</v>
      </c>
      <c r="U311" s="331">
        <f>SUMIF(CKD!$F$4:$AH$4,U$10,CKD!$F$31:$AH$31)</f>
        <v>15</v>
      </c>
      <c r="V311" s="331">
        <f>SUMIF(CKD!$F$4:$AH$4,V$10,CKD!$F$31:$AH$31)</f>
        <v>0</v>
      </c>
      <c r="W311" s="331">
        <f>SUMIF(CKD!$F$4:$AH$4,W$10,CKD!$F$31:$AH$31)</f>
        <v>15</v>
      </c>
      <c r="X311" s="331">
        <f>SUMIF(CKD!$F$4:$AH$4,X$10,CKD!$F$31:$AH$31)</f>
        <v>15</v>
      </c>
      <c r="Y311" s="331">
        <f>SUMIF(CKD!$F$4:$AH$4,Y$10,CKD!$F$31:$AH$31)</f>
        <v>15</v>
      </c>
      <c r="Z311" s="331">
        <f>SUMIF(CKD!$F$4:$AH$4,Z$10,CKD!$F$31:$AH$31)</f>
        <v>15</v>
      </c>
      <c r="AA311" s="331">
        <f>SUMIF(CKD!$F$4:$AH$4,AA$10,CKD!$F$31:$AH$31)</f>
        <v>0</v>
      </c>
      <c r="AB311" s="331">
        <f>SUMIF(CKD!$F$4:$AH$4,AB$10,CKD!$F$31:$AH$31)</f>
        <v>0</v>
      </c>
      <c r="AC311" s="331">
        <f>SUMIF(CKD!$F$4:$AH$4,AC$10,CKD!$F$31:$AH$31)</f>
        <v>0</v>
      </c>
      <c r="AD311" s="331">
        <f>SUMIF(CKD!$F$4:$AH$4,AD$10,CKD!$F$31:$AH$31)</f>
        <v>0</v>
      </c>
      <c r="AE311" s="331">
        <f>SUMIF(CKD!$F$4:$AH$4,AE$10,CKD!$F$31:$AH$31)</f>
        <v>0</v>
      </c>
      <c r="AF311" s="331">
        <f>SUMIF(CKD!$F$4:$AH$4,AF$10,CKD!$F$31:$AH$31)</f>
        <v>15</v>
      </c>
      <c r="AG311" s="331">
        <f>SUMIF(CKD!$F$4:$AH$4,AG$10,CKD!$F$31:$AH$31)</f>
        <v>15</v>
      </c>
      <c r="AH311" s="331">
        <f>SUMIF(CKD!$F$4:$AH$4,AH$10,CKD!$F$31:$AH$31)</f>
        <v>0</v>
      </c>
      <c r="AI311" s="331">
        <f>SUMIF(CKD!$F$4:$AH$4,AI$10,CKD!$F$31:$AH$31)</f>
        <v>0</v>
      </c>
      <c r="AJ311" s="331">
        <f>SUMIF(CKD!$F$4:$AH$4,AJ$10,CKD!$F$31:$AH$31)</f>
        <v>0</v>
      </c>
      <c r="AK311" s="331">
        <f>SUMIF(CKD!$F$4:$AH$4,AK$10,CKD!$F$31:$AH$31)</f>
        <v>0</v>
      </c>
      <c r="AL311" s="331">
        <f>SUMIF(CKD!$F$4:$AH$4,AL$10,CKD!$F$31:$AH$31)</f>
        <v>0</v>
      </c>
      <c r="AM311" s="332">
        <f>SUMIF(CKD!$F$4:$AH$4,AM$10,CKD!$F$31:$AH$31)</f>
        <v>0</v>
      </c>
      <c r="AS311" s="2" t="str">
        <f>$A311&amp;"_"&amp;$B311</f>
        <v>50100MLB D200XA_CKD</v>
      </c>
      <c r="AT311" s="96"/>
      <c r="AU311" s="63"/>
      <c r="AW311" s="142"/>
      <c r="AX311" s="143"/>
      <c r="AY311" s="143"/>
      <c r="AZ311" s="143"/>
      <c r="BA311" s="143"/>
      <c r="BB311" s="143"/>
      <c r="BC311" s="143"/>
      <c r="BD311" s="143"/>
      <c r="BE311" s="143"/>
      <c r="BF311" s="143"/>
      <c r="BG311" s="143"/>
      <c r="BH311" s="143"/>
      <c r="BI311" s="143"/>
      <c r="BJ311" s="143"/>
      <c r="BK311" s="143"/>
      <c r="BL311" s="143"/>
      <c r="BM311" s="143"/>
      <c r="BN311" s="143"/>
      <c r="BO311" s="143"/>
      <c r="BP311" s="143"/>
      <c r="BQ311" s="143"/>
      <c r="BR311" s="143"/>
      <c r="BS311" s="143"/>
      <c r="BT311" s="143"/>
      <c r="BU311" s="143"/>
      <c r="BV311" s="143"/>
      <c r="BW311" s="143"/>
      <c r="BX311" s="143"/>
      <c r="BY311" s="143"/>
      <c r="BZ311" s="144"/>
      <c r="CB311" s="425">
        <f t="shared" ref="CB311:CB312" si="661">CG311</f>
        <v>30</v>
      </c>
      <c r="CC311" s="271">
        <f t="shared" ref="CC311:CC312" si="662">CH311</f>
        <v>30</v>
      </c>
      <c r="CD311" s="271">
        <f t="shared" ref="CD311:CD312" si="663">CI311</f>
        <v>15</v>
      </c>
      <c r="CE311" s="272">
        <f t="shared" ref="CE311:CE312" si="664">CJ311</f>
        <v>15</v>
      </c>
      <c r="CG311" s="418">
        <v>30</v>
      </c>
      <c r="CH311" s="416">
        <v>30</v>
      </c>
      <c r="CI311" s="416">
        <v>15</v>
      </c>
      <c r="CJ311" s="419">
        <v>15</v>
      </c>
    </row>
    <row r="312" spans="1:88" x14ac:dyDescent="0.35">
      <c r="A312" s="119"/>
      <c r="B312" s="6"/>
      <c r="C312" s="120"/>
      <c r="D312" s="134"/>
      <c r="E312" s="135"/>
      <c r="F312" s="135"/>
      <c r="G312" s="136" t="str">
        <f>IF(B311="CKD","","SP")</f>
        <v/>
      </c>
      <c r="H312" s="137"/>
      <c r="I312" s="138">
        <f>SUM(K312:N312)</f>
        <v>0</v>
      </c>
      <c r="J312" s="138">
        <f>SUM(O312:AM312)</f>
        <v>0</v>
      </c>
      <c r="K312" s="440">
        <f t="shared" ref="K312" si="665">CB312</f>
        <v>0</v>
      </c>
      <c r="L312" s="440">
        <f t="shared" si="658"/>
        <v>0</v>
      </c>
      <c r="M312" s="440">
        <f t="shared" si="659"/>
        <v>0</v>
      </c>
      <c r="N312" s="440">
        <f t="shared" si="660"/>
        <v>0</v>
      </c>
      <c r="O312" s="138"/>
      <c r="P312" s="138"/>
      <c r="Q312" s="138"/>
      <c r="R312" s="138"/>
      <c r="S312" s="138"/>
      <c r="T312" s="138"/>
      <c r="U312" s="138"/>
      <c r="V312" s="138"/>
      <c r="W312" s="138"/>
      <c r="X312" s="138"/>
      <c r="Y312" s="138"/>
      <c r="Z312" s="138"/>
      <c r="AA312" s="138"/>
      <c r="AB312" s="138"/>
      <c r="AC312" s="138"/>
      <c r="AD312" s="138"/>
      <c r="AE312" s="138"/>
      <c r="AF312" s="138"/>
      <c r="AG312" s="138"/>
      <c r="AH312" s="138"/>
      <c r="AI312" s="138"/>
      <c r="AJ312" s="138"/>
      <c r="AK312" s="138"/>
      <c r="AL312" s="138"/>
      <c r="AM312" s="139"/>
      <c r="AS312" s="2">
        <f>IF($B311="CKD",0,$A311&amp;"_"&amp;"SP")</f>
        <v>0</v>
      </c>
      <c r="AT312" s="38"/>
      <c r="AU312" s="62"/>
      <c r="AW312" s="145"/>
      <c r="AX312" s="38"/>
      <c r="AY312" s="38"/>
      <c r="AZ312" s="38"/>
      <c r="BA312" s="38"/>
      <c r="BB312" s="38"/>
      <c r="BC312" s="38"/>
      <c r="BD312" s="38"/>
      <c r="BE312" s="38"/>
      <c r="BF312" s="38"/>
      <c r="BG312" s="38"/>
      <c r="BH312" s="38"/>
      <c r="BI312" s="38"/>
      <c r="BJ312" s="38"/>
      <c r="BK312" s="38"/>
      <c r="BL312" s="38"/>
      <c r="BM312" s="38"/>
      <c r="BN312" s="38"/>
      <c r="BO312" s="38"/>
      <c r="BP312" s="38"/>
      <c r="BQ312" s="38"/>
      <c r="BR312" s="38"/>
      <c r="BS312" s="38"/>
      <c r="BT312" s="38"/>
      <c r="BU312" s="38"/>
      <c r="BV312" s="38"/>
      <c r="BW312" s="38"/>
      <c r="BX312" s="38"/>
      <c r="BY312" s="38"/>
      <c r="BZ312" s="146"/>
      <c r="CB312" s="426">
        <f t="shared" si="661"/>
        <v>0</v>
      </c>
      <c r="CC312" s="273">
        <f t="shared" si="662"/>
        <v>0</v>
      </c>
      <c r="CD312" s="273">
        <f t="shared" si="663"/>
        <v>0</v>
      </c>
      <c r="CE312" s="274">
        <f t="shared" si="664"/>
        <v>0</v>
      </c>
      <c r="CG312" s="420"/>
      <c r="CH312" s="417"/>
      <c r="CI312" s="417"/>
      <c r="CJ312" s="421"/>
    </row>
    <row r="313" spans="1:88" x14ac:dyDescent="0.35">
      <c r="A313" s="119"/>
      <c r="B313" s="6"/>
      <c r="C313" s="120"/>
      <c r="D313" s="121"/>
      <c r="E313" s="115"/>
      <c r="F313" s="115"/>
      <c r="G313" s="116" t="s">
        <v>2131</v>
      </c>
      <c r="H313" s="117"/>
      <c r="I313" s="113">
        <f>SUM(K313:N313)</f>
        <v>90</v>
      </c>
      <c r="J313" s="126">
        <f>SUM(O313:AM313)</f>
        <v>150</v>
      </c>
      <c r="K313" s="113">
        <f t="shared" ref="K313:AM313" si="666">SUM(K311:K312)</f>
        <v>30</v>
      </c>
      <c r="L313" s="113">
        <f t="shared" si="666"/>
        <v>30</v>
      </c>
      <c r="M313" s="113">
        <f t="shared" si="666"/>
        <v>15</v>
      </c>
      <c r="N313" s="113">
        <f t="shared" si="666"/>
        <v>15</v>
      </c>
      <c r="O313" s="122">
        <f t="shared" si="666"/>
        <v>0</v>
      </c>
      <c r="P313" s="113">
        <f t="shared" si="666"/>
        <v>0</v>
      </c>
      <c r="Q313" s="113">
        <f t="shared" si="666"/>
        <v>0</v>
      </c>
      <c r="R313" s="113">
        <f t="shared" si="666"/>
        <v>15</v>
      </c>
      <c r="S313" s="113">
        <f t="shared" si="666"/>
        <v>15</v>
      </c>
      <c r="T313" s="113">
        <f t="shared" si="666"/>
        <v>15</v>
      </c>
      <c r="U313" s="113">
        <f t="shared" si="666"/>
        <v>15</v>
      </c>
      <c r="V313" s="113">
        <f t="shared" si="666"/>
        <v>0</v>
      </c>
      <c r="W313" s="113">
        <f t="shared" si="666"/>
        <v>15</v>
      </c>
      <c r="X313" s="113">
        <f t="shared" si="666"/>
        <v>15</v>
      </c>
      <c r="Y313" s="113">
        <f t="shared" si="666"/>
        <v>15</v>
      </c>
      <c r="Z313" s="113">
        <f t="shared" si="666"/>
        <v>15</v>
      </c>
      <c r="AA313" s="113">
        <f t="shared" si="666"/>
        <v>0</v>
      </c>
      <c r="AB313" s="113">
        <f t="shared" si="666"/>
        <v>0</v>
      </c>
      <c r="AC313" s="113">
        <f t="shared" si="666"/>
        <v>0</v>
      </c>
      <c r="AD313" s="113">
        <f t="shared" si="666"/>
        <v>0</v>
      </c>
      <c r="AE313" s="113">
        <f t="shared" si="666"/>
        <v>0</v>
      </c>
      <c r="AF313" s="113">
        <f t="shared" si="666"/>
        <v>15</v>
      </c>
      <c r="AG313" s="113">
        <f t="shared" si="666"/>
        <v>15</v>
      </c>
      <c r="AH313" s="113">
        <f t="shared" si="666"/>
        <v>0</v>
      </c>
      <c r="AI313" s="113">
        <f t="shared" si="666"/>
        <v>0</v>
      </c>
      <c r="AJ313" s="113">
        <f t="shared" si="666"/>
        <v>0</v>
      </c>
      <c r="AK313" s="113">
        <f t="shared" si="666"/>
        <v>0</v>
      </c>
      <c r="AL313" s="113">
        <f t="shared" si="666"/>
        <v>0</v>
      </c>
      <c r="AM313" s="118">
        <f t="shared" si="666"/>
        <v>0</v>
      </c>
      <c r="AS313" s="61"/>
      <c r="AT313" s="38"/>
      <c r="AU313" s="62"/>
      <c r="AW313" s="145"/>
      <c r="AX313" s="38"/>
      <c r="AY313" s="38"/>
      <c r="AZ313" s="38"/>
      <c r="BA313" s="38"/>
      <c r="BB313" s="38"/>
      <c r="BC313" s="38"/>
      <c r="BD313" s="38"/>
      <c r="BE313" s="38"/>
      <c r="BF313" s="38"/>
      <c r="BG313" s="38"/>
      <c r="BH313" s="38"/>
      <c r="BI313" s="38"/>
      <c r="BJ313" s="38"/>
      <c r="BK313" s="38"/>
      <c r="BL313" s="38"/>
      <c r="BM313" s="38"/>
      <c r="BN313" s="38"/>
      <c r="BO313" s="38"/>
      <c r="BP313" s="38"/>
      <c r="BQ313" s="38"/>
      <c r="BR313" s="38"/>
      <c r="BS313" s="38"/>
      <c r="BT313" s="38"/>
      <c r="BU313" s="38"/>
      <c r="BV313" s="38"/>
      <c r="BW313" s="38"/>
      <c r="BX313" s="38"/>
      <c r="BY313" s="38"/>
      <c r="BZ313" s="146"/>
      <c r="CB313" s="145"/>
      <c r="CC313" s="38"/>
      <c r="CD313" s="38"/>
      <c r="CE313" s="146"/>
      <c r="CG313" s="433">
        <v>30</v>
      </c>
      <c r="CH313" s="434">
        <v>30</v>
      </c>
      <c r="CI313" s="434">
        <v>15</v>
      </c>
      <c r="CJ313" s="435">
        <v>15</v>
      </c>
    </row>
    <row r="314" spans="1:88" x14ac:dyDescent="0.35">
      <c r="A314" s="48" t="s">
        <v>2063</v>
      </c>
      <c r="B314" s="6"/>
      <c r="C314" s="6"/>
      <c r="D314" s="22" t="s">
        <v>2058</v>
      </c>
      <c r="E314" s="304" t="s">
        <v>20</v>
      </c>
      <c r="F314" s="42"/>
      <c r="G314" s="25">
        <v>160</v>
      </c>
      <c r="H314" s="21" t="s">
        <v>2067</v>
      </c>
      <c r="I314" s="26">
        <v>3</v>
      </c>
      <c r="J314" s="24">
        <f t="shared" ref="J314:J316" ca="1" si="667">SUM(K314:AM314)</f>
        <v>0</v>
      </c>
      <c r="K314" s="24">
        <f t="shared" ref="K314:AM314" ca="1" si="668">IF(AND($H314="優先L",$I314&gt;0),OFFSET(K313,0,$I314),0)</f>
        <v>0</v>
      </c>
      <c r="L314" s="24">
        <f t="shared" ca="1" si="668"/>
        <v>0</v>
      </c>
      <c r="M314" s="24">
        <f t="shared" ca="1" si="668"/>
        <v>0</v>
      </c>
      <c r="N314" s="24">
        <f t="shared" ca="1" si="668"/>
        <v>0</v>
      </c>
      <c r="O314" s="24">
        <f t="shared" ca="1" si="668"/>
        <v>0</v>
      </c>
      <c r="P314" s="24">
        <f t="shared" ca="1" si="668"/>
        <v>0</v>
      </c>
      <c r="Q314" s="24">
        <f t="shared" ca="1" si="668"/>
        <v>0</v>
      </c>
      <c r="R314" s="24">
        <f t="shared" ca="1" si="668"/>
        <v>0</v>
      </c>
      <c r="S314" s="24">
        <f t="shared" ca="1" si="668"/>
        <v>0</v>
      </c>
      <c r="T314" s="24">
        <f t="shared" ca="1" si="668"/>
        <v>0</v>
      </c>
      <c r="U314" s="24">
        <f t="shared" ca="1" si="668"/>
        <v>0</v>
      </c>
      <c r="V314" s="24">
        <f t="shared" ca="1" si="668"/>
        <v>0</v>
      </c>
      <c r="W314" s="24">
        <f t="shared" ca="1" si="668"/>
        <v>0</v>
      </c>
      <c r="X314" s="24">
        <f t="shared" ca="1" si="668"/>
        <v>0</v>
      </c>
      <c r="Y314" s="24">
        <f t="shared" ca="1" si="668"/>
        <v>0</v>
      </c>
      <c r="Z314" s="24">
        <f t="shared" ca="1" si="668"/>
        <v>0</v>
      </c>
      <c r="AA314" s="24">
        <f t="shared" ca="1" si="668"/>
        <v>0</v>
      </c>
      <c r="AB314" s="24">
        <f t="shared" ca="1" si="668"/>
        <v>0</v>
      </c>
      <c r="AC314" s="24">
        <f t="shared" ca="1" si="668"/>
        <v>0</v>
      </c>
      <c r="AD314" s="24">
        <f t="shared" ca="1" si="668"/>
        <v>0</v>
      </c>
      <c r="AE314" s="24">
        <f t="shared" ca="1" si="668"/>
        <v>0</v>
      </c>
      <c r="AF314" s="24">
        <f t="shared" ca="1" si="668"/>
        <v>0</v>
      </c>
      <c r="AG314" s="24">
        <f t="shared" ca="1" si="668"/>
        <v>0</v>
      </c>
      <c r="AH314" s="24">
        <f t="shared" ca="1" si="668"/>
        <v>0</v>
      </c>
      <c r="AI314" s="24">
        <f t="shared" ca="1" si="668"/>
        <v>0</v>
      </c>
      <c r="AJ314" s="24">
        <f t="shared" ca="1" si="668"/>
        <v>0</v>
      </c>
      <c r="AK314" s="24">
        <f t="shared" ca="1" si="668"/>
        <v>0</v>
      </c>
      <c r="AL314" s="24">
        <f t="shared" ca="1" si="668"/>
        <v>0</v>
      </c>
      <c r="AM314" s="49">
        <f t="shared" ca="1" si="668"/>
        <v>0</v>
      </c>
      <c r="AS314" s="61"/>
      <c r="AT314" s="5" t="str">
        <f t="shared" ref="AT314" si="669">IF(G314&gt;0,E314,"")</f>
        <v>MC</v>
      </c>
      <c r="AU314" s="62"/>
      <c r="AW314" s="145"/>
      <c r="AX314" s="38"/>
      <c r="AY314" s="38"/>
      <c r="AZ314" s="38"/>
      <c r="BA314" s="38"/>
      <c r="BB314" s="38"/>
      <c r="BC314" s="38"/>
      <c r="BD314" s="38"/>
      <c r="BE314" s="38"/>
      <c r="BF314" s="38"/>
      <c r="BG314" s="38"/>
      <c r="BH314" s="38"/>
      <c r="BI314" s="38"/>
      <c r="BJ314" s="38"/>
      <c r="BK314" s="38"/>
      <c r="BL314" s="38"/>
      <c r="BM314" s="38"/>
      <c r="BN314" s="38"/>
      <c r="BO314" s="38"/>
      <c r="BP314" s="38"/>
      <c r="BQ314" s="38"/>
      <c r="BR314" s="38"/>
      <c r="BS314" s="38"/>
      <c r="BT314" s="38"/>
      <c r="BU314" s="38"/>
      <c r="BV314" s="38"/>
      <c r="BW314" s="38"/>
      <c r="BX314" s="38"/>
      <c r="BY314" s="38"/>
      <c r="BZ314" s="146"/>
      <c r="CB314" s="145"/>
      <c r="CC314" s="38"/>
      <c r="CD314" s="38"/>
      <c r="CE314" s="146"/>
      <c r="CG314" s="433">
        <v>0</v>
      </c>
      <c r="CH314" s="434">
        <v>0</v>
      </c>
      <c r="CI314" s="434">
        <v>0</v>
      </c>
      <c r="CJ314" s="435">
        <v>0</v>
      </c>
    </row>
    <row r="315" spans="1:88" x14ac:dyDescent="0.35">
      <c r="A315" s="50" t="str">
        <f>MID(A311,1,5)</f>
        <v>50100</v>
      </c>
      <c r="B315" s="6"/>
      <c r="C315" s="6"/>
      <c r="D315" s="6"/>
      <c r="E315" s="304" t="s">
        <v>78</v>
      </c>
      <c r="F315" s="42"/>
      <c r="G315" s="25">
        <v>155</v>
      </c>
      <c r="H315" s="21" t="s">
        <v>2052</v>
      </c>
      <c r="I315" s="26">
        <v>3</v>
      </c>
      <c r="J315" s="24">
        <f t="shared" ca="1" si="667"/>
        <v>165</v>
      </c>
      <c r="K315" s="24">
        <f t="shared" ref="K315:AM315" ca="1" si="670">IF(AND($H315="優先L",$I315&gt;0),OFFSET(K313,0,$I315),0)</f>
        <v>15</v>
      </c>
      <c r="L315" s="24">
        <f t="shared" ca="1" si="670"/>
        <v>0</v>
      </c>
      <c r="M315" s="24">
        <f t="shared" ca="1" si="670"/>
        <v>0</v>
      </c>
      <c r="N315" s="24">
        <f t="shared" ca="1" si="670"/>
        <v>0</v>
      </c>
      <c r="O315" s="24">
        <f t="shared" ca="1" si="670"/>
        <v>15</v>
      </c>
      <c r="P315" s="24">
        <f t="shared" ca="1" si="670"/>
        <v>15</v>
      </c>
      <c r="Q315" s="24">
        <f t="shared" ca="1" si="670"/>
        <v>15</v>
      </c>
      <c r="R315" s="24">
        <f t="shared" ca="1" si="670"/>
        <v>15</v>
      </c>
      <c r="S315" s="24">
        <f t="shared" ca="1" si="670"/>
        <v>0</v>
      </c>
      <c r="T315" s="24">
        <f t="shared" ca="1" si="670"/>
        <v>15</v>
      </c>
      <c r="U315" s="24">
        <f t="shared" ca="1" si="670"/>
        <v>15</v>
      </c>
      <c r="V315" s="24">
        <f t="shared" ca="1" si="670"/>
        <v>15</v>
      </c>
      <c r="W315" s="24">
        <f t="shared" ca="1" si="670"/>
        <v>15</v>
      </c>
      <c r="X315" s="24">
        <f t="shared" ca="1" si="670"/>
        <v>0</v>
      </c>
      <c r="Y315" s="24">
        <f t="shared" ca="1" si="670"/>
        <v>0</v>
      </c>
      <c r="Z315" s="24">
        <f t="shared" ca="1" si="670"/>
        <v>0</v>
      </c>
      <c r="AA315" s="24">
        <f t="shared" ca="1" si="670"/>
        <v>0</v>
      </c>
      <c r="AB315" s="24">
        <f t="shared" ca="1" si="670"/>
        <v>0</v>
      </c>
      <c r="AC315" s="24">
        <f t="shared" ca="1" si="670"/>
        <v>15</v>
      </c>
      <c r="AD315" s="24">
        <f t="shared" ca="1" si="670"/>
        <v>15</v>
      </c>
      <c r="AE315" s="24">
        <f t="shared" ca="1" si="670"/>
        <v>0</v>
      </c>
      <c r="AF315" s="24">
        <f t="shared" ca="1" si="670"/>
        <v>0</v>
      </c>
      <c r="AG315" s="24">
        <f t="shared" ca="1" si="670"/>
        <v>0</v>
      </c>
      <c r="AH315" s="24">
        <f t="shared" ca="1" si="670"/>
        <v>0</v>
      </c>
      <c r="AI315" s="24">
        <f t="shared" ca="1" si="670"/>
        <v>0</v>
      </c>
      <c r="AJ315" s="24">
        <f t="shared" ca="1" si="670"/>
        <v>0</v>
      </c>
      <c r="AK315" s="24">
        <f t="shared" ca="1" si="670"/>
        <v>0</v>
      </c>
      <c r="AL315" s="24">
        <f t="shared" ca="1" si="670"/>
        <v>0</v>
      </c>
      <c r="AM315" s="49">
        <f t="shared" ca="1" si="670"/>
        <v>0</v>
      </c>
      <c r="AS315" s="61"/>
      <c r="AT315" s="6" t="str">
        <f t="shared" si="537"/>
        <v>溶接1</v>
      </c>
      <c r="AU315" s="62"/>
      <c r="AW315" s="145"/>
      <c r="AX315" s="38"/>
      <c r="AY315" s="38"/>
      <c r="AZ315" s="38"/>
      <c r="BA315" s="38"/>
      <c r="BB315" s="38"/>
      <c r="BC315" s="38"/>
      <c r="BD315" s="38"/>
      <c r="BE315" s="38"/>
      <c r="BF315" s="38"/>
      <c r="BG315" s="38"/>
      <c r="BH315" s="38"/>
      <c r="BI315" s="38"/>
      <c r="BJ315" s="38"/>
      <c r="BK315" s="38"/>
      <c r="BL315" s="38"/>
      <c r="BM315" s="38"/>
      <c r="BN315" s="38"/>
      <c r="BO315" s="38"/>
      <c r="BP315" s="38"/>
      <c r="BQ315" s="38"/>
      <c r="BR315" s="38"/>
      <c r="BS315" s="38"/>
      <c r="BT315" s="38"/>
      <c r="BU315" s="38"/>
      <c r="BV315" s="38"/>
      <c r="BW315" s="38"/>
      <c r="BX315" s="38"/>
      <c r="BY315" s="38"/>
      <c r="BZ315" s="146"/>
      <c r="CB315" s="145"/>
      <c r="CC315" s="38"/>
      <c r="CD315" s="38"/>
      <c r="CE315" s="146"/>
      <c r="CG315" s="433">
        <v>15</v>
      </c>
      <c r="CH315" s="434">
        <v>0</v>
      </c>
      <c r="CI315" s="434">
        <v>0</v>
      </c>
      <c r="CJ315" s="435">
        <v>0</v>
      </c>
    </row>
    <row r="316" spans="1:88" x14ac:dyDescent="0.35">
      <c r="A316" s="50" t="str">
        <f>MID(A311,6,3)&amp;"-"&amp;MID(A311,10,4)</f>
        <v>MLB-D200</v>
      </c>
      <c r="B316" s="6"/>
      <c r="C316" s="6"/>
      <c r="D316" s="7"/>
      <c r="E316" s="304" t="s">
        <v>79</v>
      </c>
      <c r="F316" s="42"/>
      <c r="G316" s="25">
        <v>160</v>
      </c>
      <c r="H316" s="21"/>
      <c r="I316" s="26">
        <v>3</v>
      </c>
      <c r="J316" s="24">
        <f t="shared" ca="1" si="667"/>
        <v>0</v>
      </c>
      <c r="K316" s="24">
        <f t="shared" ref="K316:AM316" ca="1" si="671">IF(AND($H316="優先L",$I316&gt;0),OFFSET(K313,0,$I316),0)</f>
        <v>0</v>
      </c>
      <c r="L316" s="24">
        <f t="shared" ca="1" si="671"/>
        <v>0</v>
      </c>
      <c r="M316" s="24">
        <f t="shared" ca="1" si="671"/>
        <v>0</v>
      </c>
      <c r="N316" s="24">
        <f t="shared" ca="1" si="671"/>
        <v>0</v>
      </c>
      <c r="O316" s="24">
        <f t="shared" ca="1" si="671"/>
        <v>0</v>
      </c>
      <c r="P316" s="24">
        <f t="shared" ca="1" si="671"/>
        <v>0</v>
      </c>
      <c r="Q316" s="24">
        <f t="shared" ca="1" si="671"/>
        <v>0</v>
      </c>
      <c r="R316" s="24">
        <f t="shared" ca="1" si="671"/>
        <v>0</v>
      </c>
      <c r="S316" s="24">
        <f t="shared" ca="1" si="671"/>
        <v>0</v>
      </c>
      <c r="T316" s="24">
        <f t="shared" ca="1" si="671"/>
        <v>0</v>
      </c>
      <c r="U316" s="24">
        <f t="shared" ca="1" si="671"/>
        <v>0</v>
      </c>
      <c r="V316" s="24">
        <f t="shared" ca="1" si="671"/>
        <v>0</v>
      </c>
      <c r="W316" s="24">
        <f t="shared" ca="1" si="671"/>
        <v>0</v>
      </c>
      <c r="X316" s="24">
        <f t="shared" ca="1" si="671"/>
        <v>0</v>
      </c>
      <c r="Y316" s="24">
        <f t="shared" ca="1" si="671"/>
        <v>0</v>
      </c>
      <c r="Z316" s="24">
        <f t="shared" ca="1" si="671"/>
        <v>0</v>
      </c>
      <c r="AA316" s="24">
        <f t="shared" ca="1" si="671"/>
        <v>0</v>
      </c>
      <c r="AB316" s="24">
        <f t="shared" ca="1" si="671"/>
        <v>0</v>
      </c>
      <c r="AC316" s="24">
        <f t="shared" ca="1" si="671"/>
        <v>0</v>
      </c>
      <c r="AD316" s="24">
        <f t="shared" ca="1" si="671"/>
        <v>0</v>
      </c>
      <c r="AE316" s="24">
        <f t="shared" ca="1" si="671"/>
        <v>0</v>
      </c>
      <c r="AF316" s="24">
        <f t="shared" ca="1" si="671"/>
        <v>0</v>
      </c>
      <c r="AG316" s="24">
        <f t="shared" ca="1" si="671"/>
        <v>0</v>
      </c>
      <c r="AH316" s="24">
        <f t="shared" ca="1" si="671"/>
        <v>0</v>
      </c>
      <c r="AI316" s="24">
        <f t="shared" ca="1" si="671"/>
        <v>0</v>
      </c>
      <c r="AJ316" s="24">
        <f t="shared" ca="1" si="671"/>
        <v>0</v>
      </c>
      <c r="AK316" s="24">
        <f t="shared" ca="1" si="671"/>
        <v>0</v>
      </c>
      <c r="AL316" s="24">
        <f t="shared" ca="1" si="671"/>
        <v>0</v>
      </c>
      <c r="AM316" s="49">
        <f t="shared" ca="1" si="671"/>
        <v>0</v>
      </c>
      <c r="AS316" s="61"/>
      <c r="AT316" s="7" t="str">
        <f t="shared" si="537"/>
        <v>マルチ</v>
      </c>
      <c r="AU316" s="62"/>
      <c r="AW316" s="145"/>
      <c r="AX316" s="38"/>
      <c r="AY316" s="38"/>
      <c r="AZ316" s="38"/>
      <c r="BA316" s="38"/>
      <c r="BB316" s="38"/>
      <c r="BC316" s="38"/>
      <c r="BD316" s="38"/>
      <c r="BE316" s="38"/>
      <c r="BF316" s="38"/>
      <c r="BG316" s="38"/>
      <c r="BH316" s="38"/>
      <c r="BI316" s="38"/>
      <c r="BJ316" s="38"/>
      <c r="BK316" s="38"/>
      <c r="BL316" s="38"/>
      <c r="BM316" s="38"/>
      <c r="BN316" s="38"/>
      <c r="BO316" s="38"/>
      <c r="BP316" s="38"/>
      <c r="BQ316" s="38"/>
      <c r="BR316" s="38"/>
      <c r="BS316" s="38"/>
      <c r="BT316" s="38"/>
      <c r="BU316" s="38"/>
      <c r="BV316" s="38"/>
      <c r="BW316" s="38"/>
      <c r="BX316" s="38"/>
      <c r="BY316" s="38"/>
      <c r="BZ316" s="146"/>
      <c r="CB316" s="145"/>
      <c r="CC316" s="38"/>
      <c r="CD316" s="38"/>
      <c r="CE316" s="146"/>
      <c r="CG316" s="433">
        <v>0</v>
      </c>
      <c r="CH316" s="434">
        <v>0</v>
      </c>
      <c r="CI316" s="434">
        <v>0</v>
      </c>
      <c r="CJ316" s="435">
        <v>0</v>
      </c>
    </row>
    <row r="317" spans="1:88" x14ac:dyDescent="0.35">
      <c r="A317" s="48"/>
      <c r="B317" s="6"/>
      <c r="C317" s="6"/>
      <c r="D317" s="22" t="s">
        <v>2132</v>
      </c>
      <c r="E317" s="2" t="str">
        <f>E314</f>
        <v>MC</v>
      </c>
      <c r="F317" s="5"/>
      <c r="G317" s="5"/>
      <c r="H317" s="27"/>
      <c r="I317" s="5"/>
      <c r="J317" s="550">
        <f>SUM(K317:AM319)</f>
        <v>0</v>
      </c>
      <c r="K317" s="29"/>
      <c r="L317" s="29"/>
      <c r="M317" s="29"/>
      <c r="N317" s="29"/>
      <c r="O317" s="29"/>
      <c r="P317" s="29"/>
      <c r="Q317" s="29"/>
      <c r="R317" s="29"/>
      <c r="S317" s="29"/>
      <c r="T317" s="29"/>
      <c r="U317" s="29"/>
      <c r="V317" s="29"/>
      <c r="W317" s="29"/>
      <c r="X317" s="29"/>
      <c r="Y317" s="29"/>
      <c r="Z317" s="29"/>
      <c r="AA317" s="29"/>
      <c r="AB317" s="29"/>
      <c r="AC317" s="29"/>
      <c r="AD317" s="29"/>
      <c r="AE317" s="29"/>
      <c r="AF317" s="29"/>
      <c r="AG317" s="29"/>
      <c r="AH317" s="29"/>
      <c r="AI317" s="29"/>
      <c r="AJ317" s="29"/>
      <c r="AK317" s="29"/>
      <c r="AL317" s="29"/>
      <c r="AM317" s="51"/>
      <c r="AS317" s="61"/>
      <c r="AT317" s="38"/>
      <c r="AU317" s="62"/>
      <c r="AW317" s="145"/>
      <c r="AX317" s="38"/>
      <c r="AY317" s="38"/>
      <c r="AZ317" s="38"/>
      <c r="BA317" s="38"/>
      <c r="BB317" s="38"/>
      <c r="BC317" s="38"/>
      <c r="BD317" s="38"/>
      <c r="BE317" s="38"/>
      <c r="BF317" s="38"/>
      <c r="BG317" s="38"/>
      <c r="BH317" s="38"/>
      <c r="BI317" s="38"/>
      <c r="BJ317" s="38"/>
      <c r="BK317" s="38"/>
      <c r="BL317" s="38"/>
      <c r="BM317" s="38"/>
      <c r="BN317" s="38"/>
      <c r="BO317" s="38"/>
      <c r="BP317" s="38"/>
      <c r="BQ317" s="38"/>
      <c r="BR317" s="38"/>
      <c r="BS317" s="38"/>
      <c r="BT317" s="38"/>
      <c r="BU317" s="38"/>
      <c r="BV317" s="38"/>
      <c r="BW317" s="38"/>
      <c r="BX317" s="38"/>
      <c r="BY317" s="38"/>
      <c r="BZ317" s="146"/>
      <c r="CB317" s="145"/>
      <c r="CC317" s="38"/>
      <c r="CD317" s="38"/>
      <c r="CE317" s="146"/>
      <c r="CG317" s="430"/>
      <c r="CH317" s="9"/>
      <c r="CI317" s="9"/>
      <c r="CJ317" s="431"/>
    </row>
    <row r="318" spans="1:88" x14ac:dyDescent="0.35">
      <c r="A318" s="48"/>
      <c r="B318" s="7"/>
      <c r="C318" s="7"/>
      <c r="D318" s="444" t="s">
        <v>2376</v>
      </c>
      <c r="E318" s="2" t="str">
        <f>E315</f>
        <v>溶接1</v>
      </c>
      <c r="F318" s="6"/>
      <c r="G318" s="6"/>
      <c r="H318" s="27" t="s">
        <v>2055</v>
      </c>
      <c r="I318" s="6"/>
      <c r="J318" s="551"/>
      <c r="K318" s="30"/>
      <c r="L318" s="30"/>
      <c r="M318" s="30"/>
      <c r="N318" s="30"/>
      <c r="O318" s="30">
        <v>15</v>
      </c>
      <c r="P318" s="30">
        <v>-15</v>
      </c>
      <c r="Q318" s="30">
        <v>15</v>
      </c>
      <c r="R318" s="30">
        <v>-15</v>
      </c>
      <c r="S318" s="30"/>
      <c r="T318" s="30">
        <v>15</v>
      </c>
      <c r="U318" s="30">
        <v>-15</v>
      </c>
      <c r="V318" s="30">
        <v>15</v>
      </c>
      <c r="W318" s="30">
        <v>-15</v>
      </c>
      <c r="X318" s="30"/>
      <c r="Y318" s="30"/>
      <c r="Z318" s="30"/>
      <c r="AA318" s="30"/>
      <c r="AB318" s="30"/>
      <c r="AC318" s="30">
        <v>15</v>
      </c>
      <c r="AD318" s="30">
        <v>-15</v>
      </c>
      <c r="AE318" s="30"/>
      <c r="AF318" s="30"/>
      <c r="AG318" s="30"/>
      <c r="AH318" s="30"/>
      <c r="AI318" s="30"/>
      <c r="AJ318" s="30"/>
      <c r="AK318" s="30"/>
      <c r="AL318" s="30"/>
      <c r="AM318" s="52"/>
      <c r="AS318" s="61"/>
      <c r="AT318" s="38"/>
      <c r="AU318" s="62"/>
      <c r="AW318" s="145"/>
      <c r="AX318" s="38"/>
      <c r="AY318" s="38"/>
      <c r="AZ318" s="38"/>
      <c r="BA318" s="38"/>
      <c r="BB318" s="38"/>
      <c r="BC318" s="38"/>
      <c r="BD318" s="38"/>
      <c r="BE318" s="38"/>
      <c r="BF318" s="38"/>
      <c r="BG318" s="38"/>
      <c r="BH318" s="38"/>
      <c r="BI318" s="38"/>
      <c r="BJ318" s="38"/>
      <c r="BK318" s="38"/>
      <c r="BL318" s="38"/>
      <c r="BM318" s="38"/>
      <c r="BN318" s="38"/>
      <c r="BO318" s="38"/>
      <c r="BP318" s="38"/>
      <c r="BQ318" s="38"/>
      <c r="BR318" s="38"/>
      <c r="BS318" s="38"/>
      <c r="BT318" s="38"/>
      <c r="BU318" s="38"/>
      <c r="BV318" s="38"/>
      <c r="BW318" s="38"/>
      <c r="BX318" s="38"/>
      <c r="BY318" s="38"/>
      <c r="BZ318" s="146"/>
      <c r="CB318" s="145"/>
      <c r="CC318" s="38"/>
      <c r="CD318" s="38"/>
      <c r="CE318" s="146"/>
      <c r="CG318" s="430"/>
      <c r="CH318" s="9"/>
      <c r="CI318" s="9"/>
      <c r="CJ318" s="431"/>
    </row>
    <row r="319" spans="1:88" x14ac:dyDescent="0.35">
      <c r="A319" s="399">
        <f>COUNTIF(AT314:AT316,B319)</f>
        <v>1</v>
      </c>
      <c r="B319" s="308" t="str">
        <f>設定!$F$4</f>
        <v>MC</v>
      </c>
      <c r="C319" s="308" t="str">
        <f>IF(COUNTIF('PLAN-MC'!$AO$6:$AO$117,B319&amp;"_"&amp;A311&amp;"_"&amp;B311)&gt;0,"計画コード有",IF(COUNTIF('PLAN-MC'!$AO$6:$AO$117,B319&amp;"_"&amp;A311&amp;"_"&amp;B311)&gt;1,"ﾀﾞﾌﾞﾘ有","未反映"))</f>
        <v>計画コード有</v>
      </c>
      <c r="D319" s="7"/>
      <c r="E319" s="2" t="str">
        <f>E316</f>
        <v>マルチ</v>
      </c>
      <c r="F319" s="7"/>
      <c r="G319" s="7"/>
      <c r="H319" s="27" t="s">
        <v>2055</v>
      </c>
      <c r="I319" s="7"/>
      <c r="J319" s="552"/>
      <c r="K319" s="31"/>
      <c r="L319" s="31"/>
      <c r="M319" s="31"/>
      <c r="N319" s="31"/>
      <c r="O319" s="31"/>
      <c r="P319" s="31"/>
      <c r="Q319" s="31"/>
      <c r="R319" s="31"/>
      <c r="S319" s="31"/>
      <c r="T319" s="31"/>
      <c r="U319" s="31"/>
      <c r="V319" s="31"/>
      <c r="W319" s="31"/>
      <c r="X319" s="31"/>
      <c r="Y319" s="31"/>
      <c r="Z319" s="31"/>
      <c r="AA319" s="31"/>
      <c r="AB319" s="31"/>
      <c r="AC319" s="31"/>
      <c r="AD319" s="31"/>
      <c r="AE319" s="31"/>
      <c r="AF319" s="31"/>
      <c r="AG319" s="31"/>
      <c r="AH319" s="31"/>
      <c r="AI319" s="31"/>
      <c r="AJ319" s="31"/>
      <c r="AK319" s="31"/>
      <c r="AL319" s="31"/>
      <c r="AM319" s="53"/>
      <c r="AS319" s="61"/>
      <c r="AT319" s="38"/>
      <c r="AU319" s="62"/>
      <c r="AW319" s="145"/>
      <c r="AX319" s="38"/>
      <c r="AY319" s="38"/>
      <c r="AZ319" s="38"/>
      <c r="BA319" s="38"/>
      <c r="BB319" s="38"/>
      <c r="BC319" s="38"/>
      <c r="BD319" s="38"/>
      <c r="BE319" s="38"/>
      <c r="BF319" s="38"/>
      <c r="BG319" s="38"/>
      <c r="BH319" s="38"/>
      <c r="BI319" s="38"/>
      <c r="BJ319" s="38"/>
      <c r="BK319" s="38"/>
      <c r="BL319" s="38"/>
      <c r="BM319" s="38"/>
      <c r="BN319" s="38"/>
      <c r="BO319" s="38"/>
      <c r="BP319" s="38"/>
      <c r="BQ319" s="38"/>
      <c r="BR319" s="38"/>
      <c r="BS319" s="38"/>
      <c r="BT319" s="38"/>
      <c r="BU319" s="38"/>
      <c r="BV319" s="38"/>
      <c r="BW319" s="38"/>
      <c r="BX319" s="38"/>
      <c r="BY319" s="38"/>
      <c r="BZ319" s="146"/>
      <c r="CB319" s="145"/>
      <c r="CC319" s="38"/>
      <c r="CD319" s="38"/>
      <c r="CE319" s="146"/>
      <c r="CG319" s="430"/>
      <c r="CH319" s="9"/>
      <c r="CI319" s="9"/>
      <c r="CJ319" s="431"/>
    </row>
    <row r="320" spans="1:88" x14ac:dyDescent="0.35">
      <c r="A320" s="399">
        <f>COUNTIF(AT314:AT316,B320)</f>
        <v>1</v>
      </c>
      <c r="B320" s="308" t="str">
        <f>設定!$F$5</f>
        <v>溶接1</v>
      </c>
      <c r="C320" s="308" t="str">
        <f>IF(COUNTIF('PLAN-溶接1'!$AO$6:$AO$108,B320&amp;"_"&amp;A311&amp;"_"&amp;B311)&gt;0,"計画コード有",IF(COUNTIF('PLAN-溶接1'!$AO$6:$AO$108,B320&amp;"_"&amp;A311&amp;"_"&amp;B311)&gt;1,"ﾀﾞﾌﾞﾘ有","未反映"))</f>
        <v>計画コード有</v>
      </c>
      <c r="D320" s="22" t="s">
        <v>2133</v>
      </c>
      <c r="E320" s="2" t="str">
        <f>E314</f>
        <v>MC</v>
      </c>
      <c r="F320" s="5"/>
      <c r="G320" s="5"/>
      <c r="H320" s="27"/>
      <c r="I320" s="5"/>
      <c r="J320" s="32">
        <f t="shared" ref="J320:J325" si="672">SUM(K320:AM320)</f>
        <v>0</v>
      </c>
      <c r="K320" s="441">
        <f>CB320</f>
        <v>0</v>
      </c>
      <c r="L320" s="441">
        <f t="shared" ref="L320:L322" si="673">CC320</f>
        <v>0</v>
      </c>
      <c r="M320" s="441">
        <f t="shared" ref="M320:M322" si="674">CD320</f>
        <v>0</v>
      </c>
      <c r="N320" s="441">
        <f t="shared" ref="N320:N322" si="675">CE320</f>
        <v>0</v>
      </c>
      <c r="O320" s="29"/>
      <c r="P320" s="29"/>
      <c r="Q320" s="29"/>
      <c r="R320" s="29"/>
      <c r="S320" s="29"/>
      <c r="T320" s="29"/>
      <c r="U320" s="29"/>
      <c r="V320" s="29"/>
      <c r="W320" s="29"/>
      <c r="X320" s="29"/>
      <c r="Y320" s="29"/>
      <c r="Z320" s="29"/>
      <c r="AA320" s="29"/>
      <c r="AB320" s="29"/>
      <c r="AC320" s="29"/>
      <c r="AD320" s="29"/>
      <c r="AE320" s="29"/>
      <c r="AF320" s="29"/>
      <c r="AG320" s="29"/>
      <c r="AH320" s="29"/>
      <c r="AI320" s="29"/>
      <c r="AJ320" s="29"/>
      <c r="AK320" s="29"/>
      <c r="AL320" s="29"/>
      <c r="AM320" s="51"/>
      <c r="AS320" s="61"/>
      <c r="AT320" s="38"/>
      <c r="AU320" s="62"/>
      <c r="AW320" s="145"/>
      <c r="AX320" s="38"/>
      <c r="AY320" s="38"/>
      <c r="AZ320" s="38"/>
      <c r="BA320" s="38"/>
      <c r="BB320" s="38"/>
      <c r="BC320" s="38"/>
      <c r="BD320" s="38"/>
      <c r="BE320" s="38"/>
      <c r="BF320" s="38"/>
      <c r="BG320" s="38"/>
      <c r="BH320" s="38"/>
      <c r="BI320" s="38"/>
      <c r="BJ320" s="38"/>
      <c r="BK320" s="38"/>
      <c r="BL320" s="38"/>
      <c r="BM320" s="38"/>
      <c r="BN320" s="38"/>
      <c r="BO320" s="38"/>
      <c r="BP320" s="38"/>
      <c r="BQ320" s="38"/>
      <c r="BR320" s="38"/>
      <c r="BS320" s="38"/>
      <c r="BT320" s="38"/>
      <c r="BU320" s="38"/>
      <c r="BV320" s="38"/>
      <c r="BW320" s="38"/>
      <c r="BX320" s="38"/>
      <c r="BY320" s="38"/>
      <c r="BZ320" s="146"/>
      <c r="CB320" s="427">
        <f t="shared" ref="CB320:CB322" si="676">CG317+CG320</f>
        <v>0</v>
      </c>
      <c r="CC320" s="428">
        <f t="shared" ref="CC320:CC322" si="677">CH317+CH320</f>
        <v>0</v>
      </c>
      <c r="CD320" s="428">
        <f t="shared" ref="CD320:CD322" si="678">CI317+CI320</f>
        <v>0</v>
      </c>
      <c r="CE320" s="429">
        <f t="shared" ref="CE320:CE322" si="679">CJ317+CJ320</f>
        <v>0</v>
      </c>
      <c r="CG320" s="430"/>
      <c r="CH320" s="9"/>
      <c r="CI320" s="9"/>
      <c r="CJ320" s="431"/>
    </row>
    <row r="321" spans="1:88" x14ac:dyDescent="0.35">
      <c r="A321" s="399">
        <f>COUNTIF(AT314:AT316,B321)</f>
        <v>1</v>
      </c>
      <c r="B321" s="308" t="str">
        <f>設定!$F$6</f>
        <v>マルチ</v>
      </c>
      <c r="C321" s="308" t="str">
        <f>IF(COUNTIF('PLAN-マルチ'!$AO$29:$AO$125,B321&amp;"_"&amp;A311&amp;"_"&amp;B311)&gt;0,"計画コード有",IF(COUNTIF('PLAN-マルチ'!$AO$29:$AO$125,B321&amp;"_"&amp;A311&amp;"_"&amp;B311)&gt;1,"ﾀﾞﾌﾞﾘ有","未反映"))</f>
        <v>未反映</v>
      </c>
      <c r="D321" s="445" t="s">
        <v>2377</v>
      </c>
      <c r="E321" s="2" t="str">
        <f>E315</f>
        <v>溶接1</v>
      </c>
      <c r="F321" s="6"/>
      <c r="G321" s="6"/>
      <c r="H321" s="27" t="s">
        <v>2055</v>
      </c>
      <c r="I321" s="6"/>
      <c r="J321" s="33">
        <f t="shared" si="672"/>
        <v>0</v>
      </c>
      <c r="K321" s="442">
        <f t="shared" ref="K321:K322" si="680">CB321</f>
        <v>0</v>
      </c>
      <c r="L321" s="442">
        <f t="shared" si="673"/>
        <v>0</v>
      </c>
      <c r="M321" s="442">
        <f t="shared" si="674"/>
        <v>0</v>
      </c>
      <c r="N321" s="442">
        <f t="shared" si="675"/>
        <v>0</v>
      </c>
      <c r="O321" s="30"/>
      <c r="P321" s="30"/>
      <c r="Q321" s="30"/>
      <c r="R321" s="30"/>
      <c r="S321" s="30"/>
      <c r="T321" s="30"/>
      <c r="U321" s="30"/>
      <c r="V321" s="30"/>
      <c r="W321" s="30"/>
      <c r="X321" s="30"/>
      <c r="Y321" s="30"/>
      <c r="Z321" s="30"/>
      <c r="AA321" s="30"/>
      <c r="AB321" s="30"/>
      <c r="AC321" s="30"/>
      <c r="AD321" s="30"/>
      <c r="AE321" s="30"/>
      <c r="AF321" s="30"/>
      <c r="AG321" s="30"/>
      <c r="AH321" s="30"/>
      <c r="AI321" s="30"/>
      <c r="AJ321" s="30"/>
      <c r="AK321" s="30"/>
      <c r="AL321" s="30"/>
      <c r="AM321" s="52"/>
      <c r="AS321" s="61"/>
      <c r="AT321" s="38"/>
      <c r="AU321" s="62"/>
      <c r="AW321" s="145"/>
      <c r="AX321" s="38"/>
      <c r="AY321" s="38"/>
      <c r="AZ321" s="38"/>
      <c r="BA321" s="38"/>
      <c r="BB321" s="38"/>
      <c r="BC321" s="38"/>
      <c r="BD321" s="38"/>
      <c r="BE321" s="38"/>
      <c r="BF321" s="38"/>
      <c r="BG321" s="38"/>
      <c r="BH321" s="38"/>
      <c r="BI321" s="38"/>
      <c r="BJ321" s="38"/>
      <c r="BK321" s="38"/>
      <c r="BL321" s="38"/>
      <c r="BM321" s="38"/>
      <c r="BN321" s="38"/>
      <c r="BO321" s="38"/>
      <c r="BP321" s="38"/>
      <c r="BQ321" s="38"/>
      <c r="BR321" s="38"/>
      <c r="BS321" s="38"/>
      <c r="BT321" s="38"/>
      <c r="BU321" s="38"/>
      <c r="BV321" s="38"/>
      <c r="BW321" s="38"/>
      <c r="BX321" s="38"/>
      <c r="BY321" s="38"/>
      <c r="BZ321" s="146"/>
      <c r="CB321" s="427">
        <f t="shared" si="676"/>
        <v>0</v>
      </c>
      <c r="CC321" s="428">
        <f t="shared" si="677"/>
        <v>0</v>
      </c>
      <c r="CD321" s="428">
        <f t="shared" si="678"/>
        <v>0</v>
      </c>
      <c r="CE321" s="429">
        <f t="shared" si="679"/>
        <v>0</v>
      </c>
      <c r="CG321" s="430"/>
      <c r="CH321" s="9"/>
      <c r="CI321" s="9"/>
      <c r="CJ321" s="431"/>
    </row>
    <row r="322" spans="1:88" x14ac:dyDescent="0.35">
      <c r="A322" s="399">
        <f>COUNTIF(AT314:AT316,B322)</f>
        <v>0</v>
      </c>
      <c r="B322" s="308" t="str">
        <f>設定!$F$7</f>
        <v>50号機</v>
      </c>
      <c r="C322" s="308" t="str">
        <f>IF(COUNTIF('PLAN-SUB'!$AO$6:$AO$87,B322&amp;"_"&amp;A311&amp;"_"&amp;B311)&gt;0,"計画コード有",IF(COUNTIF('PLAN-SUB'!$AO$6:$AO$87,B322&amp;"_"&amp;A311&amp;"_"&amp;B311)&gt;1,"ﾀﾞﾌﾞﾘ有","未反映"))</f>
        <v>未反映</v>
      </c>
      <c r="D322" s="7"/>
      <c r="E322" s="2" t="str">
        <f>E316</f>
        <v>マルチ</v>
      </c>
      <c r="F322" s="7"/>
      <c r="G322" s="7"/>
      <c r="H322" s="27" t="s">
        <v>2055</v>
      </c>
      <c r="I322" s="7"/>
      <c r="J322" s="34">
        <f t="shared" si="672"/>
        <v>0</v>
      </c>
      <c r="K322" s="443">
        <f t="shared" si="680"/>
        <v>0</v>
      </c>
      <c r="L322" s="443">
        <f t="shared" si="673"/>
        <v>0</v>
      </c>
      <c r="M322" s="443">
        <f t="shared" si="674"/>
        <v>0</v>
      </c>
      <c r="N322" s="443">
        <f t="shared" si="675"/>
        <v>0</v>
      </c>
      <c r="O322" s="31"/>
      <c r="P322" s="31"/>
      <c r="Q322" s="31"/>
      <c r="R322" s="31"/>
      <c r="S322" s="31"/>
      <c r="T322" s="31"/>
      <c r="U322" s="31"/>
      <c r="V322" s="31"/>
      <c r="W322" s="31"/>
      <c r="X322" s="31"/>
      <c r="Y322" s="31"/>
      <c r="Z322" s="31"/>
      <c r="AA322" s="31"/>
      <c r="AB322" s="31"/>
      <c r="AC322" s="31"/>
      <c r="AD322" s="31"/>
      <c r="AE322" s="31"/>
      <c r="AF322" s="31"/>
      <c r="AG322" s="31"/>
      <c r="AH322" s="31"/>
      <c r="AI322" s="31"/>
      <c r="AJ322" s="31"/>
      <c r="AK322" s="31"/>
      <c r="AL322" s="31"/>
      <c r="AM322" s="53"/>
      <c r="AS322" s="61"/>
      <c r="AT322" s="38"/>
      <c r="AU322" s="62"/>
      <c r="AW322" s="145"/>
      <c r="AX322" s="38"/>
      <c r="AY322" s="38"/>
      <c r="AZ322" s="38"/>
      <c r="BA322" s="38"/>
      <c r="BB322" s="38"/>
      <c r="BC322" s="38"/>
      <c r="BD322" s="38"/>
      <c r="BE322" s="38"/>
      <c r="BF322" s="38"/>
      <c r="BG322" s="38"/>
      <c r="BH322" s="38"/>
      <c r="BI322" s="38"/>
      <c r="BJ322" s="38"/>
      <c r="BK322" s="38"/>
      <c r="BL322" s="38"/>
      <c r="BM322" s="38"/>
      <c r="BN322" s="38"/>
      <c r="BO322" s="38"/>
      <c r="BP322" s="38"/>
      <c r="BQ322" s="38"/>
      <c r="BR322" s="38"/>
      <c r="BS322" s="38"/>
      <c r="BT322" s="38"/>
      <c r="BU322" s="38"/>
      <c r="BV322" s="38"/>
      <c r="BW322" s="38"/>
      <c r="BX322" s="38"/>
      <c r="BY322" s="38"/>
      <c r="BZ322" s="146"/>
      <c r="CB322" s="427">
        <f t="shared" si="676"/>
        <v>0</v>
      </c>
      <c r="CC322" s="428">
        <f t="shared" si="677"/>
        <v>0</v>
      </c>
      <c r="CD322" s="428">
        <f t="shared" si="678"/>
        <v>0</v>
      </c>
      <c r="CE322" s="429">
        <f t="shared" si="679"/>
        <v>0</v>
      </c>
      <c r="CG322" s="430"/>
      <c r="CH322" s="9"/>
      <c r="CI322" s="9"/>
      <c r="CJ322" s="431"/>
    </row>
    <row r="323" spans="1:88" x14ac:dyDescent="0.35">
      <c r="A323" s="399">
        <f>COUNTIF(AT314:AT316,B323)</f>
        <v>0</v>
      </c>
      <c r="B323" s="308" t="str">
        <f>設定!$F$8</f>
        <v>RF,S/A</v>
      </c>
      <c r="C323" s="308" t="str">
        <f>IF(COUNTIF('PLAN-SUB'!$AO$6:$AO$87,B323&amp;"_"&amp;A311&amp;"_"&amp;B311)&gt;0,"計画コード有",IF(COUNTIF('PLAN-SUB'!$AO$6:$AO$87,B323&amp;"_"&amp;A311&amp;"_"&amp;B311)&gt;1,"ﾀﾞﾌﾞﾘ有","未反映"))</f>
        <v>未反映</v>
      </c>
      <c r="D323" s="22" t="s">
        <v>2059</v>
      </c>
      <c r="E323" s="2" t="str">
        <f t="shared" ref="E323:G325" si="681">E314</f>
        <v>MC</v>
      </c>
      <c r="F323" s="43">
        <f t="shared" si="681"/>
        <v>0</v>
      </c>
      <c r="G323" s="28">
        <f t="shared" si="681"/>
        <v>160</v>
      </c>
      <c r="H323" s="5"/>
      <c r="I323" s="5"/>
      <c r="J323" s="32">
        <f t="shared" ca="1" si="672"/>
        <v>0</v>
      </c>
      <c r="K323" s="32">
        <f ca="1">K314+K317+K320</f>
        <v>0</v>
      </c>
      <c r="L323" s="32">
        <f ca="1">L314+L317+L320</f>
        <v>0</v>
      </c>
      <c r="M323" s="32">
        <f ca="1">M314+M317+M320</f>
        <v>0</v>
      </c>
      <c r="N323" s="32">
        <f ca="1">N314+N317+N320</f>
        <v>0</v>
      </c>
      <c r="O323" s="32">
        <f t="shared" ref="O323:AM323" ca="1" si="682">O314+O317+O320</f>
        <v>0</v>
      </c>
      <c r="P323" s="32">
        <f t="shared" ca="1" si="682"/>
        <v>0</v>
      </c>
      <c r="Q323" s="32">
        <f t="shared" ca="1" si="682"/>
        <v>0</v>
      </c>
      <c r="R323" s="32">
        <f t="shared" ca="1" si="682"/>
        <v>0</v>
      </c>
      <c r="S323" s="32">
        <f t="shared" ca="1" si="682"/>
        <v>0</v>
      </c>
      <c r="T323" s="32">
        <f t="shared" ca="1" si="682"/>
        <v>0</v>
      </c>
      <c r="U323" s="32">
        <f t="shared" ca="1" si="682"/>
        <v>0</v>
      </c>
      <c r="V323" s="32">
        <f t="shared" ca="1" si="682"/>
        <v>0</v>
      </c>
      <c r="W323" s="32">
        <f t="shared" ca="1" si="682"/>
        <v>0</v>
      </c>
      <c r="X323" s="32">
        <f t="shared" ca="1" si="682"/>
        <v>0</v>
      </c>
      <c r="Y323" s="32">
        <f t="shared" ca="1" si="682"/>
        <v>0</v>
      </c>
      <c r="Z323" s="32">
        <f t="shared" ca="1" si="682"/>
        <v>0</v>
      </c>
      <c r="AA323" s="32">
        <f t="shared" ca="1" si="682"/>
        <v>0</v>
      </c>
      <c r="AB323" s="32">
        <f t="shared" ca="1" si="682"/>
        <v>0</v>
      </c>
      <c r="AC323" s="32">
        <f t="shared" ca="1" si="682"/>
        <v>0</v>
      </c>
      <c r="AD323" s="32">
        <f t="shared" ca="1" si="682"/>
        <v>0</v>
      </c>
      <c r="AE323" s="32">
        <f t="shared" ca="1" si="682"/>
        <v>0</v>
      </c>
      <c r="AF323" s="32">
        <f t="shared" ca="1" si="682"/>
        <v>0</v>
      </c>
      <c r="AG323" s="32">
        <f t="shared" ca="1" si="682"/>
        <v>0</v>
      </c>
      <c r="AH323" s="32">
        <f t="shared" ca="1" si="682"/>
        <v>0</v>
      </c>
      <c r="AI323" s="32">
        <f t="shared" ca="1" si="682"/>
        <v>0</v>
      </c>
      <c r="AJ323" s="32">
        <f t="shared" ca="1" si="682"/>
        <v>0</v>
      </c>
      <c r="AK323" s="32">
        <f t="shared" ca="1" si="682"/>
        <v>0</v>
      </c>
      <c r="AL323" s="32">
        <f t="shared" ca="1" si="682"/>
        <v>0</v>
      </c>
      <c r="AM323" s="54">
        <f t="shared" ca="1" si="682"/>
        <v>0</v>
      </c>
      <c r="AS323" s="97" t="str">
        <f>$E323&amp;"_"&amp;$A311&amp;"_"&amp;$B311</f>
        <v>MC_50100MLB D200XA_CKD</v>
      </c>
      <c r="AT323" s="97" t="str">
        <f t="shared" ref="AT323" si="683">A315</f>
        <v>50100</v>
      </c>
      <c r="AU323" s="97" t="str">
        <f>A316</f>
        <v>MLB-D200</v>
      </c>
      <c r="AW323" s="147" t="str">
        <f>E323</f>
        <v>MC</v>
      </c>
      <c r="AX323" s="150">
        <f t="shared" ref="AX323:BG325" ca="1" si="684">K323*$G323</f>
        <v>0</v>
      </c>
      <c r="AY323" s="150">
        <f t="shared" ca="1" si="684"/>
        <v>0</v>
      </c>
      <c r="AZ323" s="150">
        <f t="shared" ca="1" si="684"/>
        <v>0</v>
      </c>
      <c r="BA323" s="150">
        <f t="shared" ca="1" si="684"/>
        <v>0</v>
      </c>
      <c r="BB323" s="150">
        <f t="shared" ca="1" si="684"/>
        <v>0</v>
      </c>
      <c r="BC323" s="150">
        <f t="shared" ca="1" si="684"/>
        <v>0</v>
      </c>
      <c r="BD323" s="150">
        <f t="shared" ca="1" si="684"/>
        <v>0</v>
      </c>
      <c r="BE323" s="150">
        <f t="shared" ca="1" si="684"/>
        <v>0</v>
      </c>
      <c r="BF323" s="150">
        <f t="shared" ca="1" si="684"/>
        <v>0</v>
      </c>
      <c r="BG323" s="150">
        <f t="shared" ca="1" si="684"/>
        <v>0</v>
      </c>
      <c r="BH323" s="150">
        <f t="shared" ref="BH323:BQ325" ca="1" si="685">U323*$G323</f>
        <v>0</v>
      </c>
      <c r="BI323" s="150">
        <f t="shared" ca="1" si="685"/>
        <v>0</v>
      </c>
      <c r="BJ323" s="150">
        <f t="shared" ca="1" si="685"/>
        <v>0</v>
      </c>
      <c r="BK323" s="150">
        <f t="shared" ca="1" si="685"/>
        <v>0</v>
      </c>
      <c r="BL323" s="150">
        <f t="shared" ca="1" si="685"/>
        <v>0</v>
      </c>
      <c r="BM323" s="150">
        <f t="shared" ca="1" si="685"/>
        <v>0</v>
      </c>
      <c r="BN323" s="150">
        <f t="shared" ca="1" si="685"/>
        <v>0</v>
      </c>
      <c r="BO323" s="150">
        <f t="shared" ca="1" si="685"/>
        <v>0</v>
      </c>
      <c r="BP323" s="150">
        <f t="shared" ca="1" si="685"/>
        <v>0</v>
      </c>
      <c r="BQ323" s="150">
        <f t="shared" ca="1" si="685"/>
        <v>0</v>
      </c>
      <c r="BR323" s="150">
        <f t="shared" ref="BR323:BZ325" ca="1" si="686">AE323*$G323</f>
        <v>0</v>
      </c>
      <c r="BS323" s="150">
        <f t="shared" ca="1" si="686"/>
        <v>0</v>
      </c>
      <c r="BT323" s="150">
        <f t="shared" ca="1" si="686"/>
        <v>0</v>
      </c>
      <c r="BU323" s="150">
        <f t="shared" ca="1" si="686"/>
        <v>0</v>
      </c>
      <c r="BV323" s="150">
        <f t="shared" ca="1" si="686"/>
        <v>0</v>
      </c>
      <c r="BW323" s="150">
        <f t="shared" ca="1" si="686"/>
        <v>0</v>
      </c>
      <c r="BX323" s="150">
        <f t="shared" ca="1" si="686"/>
        <v>0</v>
      </c>
      <c r="BY323" s="150">
        <f t="shared" ca="1" si="686"/>
        <v>0</v>
      </c>
      <c r="BZ323" s="151">
        <f t="shared" ca="1" si="686"/>
        <v>0</v>
      </c>
      <c r="CB323" s="145"/>
      <c r="CC323" s="38"/>
      <c r="CD323" s="38"/>
      <c r="CE323" s="146"/>
      <c r="CG323" s="433">
        <v>0</v>
      </c>
      <c r="CH323" s="434">
        <v>0</v>
      </c>
      <c r="CI323" s="434">
        <v>0</v>
      </c>
      <c r="CJ323" s="435">
        <v>0</v>
      </c>
    </row>
    <row r="324" spans="1:88" x14ac:dyDescent="0.35">
      <c r="A324" s="399">
        <f>COUNTIF(AT314:AT316,B324)</f>
        <v>0</v>
      </c>
      <c r="B324" s="308" t="str">
        <f>設定!$F$9</f>
        <v>T/T</v>
      </c>
      <c r="C324" s="308" t="str">
        <f>IF(COUNTIF('PLAN-SUB'!$AO$6:$AO$87,B324&amp;"_"&amp;A311&amp;"_"&amp;B311)&gt;0,"計画コード有",IF(COUNTIF('PLAN-SUB'!$AO$6:$AO$87,B324&amp;"_"&amp;A311&amp;"_"&amp;B311)&gt;1,"ﾀﾞﾌﾞﾘ有","未反映"))</f>
        <v>未反映</v>
      </c>
      <c r="D324" s="6"/>
      <c r="E324" s="2" t="str">
        <f t="shared" si="681"/>
        <v>溶接1</v>
      </c>
      <c r="F324" s="43">
        <f t="shared" si="681"/>
        <v>0</v>
      </c>
      <c r="G324" s="28">
        <f t="shared" si="681"/>
        <v>155</v>
      </c>
      <c r="H324" s="6"/>
      <c r="I324" s="6"/>
      <c r="J324" s="33">
        <f t="shared" ca="1" si="672"/>
        <v>165</v>
      </c>
      <c r="K324" s="33">
        <f t="shared" ref="K324:AM324" ca="1" si="687">K315+K318+K321</f>
        <v>15</v>
      </c>
      <c r="L324" s="33">
        <f t="shared" ca="1" si="687"/>
        <v>0</v>
      </c>
      <c r="M324" s="33">
        <f t="shared" ca="1" si="687"/>
        <v>0</v>
      </c>
      <c r="N324" s="33">
        <f t="shared" ca="1" si="687"/>
        <v>0</v>
      </c>
      <c r="O324" s="33">
        <f t="shared" ca="1" si="687"/>
        <v>30</v>
      </c>
      <c r="P324" s="33">
        <f t="shared" ca="1" si="687"/>
        <v>0</v>
      </c>
      <c r="Q324" s="33">
        <f t="shared" ca="1" si="687"/>
        <v>30</v>
      </c>
      <c r="R324" s="33">
        <f t="shared" ca="1" si="687"/>
        <v>0</v>
      </c>
      <c r="S324" s="33">
        <f t="shared" ca="1" si="687"/>
        <v>0</v>
      </c>
      <c r="T324" s="33">
        <f t="shared" ca="1" si="687"/>
        <v>30</v>
      </c>
      <c r="U324" s="33">
        <f t="shared" ca="1" si="687"/>
        <v>0</v>
      </c>
      <c r="V324" s="33">
        <f t="shared" ca="1" si="687"/>
        <v>30</v>
      </c>
      <c r="W324" s="33">
        <f t="shared" ca="1" si="687"/>
        <v>0</v>
      </c>
      <c r="X324" s="33">
        <f t="shared" ca="1" si="687"/>
        <v>0</v>
      </c>
      <c r="Y324" s="33">
        <f t="shared" ca="1" si="687"/>
        <v>0</v>
      </c>
      <c r="Z324" s="33">
        <f t="shared" ca="1" si="687"/>
        <v>0</v>
      </c>
      <c r="AA324" s="33">
        <f t="shared" ca="1" si="687"/>
        <v>0</v>
      </c>
      <c r="AB324" s="33">
        <f t="shared" ca="1" si="687"/>
        <v>0</v>
      </c>
      <c r="AC324" s="33">
        <f t="shared" ca="1" si="687"/>
        <v>30</v>
      </c>
      <c r="AD324" s="33">
        <f t="shared" ca="1" si="687"/>
        <v>0</v>
      </c>
      <c r="AE324" s="33">
        <f t="shared" ca="1" si="687"/>
        <v>0</v>
      </c>
      <c r="AF324" s="33">
        <f t="shared" ca="1" si="687"/>
        <v>0</v>
      </c>
      <c r="AG324" s="33">
        <f t="shared" ca="1" si="687"/>
        <v>0</v>
      </c>
      <c r="AH324" s="33">
        <f t="shared" ca="1" si="687"/>
        <v>0</v>
      </c>
      <c r="AI324" s="33">
        <f t="shared" ca="1" si="687"/>
        <v>0</v>
      </c>
      <c r="AJ324" s="33">
        <f t="shared" ca="1" si="687"/>
        <v>0</v>
      </c>
      <c r="AK324" s="33">
        <f t="shared" ca="1" si="687"/>
        <v>0</v>
      </c>
      <c r="AL324" s="33">
        <f t="shared" ca="1" si="687"/>
        <v>0</v>
      </c>
      <c r="AM324" s="55">
        <f t="shared" ca="1" si="687"/>
        <v>0</v>
      </c>
      <c r="AS324" s="98" t="str">
        <f>$E324&amp;"_"&amp;$A311&amp;"_"&amp;$B311</f>
        <v>溶接1_50100MLB D200XA_CKD</v>
      </c>
      <c r="AT324" s="98" t="str">
        <f t="shared" ref="AT324" si="688">A315</f>
        <v>50100</v>
      </c>
      <c r="AU324" s="98" t="str">
        <f>A316</f>
        <v>MLB-D200</v>
      </c>
      <c r="AW324" s="148" t="str">
        <f>E324</f>
        <v>溶接1</v>
      </c>
      <c r="AX324" s="152">
        <f t="shared" ca="1" si="684"/>
        <v>2325</v>
      </c>
      <c r="AY324" s="152">
        <f t="shared" ca="1" si="684"/>
        <v>0</v>
      </c>
      <c r="AZ324" s="152">
        <f t="shared" ca="1" si="684"/>
        <v>0</v>
      </c>
      <c r="BA324" s="152">
        <f t="shared" ca="1" si="684"/>
        <v>0</v>
      </c>
      <c r="BB324" s="152">
        <f t="shared" ca="1" si="684"/>
        <v>4650</v>
      </c>
      <c r="BC324" s="152">
        <f t="shared" ca="1" si="684"/>
        <v>0</v>
      </c>
      <c r="BD324" s="152">
        <f t="shared" ca="1" si="684"/>
        <v>4650</v>
      </c>
      <c r="BE324" s="152">
        <f t="shared" ca="1" si="684"/>
        <v>0</v>
      </c>
      <c r="BF324" s="152">
        <f t="shared" ca="1" si="684"/>
        <v>0</v>
      </c>
      <c r="BG324" s="152">
        <f t="shared" ca="1" si="684"/>
        <v>4650</v>
      </c>
      <c r="BH324" s="152">
        <f t="shared" ca="1" si="685"/>
        <v>0</v>
      </c>
      <c r="BI324" s="152">
        <f t="shared" ca="1" si="685"/>
        <v>4650</v>
      </c>
      <c r="BJ324" s="152">
        <f t="shared" ca="1" si="685"/>
        <v>0</v>
      </c>
      <c r="BK324" s="152">
        <f t="shared" ca="1" si="685"/>
        <v>0</v>
      </c>
      <c r="BL324" s="152">
        <f t="shared" ca="1" si="685"/>
        <v>0</v>
      </c>
      <c r="BM324" s="152">
        <f t="shared" ca="1" si="685"/>
        <v>0</v>
      </c>
      <c r="BN324" s="152">
        <f t="shared" ca="1" si="685"/>
        <v>0</v>
      </c>
      <c r="BO324" s="152">
        <f t="shared" ca="1" si="685"/>
        <v>0</v>
      </c>
      <c r="BP324" s="152">
        <f t="shared" ca="1" si="685"/>
        <v>4650</v>
      </c>
      <c r="BQ324" s="152">
        <f t="shared" ca="1" si="685"/>
        <v>0</v>
      </c>
      <c r="BR324" s="152">
        <f t="shared" ca="1" si="686"/>
        <v>0</v>
      </c>
      <c r="BS324" s="152">
        <f t="shared" ca="1" si="686"/>
        <v>0</v>
      </c>
      <c r="BT324" s="152">
        <f t="shared" ca="1" si="686"/>
        <v>0</v>
      </c>
      <c r="BU324" s="152">
        <f t="shared" ca="1" si="686"/>
        <v>0</v>
      </c>
      <c r="BV324" s="152">
        <f t="shared" ca="1" si="686"/>
        <v>0</v>
      </c>
      <c r="BW324" s="152">
        <f t="shared" ca="1" si="686"/>
        <v>0</v>
      </c>
      <c r="BX324" s="152">
        <f t="shared" ca="1" si="686"/>
        <v>0</v>
      </c>
      <c r="BY324" s="152">
        <f t="shared" ca="1" si="686"/>
        <v>0</v>
      </c>
      <c r="BZ324" s="153">
        <f t="shared" ca="1" si="686"/>
        <v>0</v>
      </c>
      <c r="CB324" s="145"/>
      <c r="CC324" s="38"/>
      <c r="CD324" s="38"/>
      <c r="CE324" s="146"/>
      <c r="CG324" s="433">
        <v>15</v>
      </c>
      <c r="CH324" s="434">
        <v>0</v>
      </c>
      <c r="CI324" s="434">
        <v>0</v>
      </c>
      <c r="CJ324" s="435">
        <v>0</v>
      </c>
    </row>
    <row r="325" spans="1:88" ht="15.5" thickBot="1" x14ac:dyDescent="0.4">
      <c r="A325" s="399">
        <f>COUNTIF(AT314:AT316,B325)</f>
        <v>0</v>
      </c>
      <c r="B325" s="309">
        <f>設定!$F$10</f>
        <v>0</v>
      </c>
      <c r="C325" s="309"/>
      <c r="D325" s="56"/>
      <c r="E325" s="2" t="str">
        <f t="shared" si="681"/>
        <v>マルチ</v>
      </c>
      <c r="F325" s="57">
        <f t="shared" si="681"/>
        <v>0</v>
      </c>
      <c r="G325" s="58">
        <f t="shared" si="681"/>
        <v>160</v>
      </c>
      <c r="H325" s="56"/>
      <c r="I325" s="56"/>
      <c r="J325" s="59">
        <f t="shared" ca="1" si="672"/>
        <v>0</v>
      </c>
      <c r="K325" s="59">
        <f t="shared" ref="K325:AM325" ca="1" si="689">K316+K319+K322</f>
        <v>0</v>
      </c>
      <c r="L325" s="59">
        <f t="shared" ca="1" si="689"/>
        <v>0</v>
      </c>
      <c r="M325" s="59">
        <f t="shared" ca="1" si="689"/>
        <v>0</v>
      </c>
      <c r="N325" s="59">
        <f t="shared" ca="1" si="689"/>
        <v>0</v>
      </c>
      <c r="O325" s="59">
        <f t="shared" ca="1" si="689"/>
        <v>0</v>
      </c>
      <c r="P325" s="59">
        <f t="shared" ca="1" si="689"/>
        <v>0</v>
      </c>
      <c r="Q325" s="59">
        <f t="shared" ca="1" si="689"/>
        <v>0</v>
      </c>
      <c r="R325" s="59">
        <f t="shared" ca="1" si="689"/>
        <v>0</v>
      </c>
      <c r="S325" s="59">
        <f t="shared" ca="1" si="689"/>
        <v>0</v>
      </c>
      <c r="T325" s="59">
        <f t="shared" ca="1" si="689"/>
        <v>0</v>
      </c>
      <c r="U325" s="59">
        <f t="shared" ca="1" si="689"/>
        <v>0</v>
      </c>
      <c r="V325" s="59">
        <f t="shared" ca="1" si="689"/>
        <v>0</v>
      </c>
      <c r="W325" s="59">
        <f t="shared" ca="1" si="689"/>
        <v>0</v>
      </c>
      <c r="X325" s="59">
        <f t="shared" ca="1" si="689"/>
        <v>0</v>
      </c>
      <c r="Y325" s="59">
        <f t="shared" ca="1" si="689"/>
        <v>0</v>
      </c>
      <c r="Z325" s="59">
        <f t="shared" ca="1" si="689"/>
        <v>0</v>
      </c>
      <c r="AA325" s="59">
        <f t="shared" ca="1" si="689"/>
        <v>0</v>
      </c>
      <c r="AB325" s="59">
        <f t="shared" ca="1" si="689"/>
        <v>0</v>
      </c>
      <c r="AC325" s="59">
        <f t="shared" ca="1" si="689"/>
        <v>0</v>
      </c>
      <c r="AD325" s="59">
        <f t="shared" ca="1" si="689"/>
        <v>0</v>
      </c>
      <c r="AE325" s="59">
        <f t="shared" ca="1" si="689"/>
        <v>0</v>
      </c>
      <c r="AF325" s="59">
        <f t="shared" ca="1" si="689"/>
        <v>0</v>
      </c>
      <c r="AG325" s="59">
        <f t="shared" ca="1" si="689"/>
        <v>0</v>
      </c>
      <c r="AH325" s="59">
        <f t="shared" ca="1" si="689"/>
        <v>0</v>
      </c>
      <c r="AI325" s="59">
        <f t="shared" ca="1" si="689"/>
        <v>0</v>
      </c>
      <c r="AJ325" s="59">
        <f t="shared" ca="1" si="689"/>
        <v>0</v>
      </c>
      <c r="AK325" s="59">
        <f t="shared" ca="1" si="689"/>
        <v>0</v>
      </c>
      <c r="AL325" s="59">
        <f t="shared" ca="1" si="689"/>
        <v>0</v>
      </c>
      <c r="AM325" s="60">
        <f t="shared" ca="1" si="689"/>
        <v>0</v>
      </c>
      <c r="AS325" s="99" t="str">
        <f>$E325&amp;"_"&amp;$A311&amp;"_"&amp;$B311</f>
        <v>マルチ_50100MLB D200XA_CKD</v>
      </c>
      <c r="AT325" s="99" t="str">
        <f t="shared" ref="AT325" si="690">A315</f>
        <v>50100</v>
      </c>
      <c r="AU325" s="99" t="str">
        <f>A316</f>
        <v>MLB-D200</v>
      </c>
      <c r="AW325" s="149" t="str">
        <f>E325</f>
        <v>マルチ</v>
      </c>
      <c r="AX325" s="154">
        <f t="shared" ca="1" si="684"/>
        <v>0</v>
      </c>
      <c r="AY325" s="154">
        <f t="shared" ca="1" si="684"/>
        <v>0</v>
      </c>
      <c r="AZ325" s="154">
        <f t="shared" ca="1" si="684"/>
        <v>0</v>
      </c>
      <c r="BA325" s="154">
        <f t="shared" ca="1" si="684"/>
        <v>0</v>
      </c>
      <c r="BB325" s="154">
        <f t="shared" ca="1" si="684"/>
        <v>0</v>
      </c>
      <c r="BC325" s="154">
        <f t="shared" ca="1" si="684"/>
        <v>0</v>
      </c>
      <c r="BD325" s="154">
        <f t="shared" ca="1" si="684"/>
        <v>0</v>
      </c>
      <c r="BE325" s="154">
        <f t="shared" ca="1" si="684"/>
        <v>0</v>
      </c>
      <c r="BF325" s="154">
        <f t="shared" ca="1" si="684"/>
        <v>0</v>
      </c>
      <c r="BG325" s="154">
        <f t="shared" ca="1" si="684"/>
        <v>0</v>
      </c>
      <c r="BH325" s="154">
        <f t="shared" ca="1" si="685"/>
        <v>0</v>
      </c>
      <c r="BI325" s="154">
        <f t="shared" ca="1" si="685"/>
        <v>0</v>
      </c>
      <c r="BJ325" s="154">
        <f t="shared" ca="1" si="685"/>
        <v>0</v>
      </c>
      <c r="BK325" s="154">
        <f t="shared" ca="1" si="685"/>
        <v>0</v>
      </c>
      <c r="BL325" s="154">
        <f t="shared" ca="1" si="685"/>
        <v>0</v>
      </c>
      <c r="BM325" s="154">
        <f t="shared" ca="1" si="685"/>
        <v>0</v>
      </c>
      <c r="BN325" s="154">
        <f t="shared" ca="1" si="685"/>
        <v>0</v>
      </c>
      <c r="BO325" s="154">
        <f t="shared" ca="1" si="685"/>
        <v>0</v>
      </c>
      <c r="BP325" s="154">
        <f t="shared" ca="1" si="685"/>
        <v>0</v>
      </c>
      <c r="BQ325" s="154">
        <f t="shared" ca="1" si="685"/>
        <v>0</v>
      </c>
      <c r="BR325" s="154">
        <f t="shared" ca="1" si="686"/>
        <v>0</v>
      </c>
      <c r="BS325" s="154">
        <f t="shared" ca="1" si="686"/>
        <v>0</v>
      </c>
      <c r="BT325" s="154">
        <f t="shared" ca="1" si="686"/>
        <v>0</v>
      </c>
      <c r="BU325" s="154">
        <f t="shared" ca="1" si="686"/>
        <v>0</v>
      </c>
      <c r="BV325" s="154">
        <f t="shared" ca="1" si="686"/>
        <v>0</v>
      </c>
      <c r="BW325" s="154">
        <f t="shared" ca="1" si="686"/>
        <v>0</v>
      </c>
      <c r="BX325" s="154">
        <f t="shared" ca="1" si="686"/>
        <v>0</v>
      </c>
      <c r="BY325" s="154">
        <f t="shared" ca="1" si="686"/>
        <v>0</v>
      </c>
      <c r="BZ325" s="155">
        <f t="shared" ca="1" si="686"/>
        <v>0</v>
      </c>
      <c r="CB325" s="422"/>
      <c r="CC325" s="423"/>
      <c r="CD325" s="423"/>
      <c r="CE325" s="424"/>
      <c r="CG325" s="436">
        <v>0</v>
      </c>
      <c r="CH325" s="437">
        <v>0</v>
      </c>
      <c r="CI325" s="437">
        <v>0</v>
      </c>
      <c r="CJ325" s="438">
        <v>0</v>
      </c>
    </row>
    <row r="326" spans="1:88" x14ac:dyDescent="0.35">
      <c r="A326" s="46" t="s">
        <v>1728</v>
      </c>
      <c r="B326" s="47" t="s">
        <v>2082</v>
      </c>
      <c r="C326" s="101" t="s">
        <v>6</v>
      </c>
      <c r="D326" s="128"/>
      <c r="E326" s="129"/>
      <c r="F326" s="129" t="s">
        <v>2130</v>
      </c>
      <c r="G326" s="130" t="str">
        <f>IF($B326="CKD","CKD",_xlfn.XLOOKUP($A326,AF所要量!$AF$4:$AF$1001,AF所要量!$AG$4:$AG$1001,"",,))</f>
        <v>COM</v>
      </c>
      <c r="H326" s="131"/>
      <c r="I326" s="132">
        <f>SUM(K326:N326)</f>
        <v>263</v>
      </c>
      <c r="J326" s="132">
        <f>SUM(O326:AM326)</f>
        <v>2894</v>
      </c>
      <c r="K326" s="439">
        <f>CB326</f>
        <v>90</v>
      </c>
      <c r="L326" s="439">
        <f t="shared" ref="L326:L327" si="691">CC326</f>
        <v>69</v>
      </c>
      <c r="M326" s="439">
        <f t="shared" ref="M326:M327" si="692">CD326</f>
        <v>40</v>
      </c>
      <c r="N326" s="439">
        <f t="shared" ref="N326:N327" si="693">CE326</f>
        <v>64</v>
      </c>
      <c r="O326" s="132">
        <f>SUMIF(AF所要量!$AK$4:$AK$1001,$AS326,AF所要量!E$4:E$1001)</f>
        <v>70</v>
      </c>
      <c r="P326" s="132">
        <f>SUMIF(AF所要量!$AK$4:$AK$1001,$AS326,AF所要量!F$4:F$1001)</f>
        <v>80</v>
      </c>
      <c r="Q326" s="132">
        <f>SUMIF(AF所要量!$AK$4:$AK$1001,$AS326,AF所要量!G$4:G$1001)</f>
        <v>130</v>
      </c>
      <c r="R326" s="132">
        <f>SUMIF(AF所要量!$AK$4:$AK$1001,$AS326,AF所要量!H$4:H$1001)</f>
        <v>140</v>
      </c>
      <c r="S326" s="132">
        <f>SUMIF(AF所要量!$AK$4:$AK$1001,$AS326,AF所要量!I$4:I$1001)</f>
        <v>140</v>
      </c>
      <c r="T326" s="132">
        <f>SUMIF(AF所要量!$AK$4:$AK$1001,$AS326,AF所要量!J$4:J$1001)</f>
        <v>120</v>
      </c>
      <c r="U326" s="132">
        <f>SUMIF(AF所要量!$AK$4:$AK$1001,$AS326,AF所要量!K$4:K$1001)</f>
        <v>150</v>
      </c>
      <c r="V326" s="132">
        <f>SUMIF(AF所要量!$AK$4:$AK$1001,$AS326,AF所要量!L$4:L$1001)</f>
        <v>160</v>
      </c>
      <c r="W326" s="132">
        <f>SUMIF(AF所要量!$AK$4:$AK$1001,$AS326,AF所要量!M$4:M$1001)</f>
        <v>150</v>
      </c>
      <c r="X326" s="132">
        <f>SUMIF(AF所要量!$AK$4:$AK$1001,$AS326,AF所要量!N$4:N$1001)</f>
        <v>200</v>
      </c>
      <c r="Y326" s="132">
        <f>SUMIF(AF所要量!$AK$4:$AK$1001,$AS326,AF所要量!O$4:O$1001)</f>
        <v>200</v>
      </c>
      <c r="Z326" s="132">
        <f>SUMIF(AF所要量!$AK$4:$AK$1001,$AS326,AF所要量!P$4:P$1001)</f>
        <v>195</v>
      </c>
      <c r="AA326" s="132">
        <f>SUMIF(AF所要量!$AK$4:$AK$1001,$AS326,AF所要量!Q$4:Q$1001)</f>
        <v>150</v>
      </c>
      <c r="AB326" s="132">
        <f>SUMIF(AF所要量!$AK$4:$AK$1001,$AS326,AF所要量!R$4:R$1001)</f>
        <v>178</v>
      </c>
      <c r="AC326" s="132">
        <f>SUMIF(AF所要量!$AK$4:$AK$1001,$AS326,AF所要量!S$4:S$1001)</f>
        <v>154</v>
      </c>
      <c r="AD326" s="132">
        <f>SUMIF(AF所要量!$AK$4:$AK$1001,$AS326,AF所要量!T$4:T$1001)</f>
        <v>132</v>
      </c>
      <c r="AE326" s="132">
        <f>SUMIF(AF所要量!$AK$4:$AK$1001,$AS326,AF所要量!U$4:U$1001)</f>
        <v>190</v>
      </c>
      <c r="AF326" s="132">
        <f>SUMIF(AF所要量!$AK$4:$AK$1001,$AS326,AF所要量!V$4:V$1001)</f>
        <v>170</v>
      </c>
      <c r="AG326" s="132">
        <f>SUMIF(AF所要量!$AK$4:$AK$1001,$AS326,AF所要量!W$4:W$1001)</f>
        <v>100</v>
      </c>
      <c r="AH326" s="132">
        <f>SUMIF(AF所要量!$AK$4:$AK$1001,$AS326,AF所要量!X$4:X$1001)</f>
        <v>85</v>
      </c>
      <c r="AI326" s="132">
        <f>SUMIF(AF所要量!$AK$4:$AK$1001,$AS326,AF所要量!Y$4:Y$1001)</f>
        <v>0</v>
      </c>
      <c r="AJ326" s="132">
        <f>SUMIF(AF所要量!$AK$4:$AK$1001,$AS326,AF所要量!Z$4:Z$1001)</f>
        <v>0</v>
      </c>
      <c r="AK326" s="132">
        <f>SUMIF(AF所要量!$AK$4:$AK$1001,$AS326,AF所要量!AA$4:AA$1001)</f>
        <v>0</v>
      </c>
      <c r="AL326" s="132">
        <f>SUMIF(AF所要量!$AK$4:$AK$1001,$AS326,AF所要量!AB$4:AB$1001)</f>
        <v>0</v>
      </c>
      <c r="AM326" s="133">
        <f>SUMIF(AF所要量!$AK$4:$AK$1001,$AS326,AF所要量!AC$4:AC$1001)</f>
        <v>0</v>
      </c>
      <c r="AS326" s="2" t="str">
        <f>$A326&amp;"_"&amp;$B326</f>
        <v>50100MLB D800XA_CBU</v>
      </c>
      <c r="AT326" s="96"/>
      <c r="AU326" s="63"/>
      <c r="AW326" s="142"/>
      <c r="AX326" s="143"/>
      <c r="AY326" s="143"/>
      <c r="AZ326" s="143"/>
      <c r="BA326" s="143"/>
      <c r="BB326" s="143"/>
      <c r="BC326" s="143"/>
      <c r="BD326" s="143"/>
      <c r="BE326" s="143"/>
      <c r="BF326" s="143"/>
      <c r="BG326" s="143"/>
      <c r="BH326" s="143"/>
      <c r="BI326" s="143"/>
      <c r="BJ326" s="143"/>
      <c r="BK326" s="143"/>
      <c r="BL326" s="143"/>
      <c r="BM326" s="143"/>
      <c r="BN326" s="143"/>
      <c r="BO326" s="143"/>
      <c r="BP326" s="143"/>
      <c r="BQ326" s="143"/>
      <c r="BR326" s="143"/>
      <c r="BS326" s="143"/>
      <c r="BT326" s="143"/>
      <c r="BU326" s="143"/>
      <c r="BV326" s="143"/>
      <c r="BW326" s="143"/>
      <c r="BX326" s="143"/>
      <c r="BY326" s="143"/>
      <c r="BZ326" s="144"/>
      <c r="CB326" s="425">
        <f t="shared" ref="CB326:CB327" si="694">CG326</f>
        <v>90</v>
      </c>
      <c r="CC326" s="271">
        <f t="shared" ref="CC326:CC327" si="695">CH326</f>
        <v>69</v>
      </c>
      <c r="CD326" s="271">
        <f t="shared" ref="CD326:CD327" si="696">CI326</f>
        <v>40</v>
      </c>
      <c r="CE326" s="272">
        <f t="shared" ref="CE326:CE327" si="697">CJ326</f>
        <v>64</v>
      </c>
      <c r="CG326" s="418">
        <v>90</v>
      </c>
      <c r="CH326" s="416">
        <v>69</v>
      </c>
      <c r="CI326" s="416">
        <v>40</v>
      </c>
      <c r="CJ326" s="419">
        <v>64</v>
      </c>
    </row>
    <row r="327" spans="1:88" x14ac:dyDescent="0.35">
      <c r="A327" s="119"/>
      <c r="B327" s="6"/>
      <c r="C327" s="120"/>
      <c r="D327" s="134"/>
      <c r="E327" s="135"/>
      <c r="F327" s="135"/>
      <c r="G327" s="136" t="str">
        <f>IF(B326="CKD","","SP")</f>
        <v>SP</v>
      </c>
      <c r="H327" s="137"/>
      <c r="I327" s="138">
        <f>SUM(K327:N327)</f>
        <v>0</v>
      </c>
      <c r="J327" s="138">
        <f>SUM(O327:AM327)</f>
        <v>0</v>
      </c>
      <c r="K327" s="440">
        <f t="shared" ref="K327" si="698">CB327</f>
        <v>0</v>
      </c>
      <c r="L327" s="440">
        <f t="shared" si="691"/>
        <v>0</v>
      </c>
      <c r="M327" s="440">
        <f t="shared" si="692"/>
        <v>0</v>
      </c>
      <c r="N327" s="440">
        <f t="shared" si="693"/>
        <v>0</v>
      </c>
      <c r="O327" s="138">
        <f>SUMIF(SP所要量!$AU$4:$AU$1001,$AS327,SP所要量!O$4:O$1001)</f>
        <v>0</v>
      </c>
      <c r="P327" s="138">
        <f>SUMIF(SP所要量!$AU$4:$AU$1001,$AS327,SP所要量!P$4:P$1001)</f>
        <v>0</v>
      </c>
      <c r="Q327" s="138">
        <f>SUMIF(SP所要量!$AU$4:$AU$1001,$AS327,SP所要量!Q$4:Q$1001)</f>
        <v>0</v>
      </c>
      <c r="R327" s="138">
        <f>SUMIF(SP所要量!$AU$4:$AU$1001,$AS327,SP所要量!R$4:R$1001)</f>
        <v>0</v>
      </c>
      <c r="S327" s="138">
        <f>SUMIF(SP所要量!$AU$4:$AU$1001,$AS327,SP所要量!S$4:S$1001)</f>
        <v>0</v>
      </c>
      <c r="T327" s="138">
        <f>SUMIF(SP所要量!$AU$4:$AU$1001,$AS327,SP所要量!T$4:T$1001)</f>
        <v>0</v>
      </c>
      <c r="U327" s="138">
        <f>SUMIF(SP所要量!$AU$4:$AU$1001,$AS327,SP所要量!U$4:U$1001)</f>
        <v>0</v>
      </c>
      <c r="V327" s="138">
        <f>SUMIF(SP所要量!$AU$4:$AU$1001,$AS327,SP所要量!V$4:V$1001)</f>
        <v>0</v>
      </c>
      <c r="W327" s="138">
        <f>SUMIF(SP所要量!$AU$4:$AU$1001,$AS327,SP所要量!W$4:W$1001)</f>
        <v>0</v>
      </c>
      <c r="X327" s="138">
        <f>SUMIF(SP所要量!$AU$4:$AU$1001,$AS327,SP所要量!X$4:X$1001)</f>
        <v>0</v>
      </c>
      <c r="Y327" s="138">
        <f>SUMIF(SP所要量!$AU$4:$AU$1001,$AS327,SP所要量!Y$4:Y$1001)</f>
        <v>0</v>
      </c>
      <c r="Z327" s="138">
        <f>SUMIF(SP所要量!$AU$4:$AU$1001,$AS327,SP所要量!Z$4:Z$1001)</f>
        <v>0</v>
      </c>
      <c r="AA327" s="138">
        <f>SUMIF(SP所要量!$AU$4:$AU$1001,$AS327,SP所要量!AA$4:AA$1001)</f>
        <v>0</v>
      </c>
      <c r="AB327" s="138">
        <f>SUMIF(SP所要量!$AU$4:$AU$1001,$AS327,SP所要量!AB$4:AB$1001)</f>
        <v>0</v>
      </c>
      <c r="AC327" s="138">
        <f>SUMIF(SP所要量!$AU$4:$AU$1001,$AS327,SP所要量!AC$4:AC$1001)</f>
        <v>0</v>
      </c>
      <c r="AD327" s="138">
        <f>SUMIF(SP所要量!$AU$4:$AU$1001,$AS327,SP所要量!AD$4:AD$1001)</f>
        <v>0</v>
      </c>
      <c r="AE327" s="138">
        <f>SUMIF(SP所要量!$AU$4:$AU$1001,$AS327,SP所要量!AE$4:AE$1001)</f>
        <v>0</v>
      </c>
      <c r="AF327" s="138">
        <f>SUMIF(SP所要量!$AU$4:$AU$1001,$AS327,SP所要量!AF$4:AF$1001)</f>
        <v>0</v>
      </c>
      <c r="AG327" s="138">
        <f>SUMIF(SP所要量!$AU$4:$AU$1001,$AS327,SP所要量!AG$4:AG$1001)</f>
        <v>0</v>
      </c>
      <c r="AH327" s="138">
        <f>SUMIF(SP所要量!$AU$4:$AU$1001,$AS327,SP所要量!AH$4:AH$1001)</f>
        <v>0</v>
      </c>
      <c r="AI327" s="138">
        <f>SUMIF(SP所要量!$AU$4:$AU$1001,$AS327,SP所要量!AI$4:AI$1001)</f>
        <v>0</v>
      </c>
      <c r="AJ327" s="138">
        <f>SUMIF(SP所要量!$AU$4:$AU$1001,$AS327,SP所要量!AJ$4:AJ$1001)</f>
        <v>0</v>
      </c>
      <c r="AK327" s="138">
        <f>SUMIF(SP所要量!$AU$4:$AU$1001,$AS327,SP所要量!AK$4:AK$1001)</f>
        <v>0</v>
      </c>
      <c r="AL327" s="138">
        <f>SUMIF(SP所要量!$AU$4:$AU$1001,$AS327,SP所要量!AL$4:AL$1001)</f>
        <v>0</v>
      </c>
      <c r="AM327" s="139">
        <f>SUMIF(SP所要量!$AU$4:$AU$1001,$AS327,SP所要量!AM$4:AM$1001)</f>
        <v>0</v>
      </c>
      <c r="AS327" s="2" t="str">
        <f>IF($B326="CKD",0,$A326&amp;"_"&amp;"SP")</f>
        <v>50100MLB D800XA_SP</v>
      </c>
      <c r="AT327" s="38"/>
      <c r="AU327" s="62"/>
      <c r="AW327" s="145"/>
      <c r="AX327" s="38"/>
      <c r="AY327" s="38"/>
      <c r="AZ327" s="38"/>
      <c r="BA327" s="38"/>
      <c r="BB327" s="38"/>
      <c r="BC327" s="38"/>
      <c r="BD327" s="38"/>
      <c r="BE327" s="38"/>
      <c r="BF327" s="38"/>
      <c r="BG327" s="38"/>
      <c r="BH327" s="38"/>
      <c r="BI327" s="38"/>
      <c r="BJ327" s="38"/>
      <c r="BK327" s="38"/>
      <c r="BL327" s="38"/>
      <c r="BM327" s="38"/>
      <c r="BN327" s="38"/>
      <c r="BO327" s="38"/>
      <c r="BP327" s="38"/>
      <c r="BQ327" s="38"/>
      <c r="BR327" s="38"/>
      <c r="BS327" s="38"/>
      <c r="BT327" s="38"/>
      <c r="BU327" s="38"/>
      <c r="BV327" s="38"/>
      <c r="BW327" s="38"/>
      <c r="BX327" s="38"/>
      <c r="BY327" s="38"/>
      <c r="BZ327" s="146"/>
      <c r="CB327" s="426">
        <f t="shared" si="694"/>
        <v>0</v>
      </c>
      <c r="CC327" s="273">
        <f t="shared" si="695"/>
        <v>0</v>
      </c>
      <c r="CD327" s="273">
        <f t="shared" si="696"/>
        <v>0</v>
      </c>
      <c r="CE327" s="274">
        <f t="shared" si="697"/>
        <v>0</v>
      </c>
      <c r="CG327" s="420">
        <v>0</v>
      </c>
      <c r="CH327" s="417">
        <v>0</v>
      </c>
      <c r="CI327" s="417">
        <v>0</v>
      </c>
      <c r="CJ327" s="421">
        <v>0</v>
      </c>
    </row>
    <row r="328" spans="1:88" x14ac:dyDescent="0.35">
      <c r="A328" s="119"/>
      <c r="B328" s="6"/>
      <c r="C328" s="120"/>
      <c r="D328" s="121"/>
      <c r="E328" s="115"/>
      <c r="F328" s="115"/>
      <c r="G328" s="116" t="s">
        <v>2131</v>
      </c>
      <c r="H328" s="117"/>
      <c r="I328" s="113">
        <f>SUM(K328:N328)</f>
        <v>263</v>
      </c>
      <c r="J328" s="126">
        <f>SUM(O328:AM328)</f>
        <v>2894</v>
      </c>
      <c r="K328" s="113">
        <f t="shared" ref="K328:AM328" si="699">SUM(K326:K327)</f>
        <v>90</v>
      </c>
      <c r="L328" s="113">
        <f t="shared" si="699"/>
        <v>69</v>
      </c>
      <c r="M328" s="113">
        <f t="shared" si="699"/>
        <v>40</v>
      </c>
      <c r="N328" s="113">
        <f t="shared" si="699"/>
        <v>64</v>
      </c>
      <c r="O328" s="122">
        <f t="shared" si="699"/>
        <v>70</v>
      </c>
      <c r="P328" s="113">
        <f t="shared" si="699"/>
        <v>80</v>
      </c>
      <c r="Q328" s="113">
        <f t="shared" si="699"/>
        <v>130</v>
      </c>
      <c r="R328" s="113">
        <f t="shared" si="699"/>
        <v>140</v>
      </c>
      <c r="S328" s="113">
        <f t="shared" si="699"/>
        <v>140</v>
      </c>
      <c r="T328" s="113">
        <f t="shared" si="699"/>
        <v>120</v>
      </c>
      <c r="U328" s="113">
        <f t="shared" si="699"/>
        <v>150</v>
      </c>
      <c r="V328" s="113">
        <f t="shared" si="699"/>
        <v>160</v>
      </c>
      <c r="W328" s="113">
        <f t="shared" si="699"/>
        <v>150</v>
      </c>
      <c r="X328" s="113">
        <f t="shared" si="699"/>
        <v>200</v>
      </c>
      <c r="Y328" s="113">
        <f t="shared" si="699"/>
        <v>200</v>
      </c>
      <c r="Z328" s="113">
        <f t="shared" si="699"/>
        <v>195</v>
      </c>
      <c r="AA328" s="113">
        <f t="shared" si="699"/>
        <v>150</v>
      </c>
      <c r="AB328" s="113">
        <f t="shared" si="699"/>
        <v>178</v>
      </c>
      <c r="AC328" s="113">
        <f t="shared" si="699"/>
        <v>154</v>
      </c>
      <c r="AD328" s="113">
        <f t="shared" si="699"/>
        <v>132</v>
      </c>
      <c r="AE328" s="113">
        <f t="shared" si="699"/>
        <v>190</v>
      </c>
      <c r="AF328" s="113">
        <f t="shared" si="699"/>
        <v>170</v>
      </c>
      <c r="AG328" s="113">
        <f t="shared" si="699"/>
        <v>100</v>
      </c>
      <c r="AH328" s="113">
        <f t="shared" si="699"/>
        <v>85</v>
      </c>
      <c r="AI328" s="113">
        <f t="shared" si="699"/>
        <v>0</v>
      </c>
      <c r="AJ328" s="113">
        <f t="shared" si="699"/>
        <v>0</v>
      </c>
      <c r="AK328" s="113">
        <f t="shared" si="699"/>
        <v>0</v>
      </c>
      <c r="AL328" s="113">
        <f t="shared" si="699"/>
        <v>0</v>
      </c>
      <c r="AM328" s="118">
        <f t="shared" si="699"/>
        <v>0</v>
      </c>
      <c r="AS328" s="61"/>
      <c r="AT328" s="38"/>
      <c r="AU328" s="62"/>
      <c r="AW328" s="145"/>
      <c r="AX328" s="38"/>
      <c r="AY328" s="38"/>
      <c r="AZ328" s="38"/>
      <c r="BA328" s="38"/>
      <c r="BB328" s="38"/>
      <c r="BC328" s="38"/>
      <c r="BD328" s="38"/>
      <c r="BE328" s="38"/>
      <c r="BF328" s="38"/>
      <c r="BG328" s="38"/>
      <c r="BH328" s="38"/>
      <c r="BI328" s="38"/>
      <c r="BJ328" s="38"/>
      <c r="BK328" s="38"/>
      <c r="BL328" s="38"/>
      <c r="BM328" s="38"/>
      <c r="BN328" s="38"/>
      <c r="BO328" s="38"/>
      <c r="BP328" s="38"/>
      <c r="BQ328" s="38"/>
      <c r="BR328" s="38"/>
      <c r="BS328" s="38"/>
      <c r="BT328" s="38"/>
      <c r="BU328" s="38"/>
      <c r="BV328" s="38"/>
      <c r="BW328" s="38"/>
      <c r="BX328" s="38"/>
      <c r="BY328" s="38"/>
      <c r="BZ328" s="146"/>
      <c r="CB328" s="145"/>
      <c r="CC328" s="38"/>
      <c r="CD328" s="38"/>
      <c r="CE328" s="146"/>
      <c r="CG328" s="433">
        <v>90</v>
      </c>
      <c r="CH328" s="434">
        <v>69</v>
      </c>
      <c r="CI328" s="434">
        <v>40</v>
      </c>
      <c r="CJ328" s="435">
        <v>64</v>
      </c>
    </row>
    <row r="329" spans="1:88" x14ac:dyDescent="0.35">
      <c r="A329" s="48" t="s">
        <v>2088</v>
      </c>
      <c r="B329" s="6"/>
      <c r="C329" s="6"/>
      <c r="D329" s="22" t="s">
        <v>2058</v>
      </c>
      <c r="E329" s="304" t="s">
        <v>20</v>
      </c>
      <c r="F329" s="42"/>
      <c r="G329" s="25">
        <v>160</v>
      </c>
      <c r="H329" s="21" t="s">
        <v>2067</v>
      </c>
      <c r="I329" s="26">
        <v>2</v>
      </c>
      <c r="J329" s="24">
        <f t="shared" ref="J329:J331" ca="1" si="700">SUM(K329:AM329)</f>
        <v>0</v>
      </c>
      <c r="K329" s="24">
        <f t="shared" ref="K329:AM329" ca="1" si="701">IF(AND($H329="優先L",$I329&gt;0),OFFSET(K328,0,$I329),0)</f>
        <v>0</v>
      </c>
      <c r="L329" s="24">
        <f t="shared" ca="1" si="701"/>
        <v>0</v>
      </c>
      <c r="M329" s="24">
        <f t="shared" ca="1" si="701"/>
        <v>0</v>
      </c>
      <c r="N329" s="24">
        <f t="shared" ca="1" si="701"/>
        <v>0</v>
      </c>
      <c r="O329" s="24">
        <f t="shared" ca="1" si="701"/>
        <v>0</v>
      </c>
      <c r="P329" s="24">
        <f t="shared" ca="1" si="701"/>
        <v>0</v>
      </c>
      <c r="Q329" s="24">
        <f t="shared" ca="1" si="701"/>
        <v>0</v>
      </c>
      <c r="R329" s="24">
        <f t="shared" ca="1" si="701"/>
        <v>0</v>
      </c>
      <c r="S329" s="24">
        <f t="shared" ca="1" si="701"/>
        <v>0</v>
      </c>
      <c r="T329" s="24">
        <f t="shared" ca="1" si="701"/>
        <v>0</v>
      </c>
      <c r="U329" s="24">
        <f t="shared" ca="1" si="701"/>
        <v>0</v>
      </c>
      <c r="V329" s="24">
        <f t="shared" ca="1" si="701"/>
        <v>0</v>
      </c>
      <c r="W329" s="24">
        <f t="shared" ca="1" si="701"/>
        <v>0</v>
      </c>
      <c r="X329" s="24">
        <f t="shared" ca="1" si="701"/>
        <v>0</v>
      </c>
      <c r="Y329" s="24">
        <f t="shared" ca="1" si="701"/>
        <v>0</v>
      </c>
      <c r="Z329" s="24">
        <f t="shared" ca="1" si="701"/>
        <v>0</v>
      </c>
      <c r="AA329" s="24">
        <f t="shared" ca="1" si="701"/>
        <v>0</v>
      </c>
      <c r="AB329" s="24">
        <f t="shared" ca="1" si="701"/>
        <v>0</v>
      </c>
      <c r="AC329" s="24">
        <f t="shared" ca="1" si="701"/>
        <v>0</v>
      </c>
      <c r="AD329" s="24">
        <f t="shared" ca="1" si="701"/>
        <v>0</v>
      </c>
      <c r="AE329" s="24">
        <f t="shared" ca="1" si="701"/>
        <v>0</v>
      </c>
      <c r="AF329" s="24">
        <f t="shared" ca="1" si="701"/>
        <v>0</v>
      </c>
      <c r="AG329" s="24">
        <f t="shared" ca="1" si="701"/>
        <v>0</v>
      </c>
      <c r="AH329" s="24">
        <f t="shared" ca="1" si="701"/>
        <v>0</v>
      </c>
      <c r="AI329" s="24">
        <f t="shared" ca="1" si="701"/>
        <v>0</v>
      </c>
      <c r="AJ329" s="24">
        <f t="shared" ca="1" si="701"/>
        <v>0</v>
      </c>
      <c r="AK329" s="24">
        <f t="shared" ca="1" si="701"/>
        <v>0</v>
      </c>
      <c r="AL329" s="24">
        <f t="shared" ca="1" si="701"/>
        <v>0</v>
      </c>
      <c r="AM329" s="49">
        <f t="shared" ca="1" si="701"/>
        <v>0</v>
      </c>
      <c r="AS329" s="61"/>
      <c r="AT329" s="5" t="str">
        <f t="shared" ref="AT329:AT406" si="702">IF(G329&gt;0,E329,"")</f>
        <v>MC</v>
      </c>
      <c r="AU329" s="62"/>
      <c r="AW329" s="145"/>
      <c r="AX329" s="38"/>
      <c r="AY329" s="38"/>
      <c r="AZ329" s="38"/>
      <c r="BA329" s="38"/>
      <c r="BB329" s="38"/>
      <c r="BC329" s="38"/>
      <c r="BD329" s="38"/>
      <c r="BE329" s="38"/>
      <c r="BF329" s="38"/>
      <c r="BG329" s="38"/>
      <c r="BH329" s="38"/>
      <c r="BI329" s="38"/>
      <c r="BJ329" s="38"/>
      <c r="BK329" s="38"/>
      <c r="BL329" s="38"/>
      <c r="BM329" s="38"/>
      <c r="BN329" s="38"/>
      <c r="BO329" s="38"/>
      <c r="BP329" s="38"/>
      <c r="BQ329" s="38"/>
      <c r="BR329" s="38"/>
      <c r="BS329" s="38"/>
      <c r="BT329" s="38"/>
      <c r="BU329" s="38"/>
      <c r="BV329" s="38"/>
      <c r="BW329" s="38"/>
      <c r="BX329" s="38"/>
      <c r="BY329" s="38"/>
      <c r="BZ329" s="146"/>
      <c r="CB329" s="145"/>
      <c r="CC329" s="38"/>
      <c r="CD329" s="38"/>
      <c r="CE329" s="146"/>
      <c r="CG329" s="433">
        <v>0</v>
      </c>
      <c r="CH329" s="434">
        <v>0</v>
      </c>
      <c r="CI329" s="434">
        <v>0</v>
      </c>
      <c r="CJ329" s="435">
        <v>0</v>
      </c>
    </row>
    <row r="330" spans="1:88" x14ac:dyDescent="0.35">
      <c r="A330" s="50" t="str">
        <f>MID(A326,1,5)</f>
        <v>50100</v>
      </c>
      <c r="B330" s="6"/>
      <c r="C330" s="6"/>
      <c r="D330" s="6"/>
      <c r="E330" s="304" t="s">
        <v>78</v>
      </c>
      <c r="F330" s="42"/>
      <c r="G330" s="25">
        <v>155</v>
      </c>
      <c r="H330" s="21" t="s">
        <v>2052</v>
      </c>
      <c r="I330" s="26">
        <v>2</v>
      </c>
      <c r="J330" s="24">
        <f t="shared" ca="1" si="700"/>
        <v>2998</v>
      </c>
      <c r="K330" s="24">
        <f t="shared" ref="K330:AM330" ca="1" si="703">IF(AND($H330="優先L",$I330&gt;0),OFFSET(K328,0,$I330),0)</f>
        <v>40</v>
      </c>
      <c r="L330" s="24">
        <f t="shared" ca="1" si="703"/>
        <v>64</v>
      </c>
      <c r="M330" s="24">
        <f t="shared" ca="1" si="703"/>
        <v>70</v>
      </c>
      <c r="N330" s="24">
        <f t="shared" ca="1" si="703"/>
        <v>80</v>
      </c>
      <c r="O330" s="24">
        <f t="shared" ca="1" si="703"/>
        <v>130</v>
      </c>
      <c r="P330" s="24">
        <f t="shared" ca="1" si="703"/>
        <v>140</v>
      </c>
      <c r="Q330" s="24">
        <f t="shared" ca="1" si="703"/>
        <v>140</v>
      </c>
      <c r="R330" s="24">
        <f t="shared" ca="1" si="703"/>
        <v>120</v>
      </c>
      <c r="S330" s="24">
        <f t="shared" ca="1" si="703"/>
        <v>150</v>
      </c>
      <c r="T330" s="24">
        <f t="shared" ca="1" si="703"/>
        <v>160</v>
      </c>
      <c r="U330" s="24">
        <f t="shared" ca="1" si="703"/>
        <v>150</v>
      </c>
      <c r="V330" s="24">
        <f t="shared" ca="1" si="703"/>
        <v>200</v>
      </c>
      <c r="W330" s="24">
        <f t="shared" ca="1" si="703"/>
        <v>200</v>
      </c>
      <c r="X330" s="24">
        <f t="shared" ca="1" si="703"/>
        <v>195</v>
      </c>
      <c r="Y330" s="24">
        <f t="shared" ca="1" si="703"/>
        <v>150</v>
      </c>
      <c r="Z330" s="24">
        <f t="shared" ca="1" si="703"/>
        <v>178</v>
      </c>
      <c r="AA330" s="24">
        <f t="shared" ca="1" si="703"/>
        <v>154</v>
      </c>
      <c r="AB330" s="24">
        <f t="shared" ca="1" si="703"/>
        <v>132</v>
      </c>
      <c r="AC330" s="24">
        <f t="shared" ca="1" si="703"/>
        <v>190</v>
      </c>
      <c r="AD330" s="24">
        <f t="shared" ca="1" si="703"/>
        <v>170</v>
      </c>
      <c r="AE330" s="24">
        <f t="shared" ca="1" si="703"/>
        <v>100</v>
      </c>
      <c r="AF330" s="24">
        <f t="shared" ca="1" si="703"/>
        <v>85</v>
      </c>
      <c r="AG330" s="24">
        <f t="shared" ca="1" si="703"/>
        <v>0</v>
      </c>
      <c r="AH330" s="24">
        <f t="shared" ca="1" si="703"/>
        <v>0</v>
      </c>
      <c r="AI330" s="24">
        <f t="shared" ca="1" si="703"/>
        <v>0</v>
      </c>
      <c r="AJ330" s="24">
        <f t="shared" ca="1" si="703"/>
        <v>0</v>
      </c>
      <c r="AK330" s="24">
        <f t="shared" ca="1" si="703"/>
        <v>0</v>
      </c>
      <c r="AL330" s="24">
        <f t="shared" ca="1" si="703"/>
        <v>0</v>
      </c>
      <c r="AM330" s="49">
        <f t="shared" ca="1" si="703"/>
        <v>0</v>
      </c>
      <c r="AS330" s="61"/>
      <c r="AT330" s="6" t="str">
        <f t="shared" si="702"/>
        <v>溶接1</v>
      </c>
      <c r="AU330" s="62"/>
      <c r="AW330" s="145"/>
      <c r="AX330" s="38"/>
      <c r="AY330" s="38"/>
      <c r="AZ330" s="38"/>
      <c r="BA330" s="38"/>
      <c r="BB330" s="38"/>
      <c r="BC330" s="38"/>
      <c r="BD330" s="38"/>
      <c r="BE330" s="38"/>
      <c r="BF330" s="38"/>
      <c r="BG330" s="38"/>
      <c r="BH330" s="38"/>
      <c r="BI330" s="38"/>
      <c r="BJ330" s="38"/>
      <c r="BK330" s="38"/>
      <c r="BL330" s="38"/>
      <c r="BM330" s="38"/>
      <c r="BN330" s="38"/>
      <c r="BO330" s="38"/>
      <c r="BP330" s="38"/>
      <c r="BQ330" s="38"/>
      <c r="BR330" s="38"/>
      <c r="BS330" s="38"/>
      <c r="BT330" s="38"/>
      <c r="BU330" s="38"/>
      <c r="BV330" s="38"/>
      <c r="BW330" s="38"/>
      <c r="BX330" s="38"/>
      <c r="BY330" s="38"/>
      <c r="BZ330" s="146"/>
      <c r="CB330" s="145"/>
      <c r="CC330" s="38"/>
      <c r="CD330" s="38"/>
      <c r="CE330" s="146"/>
      <c r="CG330" s="433">
        <v>40</v>
      </c>
      <c r="CH330" s="434">
        <v>64</v>
      </c>
      <c r="CI330" s="434">
        <v>0</v>
      </c>
      <c r="CJ330" s="435">
        <v>0</v>
      </c>
    </row>
    <row r="331" spans="1:88" x14ac:dyDescent="0.35">
      <c r="A331" s="50" t="str">
        <f>MID(A326,6,3)&amp;"-"&amp;MID(A326,10,4)</f>
        <v>MLB-D800</v>
      </c>
      <c r="B331" s="6"/>
      <c r="C331" s="6"/>
      <c r="D331" s="7"/>
      <c r="E331" s="304" t="s">
        <v>79</v>
      </c>
      <c r="F331" s="42"/>
      <c r="G331" s="25">
        <v>160</v>
      </c>
      <c r="H331" s="21"/>
      <c r="I331" s="26">
        <v>2</v>
      </c>
      <c r="J331" s="24">
        <f t="shared" ca="1" si="700"/>
        <v>0</v>
      </c>
      <c r="K331" s="24">
        <f t="shared" ref="K331:AM331" ca="1" si="704">IF(AND($H331="優先L",$I331&gt;0),OFFSET(K328,0,$I331),0)</f>
        <v>0</v>
      </c>
      <c r="L331" s="24">
        <f t="shared" ca="1" si="704"/>
        <v>0</v>
      </c>
      <c r="M331" s="24">
        <f t="shared" ca="1" si="704"/>
        <v>0</v>
      </c>
      <c r="N331" s="24">
        <f t="shared" ca="1" si="704"/>
        <v>0</v>
      </c>
      <c r="O331" s="24">
        <f t="shared" ca="1" si="704"/>
        <v>0</v>
      </c>
      <c r="P331" s="24">
        <f t="shared" ca="1" si="704"/>
        <v>0</v>
      </c>
      <c r="Q331" s="24">
        <f t="shared" ca="1" si="704"/>
        <v>0</v>
      </c>
      <c r="R331" s="24">
        <f t="shared" ca="1" si="704"/>
        <v>0</v>
      </c>
      <c r="S331" s="24">
        <f t="shared" ca="1" si="704"/>
        <v>0</v>
      </c>
      <c r="T331" s="24">
        <f t="shared" ca="1" si="704"/>
        <v>0</v>
      </c>
      <c r="U331" s="24">
        <f t="shared" ca="1" si="704"/>
        <v>0</v>
      </c>
      <c r="V331" s="24">
        <f t="shared" ca="1" si="704"/>
        <v>0</v>
      </c>
      <c r="W331" s="24">
        <f t="shared" ca="1" si="704"/>
        <v>0</v>
      </c>
      <c r="X331" s="24">
        <f t="shared" ca="1" si="704"/>
        <v>0</v>
      </c>
      <c r="Y331" s="24">
        <f t="shared" ca="1" si="704"/>
        <v>0</v>
      </c>
      <c r="Z331" s="24">
        <f t="shared" ca="1" si="704"/>
        <v>0</v>
      </c>
      <c r="AA331" s="24">
        <f t="shared" ca="1" si="704"/>
        <v>0</v>
      </c>
      <c r="AB331" s="24">
        <f t="shared" ca="1" si="704"/>
        <v>0</v>
      </c>
      <c r="AC331" s="24">
        <f t="shared" ca="1" si="704"/>
        <v>0</v>
      </c>
      <c r="AD331" s="24">
        <f t="shared" ca="1" si="704"/>
        <v>0</v>
      </c>
      <c r="AE331" s="24">
        <f t="shared" ca="1" si="704"/>
        <v>0</v>
      </c>
      <c r="AF331" s="24">
        <f t="shared" ca="1" si="704"/>
        <v>0</v>
      </c>
      <c r="AG331" s="24">
        <f t="shared" ca="1" si="704"/>
        <v>0</v>
      </c>
      <c r="AH331" s="24">
        <f t="shared" ca="1" si="704"/>
        <v>0</v>
      </c>
      <c r="AI331" s="24">
        <f t="shared" ca="1" si="704"/>
        <v>0</v>
      </c>
      <c r="AJ331" s="24">
        <f t="shared" ca="1" si="704"/>
        <v>0</v>
      </c>
      <c r="AK331" s="24">
        <f t="shared" ca="1" si="704"/>
        <v>0</v>
      </c>
      <c r="AL331" s="24">
        <f t="shared" ca="1" si="704"/>
        <v>0</v>
      </c>
      <c r="AM331" s="49">
        <f t="shared" ca="1" si="704"/>
        <v>0</v>
      </c>
      <c r="AS331" s="61"/>
      <c r="AT331" s="7" t="str">
        <f t="shared" si="702"/>
        <v>マルチ</v>
      </c>
      <c r="AU331" s="62"/>
      <c r="AW331" s="145"/>
      <c r="AX331" s="38"/>
      <c r="AY331" s="38"/>
      <c r="AZ331" s="38"/>
      <c r="BA331" s="38"/>
      <c r="BB331" s="38"/>
      <c r="BC331" s="38"/>
      <c r="BD331" s="38"/>
      <c r="BE331" s="38"/>
      <c r="BF331" s="38"/>
      <c r="BG331" s="38"/>
      <c r="BH331" s="38"/>
      <c r="BI331" s="38"/>
      <c r="BJ331" s="38"/>
      <c r="BK331" s="38"/>
      <c r="BL331" s="38"/>
      <c r="BM331" s="38"/>
      <c r="BN331" s="38"/>
      <c r="BO331" s="38"/>
      <c r="BP331" s="38"/>
      <c r="BQ331" s="38"/>
      <c r="BR331" s="38"/>
      <c r="BS331" s="38"/>
      <c r="BT331" s="38"/>
      <c r="BU331" s="38"/>
      <c r="BV331" s="38"/>
      <c r="BW331" s="38"/>
      <c r="BX331" s="38"/>
      <c r="BY331" s="38"/>
      <c r="BZ331" s="146"/>
      <c r="CB331" s="145"/>
      <c r="CC331" s="38"/>
      <c r="CD331" s="38"/>
      <c r="CE331" s="146"/>
      <c r="CG331" s="433">
        <v>0</v>
      </c>
      <c r="CH331" s="434">
        <v>0</v>
      </c>
      <c r="CI331" s="434">
        <v>0</v>
      </c>
      <c r="CJ331" s="435">
        <v>0</v>
      </c>
    </row>
    <row r="332" spans="1:88" x14ac:dyDescent="0.35">
      <c r="A332" s="48"/>
      <c r="B332" s="6"/>
      <c r="C332" s="6"/>
      <c r="D332" s="22" t="s">
        <v>2132</v>
      </c>
      <c r="E332" s="2" t="str">
        <f>E329</f>
        <v>MC</v>
      </c>
      <c r="F332" s="5"/>
      <c r="G332" s="5"/>
      <c r="H332" s="27" t="s">
        <v>2055</v>
      </c>
      <c r="I332" s="5"/>
      <c r="J332" s="550">
        <f>SUM(K332:AM334)</f>
        <v>0</v>
      </c>
      <c r="K332" s="29"/>
      <c r="L332" s="29"/>
      <c r="M332" s="29">
        <v>150</v>
      </c>
      <c r="N332" s="29">
        <v>130</v>
      </c>
      <c r="O332" s="29"/>
      <c r="P332" s="29"/>
      <c r="Q332" s="29"/>
      <c r="R332" s="29"/>
      <c r="S332" s="29"/>
      <c r="T332" s="29">
        <v>30</v>
      </c>
      <c r="U332" s="29">
        <v>30</v>
      </c>
      <c r="V332" s="29">
        <v>60</v>
      </c>
      <c r="W332" s="29"/>
      <c r="X332" s="29"/>
      <c r="Y332" s="29"/>
      <c r="Z332" s="29"/>
      <c r="AA332" s="29"/>
      <c r="AB332" s="29"/>
      <c r="AC332" s="29"/>
      <c r="AD332" s="29"/>
      <c r="AE332" s="29"/>
      <c r="AF332" s="29"/>
      <c r="AG332" s="29"/>
      <c r="AH332" s="29"/>
      <c r="AI332" s="29"/>
      <c r="AJ332" s="29"/>
      <c r="AK332" s="29"/>
      <c r="AL332" s="29"/>
      <c r="AM332" s="51"/>
      <c r="AS332" s="61"/>
      <c r="AT332" s="38"/>
      <c r="AU332" s="62"/>
      <c r="AW332" s="145"/>
      <c r="AX332" s="38"/>
      <c r="AY332" s="38"/>
      <c r="AZ332" s="38"/>
      <c r="BA332" s="38"/>
      <c r="BB332" s="38"/>
      <c r="BC332" s="38"/>
      <c r="BD332" s="38"/>
      <c r="BE332" s="38"/>
      <c r="BF332" s="38"/>
      <c r="BG332" s="38"/>
      <c r="BH332" s="38"/>
      <c r="BI332" s="38"/>
      <c r="BJ332" s="38"/>
      <c r="BK332" s="38"/>
      <c r="BL332" s="38"/>
      <c r="BM332" s="38"/>
      <c r="BN332" s="38"/>
      <c r="BO332" s="38"/>
      <c r="BP332" s="38"/>
      <c r="BQ332" s="38"/>
      <c r="BR332" s="38"/>
      <c r="BS332" s="38"/>
      <c r="BT332" s="38"/>
      <c r="BU332" s="38"/>
      <c r="BV332" s="38"/>
      <c r="BW332" s="38"/>
      <c r="BX332" s="38"/>
      <c r="BY332" s="38"/>
      <c r="BZ332" s="146"/>
      <c r="CB332" s="145"/>
      <c r="CC332" s="38"/>
      <c r="CD332" s="38"/>
      <c r="CE332" s="146"/>
      <c r="CG332" s="430"/>
      <c r="CH332" s="9"/>
      <c r="CI332" s="9"/>
      <c r="CJ332" s="431"/>
    </row>
    <row r="333" spans="1:88" x14ac:dyDescent="0.35">
      <c r="A333" s="48"/>
      <c r="B333" s="7"/>
      <c r="C333" s="7"/>
      <c r="D333" s="444" t="s">
        <v>2376</v>
      </c>
      <c r="E333" s="2" t="str">
        <f>E330</f>
        <v>溶接1</v>
      </c>
      <c r="F333" s="6"/>
      <c r="G333" s="6"/>
      <c r="H333" s="27" t="s">
        <v>2055</v>
      </c>
      <c r="I333" s="6"/>
      <c r="J333" s="551"/>
      <c r="K333" s="30"/>
      <c r="L333" s="30"/>
      <c r="M333" s="30">
        <v>-70</v>
      </c>
      <c r="N333" s="30">
        <v>-80</v>
      </c>
      <c r="O333" s="30">
        <v>-60</v>
      </c>
      <c r="P333" s="30"/>
      <c r="Q333" s="30">
        <v>-30</v>
      </c>
      <c r="R333" s="30">
        <v>30</v>
      </c>
      <c r="S333" s="30">
        <v>15</v>
      </c>
      <c r="T333" s="30">
        <v>-15</v>
      </c>
      <c r="U333" s="30">
        <v>30</v>
      </c>
      <c r="V333" s="30">
        <v>-60</v>
      </c>
      <c r="W333" s="30">
        <v>-60</v>
      </c>
      <c r="X333" s="30">
        <v>-60</v>
      </c>
      <c r="Y333" s="30">
        <v>5</v>
      </c>
      <c r="Z333" s="30">
        <v>-15</v>
      </c>
      <c r="AA333" s="30"/>
      <c r="AB333" s="30">
        <v>45</v>
      </c>
      <c r="AC333" s="30">
        <v>-45</v>
      </c>
      <c r="AD333" s="30">
        <v>-15</v>
      </c>
      <c r="AE333" s="30">
        <v>-15</v>
      </c>
      <c r="AF333" s="30"/>
      <c r="AG333" s="30"/>
      <c r="AH333" s="30"/>
      <c r="AI333" s="30"/>
      <c r="AJ333" s="30"/>
      <c r="AK333" s="30"/>
      <c r="AL333" s="30"/>
      <c r="AM333" s="52"/>
      <c r="AS333" s="61"/>
      <c r="AT333" s="38"/>
      <c r="AU333" s="62"/>
      <c r="AW333" s="145"/>
      <c r="AX333" s="38"/>
      <c r="AY333" s="38"/>
      <c r="AZ333" s="38"/>
      <c r="BA333" s="38"/>
      <c r="BB333" s="38"/>
      <c r="BC333" s="38"/>
      <c r="BD333" s="38"/>
      <c r="BE333" s="38"/>
      <c r="BF333" s="38"/>
      <c r="BG333" s="38"/>
      <c r="BH333" s="38"/>
      <c r="BI333" s="38"/>
      <c r="BJ333" s="38"/>
      <c r="BK333" s="38"/>
      <c r="BL333" s="38"/>
      <c r="BM333" s="38"/>
      <c r="BN333" s="38"/>
      <c r="BO333" s="38"/>
      <c r="BP333" s="38"/>
      <c r="BQ333" s="38"/>
      <c r="BR333" s="38"/>
      <c r="BS333" s="38"/>
      <c r="BT333" s="38"/>
      <c r="BU333" s="38"/>
      <c r="BV333" s="38"/>
      <c r="BW333" s="38"/>
      <c r="BX333" s="38"/>
      <c r="BY333" s="38"/>
      <c r="BZ333" s="146"/>
      <c r="CB333" s="145"/>
      <c r="CC333" s="38"/>
      <c r="CD333" s="38"/>
      <c r="CE333" s="146"/>
      <c r="CG333" s="430"/>
      <c r="CH333" s="9"/>
      <c r="CI333" s="9"/>
      <c r="CJ333" s="431"/>
    </row>
    <row r="334" spans="1:88" x14ac:dyDescent="0.35">
      <c r="A334" s="399">
        <f>COUNTIF(AT329:AT331,B334)</f>
        <v>1</v>
      </c>
      <c r="B334" s="308" t="str">
        <f>設定!$F$4</f>
        <v>MC</v>
      </c>
      <c r="C334" s="308" t="str">
        <f>IF(COUNTIF('PLAN-MC'!$AO$6:$AO$117,B334&amp;"_"&amp;A326&amp;"_"&amp;B326)&gt;0,"計画コード有",IF(COUNTIF('PLAN-MC'!$AO$6:$AO$117,B334&amp;"_"&amp;A326&amp;"_"&amp;B326)&gt;1,"ﾀﾞﾌﾞﾘ有","未反映"))</f>
        <v>計画コード有</v>
      </c>
      <c r="D334" s="7"/>
      <c r="E334" s="2" t="str">
        <f>E331</f>
        <v>マルチ</v>
      </c>
      <c r="F334" s="7"/>
      <c r="G334" s="7"/>
      <c r="H334" s="27" t="s">
        <v>2055</v>
      </c>
      <c r="I334" s="7"/>
      <c r="J334" s="552"/>
      <c r="K334" s="31"/>
      <c r="L334" s="31"/>
      <c r="M334" s="31"/>
      <c r="N334" s="31"/>
      <c r="O334" s="31"/>
      <c r="P334" s="31"/>
      <c r="Q334" s="31"/>
      <c r="R334" s="31"/>
      <c r="S334" s="31"/>
      <c r="T334" s="31"/>
      <c r="U334" s="31"/>
      <c r="V334" s="31"/>
      <c r="W334" s="31"/>
      <c r="X334" s="31"/>
      <c r="Y334" s="31"/>
      <c r="Z334" s="31"/>
      <c r="AA334" s="31"/>
      <c r="AB334" s="31"/>
      <c r="AC334" s="31"/>
      <c r="AD334" s="31"/>
      <c r="AE334" s="31"/>
      <c r="AF334" s="31"/>
      <c r="AG334" s="31"/>
      <c r="AH334" s="31"/>
      <c r="AI334" s="31"/>
      <c r="AJ334" s="31"/>
      <c r="AK334" s="31"/>
      <c r="AL334" s="31"/>
      <c r="AM334" s="53"/>
      <c r="AS334" s="61"/>
      <c r="AT334" s="38"/>
      <c r="AU334" s="62"/>
      <c r="AW334" s="145"/>
      <c r="AX334" s="38"/>
      <c r="AY334" s="38"/>
      <c r="AZ334" s="38"/>
      <c r="BA334" s="38"/>
      <c r="BB334" s="38"/>
      <c r="BC334" s="38"/>
      <c r="BD334" s="38"/>
      <c r="BE334" s="38"/>
      <c r="BF334" s="38"/>
      <c r="BG334" s="38"/>
      <c r="BH334" s="38"/>
      <c r="BI334" s="38"/>
      <c r="BJ334" s="38"/>
      <c r="BK334" s="38"/>
      <c r="BL334" s="38"/>
      <c r="BM334" s="38"/>
      <c r="BN334" s="38"/>
      <c r="BO334" s="38"/>
      <c r="BP334" s="38"/>
      <c r="BQ334" s="38"/>
      <c r="BR334" s="38"/>
      <c r="BS334" s="38"/>
      <c r="BT334" s="38"/>
      <c r="BU334" s="38"/>
      <c r="BV334" s="38"/>
      <c r="BW334" s="38"/>
      <c r="BX334" s="38"/>
      <c r="BY334" s="38"/>
      <c r="BZ334" s="146"/>
      <c r="CB334" s="145"/>
      <c r="CC334" s="38"/>
      <c r="CD334" s="38"/>
      <c r="CE334" s="146"/>
      <c r="CG334" s="430"/>
      <c r="CH334" s="9"/>
      <c r="CI334" s="9"/>
      <c r="CJ334" s="431"/>
    </row>
    <row r="335" spans="1:88" x14ac:dyDescent="0.35">
      <c r="A335" s="399">
        <f>COUNTIF(AT329:AT331,B335)</f>
        <v>1</v>
      </c>
      <c r="B335" s="308" t="str">
        <f>設定!$F$5</f>
        <v>溶接1</v>
      </c>
      <c r="C335" s="308" t="str">
        <f>IF(COUNTIF('PLAN-溶接1'!$AO$6:$AO$108,B335&amp;"_"&amp;A326&amp;"_"&amp;B326)&gt;0,"計画コード有",IF(COUNTIF('PLAN-溶接1'!$AO$6:$AO$108,B335&amp;"_"&amp;A326&amp;"_"&amp;B326)&gt;1,"ﾀﾞﾌﾞﾘ有","未反映"))</f>
        <v>計画コード有</v>
      </c>
      <c r="D335" s="22" t="s">
        <v>2133</v>
      </c>
      <c r="E335" s="2" t="str">
        <f>E329</f>
        <v>MC</v>
      </c>
      <c r="F335" s="5"/>
      <c r="G335" s="5"/>
      <c r="H335" s="27" t="s">
        <v>2055</v>
      </c>
      <c r="I335" s="5"/>
      <c r="J335" s="32">
        <f t="shared" ref="J335:J340" si="705">SUM(K335:AM335)</f>
        <v>0</v>
      </c>
      <c r="K335" s="29"/>
      <c r="L335" s="29"/>
      <c r="M335" s="29"/>
      <c r="N335" s="29"/>
      <c r="O335" s="29"/>
      <c r="P335" s="29"/>
      <c r="Q335" s="29"/>
      <c r="R335" s="29"/>
      <c r="S335" s="29"/>
      <c r="T335" s="29"/>
      <c r="U335" s="29"/>
      <c r="V335" s="29"/>
      <c r="W335" s="29"/>
      <c r="X335" s="29"/>
      <c r="Y335" s="29"/>
      <c r="Z335" s="29"/>
      <c r="AA335" s="29"/>
      <c r="AB335" s="29"/>
      <c r="AC335" s="29"/>
      <c r="AD335" s="29"/>
      <c r="AE335" s="29"/>
      <c r="AF335" s="29"/>
      <c r="AG335" s="29"/>
      <c r="AH335" s="29"/>
      <c r="AI335" s="29"/>
      <c r="AJ335" s="29"/>
      <c r="AK335" s="29"/>
      <c r="AL335" s="29"/>
      <c r="AM335" s="51"/>
      <c r="AS335" s="61"/>
      <c r="AT335" s="38"/>
      <c r="AU335" s="62"/>
      <c r="AW335" s="145"/>
      <c r="AX335" s="38"/>
      <c r="AY335" s="38"/>
      <c r="AZ335" s="38"/>
      <c r="BA335" s="38"/>
      <c r="BB335" s="38"/>
      <c r="BC335" s="38"/>
      <c r="BD335" s="38"/>
      <c r="BE335" s="38"/>
      <c r="BF335" s="38"/>
      <c r="BG335" s="38"/>
      <c r="BH335" s="38"/>
      <c r="BI335" s="38"/>
      <c r="BJ335" s="38"/>
      <c r="BK335" s="38"/>
      <c r="BL335" s="38"/>
      <c r="BM335" s="38"/>
      <c r="BN335" s="38"/>
      <c r="BO335" s="38"/>
      <c r="BP335" s="38"/>
      <c r="BQ335" s="38"/>
      <c r="BR335" s="38"/>
      <c r="BS335" s="38"/>
      <c r="BT335" s="38"/>
      <c r="BU335" s="38"/>
      <c r="BV335" s="38"/>
      <c r="BW335" s="38"/>
      <c r="BX335" s="38"/>
      <c r="BY335" s="38"/>
      <c r="BZ335" s="146"/>
      <c r="CB335" s="427">
        <f t="shared" ref="CB335:CB337" si="706">CG332+CG335</f>
        <v>0</v>
      </c>
      <c r="CC335" s="428">
        <f t="shared" ref="CC335:CC337" si="707">CH332+CH335</f>
        <v>0</v>
      </c>
      <c r="CD335" s="428">
        <f t="shared" ref="CD335:CD337" si="708">CI332+CI335</f>
        <v>0</v>
      </c>
      <c r="CE335" s="429">
        <f t="shared" ref="CE335:CE337" si="709">CJ332+CJ335</f>
        <v>0</v>
      </c>
      <c r="CG335" s="430"/>
      <c r="CH335" s="9"/>
      <c r="CI335" s="9"/>
      <c r="CJ335" s="431"/>
    </row>
    <row r="336" spans="1:88" x14ac:dyDescent="0.35">
      <c r="A336" s="399">
        <f>COUNTIF(AT329:AT331,B336)</f>
        <v>1</v>
      </c>
      <c r="B336" s="308" t="str">
        <f>設定!$F$6</f>
        <v>マルチ</v>
      </c>
      <c r="C336" s="308" t="str">
        <f>IF(COUNTIF('PLAN-マルチ'!$AO$29:$AO$125,B336&amp;"_"&amp;A326&amp;"_"&amp;B326)&gt;0,"計画コード有",IF(COUNTIF('PLAN-マルチ'!$AO$29:$AO$125,B336&amp;"_"&amp;A326&amp;"_"&amp;B326)&gt;1,"ﾀﾞﾌﾞﾘ有","未反映"))</f>
        <v>計画コード有</v>
      </c>
      <c r="D336" s="445" t="s">
        <v>2377</v>
      </c>
      <c r="E336" s="2" t="str">
        <f>E330</f>
        <v>溶接1</v>
      </c>
      <c r="F336" s="6"/>
      <c r="G336" s="6"/>
      <c r="H336" s="27" t="s">
        <v>2055</v>
      </c>
      <c r="I336" s="6"/>
      <c r="J336" s="33">
        <f t="shared" si="705"/>
        <v>0</v>
      </c>
      <c r="K336" s="30"/>
      <c r="L336" s="30"/>
      <c r="M336" s="30"/>
      <c r="N336" s="30"/>
      <c r="O336" s="30"/>
      <c r="P336" s="30"/>
      <c r="Q336" s="30"/>
      <c r="R336" s="30"/>
      <c r="S336" s="30"/>
      <c r="T336" s="30"/>
      <c r="U336" s="30"/>
      <c r="V336" s="30"/>
      <c r="W336" s="30"/>
      <c r="X336" s="30"/>
      <c r="Y336" s="30"/>
      <c r="Z336" s="30"/>
      <c r="AA336" s="30"/>
      <c r="AB336" s="30"/>
      <c r="AC336" s="30"/>
      <c r="AD336" s="30"/>
      <c r="AE336" s="30"/>
      <c r="AF336" s="30"/>
      <c r="AG336" s="30"/>
      <c r="AH336" s="30"/>
      <c r="AI336" s="30"/>
      <c r="AJ336" s="30"/>
      <c r="AK336" s="30"/>
      <c r="AL336" s="30"/>
      <c r="AM336" s="52"/>
      <c r="AS336" s="61"/>
      <c r="AT336" s="38"/>
      <c r="AU336" s="62"/>
      <c r="AW336" s="145"/>
      <c r="AX336" s="38"/>
      <c r="AY336" s="38"/>
      <c r="AZ336" s="38"/>
      <c r="BA336" s="38"/>
      <c r="BB336" s="38"/>
      <c r="BC336" s="38"/>
      <c r="BD336" s="38"/>
      <c r="BE336" s="38"/>
      <c r="BF336" s="38"/>
      <c r="BG336" s="38"/>
      <c r="BH336" s="38"/>
      <c r="BI336" s="38"/>
      <c r="BJ336" s="38"/>
      <c r="BK336" s="38"/>
      <c r="BL336" s="38"/>
      <c r="BM336" s="38"/>
      <c r="BN336" s="38"/>
      <c r="BO336" s="38"/>
      <c r="BP336" s="38"/>
      <c r="BQ336" s="38"/>
      <c r="BR336" s="38"/>
      <c r="BS336" s="38"/>
      <c r="BT336" s="38"/>
      <c r="BU336" s="38"/>
      <c r="BV336" s="38"/>
      <c r="BW336" s="38"/>
      <c r="BX336" s="38"/>
      <c r="BY336" s="38"/>
      <c r="BZ336" s="146"/>
      <c r="CB336" s="427">
        <f t="shared" si="706"/>
        <v>0</v>
      </c>
      <c r="CC336" s="428">
        <f t="shared" si="707"/>
        <v>0</v>
      </c>
      <c r="CD336" s="428">
        <f t="shared" si="708"/>
        <v>0</v>
      </c>
      <c r="CE336" s="429">
        <f t="shared" si="709"/>
        <v>0</v>
      </c>
      <c r="CG336" s="430"/>
      <c r="CH336" s="9"/>
      <c r="CI336" s="9"/>
      <c r="CJ336" s="431"/>
    </row>
    <row r="337" spans="1:88" x14ac:dyDescent="0.35">
      <c r="A337" s="399">
        <f>COUNTIF(AT329:AT331,B337)</f>
        <v>0</v>
      </c>
      <c r="B337" s="308" t="str">
        <f>設定!$F$7</f>
        <v>50号機</v>
      </c>
      <c r="C337" s="308" t="str">
        <f>IF(COUNTIF('PLAN-SUB'!$AO$6:$AO$87,B337&amp;"_"&amp;A326&amp;"_"&amp;B326)&gt;0,"計画コード有",IF(COUNTIF('PLAN-SUB'!$AO$6:$AO$87,B337&amp;"_"&amp;A326&amp;"_"&amp;B326)&gt;1,"ﾀﾞﾌﾞﾘ有","未反映"))</f>
        <v>未反映</v>
      </c>
      <c r="D337" s="7"/>
      <c r="E337" s="2" t="str">
        <f>E331</f>
        <v>マルチ</v>
      </c>
      <c r="F337" s="7"/>
      <c r="G337" s="7"/>
      <c r="H337" s="27" t="s">
        <v>2055</v>
      </c>
      <c r="I337" s="7"/>
      <c r="J337" s="34">
        <f t="shared" si="705"/>
        <v>0</v>
      </c>
      <c r="K337" s="31"/>
      <c r="L337" s="31"/>
      <c r="M337" s="31"/>
      <c r="N337" s="31"/>
      <c r="O337" s="31"/>
      <c r="P337" s="31"/>
      <c r="Q337" s="31"/>
      <c r="R337" s="31"/>
      <c r="S337" s="31"/>
      <c r="T337" s="31"/>
      <c r="U337" s="31"/>
      <c r="V337" s="31"/>
      <c r="W337" s="31"/>
      <c r="X337" s="31"/>
      <c r="Y337" s="31"/>
      <c r="Z337" s="31"/>
      <c r="AA337" s="31"/>
      <c r="AB337" s="31"/>
      <c r="AC337" s="31"/>
      <c r="AD337" s="31"/>
      <c r="AE337" s="31"/>
      <c r="AF337" s="31"/>
      <c r="AG337" s="31"/>
      <c r="AH337" s="31"/>
      <c r="AI337" s="31"/>
      <c r="AJ337" s="31"/>
      <c r="AK337" s="31"/>
      <c r="AL337" s="31"/>
      <c r="AM337" s="53"/>
      <c r="AS337" s="61"/>
      <c r="AT337" s="38"/>
      <c r="AU337" s="62"/>
      <c r="AW337" s="145"/>
      <c r="AX337" s="38"/>
      <c r="AY337" s="38"/>
      <c r="AZ337" s="38"/>
      <c r="BA337" s="38"/>
      <c r="BB337" s="38"/>
      <c r="BC337" s="38"/>
      <c r="BD337" s="38"/>
      <c r="BE337" s="38"/>
      <c r="BF337" s="38"/>
      <c r="BG337" s="38"/>
      <c r="BH337" s="38"/>
      <c r="BI337" s="38"/>
      <c r="BJ337" s="38"/>
      <c r="BK337" s="38"/>
      <c r="BL337" s="38"/>
      <c r="BM337" s="38"/>
      <c r="BN337" s="38"/>
      <c r="BO337" s="38"/>
      <c r="BP337" s="38"/>
      <c r="BQ337" s="38"/>
      <c r="BR337" s="38"/>
      <c r="BS337" s="38"/>
      <c r="BT337" s="38"/>
      <c r="BU337" s="38"/>
      <c r="BV337" s="38"/>
      <c r="BW337" s="38"/>
      <c r="BX337" s="38"/>
      <c r="BY337" s="38"/>
      <c r="BZ337" s="146"/>
      <c r="CB337" s="427">
        <f t="shared" si="706"/>
        <v>0</v>
      </c>
      <c r="CC337" s="428">
        <f t="shared" si="707"/>
        <v>0</v>
      </c>
      <c r="CD337" s="428">
        <f t="shared" si="708"/>
        <v>0</v>
      </c>
      <c r="CE337" s="429">
        <f t="shared" si="709"/>
        <v>0</v>
      </c>
      <c r="CG337" s="430"/>
      <c r="CH337" s="9"/>
      <c r="CI337" s="9"/>
      <c r="CJ337" s="431"/>
    </row>
    <row r="338" spans="1:88" x14ac:dyDescent="0.35">
      <c r="A338" s="399">
        <f>COUNTIF(AT329:AT331,B338)</f>
        <v>0</v>
      </c>
      <c r="B338" s="308" t="str">
        <f>設定!$F$8</f>
        <v>RF,S/A</v>
      </c>
      <c r="C338" s="308" t="str">
        <f>IF(COUNTIF('PLAN-SUB'!$AO$6:$AO$87,B338&amp;"_"&amp;A326&amp;"_"&amp;B326)&gt;0,"計画コード有",IF(COUNTIF('PLAN-SUB'!$AO$6:$AO$87,B338&amp;"_"&amp;A326&amp;"_"&amp;B326)&gt;1,"ﾀﾞﾌﾞﾘ有","未反映"))</f>
        <v>未反映</v>
      </c>
      <c r="D338" s="22" t="s">
        <v>2059</v>
      </c>
      <c r="E338" s="2" t="str">
        <f t="shared" ref="E338:G340" si="710">E329</f>
        <v>MC</v>
      </c>
      <c r="F338" s="43">
        <f t="shared" si="710"/>
        <v>0</v>
      </c>
      <c r="G338" s="28">
        <f t="shared" si="710"/>
        <v>160</v>
      </c>
      <c r="H338" s="5"/>
      <c r="I338" s="5"/>
      <c r="J338" s="32">
        <f t="shared" ca="1" si="705"/>
        <v>400</v>
      </c>
      <c r="K338" s="32">
        <f ca="1">K329+K332+K335</f>
        <v>0</v>
      </c>
      <c r="L338" s="32">
        <f ca="1">L329+L332+L335</f>
        <v>0</v>
      </c>
      <c r="M338" s="32">
        <f ca="1">M329+M332+M335</f>
        <v>150</v>
      </c>
      <c r="N338" s="32">
        <f ca="1">N329+N332+N335</f>
        <v>130</v>
      </c>
      <c r="O338" s="32">
        <f t="shared" ref="O338:AM338" ca="1" si="711">O329+O332+O335</f>
        <v>0</v>
      </c>
      <c r="P338" s="32">
        <f t="shared" ca="1" si="711"/>
        <v>0</v>
      </c>
      <c r="Q338" s="32">
        <f t="shared" ca="1" si="711"/>
        <v>0</v>
      </c>
      <c r="R338" s="32">
        <f t="shared" ca="1" si="711"/>
        <v>0</v>
      </c>
      <c r="S338" s="32">
        <f t="shared" ca="1" si="711"/>
        <v>0</v>
      </c>
      <c r="T338" s="32">
        <f t="shared" ca="1" si="711"/>
        <v>30</v>
      </c>
      <c r="U338" s="32">
        <f t="shared" ca="1" si="711"/>
        <v>30</v>
      </c>
      <c r="V338" s="32">
        <f t="shared" ca="1" si="711"/>
        <v>60</v>
      </c>
      <c r="W338" s="32">
        <f t="shared" ca="1" si="711"/>
        <v>0</v>
      </c>
      <c r="X338" s="32">
        <f t="shared" ca="1" si="711"/>
        <v>0</v>
      </c>
      <c r="Y338" s="32">
        <f t="shared" ca="1" si="711"/>
        <v>0</v>
      </c>
      <c r="Z338" s="32">
        <f t="shared" ca="1" si="711"/>
        <v>0</v>
      </c>
      <c r="AA338" s="32">
        <f t="shared" ca="1" si="711"/>
        <v>0</v>
      </c>
      <c r="AB338" s="32">
        <f t="shared" ca="1" si="711"/>
        <v>0</v>
      </c>
      <c r="AC338" s="32">
        <f t="shared" ca="1" si="711"/>
        <v>0</v>
      </c>
      <c r="AD338" s="32">
        <f t="shared" ca="1" si="711"/>
        <v>0</v>
      </c>
      <c r="AE338" s="32">
        <f t="shared" ca="1" si="711"/>
        <v>0</v>
      </c>
      <c r="AF338" s="32">
        <f t="shared" ca="1" si="711"/>
        <v>0</v>
      </c>
      <c r="AG338" s="32">
        <f t="shared" ca="1" si="711"/>
        <v>0</v>
      </c>
      <c r="AH338" s="32">
        <f t="shared" ca="1" si="711"/>
        <v>0</v>
      </c>
      <c r="AI338" s="32">
        <f t="shared" ca="1" si="711"/>
        <v>0</v>
      </c>
      <c r="AJ338" s="32">
        <f t="shared" ca="1" si="711"/>
        <v>0</v>
      </c>
      <c r="AK338" s="32">
        <f t="shared" ca="1" si="711"/>
        <v>0</v>
      </c>
      <c r="AL338" s="32">
        <f t="shared" ca="1" si="711"/>
        <v>0</v>
      </c>
      <c r="AM338" s="54">
        <f t="shared" ca="1" si="711"/>
        <v>0</v>
      </c>
      <c r="AS338" s="97" t="str">
        <f>$E338&amp;"_"&amp;$A326&amp;"_"&amp;$B326</f>
        <v>MC_50100MLB D800XA_CBU</v>
      </c>
      <c r="AT338" s="97" t="str">
        <f t="shared" ref="AT338" si="712">A330</f>
        <v>50100</v>
      </c>
      <c r="AU338" s="97" t="str">
        <f>A331</f>
        <v>MLB-D800</v>
      </c>
      <c r="AW338" s="147" t="str">
        <f>E338</f>
        <v>MC</v>
      </c>
      <c r="AX338" s="150">
        <f t="shared" ref="AX338:BG340" ca="1" si="713">K338*$G338</f>
        <v>0</v>
      </c>
      <c r="AY338" s="150">
        <f t="shared" ca="1" si="713"/>
        <v>0</v>
      </c>
      <c r="AZ338" s="150">
        <f t="shared" ca="1" si="713"/>
        <v>24000</v>
      </c>
      <c r="BA338" s="150">
        <f t="shared" ca="1" si="713"/>
        <v>20800</v>
      </c>
      <c r="BB338" s="150">
        <f t="shared" ca="1" si="713"/>
        <v>0</v>
      </c>
      <c r="BC338" s="150">
        <f t="shared" ca="1" si="713"/>
        <v>0</v>
      </c>
      <c r="BD338" s="150">
        <f t="shared" ca="1" si="713"/>
        <v>0</v>
      </c>
      <c r="BE338" s="150">
        <f t="shared" ca="1" si="713"/>
        <v>0</v>
      </c>
      <c r="BF338" s="150">
        <f t="shared" ca="1" si="713"/>
        <v>0</v>
      </c>
      <c r="BG338" s="150">
        <f t="shared" ca="1" si="713"/>
        <v>4800</v>
      </c>
      <c r="BH338" s="150">
        <f t="shared" ref="BH338:BQ340" ca="1" si="714">U338*$G338</f>
        <v>4800</v>
      </c>
      <c r="BI338" s="150">
        <f t="shared" ca="1" si="714"/>
        <v>9600</v>
      </c>
      <c r="BJ338" s="150">
        <f t="shared" ca="1" si="714"/>
        <v>0</v>
      </c>
      <c r="BK338" s="150">
        <f t="shared" ca="1" si="714"/>
        <v>0</v>
      </c>
      <c r="BL338" s="150">
        <f t="shared" ca="1" si="714"/>
        <v>0</v>
      </c>
      <c r="BM338" s="150">
        <f t="shared" ca="1" si="714"/>
        <v>0</v>
      </c>
      <c r="BN338" s="150">
        <f t="shared" ca="1" si="714"/>
        <v>0</v>
      </c>
      <c r="BO338" s="150">
        <f t="shared" ca="1" si="714"/>
        <v>0</v>
      </c>
      <c r="BP338" s="150">
        <f t="shared" ca="1" si="714"/>
        <v>0</v>
      </c>
      <c r="BQ338" s="150">
        <f t="shared" ca="1" si="714"/>
        <v>0</v>
      </c>
      <c r="BR338" s="150">
        <f t="shared" ref="BR338:BZ340" ca="1" si="715">AE338*$G338</f>
        <v>0</v>
      </c>
      <c r="BS338" s="150">
        <f t="shared" ca="1" si="715"/>
        <v>0</v>
      </c>
      <c r="BT338" s="150">
        <f t="shared" ca="1" si="715"/>
        <v>0</v>
      </c>
      <c r="BU338" s="150">
        <f t="shared" ca="1" si="715"/>
        <v>0</v>
      </c>
      <c r="BV338" s="150">
        <f t="shared" ca="1" si="715"/>
        <v>0</v>
      </c>
      <c r="BW338" s="150">
        <f t="shared" ca="1" si="715"/>
        <v>0</v>
      </c>
      <c r="BX338" s="150">
        <f t="shared" ca="1" si="715"/>
        <v>0</v>
      </c>
      <c r="BY338" s="150">
        <f t="shared" ca="1" si="715"/>
        <v>0</v>
      </c>
      <c r="BZ338" s="151">
        <f t="shared" ca="1" si="715"/>
        <v>0</v>
      </c>
      <c r="CB338" s="145"/>
      <c r="CC338" s="38"/>
      <c r="CD338" s="38"/>
      <c r="CE338" s="146"/>
      <c r="CG338" s="433">
        <v>0</v>
      </c>
      <c r="CH338" s="434">
        <v>0</v>
      </c>
      <c r="CI338" s="434">
        <v>0</v>
      </c>
      <c r="CJ338" s="435">
        <v>0</v>
      </c>
    </row>
    <row r="339" spans="1:88" x14ac:dyDescent="0.35">
      <c r="A339" s="399">
        <f>COUNTIF(AT329:AT331,B339)</f>
        <v>0</v>
      </c>
      <c r="B339" s="308" t="str">
        <f>設定!$F$9</f>
        <v>T/T</v>
      </c>
      <c r="C339" s="308" t="str">
        <f>IF(COUNTIF('PLAN-SUB'!$AO$6:$AO$87,B339&amp;"_"&amp;A326&amp;"_"&amp;B326)&gt;0,"計画コード有",IF(COUNTIF('PLAN-SUB'!$AO$6:$AO$87,B339&amp;"_"&amp;A326&amp;"_"&amp;B326)&gt;1,"ﾀﾞﾌﾞﾘ有","未反映"))</f>
        <v>未反映</v>
      </c>
      <c r="D339" s="6"/>
      <c r="E339" s="2" t="str">
        <f t="shared" si="710"/>
        <v>溶接1</v>
      </c>
      <c r="F339" s="43">
        <f t="shared" si="710"/>
        <v>0</v>
      </c>
      <c r="G339" s="28">
        <f t="shared" si="710"/>
        <v>155</v>
      </c>
      <c r="H339" s="6"/>
      <c r="I339" s="6"/>
      <c r="J339" s="33">
        <f t="shared" ca="1" si="705"/>
        <v>2598</v>
      </c>
      <c r="K339" s="33">
        <f t="shared" ref="K339:AM339" ca="1" si="716">K330+K333+K336</f>
        <v>40</v>
      </c>
      <c r="L339" s="33">
        <f t="shared" ca="1" si="716"/>
        <v>64</v>
      </c>
      <c r="M339" s="33">
        <f t="shared" ca="1" si="716"/>
        <v>0</v>
      </c>
      <c r="N339" s="33">
        <f t="shared" ca="1" si="716"/>
        <v>0</v>
      </c>
      <c r="O339" s="33">
        <f t="shared" ca="1" si="716"/>
        <v>70</v>
      </c>
      <c r="P339" s="33">
        <f t="shared" ca="1" si="716"/>
        <v>140</v>
      </c>
      <c r="Q339" s="33">
        <f t="shared" ca="1" si="716"/>
        <v>110</v>
      </c>
      <c r="R339" s="33">
        <f t="shared" ca="1" si="716"/>
        <v>150</v>
      </c>
      <c r="S339" s="33">
        <f t="shared" ca="1" si="716"/>
        <v>165</v>
      </c>
      <c r="T339" s="33">
        <f t="shared" ca="1" si="716"/>
        <v>145</v>
      </c>
      <c r="U339" s="33">
        <f t="shared" ca="1" si="716"/>
        <v>180</v>
      </c>
      <c r="V339" s="33">
        <f t="shared" ca="1" si="716"/>
        <v>140</v>
      </c>
      <c r="W339" s="33">
        <f t="shared" ca="1" si="716"/>
        <v>140</v>
      </c>
      <c r="X339" s="33">
        <f t="shared" ca="1" si="716"/>
        <v>135</v>
      </c>
      <c r="Y339" s="33">
        <f t="shared" ca="1" si="716"/>
        <v>155</v>
      </c>
      <c r="Z339" s="33">
        <f t="shared" ca="1" si="716"/>
        <v>163</v>
      </c>
      <c r="AA339" s="33">
        <f t="shared" ca="1" si="716"/>
        <v>154</v>
      </c>
      <c r="AB339" s="33">
        <f t="shared" ca="1" si="716"/>
        <v>177</v>
      </c>
      <c r="AC339" s="33">
        <f t="shared" ca="1" si="716"/>
        <v>145</v>
      </c>
      <c r="AD339" s="33">
        <f t="shared" ca="1" si="716"/>
        <v>155</v>
      </c>
      <c r="AE339" s="33">
        <f t="shared" ca="1" si="716"/>
        <v>85</v>
      </c>
      <c r="AF339" s="33">
        <f t="shared" ca="1" si="716"/>
        <v>85</v>
      </c>
      <c r="AG339" s="33">
        <f t="shared" ca="1" si="716"/>
        <v>0</v>
      </c>
      <c r="AH339" s="33">
        <f t="shared" ca="1" si="716"/>
        <v>0</v>
      </c>
      <c r="AI339" s="33">
        <f t="shared" ca="1" si="716"/>
        <v>0</v>
      </c>
      <c r="AJ339" s="33">
        <f t="shared" ca="1" si="716"/>
        <v>0</v>
      </c>
      <c r="AK339" s="33">
        <f t="shared" ca="1" si="716"/>
        <v>0</v>
      </c>
      <c r="AL339" s="33">
        <f t="shared" ca="1" si="716"/>
        <v>0</v>
      </c>
      <c r="AM339" s="55">
        <f t="shared" ca="1" si="716"/>
        <v>0</v>
      </c>
      <c r="AS339" s="98" t="str">
        <f>$E339&amp;"_"&amp;$A326&amp;"_"&amp;$B326</f>
        <v>溶接1_50100MLB D800XA_CBU</v>
      </c>
      <c r="AT339" s="98" t="str">
        <f t="shared" ref="AT339" si="717">A330</f>
        <v>50100</v>
      </c>
      <c r="AU339" s="98" t="str">
        <f>A331</f>
        <v>MLB-D800</v>
      </c>
      <c r="AW339" s="148" t="str">
        <f>E339</f>
        <v>溶接1</v>
      </c>
      <c r="AX339" s="152">
        <f t="shared" ca="1" si="713"/>
        <v>6200</v>
      </c>
      <c r="AY339" s="152">
        <f t="shared" ca="1" si="713"/>
        <v>9920</v>
      </c>
      <c r="AZ339" s="152">
        <f t="shared" ca="1" si="713"/>
        <v>0</v>
      </c>
      <c r="BA339" s="152">
        <f t="shared" ca="1" si="713"/>
        <v>0</v>
      </c>
      <c r="BB339" s="152">
        <f t="shared" ca="1" si="713"/>
        <v>10850</v>
      </c>
      <c r="BC339" s="152">
        <f t="shared" ca="1" si="713"/>
        <v>21700</v>
      </c>
      <c r="BD339" s="152">
        <f t="shared" ca="1" si="713"/>
        <v>17050</v>
      </c>
      <c r="BE339" s="152">
        <f t="shared" ca="1" si="713"/>
        <v>23250</v>
      </c>
      <c r="BF339" s="152">
        <f t="shared" ca="1" si="713"/>
        <v>25575</v>
      </c>
      <c r="BG339" s="152">
        <f t="shared" ca="1" si="713"/>
        <v>22475</v>
      </c>
      <c r="BH339" s="152">
        <f t="shared" ca="1" si="714"/>
        <v>27900</v>
      </c>
      <c r="BI339" s="152">
        <f t="shared" ca="1" si="714"/>
        <v>21700</v>
      </c>
      <c r="BJ339" s="152">
        <f t="shared" ca="1" si="714"/>
        <v>21700</v>
      </c>
      <c r="BK339" s="152">
        <f t="shared" ca="1" si="714"/>
        <v>20925</v>
      </c>
      <c r="BL339" s="152">
        <f t="shared" ca="1" si="714"/>
        <v>24025</v>
      </c>
      <c r="BM339" s="152">
        <f t="shared" ca="1" si="714"/>
        <v>25265</v>
      </c>
      <c r="BN339" s="152">
        <f t="shared" ca="1" si="714"/>
        <v>23870</v>
      </c>
      <c r="BO339" s="152">
        <f t="shared" ca="1" si="714"/>
        <v>27435</v>
      </c>
      <c r="BP339" s="152">
        <f t="shared" ca="1" si="714"/>
        <v>22475</v>
      </c>
      <c r="BQ339" s="152">
        <f t="shared" ca="1" si="714"/>
        <v>24025</v>
      </c>
      <c r="BR339" s="152">
        <f t="shared" ca="1" si="715"/>
        <v>13175</v>
      </c>
      <c r="BS339" s="152">
        <f t="shared" ca="1" si="715"/>
        <v>13175</v>
      </c>
      <c r="BT339" s="152">
        <f t="shared" ca="1" si="715"/>
        <v>0</v>
      </c>
      <c r="BU339" s="152">
        <f t="shared" ca="1" si="715"/>
        <v>0</v>
      </c>
      <c r="BV339" s="152">
        <f t="shared" ca="1" si="715"/>
        <v>0</v>
      </c>
      <c r="BW339" s="152">
        <f t="shared" ca="1" si="715"/>
        <v>0</v>
      </c>
      <c r="BX339" s="152">
        <f t="shared" ca="1" si="715"/>
        <v>0</v>
      </c>
      <c r="BY339" s="152">
        <f t="shared" ca="1" si="715"/>
        <v>0</v>
      </c>
      <c r="BZ339" s="153">
        <f t="shared" ca="1" si="715"/>
        <v>0</v>
      </c>
      <c r="CB339" s="145"/>
      <c r="CC339" s="38"/>
      <c r="CD339" s="38"/>
      <c r="CE339" s="146"/>
      <c r="CG339" s="433">
        <v>40</v>
      </c>
      <c r="CH339" s="434">
        <v>64</v>
      </c>
      <c r="CI339" s="434">
        <v>0</v>
      </c>
      <c r="CJ339" s="435">
        <v>0</v>
      </c>
    </row>
    <row r="340" spans="1:88" ht="15.5" thickBot="1" x14ac:dyDescent="0.4">
      <c r="A340" s="399">
        <f>COUNTIF(AT329:AT331,B340)</f>
        <v>0</v>
      </c>
      <c r="B340" s="309">
        <f>設定!$F$10</f>
        <v>0</v>
      </c>
      <c r="C340" s="309"/>
      <c r="D340" s="56"/>
      <c r="E340" s="2" t="str">
        <f t="shared" si="710"/>
        <v>マルチ</v>
      </c>
      <c r="F340" s="57">
        <f t="shared" si="710"/>
        <v>0</v>
      </c>
      <c r="G340" s="58">
        <f t="shared" si="710"/>
        <v>160</v>
      </c>
      <c r="H340" s="56"/>
      <c r="I340" s="56"/>
      <c r="J340" s="59">
        <f t="shared" ca="1" si="705"/>
        <v>0</v>
      </c>
      <c r="K340" s="59">
        <f t="shared" ref="K340:AM340" ca="1" si="718">K331+K334+K337</f>
        <v>0</v>
      </c>
      <c r="L340" s="59">
        <f t="shared" ca="1" si="718"/>
        <v>0</v>
      </c>
      <c r="M340" s="59">
        <f t="shared" ca="1" si="718"/>
        <v>0</v>
      </c>
      <c r="N340" s="59">
        <f t="shared" ca="1" si="718"/>
        <v>0</v>
      </c>
      <c r="O340" s="59">
        <f t="shared" ca="1" si="718"/>
        <v>0</v>
      </c>
      <c r="P340" s="59">
        <f t="shared" ca="1" si="718"/>
        <v>0</v>
      </c>
      <c r="Q340" s="59">
        <f t="shared" ca="1" si="718"/>
        <v>0</v>
      </c>
      <c r="R340" s="59">
        <f t="shared" ca="1" si="718"/>
        <v>0</v>
      </c>
      <c r="S340" s="59">
        <f t="shared" ca="1" si="718"/>
        <v>0</v>
      </c>
      <c r="T340" s="59">
        <f t="shared" ca="1" si="718"/>
        <v>0</v>
      </c>
      <c r="U340" s="59">
        <f t="shared" ca="1" si="718"/>
        <v>0</v>
      </c>
      <c r="V340" s="59">
        <f t="shared" ca="1" si="718"/>
        <v>0</v>
      </c>
      <c r="W340" s="59">
        <f t="shared" ca="1" si="718"/>
        <v>0</v>
      </c>
      <c r="X340" s="59">
        <f t="shared" ca="1" si="718"/>
        <v>0</v>
      </c>
      <c r="Y340" s="59">
        <f t="shared" ca="1" si="718"/>
        <v>0</v>
      </c>
      <c r="Z340" s="59">
        <f t="shared" ca="1" si="718"/>
        <v>0</v>
      </c>
      <c r="AA340" s="59">
        <f t="shared" ca="1" si="718"/>
        <v>0</v>
      </c>
      <c r="AB340" s="59">
        <f t="shared" ca="1" si="718"/>
        <v>0</v>
      </c>
      <c r="AC340" s="59">
        <f t="shared" ca="1" si="718"/>
        <v>0</v>
      </c>
      <c r="AD340" s="59">
        <f t="shared" ca="1" si="718"/>
        <v>0</v>
      </c>
      <c r="AE340" s="59">
        <f t="shared" ca="1" si="718"/>
        <v>0</v>
      </c>
      <c r="AF340" s="59">
        <f t="shared" ca="1" si="718"/>
        <v>0</v>
      </c>
      <c r="AG340" s="59">
        <f t="shared" ca="1" si="718"/>
        <v>0</v>
      </c>
      <c r="AH340" s="59">
        <f t="shared" ca="1" si="718"/>
        <v>0</v>
      </c>
      <c r="AI340" s="59">
        <f t="shared" ca="1" si="718"/>
        <v>0</v>
      </c>
      <c r="AJ340" s="59">
        <f t="shared" ca="1" si="718"/>
        <v>0</v>
      </c>
      <c r="AK340" s="59">
        <f t="shared" ca="1" si="718"/>
        <v>0</v>
      </c>
      <c r="AL340" s="59">
        <f t="shared" ca="1" si="718"/>
        <v>0</v>
      </c>
      <c r="AM340" s="60">
        <f t="shared" ca="1" si="718"/>
        <v>0</v>
      </c>
      <c r="AS340" s="99" t="str">
        <f>$E340&amp;"_"&amp;$A326&amp;"_"&amp;$B326</f>
        <v>マルチ_50100MLB D800XA_CBU</v>
      </c>
      <c r="AT340" s="99" t="str">
        <f t="shared" ref="AT340" si="719">A330</f>
        <v>50100</v>
      </c>
      <c r="AU340" s="99" t="str">
        <f>A331</f>
        <v>MLB-D800</v>
      </c>
      <c r="AW340" s="149" t="str">
        <f>E340</f>
        <v>マルチ</v>
      </c>
      <c r="AX340" s="154">
        <f t="shared" ca="1" si="713"/>
        <v>0</v>
      </c>
      <c r="AY340" s="154">
        <f t="shared" ca="1" si="713"/>
        <v>0</v>
      </c>
      <c r="AZ340" s="154">
        <f t="shared" ca="1" si="713"/>
        <v>0</v>
      </c>
      <c r="BA340" s="154">
        <f t="shared" ca="1" si="713"/>
        <v>0</v>
      </c>
      <c r="BB340" s="154">
        <f t="shared" ca="1" si="713"/>
        <v>0</v>
      </c>
      <c r="BC340" s="154">
        <f t="shared" ca="1" si="713"/>
        <v>0</v>
      </c>
      <c r="BD340" s="154">
        <f t="shared" ca="1" si="713"/>
        <v>0</v>
      </c>
      <c r="BE340" s="154">
        <f t="shared" ca="1" si="713"/>
        <v>0</v>
      </c>
      <c r="BF340" s="154">
        <f t="shared" ca="1" si="713"/>
        <v>0</v>
      </c>
      <c r="BG340" s="154">
        <f t="shared" ca="1" si="713"/>
        <v>0</v>
      </c>
      <c r="BH340" s="154">
        <f t="shared" ca="1" si="714"/>
        <v>0</v>
      </c>
      <c r="BI340" s="154">
        <f t="shared" ca="1" si="714"/>
        <v>0</v>
      </c>
      <c r="BJ340" s="154">
        <f t="shared" ca="1" si="714"/>
        <v>0</v>
      </c>
      <c r="BK340" s="154">
        <f t="shared" ca="1" si="714"/>
        <v>0</v>
      </c>
      <c r="BL340" s="154">
        <f t="shared" ca="1" si="714"/>
        <v>0</v>
      </c>
      <c r="BM340" s="154">
        <f t="shared" ca="1" si="714"/>
        <v>0</v>
      </c>
      <c r="BN340" s="154">
        <f t="shared" ca="1" si="714"/>
        <v>0</v>
      </c>
      <c r="BO340" s="154">
        <f t="shared" ca="1" si="714"/>
        <v>0</v>
      </c>
      <c r="BP340" s="154">
        <f t="shared" ca="1" si="714"/>
        <v>0</v>
      </c>
      <c r="BQ340" s="154">
        <f t="shared" ca="1" si="714"/>
        <v>0</v>
      </c>
      <c r="BR340" s="154">
        <f t="shared" ca="1" si="715"/>
        <v>0</v>
      </c>
      <c r="BS340" s="154">
        <f t="shared" ca="1" si="715"/>
        <v>0</v>
      </c>
      <c r="BT340" s="154">
        <f t="shared" ca="1" si="715"/>
        <v>0</v>
      </c>
      <c r="BU340" s="154">
        <f t="shared" ca="1" si="715"/>
        <v>0</v>
      </c>
      <c r="BV340" s="154">
        <f t="shared" ca="1" si="715"/>
        <v>0</v>
      </c>
      <c r="BW340" s="154">
        <f t="shared" ca="1" si="715"/>
        <v>0</v>
      </c>
      <c r="BX340" s="154">
        <f t="shared" ca="1" si="715"/>
        <v>0</v>
      </c>
      <c r="BY340" s="154">
        <f t="shared" ca="1" si="715"/>
        <v>0</v>
      </c>
      <c r="BZ340" s="155">
        <f t="shared" ca="1" si="715"/>
        <v>0</v>
      </c>
      <c r="CB340" s="422"/>
      <c r="CC340" s="423"/>
      <c r="CD340" s="423"/>
      <c r="CE340" s="424"/>
      <c r="CG340" s="436">
        <v>0</v>
      </c>
      <c r="CH340" s="437">
        <v>0</v>
      </c>
      <c r="CI340" s="437">
        <v>0</v>
      </c>
      <c r="CJ340" s="438">
        <v>0</v>
      </c>
    </row>
    <row r="341" spans="1:88" x14ac:dyDescent="0.35">
      <c r="A341" s="46" t="s">
        <v>2366</v>
      </c>
      <c r="B341" s="47" t="s">
        <v>2081</v>
      </c>
      <c r="C341" s="101" t="s">
        <v>2065</v>
      </c>
      <c r="D341" s="128"/>
      <c r="E341" s="129"/>
      <c r="F341" s="129" t="s">
        <v>2130</v>
      </c>
      <c r="G341" s="130" t="str">
        <f>IF($B341="CKD","CKD",_xlfn.XLOOKUP($A341,AF所要量!$AF$4:$AF$1001,AF所要量!$AG$4:$AG$1001,"",,))</f>
        <v/>
      </c>
      <c r="H341" s="131"/>
      <c r="I341" s="132">
        <f>SUM(K341:N341)</f>
        <v>0</v>
      </c>
      <c r="J341" s="132">
        <f>SUM(O341:AM341)</f>
        <v>0</v>
      </c>
      <c r="K341" s="439">
        <f>CB341</f>
        <v>0</v>
      </c>
      <c r="L341" s="439">
        <f t="shared" ref="L341:L342" si="720">CC341</f>
        <v>0</v>
      </c>
      <c r="M341" s="439">
        <f t="shared" ref="M341:M342" si="721">CD341</f>
        <v>0</v>
      </c>
      <c r="N341" s="439">
        <f t="shared" ref="N341:N342" si="722">CE341</f>
        <v>0</v>
      </c>
      <c r="O341" s="132">
        <f>SUMIF(AF所要量!$AK$4:$AK$1001,$AS341,AF所要量!E$4:E$1001)</f>
        <v>0</v>
      </c>
      <c r="P341" s="132">
        <f>SUMIF(AF所要量!$AK$4:$AK$1001,$AS341,AF所要量!F$4:F$1001)</f>
        <v>0</v>
      </c>
      <c r="Q341" s="132">
        <f>SUMIF(AF所要量!$AK$4:$AK$1001,$AS341,AF所要量!G$4:G$1001)</f>
        <v>0</v>
      </c>
      <c r="R341" s="132">
        <f>SUMIF(AF所要量!$AK$4:$AK$1001,$AS341,AF所要量!H$4:H$1001)</f>
        <v>0</v>
      </c>
      <c r="S341" s="132">
        <f>SUMIF(AF所要量!$AK$4:$AK$1001,$AS341,AF所要量!I$4:I$1001)</f>
        <v>0</v>
      </c>
      <c r="T341" s="132">
        <f>SUMIF(AF所要量!$AK$4:$AK$1001,$AS341,AF所要量!J$4:J$1001)</f>
        <v>0</v>
      </c>
      <c r="U341" s="132">
        <f>SUMIF(AF所要量!$AK$4:$AK$1001,$AS341,AF所要量!K$4:K$1001)</f>
        <v>0</v>
      </c>
      <c r="V341" s="132">
        <f>SUMIF(AF所要量!$AK$4:$AK$1001,$AS341,AF所要量!L$4:L$1001)</f>
        <v>0</v>
      </c>
      <c r="W341" s="132">
        <f>SUMIF(AF所要量!$AK$4:$AK$1001,$AS341,AF所要量!M$4:M$1001)</f>
        <v>0</v>
      </c>
      <c r="X341" s="132">
        <f>SUMIF(AF所要量!$AK$4:$AK$1001,$AS341,AF所要量!N$4:N$1001)</f>
        <v>0</v>
      </c>
      <c r="Y341" s="132">
        <f>SUMIF(AF所要量!$AK$4:$AK$1001,$AS341,AF所要量!O$4:O$1001)</f>
        <v>0</v>
      </c>
      <c r="Z341" s="132">
        <f>SUMIF(AF所要量!$AK$4:$AK$1001,$AS341,AF所要量!P$4:P$1001)</f>
        <v>0</v>
      </c>
      <c r="AA341" s="132">
        <f>SUMIF(AF所要量!$AK$4:$AK$1001,$AS341,AF所要量!Q$4:Q$1001)</f>
        <v>0</v>
      </c>
      <c r="AB341" s="132">
        <f>SUMIF(AF所要量!$AK$4:$AK$1001,$AS341,AF所要量!R$4:R$1001)</f>
        <v>0</v>
      </c>
      <c r="AC341" s="132">
        <f>SUMIF(AF所要量!$AK$4:$AK$1001,$AS341,AF所要量!S$4:S$1001)</f>
        <v>0</v>
      </c>
      <c r="AD341" s="132">
        <f>SUMIF(AF所要量!$AK$4:$AK$1001,$AS341,AF所要量!T$4:T$1001)</f>
        <v>0</v>
      </c>
      <c r="AE341" s="132">
        <f>SUMIF(AF所要量!$AK$4:$AK$1001,$AS341,AF所要量!U$4:U$1001)</f>
        <v>0</v>
      </c>
      <c r="AF341" s="132">
        <f>SUMIF(AF所要量!$AK$4:$AK$1001,$AS341,AF所要量!V$4:V$1001)</f>
        <v>0</v>
      </c>
      <c r="AG341" s="132">
        <f>SUMIF(AF所要量!$AK$4:$AK$1001,$AS341,AF所要量!W$4:W$1001)</f>
        <v>0</v>
      </c>
      <c r="AH341" s="132">
        <f>SUMIF(AF所要量!$AK$4:$AK$1001,$AS341,AF所要量!X$4:X$1001)</f>
        <v>0</v>
      </c>
      <c r="AI341" s="132">
        <f>SUMIF(AF所要量!$AK$4:$AK$1001,$AS341,AF所要量!Y$4:Y$1001)</f>
        <v>0</v>
      </c>
      <c r="AJ341" s="132">
        <f>SUMIF(AF所要量!$AK$4:$AK$1001,$AS341,AF所要量!Z$4:Z$1001)</f>
        <v>0</v>
      </c>
      <c r="AK341" s="132">
        <f>SUMIF(AF所要量!$AK$4:$AK$1001,$AS341,AF所要量!AA$4:AA$1001)</f>
        <v>0</v>
      </c>
      <c r="AL341" s="132">
        <f>SUMIF(AF所要量!$AK$4:$AK$1001,$AS341,AF所要量!AB$4:AB$1001)</f>
        <v>0</v>
      </c>
      <c r="AM341" s="133">
        <f>SUMIF(AF所要量!$AK$4:$AK$1001,$AS341,AF所要量!AC$4:AC$1001)</f>
        <v>0</v>
      </c>
      <c r="AS341" s="2" t="str">
        <f>$A341&amp;"_"&amp;$B341</f>
        <v>50100MLC D000XA_CBU</v>
      </c>
      <c r="AT341" s="96"/>
      <c r="AU341" s="63"/>
      <c r="AW341" s="142"/>
      <c r="AX341" s="143"/>
      <c r="AY341" s="143"/>
      <c r="AZ341" s="143"/>
      <c r="BA341" s="143"/>
      <c r="BB341" s="143"/>
      <c r="BC341" s="143"/>
      <c r="BD341" s="143"/>
      <c r="BE341" s="143"/>
      <c r="BF341" s="143"/>
      <c r="BG341" s="143"/>
      <c r="BH341" s="143"/>
      <c r="BI341" s="143"/>
      <c r="BJ341" s="143"/>
      <c r="BK341" s="143"/>
      <c r="BL341" s="143"/>
      <c r="BM341" s="143"/>
      <c r="BN341" s="143"/>
      <c r="BO341" s="143"/>
      <c r="BP341" s="143"/>
      <c r="BQ341" s="143"/>
      <c r="BR341" s="143"/>
      <c r="BS341" s="143"/>
      <c r="BT341" s="143"/>
      <c r="BU341" s="143"/>
      <c r="BV341" s="143"/>
      <c r="BW341" s="143"/>
      <c r="BX341" s="143"/>
      <c r="BY341" s="143"/>
      <c r="BZ341" s="144"/>
      <c r="CB341" s="425">
        <f t="shared" ref="CB341:CB342" si="723">CG341</f>
        <v>0</v>
      </c>
      <c r="CC341" s="271">
        <f t="shared" ref="CC341:CC342" si="724">CH341</f>
        <v>0</v>
      </c>
      <c r="CD341" s="271">
        <f t="shared" ref="CD341:CD342" si="725">CI341</f>
        <v>0</v>
      </c>
      <c r="CE341" s="272">
        <f t="shared" ref="CE341:CE342" si="726">CJ341</f>
        <v>0</v>
      </c>
      <c r="CG341" s="418">
        <v>0</v>
      </c>
      <c r="CH341" s="416">
        <v>0</v>
      </c>
      <c r="CI341" s="416">
        <v>0</v>
      </c>
      <c r="CJ341" s="419">
        <v>0</v>
      </c>
    </row>
    <row r="342" spans="1:88" x14ac:dyDescent="0.35">
      <c r="A342" s="119"/>
      <c r="B342" s="6"/>
      <c r="C342" s="120"/>
      <c r="D342" s="134"/>
      <c r="E342" s="135"/>
      <c r="F342" s="135"/>
      <c r="G342" s="136" t="str">
        <f>IF(B341="CKD","","SP")</f>
        <v>SP</v>
      </c>
      <c r="H342" s="137"/>
      <c r="I342" s="138">
        <f>SUM(K342:N342)</f>
        <v>0</v>
      </c>
      <c r="J342" s="138">
        <f>SUM(O342:AM342)</f>
        <v>0</v>
      </c>
      <c r="K342" s="440">
        <f t="shared" ref="K342" si="727">CB342</f>
        <v>0</v>
      </c>
      <c r="L342" s="440">
        <f t="shared" si="720"/>
        <v>0</v>
      </c>
      <c r="M342" s="440">
        <f t="shared" si="721"/>
        <v>0</v>
      </c>
      <c r="N342" s="440">
        <f t="shared" si="722"/>
        <v>0</v>
      </c>
      <c r="O342" s="138">
        <f>SUMIF(SP所要量!$AU$4:$AU$1001,$AS342,SP所要量!O$4:O$1001)</f>
        <v>0</v>
      </c>
      <c r="P342" s="138">
        <f>SUMIF(SP所要量!$AU$4:$AU$1001,$AS342,SP所要量!P$4:P$1001)</f>
        <v>0</v>
      </c>
      <c r="Q342" s="138">
        <f>SUMIF(SP所要量!$AU$4:$AU$1001,$AS342,SP所要量!Q$4:Q$1001)</f>
        <v>0</v>
      </c>
      <c r="R342" s="138">
        <f>SUMIF(SP所要量!$AU$4:$AU$1001,$AS342,SP所要量!R$4:R$1001)</f>
        <v>0</v>
      </c>
      <c r="S342" s="138">
        <f>SUMIF(SP所要量!$AU$4:$AU$1001,$AS342,SP所要量!S$4:S$1001)</f>
        <v>0</v>
      </c>
      <c r="T342" s="138">
        <f>SUMIF(SP所要量!$AU$4:$AU$1001,$AS342,SP所要量!T$4:T$1001)</f>
        <v>0</v>
      </c>
      <c r="U342" s="138">
        <f>SUMIF(SP所要量!$AU$4:$AU$1001,$AS342,SP所要量!U$4:U$1001)</f>
        <v>0</v>
      </c>
      <c r="V342" s="138">
        <f>SUMIF(SP所要量!$AU$4:$AU$1001,$AS342,SP所要量!V$4:V$1001)</f>
        <v>0</v>
      </c>
      <c r="W342" s="138">
        <f>SUMIF(SP所要量!$AU$4:$AU$1001,$AS342,SP所要量!W$4:W$1001)</f>
        <v>0</v>
      </c>
      <c r="X342" s="138">
        <f>SUMIF(SP所要量!$AU$4:$AU$1001,$AS342,SP所要量!X$4:X$1001)</f>
        <v>0</v>
      </c>
      <c r="Y342" s="138">
        <f>SUMIF(SP所要量!$AU$4:$AU$1001,$AS342,SP所要量!Y$4:Y$1001)</f>
        <v>0</v>
      </c>
      <c r="Z342" s="138">
        <f>SUMIF(SP所要量!$AU$4:$AU$1001,$AS342,SP所要量!Z$4:Z$1001)</f>
        <v>0</v>
      </c>
      <c r="AA342" s="138">
        <f>SUMIF(SP所要量!$AU$4:$AU$1001,$AS342,SP所要量!AA$4:AA$1001)</f>
        <v>0</v>
      </c>
      <c r="AB342" s="138">
        <f>SUMIF(SP所要量!$AU$4:$AU$1001,$AS342,SP所要量!AB$4:AB$1001)</f>
        <v>0</v>
      </c>
      <c r="AC342" s="138">
        <f>SUMIF(SP所要量!$AU$4:$AU$1001,$AS342,SP所要量!AC$4:AC$1001)</f>
        <v>0</v>
      </c>
      <c r="AD342" s="138">
        <f>SUMIF(SP所要量!$AU$4:$AU$1001,$AS342,SP所要量!AD$4:AD$1001)</f>
        <v>0</v>
      </c>
      <c r="AE342" s="138">
        <f>SUMIF(SP所要量!$AU$4:$AU$1001,$AS342,SP所要量!AE$4:AE$1001)</f>
        <v>0</v>
      </c>
      <c r="AF342" s="138">
        <f>SUMIF(SP所要量!$AU$4:$AU$1001,$AS342,SP所要量!AF$4:AF$1001)</f>
        <v>0</v>
      </c>
      <c r="AG342" s="138">
        <f>SUMIF(SP所要量!$AU$4:$AU$1001,$AS342,SP所要量!AG$4:AG$1001)</f>
        <v>0</v>
      </c>
      <c r="AH342" s="138">
        <f>SUMIF(SP所要量!$AU$4:$AU$1001,$AS342,SP所要量!AH$4:AH$1001)</f>
        <v>0</v>
      </c>
      <c r="AI342" s="138">
        <f>SUMIF(SP所要量!$AU$4:$AU$1001,$AS342,SP所要量!AI$4:AI$1001)</f>
        <v>0</v>
      </c>
      <c r="AJ342" s="138">
        <f>SUMIF(SP所要量!$AU$4:$AU$1001,$AS342,SP所要量!AJ$4:AJ$1001)</f>
        <v>0</v>
      </c>
      <c r="AK342" s="138">
        <f>SUMIF(SP所要量!$AU$4:$AU$1001,$AS342,SP所要量!AK$4:AK$1001)</f>
        <v>0</v>
      </c>
      <c r="AL342" s="138">
        <f>SUMIF(SP所要量!$AU$4:$AU$1001,$AS342,SP所要量!AL$4:AL$1001)</f>
        <v>0</v>
      </c>
      <c r="AM342" s="139">
        <f>SUMIF(SP所要量!$AU$4:$AU$1001,$AS342,SP所要量!AM$4:AM$1001)</f>
        <v>0</v>
      </c>
      <c r="AS342" s="2" t="str">
        <f>IF($B341="CKD",0,$A341&amp;"_"&amp;"SP")</f>
        <v>50100MLC D000XA_SP</v>
      </c>
      <c r="AT342" s="38"/>
      <c r="AU342" s="62"/>
      <c r="AW342" s="145"/>
      <c r="AX342" s="38"/>
      <c r="AY342" s="38"/>
      <c r="AZ342" s="38"/>
      <c r="BA342" s="38"/>
      <c r="BB342" s="38"/>
      <c r="BC342" s="38"/>
      <c r="BD342" s="38"/>
      <c r="BE342" s="38"/>
      <c r="BF342" s="38"/>
      <c r="BG342" s="38"/>
      <c r="BH342" s="38"/>
      <c r="BI342" s="38"/>
      <c r="BJ342" s="38"/>
      <c r="BK342" s="38"/>
      <c r="BL342" s="38"/>
      <c r="BM342" s="38"/>
      <c r="BN342" s="38"/>
      <c r="BO342" s="38"/>
      <c r="BP342" s="38"/>
      <c r="BQ342" s="38"/>
      <c r="BR342" s="38"/>
      <c r="BS342" s="38"/>
      <c r="BT342" s="38"/>
      <c r="BU342" s="38"/>
      <c r="BV342" s="38"/>
      <c r="BW342" s="38"/>
      <c r="BX342" s="38"/>
      <c r="BY342" s="38"/>
      <c r="BZ342" s="146"/>
      <c r="CB342" s="426">
        <f t="shared" si="723"/>
        <v>0</v>
      </c>
      <c r="CC342" s="273">
        <f t="shared" si="724"/>
        <v>0</v>
      </c>
      <c r="CD342" s="273">
        <f t="shared" si="725"/>
        <v>0</v>
      </c>
      <c r="CE342" s="274">
        <f t="shared" si="726"/>
        <v>0</v>
      </c>
      <c r="CG342" s="420">
        <v>0</v>
      </c>
      <c r="CH342" s="417">
        <v>0</v>
      </c>
      <c r="CI342" s="417">
        <v>0</v>
      </c>
      <c r="CJ342" s="421">
        <v>0</v>
      </c>
    </row>
    <row r="343" spans="1:88" x14ac:dyDescent="0.35">
      <c r="A343" s="119"/>
      <c r="B343" s="6"/>
      <c r="C343" s="120"/>
      <c r="D343" s="121"/>
      <c r="E343" s="115"/>
      <c r="F343" s="115"/>
      <c r="G343" s="116" t="s">
        <v>2131</v>
      </c>
      <c r="H343" s="117"/>
      <c r="I343" s="113">
        <f>SUM(K343:N343)</f>
        <v>0</v>
      </c>
      <c r="J343" s="126">
        <f>SUM(O343:AM343)</f>
        <v>0</v>
      </c>
      <c r="K343" s="113">
        <f>SUM(K341:K342)</f>
        <v>0</v>
      </c>
      <c r="L343" s="113">
        <f t="shared" ref="L343:AM343" si="728">SUM(L341:L342)</f>
        <v>0</v>
      </c>
      <c r="M343" s="113">
        <f t="shared" si="728"/>
        <v>0</v>
      </c>
      <c r="N343" s="113">
        <f t="shared" si="728"/>
        <v>0</v>
      </c>
      <c r="O343" s="122">
        <f t="shared" si="728"/>
        <v>0</v>
      </c>
      <c r="P343" s="113">
        <f t="shared" si="728"/>
        <v>0</v>
      </c>
      <c r="Q343" s="113">
        <f t="shared" si="728"/>
        <v>0</v>
      </c>
      <c r="R343" s="113">
        <f t="shared" si="728"/>
        <v>0</v>
      </c>
      <c r="S343" s="113">
        <f t="shared" si="728"/>
        <v>0</v>
      </c>
      <c r="T343" s="113">
        <f t="shared" si="728"/>
        <v>0</v>
      </c>
      <c r="U343" s="113">
        <f t="shared" si="728"/>
        <v>0</v>
      </c>
      <c r="V343" s="113">
        <f t="shared" si="728"/>
        <v>0</v>
      </c>
      <c r="W343" s="113">
        <f t="shared" si="728"/>
        <v>0</v>
      </c>
      <c r="X343" s="113">
        <f t="shared" si="728"/>
        <v>0</v>
      </c>
      <c r="Y343" s="113">
        <f t="shared" si="728"/>
        <v>0</v>
      </c>
      <c r="Z343" s="113">
        <f t="shared" si="728"/>
        <v>0</v>
      </c>
      <c r="AA343" s="113">
        <f t="shared" si="728"/>
        <v>0</v>
      </c>
      <c r="AB343" s="113">
        <f t="shared" si="728"/>
        <v>0</v>
      </c>
      <c r="AC343" s="113">
        <f t="shared" si="728"/>
        <v>0</v>
      </c>
      <c r="AD343" s="113">
        <f t="shared" si="728"/>
        <v>0</v>
      </c>
      <c r="AE343" s="113">
        <f t="shared" si="728"/>
        <v>0</v>
      </c>
      <c r="AF343" s="113">
        <f t="shared" si="728"/>
        <v>0</v>
      </c>
      <c r="AG343" s="113">
        <f t="shared" si="728"/>
        <v>0</v>
      </c>
      <c r="AH343" s="113">
        <f t="shared" si="728"/>
        <v>0</v>
      </c>
      <c r="AI343" s="113">
        <f t="shared" si="728"/>
        <v>0</v>
      </c>
      <c r="AJ343" s="113">
        <f t="shared" si="728"/>
        <v>0</v>
      </c>
      <c r="AK343" s="113">
        <f t="shared" si="728"/>
        <v>0</v>
      </c>
      <c r="AL343" s="113">
        <f t="shared" si="728"/>
        <v>0</v>
      </c>
      <c r="AM343" s="118">
        <f t="shared" si="728"/>
        <v>0</v>
      </c>
      <c r="AS343" s="61"/>
      <c r="AT343" s="38"/>
      <c r="AU343" s="62"/>
      <c r="AW343" s="145"/>
      <c r="AX343" s="38"/>
      <c r="AY343" s="38"/>
      <c r="AZ343" s="38"/>
      <c r="BA343" s="38"/>
      <c r="BB343" s="38"/>
      <c r="BC343" s="38"/>
      <c r="BD343" s="38"/>
      <c r="BE343" s="38"/>
      <c r="BF343" s="38"/>
      <c r="BG343" s="38"/>
      <c r="BH343" s="38"/>
      <c r="BI343" s="38"/>
      <c r="BJ343" s="38"/>
      <c r="BK343" s="38"/>
      <c r="BL343" s="38"/>
      <c r="BM343" s="38"/>
      <c r="BN343" s="38"/>
      <c r="BO343" s="38"/>
      <c r="BP343" s="38"/>
      <c r="BQ343" s="38"/>
      <c r="BR343" s="38"/>
      <c r="BS343" s="38"/>
      <c r="BT343" s="38"/>
      <c r="BU343" s="38"/>
      <c r="BV343" s="38"/>
      <c r="BW343" s="38"/>
      <c r="BX343" s="38"/>
      <c r="BY343" s="38"/>
      <c r="BZ343" s="146"/>
      <c r="CB343" s="145"/>
      <c r="CC343" s="38"/>
      <c r="CD343" s="38"/>
      <c r="CE343" s="146"/>
      <c r="CG343" s="433">
        <v>0</v>
      </c>
      <c r="CH343" s="434">
        <v>0</v>
      </c>
      <c r="CI343" s="434">
        <v>0</v>
      </c>
      <c r="CJ343" s="435">
        <v>0</v>
      </c>
    </row>
    <row r="344" spans="1:88" x14ac:dyDescent="0.35">
      <c r="A344" s="48" t="s">
        <v>2088</v>
      </c>
      <c r="B344" s="6"/>
      <c r="C344" s="6"/>
      <c r="D344" s="22" t="s">
        <v>2058</v>
      </c>
      <c r="E344" s="304" t="s">
        <v>20</v>
      </c>
      <c r="F344" s="42">
        <v>140</v>
      </c>
      <c r="G344" s="25">
        <v>174</v>
      </c>
      <c r="H344" s="21" t="s">
        <v>2067</v>
      </c>
      <c r="I344" s="26">
        <v>2</v>
      </c>
      <c r="J344" s="24">
        <f t="shared" ref="J344:J346" ca="1" si="729">SUM(K344:AM344)</f>
        <v>0</v>
      </c>
      <c r="K344" s="24">
        <f t="shared" ref="K344:AM344" ca="1" si="730">IF(AND($H344="優先L",$I344&gt;0),OFFSET(K343,0,$I344),0)</f>
        <v>0</v>
      </c>
      <c r="L344" s="24">
        <f t="shared" ca="1" si="730"/>
        <v>0</v>
      </c>
      <c r="M344" s="24">
        <f t="shared" ca="1" si="730"/>
        <v>0</v>
      </c>
      <c r="N344" s="24">
        <f t="shared" ca="1" si="730"/>
        <v>0</v>
      </c>
      <c r="O344" s="24">
        <f t="shared" ca="1" si="730"/>
        <v>0</v>
      </c>
      <c r="P344" s="24">
        <f t="shared" ca="1" si="730"/>
        <v>0</v>
      </c>
      <c r="Q344" s="24">
        <f t="shared" ca="1" si="730"/>
        <v>0</v>
      </c>
      <c r="R344" s="24">
        <f t="shared" ca="1" si="730"/>
        <v>0</v>
      </c>
      <c r="S344" s="24">
        <f t="shared" ca="1" si="730"/>
        <v>0</v>
      </c>
      <c r="T344" s="24">
        <f t="shared" ca="1" si="730"/>
        <v>0</v>
      </c>
      <c r="U344" s="24">
        <f t="shared" ca="1" si="730"/>
        <v>0</v>
      </c>
      <c r="V344" s="24">
        <f t="shared" ca="1" si="730"/>
        <v>0</v>
      </c>
      <c r="W344" s="24">
        <f t="shared" ca="1" si="730"/>
        <v>0</v>
      </c>
      <c r="X344" s="24">
        <f t="shared" ca="1" si="730"/>
        <v>0</v>
      </c>
      <c r="Y344" s="24">
        <f t="shared" ca="1" si="730"/>
        <v>0</v>
      </c>
      <c r="Z344" s="24">
        <f t="shared" ca="1" si="730"/>
        <v>0</v>
      </c>
      <c r="AA344" s="24">
        <f t="shared" ca="1" si="730"/>
        <v>0</v>
      </c>
      <c r="AB344" s="24">
        <f t="shared" ca="1" si="730"/>
        <v>0</v>
      </c>
      <c r="AC344" s="24">
        <f t="shared" ca="1" si="730"/>
        <v>0</v>
      </c>
      <c r="AD344" s="24">
        <f t="shared" ca="1" si="730"/>
        <v>0</v>
      </c>
      <c r="AE344" s="24">
        <f t="shared" ca="1" si="730"/>
        <v>0</v>
      </c>
      <c r="AF344" s="24">
        <f t="shared" ca="1" si="730"/>
        <v>0</v>
      </c>
      <c r="AG344" s="24">
        <f t="shared" ca="1" si="730"/>
        <v>0</v>
      </c>
      <c r="AH344" s="24">
        <f t="shared" ca="1" si="730"/>
        <v>0</v>
      </c>
      <c r="AI344" s="24">
        <f t="shared" ca="1" si="730"/>
        <v>0</v>
      </c>
      <c r="AJ344" s="24">
        <f t="shared" ca="1" si="730"/>
        <v>0</v>
      </c>
      <c r="AK344" s="24">
        <f t="shared" ca="1" si="730"/>
        <v>0</v>
      </c>
      <c r="AL344" s="24">
        <f t="shared" ca="1" si="730"/>
        <v>0</v>
      </c>
      <c r="AM344" s="49">
        <f t="shared" ca="1" si="730"/>
        <v>0</v>
      </c>
      <c r="AS344" s="61"/>
      <c r="AT344" s="5" t="str">
        <f t="shared" ref="AT344" si="731">IF(G344&gt;0,E344,"")</f>
        <v>MC</v>
      </c>
      <c r="AU344" s="62"/>
      <c r="AW344" s="145"/>
      <c r="AX344" s="38"/>
      <c r="AY344" s="38"/>
      <c r="AZ344" s="38"/>
      <c r="BA344" s="38"/>
      <c r="BB344" s="38"/>
      <c r="BC344" s="38"/>
      <c r="BD344" s="38"/>
      <c r="BE344" s="38"/>
      <c r="BF344" s="38"/>
      <c r="BG344" s="38"/>
      <c r="BH344" s="38"/>
      <c r="BI344" s="38"/>
      <c r="BJ344" s="38"/>
      <c r="BK344" s="38"/>
      <c r="BL344" s="38"/>
      <c r="BM344" s="38"/>
      <c r="BN344" s="38"/>
      <c r="BO344" s="38"/>
      <c r="BP344" s="38"/>
      <c r="BQ344" s="38"/>
      <c r="BR344" s="38"/>
      <c r="BS344" s="38"/>
      <c r="BT344" s="38"/>
      <c r="BU344" s="38"/>
      <c r="BV344" s="38"/>
      <c r="BW344" s="38"/>
      <c r="BX344" s="38"/>
      <c r="BY344" s="38"/>
      <c r="BZ344" s="146"/>
      <c r="CB344" s="145"/>
      <c r="CC344" s="38"/>
      <c r="CD344" s="38"/>
      <c r="CE344" s="146"/>
      <c r="CG344" s="433">
        <v>0</v>
      </c>
      <c r="CH344" s="434">
        <v>0</v>
      </c>
      <c r="CI344" s="434">
        <v>0</v>
      </c>
      <c r="CJ344" s="435">
        <v>0</v>
      </c>
    </row>
    <row r="345" spans="1:88" x14ac:dyDescent="0.35">
      <c r="A345" s="50" t="str">
        <f>MID(A341,1,5)</f>
        <v>50100</v>
      </c>
      <c r="B345" s="6"/>
      <c r="C345" s="6"/>
      <c r="D345" s="6"/>
      <c r="E345" s="304" t="s">
        <v>78</v>
      </c>
      <c r="F345" s="42">
        <v>140</v>
      </c>
      <c r="G345" s="25">
        <v>174</v>
      </c>
      <c r="H345" s="21" t="s">
        <v>2052</v>
      </c>
      <c r="I345" s="26">
        <v>2</v>
      </c>
      <c r="J345" s="24">
        <f t="shared" ca="1" si="729"/>
        <v>0</v>
      </c>
      <c r="K345" s="24">
        <f t="shared" ref="K345:AM345" ca="1" si="732">IF(AND($H345="優先L",$I345&gt;0),OFFSET(K343,0,$I345),0)</f>
        <v>0</v>
      </c>
      <c r="L345" s="24">
        <f t="shared" ca="1" si="732"/>
        <v>0</v>
      </c>
      <c r="M345" s="24">
        <f t="shared" ca="1" si="732"/>
        <v>0</v>
      </c>
      <c r="N345" s="24">
        <f t="shared" ca="1" si="732"/>
        <v>0</v>
      </c>
      <c r="O345" s="24">
        <f t="shared" ca="1" si="732"/>
        <v>0</v>
      </c>
      <c r="P345" s="24">
        <f t="shared" ca="1" si="732"/>
        <v>0</v>
      </c>
      <c r="Q345" s="24">
        <f t="shared" ca="1" si="732"/>
        <v>0</v>
      </c>
      <c r="R345" s="24">
        <f t="shared" ca="1" si="732"/>
        <v>0</v>
      </c>
      <c r="S345" s="24">
        <f t="shared" ca="1" si="732"/>
        <v>0</v>
      </c>
      <c r="T345" s="24">
        <f t="shared" ca="1" si="732"/>
        <v>0</v>
      </c>
      <c r="U345" s="24">
        <f t="shared" ca="1" si="732"/>
        <v>0</v>
      </c>
      <c r="V345" s="24">
        <f t="shared" ca="1" si="732"/>
        <v>0</v>
      </c>
      <c r="W345" s="24">
        <f t="shared" ca="1" si="732"/>
        <v>0</v>
      </c>
      <c r="X345" s="24">
        <f t="shared" ca="1" si="732"/>
        <v>0</v>
      </c>
      <c r="Y345" s="24">
        <f t="shared" ca="1" si="732"/>
        <v>0</v>
      </c>
      <c r="Z345" s="24">
        <f t="shared" ca="1" si="732"/>
        <v>0</v>
      </c>
      <c r="AA345" s="24">
        <f t="shared" ca="1" si="732"/>
        <v>0</v>
      </c>
      <c r="AB345" s="24">
        <f t="shared" ca="1" si="732"/>
        <v>0</v>
      </c>
      <c r="AC345" s="24">
        <f t="shared" ca="1" si="732"/>
        <v>0</v>
      </c>
      <c r="AD345" s="24">
        <f t="shared" ca="1" si="732"/>
        <v>0</v>
      </c>
      <c r="AE345" s="24">
        <f t="shared" ca="1" si="732"/>
        <v>0</v>
      </c>
      <c r="AF345" s="24">
        <f t="shared" ca="1" si="732"/>
        <v>0</v>
      </c>
      <c r="AG345" s="24">
        <f t="shared" ca="1" si="732"/>
        <v>0</v>
      </c>
      <c r="AH345" s="24">
        <f t="shared" ca="1" si="732"/>
        <v>0</v>
      </c>
      <c r="AI345" s="24">
        <f t="shared" ca="1" si="732"/>
        <v>0</v>
      </c>
      <c r="AJ345" s="24">
        <f t="shared" ca="1" si="732"/>
        <v>0</v>
      </c>
      <c r="AK345" s="24">
        <f t="shared" ca="1" si="732"/>
        <v>0</v>
      </c>
      <c r="AL345" s="24">
        <f t="shared" ca="1" si="732"/>
        <v>0</v>
      </c>
      <c r="AM345" s="49">
        <f t="shared" ca="1" si="732"/>
        <v>0</v>
      </c>
      <c r="AS345" s="61"/>
      <c r="AT345" s="6" t="str">
        <f t="shared" si="702"/>
        <v>溶接1</v>
      </c>
      <c r="AU345" s="62"/>
      <c r="AW345" s="145"/>
      <c r="AX345" s="38"/>
      <c r="AY345" s="38"/>
      <c r="AZ345" s="38"/>
      <c r="BA345" s="38"/>
      <c r="BB345" s="38"/>
      <c r="BC345" s="38"/>
      <c r="BD345" s="38"/>
      <c r="BE345" s="38"/>
      <c r="BF345" s="38"/>
      <c r="BG345" s="38"/>
      <c r="BH345" s="38"/>
      <c r="BI345" s="38"/>
      <c r="BJ345" s="38"/>
      <c r="BK345" s="38"/>
      <c r="BL345" s="38"/>
      <c r="BM345" s="38"/>
      <c r="BN345" s="38"/>
      <c r="BO345" s="38"/>
      <c r="BP345" s="38"/>
      <c r="BQ345" s="38"/>
      <c r="BR345" s="38"/>
      <c r="BS345" s="38"/>
      <c r="BT345" s="38"/>
      <c r="BU345" s="38"/>
      <c r="BV345" s="38"/>
      <c r="BW345" s="38"/>
      <c r="BX345" s="38"/>
      <c r="BY345" s="38"/>
      <c r="BZ345" s="146"/>
      <c r="CB345" s="145"/>
      <c r="CC345" s="38"/>
      <c r="CD345" s="38"/>
      <c r="CE345" s="146"/>
      <c r="CG345" s="433">
        <v>0</v>
      </c>
      <c r="CH345" s="434">
        <v>0</v>
      </c>
      <c r="CI345" s="434">
        <v>0</v>
      </c>
      <c r="CJ345" s="435">
        <v>0</v>
      </c>
    </row>
    <row r="346" spans="1:88" x14ac:dyDescent="0.35">
      <c r="A346" s="50" t="str">
        <f>MID(A341,6,3)&amp;"-"&amp;MID(A341,10,4)</f>
        <v>MLC-D000</v>
      </c>
      <c r="B346" s="6"/>
      <c r="C346" s="6"/>
      <c r="D346" s="7"/>
      <c r="E346" s="304" t="s">
        <v>79</v>
      </c>
      <c r="F346" s="42"/>
      <c r="G346" s="25">
        <v>160</v>
      </c>
      <c r="H346" s="21"/>
      <c r="I346" s="26">
        <v>2</v>
      </c>
      <c r="J346" s="24">
        <f t="shared" ca="1" si="729"/>
        <v>0</v>
      </c>
      <c r="K346" s="24">
        <f t="shared" ref="K346:AM346" ca="1" si="733">IF(AND($H346="優先L",$I346&gt;0),OFFSET(K343,0,$I346),0)</f>
        <v>0</v>
      </c>
      <c r="L346" s="24">
        <f t="shared" ca="1" si="733"/>
        <v>0</v>
      </c>
      <c r="M346" s="24">
        <f t="shared" ca="1" si="733"/>
        <v>0</v>
      </c>
      <c r="N346" s="24">
        <f t="shared" ca="1" si="733"/>
        <v>0</v>
      </c>
      <c r="O346" s="24">
        <f t="shared" ca="1" si="733"/>
        <v>0</v>
      </c>
      <c r="P346" s="24">
        <f t="shared" ca="1" si="733"/>
        <v>0</v>
      </c>
      <c r="Q346" s="24">
        <f t="shared" ca="1" si="733"/>
        <v>0</v>
      </c>
      <c r="R346" s="24">
        <f t="shared" ca="1" si="733"/>
        <v>0</v>
      </c>
      <c r="S346" s="24">
        <f t="shared" ca="1" si="733"/>
        <v>0</v>
      </c>
      <c r="T346" s="24">
        <f t="shared" ca="1" si="733"/>
        <v>0</v>
      </c>
      <c r="U346" s="24">
        <f t="shared" ca="1" si="733"/>
        <v>0</v>
      </c>
      <c r="V346" s="24">
        <f t="shared" ca="1" si="733"/>
        <v>0</v>
      </c>
      <c r="W346" s="24">
        <f t="shared" ca="1" si="733"/>
        <v>0</v>
      </c>
      <c r="X346" s="24">
        <f t="shared" ca="1" si="733"/>
        <v>0</v>
      </c>
      <c r="Y346" s="24">
        <f t="shared" ca="1" si="733"/>
        <v>0</v>
      </c>
      <c r="Z346" s="24">
        <f t="shared" ca="1" si="733"/>
        <v>0</v>
      </c>
      <c r="AA346" s="24">
        <f t="shared" ca="1" si="733"/>
        <v>0</v>
      </c>
      <c r="AB346" s="24">
        <f t="shared" ca="1" si="733"/>
        <v>0</v>
      </c>
      <c r="AC346" s="24">
        <f t="shared" ca="1" si="733"/>
        <v>0</v>
      </c>
      <c r="AD346" s="24">
        <f t="shared" ca="1" si="733"/>
        <v>0</v>
      </c>
      <c r="AE346" s="24">
        <f t="shared" ca="1" si="733"/>
        <v>0</v>
      </c>
      <c r="AF346" s="24">
        <f t="shared" ca="1" si="733"/>
        <v>0</v>
      </c>
      <c r="AG346" s="24">
        <f t="shared" ca="1" si="733"/>
        <v>0</v>
      </c>
      <c r="AH346" s="24">
        <f t="shared" ca="1" si="733"/>
        <v>0</v>
      </c>
      <c r="AI346" s="24">
        <f t="shared" ca="1" si="733"/>
        <v>0</v>
      </c>
      <c r="AJ346" s="24">
        <f t="shared" ca="1" si="733"/>
        <v>0</v>
      </c>
      <c r="AK346" s="24">
        <f t="shared" ca="1" si="733"/>
        <v>0</v>
      </c>
      <c r="AL346" s="24">
        <f t="shared" ca="1" si="733"/>
        <v>0</v>
      </c>
      <c r="AM346" s="49">
        <f t="shared" ca="1" si="733"/>
        <v>0</v>
      </c>
      <c r="AS346" s="61"/>
      <c r="AT346" s="7" t="str">
        <f t="shared" si="702"/>
        <v>マルチ</v>
      </c>
      <c r="AU346" s="62"/>
      <c r="AW346" s="145"/>
      <c r="AX346" s="38"/>
      <c r="AY346" s="38"/>
      <c r="AZ346" s="38"/>
      <c r="BA346" s="38"/>
      <c r="BB346" s="38"/>
      <c r="BC346" s="38"/>
      <c r="BD346" s="38"/>
      <c r="BE346" s="38"/>
      <c r="BF346" s="38"/>
      <c r="BG346" s="38"/>
      <c r="BH346" s="38"/>
      <c r="BI346" s="38"/>
      <c r="BJ346" s="38"/>
      <c r="BK346" s="38"/>
      <c r="BL346" s="38"/>
      <c r="BM346" s="38"/>
      <c r="BN346" s="38"/>
      <c r="BO346" s="38"/>
      <c r="BP346" s="38"/>
      <c r="BQ346" s="38"/>
      <c r="BR346" s="38"/>
      <c r="BS346" s="38"/>
      <c r="BT346" s="38"/>
      <c r="BU346" s="38"/>
      <c r="BV346" s="38"/>
      <c r="BW346" s="38"/>
      <c r="BX346" s="38"/>
      <c r="BY346" s="38"/>
      <c r="BZ346" s="146"/>
      <c r="CB346" s="145"/>
      <c r="CC346" s="38"/>
      <c r="CD346" s="38"/>
      <c r="CE346" s="146"/>
      <c r="CG346" s="433">
        <v>0</v>
      </c>
      <c r="CH346" s="434">
        <v>0</v>
      </c>
      <c r="CI346" s="434">
        <v>0</v>
      </c>
      <c r="CJ346" s="435">
        <v>0</v>
      </c>
    </row>
    <row r="347" spans="1:88" x14ac:dyDescent="0.35">
      <c r="A347" s="48"/>
      <c r="B347" s="6"/>
      <c r="C347" s="6"/>
      <c r="D347" s="22" t="s">
        <v>2132</v>
      </c>
      <c r="E347" s="2" t="str">
        <f>E344</f>
        <v>MC</v>
      </c>
      <c r="F347" s="5"/>
      <c r="G347" s="5"/>
      <c r="H347" s="27" t="s">
        <v>2055</v>
      </c>
      <c r="I347" s="5"/>
      <c r="J347" s="550">
        <f>SUM(K347:AM349)</f>
        <v>0</v>
      </c>
      <c r="K347" s="29"/>
      <c r="L347" s="29"/>
      <c r="M347" s="29"/>
      <c r="N347" s="29"/>
      <c r="O347" s="29"/>
      <c r="P347" s="29"/>
      <c r="Q347" s="29"/>
      <c r="R347" s="29"/>
      <c r="S347" s="29"/>
      <c r="T347" s="29"/>
      <c r="U347" s="29"/>
      <c r="V347" s="29"/>
      <c r="W347" s="29"/>
      <c r="X347" s="29"/>
      <c r="Y347" s="29"/>
      <c r="Z347" s="29"/>
      <c r="AA347" s="29"/>
      <c r="AB347" s="29"/>
      <c r="AC347" s="29"/>
      <c r="AD347" s="29"/>
      <c r="AE347" s="29"/>
      <c r="AF347" s="29"/>
      <c r="AG347" s="29"/>
      <c r="AH347" s="29"/>
      <c r="AI347" s="29"/>
      <c r="AJ347" s="29"/>
      <c r="AK347" s="29"/>
      <c r="AL347" s="29"/>
      <c r="AM347" s="51"/>
      <c r="AS347" s="61"/>
      <c r="AT347" s="38"/>
      <c r="AU347" s="62"/>
      <c r="AW347" s="145"/>
      <c r="AX347" s="38"/>
      <c r="AY347" s="38"/>
      <c r="AZ347" s="38"/>
      <c r="BA347" s="38"/>
      <c r="BB347" s="38"/>
      <c r="BC347" s="38"/>
      <c r="BD347" s="38"/>
      <c r="BE347" s="38"/>
      <c r="BF347" s="38"/>
      <c r="BG347" s="38"/>
      <c r="BH347" s="38"/>
      <c r="BI347" s="38"/>
      <c r="BJ347" s="38"/>
      <c r="BK347" s="38"/>
      <c r="BL347" s="38"/>
      <c r="BM347" s="38"/>
      <c r="BN347" s="38"/>
      <c r="BO347" s="38"/>
      <c r="BP347" s="38"/>
      <c r="BQ347" s="38"/>
      <c r="BR347" s="38"/>
      <c r="BS347" s="38"/>
      <c r="BT347" s="38"/>
      <c r="BU347" s="38"/>
      <c r="BV347" s="38"/>
      <c r="BW347" s="38"/>
      <c r="BX347" s="38"/>
      <c r="BY347" s="38"/>
      <c r="BZ347" s="146"/>
      <c r="CB347" s="145"/>
      <c r="CC347" s="38"/>
      <c r="CD347" s="38"/>
      <c r="CE347" s="146"/>
      <c r="CG347" s="430"/>
      <c r="CH347" s="9"/>
      <c r="CI347" s="9"/>
      <c r="CJ347" s="431"/>
    </row>
    <row r="348" spans="1:88" x14ac:dyDescent="0.35">
      <c r="A348" s="48"/>
      <c r="B348" s="7"/>
      <c r="C348" s="7"/>
      <c r="D348" s="444" t="s">
        <v>2376</v>
      </c>
      <c r="E348" s="2" t="str">
        <f>E345</f>
        <v>溶接1</v>
      </c>
      <c r="F348" s="6"/>
      <c r="G348" s="6"/>
      <c r="H348" s="27" t="s">
        <v>2055</v>
      </c>
      <c r="I348" s="6"/>
      <c r="J348" s="551"/>
      <c r="K348" s="30"/>
      <c r="L348" s="30"/>
      <c r="M348" s="30"/>
      <c r="N348" s="30"/>
      <c r="O348" s="30"/>
      <c r="P348" s="30"/>
      <c r="Q348" s="30"/>
      <c r="R348" s="30"/>
      <c r="S348" s="30"/>
      <c r="T348" s="30"/>
      <c r="U348" s="30"/>
      <c r="V348" s="30"/>
      <c r="W348" s="30"/>
      <c r="X348" s="30"/>
      <c r="Y348" s="30"/>
      <c r="Z348" s="30"/>
      <c r="AA348" s="30"/>
      <c r="AB348" s="30"/>
      <c r="AC348" s="30"/>
      <c r="AD348" s="30"/>
      <c r="AE348" s="30"/>
      <c r="AF348" s="30"/>
      <c r="AG348" s="30"/>
      <c r="AH348" s="30"/>
      <c r="AI348" s="30"/>
      <c r="AJ348" s="30"/>
      <c r="AK348" s="30"/>
      <c r="AL348" s="30"/>
      <c r="AM348" s="52"/>
      <c r="AS348" s="61"/>
      <c r="AT348" s="38"/>
      <c r="AU348" s="62"/>
      <c r="AW348" s="145"/>
      <c r="AX348" s="38"/>
      <c r="AY348" s="38"/>
      <c r="AZ348" s="38"/>
      <c r="BA348" s="38"/>
      <c r="BB348" s="38"/>
      <c r="BC348" s="38"/>
      <c r="BD348" s="38"/>
      <c r="BE348" s="38"/>
      <c r="BF348" s="38"/>
      <c r="BG348" s="38"/>
      <c r="BH348" s="38"/>
      <c r="BI348" s="38"/>
      <c r="BJ348" s="38"/>
      <c r="BK348" s="38"/>
      <c r="BL348" s="38"/>
      <c r="BM348" s="38"/>
      <c r="BN348" s="38"/>
      <c r="BO348" s="38"/>
      <c r="BP348" s="38"/>
      <c r="BQ348" s="38"/>
      <c r="BR348" s="38"/>
      <c r="BS348" s="38"/>
      <c r="BT348" s="38"/>
      <c r="BU348" s="38"/>
      <c r="BV348" s="38"/>
      <c r="BW348" s="38"/>
      <c r="BX348" s="38"/>
      <c r="BY348" s="38"/>
      <c r="BZ348" s="146"/>
      <c r="CB348" s="145"/>
      <c r="CC348" s="38"/>
      <c r="CD348" s="38"/>
      <c r="CE348" s="146"/>
      <c r="CG348" s="430"/>
      <c r="CH348" s="9"/>
      <c r="CI348" s="9"/>
      <c r="CJ348" s="431"/>
    </row>
    <row r="349" spans="1:88" x14ac:dyDescent="0.35">
      <c r="A349" s="399">
        <f>COUNTIF(AT344:AT346,B349)</f>
        <v>1</v>
      </c>
      <c r="B349" s="308" t="str">
        <f>設定!$F$4</f>
        <v>MC</v>
      </c>
      <c r="C349" s="308" t="str">
        <f>IF(COUNTIF('PLAN-MC'!$AO$6:$AO$117,B349&amp;"_"&amp;A341&amp;"_"&amp;B341)&gt;0,"計画コード有",IF(COUNTIF('PLAN-MC'!$AO$6:$AO$117,B349&amp;"_"&amp;A341&amp;"_"&amp;B341)&gt;1,"ﾀﾞﾌﾞﾘ有","未反映"))</f>
        <v>計画コード有</v>
      </c>
      <c r="D349" s="7"/>
      <c r="E349" s="2" t="str">
        <f>E346</f>
        <v>マルチ</v>
      </c>
      <c r="F349" s="7"/>
      <c r="G349" s="7"/>
      <c r="H349" s="27" t="s">
        <v>2055</v>
      </c>
      <c r="I349" s="7"/>
      <c r="J349" s="552"/>
      <c r="K349" s="31"/>
      <c r="L349" s="31"/>
      <c r="M349" s="31"/>
      <c r="N349" s="31"/>
      <c r="O349" s="31"/>
      <c r="P349" s="31"/>
      <c r="Q349" s="31"/>
      <c r="R349" s="31"/>
      <c r="S349" s="31"/>
      <c r="T349" s="31"/>
      <c r="U349" s="31"/>
      <c r="V349" s="31"/>
      <c r="W349" s="31"/>
      <c r="X349" s="31"/>
      <c r="Y349" s="31"/>
      <c r="Z349" s="31"/>
      <c r="AA349" s="31"/>
      <c r="AB349" s="31"/>
      <c r="AC349" s="31"/>
      <c r="AD349" s="31"/>
      <c r="AE349" s="31"/>
      <c r="AF349" s="31"/>
      <c r="AG349" s="31"/>
      <c r="AH349" s="31"/>
      <c r="AI349" s="31"/>
      <c r="AJ349" s="31"/>
      <c r="AK349" s="31"/>
      <c r="AL349" s="31"/>
      <c r="AM349" s="53"/>
      <c r="AS349" s="61"/>
      <c r="AT349" s="38"/>
      <c r="AU349" s="62"/>
      <c r="AW349" s="145"/>
      <c r="AX349" s="38"/>
      <c r="AY349" s="38"/>
      <c r="AZ349" s="38"/>
      <c r="BA349" s="38"/>
      <c r="BB349" s="38"/>
      <c r="BC349" s="38"/>
      <c r="BD349" s="38"/>
      <c r="BE349" s="38"/>
      <c r="BF349" s="38"/>
      <c r="BG349" s="38"/>
      <c r="BH349" s="38"/>
      <c r="BI349" s="38"/>
      <c r="BJ349" s="38"/>
      <c r="BK349" s="38"/>
      <c r="BL349" s="38"/>
      <c r="BM349" s="38"/>
      <c r="BN349" s="38"/>
      <c r="BO349" s="38"/>
      <c r="BP349" s="38"/>
      <c r="BQ349" s="38"/>
      <c r="BR349" s="38"/>
      <c r="BS349" s="38"/>
      <c r="BT349" s="38"/>
      <c r="BU349" s="38"/>
      <c r="BV349" s="38"/>
      <c r="BW349" s="38"/>
      <c r="BX349" s="38"/>
      <c r="BY349" s="38"/>
      <c r="BZ349" s="146"/>
      <c r="CB349" s="145"/>
      <c r="CC349" s="38"/>
      <c r="CD349" s="38"/>
      <c r="CE349" s="146"/>
      <c r="CG349" s="430"/>
      <c r="CH349" s="9"/>
      <c r="CI349" s="9"/>
      <c r="CJ349" s="431"/>
    </row>
    <row r="350" spans="1:88" x14ac:dyDescent="0.35">
      <c r="A350" s="399">
        <f>COUNTIF(AT344:AT346,B350)</f>
        <v>1</v>
      </c>
      <c r="B350" s="308" t="str">
        <f>設定!$F$5</f>
        <v>溶接1</v>
      </c>
      <c r="C350" s="308" t="str">
        <f>IF(COUNTIF('PLAN-溶接1'!$AO$6:$AO$108,B350&amp;"_"&amp;A341&amp;"_"&amp;B341)&gt;0,"計画コード有",IF(COUNTIF('PLAN-溶接1'!$AO$6:$AO$108,B350&amp;"_"&amp;A341&amp;"_"&amp;B341)&gt;1,"ﾀﾞﾌﾞﾘ有","未反映"))</f>
        <v>計画コード有</v>
      </c>
      <c r="D350" s="22" t="s">
        <v>2133</v>
      </c>
      <c r="E350" s="2" t="str">
        <f>E344</f>
        <v>MC</v>
      </c>
      <c r="F350" s="5"/>
      <c r="G350" s="5"/>
      <c r="H350" s="27" t="s">
        <v>2055</v>
      </c>
      <c r="I350" s="5"/>
      <c r="J350" s="32">
        <f t="shared" ref="J350:J355" si="734">SUM(K350:AM350)</f>
        <v>0</v>
      </c>
      <c r="K350" s="441">
        <f>CB350</f>
        <v>0</v>
      </c>
      <c r="L350" s="441">
        <f t="shared" ref="L350:L352" si="735">CC350</f>
        <v>0</v>
      </c>
      <c r="M350" s="441">
        <f t="shared" ref="M350:M352" si="736">CD350</f>
        <v>0</v>
      </c>
      <c r="N350" s="441">
        <f t="shared" ref="N350:N352" si="737">CE350</f>
        <v>0</v>
      </c>
      <c r="O350" s="29"/>
      <c r="P350" s="29"/>
      <c r="Q350" s="29"/>
      <c r="R350" s="29"/>
      <c r="S350" s="29"/>
      <c r="T350" s="29"/>
      <c r="U350" s="29"/>
      <c r="V350" s="29"/>
      <c r="W350" s="29"/>
      <c r="X350" s="29"/>
      <c r="Y350" s="29"/>
      <c r="Z350" s="29"/>
      <c r="AA350" s="29"/>
      <c r="AB350" s="29"/>
      <c r="AC350" s="29"/>
      <c r="AD350" s="29"/>
      <c r="AE350" s="29"/>
      <c r="AF350" s="29"/>
      <c r="AG350" s="29"/>
      <c r="AH350" s="29"/>
      <c r="AI350" s="29"/>
      <c r="AJ350" s="29"/>
      <c r="AK350" s="29"/>
      <c r="AL350" s="29"/>
      <c r="AM350" s="51"/>
      <c r="AS350" s="61"/>
      <c r="AT350" s="38"/>
      <c r="AU350" s="62"/>
      <c r="AW350" s="145"/>
      <c r="AX350" s="38"/>
      <c r="AY350" s="38"/>
      <c r="AZ350" s="38"/>
      <c r="BA350" s="38"/>
      <c r="BB350" s="38"/>
      <c r="BC350" s="38"/>
      <c r="BD350" s="38"/>
      <c r="BE350" s="38"/>
      <c r="BF350" s="38"/>
      <c r="BG350" s="38"/>
      <c r="BH350" s="38"/>
      <c r="BI350" s="38"/>
      <c r="BJ350" s="38"/>
      <c r="BK350" s="38"/>
      <c r="BL350" s="38"/>
      <c r="BM350" s="38"/>
      <c r="BN350" s="38"/>
      <c r="BO350" s="38"/>
      <c r="BP350" s="38"/>
      <c r="BQ350" s="38"/>
      <c r="BR350" s="38"/>
      <c r="BS350" s="38"/>
      <c r="BT350" s="38"/>
      <c r="BU350" s="38"/>
      <c r="BV350" s="38"/>
      <c r="BW350" s="38"/>
      <c r="BX350" s="38"/>
      <c r="BY350" s="38"/>
      <c r="BZ350" s="146"/>
      <c r="CB350" s="427">
        <f t="shared" ref="CB350:CB352" si="738">CG347+CG350</f>
        <v>0</v>
      </c>
      <c r="CC350" s="428">
        <f t="shared" ref="CC350:CC352" si="739">CH347+CH350</f>
        <v>0</v>
      </c>
      <c r="CD350" s="428">
        <f t="shared" ref="CD350:CD352" si="740">CI347+CI350</f>
        <v>0</v>
      </c>
      <c r="CE350" s="429">
        <f t="shared" ref="CE350:CE352" si="741">CJ347+CJ350</f>
        <v>0</v>
      </c>
      <c r="CG350" s="430"/>
      <c r="CH350" s="9"/>
      <c r="CI350" s="9"/>
      <c r="CJ350" s="431"/>
    </row>
    <row r="351" spans="1:88" x14ac:dyDescent="0.35">
      <c r="A351" s="399">
        <f>COUNTIF(AT344:AT346,B351)</f>
        <v>1</v>
      </c>
      <c r="B351" s="308" t="str">
        <f>設定!$F$6</f>
        <v>マルチ</v>
      </c>
      <c r="C351" s="308" t="str">
        <f>IF(COUNTIF('PLAN-マルチ'!$AO$29:$AO$125,B351&amp;"_"&amp;A341&amp;"_"&amp;B341)&gt;0,"計画コード有",IF(COUNTIF('PLAN-マルチ'!$AO$29:$AO$125,B351&amp;"_"&amp;A341&amp;"_"&amp;B341)&gt;1,"ﾀﾞﾌﾞﾘ有","未反映"))</f>
        <v>未反映</v>
      </c>
      <c r="D351" s="445" t="s">
        <v>2377</v>
      </c>
      <c r="E351" s="2" t="str">
        <f>E345</f>
        <v>溶接1</v>
      </c>
      <c r="F351" s="6"/>
      <c r="G351" s="6"/>
      <c r="H351" s="27" t="s">
        <v>2055</v>
      </c>
      <c r="I351" s="6"/>
      <c r="J351" s="33">
        <f t="shared" si="734"/>
        <v>0</v>
      </c>
      <c r="K351" s="442">
        <f t="shared" ref="K351:K352" si="742">CB351</f>
        <v>0</v>
      </c>
      <c r="L351" s="442">
        <f t="shared" si="735"/>
        <v>0</v>
      </c>
      <c r="M351" s="442">
        <f t="shared" si="736"/>
        <v>0</v>
      </c>
      <c r="N351" s="442">
        <f t="shared" si="737"/>
        <v>0</v>
      </c>
      <c r="O351" s="30"/>
      <c r="P351" s="30"/>
      <c r="Q351" s="30"/>
      <c r="R351" s="30"/>
      <c r="S351" s="30"/>
      <c r="T351" s="30"/>
      <c r="U351" s="30"/>
      <c r="V351" s="30"/>
      <c r="W351" s="30"/>
      <c r="X351" s="30"/>
      <c r="Y351" s="30"/>
      <c r="Z351" s="30"/>
      <c r="AA351" s="30"/>
      <c r="AB351" s="30"/>
      <c r="AC351" s="30"/>
      <c r="AD351" s="30"/>
      <c r="AE351" s="30"/>
      <c r="AF351" s="30"/>
      <c r="AG351" s="30"/>
      <c r="AH351" s="30"/>
      <c r="AI351" s="30"/>
      <c r="AJ351" s="30"/>
      <c r="AK351" s="30"/>
      <c r="AL351" s="30"/>
      <c r="AM351" s="52"/>
      <c r="AS351" s="61"/>
      <c r="AT351" s="38"/>
      <c r="AU351" s="62"/>
      <c r="AW351" s="145"/>
      <c r="AX351" s="38"/>
      <c r="AY351" s="38"/>
      <c r="AZ351" s="38"/>
      <c r="BA351" s="38"/>
      <c r="BB351" s="38"/>
      <c r="BC351" s="38"/>
      <c r="BD351" s="38"/>
      <c r="BE351" s="38"/>
      <c r="BF351" s="38"/>
      <c r="BG351" s="38"/>
      <c r="BH351" s="38"/>
      <c r="BI351" s="38"/>
      <c r="BJ351" s="38"/>
      <c r="BK351" s="38"/>
      <c r="BL351" s="38"/>
      <c r="BM351" s="38"/>
      <c r="BN351" s="38"/>
      <c r="BO351" s="38"/>
      <c r="BP351" s="38"/>
      <c r="BQ351" s="38"/>
      <c r="BR351" s="38"/>
      <c r="BS351" s="38"/>
      <c r="BT351" s="38"/>
      <c r="BU351" s="38"/>
      <c r="BV351" s="38"/>
      <c r="BW351" s="38"/>
      <c r="BX351" s="38"/>
      <c r="BY351" s="38"/>
      <c r="BZ351" s="146"/>
      <c r="CB351" s="427">
        <f t="shared" si="738"/>
        <v>0</v>
      </c>
      <c r="CC351" s="428">
        <f t="shared" si="739"/>
        <v>0</v>
      </c>
      <c r="CD351" s="428">
        <f t="shared" si="740"/>
        <v>0</v>
      </c>
      <c r="CE351" s="429">
        <f t="shared" si="741"/>
        <v>0</v>
      </c>
      <c r="CG351" s="430"/>
      <c r="CH351" s="9"/>
      <c r="CI351" s="9"/>
      <c r="CJ351" s="431"/>
    </row>
    <row r="352" spans="1:88" x14ac:dyDescent="0.35">
      <c r="A352" s="399">
        <f>COUNTIF(AT344:AT346,B352)</f>
        <v>0</v>
      </c>
      <c r="B352" s="308" t="str">
        <f>設定!$F$7</f>
        <v>50号機</v>
      </c>
      <c r="C352" s="308" t="str">
        <f>IF(COUNTIF('PLAN-SUB'!$AO$6:$AO$87,B352&amp;"_"&amp;A341&amp;"_"&amp;B341)&gt;0,"計画コード有",IF(COUNTIF('PLAN-SUB'!$AO$6:$AO$87,B352&amp;"_"&amp;A341&amp;"_"&amp;B341)&gt;1,"ﾀﾞﾌﾞﾘ有","未反映"))</f>
        <v>未反映</v>
      </c>
      <c r="D352" s="7"/>
      <c r="E352" s="2" t="str">
        <f>E346</f>
        <v>マルチ</v>
      </c>
      <c r="F352" s="7"/>
      <c r="G352" s="7"/>
      <c r="H352" s="27" t="s">
        <v>2055</v>
      </c>
      <c r="I352" s="7"/>
      <c r="J352" s="34">
        <f t="shared" si="734"/>
        <v>0</v>
      </c>
      <c r="K352" s="443">
        <f t="shared" si="742"/>
        <v>0</v>
      </c>
      <c r="L352" s="443">
        <f t="shared" si="735"/>
        <v>0</v>
      </c>
      <c r="M352" s="443">
        <f t="shared" si="736"/>
        <v>0</v>
      </c>
      <c r="N352" s="443">
        <f t="shared" si="737"/>
        <v>0</v>
      </c>
      <c r="O352" s="31"/>
      <c r="P352" s="31"/>
      <c r="Q352" s="31"/>
      <c r="R352" s="31"/>
      <c r="S352" s="31"/>
      <c r="T352" s="31"/>
      <c r="U352" s="31"/>
      <c r="V352" s="31"/>
      <c r="W352" s="31"/>
      <c r="X352" s="31"/>
      <c r="Y352" s="31"/>
      <c r="Z352" s="31"/>
      <c r="AA352" s="31"/>
      <c r="AB352" s="31"/>
      <c r="AC352" s="31"/>
      <c r="AD352" s="31"/>
      <c r="AE352" s="31"/>
      <c r="AF352" s="31"/>
      <c r="AG352" s="31"/>
      <c r="AH352" s="31"/>
      <c r="AI352" s="31"/>
      <c r="AJ352" s="31"/>
      <c r="AK352" s="31"/>
      <c r="AL352" s="31"/>
      <c r="AM352" s="53"/>
      <c r="AS352" s="61"/>
      <c r="AT352" s="38"/>
      <c r="AU352" s="62"/>
      <c r="AW352" s="145"/>
      <c r="AX352" s="38"/>
      <c r="AY352" s="38"/>
      <c r="AZ352" s="38"/>
      <c r="BA352" s="38"/>
      <c r="BB352" s="38"/>
      <c r="BC352" s="38"/>
      <c r="BD352" s="38"/>
      <c r="BE352" s="38"/>
      <c r="BF352" s="38"/>
      <c r="BG352" s="38"/>
      <c r="BH352" s="38"/>
      <c r="BI352" s="38"/>
      <c r="BJ352" s="38"/>
      <c r="BK352" s="38"/>
      <c r="BL352" s="38"/>
      <c r="BM352" s="38"/>
      <c r="BN352" s="38"/>
      <c r="BO352" s="38"/>
      <c r="BP352" s="38"/>
      <c r="BQ352" s="38"/>
      <c r="BR352" s="38"/>
      <c r="BS352" s="38"/>
      <c r="BT352" s="38"/>
      <c r="BU352" s="38"/>
      <c r="BV352" s="38"/>
      <c r="BW352" s="38"/>
      <c r="BX352" s="38"/>
      <c r="BY352" s="38"/>
      <c r="BZ352" s="146"/>
      <c r="CB352" s="427">
        <f t="shared" si="738"/>
        <v>0</v>
      </c>
      <c r="CC352" s="428">
        <f t="shared" si="739"/>
        <v>0</v>
      </c>
      <c r="CD352" s="428">
        <f t="shared" si="740"/>
        <v>0</v>
      </c>
      <c r="CE352" s="429">
        <f t="shared" si="741"/>
        <v>0</v>
      </c>
      <c r="CG352" s="430"/>
      <c r="CH352" s="9"/>
      <c r="CI352" s="9"/>
      <c r="CJ352" s="431"/>
    </row>
    <row r="353" spans="1:88" x14ac:dyDescent="0.35">
      <c r="A353" s="399">
        <f>COUNTIF(AT344:AT346,B353)</f>
        <v>0</v>
      </c>
      <c r="B353" s="308" t="str">
        <f>設定!$F$8</f>
        <v>RF,S/A</v>
      </c>
      <c r="C353" s="308" t="str">
        <f>IF(COUNTIF('PLAN-SUB'!$AO$6:$AO$87,B353&amp;"_"&amp;A341&amp;"_"&amp;B341)&gt;0,"計画コード有",IF(COUNTIF('PLAN-SUB'!$AO$6:$AO$87,B353&amp;"_"&amp;A341&amp;"_"&amp;B341)&gt;1,"ﾀﾞﾌﾞﾘ有","未反映"))</f>
        <v>未反映</v>
      </c>
      <c r="D353" s="22" t="s">
        <v>2059</v>
      </c>
      <c r="E353" s="2" t="str">
        <f t="shared" ref="E353:G355" si="743">E344</f>
        <v>MC</v>
      </c>
      <c r="F353" s="43">
        <f t="shared" si="743"/>
        <v>140</v>
      </c>
      <c r="G353" s="28">
        <f t="shared" si="743"/>
        <v>174</v>
      </c>
      <c r="H353" s="5"/>
      <c r="I353" s="5"/>
      <c r="J353" s="32">
        <f t="shared" ca="1" si="734"/>
        <v>0</v>
      </c>
      <c r="K353" s="32">
        <f ca="1">K344+K347+K350</f>
        <v>0</v>
      </c>
      <c r="L353" s="32">
        <f ca="1">L344+L347+L350</f>
        <v>0</v>
      </c>
      <c r="M353" s="32">
        <f ca="1">M344+M347+M350</f>
        <v>0</v>
      </c>
      <c r="N353" s="32">
        <f ca="1">N344+N347+N350</f>
        <v>0</v>
      </c>
      <c r="O353" s="32">
        <f t="shared" ref="O353:AM353" ca="1" si="744">O344+O347+O350</f>
        <v>0</v>
      </c>
      <c r="P353" s="32">
        <f t="shared" ca="1" si="744"/>
        <v>0</v>
      </c>
      <c r="Q353" s="32">
        <f t="shared" ca="1" si="744"/>
        <v>0</v>
      </c>
      <c r="R353" s="32">
        <f t="shared" ca="1" si="744"/>
        <v>0</v>
      </c>
      <c r="S353" s="32">
        <f t="shared" ca="1" si="744"/>
        <v>0</v>
      </c>
      <c r="T353" s="32">
        <f t="shared" ca="1" si="744"/>
        <v>0</v>
      </c>
      <c r="U353" s="32">
        <f t="shared" ca="1" si="744"/>
        <v>0</v>
      </c>
      <c r="V353" s="32">
        <f t="shared" ca="1" si="744"/>
        <v>0</v>
      </c>
      <c r="W353" s="32">
        <f t="shared" ca="1" si="744"/>
        <v>0</v>
      </c>
      <c r="X353" s="32">
        <f t="shared" ca="1" si="744"/>
        <v>0</v>
      </c>
      <c r="Y353" s="32">
        <f t="shared" ca="1" si="744"/>
        <v>0</v>
      </c>
      <c r="Z353" s="32">
        <f t="shared" ca="1" si="744"/>
        <v>0</v>
      </c>
      <c r="AA353" s="32">
        <f t="shared" ca="1" si="744"/>
        <v>0</v>
      </c>
      <c r="AB353" s="32">
        <f t="shared" ca="1" si="744"/>
        <v>0</v>
      </c>
      <c r="AC353" s="32">
        <f t="shared" ca="1" si="744"/>
        <v>0</v>
      </c>
      <c r="AD353" s="32">
        <f t="shared" ca="1" si="744"/>
        <v>0</v>
      </c>
      <c r="AE353" s="32">
        <f t="shared" ca="1" si="744"/>
        <v>0</v>
      </c>
      <c r="AF353" s="32">
        <f t="shared" ca="1" si="744"/>
        <v>0</v>
      </c>
      <c r="AG353" s="32">
        <f t="shared" ca="1" si="744"/>
        <v>0</v>
      </c>
      <c r="AH353" s="32">
        <f t="shared" ca="1" si="744"/>
        <v>0</v>
      </c>
      <c r="AI353" s="32">
        <f t="shared" ca="1" si="744"/>
        <v>0</v>
      </c>
      <c r="AJ353" s="32">
        <f t="shared" ca="1" si="744"/>
        <v>0</v>
      </c>
      <c r="AK353" s="32">
        <f t="shared" ca="1" si="744"/>
        <v>0</v>
      </c>
      <c r="AL353" s="32">
        <f t="shared" ca="1" si="744"/>
        <v>0</v>
      </c>
      <c r="AM353" s="54">
        <f t="shared" ca="1" si="744"/>
        <v>0</v>
      </c>
      <c r="AS353" s="97" t="str">
        <f>$E353&amp;"_"&amp;$A341&amp;"_"&amp;$B341</f>
        <v>MC_50100MLC D000XA_CBU</v>
      </c>
      <c r="AT353" s="97" t="str">
        <f t="shared" ref="AT353" si="745">A345</f>
        <v>50100</v>
      </c>
      <c r="AU353" s="97" t="str">
        <f>A346</f>
        <v>MLC-D000</v>
      </c>
      <c r="AW353" s="147" t="str">
        <f>E353</f>
        <v>MC</v>
      </c>
      <c r="AX353" s="150">
        <f t="shared" ref="AX353:BG355" ca="1" si="746">K353*$G353</f>
        <v>0</v>
      </c>
      <c r="AY353" s="150">
        <f t="shared" ca="1" si="746"/>
        <v>0</v>
      </c>
      <c r="AZ353" s="150">
        <f t="shared" ca="1" si="746"/>
        <v>0</v>
      </c>
      <c r="BA353" s="150">
        <f t="shared" ca="1" si="746"/>
        <v>0</v>
      </c>
      <c r="BB353" s="150">
        <f t="shared" ca="1" si="746"/>
        <v>0</v>
      </c>
      <c r="BC353" s="150">
        <f t="shared" ca="1" si="746"/>
        <v>0</v>
      </c>
      <c r="BD353" s="150">
        <f t="shared" ca="1" si="746"/>
        <v>0</v>
      </c>
      <c r="BE353" s="150">
        <f t="shared" ca="1" si="746"/>
        <v>0</v>
      </c>
      <c r="BF353" s="150">
        <f t="shared" ca="1" si="746"/>
        <v>0</v>
      </c>
      <c r="BG353" s="150">
        <f t="shared" ca="1" si="746"/>
        <v>0</v>
      </c>
      <c r="BH353" s="150">
        <f t="shared" ref="BH353:BQ355" ca="1" si="747">U353*$G353</f>
        <v>0</v>
      </c>
      <c r="BI353" s="150">
        <f t="shared" ca="1" si="747"/>
        <v>0</v>
      </c>
      <c r="BJ353" s="150">
        <f t="shared" ca="1" si="747"/>
        <v>0</v>
      </c>
      <c r="BK353" s="150">
        <f t="shared" ca="1" si="747"/>
        <v>0</v>
      </c>
      <c r="BL353" s="150">
        <f t="shared" ca="1" si="747"/>
        <v>0</v>
      </c>
      <c r="BM353" s="150">
        <f t="shared" ca="1" si="747"/>
        <v>0</v>
      </c>
      <c r="BN353" s="150">
        <f t="shared" ca="1" si="747"/>
        <v>0</v>
      </c>
      <c r="BO353" s="150">
        <f t="shared" ca="1" si="747"/>
        <v>0</v>
      </c>
      <c r="BP353" s="150">
        <f t="shared" ca="1" si="747"/>
        <v>0</v>
      </c>
      <c r="BQ353" s="150">
        <f t="shared" ca="1" si="747"/>
        <v>0</v>
      </c>
      <c r="BR353" s="150">
        <f t="shared" ref="BR353:BZ355" ca="1" si="748">AE353*$G353</f>
        <v>0</v>
      </c>
      <c r="BS353" s="150">
        <f t="shared" ca="1" si="748"/>
        <v>0</v>
      </c>
      <c r="BT353" s="150">
        <f t="shared" ca="1" si="748"/>
        <v>0</v>
      </c>
      <c r="BU353" s="150">
        <f t="shared" ca="1" si="748"/>
        <v>0</v>
      </c>
      <c r="BV353" s="150">
        <f t="shared" ca="1" si="748"/>
        <v>0</v>
      </c>
      <c r="BW353" s="150">
        <f t="shared" ca="1" si="748"/>
        <v>0</v>
      </c>
      <c r="BX353" s="150">
        <f t="shared" ca="1" si="748"/>
        <v>0</v>
      </c>
      <c r="BY353" s="150">
        <f t="shared" ca="1" si="748"/>
        <v>0</v>
      </c>
      <c r="BZ353" s="151">
        <f t="shared" ca="1" si="748"/>
        <v>0</v>
      </c>
      <c r="CB353" s="145"/>
      <c r="CC353" s="38"/>
      <c r="CD353" s="38"/>
      <c r="CE353" s="146"/>
      <c r="CG353" s="433">
        <v>0</v>
      </c>
      <c r="CH353" s="434">
        <v>0</v>
      </c>
      <c r="CI353" s="434">
        <v>0</v>
      </c>
      <c r="CJ353" s="435">
        <v>0</v>
      </c>
    </row>
    <row r="354" spans="1:88" x14ac:dyDescent="0.35">
      <c r="A354" s="399">
        <f>COUNTIF(AT344:AT346,B354)</f>
        <v>0</v>
      </c>
      <c r="B354" s="308" t="str">
        <f>設定!$F$9</f>
        <v>T/T</v>
      </c>
      <c r="C354" s="308" t="str">
        <f>IF(COUNTIF('PLAN-SUB'!$AO$6:$AO$87,B354&amp;"_"&amp;A341&amp;"_"&amp;B341)&gt;0,"計画コード有",IF(COUNTIF('PLAN-SUB'!$AO$6:$AO$87,B354&amp;"_"&amp;A341&amp;"_"&amp;B341)&gt;1,"ﾀﾞﾌﾞﾘ有","未反映"))</f>
        <v>未反映</v>
      </c>
      <c r="D354" s="6"/>
      <c r="E354" s="2" t="str">
        <f t="shared" si="743"/>
        <v>溶接1</v>
      </c>
      <c r="F354" s="43">
        <f t="shared" si="743"/>
        <v>140</v>
      </c>
      <c r="G354" s="28">
        <f t="shared" si="743"/>
        <v>174</v>
      </c>
      <c r="H354" s="6"/>
      <c r="I354" s="6"/>
      <c r="J354" s="33">
        <f t="shared" ca="1" si="734"/>
        <v>0</v>
      </c>
      <c r="K354" s="33">
        <f t="shared" ref="K354:AM354" ca="1" si="749">K345+K348+K351</f>
        <v>0</v>
      </c>
      <c r="L354" s="33">
        <f t="shared" ca="1" si="749"/>
        <v>0</v>
      </c>
      <c r="M354" s="33">
        <f t="shared" ca="1" si="749"/>
        <v>0</v>
      </c>
      <c r="N354" s="33">
        <f t="shared" ca="1" si="749"/>
        <v>0</v>
      </c>
      <c r="O354" s="33">
        <f t="shared" ca="1" si="749"/>
        <v>0</v>
      </c>
      <c r="P354" s="33">
        <f t="shared" ca="1" si="749"/>
        <v>0</v>
      </c>
      <c r="Q354" s="33">
        <f t="shared" ca="1" si="749"/>
        <v>0</v>
      </c>
      <c r="R354" s="33">
        <f t="shared" ca="1" si="749"/>
        <v>0</v>
      </c>
      <c r="S354" s="33">
        <f t="shared" ca="1" si="749"/>
        <v>0</v>
      </c>
      <c r="T354" s="33">
        <f t="shared" ca="1" si="749"/>
        <v>0</v>
      </c>
      <c r="U354" s="33">
        <f t="shared" ca="1" si="749"/>
        <v>0</v>
      </c>
      <c r="V354" s="33">
        <f t="shared" ca="1" si="749"/>
        <v>0</v>
      </c>
      <c r="W354" s="33">
        <f t="shared" ca="1" si="749"/>
        <v>0</v>
      </c>
      <c r="X354" s="33">
        <f t="shared" ca="1" si="749"/>
        <v>0</v>
      </c>
      <c r="Y354" s="33">
        <f t="shared" ca="1" si="749"/>
        <v>0</v>
      </c>
      <c r="Z354" s="33">
        <f t="shared" ca="1" si="749"/>
        <v>0</v>
      </c>
      <c r="AA354" s="33">
        <f t="shared" ca="1" si="749"/>
        <v>0</v>
      </c>
      <c r="AB354" s="33">
        <f t="shared" ca="1" si="749"/>
        <v>0</v>
      </c>
      <c r="AC354" s="33">
        <f t="shared" ca="1" si="749"/>
        <v>0</v>
      </c>
      <c r="AD354" s="33">
        <f t="shared" ca="1" si="749"/>
        <v>0</v>
      </c>
      <c r="AE354" s="33">
        <f t="shared" ca="1" si="749"/>
        <v>0</v>
      </c>
      <c r="AF354" s="33">
        <f t="shared" ca="1" si="749"/>
        <v>0</v>
      </c>
      <c r="AG354" s="33">
        <f t="shared" ca="1" si="749"/>
        <v>0</v>
      </c>
      <c r="AH354" s="33">
        <f t="shared" ca="1" si="749"/>
        <v>0</v>
      </c>
      <c r="AI354" s="33">
        <f t="shared" ca="1" si="749"/>
        <v>0</v>
      </c>
      <c r="AJ354" s="33">
        <f t="shared" ca="1" si="749"/>
        <v>0</v>
      </c>
      <c r="AK354" s="33">
        <f t="shared" ca="1" si="749"/>
        <v>0</v>
      </c>
      <c r="AL354" s="33">
        <f t="shared" ca="1" si="749"/>
        <v>0</v>
      </c>
      <c r="AM354" s="55">
        <f t="shared" ca="1" si="749"/>
        <v>0</v>
      </c>
      <c r="AS354" s="98" t="str">
        <f>$E354&amp;"_"&amp;$A341&amp;"_"&amp;$B341</f>
        <v>溶接1_50100MLC D000XA_CBU</v>
      </c>
      <c r="AT354" s="98" t="str">
        <f t="shared" ref="AT354" si="750">A345</f>
        <v>50100</v>
      </c>
      <c r="AU354" s="98" t="str">
        <f>A346</f>
        <v>MLC-D000</v>
      </c>
      <c r="AW354" s="148" t="str">
        <f>E354</f>
        <v>溶接1</v>
      </c>
      <c r="AX354" s="152">
        <f t="shared" ca="1" si="746"/>
        <v>0</v>
      </c>
      <c r="AY354" s="152">
        <f t="shared" ca="1" si="746"/>
        <v>0</v>
      </c>
      <c r="AZ354" s="152">
        <f t="shared" ca="1" si="746"/>
        <v>0</v>
      </c>
      <c r="BA354" s="152">
        <f t="shared" ca="1" si="746"/>
        <v>0</v>
      </c>
      <c r="BB354" s="152">
        <f t="shared" ca="1" si="746"/>
        <v>0</v>
      </c>
      <c r="BC354" s="152">
        <f t="shared" ca="1" si="746"/>
        <v>0</v>
      </c>
      <c r="BD354" s="152">
        <f t="shared" ca="1" si="746"/>
        <v>0</v>
      </c>
      <c r="BE354" s="152">
        <f t="shared" ca="1" si="746"/>
        <v>0</v>
      </c>
      <c r="BF354" s="152">
        <f t="shared" ca="1" si="746"/>
        <v>0</v>
      </c>
      <c r="BG354" s="152">
        <f t="shared" ca="1" si="746"/>
        <v>0</v>
      </c>
      <c r="BH354" s="152">
        <f t="shared" ca="1" si="747"/>
        <v>0</v>
      </c>
      <c r="BI354" s="152">
        <f t="shared" ca="1" si="747"/>
        <v>0</v>
      </c>
      <c r="BJ354" s="152">
        <f t="shared" ca="1" si="747"/>
        <v>0</v>
      </c>
      <c r="BK354" s="152">
        <f t="shared" ca="1" si="747"/>
        <v>0</v>
      </c>
      <c r="BL354" s="152">
        <f t="shared" ca="1" si="747"/>
        <v>0</v>
      </c>
      <c r="BM354" s="152">
        <f t="shared" ca="1" si="747"/>
        <v>0</v>
      </c>
      <c r="BN354" s="152">
        <f t="shared" ca="1" si="747"/>
        <v>0</v>
      </c>
      <c r="BO354" s="152">
        <f t="shared" ca="1" si="747"/>
        <v>0</v>
      </c>
      <c r="BP354" s="152">
        <f t="shared" ca="1" si="747"/>
        <v>0</v>
      </c>
      <c r="BQ354" s="152">
        <f t="shared" ca="1" si="747"/>
        <v>0</v>
      </c>
      <c r="BR354" s="152">
        <f t="shared" ca="1" si="748"/>
        <v>0</v>
      </c>
      <c r="BS354" s="152">
        <f t="shared" ca="1" si="748"/>
        <v>0</v>
      </c>
      <c r="BT354" s="152">
        <f t="shared" ca="1" si="748"/>
        <v>0</v>
      </c>
      <c r="BU354" s="152">
        <f t="shared" ca="1" si="748"/>
        <v>0</v>
      </c>
      <c r="BV354" s="152">
        <f t="shared" ca="1" si="748"/>
        <v>0</v>
      </c>
      <c r="BW354" s="152">
        <f t="shared" ca="1" si="748"/>
        <v>0</v>
      </c>
      <c r="BX354" s="152">
        <f t="shared" ca="1" si="748"/>
        <v>0</v>
      </c>
      <c r="BY354" s="152">
        <f t="shared" ca="1" si="748"/>
        <v>0</v>
      </c>
      <c r="BZ354" s="153">
        <f t="shared" ca="1" si="748"/>
        <v>0</v>
      </c>
      <c r="CB354" s="145"/>
      <c r="CC354" s="38"/>
      <c r="CD354" s="38"/>
      <c r="CE354" s="146"/>
      <c r="CG354" s="433">
        <v>0</v>
      </c>
      <c r="CH354" s="434">
        <v>0</v>
      </c>
      <c r="CI354" s="434">
        <v>0</v>
      </c>
      <c r="CJ354" s="435">
        <v>0</v>
      </c>
    </row>
    <row r="355" spans="1:88" ht="15.5" thickBot="1" x14ac:dyDescent="0.4">
      <c r="A355" s="399">
        <f>COUNTIF(AT344:AT346,B355)</f>
        <v>0</v>
      </c>
      <c r="B355" s="309">
        <f>設定!$F$10</f>
        <v>0</v>
      </c>
      <c r="C355" s="309"/>
      <c r="D355" s="56"/>
      <c r="E355" s="2" t="str">
        <f t="shared" si="743"/>
        <v>マルチ</v>
      </c>
      <c r="F355" s="57">
        <f t="shared" si="743"/>
        <v>0</v>
      </c>
      <c r="G355" s="58">
        <f t="shared" si="743"/>
        <v>160</v>
      </c>
      <c r="H355" s="56"/>
      <c r="I355" s="56"/>
      <c r="J355" s="59">
        <f t="shared" ca="1" si="734"/>
        <v>0</v>
      </c>
      <c r="K355" s="59">
        <f t="shared" ref="K355:AM355" ca="1" si="751">K346+K349+K352</f>
        <v>0</v>
      </c>
      <c r="L355" s="59">
        <f t="shared" ca="1" si="751"/>
        <v>0</v>
      </c>
      <c r="M355" s="59">
        <f t="shared" ca="1" si="751"/>
        <v>0</v>
      </c>
      <c r="N355" s="59">
        <f t="shared" ca="1" si="751"/>
        <v>0</v>
      </c>
      <c r="O355" s="59">
        <f t="shared" ca="1" si="751"/>
        <v>0</v>
      </c>
      <c r="P355" s="59">
        <f t="shared" ca="1" si="751"/>
        <v>0</v>
      </c>
      <c r="Q355" s="59">
        <f t="shared" ca="1" si="751"/>
        <v>0</v>
      </c>
      <c r="R355" s="59">
        <f t="shared" ca="1" si="751"/>
        <v>0</v>
      </c>
      <c r="S355" s="59">
        <f t="shared" ca="1" si="751"/>
        <v>0</v>
      </c>
      <c r="T355" s="59">
        <f t="shared" ca="1" si="751"/>
        <v>0</v>
      </c>
      <c r="U355" s="59">
        <f t="shared" ca="1" si="751"/>
        <v>0</v>
      </c>
      <c r="V355" s="59">
        <f t="shared" ca="1" si="751"/>
        <v>0</v>
      </c>
      <c r="W355" s="59">
        <f t="shared" ca="1" si="751"/>
        <v>0</v>
      </c>
      <c r="X355" s="59">
        <f t="shared" ca="1" si="751"/>
        <v>0</v>
      </c>
      <c r="Y355" s="59">
        <f t="shared" ca="1" si="751"/>
        <v>0</v>
      </c>
      <c r="Z355" s="59">
        <f t="shared" ca="1" si="751"/>
        <v>0</v>
      </c>
      <c r="AA355" s="59">
        <f t="shared" ca="1" si="751"/>
        <v>0</v>
      </c>
      <c r="AB355" s="59">
        <f t="shared" ca="1" si="751"/>
        <v>0</v>
      </c>
      <c r="AC355" s="59">
        <f t="shared" ca="1" si="751"/>
        <v>0</v>
      </c>
      <c r="AD355" s="59">
        <f t="shared" ca="1" si="751"/>
        <v>0</v>
      </c>
      <c r="AE355" s="59">
        <f t="shared" ca="1" si="751"/>
        <v>0</v>
      </c>
      <c r="AF355" s="59">
        <f t="shared" ca="1" si="751"/>
        <v>0</v>
      </c>
      <c r="AG355" s="59">
        <f t="shared" ca="1" si="751"/>
        <v>0</v>
      </c>
      <c r="AH355" s="59">
        <f t="shared" ca="1" si="751"/>
        <v>0</v>
      </c>
      <c r="AI355" s="59">
        <f t="shared" ca="1" si="751"/>
        <v>0</v>
      </c>
      <c r="AJ355" s="59">
        <f t="shared" ca="1" si="751"/>
        <v>0</v>
      </c>
      <c r="AK355" s="59">
        <f t="shared" ca="1" si="751"/>
        <v>0</v>
      </c>
      <c r="AL355" s="59">
        <f t="shared" ca="1" si="751"/>
        <v>0</v>
      </c>
      <c r="AM355" s="60">
        <f t="shared" ca="1" si="751"/>
        <v>0</v>
      </c>
      <c r="AS355" s="99" t="str">
        <f>$E355&amp;"_"&amp;$A341&amp;"_"&amp;$B341</f>
        <v>マルチ_50100MLC D000XA_CBU</v>
      </c>
      <c r="AT355" s="99" t="str">
        <f t="shared" ref="AT355" si="752">A345</f>
        <v>50100</v>
      </c>
      <c r="AU355" s="99" t="str">
        <f>A346</f>
        <v>MLC-D000</v>
      </c>
      <c r="AW355" s="149" t="str">
        <f>E355</f>
        <v>マルチ</v>
      </c>
      <c r="AX355" s="154">
        <f t="shared" ca="1" si="746"/>
        <v>0</v>
      </c>
      <c r="AY355" s="154">
        <f t="shared" ca="1" si="746"/>
        <v>0</v>
      </c>
      <c r="AZ355" s="154">
        <f t="shared" ca="1" si="746"/>
        <v>0</v>
      </c>
      <c r="BA355" s="154">
        <f t="shared" ca="1" si="746"/>
        <v>0</v>
      </c>
      <c r="BB355" s="154">
        <f t="shared" ca="1" si="746"/>
        <v>0</v>
      </c>
      <c r="BC355" s="154">
        <f t="shared" ca="1" si="746"/>
        <v>0</v>
      </c>
      <c r="BD355" s="154">
        <f t="shared" ca="1" si="746"/>
        <v>0</v>
      </c>
      <c r="BE355" s="154">
        <f t="shared" ca="1" si="746"/>
        <v>0</v>
      </c>
      <c r="BF355" s="154">
        <f t="shared" ca="1" si="746"/>
        <v>0</v>
      </c>
      <c r="BG355" s="154">
        <f t="shared" ca="1" si="746"/>
        <v>0</v>
      </c>
      <c r="BH355" s="154">
        <f t="shared" ca="1" si="747"/>
        <v>0</v>
      </c>
      <c r="BI355" s="154">
        <f t="shared" ca="1" si="747"/>
        <v>0</v>
      </c>
      <c r="BJ355" s="154">
        <f t="shared" ca="1" si="747"/>
        <v>0</v>
      </c>
      <c r="BK355" s="154">
        <f t="shared" ca="1" si="747"/>
        <v>0</v>
      </c>
      <c r="BL355" s="154">
        <f t="shared" ca="1" si="747"/>
        <v>0</v>
      </c>
      <c r="BM355" s="154">
        <f t="shared" ca="1" si="747"/>
        <v>0</v>
      </c>
      <c r="BN355" s="154">
        <f t="shared" ca="1" si="747"/>
        <v>0</v>
      </c>
      <c r="BO355" s="154">
        <f t="shared" ca="1" si="747"/>
        <v>0</v>
      </c>
      <c r="BP355" s="154">
        <f t="shared" ca="1" si="747"/>
        <v>0</v>
      </c>
      <c r="BQ355" s="154">
        <f t="shared" ca="1" si="747"/>
        <v>0</v>
      </c>
      <c r="BR355" s="154">
        <f t="shared" ca="1" si="748"/>
        <v>0</v>
      </c>
      <c r="BS355" s="154">
        <f t="shared" ca="1" si="748"/>
        <v>0</v>
      </c>
      <c r="BT355" s="154">
        <f t="shared" ca="1" si="748"/>
        <v>0</v>
      </c>
      <c r="BU355" s="154">
        <f t="shared" ca="1" si="748"/>
        <v>0</v>
      </c>
      <c r="BV355" s="154">
        <f t="shared" ca="1" si="748"/>
        <v>0</v>
      </c>
      <c r="BW355" s="154">
        <f t="shared" ca="1" si="748"/>
        <v>0</v>
      </c>
      <c r="BX355" s="154">
        <f t="shared" ca="1" si="748"/>
        <v>0</v>
      </c>
      <c r="BY355" s="154">
        <f t="shared" ca="1" si="748"/>
        <v>0</v>
      </c>
      <c r="BZ355" s="155">
        <f t="shared" ca="1" si="748"/>
        <v>0</v>
      </c>
      <c r="CB355" s="422"/>
      <c r="CC355" s="423"/>
      <c r="CD355" s="423"/>
      <c r="CE355" s="424"/>
      <c r="CG355" s="436">
        <v>0</v>
      </c>
      <c r="CH355" s="437">
        <v>0</v>
      </c>
      <c r="CI355" s="437">
        <v>0</v>
      </c>
      <c r="CJ355" s="438">
        <v>0</v>
      </c>
    </row>
    <row r="356" spans="1:88" x14ac:dyDescent="0.35">
      <c r="A356" s="46" t="s">
        <v>2051</v>
      </c>
      <c r="B356" s="47" t="s">
        <v>2082</v>
      </c>
      <c r="C356" s="101" t="s">
        <v>2065</v>
      </c>
      <c r="D356" s="128"/>
      <c r="E356" s="129"/>
      <c r="F356" s="129" t="s">
        <v>2130</v>
      </c>
      <c r="G356" s="130" t="str">
        <f>IF($B356="CKD","CKD",_xlfn.XLOOKUP($A356,AF所要量!$AF$4:$AF$1001,AF所要量!$AG$4:$AG$1001,"",,))</f>
        <v>MULTI</v>
      </c>
      <c r="H356" s="131"/>
      <c r="I356" s="132">
        <f>SUM(K356:N356)</f>
        <v>100</v>
      </c>
      <c r="J356" s="132">
        <f>SUM(O356:AM356)</f>
        <v>43</v>
      </c>
      <c r="K356" s="439">
        <f>CB356</f>
        <v>0</v>
      </c>
      <c r="L356" s="439">
        <f t="shared" ref="L356:L357" si="753">CC356</f>
        <v>0</v>
      </c>
      <c r="M356" s="439">
        <f t="shared" ref="M356:M357" si="754">CD356</f>
        <v>50</v>
      </c>
      <c r="N356" s="439">
        <f t="shared" ref="N356:N357" si="755">CE356</f>
        <v>50</v>
      </c>
      <c r="O356" s="132">
        <f>SUMIF(AF所要量!$AK$4:$AK$1001,$AS356,AF所要量!E$4:E$1001)</f>
        <v>0</v>
      </c>
      <c r="P356" s="132">
        <f>SUMIF(AF所要量!$AK$4:$AK$1001,$AS356,AF所要量!F$4:F$1001)</f>
        <v>0</v>
      </c>
      <c r="Q356" s="132">
        <f>SUMIF(AF所要量!$AK$4:$AK$1001,$AS356,AF所要量!G$4:G$1001)</f>
        <v>0</v>
      </c>
      <c r="R356" s="132">
        <f>SUMIF(AF所要量!$AK$4:$AK$1001,$AS356,AF所要量!H$4:H$1001)</f>
        <v>0</v>
      </c>
      <c r="S356" s="132">
        <f>SUMIF(AF所要量!$AK$4:$AK$1001,$AS356,AF所要量!I$4:I$1001)</f>
        <v>0</v>
      </c>
      <c r="T356" s="132">
        <f>SUMIF(AF所要量!$AK$4:$AK$1001,$AS356,AF所要量!J$4:J$1001)</f>
        <v>0</v>
      </c>
      <c r="U356" s="132">
        <f>SUMIF(AF所要量!$AK$4:$AK$1001,$AS356,AF所要量!K$4:K$1001)</f>
        <v>0</v>
      </c>
      <c r="V356" s="132">
        <f>SUMIF(AF所要量!$AK$4:$AK$1001,$AS356,AF所要量!L$4:L$1001)</f>
        <v>0</v>
      </c>
      <c r="W356" s="132">
        <f>SUMIF(AF所要量!$AK$4:$AK$1001,$AS356,AF所要量!M$4:M$1001)</f>
        <v>0</v>
      </c>
      <c r="X356" s="132">
        <f>SUMIF(AF所要量!$AK$4:$AK$1001,$AS356,AF所要量!N$4:N$1001)</f>
        <v>0</v>
      </c>
      <c r="Y356" s="132">
        <f>SUMIF(AF所要量!$AK$4:$AK$1001,$AS356,AF所要量!O$4:O$1001)</f>
        <v>8</v>
      </c>
      <c r="Z356" s="132">
        <f>SUMIF(AF所要量!$AK$4:$AK$1001,$AS356,AF所要量!P$4:P$1001)</f>
        <v>25</v>
      </c>
      <c r="AA356" s="132">
        <f>SUMIF(AF所要量!$AK$4:$AK$1001,$AS356,AF所要量!Q$4:Q$1001)</f>
        <v>0</v>
      </c>
      <c r="AB356" s="132">
        <f>SUMIF(AF所要量!$AK$4:$AK$1001,$AS356,AF所要量!R$4:R$1001)</f>
        <v>10</v>
      </c>
      <c r="AC356" s="132">
        <f>SUMIF(AF所要量!$AK$4:$AK$1001,$AS356,AF所要量!S$4:S$1001)</f>
        <v>0</v>
      </c>
      <c r="AD356" s="132">
        <f>SUMIF(AF所要量!$AK$4:$AK$1001,$AS356,AF所要量!T$4:T$1001)</f>
        <v>0</v>
      </c>
      <c r="AE356" s="132">
        <f>SUMIF(AF所要量!$AK$4:$AK$1001,$AS356,AF所要量!U$4:U$1001)</f>
        <v>0</v>
      </c>
      <c r="AF356" s="132">
        <f>SUMIF(AF所要量!$AK$4:$AK$1001,$AS356,AF所要量!V$4:V$1001)</f>
        <v>0</v>
      </c>
      <c r="AG356" s="132">
        <f>SUMIF(AF所要量!$AK$4:$AK$1001,$AS356,AF所要量!W$4:W$1001)</f>
        <v>0</v>
      </c>
      <c r="AH356" s="132">
        <f>SUMIF(AF所要量!$AK$4:$AK$1001,$AS356,AF所要量!X$4:X$1001)</f>
        <v>0</v>
      </c>
      <c r="AI356" s="132">
        <f>SUMIF(AF所要量!$AK$4:$AK$1001,$AS356,AF所要量!Y$4:Y$1001)</f>
        <v>0</v>
      </c>
      <c r="AJ356" s="132">
        <f>SUMIF(AF所要量!$AK$4:$AK$1001,$AS356,AF所要量!Z$4:Z$1001)</f>
        <v>0</v>
      </c>
      <c r="AK356" s="132">
        <f>SUMIF(AF所要量!$AK$4:$AK$1001,$AS356,AF所要量!AA$4:AA$1001)</f>
        <v>0</v>
      </c>
      <c r="AL356" s="132">
        <f>SUMIF(AF所要量!$AK$4:$AK$1001,$AS356,AF所要量!AB$4:AB$1001)</f>
        <v>0</v>
      </c>
      <c r="AM356" s="133">
        <f>SUMIF(AF所要量!$AK$4:$AK$1001,$AS356,AF所要量!AC$4:AC$1001)</f>
        <v>0</v>
      </c>
      <c r="AS356" s="2" t="str">
        <f>$A356&amp;"_"&amp;$B356</f>
        <v>50100MLC D300XA_CBU</v>
      </c>
      <c r="AT356" s="96"/>
      <c r="AU356" s="63"/>
      <c r="AW356" s="142"/>
      <c r="AX356" s="143"/>
      <c r="AY356" s="143"/>
      <c r="AZ356" s="143"/>
      <c r="BA356" s="143"/>
      <c r="BB356" s="143"/>
      <c r="BC356" s="143"/>
      <c r="BD356" s="143"/>
      <c r="BE356" s="143"/>
      <c r="BF356" s="143"/>
      <c r="BG356" s="143"/>
      <c r="BH356" s="143"/>
      <c r="BI356" s="143"/>
      <c r="BJ356" s="143"/>
      <c r="BK356" s="143"/>
      <c r="BL356" s="143"/>
      <c r="BM356" s="143"/>
      <c r="BN356" s="143"/>
      <c r="BO356" s="143"/>
      <c r="BP356" s="143"/>
      <c r="BQ356" s="143"/>
      <c r="BR356" s="143"/>
      <c r="BS356" s="143"/>
      <c r="BT356" s="143"/>
      <c r="BU356" s="143"/>
      <c r="BV356" s="143"/>
      <c r="BW356" s="143"/>
      <c r="BX356" s="143"/>
      <c r="BY356" s="143"/>
      <c r="BZ356" s="144"/>
      <c r="CB356" s="425">
        <f t="shared" ref="CB356:CB357" si="756">CG356</f>
        <v>0</v>
      </c>
      <c r="CC356" s="271">
        <f t="shared" ref="CC356:CC357" si="757">CH356</f>
        <v>0</v>
      </c>
      <c r="CD356" s="271">
        <f t="shared" ref="CD356:CD357" si="758">CI356</f>
        <v>50</v>
      </c>
      <c r="CE356" s="272">
        <f t="shared" ref="CE356:CE357" si="759">CJ356</f>
        <v>50</v>
      </c>
      <c r="CG356" s="418">
        <v>0</v>
      </c>
      <c r="CH356" s="416">
        <v>0</v>
      </c>
      <c r="CI356" s="416">
        <v>50</v>
      </c>
      <c r="CJ356" s="419">
        <v>50</v>
      </c>
    </row>
    <row r="357" spans="1:88" x14ac:dyDescent="0.35">
      <c r="A357" s="119"/>
      <c r="B357" s="6"/>
      <c r="C357" s="120"/>
      <c r="D357" s="134"/>
      <c r="E357" s="135"/>
      <c r="F357" s="135"/>
      <c r="G357" s="136" t="str">
        <f>IF(B356="CKD","","SP")</f>
        <v>SP</v>
      </c>
      <c r="H357" s="137"/>
      <c r="I357" s="138">
        <f>SUM(K357:N357)</f>
        <v>0</v>
      </c>
      <c r="J357" s="138">
        <f>SUM(O357:AM357)</f>
        <v>0</v>
      </c>
      <c r="K357" s="440">
        <f t="shared" ref="K357" si="760">CB357</f>
        <v>0</v>
      </c>
      <c r="L357" s="440">
        <f t="shared" si="753"/>
        <v>0</v>
      </c>
      <c r="M357" s="440">
        <f t="shared" si="754"/>
        <v>0</v>
      </c>
      <c r="N357" s="440">
        <f t="shared" si="755"/>
        <v>0</v>
      </c>
      <c r="O357" s="138">
        <f>SUMIF(SP所要量!$AU$4:$AU$1001,$AS357,SP所要量!O$4:O$1001)</f>
        <v>0</v>
      </c>
      <c r="P357" s="138">
        <f>SUMIF(SP所要量!$AU$4:$AU$1001,$AS357,SP所要量!P$4:P$1001)</f>
        <v>0</v>
      </c>
      <c r="Q357" s="138">
        <f>SUMIF(SP所要量!$AU$4:$AU$1001,$AS357,SP所要量!Q$4:Q$1001)</f>
        <v>0</v>
      </c>
      <c r="R357" s="138">
        <f>SUMIF(SP所要量!$AU$4:$AU$1001,$AS357,SP所要量!R$4:R$1001)</f>
        <v>0</v>
      </c>
      <c r="S357" s="138">
        <f>SUMIF(SP所要量!$AU$4:$AU$1001,$AS357,SP所要量!S$4:S$1001)</f>
        <v>0</v>
      </c>
      <c r="T357" s="138">
        <f>SUMIF(SP所要量!$AU$4:$AU$1001,$AS357,SP所要量!T$4:T$1001)</f>
        <v>0</v>
      </c>
      <c r="U357" s="138">
        <f>SUMIF(SP所要量!$AU$4:$AU$1001,$AS357,SP所要量!U$4:U$1001)</f>
        <v>0</v>
      </c>
      <c r="V357" s="138">
        <f>SUMIF(SP所要量!$AU$4:$AU$1001,$AS357,SP所要量!V$4:V$1001)</f>
        <v>0</v>
      </c>
      <c r="W357" s="138">
        <f>SUMIF(SP所要量!$AU$4:$AU$1001,$AS357,SP所要量!W$4:W$1001)</f>
        <v>0</v>
      </c>
      <c r="X357" s="138">
        <f>SUMIF(SP所要量!$AU$4:$AU$1001,$AS357,SP所要量!X$4:X$1001)</f>
        <v>0</v>
      </c>
      <c r="Y357" s="138">
        <f>SUMIF(SP所要量!$AU$4:$AU$1001,$AS357,SP所要量!Y$4:Y$1001)</f>
        <v>0</v>
      </c>
      <c r="Z357" s="138">
        <f>SUMIF(SP所要量!$AU$4:$AU$1001,$AS357,SP所要量!Z$4:Z$1001)</f>
        <v>0</v>
      </c>
      <c r="AA357" s="138">
        <f>SUMIF(SP所要量!$AU$4:$AU$1001,$AS357,SP所要量!AA$4:AA$1001)</f>
        <v>0</v>
      </c>
      <c r="AB357" s="138">
        <f>SUMIF(SP所要量!$AU$4:$AU$1001,$AS357,SP所要量!AB$4:AB$1001)</f>
        <v>0</v>
      </c>
      <c r="AC357" s="138">
        <f>SUMIF(SP所要量!$AU$4:$AU$1001,$AS357,SP所要量!AC$4:AC$1001)</f>
        <v>0</v>
      </c>
      <c r="AD357" s="138">
        <f>SUMIF(SP所要量!$AU$4:$AU$1001,$AS357,SP所要量!AD$4:AD$1001)</f>
        <v>0</v>
      </c>
      <c r="AE357" s="138">
        <f>SUMIF(SP所要量!$AU$4:$AU$1001,$AS357,SP所要量!AE$4:AE$1001)</f>
        <v>0</v>
      </c>
      <c r="AF357" s="138">
        <f>SUMIF(SP所要量!$AU$4:$AU$1001,$AS357,SP所要量!AF$4:AF$1001)</f>
        <v>0</v>
      </c>
      <c r="AG357" s="138">
        <f>SUMIF(SP所要量!$AU$4:$AU$1001,$AS357,SP所要量!AG$4:AG$1001)</f>
        <v>0</v>
      </c>
      <c r="AH357" s="138">
        <f>SUMIF(SP所要量!$AU$4:$AU$1001,$AS357,SP所要量!AH$4:AH$1001)</f>
        <v>0</v>
      </c>
      <c r="AI357" s="138">
        <f>SUMIF(SP所要量!$AU$4:$AU$1001,$AS357,SP所要量!AI$4:AI$1001)</f>
        <v>0</v>
      </c>
      <c r="AJ357" s="138">
        <f>SUMIF(SP所要量!$AU$4:$AU$1001,$AS357,SP所要量!AJ$4:AJ$1001)</f>
        <v>0</v>
      </c>
      <c r="AK357" s="138">
        <f>SUMIF(SP所要量!$AU$4:$AU$1001,$AS357,SP所要量!AK$4:AK$1001)</f>
        <v>0</v>
      </c>
      <c r="AL357" s="138">
        <f>SUMIF(SP所要量!$AU$4:$AU$1001,$AS357,SP所要量!AL$4:AL$1001)</f>
        <v>0</v>
      </c>
      <c r="AM357" s="139">
        <f>SUMIF(SP所要量!$AU$4:$AU$1001,$AS357,SP所要量!AM$4:AM$1001)</f>
        <v>0</v>
      </c>
      <c r="AS357" s="2" t="str">
        <f>IF($B356="CKD",0,$A356&amp;"_"&amp;"SP")</f>
        <v>50100MLC D300XA_SP</v>
      </c>
      <c r="AT357" s="38"/>
      <c r="AU357" s="62"/>
      <c r="AW357" s="145"/>
      <c r="AX357" s="38"/>
      <c r="AY357" s="38"/>
      <c r="AZ357" s="38"/>
      <c r="BA357" s="38"/>
      <c r="BB357" s="38"/>
      <c r="BC357" s="38"/>
      <c r="BD357" s="38"/>
      <c r="BE357" s="38"/>
      <c r="BF357" s="38"/>
      <c r="BG357" s="38"/>
      <c r="BH357" s="38"/>
      <c r="BI357" s="38"/>
      <c r="BJ357" s="38"/>
      <c r="BK357" s="38"/>
      <c r="BL357" s="38"/>
      <c r="BM357" s="38"/>
      <c r="BN357" s="38"/>
      <c r="BO357" s="38"/>
      <c r="BP357" s="38"/>
      <c r="BQ357" s="38"/>
      <c r="BR357" s="38"/>
      <c r="BS357" s="38"/>
      <c r="BT357" s="38"/>
      <c r="BU357" s="38"/>
      <c r="BV357" s="38"/>
      <c r="BW357" s="38"/>
      <c r="BX357" s="38"/>
      <c r="BY357" s="38"/>
      <c r="BZ357" s="146"/>
      <c r="CB357" s="426">
        <f t="shared" si="756"/>
        <v>0</v>
      </c>
      <c r="CC357" s="273">
        <f t="shared" si="757"/>
        <v>0</v>
      </c>
      <c r="CD357" s="273">
        <f t="shared" si="758"/>
        <v>0</v>
      </c>
      <c r="CE357" s="274">
        <f t="shared" si="759"/>
        <v>0</v>
      </c>
      <c r="CG357" s="420">
        <v>0</v>
      </c>
      <c r="CH357" s="417">
        <v>0</v>
      </c>
      <c r="CI357" s="417">
        <v>0</v>
      </c>
      <c r="CJ357" s="421">
        <v>0</v>
      </c>
    </row>
    <row r="358" spans="1:88" x14ac:dyDescent="0.35">
      <c r="A358" s="119"/>
      <c r="B358" s="6"/>
      <c r="C358" s="120"/>
      <c r="D358" s="121"/>
      <c r="E358" s="115"/>
      <c r="F358" s="115"/>
      <c r="G358" s="116" t="s">
        <v>2131</v>
      </c>
      <c r="H358" s="117"/>
      <c r="I358" s="113">
        <f>SUM(K358:N358)</f>
        <v>100</v>
      </c>
      <c r="J358" s="126">
        <f>SUM(O358:AM358)</f>
        <v>43</v>
      </c>
      <c r="K358" s="113">
        <f>SUM(K356:K357)</f>
        <v>0</v>
      </c>
      <c r="L358" s="113">
        <f t="shared" ref="L358:AM358" si="761">SUM(L356:L357)</f>
        <v>0</v>
      </c>
      <c r="M358" s="113">
        <f t="shared" si="761"/>
        <v>50</v>
      </c>
      <c r="N358" s="113">
        <f t="shared" si="761"/>
        <v>50</v>
      </c>
      <c r="O358" s="122">
        <f t="shared" si="761"/>
        <v>0</v>
      </c>
      <c r="P358" s="113">
        <f t="shared" si="761"/>
        <v>0</v>
      </c>
      <c r="Q358" s="113">
        <f t="shared" si="761"/>
        <v>0</v>
      </c>
      <c r="R358" s="113">
        <f t="shared" si="761"/>
        <v>0</v>
      </c>
      <c r="S358" s="113">
        <f t="shared" si="761"/>
        <v>0</v>
      </c>
      <c r="T358" s="113">
        <f t="shared" si="761"/>
        <v>0</v>
      </c>
      <c r="U358" s="113">
        <f t="shared" si="761"/>
        <v>0</v>
      </c>
      <c r="V358" s="113">
        <f t="shared" si="761"/>
        <v>0</v>
      </c>
      <c r="W358" s="113">
        <f t="shared" si="761"/>
        <v>0</v>
      </c>
      <c r="X358" s="113">
        <f t="shared" si="761"/>
        <v>0</v>
      </c>
      <c r="Y358" s="113">
        <f t="shared" si="761"/>
        <v>8</v>
      </c>
      <c r="Z358" s="113">
        <f t="shared" si="761"/>
        <v>25</v>
      </c>
      <c r="AA358" s="113">
        <f t="shared" si="761"/>
        <v>0</v>
      </c>
      <c r="AB358" s="113">
        <f t="shared" si="761"/>
        <v>10</v>
      </c>
      <c r="AC358" s="113">
        <f t="shared" si="761"/>
        <v>0</v>
      </c>
      <c r="AD358" s="113">
        <f t="shared" si="761"/>
        <v>0</v>
      </c>
      <c r="AE358" s="113">
        <f t="shared" si="761"/>
        <v>0</v>
      </c>
      <c r="AF358" s="113">
        <f t="shared" si="761"/>
        <v>0</v>
      </c>
      <c r="AG358" s="113">
        <f t="shared" si="761"/>
        <v>0</v>
      </c>
      <c r="AH358" s="113">
        <f t="shared" si="761"/>
        <v>0</v>
      </c>
      <c r="AI358" s="113">
        <f t="shared" si="761"/>
        <v>0</v>
      </c>
      <c r="AJ358" s="113">
        <f t="shared" si="761"/>
        <v>0</v>
      </c>
      <c r="AK358" s="113">
        <f t="shared" si="761"/>
        <v>0</v>
      </c>
      <c r="AL358" s="113">
        <f t="shared" si="761"/>
        <v>0</v>
      </c>
      <c r="AM358" s="118">
        <f t="shared" si="761"/>
        <v>0</v>
      </c>
      <c r="AS358" s="61"/>
      <c r="AT358" s="38"/>
      <c r="AU358" s="62"/>
      <c r="AW358" s="145"/>
      <c r="AX358" s="38"/>
      <c r="AY358" s="38"/>
      <c r="AZ358" s="38"/>
      <c r="BA358" s="38"/>
      <c r="BB358" s="38"/>
      <c r="BC358" s="38"/>
      <c r="BD358" s="38"/>
      <c r="BE358" s="38"/>
      <c r="BF358" s="38"/>
      <c r="BG358" s="38"/>
      <c r="BH358" s="38"/>
      <c r="BI358" s="38"/>
      <c r="BJ358" s="38"/>
      <c r="BK358" s="38"/>
      <c r="BL358" s="38"/>
      <c r="BM358" s="38"/>
      <c r="BN358" s="38"/>
      <c r="BO358" s="38"/>
      <c r="BP358" s="38"/>
      <c r="BQ358" s="38"/>
      <c r="BR358" s="38"/>
      <c r="BS358" s="38"/>
      <c r="BT358" s="38"/>
      <c r="BU358" s="38"/>
      <c r="BV358" s="38"/>
      <c r="BW358" s="38"/>
      <c r="BX358" s="38"/>
      <c r="BY358" s="38"/>
      <c r="BZ358" s="146"/>
      <c r="CB358" s="145"/>
      <c r="CC358" s="38"/>
      <c r="CD358" s="38"/>
      <c r="CE358" s="146"/>
      <c r="CG358" s="433">
        <v>0</v>
      </c>
      <c r="CH358" s="434">
        <v>0</v>
      </c>
      <c r="CI358" s="434">
        <v>50</v>
      </c>
      <c r="CJ358" s="435">
        <v>50</v>
      </c>
    </row>
    <row r="359" spans="1:88" x14ac:dyDescent="0.35">
      <c r="A359" s="48" t="s">
        <v>2088</v>
      </c>
      <c r="B359" s="6"/>
      <c r="C359" s="6"/>
      <c r="D359" s="22" t="s">
        <v>2058</v>
      </c>
      <c r="E359" s="304" t="s">
        <v>20</v>
      </c>
      <c r="F359" s="42">
        <v>140</v>
      </c>
      <c r="G359" s="25">
        <v>174</v>
      </c>
      <c r="H359" s="21" t="s">
        <v>2067</v>
      </c>
      <c r="I359" s="26">
        <v>2</v>
      </c>
      <c r="J359" s="24">
        <f t="shared" ref="J359:J361" ca="1" si="762">SUM(K359:AM359)</f>
        <v>0</v>
      </c>
      <c r="K359" s="24">
        <f t="shared" ref="K359:AM359" ca="1" si="763">IF(AND($H359="優先L",$I359&gt;0),OFFSET(K358,0,$I359),0)</f>
        <v>0</v>
      </c>
      <c r="L359" s="24">
        <f t="shared" ca="1" si="763"/>
        <v>0</v>
      </c>
      <c r="M359" s="24">
        <f t="shared" ca="1" si="763"/>
        <v>0</v>
      </c>
      <c r="N359" s="24">
        <f t="shared" ca="1" si="763"/>
        <v>0</v>
      </c>
      <c r="O359" s="24">
        <f t="shared" ca="1" si="763"/>
        <v>0</v>
      </c>
      <c r="P359" s="24">
        <f t="shared" ca="1" si="763"/>
        <v>0</v>
      </c>
      <c r="Q359" s="24">
        <f t="shared" ca="1" si="763"/>
        <v>0</v>
      </c>
      <c r="R359" s="24">
        <f t="shared" ca="1" si="763"/>
        <v>0</v>
      </c>
      <c r="S359" s="24">
        <f t="shared" ca="1" si="763"/>
        <v>0</v>
      </c>
      <c r="T359" s="24">
        <f t="shared" ca="1" si="763"/>
        <v>0</v>
      </c>
      <c r="U359" s="24">
        <f t="shared" ca="1" si="763"/>
        <v>0</v>
      </c>
      <c r="V359" s="24">
        <f t="shared" ca="1" si="763"/>
        <v>0</v>
      </c>
      <c r="W359" s="24">
        <f t="shared" ca="1" si="763"/>
        <v>0</v>
      </c>
      <c r="X359" s="24">
        <f t="shared" ca="1" si="763"/>
        <v>0</v>
      </c>
      <c r="Y359" s="24">
        <f t="shared" ca="1" si="763"/>
        <v>0</v>
      </c>
      <c r="Z359" s="24">
        <f t="shared" ca="1" si="763"/>
        <v>0</v>
      </c>
      <c r="AA359" s="24">
        <f t="shared" ca="1" si="763"/>
        <v>0</v>
      </c>
      <c r="AB359" s="24">
        <f t="shared" ca="1" si="763"/>
        <v>0</v>
      </c>
      <c r="AC359" s="24">
        <f t="shared" ca="1" si="763"/>
        <v>0</v>
      </c>
      <c r="AD359" s="24">
        <f t="shared" ca="1" si="763"/>
        <v>0</v>
      </c>
      <c r="AE359" s="24">
        <f t="shared" ca="1" si="763"/>
        <v>0</v>
      </c>
      <c r="AF359" s="24">
        <f t="shared" ca="1" si="763"/>
        <v>0</v>
      </c>
      <c r="AG359" s="24">
        <f t="shared" ca="1" si="763"/>
        <v>0</v>
      </c>
      <c r="AH359" s="24">
        <f t="shared" ca="1" si="763"/>
        <v>0</v>
      </c>
      <c r="AI359" s="24">
        <f t="shared" ca="1" si="763"/>
        <v>0</v>
      </c>
      <c r="AJ359" s="24">
        <f t="shared" ca="1" si="763"/>
        <v>0</v>
      </c>
      <c r="AK359" s="24">
        <f t="shared" ca="1" si="763"/>
        <v>0</v>
      </c>
      <c r="AL359" s="24">
        <f t="shared" ca="1" si="763"/>
        <v>0</v>
      </c>
      <c r="AM359" s="49">
        <f t="shared" ca="1" si="763"/>
        <v>0</v>
      </c>
      <c r="AS359" s="61"/>
      <c r="AT359" s="5" t="str">
        <f t="shared" ref="AT359" si="764">IF(G359&gt;0,E359,"")</f>
        <v>MC</v>
      </c>
      <c r="AU359" s="62"/>
      <c r="AW359" s="145"/>
      <c r="AX359" s="38"/>
      <c r="AY359" s="38"/>
      <c r="AZ359" s="38"/>
      <c r="BA359" s="38"/>
      <c r="BB359" s="38"/>
      <c r="BC359" s="38"/>
      <c r="BD359" s="38"/>
      <c r="BE359" s="38"/>
      <c r="BF359" s="38"/>
      <c r="BG359" s="38"/>
      <c r="BH359" s="38"/>
      <c r="BI359" s="38"/>
      <c r="BJ359" s="38"/>
      <c r="BK359" s="38"/>
      <c r="BL359" s="38"/>
      <c r="BM359" s="38"/>
      <c r="BN359" s="38"/>
      <c r="BO359" s="38"/>
      <c r="BP359" s="38"/>
      <c r="BQ359" s="38"/>
      <c r="BR359" s="38"/>
      <c r="BS359" s="38"/>
      <c r="BT359" s="38"/>
      <c r="BU359" s="38"/>
      <c r="BV359" s="38"/>
      <c r="BW359" s="38"/>
      <c r="BX359" s="38"/>
      <c r="BY359" s="38"/>
      <c r="BZ359" s="146"/>
      <c r="CB359" s="145"/>
      <c r="CC359" s="38"/>
      <c r="CD359" s="38"/>
      <c r="CE359" s="146"/>
      <c r="CG359" s="433">
        <v>0</v>
      </c>
      <c r="CH359" s="434">
        <v>0</v>
      </c>
      <c r="CI359" s="434">
        <v>0</v>
      </c>
      <c r="CJ359" s="435">
        <v>0</v>
      </c>
    </row>
    <row r="360" spans="1:88" x14ac:dyDescent="0.35">
      <c r="A360" s="50" t="str">
        <f>MID(A356,1,5)</f>
        <v>50100</v>
      </c>
      <c r="B360" s="6"/>
      <c r="C360" s="6"/>
      <c r="D360" s="6"/>
      <c r="E360" s="304" t="s">
        <v>78</v>
      </c>
      <c r="F360" s="42">
        <v>140</v>
      </c>
      <c r="G360" s="25">
        <v>174</v>
      </c>
      <c r="H360" s="21" t="s">
        <v>2052</v>
      </c>
      <c r="I360" s="26">
        <v>2</v>
      </c>
      <c r="J360" s="24">
        <f t="shared" ca="1" si="762"/>
        <v>143</v>
      </c>
      <c r="K360" s="24">
        <f t="shared" ref="K360:AM360" ca="1" si="765">IF(AND($H360="優先L",$I360&gt;0),OFFSET(K358,0,$I360),0)</f>
        <v>50</v>
      </c>
      <c r="L360" s="24">
        <f t="shared" ca="1" si="765"/>
        <v>50</v>
      </c>
      <c r="M360" s="24">
        <f t="shared" ca="1" si="765"/>
        <v>0</v>
      </c>
      <c r="N360" s="24">
        <f t="shared" ca="1" si="765"/>
        <v>0</v>
      </c>
      <c r="O360" s="24">
        <f t="shared" ca="1" si="765"/>
        <v>0</v>
      </c>
      <c r="P360" s="24">
        <f t="shared" ca="1" si="765"/>
        <v>0</v>
      </c>
      <c r="Q360" s="24">
        <f t="shared" ca="1" si="765"/>
        <v>0</v>
      </c>
      <c r="R360" s="24">
        <f t="shared" ca="1" si="765"/>
        <v>0</v>
      </c>
      <c r="S360" s="24">
        <f t="shared" ca="1" si="765"/>
        <v>0</v>
      </c>
      <c r="T360" s="24">
        <f t="shared" ca="1" si="765"/>
        <v>0</v>
      </c>
      <c r="U360" s="24">
        <f t="shared" ca="1" si="765"/>
        <v>0</v>
      </c>
      <c r="V360" s="24">
        <f t="shared" ca="1" si="765"/>
        <v>0</v>
      </c>
      <c r="W360" s="24">
        <f t="shared" ca="1" si="765"/>
        <v>8</v>
      </c>
      <c r="X360" s="24">
        <f t="shared" ca="1" si="765"/>
        <v>25</v>
      </c>
      <c r="Y360" s="24">
        <f t="shared" ca="1" si="765"/>
        <v>0</v>
      </c>
      <c r="Z360" s="24">
        <f t="shared" ca="1" si="765"/>
        <v>10</v>
      </c>
      <c r="AA360" s="24">
        <f t="shared" ca="1" si="765"/>
        <v>0</v>
      </c>
      <c r="AB360" s="24">
        <f t="shared" ca="1" si="765"/>
        <v>0</v>
      </c>
      <c r="AC360" s="24">
        <f t="shared" ca="1" si="765"/>
        <v>0</v>
      </c>
      <c r="AD360" s="24">
        <f t="shared" ca="1" si="765"/>
        <v>0</v>
      </c>
      <c r="AE360" s="24">
        <f t="shared" ca="1" si="765"/>
        <v>0</v>
      </c>
      <c r="AF360" s="24">
        <f t="shared" ca="1" si="765"/>
        <v>0</v>
      </c>
      <c r="AG360" s="24">
        <f t="shared" ca="1" si="765"/>
        <v>0</v>
      </c>
      <c r="AH360" s="24">
        <f t="shared" ca="1" si="765"/>
        <v>0</v>
      </c>
      <c r="AI360" s="24">
        <f t="shared" ca="1" si="765"/>
        <v>0</v>
      </c>
      <c r="AJ360" s="24">
        <f t="shared" ca="1" si="765"/>
        <v>0</v>
      </c>
      <c r="AK360" s="24">
        <f t="shared" ca="1" si="765"/>
        <v>0</v>
      </c>
      <c r="AL360" s="24">
        <f t="shared" ca="1" si="765"/>
        <v>0</v>
      </c>
      <c r="AM360" s="49">
        <f t="shared" ca="1" si="765"/>
        <v>0</v>
      </c>
      <c r="AS360" s="61"/>
      <c r="AT360" s="6" t="str">
        <f t="shared" si="702"/>
        <v>溶接1</v>
      </c>
      <c r="AU360" s="62"/>
      <c r="AW360" s="145"/>
      <c r="AX360" s="38"/>
      <c r="AY360" s="38"/>
      <c r="AZ360" s="38"/>
      <c r="BA360" s="38"/>
      <c r="BB360" s="38"/>
      <c r="BC360" s="38"/>
      <c r="BD360" s="38"/>
      <c r="BE360" s="38"/>
      <c r="BF360" s="38"/>
      <c r="BG360" s="38"/>
      <c r="BH360" s="38"/>
      <c r="BI360" s="38"/>
      <c r="BJ360" s="38"/>
      <c r="BK360" s="38"/>
      <c r="BL360" s="38"/>
      <c r="BM360" s="38"/>
      <c r="BN360" s="38"/>
      <c r="BO360" s="38"/>
      <c r="BP360" s="38"/>
      <c r="BQ360" s="38"/>
      <c r="BR360" s="38"/>
      <c r="BS360" s="38"/>
      <c r="BT360" s="38"/>
      <c r="BU360" s="38"/>
      <c r="BV360" s="38"/>
      <c r="BW360" s="38"/>
      <c r="BX360" s="38"/>
      <c r="BY360" s="38"/>
      <c r="BZ360" s="146"/>
      <c r="CB360" s="145"/>
      <c r="CC360" s="38"/>
      <c r="CD360" s="38"/>
      <c r="CE360" s="146"/>
      <c r="CG360" s="433">
        <v>50</v>
      </c>
      <c r="CH360" s="434">
        <v>50</v>
      </c>
      <c r="CI360" s="434">
        <v>0</v>
      </c>
      <c r="CJ360" s="435">
        <v>0</v>
      </c>
    </row>
    <row r="361" spans="1:88" x14ac:dyDescent="0.35">
      <c r="A361" s="50" t="str">
        <f>MID(A356,6,3)&amp;"-"&amp;MID(A356,10,4)</f>
        <v>MLC-D300</v>
      </c>
      <c r="B361" s="6"/>
      <c r="C361" s="6"/>
      <c r="D361" s="7"/>
      <c r="E361" s="304" t="s">
        <v>79</v>
      </c>
      <c r="F361" s="42"/>
      <c r="G361" s="25">
        <v>160</v>
      </c>
      <c r="H361" s="21"/>
      <c r="I361" s="26">
        <v>2</v>
      </c>
      <c r="J361" s="24">
        <f t="shared" ca="1" si="762"/>
        <v>0</v>
      </c>
      <c r="K361" s="24">
        <f t="shared" ref="K361:AM361" ca="1" si="766">IF(AND($H361="優先L",$I361&gt;0),OFFSET(K358,0,$I361),0)</f>
        <v>0</v>
      </c>
      <c r="L361" s="24">
        <f t="shared" ca="1" si="766"/>
        <v>0</v>
      </c>
      <c r="M361" s="24">
        <f t="shared" ca="1" si="766"/>
        <v>0</v>
      </c>
      <c r="N361" s="24">
        <f t="shared" ca="1" si="766"/>
        <v>0</v>
      </c>
      <c r="O361" s="24">
        <f t="shared" ca="1" si="766"/>
        <v>0</v>
      </c>
      <c r="P361" s="24">
        <f t="shared" ca="1" si="766"/>
        <v>0</v>
      </c>
      <c r="Q361" s="24">
        <f t="shared" ca="1" si="766"/>
        <v>0</v>
      </c>
      <c r="R361" s="24">
        <f t="shared" ca="1" si="766"/>
        <v>0</v>
      </c>
      <c r="S361" s="24">
        <f t="shared" ca="1" si="766"/>
        <v>0</v>
      </c>
      <c r="T361" s="24">
        <f t="shared" ca="1" si="766"/>
        <v>0</v>
      </c>
      <c r="U361" s="24">
        <f t="shared" ca="1" si="766"/>
        <v>0</v>
      </c>
      <c r="V361" s="24">
        <f t="shared" ca="1" si="766"/>
        <v>0</v>
      </c>
      <c r="W361" s="24">
        <f t="shared" ca="1" si="766"/>
        <v>0</v>
      </c>
      <c r="X361" s="24">
        <f t="shared" ca="1" si="766"/>
        <v>0</v>
      </c>
      <c r="Y361" s="24">
        <f t="shared" ca="1" si="766"/>
        <v>0</v>
      </c>
      <c r="Z361" s="24">
        <f t="shared" ca="1" si="766"/>
        <v>0</v>
      </c>
      <c r="AA361" s="24">
        <f t="shared" ca="1" si="766"/>
        <v>0</v>
      </c>
      <c r="AB361" s="24">
        <f t="shared" ca="1" si="766"/>
        <v>0</v>
      </c>
      <c r="AC361" s="24">
        <f t="shared" ca="1" si="766"/>
        <v>0</v>
      </c>
      <c r="AD361" s="24">
        <f t="shared" ca="1" si="766"/>
        <v>0</v>
      </c>
      <c r="AE361" s="24">
        <f t="shared" ca="1" si="766"/>
        <v>0</v>
      </c>
      <c r="AF361" s="24">
        <f t="shared" ca="1" si="766"/>
        <v>0</v>
      </c>
      <c r="AG361" s="24">
        <f t="shared" ca="1" si="766"/>
        <v>0</v>
      </c>
      <c r="AH361" s="24">
        <f t="shared" ca="1" si="766"/>
        <v>0</v>
      </c>
      <c r="AI361" s="24">
        <f t="shared" ca="1" si="766"/>
        <v>0</v>
      </c>
      <c r="AJ361" s="24">
        <f t="shared" ca="1" si="766"/>
        <v>0</v>
      </c>
      <c r="AK361" s="24">
        <f t="shared" ca="1" si="766"/>
        <v>0</v>
      </c>
      <c r="AL361" s="24">
        <f t="shared" ca="1" si="766"/>
        <v>0</v>
      </c>
      <c r="AM361" s="49">
        <f t="shared" ca="1" si="766"/>
        <v>0</v>
      </c>
      <c r="AS361" s="61"/>
      <c r="AT361" s="7" t="str">
        <f t="shared" si="702"/>
        <v>マルチ</v>
      </c>
      <c r="AU361" s="62"/>
      <c r="AW361" s="145"/>
      <c r="AX361" s="38"/>
      <c r="AY361" s="38"/>
      <c r="AZ361" s="38"/>
      <c r="BA361" s="38"/>
      <c r="BB361" s="38"/>
      <c r="BC361" s="38"/>
      <c r="BD361" s="38"/>
      <c r="BE361" s="38"/>
      <c r="BF361" s="38"/>
      <c r="BG361" s="38"/>
      <c r="BH361" s="38"/>
      <c r="BI361" s="38"/>
      <c r="BJ361" s="38"/>
      <c r="BK361" s="38"/>
      <c r="BL361" s="38"/>
      <c r="BM361" s="38"/>
      <c r="BN361" s="38"/>
      <c r="BO361" s="38"/>
      <c r="BP361" s="38"/>
      <c r="BQ361" s="38"/>
      <c r="BR361" s="38"/>
      <c r="BS361" s="38"/>
      <c r="BT361" s="38"/>
      <c r="BU361" s="38"/>
      <c r="BV361" s="38"/>
      <c r="BW361" s="38"/>
      <c r="BX361" s="38"/>
      <c r="BY361" s="38"/>
      <c r="BZ361" s="146"/>
      <c r="CB361" s="145"/>
      <c r="CC361" s="38"/>
      <c r="CD361" s="38"/>
      <c r="CE361" s="146"/>
      <c r="CG361" s="433">
        <v>0</v>
      </c>
      <c r="CH361" s="434">
        <v>0</v>
      </c>
      <c r="CI361" s="434">
        <v>0</v>
      </c>
      <c r="CJ361" s="435">
        <v>0</v>
      </c>
    </row>
    <row r="362" spans="1:88" x14ac:dyDescent="0.35">
      <c r="A362" s="48"/>
      <c r="B362" s="6"/>
      <c r="C362" s="6"/>
      <c r="D362" s="22" t="s">
        <v>2132</v>
      </c>
      <c r="E362" s="2" t="str">
        <f>E359</f>
        <v>MC</v>
      </c>
      <c r="F362" s="5"/>
      <c r="G362" s="5"/>
      <c r="H362" s="27" t="s">
        <v>2055</v>
      </c>
      <c r="I362" s="5"/>
      <c r="J362" s="550">
        <f>SUM(K362:AM364)</f>
        <v>0</v>
      </c>
      <c r="K362" s="29"/>
      <c r="L362" s="29"/>
      <c r="M362" s="29"/>
      <c r="N362" s="29"/>
      <c r="O362" s="29"/>
      <c r="P362" s="29"/>
      <c r="Q362" s="29"/>
      <c r="R362" s="29"/>
      <c r="S362" s="29"/>
      <c r="T362" s="29"/>
      <c r="U362" s="29"/>
      <c r="V362" s="29"/>
      <c r="W362" s="29">
        <v>8</v>
      </c>
      <c r="X362" s="29">
        <v>25</v>
      </c>
      <c r="Y362" s="29">
        <v>10</v>
      </c>
      <c r="Z362" s="29"/>
      <c r="AA362" s="29"/>
      <c r="AB362" s="29"/>
      <c r="AC362" s="29"/>
      <c r="AD362" s="29"/>
      <c r="AE362" s="29"/>
      <c r="AF362" s="29"/>
      <c r="AG362" s="29"/>
      <c r="AH362" s="29"/>
      <c r="AI362" s="29"/>
      <c r="AJ362" s="29"/>
      <c r="AK362" s="29"/>
      <c r="AL362" s="29"/>
      <c r="AM362" s="51"/>
      <c r="AS362" s="61"/>
      <c r="AT362" s="38"/>
      <c r="AU362" s="62"/>
      <c r="AW362" s="145"/>
      <c r="AX362" s="38"/>
      <c r="AY362" s="38"/>
      <c r="AZ362" s="38"/>
      <c r="BA362" s="38"/>
      <c r="BB362" s="38"/>
      <c r="BC362" s="38"/>
      <c r="BD362" s="38"/>
      <c r="BE362" s="38"/>
      <c r="BF362" s="38"/>
      <c r="BG362" s="38"/>
      <c r="BH362" s="38"/>
      <c r="BI362" s="38"/>
      <c r="BJ362" s="38"/>
      <c r="BK362" s="38"/>
      <c r="BL362" s="38"/>
      <c r="BM362" s="38"/>
      <c r="BN362" s="38"/>
      <c r="BO362" s="38"/>
      <c r="BP362" s="38"/>
      <c r="BQ362" s="38"/>
      <c r="BR362" s="38"/>
      <c r="BS362" s="38"/>
      <c r="BT362" s="38"/>
      <c r="BU362" s="38"/>
      <c r="BV362" s="38"/>
      <c r="BW362" s="38"/>
      <c r="BX362" s="38"/>
      <c r="BY362" s="38"/>
      <c r="BZ362" s="146"/>
      <c r="CB362" s="145"/>
      <c r="CC362" s="38"/>
      <c r="CD362" s="38"/>
      <c r="CE362" s="146"/>
      <c r="CG362" s="430"/>
      <c r="CH362" s="9"/>
      <c r="CI362" s="9"/>
      <c r="CJ362" s="431"/>
    </row>
    <row r="363" spans="1:88" x14ac:dyDescent="0.35">
      <c r="A363" s="48"/>
      <c r="B363" s="7"/>
      <c r="C363" s="7"/>
      <c r="D363" s="444" t="s">
        <v>2376</v>
      </c>
      <c r="E363" s="2" t="str">
        <f>E360</f>
        <v>溶接1</v>
      </c>
      <c r="F363" s="6"/>
      <c r="G363" s="6"/>
      <c r="H363" s="27" t="s">
        <v>2055</v>
      </c>
      <c r="I363" s="6"/>
      <c r="J363" s="551"/>
      <c r="K363" s="30">
        <v>50</v>
      </c>
      <c r="L363" s="30">
        <v>-50</v>
      </c>
      <c r="M363" s="30"/>
      <c r="N363" s="30"/>
      <c r="O363" s="30"/>
      <c r="P363" s="30"/>
      <c r="Q363" s="30"/>
      <c r="R363" s="30"/>
      <c r="S363" s="30"/>
      <c r="T363" s="30"/>
      <c r="U363" s="30"/>
      <c r="V363" s="30"/>
      <c r="W363" s="30">
        <v>-8</v>
      </c>
      <c r="X363" s="30">
        <v>-25</v>
      </c>
      <c r="Y363" s="30"/>
      <c r="Z363" s="30">
        <v>-10</v>
      </c>
      <c r="AA363" s="30"/>
      <c r="AB363" s="30"/>
      <c r="AC363" s="30"/>
      <c r="AD363" s="30"/>
      <c r="AE363" s="30"/>
      <c r="AF363" s="30"/>
      <c r="AG363" s="30"/>
      <c r="AH363" s="30"/>
      <c r="AI363" s="30"/>
      <c r="AJ363" s="30"/>
      <c r="AK363" s="30"/>
      <c r="AL363" s="30"/>
      <c r="AM363" s="52"/>
      <c r="AS363" s="61"/>
      <c r="AT363" s="38"/>
      <c r="AU363" s="62"/>
      <c r="AW363" s="145"/>
      <c r="AX363" s="38"/>
      <c r="AY363" s="38"/>
      <c r="AZ363" s="38"/>
      <c r="BA363" s="38"/>
      <c r="BB363" s="38"/>
      <c r="BC363" s="38"/>
      <c r="BD363" s="38"/>
      <c r="BE363" s="38"/>
      <c r="BF363" s="38"/>
      <c r="BG363" s="38"/>
      <c r="BH363" s="38"/>
      <c r="BI363" s="38"/>
      <c r="BJ363" s="38"/>
      <c r="BK363" s="38"/>
      <c r="BL363" s="38"/>
      <c r="BM363" s="38"/>
      <c r="BN363" s="38"/>
      <c r="BO363" s="38"/>
      <c r="BP363" s="38"/>
      <c r="BQ363" s="38"/>
      <c r="BR363" s="38"/>
      <c r="BS363" s="38"/>
      <c r="BT363" s="38"/>
      <c r="BU363" s="38"/>
      <c r="BV363" s="38"/>
      <c r="BW363" s="38"/>
      <c r="BX363" s="38"/>
      <c r="BY363" s="38"/>
      <c r="BZ363" s="146"/>
      <c r="CB363" s="145"/>
      <c r="CC363" s="38"/>
      <c r="CD363" s="38"/>
      <c r="CE363" s="146"/>
      <c r="CG363" s="430"/>
      <c r="CH363" s="9"/>
      <c r="CI363" s="9"/>
      <c r="CJ363" s="431"/>
    </row>
    <row r="364" spans="1:88" x14ac:dyDescent="0.35">
      <c r="A364" s="399">
        <f>COUNTIF(AT359:AT361,B364)</f>
        <v>1</v>
      </c>
      <c r="B364" s="308" t="str">
        <f>設定!$F$4</f>
        <v>MC</v>
      </c>
      <c r="C364" s="308" t="str">
        <f>IF(COUNTIF('PLAN-MC'!$AO$6:$AO$117,B364&amp;"_"&amp;A356&amp;"_"&amp;B356)&gt;0,"計画コード有",IF(COUNTIF('PLAN-MC'!$AO$6:$AO$117,B364&amp;"_"&amp;A356&amp;"_"&amp;B356)&gt;1,"ﾀﾞﾌﾞﾘ有","未反映"))</f>
        <v>計画コード有</v>
      </c>
      <c r="D364" s="7"/>
      <c r="E364" s="2" t="str">
        <f>E361</f>
        <v>マルチ</v>
      </c>
      <c r="F364" s="7"/>
      <c r="G364" s="7"/>
      <c r="H364" s="27" t="s">
        <v>2055</v>
      </c>
      <c r="I364" s="7"/>
      <c r="J364" s="552"/>
      <c r="K364" s="31"/>
      <c r="L364" s="31"/>
      <c r="M364" s="31"/>
      <c r="N364" s="31"/>
      <c r="O364" s="31"/>
      <c r="P364" s="31"/>
      <c r="Q364" s="31"/>
      <c r="R364" s="31"/>
      <c r="S364" s="31"/>
      <c r="T364" s="31"/>
      <c r="U364" s="31"/>
      <c r="V364" s="31"/>
      <c r="W364" s="31"/>
      <c r="X364" s="31"/>
      <c r="Y364" s="31"/>
      <c r="Z364" s="31"/>
      <c r="AA364" s="31"/>
      <c r="AB364" s="31"/>
      <c r="AC364" s="31"/>
      <c r="AD364" s="31"/>
      <c r="AE364" s="31"/>
      <c r="AF364" s="31"/>
      <c r="AG364" s="31"/>
      <c r="AH364" s="31"/>
      <c r="AI364" s="31"/>
      <c r="AJ364" s="31"/>
      <c r="AK364" s="31"/>
      <c r="AL364" s="31"/>
      <c r="AM364" s="53"/>
      <c r="AS364" s="61"/>
      <c r="AT364" s="38"/>
      <c r="AU364" s="62"/>
      <c r="AW364" s="145"/>
      <c r="AX364" s="38"/>
      <c r="AY364" s="38"/>
      <c r="AZ364" s="38"/>
      <c r="BA364" s="38"/>
      <c r="BB364" s="38"/>
      <c r="BC364" s="38"/>
      <c r="BD364" s="38"/>
      <c r="BE364" s="38"/>
      <c r="BF364" s="38"/>
      <c r="BG364" s="38"/>
      <c r="BH364" s="38"/>
      <c r="BI364" s="38"/>
      <c r="BJ364" s="38"/>
      <c r="BK364" s="38"/>
      <c r="BL364" s="38"/>
      <c r="BM364" s="38"/>
      <c r="BN364" s="38"/>
      <c r="BO364" s="38"/>
      <c r="BP364" s="38"/>
      <c r="BQ364" s="38"/>
      <c r="BR364" s="38"/>
      <c r="BS364" s="38"/>
      <c r="BT364" s="38"/>
      <c r="BU364" s="38"/>
      <c r="BV364" s="38"/>
      <c r="BW364" s="38"/>
      <c r="BX364" s="38"/>
      <c r="BY364" s="38"/>
      <c r="BZ364" s="146"/>
      <c r="CB364" s="145"/>
      <c r="CC364" s="38"/>
      <c r="CD364" s="38"/>
      <c r="CE364" s="146"/>
      <c r="CG364" s="430"/>
      <c r="CH364" s="9"/>
      <c r="CI364" s="9"/>
      <c r="CJ364" s="431"/>
    </row>
    <row r="365" spans="1:88" x14ac:dyDescent="0.35">
      <c r="A365" s="399">
        <f>COUNTIF(AT359:AT361,B365)</f>
        <v>1</v>
      </c>
      <c r="B365" s="308" t="str">
        <f>設定!$F$5</f>
        <v>溶接1</v>
      </c>
      <c r="C365" s="308" t="str">
        <f>IF(COUNTIF('PLAN-溶接1'!$AO$6:$AO$108,B365&amp;"_"&amp;A356&amp;"_"&amp;B356)&gt;0,"計画コード有",IF(COUNTIF('PLAN-溶接1'!$AO$6:$AO$108,B365&amp;"_"&amp;A356&amp;"_"&amp;B356)&gt;1,"ﾀﾞﾌﾞﾘ有","未反映"))</f>
        <v>計画コード有</v>
      </c>
      <c r="D365" s="22" t="s">
        <v>2133</v>
      </c>
      <c r="E365" s="2" t="str">
        <f>E359</f>
        <v>MC</v>
      </c>
      <c r="F365" s="5"/>
      <c r="G365" s="5"/>
      <c r="H365" s="27" t="s">
        <v>2055</v>
      </c>
      <c r="I365" s="5"/>
      <c r="J365" s="32">
        <f t="shared" ref="J365:J370" si="767">SUM(K365:AM365)</f>
        <v>0</v>
      </c>
      <c r="K365" s="441">
        <f>CB365</f>
        <v>0</v>
      </c>
      <c r="L365" s="441">
        <f t="shared" ref="L365:L367" si="768">CC365</f>
        <v>0</v>
      </c>
      <c r="M365" s="441">
        <f t="shared" ref="M365:M367" si="769">CD365</f>
        <v>0</v>
      </c>
      <c r="N365" s="441">
        <f t="shared" ref="N365:N367" si="770">CE365</f>
        <v>0</v>
      </c>
      <c r="O365" s="29"/>
      <c r="P365" s="29"/>
      <c r="Q365" s="29"/>
      <c r="R365" s="29"/>
      <c r="S365" s="29"/>
      <c r="T365" s="29"/>
      <c r="U365" s="29"/>
      <c r="V365" s="29"/>
      <c r="W365" s="29"/>
      <c r="X365" s="29"/>
      <c r="Y365" s="29"/>
      <c r="Z365" s="29"/>
      <c r="AA365" s="29"/>
      <c r="AB365" s="29"/>
      <c r="AC365" s="29"/>
      <c r="AD365" s="29"/>
      <c r="AE365" s="29"/>
      <c r="AF365" s="29"/>
      <c r="AG365" s="29"/>
      <c r="AH365" s="29"/>
      <c r="AI365" s="29"/>
      <c r="AJ365" s="29"/>
      <c r="AK365" s="29"/>
      <c r="AL365" s="29"/>
      <c r="AM365" s="51"/>
      <c r="AS365" s="61"/>
      <c r="AT365" s="38"/>
      <c r="AU365" s="62"/>
      <c r="AW365" s="145"/>
      <c r="AX365" s="38"/>
      <c r="AY365" s="38"/>
      <c r="AZ365" s="38"/>
      <c r="BA365" s="38"/>
      <c r="BB365" s="38"/>
      <c r="BC365" s="38"/>
      <c r="BD365" s="38"/>
      <c r="BE365" s="38"/>
      <c r="BF365" s="38"/>
      <c r="BG365" s="38"/>
      <c r="BH365" s="38"/>
      <c r="BI365" s="38"/>
      <c r="BJ365" s="38"/>
      <c r="BK365" s="38"/>
      <c r="BL365" s="38"/>
      <c r="BM365" s="38"/>
      <c r="BN365" s="38"/>
      <c r="BO365" s="38"/>
      <c r="BP365" s="38"/>
      <c r="BQ365" s="38"/>
      <c r="BR365" s="38"/>
      <c r="BS365" s="38"/>
      <c r="BT365" s="38"/>
      <c r="BU365" s="38"/>
      <c r="BV365" s="38"/>
      <c r="BW365" s="38"/>
      <c r="BX365" s="38"/>
      <c r="BY365" s="38"/>
      <c r="BZ365" s="146"/>
      <c r="CB365" s="427">
        <f t="shared" ref="CB365:CB367" si="771">CG362+CG365</f>
        <v>0</v>
      </c>
      <c r="CC365" s="428">
        <f t="shared" ref="CC365:CC367" si="772">CH362+CH365</f>
        <v>0</v>
      </c>
      <c r="CD365" s="428">
        <f t="shared" ref="CD365:CD367" si="773">CI362+CI365</f>
        <v>0</v>
      </c>
      <c r="CE365" s="429">
        <f t="shared" ref="CE365:CE367" si="774">CJ362+CJ365</f>
        <v>0</v>
      </c>
      <c r="CG365" s="430"/>
      <c r="CH365" s="9"/>
      <c r="CI365" s="9"/>
      <c r="CJ365" s="431"/>
    </row>
    <row r="366" spans="1:88" x14ac:dyDescent="0.35">
      <c r="A366" s="399">
        <f>COUNTIF(AT359:AT361,B366)</f>
        <v>1</v>
      </c>
      <c r="B366" s="308" t="str">
        <f>設定!$F$6</f>
        <v>マルチ</v>
      </c>
      <c r="C366" s="308" t="str">
        <f>IF(COUNTIF('PLAN-マルチ'!$AO$29:$AO$125,B366&amp;"_"&amp;A356&amp;"_"&amp;B356)&gt;0,"計画コード有",IF(COUNTIF('PLAN-マルチ'!$AO$29:$AO$125,B366&amp;"_"&amp;A356&amp;"_"&amp;B356)&gt;1,"ﾀﾞﾌﾞﾘ有","未反映"))</f>
        <v>計画コード有</v>
      </c>
      <c r="D366" s="445" t="s">
        <v>2377</v>
      </c>
      <c r="E366" s="2" t="str">
        <f>E360</f>
        <v>溶接1</v>
      </c>
      <c r="F366" s="6"/>
      <c r="G366" s="6"/>
      <c r="H366" s="27" t="s">
        <v>2055</v>
      </c>
      <c r="I366" s="6"/>
      <c r="J366" s="33">
        <f t="shared" si="767"/>
        <v>0</v>
      </c>
      <c r="K366" s="442">
        <f t="shared" ref="K366:K367" si="775">CB366</f>
        <v>0</v>
      </c>
      <c r="L366" s="442">
        <f t="shared" si="768"/>
        <v>0</v>
      </c>
      <c r="M366" s="442">
        <f t="shared" si="769"/>
        <v>0</v>
      </c>
      <c r="N366" s="442">
        <f t="shared" si="770"/>
        <v>0</v>
      </c>
      <c r="O366" s="30"/>
      <c r="P366" s="30"/>
      <c r="Q366" s="30"/>
      <c r="R366" s="30"/>
      <c r="S366" s="30"/>
      <c r="T366" s="30"/>
      <c r="U366" s="30"/>
      <c r="V366" s="30"/>
      <c r="W366" s="30"/>
      <c r="X366" s="30"/>
      <c r="Y366" s="30"/>
      <c r="Z366" s="30"/>
      <c r="AA366" s="30"/>
      <c r="AB366" s="30"/>
      <c r="AC366" s="30"/>
      <c r="AD366" s="30"/>
      <c r="AE366" s="30"/>
      <c r="AF366" s="30"/>
      <c r="AG366" s="30"/>
      <c r="AH366" s="30"/>
      <c r="AI366" s="30"/>
      <c r="AJ366" s="30"/>
      <c r="AK366" s="30"/>
      <c r="AL366" s="30"/>
      <c r="AM366" s="52"/>
      <c r="AS366" s="61"/>
      <c r="AT366" s="38"/>
      <c r="AU366" s="62"/>
      <c r="AW366" s="145"/>
      <c r="AX366" s="38"/>
      <c r="AY366" s="38"/>
      <c r="AZ366" s="38"/>
      <c r="BA366" s="38"/>
      <c r="BB366" s="38"/>
      <c r="BC366" s="38"/>
      <c r="BD366" s="38"/>
      <c r="BE366" s="38"/>
      <c r="BF366" s="38"/>
      <c r="BG366" s="38"/>
      <c r="BH366" s="38"/>
      <c r="BI366" s="38"/>
      <c r="BJ366" s="38"/>
      <c r="BK366" s="38"/>
      <c r="BL366" s="38"/>
      <c r="BM366" s="38"/>
      <c r="BN366" s="38"/>
      <c r="BO366" s="38"/>
      <c r="BP366" s="38"/>
      <c r="BQ366" s="38"/>
      <c r="BR366" s="38"/>
      <c r="BS366" s="38"/>
      <c r="BT366" s="38"/>
      <c r="BU366" s="38"/>
      <c r="BV366" s="38"/>
      <c r="BW366" s="38"/>
      <c r="BX366" s="38"/>
      <c r="BY366" s="38"/>
      <c r="BZ366" s="146"/>
      <c r="CB366" s="427">
        <f t="shared" si="771"/>
        <v>0</v>
      </c>
      <c r="CC366" s="428">
        <f t="shared" si="772"/>
        <v>0</v>
      </c>
      <c r="CD366" s="428">
        <f t="shared" si="773"/>
        <v>0</v>
      </c>
      <c r="CE366" s="429">
        <f t="shared" si="774"/>
        <v>0</v>
      </c>
      <c r="CG366" s="430"/>
      <c r="CH366" s="9"/>
      <c r="CI366" s="9"/>
      <c r="CJ366" s="431"/>
    </row>
    <row r="367" spans="1:88" x14ac:dyDescent="0.35">
      <c r="A367" s="399">
        <f>COUNTIF(AT359:AT361,B367)</f>
        <v>0</v>
      </c>
      <c r="B367" s="308" t="str">
        <f>設定!$F$7</f>
        <v>50号機</v>
      </c>
      <c r="C367" s="308" t="str">
        <f>IF(COUNTIF('PLAN-SUB'!$AO$6:$AO$87,B367&amp;"_"&amp;A356&amp;"_"&amp;B356)&gt;0,"計画コード有",IF(COUNTIF('PLAN-SUB'!$AO$6:$AO$87,B367&amp;"_"&amp;A356&amp;"_"&amp;B356)&gt;1,"ﾀﾞﾌﾞﾘ有","未反映"))</f>
        <v>未反映</v>
      </c>
      <c r="D367" s="7"/>
      <c r="E367" s="2" t="str">
        <f>E361</f>
        <v>マルチ</v>
      </c>
      <c r="F367" s="7"/>
      <c r="G367" s="7"/>
      <c r="H367" s="27" t="s">
        <v>2055</v>
      </c>
      <c r="I367" s="7"/>
      <c r="J367" s="34">
        <f t="shared" si="767"/>
        <v>0</v>
      </c>
      <c r="K367" s="443">
        <f t="shared" si="775"/>
        <v>0</v>
      </c>
      <c r="L367" s="443">
        <f t="shared" si="768"/>
        <v>0</v>
      </c>
      <c r="M367" s="443">
        <f t="shared" si="769"/>
        <v>0</v>
      </c>
      <c r="N367" s="443">
        <f t="shared" si="770"/>
        <v>0</v>
      </c>
      <c r="O367" s="31"/>
      <c r="P367" s="31"/>
      <c r="Q367" s="31"/>
      <c r="R367" s="31"/>
      <c r="S367" s="31"/>
      <c r="T367" s="31"/>
      <c r="U367" s="31"/>
      <c r="V367" s="31"/>
      <c r="W367" s="31"/>
      <c r="X367" s="31"/>
      <c r="Y367" s="31"/>
      <c r="Z367" s="31"/>
      <c r="AA367" s="31"/>
      <c r="AB367" s="31"/>
      <c r="AC367" s="31"/>
      <c r="AD367" s="31"/>
      <c r="AE367" s="31"/>
      <c r="AF367" s="31"/>
      <c r="AG367" s="31"/>
      <c r="AH367" s="31"/>
      <c r="AI367" s="31"/>
      <c r="AJ367" s="31"/>
      <c r="AK367" s="31"/>
      <c r="AL367" s="31"/>
      <c r="AM367" s="53"/>
      <c r="AS367" s="61"/>
      <c r="AT367" s="38"/>
      <c r="AU367" s="62"/>
      <c r="AW367" s="145"/>
      <c r="AX367" s="38"/>
      <c r="AY367" s="38"/>
      <c r="AZ367" s="38"/>
      <c r="BA367" s="38"/>
      <c r="BB367" s="38"/>
      <c r="BC367" s="38"/>
      <c r="BD367" s="38"/>
      <c r="BE367" s="38"/>
      <c r="BF367" s="38"/>
      <c r="BG367" s="38"/>
      <c r="BH367" s="38"/>
      <c r="BI367" s="38"/>
      <c r="BJ367" s="38"/>
      <c r="BK367" s="38"/>
      <c r="BL367" s="38"/>
      <c r="BM367" s="38"/>
      <c r="BN367" s="38"/>
      <c r="BO367" s="38"/>
      <c r="BP367" s="38"/>
      <c r="BQ367" s="38"/>
      <c r="BR367" s="38"/>
      <c r="BS367" s="38"/>
      <c r="BT367" s="38"/>
      <c r="BU367" s="38"/>
      <c r="BV367" s="38"/>
      <c r="BW367" s="38"/>
      <c r="BX367" s="38"/>
      <c r="BY367" s="38"/>
      <c r="BZ367" s="146"/>
      <c r="CB367" s="427">
        <f t="shared" si="771"/>
        <v>0</v>
      </c>
      <c r="CC367" s="428">
        <f t="shared" si="772"/>
        <v>0</v>
      </c>
      <c r="CD367" s="428">
        <f t="shared" si="773"/>
        <v>0</v>
      </c>
      <c r="CE367" s="429">
        <f t="shared" si="774"/>
        <v>0</v>
      </c>
      <c r="CG367" s="430"/>
      <c r="CH367" s="9"/>
      <c r="CI367" s="9"/>
      <c r="CJ367" s="431"/>
    </row>
    <row r="368" spans="1:88" x14ac:dyDescent="0.35">
      <c r="A368" s="399">
        <f>COUNTIF(AT359:AT361,B368)</f>
        <v>0</v>
      </c>
      <c r="B368" s="308" t="str">
        <f>設定!$F$8</f>
        <v>RF,S/A</v>
      </c>
      <c r="C368" s="308" t="str">
        <f>IF(COUNTIF('PLAN-SUB'!$AO$6:$AO$87,B368&amp;"_"&amp;A356&amp;"_"&amp;B356)&gt;0,"計画コード有",IF(COUNTIF('PLAN-SUB'!$AO$6:$AO$87,B368&amp;"_"&amp;A356&amp;"_"&amp;B356)&gt;1,"ﾀﾞﾌﾞﾘ有","未反映"))</f>
        <v>未反映</v>
      </c>
      <c r="D368" s="22" t="s">
        <v>2059</v>
      </c>
      <c r="E368" s="2" t="str">
        <f>E359</f>
        <v>MC</v>
      </c>
      <c r="F368" s="43">
        <f>F359</f>
        <v>140</v>
      </c>
      <c r="G368" s="28">
        <f>G359</f>
        <v>174</v>
      </c>
      <c r="H368" s="5"/>
      <c r="I368" s="5"/>
      <c r="J368" s="32">
        <f t="shared" ca="1" si="767"/>
        <v>43</v>
      </c>
      <c r="K368" s="32">
        <f ca="1">K359+K362+K365</f>
        <v>0</v>
      </c>
      <c r="L368" s="32">
        <f ca="1">L359+L362+L365</f>
        <v>0</v>
      </c>
      <c r="M368" s="32">
        <f ca="1">M359+M362+M365</f>
        <v>0</v>
      </c>
      <c r="N368" s="32">
        <f ca="1">N359+N362+N365</f>
        <v>0</v>
      </c>
      <c r="O368" s="32">
        <f t="shared" ref="O368:AM368" ca="1" si="776">O359+O362+O365</f>
        <v>0</v>
      </c>
      <c r="P368" s="32">
        <f t="shared" ca="1" si="776"/>
        <v>0</v>
      </c>
      <c r="Q368" s="32">
        <f t="shared" ca="1" si="776"/>
        <v>0</v>
      </c>
      <c r="R368" s="32">
        <f t="shared" ca="1" si="776"/>
        <v>0</v>
      </c>
      <c r="S368" s="32">
        <f t="shared" ca="1" si="776"/>
        <v>0</v>
      </c>
      <c r="T368" s="32">
        <f t="shared" ca="1" si="776"/>
        <v>0</v>
      </c>
      <c r="U368" s="32">
        <f t="shared" ca="1" si="776"/>
        <v>0</v>
      </c>
      <c r="V368" s="32">
        <f t="shared" ca="1" si="776"/>
        <v>0</v>
      </c>
      <c r="W368" s="32">
        <f t="shared" ca="1" si="776"/>
        <v>8</v>
      </c>
      <c r="X368" s="32">
        <f t="shared" ca="1" si="776"/>
        <v>25</v>
      </c>
      <c r="Y368" s="32">
        <f t="shared" ca="1" si="776"/>
        <v>10</v>
      </c>
      <c r="Z368" s="32">
        <f t="shared" ca="1" si="776"/>
        <v>0</v>
      </c>
      <c r="AA368" s="32">
        <f t="shared" ca="1" si="776"/>
        <v>0</v>
      </c>
      <c r="AB368" s="32">
        <f t="shared" ca="1" si="776"/>
        <v>0</v>
      </c>
      <c r="AC368" s="32">
        <f t="shared" ca="1" si="776"/>
        <v>0</v>
      </c>
      <c r="AD368" s="32">
        <f t="shared" ca="1" si="776"/>
        <v>0</v>
      </c>
      <c r="AE368" s="32">
        <f t="shared" ca="1" si="776"/>
        <v>0</v>
      </c>
      <c r="AF368" s="32">
        <f t="shared" ca="1" si="776"/>
        <v>0</v>
      </c>
      <c r="AG368" s="32">
        <f t="shared" ca="1" si="776"/>
        <v>0</v>
      </c>
      <c r="AH368" s="32">
        <f t="shared" ca="1" si="776"/>
        <v>0</v>
      </c>
      <c r="AI368" s="32">
        <f t="shared" ca="1" si="776"/>
        <v>0</v>
      </c>
      <c r="AJ368" s="32">
        <f t="shared" ca="1" si="776"/>
        <v>0</v>
      </c>
      <c r="AK368" s="32">
        <f t="shared" ca="1" si="776"/>
        <v>0</v>
      </c>
      <c r="AL368" s="32">
        <f t="shared" ca="1" si="776"/>
        <v>0</v>
      </c>
      <c r="AM368" s="54">
        <f t="shared" ca="1" si="776"/>
        <v>0</v>
      </c>
      <c r="AS368" s="97" t="str">
        <f>$E368&amp;"_"&amp;$A356&amp;"_"&amp;$B356</f>
        <v>MC_50100MLC D300XA_CBU</v>
      </c>
      <c r="AT368" s="97" t="str">
        <f t="shared" ref="AT368" si="777">A360</f>
        <v>50100</v>
      </c>
      <c r="AU368" s="97" t="str">
        <f>A361</f>
        <v>MLC-D300</v>
      </c>
      <c r="AW368" s="147" t="str">
        <f>E368</f>
        <v>MC</v>
      </c>
      <c r="AX368" s="150">
        <f t="shared" ref="AX368:BG370" ca="1" si="778">K368*$G368</f>
        <v>0</v>
      </c>
      <c r="AY368" s="150">
        <f t="shared" ca="1" si="778"/>
        <v>0</v>
      </c>
      <c r="AZ368" s="150">
        <f t="shared" ca="1" si="778"/>
        <v>0</v>
      </c>
      <c r="BA368" s="150">
        <f t="shared" ca="1" si="778"/>
        <v>0</v>
      </c>
      <c r="BB368" s="150">
        <f t="shared" ca="1" si="778"/>
        <v>0</v>
      </c>
      <c r="BC368" s="150">
        <f t="shared" ca="1" si="778"/>
        <v>0</v>
      </c>
      <c r="BD368" s="150">
        <f t="shared" ca="1" si="778"/>
        <v>0</v>
      </c>
      <c r="BE368" s="150">
        <f t="shared" ca="1" si="778"/>
        <v>0</v>
      </c>
      <c r="BF368" s="150">
        <f t="shared" ca="1" si="778"/>
        <v>0</v>
      </c>
      <c r="BG368" s="150">
        <f t="shared" ca="1" si="778"/>
        <v>0</v>
      </c>
      <c r="BH368" s="150">
        <f t="shared" ref="BH368:BQ370" ca="1" si="779">U368*$G368</f>
        <v>0</v>
      </c>
      <c r="BI368" s="150">
        <f t="shared" ca="1" si="779"/>
        <v>0</v>
      </c>
      <c r="BJ368" s="150">
        <f t="shared" ca="1" si="779"/>
        <v>1392</v>
      </c>
      <c r="BK368" s="150">
        <f t="shared" ca="1" si="779"/>
        <v>4350</v>
      </c>
      <c r="BL368" s="150">
        <f t="shared" ca="1" si="779"/>
        <v>1740</v>
      </c>
      <c r="BM368" s="150">
        <f t="shared" ca="1" si="779"/>
        <v>0</v>
      </c>
      <c r="BN368" s="150">
        <f t="shared" ca="1" si="779"/>
        <v>0</v>
      </c>
      <c r="BO368" s="150">
        <f t="shared" ca="1" si="779"/>
        <v>0</v>
      </c>
      <c r="BP368" s="150">
        <f t="shared" ca="1" si="779"/>
        <v>0</v>
      </c>
      <c r="BQ368" s="150">
        <f t="shared" ca="1" si="779"/>
        <v>0</v>
      </c>
      <c r="BR368" s="150">
        <f t="shared" ref="BR368:BZ370" ca="1" si="780">AE368*$G368</f>
        <v>0</v>
      </c>
      <c r="BS368" s="150">
        <f t="shared" ca="1" si="780"/>
        <v>0</v>
      </c>
      <c r="BT368" s="150">
        <f t="shared" ca="1" si="780"/>
        <v>0</v>
      </c>
      <c r="BU368" s="150">
        <f t="shared" ca="1" si="780"/>
        <v>0</v>
      </c>
      <c r="BV368" s="150">
        <f t="shared" ca="1" si="780"/>
        <v>0</v>
      </c>
      <c r="BW368" s="150">
        <f t="shared" ca="1" si="780"/>
        <v>0</v>
      </c>
      <c r="BX368" s="150">
        <f t="shared" ca="1" si="780"/>
        <v>0</v>
      </c>
      <c r="BY368" s="150">
        <f t="shared" ca="1" si="780"/>
        <v>0</v>
      </c>
      <c r="BZ368" s="151">
        <f t="shared" ca="1" si="780"/>
        <v>0</v>
      </c>
      <c r="CB368" s="145"/>
      <c r="CC368" s="38"/>
      <c r="CD368" s="38"/>
      <c r="CE368" s="146"/>
      <c r="CG368" s="433">
        <v>0</v>
      </c>
      <c r="CH368" s="434">
        <v>0</v>
      </c>
      <c r="CI368" s="434">
        <v>0</v>
      </c>
      <c r="CJ368" s="435">
        <v>0</v>
      </c>
    </row>
    <row r="369" spans="1:88" x14ac:dyDescent="0.35">
      <c r="A369" s="399">
        <f>COUNTIF(AT359:AT361,B369)</f>
        <v>0</v>
      </c>
      <c r="B369" s="308" t="str">
        <f>設定!$F$9</f>
        <v>T/T</v>
      </c>
      <c r="C369" s="308" t="str">
        <f>IF(COUNTIF('PLAN-SUB'!$AO$6:$AO$87,B369&amp;"_"&amp;A356&amp;"_"&amp;B356)&gt;0,"計画コード有",IF(COUNTIF('PLAN-SUB'!$AO$6:$AO$87,B369&amp;"_"&amp;A356&amp;"_"&amp;B356)&gt;1,"ﾀﾞﾌﾞﾘ有","未反映"))</f>
        <v>未反映</v>
      </c>
      <c r="D369" s="6"/>
      <c r="E369" s="2" t="str">
        <f t="shared" ref="E369:G370" si="781">E360</f>
        <v>溶接1</v>
      </c>
      <c r="F369" s="43">
        <f t="shared" si="781"/>
        <v>140</v>
      </c>
      <c r="G369" s="28">
        <f t="shared" si="781"/>
        <v>174</v>
      </c>
      <c r="H369" s="6"/>
      <c r="I369" s="6"/>
      <c r="J369" s="33">
        <f t="shared" ca="1" si="767"/>
        <v>100</v>
      </c>
      <c r="K369" s="33">
        <f t="shared" ref="K369:AM369" ca="1" si="782">K360+K363+K366</f>
        <v>100</v>
      </c>
      <c r="L369" s="33">
        <f t="shared" ca="1" si="782"/>
        <v>0</v>
      </c>
      <c r="M369" s="33">
        <f t="shared" ca="1" si="782"/>
        <v>0</v>
      </c>
      <c r="N369" s="33">
        <f t="shared" ca="1" si="782"/>
        <v>0</v>
      </c>
      <c r="O369" s="33">
        <f t="shared" ca="1" si="782"/>
        <v>0</v>
      </c>
      <c r="P369" s="33">
        <f t="shared" ca="1" si="782"/>
        <v>0</v>
      </c>
      <c r="Q369" s="33">
        <f t="shared" ca="1" si="782"/>
        <v>0</v>
      </c>
      <c r="R369" s="33">
        <f t="shared" ca="1" si="782"/>
        <v>0</v>
      </c>
      <c r="S369" s="33">
        <f t="shared" ca="1" si="782"/>
        <v>0</v>
      </c>
      <c r="T369" s="33">
        <f t="shared" ca="1" si="782"/>
        <v>0</v>
      </c>
      <c r="U369" s="33">
        <f t="shared" ca="1" si="782"/>
        <v>0</v>
      </c>
      <c r="V369" s="33">
        <f t="shared" ca="1" si="782"/>
        <v>0</v>
      </c>
      <c r="W369" s="33">
        <f t="shared" ca="1" si="782"/>
        <v>0</v>
      </c>
      <c r="X369" s="33">
        <f t="shared" ca="1" si="782"/>
        <v>0</v>
      </c>
      <c r="Y369" s="33">
        <f t="shared" ca="1" si="782"/>
        <v>0</v>
      </c>
      <c r="Z369" s="33">
        <f t="shared" ca="1" si="782"/>
        <v>0</v>
      </c>
      <c r="AA369" s="33">
        <f t="shared" ca="1" si="782"/>
        <v>0</v>
      </c>
      <c r="AB369" s="33">
        <f t="shared" ca="1" si="782"/>
        <v>0</v>
      </c>
      <c r="AC369" s="33">
        <f t="shared" ca="1" si="782"/>
        <v>0</v>
      </c>
      <c r="AD369" s="33">
        <f t="shared" ca="1" si="782"/>
        <v>0</v>
      </c>
      <c r="AE369" s="33">
        <f t="shared" ca="1" si="782"/>
        <v>0</v>
      </c>
      <c r="AF369" s="33">
        <f t="shared" ca="1" si="782"/>
        <v>0</v>
      </c>
      <c r="AG369" s="33">
        <f t="shared" ca="1" si="782"/>
        <v>0</v>
      </c>
      <c r="AH369" s="33">
        <f t="shared" ca="1" si="782"/>
        <v>0</v>
      </c>
      <c r="AI369" s="33">
        <f t="shared" ca="1" si="782"/>
        <v>0</v>
      </c>
      <c r="AJ369" s="33">
        <f t="shared" ca="1" si="782"/>
        <v>0</v>
      </c>
      <c r="AK369" s="33">
        <f t="shared" ca="1" si="782"/>
        <v>0</v>
      </c>
      <c r="AL369" s="33">
        <f t="shared" ca="1" si="782"/>
        <v>0</v>
      </c>
      <c r="AM369" s="55">
        <f t="shared" ca="1" si="782"/>
        <v>0</v>
      </c>
      <c r="AS369" s="98" t="str">
        <f>$E369&amp;"_"&amp;$A356&amp;"_"&amp;$B356</f>
        <v>溶接1_50100MLC D300XA_CBU</v>
      </c>
      <c r="AT369" s="98" t="str">
        <f t="shared" ref="AT369" si="783">A360</f>
        <v>50100</v>
      </c>
      <c r="AU369" s="98" t="str">
        <f>A361</f>
        <v>MLC-D300</v>
      </c>
      <c r="AW369" s="148" t="str">
        <f>E369</f>
        <v>溶接1</v>
      </c>
      <c r="AX369" s="152">
        <f t="shared" ca="1" si="778"/>
        <v>17400</v>
      </c>
      <c r="AY369" s="152">
        <f t="shared" ca="1" si="778"/>
        <v>0</v>
      </c>
      <c r="AZ369" s="152">
        <f t="shared" ca="1" si="778"/>
        <v>0</v>
      </c>
      <c r="BA369" s="152">
        <f t="shared" ca="1" si="778"/>
        <v>0</v>
      </c>
      <c r="BB369" s="152">
        <f t="shared" ca="1" si="778"/>
        <v>0</v>
      </c>
      <c r="BC369" s="152">
        <f t="shared" ca="1" si="778"/>
        <v>0</v>
      </c>
      <c r="BD369" s="152">
        <f t="shared" ca="1" si="778"/>
        <v>0</v>
      </c>
      <c r="BE369" s="152">
        <f t="shared" ca="1" si="778"/>
        <v>0</v>
      </c>
      <c r="BF369" s="152">
        <f t="shared" ca="1" si="778"/>
        <v>0</v>
      </c>
      <c r="BG369" s="152">
        <f t="shared" ca="1" si="778"/>
        <v>0</v>
      </c>
      <c r="BH369" s="152">
        <f t="shared" ca="1" si="779"/>
        <v>0</v>
      </c>
      <c r="BI369" s="152">
        <f t="shared" ca="1" si="779"/>
        <v>0</v>
      </c>
      <c r="BJ369" s="152">
        <f t="shared" ca="1" si="779"/>
        <v>0</v>
      </c>
      <c r="BK369" s="152">
        <f t="shared" ca="1" si="779"/>
        <v>0</v>
      </c>
      <c r="BL369" s="152">
        <f t="shared" ca="1" si="779"/>
        <v>0</v>
      </c>
      <c r="BM369" s="152">
        <f t="shared" ca="1" si="779"/>
        <v>0</v>
      </c>
      <c r="BN369" s="152">
        <f t="shared" ca="1" si="779"/>
        <v>0</v>
      </c>
      <c r="BO369" s="152">
        <f t="shared" ca="1" si="779"/>
        <v>0</v>
      </c>
      <c r="BP369" s="152">
        <f t="shared" ca="1" si="779"/>
        <v>0</v>
      </c>
      <c r="BQ369" s="152">
        <f t="shared" ca="1" si="779"/>
        <v>0</v>
      </c>
      <c r="BR369" s="152">
        <f t="shared" ca="1" si="780"/>
        <v>0</v>
      </c>
      <c r="BS369" s="152">
        <f t="shared" ca="1" si="780"/>
        <v>0</v>
      </c>
      <c r="BT369" s="152">
        <f t="shared" ca="1" si="780"/>
        <v>0</v>
      </c>
      <c r="BU369" s="152">
        <f t="shared" ca="1" si="780"/>
        <v>0</v>
      </c>
      <c r="BV369" s="152">
        <f t="shared" ca="1" si="780"/>
        <v>0</v>
      </c>
      <c r="BW369" s="152">
        <f t="shared" ca="1" si="780"/>
        <v>0</v>
      </c>
      <c r="BX369" s="152">
        <f t="shared" ca="1" si="780"/>
        <v>0</v>
      </c>
      <c r="BY369" s="152">
        <f t="shared" ca="1" si="780"/>
        <v>0</v>
      </c>
      <c r="BZ369" s="153">
        <f t="shared" ca="1" si="780"/>
        <v>0</v>
      </c>
      <c r="CB369" s="145"/>
      <c r="CC369" s="38"/>
      <c r="CD369" s="38"/>
      <c r="CE369" s="146"/>
      <c r="CG369" s="433">
        <v>50</v>
      </c>
      <c r="CH369" s="434">
        <v>50</v>
      </c>
      <c r="CI369" s="434">
        <v>0</v>
      </c>
      <c r="CJ369" s="435">
        <v>0</v>
      </c>
    </row>
    <row r="370" spans="1:88" ht="15.5" thickBot="1" x14ac:dyDescent="0.4">
      <c r="A370" s="399">
        <f>COUNTIF(AT359:AT361,B370)</f>
        <v>0</v>
      </c>
      <c r="B370" s="309">
        <f>設定!$F$10</f>
        <v>0</v>
      </c>
      <c r="C370" s="309"/>
      <c r="D370" s="56"/>
      <c r="E370" s="2" t="str">
        <f t="shared" si="781"/>
        <v>マルチ</v>
      </c>
      <c r="F370" s="57">
        <f t="shared" si="781"/>
        <v>0</v>
      </c>
      <c r="G370" s="58">
        <f t="shared" si="781"/>
        <v>160</v>
      </c>
      <c r="H370" s="56"/>
      <c r="I370" s="56"/>
      <c r="J370" s="59">
        <f t="shared" ca="1" si="767"/>
        <v>0</v>
      </c>
      <c r="K370" s="59">
        <f t="shared" ref="K370:AM370" ca="1" si="784">K361+K364+K367</f>
        <v>0</v>
      </c>
      <c r="L370" s="59">
        <f t="shared" ca="1" si="784"/>
        <v>0</v>
      </c>
      <c r="M370" s="59">
        <f t="shared" ca="1" si="784"/>
        <v>0</v>
      </c>
      <c r="N370" s="59">
        <f t="shared" ca="1" si="784"/>
        <v>0</v>
      </c>
      <c r="O370" s="59">
        <f t="shared" ca="1" si="784"/>
        <v>0</v>
      </c>
      <c r="P370" s="59">
        <f t="shared" ca="1" si="784"/>
        <v>0</v>
      </c>
      <c r="Q370" s="59">
        <f t="shared" ca="1" si="784"/>
        <v>0</v>
      </c>
      <c r="R370" s="59">
        <f t="shared" ca="1" si="784"/>
        <v>0</v>
      </c>
      <c r="S370" s="59">
        <f t="shared" ca="1" si="784"/>
        <v>0</v>
      </c>
      <c r="T370" s="59">
        <f t="shared" ca="1" si="784"/>
        <v>0</v>
      </c>
      <c r="U370" s="59">
        <f t="shared" ca="1" si="784"/>
        <v>0</v>
      </c>
      <c r="V370" s="59">
        <f t="shared" ca="1" si="784"/>
        <v>0</v>
      </c>
      <c r="W370" s="59">
        <f t="shared" ca="1" si="784"/>
        <v>0</v>
      </c>
      <c r="X370" s="59">
        <f t="shared" ca="1" si="784"/>
        <v>0</v>
      </c>
      <c r="Y370" s="59">
        <f t="shared" ca="1" si="784"/>
        <v>0</v>
      </c>
      <c r="Z370" s="59">
        <f t="shared" ca="1" si="784"/>
        <v>0</v>
      </c>
      <c r="AA370" s="59">
        <f t="shared" ca="1" si="784"/>
        <v>0</v>
      </c>
      <c r="AB370" s="59">
        <f t="shared" ca="1" si="784"/>
        <v>0</v>
      </c>
      <c r="AC370" s="59">
        <f t="shared" ca="1" si="784"/>
        <v>0</v>
      </c>
      <c r="AD370" s="59">
        <f t="shared" ca="1" si="784"/>
        <v>0</v>
      </c>
      <c r="AE370" s="59">
        <f t="shared" ca="1" si="784"/>
        <v>0</v>
      </c>
      <c r="AF370" s="59">
        <f t="shared" ca="1" si="784"/>
        <v>0</v>
      </c>
      <c r="AG370" s="59">
        <f t="shared" ca="1" si="784"/>
        <v>0</v>
      </c>
      <c r="AH370" s="59">
        <f t="shared" ca="1" si="784"/>
        <v>0</v>
      </c>
      <c r="AI370" s="59">
        <f t="shared" ca="1" si="784"/>
        <v>0</v>
      </c>
      <c r="AJ370" s="59">
        <f t="shared" ca="1" si="784"/>
        <v>0</v>
      </c>
      <c r="AK370" s="59">
        <f t="shared" ca="1" si="784"/>
        <v>0</v>
      </c>
      <c r="AL370" s="59">
        <f t="shared" ca="1" si="784"/>
        <v>0</v>
      </c>
      <c r="AM370" s="60">
        <f t="shared" ca="1" si="784"/>
        <v>0</v>
      </c>
      <c r="AS370" s="99" t="str">
        <f>$E370&amp;"_"&amp;$A356&amp;"_"&amp;$B356</f>
        <v>マルチ_50100MLC D300XA_CBU</v>
      </c>
      <c r="AT370" s="99" t="str">
        <f t="shared" ref="AT370" si="785">A360</f>
        <v>50100</v>
      </c>
      <c r="AU370" s="99" t="str">
        <f>A361</f>
        <v>MLC-D300</v>
      </c>
      <c r="AW370" s="149" t="str">
        <f>E370</f>
        <v>マルチ</v>
      </c>
      <c r="AX370" s="154">
        <f t="shared" ca="1" si="778"/>
        <v>0</v>
      </c>
      <c r="AY370" s="154">
        <f t="shared" ca="1" si="778"/>
        <v>0</v>
      </c>
      <c r="AZ370" s="154">
        <f t="shared" ca="1" si="778"/>
        <v>0</v>
      </c>
      <c r="BA370" s="154">
        <f t="shared" ca="1" si="778"/>
        <v>0</v>
      </c>
      <c r="BB370" s="154">
        <f t="shared" ca="1" si="778"/>
        <v>0</v>
      </c>
      <c r="BC370" s="154">
        <f t="shared" ca="1" si="778"/>
        <v>0</v>
      </c>
      <c r="BD370" s="154">
        <f t="shared" ca="1" si="778"/>
        <v>0</v>
      </c>
      <c r="BE370" s="154">
        <f t="shared" ca="1" si="778"/>
        <v>0</v>
      </c>
      <c r="BF370" s="154">
        <f t="shared" ca="1" si="778"/>
        <v>0</v>
      </c>
      <c r="BG370" s="154">
        <f t="shared" ca="1" si="778"/>
        <v>0</v>
      </c>
      <c r="BH370" s="154">
        <f t="shared" ca="1" si="779"/>
        <v>0</v>
      </c>
      <c r="BI370" s="154">
        <f t="shared" ca="1" si="779"/>
        <v>0</v>
      </c>
      <c r="BJ370" s="154">
        <f t="shared" ca="1" si="779"/>
        <v>0</v>
      </c>
      <c r="BK370" s="154">
        <f t="shared" ca="1" si="779"/>
        <v>0</v>
      </c>
      <c r="BL370" s="154">
        <f t="shared" ca="1" si="779"/>
        <v>0</v>
      </c>
      <c r="BM370" s="154">
        <f t="shared" ca="1" si="779"/>
        <v>0</v>
      </c>
      <c r="BN370" s="154">
        <f t="shared" ca="1" si="779"/>
        <v>0</v>
      </c>
      <c r="BO370" s="154">
        <f t="shared" ca="1" si="779"/>
        <v>0</v>
      </c>
      <c r="BP370" s="154">
        <f t="shared" ca="1" si="779"/>
        <v>0</v>
      </c>
      <c r="BQ370" s="154">
        <f t="shared" ca="1" si="779"/>
        <v>0</v>
      </c>
      <c r="BR370" s="154">
        <f t="shared" ca="1" si="780"/>
        <v>0</v>
      </c>
      <c r="BS370" s="154">
        <f t="shared" ca="1" si="780"/>
        <v>0</v>
      </c>
      <c r="BT370" s="154">
        <f t="shared" ca="1" si="780"/>
        <v>0</v>
      </c>
      <c r="BU370" s="154">
        <f t="shared" ca="1" si="780"/>
        <v>0</v>
      </c>
      <c r="BV370" s="154">
        <f t="shared" ca="1" si="780"/>
        <v>0</v>
      </c>
      <c r="BW370" s="154">
        <f t="shared" ca="1" si="780"/>
        <v>0</v>
      </c>
      <c r="BX370" s="154">
        <f t="shared" ca="1" si="780"/>
        <v>0</v>
      </c>
      <c r="BY370" s="154">
        <f t="shared" ca="1" si="780"/>
        <v>0</v>
      </c>
      <c r="BZ370" s="155">
        <f t="shared" ca="1" si="780"/>
        <v>0</v>
      </c>
      <c r="CB370" s="422"/>
      <c r="CC370" s="423"/>
      <c r="CD370" s="423"/>
      <c r="CE370" s="424"/>
      <c r="CG370" s="436">
        <v>0</v>
      </c>
      <c r="CH370" s="437">
        <v>0</v>
      </c>
      <c r="CI370" s="437">
        <v>0</v>
      </c>
      <c r="CJ370" s="438">
        <v>0</v>
      </c>
    </row>
    <row r="371" spans="1:88" x14ac:dyDescent="0.35">
      <c r="A371" s="106" t="s">
        <v>1737</v>
      </c>
      <c r="B371" s="105" t="s">
        <v>2086</v>
      </c>
      <c r="C371" s="101"/>
      <c r="D371" s="128"/>
      <c r="E371" s="129"/>
      <c r="F371" s="129" t="s">
        <v>2130</v>
      </c>
      <c r="G371" s="130" t="str">
        <f>IF($B371="CKD","CKD",_xlfn.XLOOKUP($A371,AF所要量!$AF$4:$AF$1001,AF所要量!$AG$4:$AG$1001,"",,))</f>
        <v>CKD</v>
      </c>
      <c r="H371" s="131"/>
      <c r="I371" s="132">
        <f>SUM(K371:N371)</f>
        <v>0</v>
      </c>
      <c r="J371" s="132">
        <f>SUM(O371:AM371)</f>
        <v>90</v>
      </c>
      <c r="K371" s="439">
        <f>CB371</f>
        <v>0</v>
      </c>
      <c r="L371" s="439">
        <f t="shared" ref="L371:L372" si="786">CC371</f>
        <v>0</v>
      </c>
      <c r="M371" s="439">
        <f t="shared" ref="M371:M372" si="787">CD371</f>
        <v>0</v>
      </c>
      <c r="N371" s="439">
        <f t="shared" ref="N371:N372" si="788">CE371</f>
        <v>0</v>
      </c>
      <c r="O371" s="330">
        <f>SUMIF(CKD!$F$4:$AH$4,O$10,CKD!$F$37:$AH$37)</f>
        <v>0</v>
      </c>
      <c r="P371" s="331">
        <f>SUMIF(CKD!$F$4:$AH$4,P$10,CKD!$F$37:$AH$37)</f>
        <v>15</v>
      </c>
      <c r="Q371" s="331">
        <f>SUMIF(CKD!$F$4:$AH$4,Q$10,CKD!$F$37:$AH$37)</f>
        <v>15</v>
      </c>
      <c r="R371" s="331">
        <f>SUMIF(CKD!$F$4:$AH$4,R$10,CKD!$F$37:$AH$37)</f>
        <v>0</v>
      </c>
      <c r="S371" s="331">
        <f>SUMIF(CKD!$F$4:$AH$4,S$10,CKD!$F$37:$AH$37)</f>
        <v>0</v>
      </c>
      <c r="T371" s="331">
        <f>SUMIF(CKD!$F$4:$AH$4,T$10,CKD!$F$37:$AH$37)</f>
        <v>0</v>
      </c>
      <c r="U371" s="331">
        <f>SUMIF(CKD!$F$4:$AH$4,U$10,CKD!$F$37:$AH$37)</f>
        <v>0</v>
      </c>
      <c r="V371" s="331">
        <f>SUMIF(CKD!$F$4:$AH$4,V$10,CKD!$F$37:$AH$37)</f>
        <v>0</v>
      </c>
      <c r="W371" s="331">
        <f>SUMIF(CKD!$F$4:$AH$4,W$10,CKD!$F$37:$AH$37)</f>
        <v>0</v>
      </c>
      <c r="X371" s="331">
        <f>SUMIF(CKD!$F$4:$AH$4,X$10,CKD!$F$37:$AH$37)</f>
        <v>15</v>
      </c>
      <c r="Y371" s="331">
        <f>SUMIF(CKD!$F$4:$AH$4,Y$10,CKD!$F$37:$AH$37)</f>
        <v>15</v>
      </c>
      <c r="Z371" s="331">
        <f>SUMIF(CKD!$F$4:$AH$4,Z$10,CKD!$F$37:$AH$37)</f>
        <v>15</v>
      </c>
      <c r="AA371" s="331">
        <f>SUMIF(CKD!$F$4:$AH$4,AA$10,CKD!$F$37:$AH$37)</f>
        <v>15</v>
      </c>
      <c r="AB371" s="331">
        <f>SUMIF(CKD!$F$4:$AH$4,AB$10,CKD!$F$37:$AH$37)</f>
        <v>0</v>
      </c>
      <c r="AC371" s="331">
        <f>SUMIF(CKD!$F$4:$AH$4,AC$10,CKD!$F$37:$AH$37)</f>
        <v>0</v>
      </c>
      <c r="AD371" s="331">
        <f>SUMIF(CKD!$F$4:$AH$4,AD$10,CKD!$F$37:$AH$37)</f>
        <v>0</v>
      </c>
      <c r="AE371" s="331">
        <f>SUMIF(CKD!$F$4:$AH$4,AE$10,CKD!$F$37:$AH$37)</f>
        <v>0</v>
      </c>
      <c r="AF371" s="331">
        <f>SUMIF(CKD!$F$4:$AH$4,AF$10,CKD!$F$37:$AH$37)</f>
        <v>0</v>
      </c>
      <c r="AG371" s="331">
        <f>SUMIF(CKD!$F$4:$AH$4,AG$10,CKD!$F$37:$AH$37)</f>
        <v>0</v>
      </c>
      <c r="AH371" s="331">
        <f>SUMIF(CKD!$F$4:$AH$4,AH$10,CKD!$F$37:$AH$37)</f>
        <v>0</v>
      </c>
      <c r="AI371" s="331">
        <f>SUMIF(CKD!$F$4:$AH$4,AI$10,CKD!$F$37:$AH$37)</f>
        <v>0</v>
      </c>
      <c r="AJ371" s="331">
        <f>SUMIF(CKD!$F$4:$AH$4,AJ$10,CKD!$F$37:$AH$37)</f>
        <v>0</v>
      </c>
      <c r="AK371" s="331">
        <f>SUMIF(CKD!$F$4:$AH$4,AK$10,CKD!$F$37:$AH$37)</f>
        <v>0</v>
      </c>
      <c r="AL371" s="331">
        <f>SUMIF(CKD!$F$4:$AH$4,AL$10,CKD!$F$37:$AH$37)</f>
        <v>0</v>
      </c>
      <c r="AM371" s="332">
        <f>SUMIF(CKD!$F$4:$AH$4,AM$10,CKD!$F$37:$AH$37)</f>
        <v>0</v>
      </c>
      <c r="AS371" s="2" t="str">
        <f>$A371&amp;"_"&amp;$B371</f>
        <v>50100MLC D300XA_CKD</v>
      </c>
      <c r="AT371" s="96"/>
      <c r="AU371" s="63"/>
      <c r="AW371" s="142"/>
      <c r="AX371" s="143"/>
      <c r="AY371" s="143"/>
      <c r="AZ371" s="143"/>
      <c r="BA371" s="143"/>
      <c r="BB371" s="143"/>
      <c r="BC371" s="143"/>
      <c r="BD371" s="143"/>
      <c r="BE371" s="143"/>
      <c r="BF371" s="143"/>
      <c r="BG371" s="143"/>
      <c r="BH371" s="143"/>
      <c r="BI371" s="143"/>
      <c r="BJ371" s="143"/>
      <c r="BK371" s="143"/>
      <c r="BL371" s="143"/>
      <c r="BM371" s="143"/>
      <c r="BN371" s="143"/>
      <c r="BO371" s="143"/>
      <c r="BP371" s="143"/>
      <c r="BQ371" s="143"/>
      <c r="BR371" s="143"/>
      <c r="BS371" s="143"/>
      <c r="BT371" s="143"/>
      <c r="BU371" s="143"/>
      <c r="BV371" s="143"/>
      <c r="BW371" s="143"/>
      <c r="BX371" s="143"/>
      <c r="BY371" s="143"/>
      <c r="BZ371" s="144"/>
      <c r="CB371" s="425">
        <f t="shared" ref="CB371:CB372" si="789">CG371</f>
        <v>0</v>
      </c>
      <c r="CC371" s="271">
        <f t="shared" ref="CC371:CC372" si="790">CH371</f>
        <v>0</v>
      </c>
      <c r="CD371" s="271">
        <f t="shared" ref="CD371:CD372" si="791">CI371</f>
        <v>0</v>
      </c>
      <c r="CE371" s="272">
        <f t="shared" ref="CE371:CE372" si="792">CJ371</f>
        <v>0</v>
      </c>
      <c r="CG371" s="418">
        <v>0</v>
      </c>
      <c r="CH371" s="416">
        <v>0</v>
      </c>
      <c r="CI371" s="416">
        <v>0</v>
      </c>
      <c r="CJ371" s="419">
        <v>0</v>
      </c>
    </row>
    <row r="372" spans="1:88" x14ac:dyDescent="0.35">
      <c r="A372" s="119"/>
      <c r="B372" s="6"/>
      <c r="C372" s="120"/>
      <c r="D372" s="134"/>
      <c r="E372" s="135"/>
      <c r="F372" s="135"/>
      <c r="G372" s="136" t="str">
        <f>IF(B371="CKD","","SP")</f>
        <v/>
      </c>
      <c r="H372" s="137"/>
      <c r="I372" s="138">
        <f>SUM(K372:N372)</f>
        <v>0</v>
      </c>
      <c r="J372" s="138">
        <f>SUM(O372:AM372)</f>
        <v>0</v>
      </c>
      <c r="K372" s="440">
        <f t="shared" ref="K372" si="793">CB372</f>
        <v>0</v>
      </c>
      <c r="L372" s="440">
        <f t="shared" si="786"/>
        <v>0</v>
      </c>
      <c r="M372" s="440">
        <f t="shared" si="787"/>
        <v>0</v>
      </c>
      <c r="N372" s="440">
        <f t="shared" si="788"/>
        <v>0</v>
      </c>
      <c r="O372" s="138"/>
      <c r="P372" s="138"/>
      <c r="Q372" s="138"/>
      <c r="R372" s="138"/>
      <c r="S372" s="138"/>
      <c r="T372" s="138"/>
      <c r="U372" s="138"/>
      <c r="V372" s="138"/>
      <c r="W372" s="138"/>
      <c r="X372" s="138"/>
      <c r="Y372" s="138"/>
      <c r="Z372" s="138"/>
      <c r="AA372" s="138"/>
      <c r="AB372" s="138"/>
      <c r="AC372" s="138"/>
      <c r="AD372" s="138"/>
      <c r="AE372" s="138"/>
      <c r="AF372" s="138"/>
      <c r="AG372" s="138"/>
      <c r="AH372" s="138"/>
      <c r="AI372" s="138"/>
      <c r="AJ372" s="138"/>
      <c r="AK372" s="138"/>
      <c r="AL372" s="138"/>
      <c r="AM372" s="139"/>
      <c r="AS372" s="2">
        <f>IF($B371="CKD",0,$A371&amp;"_"&amp;"SP")</f>
        <v>0</v>
      </c>
      <c r="AT372" s="38"/>
      <c r="AU372" s="62"/>
      <c r="AW372" s="145"/>
      <c r="AX372" s="38"/>
      <c r="AY372" s="38"/>
      <c r="AZ372" s="38"/>
      <c r="BA372" s="38"/>
      <c r="BB372" s="38"/>
      <c r="BC372" s="38"/>
      <c r="BD372" s="38"/>
      <c r="BE372" s="38"/>
      <c r="BF372" s="38"/>
      <c r="BG372" s="38"/>
      <c r="BH372" s="38"/>
      <c r="BI372" s="38"/>
      <c r="BJ372" s="38"/>
      <c r="BK372" s="38"/>
      <c r="BL372" s="38"/>
      <c r="BM372" s="38"/>
      <c r="BN372" s="38"/>
      <c r="BO372" s="38"/>
      <c r="BP372" s="38"/>
      <c r="BQ372" s="38"/>
      <c r="BR372" s="38"/>
      <c r="BS372" s="38"/>
      <c r="BT372" s="38"/>
      <c r="BU372" s="38"/>
      <c r="BV372" s="38"/>
      <c r="BW372" s="38"/>
      <c r="BX372" s="38"/>
      <c r="BY372" s="38"/>
      <c r="BZ372" s="146"/>
      <c r="CB372" s="426">
        <f t="shared" si="789"/>
        <v>0</v>
      </c>
      <c r="CC372" s="273">
        <f t="shared" si="790"/>
        <v>0</v>
      </c>
      <c r="CD372" s="273">
        <f t="shared" si="791"/>
        <v>0</v>
      </c>
      <c r="CE372" s="274">
        <f t="shared" si="792"/>
        <v>0</v>
      </c>
      <c r="CG372" s="420"/>
      <c r="CH372" s="417"/>
      <c r="CI372" s="417"/>
      <c r="CJ372" s="421"/>
    </row>
    <row r="373" spans="1:88" x14ac:dyDescent="0.35">
      <c r="A373" s="119"/>
      <c r="B373" s="6"/>
      <c r="C373" s="120"/>
      <c r="D373" s="121"/>
      <c r="E373" s="115"/>
      <c r="F373" s="115"/>
      <c r="G373" s="116" t="s">
        <v>2131</v>
      </c>
      <c r="H373" s="117"/>
      <c r="I373" s="113">
        <f>SUM(K373:N373)</f>
        <v>0</v>
      </c>
      <c r="J373" s="126">
        <f>SUM(O373:AM373)</f>
        <v>90</v>
      </c>
      <c r="K373" s="113">
        <f t="shared" ref="K373:AM373" si="794">SUM(K371:K372)</f>
        <v>0</v>
      </c>
      <c r="L373" s="113">
        <f t="shared" si="794"/>
        <v>0</v>
      </c>
      <c r="M373" s="113">
        <f t="shared" si="794"/>
        <v>0</v>
      </c>
      <c r="N373" s="113">
        <f t="shared" si="794"/>
        <v>0</v>
      </c>
      <c r="O373" s="122">
        <f t="shared" si="794"/>
        <v>0</v>
      </c>
      <c r="P373" s="113">
        <f t="shared" si="794"/>
        <v>15</v>
      </c>
      <c r="Q373" s="113">
        <f t="shared" si="794"/>
        <v>15</v>
      </c>
      <c r="R373" s="113">
        <f t="shared" si="794"/>
        <v>0</v>
      </c>
      <c r="S373" s="113">
        <f t="shared" si="794"/>
        <v>0</v>
      </c>
      <c r="T373" s="113">
        <f t="shared" si="794"/>
        <v>0</v>
      </c>
      <c r="U373" s="113">
        <f t="shared" si="794"/>
        <v>0</v>
      </c>
      <c r="V373" s="113">
        <f t="shared" si="794"/>
        <v>0</v>
      </c>
      <c r="W373" s="113">
        <f t="shared" si="794"/>
        <v>0</v>
      </c>
      <c r="X373" s="113">
        <f t="shared" si="794"/>
        <v>15</v>
      </c>
      <c r="Y373" s="113">
        <f t="shared" si="794"/>
        <v>15</v>
      </c>
      <c r="Z373" s="113">
        <f t="shared" si="794"/>
        <v>15</v>
      </c>
      <c r="AA373" s="113">
        <f t="shared" si="794"/>
        <v>15</v>
      </c>
      <c r="AB373" s="113">
        <f t="shared" si="794"/>
        <v>0</v>
      </c>
      <c r="AC373" s="113">
        <f t="shared" si="794"/>
        <v>0</v>
      </c>
      <c r="AD373" s="113">
        <f t="shared" si="794"/>
        <v>0</v>
      </c>
      <c r="AE373" s="113">
        <f t="shared" si="794"/>
        <v>0</v>
      </c>
      <c r="AF373" s="113">
        <f t="shared" si="794"/>
        <v>0</v>
      </c>
      <c r="AG373" s="113">
        <f t="shared" si="794"/>
        <v>0</v>
      </c>
      <c r="AH373" s="113">
        <f t="shared" si="794"/>
        <v>0</v>
      </c>
      <c r="AI373" s="113">
        <f t="shared" si="794"/>
        <v>0</v>
      </c>
      <c r="AJ373" s="113">
        <f t="shared" si="794"/>
        <v>0</v>
      </c>
      <c r="AK373" s="113">
        <f t="shared" si="794"/>
        <v>0</v>
      </c>
      <c r="AL373" s="113">
        <f t="shared" si="794"/>
        <v>0</v>
      </c>
      <c r="AM373" s="118">
        <f t="shared" si="794"/>
        <v>0</v>
      </c>
      <c r="AS373" s="61"/>
      <c r="AT373" s="38"/>
      <c r="AU373" s="62"/>
      <c r="AW373" s="145"/>
      <c r="AX373" s="38"/>
      <c r="AY373" s="38"/>
      <c r="AZ373" s="38"/>
      <c r="BA373" s="38"/>
      <c r="BB373" s="38"/>
      <c r="BC373" s="38"/>
      <c r="BD373" s="38"/>
      <c r="BE373" s="38"/>
      <c r="BF373" s="38"/>
      <c r="BG373" s="38"/>
      <c r="BH373" s="38"/>
      <c r="BI373" s="38"/>
      <c r="BJ373" s="38"/>
      <c r="BK373" s="38"/>
      <c r="BL373" s="38"/>
      <c r="BM373" s="38"/>
      <c r="BN373" s="38"/>
      <c r="BO373" s="38"/>
      <c r="BP373" s="38"/>
      <c r="BQ373" s="38"/>
      <c r="BR373" s="38"/>
      <c r="BS373" s="38"/>
      <c r="BT373" s="38"/>
      <c r="BU373" s="38"/>
      <c r="BV373" s="38"/>
      <c r="BW373" s="38"/>
      <c r="BX373" s="38"/>
      <c r="BY373" s="38"/>
      <c r="BZ373" s="146"/>
      <c r="CB373" s="145"/>
      <c r="CC373" s="38"/>
      <c r="CD373" s="38"/>
      <c r="CE373" s="146"/>
      <c r="CG373" s="433">
        <v>0</v>
      </c>
      <c r="CH373" s="434">
        <v>0</v>
      </c>
      <c r="CI373" s="434">
        <v>0</v>
      </c>
      <c r="CJ373" s="435">
        <v>0</v>
      </c>
    </row>
    <row r="374" spans="1:88" x14ac:dyDescent="0.35">
      <c r="A374" s="48" t="s">
        <v>2088</v>
      </c>
      <c r="B374" s="6"/>
      <c r="C374" s="6"/>
      <c r="D374" s="22" t="s">
        <v>2058</v>
      </c>
      <c r="E374" s="304" t="s">
        <v>20</v>
      </c>
      <c r="F374" s="42"/>
      <c r="G374" s="25">
        <v>174</v>
      </c>
      <c r="H374" s="21"/>
      <c r="I374" s="26">
        <v>3</v>
      </c>
      <c r="J374" s="24">
        <f t="shared" ref="J374:J376" ca="1" si="795">SUM(K374:AM374)</f>
        <v>0</v>
      </c>
      <c r="K374" s="24">
        <f t="shared" ref="K374:AM374" ca="1" si="796">IF(AND($H374="優先L",$I374&gt;0),OFFSET(K373,0,$I374),0)</f>
        <v>0</v>
      </c>
      <c r="L374" s="24">
        <f t="shared" ca="1" si="796"/>
        <v>0</v>
      </c>
      <c r="M374" s="24">
        <f t="shared" ca="1" si="796"/>
        <v>0</v>
      </c>
      <c r="N374" s="24">
        <f t="shared" ca="1" si="796"/>
        <v>0</v>
      </c>
      <c r="O374" s="24">
        <f t="shared" ca="1" si="796"/>
        <v>0</v>
      </c>
      <c r="P374" s="24">
        <f t="shared" ca="1" si="796"/>
        <v>0</v>
      </c>
      <c r="Q374" s="24">
        <f t="shared" ca="1" si="796"/>
        <v>0</v>
      </c>
      <c r="R374" s="24">
        <f t="shared" ca="1" si="796"/>
        <v>0</v>
      </c>
      <c r="S374" s="24">
        <f t="shared" ca="1" si="796"/>
        <v>0</v>
      </c>
      <c r="T374" s="24">
        <f t="shared" ca="1" si="796"/>
        <v>0</v>
      </c>
      <c r="U374" s="24">
        <f t="shared" ca="1" si="796"/>
        <v>0</v>
      </c>
      <c r="V374" s="24">
        <f t="shared" ca="1" si="796"/>
        <v>0</v>
      </c>
      <c r="W374" s="24">
        <f t="shared" ca="1" si="796"/>
        <v>0</v>
      </c>
      <c r="X374" s="24">
        <f t="shared" ca="1" si="796"/>
        <v>0</v>
      </c>
      <c r="Y374" s="24">
        <f t="shared" ca="1" si="796"/>
        <v>0</v>
      </c>
      <c r="Z374" s="24">
        <f t="shared" ca="1" si="796"/>
        <v>0</v>
      </c>
      <c r="AA374" s="24">
        <f t="shared" ca="1" si="796"/>
        <v>0</v>
      </c>
      <c r="AB374" s="24">
        <f t="shared" ca="1" si="796"/>
        <v>0</v>
      </c>
      <c r="AC374" s="24">
        <f t="shared" ca="1" si="796"/>
        <v>0</v>
      </c>
      <c r="AD374" s="24">
        <f t="shared" ca="1" si="796"/>
        <v>0</v>
      </c>
      <c r="AE374" s="24">
        <f t="shared" ca="1" si="796"/>
        <v>0</v>
      </c>
      <c r="AF374" s="24">
        <f t="shared" ca="1" si="796"/>
        <v>0</v>
      </c>
      <c r="AG374" s="24">
        <f t="shared" ca="1" si="796"/>
        <v>0</v>
      </c>
      <c r="AH374" s="24">
        <f t="shared" ca="1" si="796"/>
        <v>0</v>
      </c>
      <c r="AI374" s="24">
        <f t="shared" ca="1" si="796"/>
        <v>0</v>
      </c>
      <c r="AJ374" s="24">
        <f t="shared" ca="1" si="796"/>
        <v>0</v>
      </c>
      <c r="AK374" s="24">
        <f t="shared" ca="1" si="796"/>
        <v>0</v>
      </c>
      <c r="AL374" s="24">
        <f t="shared" ca="1" si="796"/>
        <v>0</v>
      </c>
      <c r="AM374" s="49">
        <f t="shared" ca="1" si="796"/>
        <v>0</v>
      </c>
      <c r="AS374" s="61"/>
      <c r="AT374" s="5" t="str">
        <f t="shared" ref="AT374" si="797">IF(G374&gt;0,E374,"")</f>
        <v>MC</v>
      </c>
      <c r="AU374" s="62"/>
      <c r="AW374" s="145"/>
      <c r="AX374" s="38"/>
      <c r="AY374" s="38"/>
      <c r="AZ374" s="38"/>
      <c r="BA374" s="38"/>
      <c r="BB374" s="38"/>
      <c r="BC374" s="38"/>
      <c r="BD374" s="38"/>
      <c r="BE374" s="38"/>
      <c r="BF374" s="38"/>
      <c r="BG374" s="38"/>
      <c r="BH374" s="38"/>
      <c r="BI374" s="38"/>
      <c r="BJ374" s="38"/>
      <c r="BK374" s="38"/>
      <c r="BL374" s="38"/>
      <c r="BM374" s="38"/>
      <c r="BN374" s="38"/>
      <c r="BO374" s="38"/>
      <c r="BP374" s="38"/>
      <c r="BQ374" s="38"/>
      <c r="BR374" s="38"/>
      <c r="BS374" s="38"/>
      <c r="BT374" s="38"/>
      <c r="BU374" s="38"/>
      <c r="BV374" s="38"/>
      <c r="BW374" s="38"/>
      <c r="BX374" s="38"/>
      <c r="BY374" s="38"/>
      <c r="BZ374" s="146"/>
      <c r="CB374" s="145"/>
      <c r="CC374" s="38"/>
      <c r="CD374" s="38"/>
      <c r="CE374" s="146"/>
      <c r="CG374" s="433">
        <v>0</v>
      </c>
      <c r="CH374" s="434">
        <v>0</v>
      </c>
      <c r="CI374" s="434">
        <v>0</v>
      </c>
      <c r="CJ374" s="435">
        <v>0</v>
      </c>
    </row>
    <row r="375" spans="1:88" x14ac:dyDescent="0.35">
      <c r="A375" s="50" t="str">
        <f>MID(A371,1,5)</f>
        <v>50100</v>
      </c>
      <c r="B375" s="6"/>
      <c r="C375" s="6"/>
      <c r="D375" s="6"/>
      <c r="E375" s="304" t="s">
        <v>78</v>
      </c>
      <c r="F375" s="42"/>
      <c r="G375" s="25">
        <v>174</v>
      </c>
      <c r="H375" s="21" t="s">
        <v>2052</v>
      </c>
      <c r="I375" s="26">
        <v>3</v>
      </c>
      <c r="J375" s="24">
        <f t="shared" ca="1" si="795"/>
        <v>90</v>
      </c>
      <c r="K375" s="24">
        <f t="shared" ref="K375:AM375" ca="1" si="798">IF(AND($H375="優先L",$I375&gt;0),OFFSET(K373,0,$I375),0)</f>
        <v>0</v>
      </c>
      <c r="L375" s="24">
        <f t="shared" ca="1" si="798"/>
        <v>0</v>
      </c>
      <c r="M375" s="24">
        <f t="shared" ca="1" si="798"/>
        <v>15</v>
      </c>
      <c r="N375" s="24">
        <f t="shared" ca="1" si="798"/>
        <v>15</v>
      </c>
      <c r="O375" s="24">
        <f t="shared" ca="1" si="798"/>
        <v>0</v>
      </c>
      <c r="P375" s="24">
        <f t="shared" ca="1" si="798"/>
        <v>0</v>
      </c>
      <c r="Q375" s="24">
        <f t="shared" ca="1" si="798"/>
        <v>0</v>
      </c>
      <c r="R375" s="24">
        <f t="shared" ca="1" si="798"/>
        <v>0</v>
      </c>
      <c r="S375" s="24">
        <f t="shared" ca="1" si="798"/>
        <v>0</v>
      </c>
      <c r="T375" s="24">
        <f t="shared" ca="1" si="798"/>
        <v>0</v>
      </c>
      <c r="U375" s="24">
        <f t="shared" ca="1" si="798"/>
        <v>15</v>
      </c>
      <c r="V375" s="24">
        <f t="shared" ca="1" si="798"/>
        <v>15</v>
      </c>
      <c r="W375" s="24">
        <f t="shared" ca="1" si="798"/>
        <v>15</v>
      </c>
      <c r="X375" s="24">
        <f t="shared" ca="1" si="798"/>
        <v>15</v>
      </c>
      <c r="Y375" s="24">
        <f t="shared" ca="1" si="798"/>
        <v>0</v>
      </c>
      <c r="Z375" s="24">
        <f t="shared" ca="1" si="798"/>
        <v>0</v>
      </c>
      <c r="AA375" s="24">
        <f t="shared" ca="1" si="798"/>
        <v>0</v>
      </c>
      <c r="AB375" s="24">
        <f t="shared" ca="1" si="798"/>
        <v>0</v>
      </c>
      <c r="AC375" s="24">
        <f t="shared" ca="1" si="798"/>
        <v>0</v>
      </c>
      <c r="AD375" s="24">
        <f t="shared" ca="1" si="798"/>
        <v>0</v>
      </c>
      <c r="AE375" s="24">
        <f t="shared" ca="1" si="798"/>
        <v>0</v>
      </c>
      <c r="AF375" s="24">
        <f t="shared" ca="1" si="798"/>
        <v>0</v>
      </c>
      <c r="AG375" s="24">
        <f t="shared" ca="1" si="798"/>
        <v>0</v>
      </c>
      <c r="AH375" s="24">
        <f t="shared" ca="1" si="798"/>
        <v>0</v>
      </c>
      <c r="AI375" s="24">
        <f t="shared" ca="1" si="798"/>
        <v>0</v>
      </c>
      <c r="AJ375" s="24">
        <f t="shared" ca="1" si="798"/>
        <v>0</v>
      </c>
      <c r="AK375" s="24">
        <f t="shared" ca="1" si="798"/>
        <v>0</v>
      </c>
      <c r="AL375" s="24">
        <f t="shared" ca="1" si="798"/>
        <v>0</v>
      </c>
      <c r="AM375" s="49">
        <f t="shared" ca="1" si="798"/>
        <v>0</v>
      </c>
      <c r="AS375" s="61"/>
      <c r="AT375" s="6" t="str">
        <f t="shared" si="702"/>
        <v>溶接1</v>
      </c>
      <c r="AU375" s="62"/>
      <c r="AW375" s="145"/>
      <c r="AX375" s="38"/>
      <c r="AY375" s="38"/>
      <c r="AZ375" s="38"/>
      <c r="BA375" s="38"/>
      <c r="BB375" s="38"/>
      <c r="BC375" s="38"/>
      <c r="BD375" s="38"/>
      <c r="BE375" s="38"/>
      <c r="BF375" s="38"/>
      <c r="BG375" s="38"/>
      <c r="BH375" s="38"/>
      <c r="BI375" s="38"/>
      <c r="BJ375" s="38"/>
      <c r="BK375" s="38"/>
      <c r="BL375" s="38"/>
      <c r="BM375" s="38"/>
      <c r="BN375" s="38"/>
      <c r="BO375" s="38"/>
      <c r="BP375" s="38"/>
      <c r="BQ375" s="38"/>
      <c r="BR375" s="38"/>
      <c r="BS375" s="38"/>
      <c r="BT375" s="38"/>
      <c r="BU375" s="38"/>
      <c r="BV375" s="38"/>
      <c r="BW375" s="38"/>
      <c r="BX375" s="38"/>
      <c r="BY375" s="38"/>
      <c r="BZ375" s="146"/>
      <c r="CB375" s="145"/>
      <c r="CC375" s="38"/>
      <c r="CD375" s="38"/>
      <c r="CE375" s="146"/>
      <c r="CG375" s="433">
        <v>0</v>
      </c>
      <c r="CH375" s="434">
        <v>0</v>
      </c>
      <c r="CI375" s="434">
        <v>0</v>
      </c>
      <c r="CJ375" s="435">
        <v>0</v>
      </c>
    </row>
    <row r="376" spans="1:88" x14ac:dyDescent="0.35">
      <c r="A376" s="50" t="str">
        <f>MID(A371,6,3)&amp;"-"&amp;MID(A371,10,4)</f>
        <v>MLC-D300</v>
      </c>
      <c r="B376" s="6"/>
      <c r="C376" s="6"/>
      <c r="D376" s="7"/>
      <c r="E376" s="304" t="s">
        <v>79</v>
      </c>
      <c r="F376" s="42"/>
      <c r="G376" s="25">
        <v>160</v>
      </c>
      <c r="H376" s="21"/>
      <c r="I376" s="26">
        <v>3</v>
      </c>
      <c r="J376" s="24">
        <f t="shared" ca="1" si="795"/>
        <v>0</v>
      </c>
      <c r="K376" s="24">
        <f t="shared" ref="K376:AM376" ca="1" si="799">IF(AND($H376="優先L",$I376&gt;0),OFFSET(K373,0,$I376),0)</f>
        <v>0</v>
      </c>
      <c r="L376" s="24">
        <f t="shared" ca="1" si="799"/>
        <v>0</v>
      </c>
      <c r="M376" s="24">
        <f t="shared" ca="1" si="799"/>
        <v>0</v>
      </c>
      <c r="N376" s="24">
        <f t="shared" ca="1" si="799"/>
        <v>0</v>
      </c>
      <c r="O376" s="24">
        <f t="shared" ca="1" si="799"/>
        <v>0</v>
      </c>
      <c r="P376" s="24">
        <f t="shared" ca="1" si="799"/>
        <v>0</v>
      </c>
      <c r="Q376" s="24">
        <f t="shared" ca="1" si="799"/>
        <v>0</v>
      </c>
      <c r="R376" s="24">
        <f t="shared" ca="1" si="799"/>
        <v>0</v>
      </c>
      <c r="S376" s="24">
        <f t="shared" ca="1" si="799"/>
        <v>0</v>
      </c>
      <c r="T376" s="24">
        <f t="shared" ca="1" si="799"/>
        <v>0</v>
      </c>
      <c r="U376" s="24">
        <f t="shared" ca="1" si="799"/>
        <v>0</v>
      </c>
      <c r="V376" s="24">
        <f t="shared" ca="1" si="799"/>
        <v>0</v>
      </c>
      <c r="W376" s="24">
        <f t="shared" ca="1" si="799"/>
        <v>0</v>
      </c>
      <c r="X376" s="24">
        <f t="shared" ca="1" si="799"/>
        <v>0</v>
      </c>
      <c r="Y376" s="24">
        <f t="shared" ca="1" si="799"/>
        <v>0</v>
      </c>
      <c r="Z376" s="24">
        <f t="shared" ca="1" si="799"/>
        <v>0</v>
      </c>
      <c r="AA376" s="24">
        <f t="shared" ca="1" si="799"/>
        <v>0</v>
      </c>
      <c r="AB376" s="24">
        <f t="shared" ca="1" si="799"/>
        <v>0</v>
      </c>
      <c r="AC376" s="24">
        <f t="shared" ca="1" si="799"/>
        <v>0</v>
      </c>
      <c r="AD376" s="24">
        <f t="shared" ca="1" si="799"/>
        <v>0</v>
      </c>
      <c r="AE376" s="24">
        <f t="shared" ca="1" si="799"/>
        <v>0</v>
      </c>
      <c r="AF376" s="24">
        <f t="shared" ca="1" si="799"/>
        <v>0</v>
      </c>
      <c r="AG376" s="24">
        <f t="shared" ca="1" si="799"/>
        <v>0</v>
      </c>
      <c r="AH376" s="24">
        <f t="shared" ca="1" si="799"/>
        <v>0</v>
      </c>
      <c r="AI376" s="24">
        <f t="shared" ca="1" si="799"/>
        <v>0</v>
      </c>
      <c r="AJ376" s="24">
        <f t="shared" ca="1" si="799"/>
        <v>0</v>
      </c>
      <c r="AK376" s="24">
        <f t="shared" ca="1" si="799"/>
        <v>0</v>
      </c>
      <c r="AL376" s="24">
        <f t="shared" ca="1" si="799"/>
        <v>0</v>
      </c>
      <c r="AM376" s="49">
        <f t="shared" ca="1" si="799"/>
        <v>0</v>
      </c>
      <c r="AS376" s="61"/>
      <c r="AT376" s="7" t="str">
        <f t="shared" si="702"/>
        <v>マルチ</v>
      </c>
      <c r="AU376" s="62"/>
      <c r="AW376" s="145"/>
      <c r="AX376" s="38"/>
      <c r="AY376" s="38"/>
      <c r="AZ376" s="38"/>
      <c r="BA376" s="38"/>
      <c r="BB376" s="38"/>
      <c r="BC376" s="38"/>
      <c r="BD376" s="38"/>
      <c r="BE376" s="38"/>
      <c r="BF376" s="38"/>
      <c r="BG376" s="38"/>
      <c r="BH376" s="38"/>
      <c r="BI376" s="38"/>
      <c r="BJ376" s="38"/>
      <c r="BK376" s="38"/>
      <c r="BL376" s="38"/>
      <c r="BM376" s="38"/>
      <c r="BN376" s="38"/>
      <c r="BO376" s="38"/>
      <c r="BP376" s="38"/>
      <c r="BQ376" s="38"/>
      <c r="BR376" s="38"/>
      <c r="BS376" s="38"/>
      <c r="BT376" s="38"/>
      <c r="BU376" s="38"/>
      <c r="BV376" s="38"/>
      <c r="BW376" s="38"/>
      <c r="BX376" s="38"/>
      <c r="BY376" s="38"/>
      <c r="BZ376" s="146"/>
      <c r="CB376" s="145"/>
      <c r="CC376" s="38"/>
      <c r="CD376" s="38"/>
      <c r="CE376" s="146"/>
      <c r="CG376" s="433">
        <v>0</v>
      </c>
      <c r="CH376" s="434">
        <v>0</v>
      </c>
      <c r="CI376" s="434">
        <v>0</v>
      </c>
      <c r="CJ376" s="435">
        <v>0</v>
      </c>
    </row>
    <row r="377" spans="1:88" x14ac:dyDescent="0.35">
      <c r="A377" s="48"/>
      <c r="B377" s="6"/>
      <c r="C377" s="6"/>
      <c r="D377" s="22" t="s">
        <v>2132</v>
      </c>
      <c r="E377" s="2" t="str">
        <f>E374</f>
        <v>MC</v>
      </c>
      <c r="F377" s="5"/>
      <c r="G377" s="5"/>
      <c r="H377" s="27" t="s">
        <v>2055</v>
      </c>
      <c r="I377" s="5"/>
      <c r="J377" s="550">
        <f>SUM(K377:AM379)</f>
        <v>0</v>
      </c>
      <c r="K377" s="29"/>
      <c r="L377" s="29"/>
      <c r="M377" s="29"/>
      <c r="N377" s="29"/>
      <c r="O377" s="29"/>
      <c r="P377" s="29"/>
      <c r="Q377" s="29"/>
      <c r="R377" s="29"/>
      <c r="S377" s="29"/>
      <c r="T377" s="29"/>
      <c r="U377" s="29">
        <v>15</v>
      </c>
      <c r="V377" s="29">
        <v>15</v>
      </c>
      <c r="W377" s="29">
        <v>30</v>
      </c>
      <c r="X377" s="29"/>
      <c r="Y377" s="29"/>
      <c r="Z377" s="29"/>
      <c r="AA377" s="29"/>
      <c r="AB377" s="29"/>
      <c r="AC377" s="29"/>
      <c r="AD377" s="29"/>
      <c r="AE377" s="29"/>
      <c r="AF377" s="29"/>
      <c r="AG377" s="29"/>
      <c r="AH377" s="29"/>
      <c r="AI377" s="29"/>
      <c r="AJ377" s="29"/>
      <c r="AK377" s="29"/>
      <c r="AL377" s="29"/>
      <c r="AM377" s="51"/>
      <c r="AS377" s="61"/>
      <c r="AT377" s="38"/>
      <c r="AU377" s="62"/>
      <c r="AW377" s="145"/>
      <c r="AX377" s="38"/>
      <c r="AY377" s="38"/>
      <c r="AZ377" s="38"/>
      <c r="BA377" s="38"/>
      <c r="BB377" s="38"/>
      <c r="BC377" s="38"/>
      <c r="BD377" s="38"/>
      <c r="BE377" s="38"/>
      <c r="BF377" s="38"/>
      <c r="BG377" s="38"/>
      <c r="BH377" s="38"/>
      <c r="BI377" s="38"/>
      <c r="BJ377" s="38"/>
      <c r="BK377" s="38"/>
      <c r="BL377" s="38"/>
      <c r="BM377" s="38"/>
      <c r="BN377" s="38"/>
      <c r="BO377" s="38"/>
      <c r="BP377" s="38"/>
      <c r="BQ377" s="38"/>
      <c r="BR377" s="38"/>
      <c r="BS377" s="38"/>
      <c r="BT377" s="38"/>
      <c r="BU377" s="38"/>
      <c r="BV377" s="38"/>
      <c r="BW377" s="38"/>
      <c r="BX377" s="38"/>
      <c r="BY377" s="38"/>
      <c r="BZ377" s="146"/>
      <c r="CB377" s="145"/>
      <c r="CC377" s="38"/>
      <c r="CD377" s="38"/>
      <c r="CE377" s="146"/>
      <c r="CG377" s="430"/>
      <c r="CH377" s="9"/>
      <c r="CI377" s="9"/>
      <c r="CJ377" s="431"/>
    </row>
    <row r="378" spans="1:88" x14ac:dyDescent="0.35">
      <c r="A378" s="48"/>
      <c r="B378" s="7"/>
      <c r="C378" s="7"/>
      <c r="D378" s="444" t="s">
        <v>2376</v>
      </c>
      <c r="E378" s="2" t="str">
        <f>E375</f>
        <v>溶接1</v>
      </c>
      <c r="F378" s="6"/>
      <c r="G378" s="6"/>
      <c r="H378" s="27" t="s">
        <v>2055</v>
      </c>
      <c r="I378" s="6"/>
      <c r="J378" s="551"/>
      <c r="K378" s="30"/>
      <c r="L378" s="30"/>
      <c r="M378" s="30"/>
      <c r="N378" s="30"/>
      <c r="O378" s="30"/>
      <c r="P378" s="30"/>
      <c r="Q378" s="30"/>
      <c r="R378" s="30"/>
      <c r="S378" s="30"/>
      <c r="T378" s="30"/>
      <c r="U378" s="30">
        <v>-15</v>
      </c>
      <c r="V378" s="30">
        <v>-15</v>
      </c>
      <c r="W378" s="30">
        <v>-15</v>
      </c>
      <c r="X378" s="30">
        <v>-15</v>
      </c>
      <c r="Y378" s="30"/>
      <c r="Z378" s="30"/>
      <c r="AA378" s="30"/>
      <c r="AB378" s="30"/>
      <c r="AC378" s="30"/>
      <c r="AD378" s="30"/>
      <c r="AE378" s="30"/>
      <c r="AF378" s="30"/>
      <c r="AG378" s="30"/>
      <c r="AH378" s="30"/>
      <c r="AI378" s="30"/>
      <c r="AJ378" s="30"/>
      <c r="AK378" s="30"/>
      <c r="AL378" s="30"/>
      <c r="AM378" s="52"/>
      <c r="AS378" s="61"/>
      <c r="AT378" s="38"/>
      <c r="AU378" s="62"/>
      <c r="AW378" s="145"/>
      <c r="AX378" s="38"/>
      <c r="AY378" s="38"/>
      <c r="AZ378" s="38"/>
      <c r="BA378" s="38"/>
      <c r="BB378" s="38"/>
      <c r="BC378" s="38"/>
      <c r="BD378" s="38"/>
      <c r="BE378" s="38"/>
      <c r="BF378" s="38"/>
      <c r="BG378" s="38"/>
      <c r="BH378" s="38"/>
      <c r="BI378" s="38"/>
      <c r="BJ378" s="38"/>
      <c r="BK378" s="38"/>
      <c r="BL378" s="38"/>
      <c r="BM378" s="38"/>
      <c r="BN378" s="38"/>
      <c r="BO378" s="38"/>
      <c r="BP378" s="38"/>
      <c r="BQ378" s="38"/>
      <c r="BR378" s="38"/>
      <c r="BS378" s="38"/>
      <c r="BT378" s="38"/>
      <c r="BU378" s="38"/>
      <c r="BV378" s="38"/>
      <c r="BW378" s="38"/>
      <c r="BX378" s="38"/>
      <c r="BY378" s="38"/>
      <c r="BZ378" s="146"/>
      <c r="CB378" s="145"/>
      <c r="CC378" s="38"/>
      <c r="CD378" s="38"/>
      <c r="CE378" s="146"/>
      <c r="CG378" s="430"/>
      <c r="CH378" s="9"/>
      <c r="CI378" s="9"/>
      <c r="CJ378" s="431"/>
    </row>
    <row r="379" spans="1:88" x14ac:dyDescent="0.35">
      <c r="A379" s="399">
        <f>COUNTIF(AT374:AT376,B379)</f>
        <v>1</v>
      </c>
      <c r="B379" s="308" t="str">
        <f>設定!$F$4</f>
        <v>MC</v>
      </c>
      <c r="C379" s="308" t="str">
        <f>IF(COUNTIF('PLAN-MC'!$AO$6:$AO$117,B379&amp;"_"&amp;A371&amp;"_"&amp;B371)&gt;0,"計画コード有",IF(COUNTIF('PLAN-MC'!$AO$6:$AO$117,B379&amp;"_"&amp;A371&amp;"_"&amp;B371)&gt;1,"ﾀﾞﾌﾞﾘ有","未反映"))</f>
        <v>計画コード有</v>
      </c>
      <c r="D379" s="7"/>
      <c r="E379" s="2" t="str">
        <f>E376</f>
        <v>マルチ</v>
      </c>
      <c r="F379" s="7"/>
      <c r="G379" s="7"/>
      <c r="H379" s="27" t="s">
        <v>2055</v>
      </c>
      <c r="I379" s="7"/>
      <c r="J379" s="552"/>
      <c r="K379" s="31"/>
      <c r="L379" s="31"/>
      <c r="M379" s="31"/>
      <c r="N379" s="31"/>
      <c r="O379" s="31"/>
      <c r="P379" s="31"/>
      <c r="Q379" s="31"/>
      <c r="R379" s="31"/>
      <c r="S379" s="31"/>
      <c r="T379" s="31"/>
      <c r="U379" s="31"/>
      <c r="V379" s="31"/>
      <c r="W379" s="31"/>
      <c r="X379" s="31"/>
      <c r="Y379" s="31"/>
      <c r="Z379" s="31"/>
      <c r="AA379" s="31"/>
      <c r="AB379" s="31"/>
      <c r="AC379" s="31"/>
      <c r="AD379" s="31"/>
      <c r="AE379" s="31"/>
      <c r="AF379" s="31"/>
      <c r="AG379" s="31"/>
      <c r="AH379" s="31"/>
      <c r="AI379" s="31"/>
      <c r="AJ379" s="31"/>
      <c r="AK379" s="31"/>
      <c r="AL379" s="31"/>
      <c r="AM379" s="53"/>
      <c r="AS379" s="61"/>
      <c r="AT379" s="38"/>
      <c r="AU379" s="62"/>
      <c r="AW379" s="145"/>
      <c r="AX379" s="38"/>
      <c r="AY379" s="38"/>
      <c r="AZ379" s="38"/>
      <c r="BA379" s="38"/>
      <c r="BB379" s="38"/>
      <c r="BC379" s="38"/>
      <c r="BD379" s="38"/>
      <c r="BE379" s="38"/>
      <c r="BF379" s="38"/>
      <c r="BG379" s="38"/>
      <c r="BH379" s="38"/>
      <c r="BI379" s="38"/>
      <c r="BJ379" s="38"/>
      <c r="BK379" s="38"/>
      <c r="BL379" s="38"/>
      <c r="BM379" s="38"/>
      <c r="BN379" s="38"/>
      <c r="BO379" s="38"/>
      <c r="BP379" s="38"/>
      <c r="BQ379" s="38"/>
      <c r="BR379" s="38"/>
      <c r="BS379" s="38"/>
      <c r="BT379" s="38"/>
      <c r="BU379" s="38"/>
      <c r="BV379" s="38"/>
      <c r="BW379" s="38"/>
      <c r="BX379" s="38"/>
      <c r="BY379" s="38"/>
      <c r="BZ379" s="146"/>
      <c r="CB379" s="145"/>
      <c r="CC379" s="38"/>
      <c r="CD379" s="38"/>
      <c r="CE379" s="146"/>
      <c r="CG379" s="430"/>
      <c r="CH379" s="9"/>
      <c r="CI379" s="9"/>
      <c r="CJ379" s="431"/>
    </row>
    <row r="380" spans="1:88" x14ac:dyDescent="0.35">
      <c r="A380" s="399">
        <f>COUNTIF(AT374:AT376,B380)</f>
        <v>1</v>
      </c>
      <c r="B380" s="308" t="str">
        <f>設定!$F$5</f>
        <v>溶接1</v>
      </c>
      <c r="C380" s="308" t="str">
        <f>IF(COUNTIF('PLAN-溶接1'!$AO$6:$AO$108,B380&amp;"_"&amp;A371&amp;"_"&amp;B371)&gt;0,"計画コード有",IF(COUNTIF('PLAN-溶接1'!$AO$6:$AO$108,B380&amp;"_"&amp;A371&amp;"_"&amp;B371)&gt;1,"ﾀﾞﾌﾞﾘ有","未反映"))</f>
        <v>計画コード有</v>
      </c>
      <c r="D380" s="22" t="s">
        <v>2133</v>
      </c>
      <c r="E380" s="2" t="str">
        <f>E374</f>
        <v>MC</v>
      </c>
      <c r="F380" s="5"/>
      <c r="G380" s="5"/>
      <c r="H380" s="27" t="s">
        <v>2055</v>
      </c>
      <c r="I380" s="5"/>
      <c r="J380" s="32">
        <f t="shared" ref="J380:J385" si="800">SUM(K380:AM380)</f>
        <v>0</v>
      </c>
      <c r="K380" s="441">
        <f>CB380</f>
        <v>0</v>
      </c>
      <c r="L380" s="441">
        <f t="shared" ref="L380:L382" si="801">CC380</f>
        <v>0</v>
      </c>
      <c r="M380" s="441">
        <f t="shared" ref="M380:M382" si="802">CD380</f>
        <v>0</v>
      </c>
      <c r="N380" s="441">
        <f t="shared" ref="N380:N382" si="803">CE380</f>
        <v>0</v>
      </c>
      <c r="O380" s="29"/>
      <c r="P380" s="29"/>
      <c r="Q380" s="29"/>
      <c r="R380" s="29"/>
      <c r="S380" s="29"/>
      <c r="T380" s="29"/>
      <c r="U380" s="29"/>
      <c r="V380" s="29"/>
      <c r="W380" s="29"/>
      <c r="X380" s="29"/>
      <c r="Y380" s="29"/>
      <c r="Z380" s="29"/>
      <c r="AA380" s="29"/>
      <c r="AB380" s="29"/>
      <c r="AC380" s="29"/>
      <c r="AD380" s="29"/>
      <c r="AE380" s="29"/>
      <c r="AF380" s="29"/>
      <c r="AG380" s="29"/>
      <c r="AH380" s="29"/>
      <c r="AI380" s="29"/>
      <c r="AJ380" s="29"/>
      <c r="AK380" s="29"/>
      <c r="AL380" s="29"/>
      <c r="AM380" s="51"/>
      <c r="AS380" s="61"/>
      <c r="AT380" s="38"/>
      <c r="AU380" s="62"/>
      <c r="AW380" s="145"/>
      <c r="AX380" s="38"/>
      <c r="AY380" s="38"/>
      <c r="AZ380" s="38"/>
      <c r="BA380" s="38"/>
      <c r="BB380" s="38"/>
      <c r="BC380" s="38"/>
      <c r="BD380" s="38"/>
      <c r="BE380" s="38"/>
      <c r="BF380" s="38"/>
      <c r="BG380" s="38"/>
      <c r="BH380" s="38"/>
      <c r="BI380" s="38"/>
      <c r="BJ380" s="38"/>
      <c r="BK380" s="38"/>
      <c r="BL380" s="38"/>
      <c r="BM380" s="38"/>
      <c r="BN380" s="38"/>
      <c r="BO380" s="38"/>
      <c r="BP380" s="38"/>
      <c r="BQ380" s="38"/>
      <c r="BR380" s="38"/>
      <c r="BS380" s="38"/>
      <c r="BT380" s="38"/>
      <c r="BU380" s="38"/>
      <c r="BV380" s="38"/>
      <c r="BW380" s="38"/>
      <c r="BX380" s="38"/>
      <c r="BY380" s="38"/>
      <c r="BZ380" s="146"/>
      <c r="CB380" s="427">
        <f t="shared" ref="CB380:CB382" si="804">CG377+CG380</f>
        <v>0</v>
      </c>
      <c r="CC380" s="428">
        <f t="shared" ref="CC380:CC382" si="805">CH377+CH380</f>
        <v>0</v>
      </c>
      <c r="CD380" s="428">
        <f t="shared" ref="CD380:CD382" si="806">CI377+CI380</f>
        <v>0</v>
      </c>
      <c r="CE380" s="429">
        <f t="shared" ref="CE380:CE382" si="807">CJ377+CJ380</f>
        <v>0</v>
      </c>
      <c r="CG380" s="430"/>
      <c r="CH380" s="9"/>
      <c r="CI380" s="9"/>
      <c r="CJ380" s="431"/>
    </row>
    <row r="381" spans="1:88" x14ac:dyDescent="0.35">
      <c r="A381" s="399">
        <f>COUNTIF(AT374:AT376,B381)</f>
        <v>1</v>
      </c>
      <c r="B381" s="308" t="str">
        <f>設定!$F$6</f>
        <v>マルチ</v>
      </c>
      <c r="C381" s="308" t="str">
        <f>IF(COUNTIF('PLAN-マルチ'!$AO$29:$AO$125,B381&amp;"_"&amp;A371&amp;"_"&amp;B371)&gt;0,"計画コード有",IF(COUNTIF('PLAN-マルチ'!$AO$29:$AO$125,B381&amp;"_"&amp;A371&amp;"_"&amp;B371)&gt;1,"ﾀﾞﾌﾞﾘ有","未反映"))</f>
        <v>計画コード有</v>
      </c>
      <c r="D381" s="445" t="s">
        <v>2377</v>
      </c>
      <c r="E381" s="2" t="str">
        <f>E375</f>
        <v>溶接1</v>
      </c>
      <c r="F381" s="6"/>
      <c r="G381" s="6"/>
      <c r="H381" s="27" t="s">
        <v>2055</v>
      </c>
      <c r="I381" s="6"/>
      <c r="J381" s="33">
        <f t="shared" si="800"/>
        <v>0</v>
      </c>
      <c r="K381" s="442">
        <f t="shared" ref="K381:K382" si="808">CB381</f>
        <v>0</v>
      </c>
      <c r="L381" s="442">
        <f t="shared" si="801"/>
        <v>0</v>
      </c>
      <c r="M381" s="442">
        <f t="shared" si="802"/>
        <v>0</v>
      </c>
      <c r="N381" s="442">
        <f t="shared" si="803"/>
        <v>0</v>
      </c>
      <c r="O381" s="30"/>
      <c r="P381" s="30"/>
      <c r="Q381" s="30"/>
      <c r="R381" s="30"/>
      <c r="S381" s="30"/>
      <c r="T381" s="30"/>
      <c r="U381" s="30"/>
      <c r="V381" s="30"/>
      <c r="W381" s="30"/>
      <c r="X381" s="30"/>
      <c r="Y381" s="30"/>
      <c r="Z381" s="30"/>
      <c r="AA381" s="30"/>
      <c r="AB381" s="30"/>
      <c r="AC381" s="30"/>
      <c r="AD381" s="30"/>
      <c r="AE381" s="30"/>
      <c r="AF381" s="30"/>
      <c r="AG381" s="30"/>
      <c r="AH381" s="30"/>
      <c r="AI381" s="30"/>
      <c r="AJ381" s="30"/>
      <c r="AK381" s="30"/>
      <c r="AL381" s="30"/>
      <c r="AM381" s="52"/>
      <c r="AS381" s="61"/>
      <c r="AT381" s="38"/>
      <c r="AU381" s="62"/>
      <c r="AW381" s="145"/>
      <c r="AX381" s="38"/>
      <c r="AY381" s="38"/>
      <c r="AZ381" s="38"/>
      <c r="BA381" s="38"/>
      <c r="BB381" s="38"/>
      <c r="BC381" s="38"/>
      <c r="BD381" s="38"/>
      <c r="BE381" s="38"/>
      <c r="BF381" s="38"/>
      <c r="BG381" s="38"/>
      <c r="BH381" s="38"/>
      <c r="BI381" s="38"/>
      <c r="BJ381" s="38"/>
      <c r="BK381" s="38"/>
      <c r="BL381" s="38"/>
      <c r="BM381" s="38"/>
      <c r="BN381" s="38"/>
      <c r="BO381" s="38"/>
      <c r="BP381" s="38"/>
      <c r="BQ381" s="38"/>
      <c r="BR381" s="38"/>
      <c r="BS381" s="38"/>
      <c r="BT381" s="38"/>
      <c r="BU381" s="38"/>
      <c r="BV381" s="38"/>
      <c r="BW381" s="38"/>
      <c r="BX381" s="38"/>
      <c r="BY381" s="38"/>
      <c r="BZ381" s="146"/>
      <c r="CB381" s="427">
        <f t="shared" si="804"/>
        <v>0</v>
      </c>
      <c r="CC381" s="428">
        <f t="shared" si="805"/>
        <v>0</v>
      </c>
      <c r="CD381" s="428">
        <f t="shared" si="806"/>
        <v>0</v>
      </c>
      <c r="CE381" s="429">
        <f t="shared" si="807"/>
        <v>0</v>
      </c>
      <c r="CG381" s="430"/>
      <c r="CH381" s="9"/>
      <c r="CI381" s="9"/>
      <c r="CJ381" s="431"/>
    </row>
    <row r="382" spans="1:88" x14ac:dyDescent="0.35">
      <c r="A382" s="399">
        <f>COUNTIF(AT374:AT376,B382)</f>
        <v>0</v>
      </c>
      <c r="B382" s="308" t="str">
        <f>設定!$F$7</f>
        <v>50号機</v>
      </c>
      <c r="C382" s="308" t="str">
        <f>IF(COUNTIF('PLAN-SUB'!$AO$6:$AO$87,B382&amp;"_"&amp;A371&amp;"_"&amp;B371)&gt;0,"計画コード有",IF(COUNTIF('PLAN-SUB'!$AO$6:$AO$87,B382&amp;"_"&amp;A371&amp;"_"&amp;B371)&gt;1,"ﾀﾞﾌﾞﾘ有","未反映"))</f>
        <v>未反映</v>
      </c>
      <c r="D382" s="7"/>
      <c r="E382" s="2" t="str">
        <f>E376</f>
        <v>マルチ</v>
      </c>
      <c r="F382" s="7"/>
      <c r="G382" s="7"/>
      <c r="H382" s="27" t="s">
        <v>2055</v>
      </c>
      <c r="I382" s="7"/>
      <c r="J382" s="34">
        <f t="shared" si="800"/>
        <v>0</v>
      </c>
      <c r="K382" s="443">
        <f t="shared" si="808"/>
        <v>0</v>
      </c>
      <c r="L382" s="443">
        <f t="shared" si="801"/>
        <v>0</v>
      </c>
      <c r="M382" s="443">
        <f t="shared" si="802"/>
        <v>0</v>
      </c>
      <c r="N382" s="443">
        <f t="shared" si="803"/>
        <v>0</v>
      </c>
      <c r="O382" s="31"/>
      <c r="P382" s="31"/>
      <c r="Q382" s="31"/>
      <c r="R382" s="31"/>
      <c r="S382" s="31"/>
      <c r="T382" s="31"/>
      <c r="U382" s="31"/>
      <c r="V382" s="31"/>
      <c r="W382" s="31"/>
      <c r="X382" s="31"/>
      <c r="Y382" s="31"/>
      <c r="Z382" s="31"/>
      <c r="AA382" s="31"/>
      <c r="AB382" s="31"/>
      <c r="AC382" s="31"/>
      <c r="AD382" s="31"/>
      <c r="AE382" s="31"/>
      <c r="AF382" s="31"/>
      <c r="AG382" s="31"/>
      <c r="AH382" s="31"/>
      <c r="AI382" s="31"/>
      <c r="AJ382" s="31"/>
      <c r="AK382" s="31"/>
      <c r="AL382" s="31"/>
      <c r="AM382" s="53"/>
      <c r="AS382" s="61"/>
      <c r="AT382" s="38"/>
      <c r="AU382" s="62"/>
      <c r="AW382" s="145"/>
      <c r="AX382" s="38"/>
      <c r="AY382" s="38"/>
      <c r="AZ382" s="38"/>
      <c r="BA382" s="38"/>
      <c r="BB382" s="38"/>
      <c r="BC382" s="38"/>
      <c r="BD382" s="38"/>
      <c r="BE382" s="38"/>
      <c r="BF382" s="38"/>
      <c r="BG382" s="38"/>
      <c r="BH382" s="38"/>
      <c r="BI382" s="38"/>
      <c r="BJ382" s="38"/>
      <c r="BK382" s="38"/>
      <c r="BL382" s="38"/>
      <c r="BM382" s="38"/>
      <c r="BN382" s="38"/>
      <c r="BO382" s="38"/>
      <c r="BP382" s="38"/>
      <c r="BQ382" s="38"/>
      <c r="BR382" s="38"/>
      <c r="BS382" s="38"/>
      <c r="BT382" s="38"/>
      <c r="BU382" s="38"/>
      <c r="BV382" s="38"/>
      <c r="BW382" s="38"/>
      <c r="BX382" s="38"/>
      <c r="BY382" s="38"/>
      <c r="BZ382" s="146"/>
      <c r="CB382" s="427">
        <f t="shared" si="804"/>
        <v>0</v>
      </c>
      <c r="CC382" s="428">
        <f t="shared" si="805"/>
        <v>0</v>
      </c>
      <c r="CD382" s="428">
        <f t="shared" si="806"/>
        <v>0</v>
      </c>
      <c r="CE382" s="429">
        <f t="shared" si="807"/>
        <v>0</v>
      </c>
      <c r="CG382" s="430"/>
      <c r="CH382" s="9"/>
      <c r="CI382" s="9"/>
      <c r="CJ382" s="431"/>
    </row>
    <row r="383" spans="1:88" x14ac:dyDescent="0.35">
      <c r="A383" s="399">
        <f>COUNTIF(AT374:AT376,B383)</f>
        <v>0</v>
      </c>
      <c r="B383" s="308" t="str">
        <f>設定!$F$8</f>
        <v>RF,S/A</v>
      </c>
      <c r="C383" s="308" t="str">
        <f>IF(COUNTIF('PLAN-SUB'!$AO$6:$AO$87,B383&amp;"_"&amp;A371&amp;"_"&amp;B371)&gt;0,"計画コード有",IF(COUNTIF('PLAN-SUB'!$AO$6:$AO$87,B383&amp;"_"&amp;A371&amp;"_"&amp;B371)&gt;1,"ﾀﾞﾌﾞﾘ有","未反映"))</f>
        <v>未反映</v>
      </c>
      <c r="D383" s="22" t="s">
        <v>2059</v>
      </c>
      <c r="E383" s="2" t="str">
        <f t="shared" ref="E383:G385" si="809">E374</f>
        <v>MC</v>
      </c>
      <c r="F383" s="43">
        <f t="shared" si="809"/>
        <v>0</v>
      </c>
      <c r="G383" s="28">
        <f t="shared" si="809"/>
        <v>174</v>
      </c>
      <c r="H383" s="5"/>
      <c r="I383" s="5"/>
      <c r="J383" s="32">
        <f t="shared" ca="1" si="800"/>
        <v>60</v>
      </c>
      <c r="K383" s="32">
        <f ca="1">K374+K377+K380</f>
        <v>0</v>
      </c>
      <c r="L383" s="32">
        <f ca="1">L374+L377+L380</f>
        <v>0</v>
      </c>
      <c r="M383" s="32">
        <f ca="1">M374+M377+M380</f>
        <v>0</v>
      </c>
      <c r="N383" s="32">
        <f ca="1">N374+N377+N380</f>
        <v>0</v>
      </c>
      <c r="O383" s="32">
        <f t="shared" ref="O383:AM383" ca="1" si="810">O374+O377+O380</f>
        <v>0</v>
      </c>
      <c r="P383" s="32">
        <f t="shared" ca="1" si="810"/>
        <v>0</v>
      </c>
      <c r="Q383" s="32">
        <f t="shared" ca="1" si="810"/>
        <v>0</v>
      </c>
      <c r="R383" s="32">
        <f t="shared" ca="1" si="810"/>
        <v>0</v>
      </c>
      <c r="S383" s="32">
        <f t="shared" ca="1" si="810"/>
        <v>0</v>
      </c>
      <c r="T383" s="32">
        <f t="shared" ca="1" si="810"/>
        <v>0</v>
      </c>
      <c r="U383" s="32">
        <f t="shared" ca="1" si="810"/>
        <v>15</v>
      </c>
      <c r="V383" s="32">
        <f t="shared" ca="1" si="810"/>
        <v>15</v>
      </c>
      <c r="W383" s="32">
        <f t="shared" ca="1" si="810"/>
        <v>30</v>
      </c>
      <c r="X383" s="32">
        <f t="shared" ca="1" si="810"/>
        <v>0</v>
      </c>
      <c r="Y383" s="32">
        <f t="shared" ca="1" si="810"/>
        <v>0</v>
      </c>
      <c r="Z383" s="32">
        <f t="shared" ca="1" si="810"/>
        <v>0</v>
      </c>
      <c r="AA383" s="32">
        <f t="shared" ca="1" si="810"/>
        <v>0</v>
      </c>
      <c r="AB383" s="32">
        <f t="shared" ca="1" si="810"/>
        <v>0</v>
      </c>
      <c r="AC383" s="32">
        <f t="shared" ca="1" si="810"/>
        <v>0</v>
      </c>
      <c r="AD383" s="32">
        <f t="shared" ca="1" si="810"/>
        <v>0</v>
      </c>
      <c r="AE383" s="32">
        <f t="shared" ca="1" si="810"/>
        <v>0</v>
      </c>
      <c r="AF383" s="32">
        <f t="shared" ca="1" si="810"/>
        <v>0</v>
      </c>
      <c r="AG383" s="32">
        <f t="shared" ca="1" si="810"/>
        <v>0</v>
      </c>
      <c r="AH383" s="32">
        <f t="shared" ca="1" si="810"/>
        <v>0</v>
      </c>
      <c r="AI383" s="32">
        <f t="shared" ca="1" si="810"/>
        <v>0</v>
      </c>
      <c r="AJ383" s="32">
        <f t="shared" ca="1" si="810"/>
        <v>0</v>
      </c>
      <c r="AK383" s="32">
        <f t="shared" ca="1" si="810"/>
        <v>0</v>
      </c>
      <c r="AL383" s="32">
        <f t="shared" ca="1" si="810"/>
        <v>0</v>
      </c>
      <c r="AM383" s="54">
        <f t="shared" ca="1" si="810"/>
        <v>0</v>
      </c>
      <c r="AS383" s="97" t="str">
        <f>$E383&amp;"_"&amp;$A371&amp;"_"&amp;$B371</f>
        <v>MC_50100MLC D300XA_CKD</v>
      </c>
      <c r="AT383" s="97" t="str">
        <f t="shared" ref="AT383" si="811">A375</f>
        <v>50100</v>
      </c>
      <c r="AU383" s="97" t="str">
        <f>A376</f>
        <v>MLC-D300</v>
      </c>
      <c r="AW383" s="147" t="str">
        <f>E383</f>
        <v>MC</v>
      </c>
      <c r="AX383" s="150">
        <f t="shared" ref="AX383:BG385" ca="1" si="812">K383*$G383</f>
        <v>0</v>
      </c>
      <c r="AY383" s="150">
        <f t="shared" ca="1" si="812"/>
        <v>0</v>
      </c>
      <c r="AZ383" s="150">
        <f t="shared" ca="1" si="812"/>
        <v>0</v>
      </c>
      <c r="BA383" s="150">
        <f t="shared" ca="1" si="812"/>
        <v>0</v>
      </c>
      <c r="BB383" s="150">
        <f t="shared" ca="1" si="812"/>
        <v>0</v>
      </c>
      <c r="BC383" s="150">
        <f t="shared" ca="1" si="812"/>
        <v>0</v>
      </c>
      <c r="BD383" s="150">
        <f t="shared" ca="1" si="812"/>
        <v>0</v>
      </c>
      <c r="BE383" s="150">
        <f t="shared" ca="1" si="812"/>
        <v>0</v>
      </c>
      <c r="BF383" s="150">
        <f t="shared" ca="1" si="812"/>
        <v>0</v>
      </c>
      <c r="BG383" s="150">
        <f t="shared" ca="1" si="812"/>
        <v>0</v>
      </c>
      <c r="BH383" s="150">
        <f t="shared" ref="BH383:BQ385" ca="1" si="813">U383*$G383</f>
        <v>2610</v>
      </c>
      <c r="BI383" s="150">
        <f t="shared" ca="1" si="813"/>
        <v>2610</v>
      </c>
      <c r="BJ383" s="150">
        <f t="shared" ca="1" si="813"/>
        <v>5220</v>
      </c>
      <c r="BK383" s="150">
        <f t="shared" ca="1" si="813"/>
        <v>0</v>
      </c>
      <c r="BL383" s="150">
        <f t="shared" ca="1" si="813"/>
        <v>0</v>
      </c>
      <c r="BM383" s="150">
        <f t="shared" ca="1" si="813"/>
        <v>0</v>
      </c>
      <c r="BN383" s="150">
        <f t="shared" ca="1" si="813"/>
        <v>0</v>
      </c>
      <c r="BO383" s="150">
        <f t="shared" ca="1" si="813"/>
        <v>0</v>
      </c>
      <c r="BP383" s="150">
        <f t="shared" ca="1" si="813"/>
        <v>0</v>
      </c>
      <c r="BQ383" s="150">
        <f t="shared" ca="1" si="813"/>
        <v>0</v>
      </c>
      <c r="BR383" s="150">
        <f t="shared" ref="BR383:BZ385" ca="1" si="814">AE383*$G383</f>
        <v>0</v>
      </c>
      <c r="BS383" s="150">
        <f t="shared" ca="1" si="814"/>
        <v>0</v>
      </c>
      <c r="BT383" s="150">
        <f t="shared" ca="1" si="814"/>
        <v>0</v>
      </c>
      <c r="BU383" s="150">
        <f t="shared" ca="1" si="814"/>
        <v>0</v>
      </c>
      <c r="BV383" s="150">
        <f t="shared" ca="1" si="814"/>
        <v>0</v>
      </c>
      <c r="BW383" s="150">
        <f t="shared" ca="1" si="814"/>
        <v>0</v>
      </c>
      <c r="BX383" s="150">
        <f t="shared" ca="1" si="814"/>
        <v>0</v>
      </c>
      <c r="BY383" s="150">
        <f t="shared" ca="1" si="814"/>
        <v>0</v>
      </c>
      <c r="BZ383" s="151">
        <f t="shared" ca="1" si="814"/>
        <v>0</v>
      </c>
      <c r="CB383" s="145"/>
      <c r="CC383" s="38"/>
      <c r="CD383" s="38"/>
      <c r="CE383" s="146"/>
      <c r="CG383" s="433">
        <v>0</v>
      </c>
      <c r="CH383" s="434">
        <v>0</v>
      </c>
      <c r="CI383" s="434">
        <v>0</v>
      </c>
      <c r="CJ383" s="435">
        <v>0</v>
      </c>
    </row>
    <row r="384" spans="1:88" x14ac:dyDescent="0.35">
      <c r="A384" s="399">
        <f>COUNTIF(AT374:AT376,B384)</f>
        <v>0</v>
      </c>
      <c r="B384" s="308" t="str">
        <f>設定!$F$9</f>
        <v>T/T</v>
      </c>
      <c r="C384" s="308" t="str">
        <f>IF(COUNTIF('PLAN-SUB'!$AO$6:$AO$87,B384&amp;"_"&amp;A371&amp;"_"&amp;B371)&gt;0,"計画コード有",IF(COUNTIF('PLAN-SUB'!$AO$6:$AO$87,B384&amp;"_"&amp;A371&amp;"_"&amp;B371)&gt;1,"ﾀﾞﾌﾞﾘ有","未反映"))</f>
        <v>未反映</v>
      </c>
      <c r="D384" s="6"/>
      <c r="E384" s="2" t="str">
        <f t="shared" si="809"/>
        <v>溶接1</v>
      </c>
      <c r="F384" s="43">
        <f t="shared" si="809"/>
        <v>0</v>
      </c>
      <c r="G384" s="28">
        <f t="shared" si="809"/>
        <v>174</v>
      </c>
      <c r="H384" s="6"/>
      <c r="I384" s="6"/>
      <c r="J384" s="33">
        <f t="shared" ca="1" si="800"/>
        <v>30</v>
      </c>
      <c r="K384" s="33">
        <f t="shared" ref="K384:AM384" ca="1" si="815">K375+K378+K381</f>
        <v>0</v>
      </c>
      <c r="L384" s="33">
        <f t="shared" ca="1" si="815"/>
        <v>0</v>
      </c>
      <c r="M384" s="33">
        <f t="shared" ca="1" si="815"/>
        <v>15</v>
      </c>
      <c r="N384" s="33">
        <f t="shared" ca="1" si="815"/>
        <v>15</v>
      </c>
      <c r="O384" s="33">
        <f t="shared" ca="1" si="815"/>
        <v>0</v>
      </c>
      <c r="P384" s="33">
        <f t="shared" ca="1" si="815"/>
        <v>0</v>
      </c>
      <c r="Q384" s="33">
        <f t="shared" ca="1" si="815"/>
        <v>0</v>
      </c>
      <c r="R384" s="33">
        <f t="shared" ca="1" si="815"/>
        <v>0</v>
      </c>
      <c r="S384" s="33">
        <f t="shared" ca="1" si="815"/>
        <v>0</v>
      </c>
      <c r="T384" s="33">
        <f t="shared" ca="1" si="815"/>
        <v>0</v>
      </c>
      <c r="U384" s="33">
        <f t="shared" ca="1" si="815"/>
        <v>0</v>
      </c>
      <c r="V384" s="33">
        <f t="shared" ca="1" si="815"/>
        <v>0</v>
      </c>
      <c r="W384" s="33">
        <f t="shared" ca="1" si="815"/>
        <v>0</v>
      </c>
      <c r="X384" s="33">
        <f t="shared" ca="1" si="815"/>
        <v>0</v>
      </c>
      <c r="Y384" s="33">
        <f t="shared" ca="1" si="815"/>
        <v>0</v>
      </c>
      <c r="Z384" s="33">
        <f t="shared" ca="1" si="815"/>
        <v>0</v>
      </c>
      <c r="AA384" s="33">
        <f t="shared" ca="1" si="815"/>
        <v>0</v>
      </c>
      <c r="AB384" s="33">
        <f t="shared" ca="1" si="815"/>
        <v>0</v>
      </c>
      <c r="AC384" s="33">
        <f t="shared" ca="1" si="815"/>
        <v>0</v>
      </c>
      <c r="AD384" s="33">
        <f t="shared" ca="1" si="815"/>
        <v>0</v>
      </c>
      <c r="AE384" s="33">
        <f t="shared" ca="1" si="815"/>
        <v>0</v>
      </c>
      <c r="AF384" s="33">
        <f t="shared" ca="1" si="815"/>
        <v>0</v>
      </c>
      <c r="AG384" s="33">
        <f t="shared" ca="1" si="815"/>
        <v>0</v>
      </c>
      <c r="AH384" s="33">
        <f t="shared" ca="1" si="815"/>
        <v>0</v>
      </c>
      <c r="AI384" s="33">
        <f t="shared" ca="1" si="815"/>
        <v>0</v>
      </c>
      <c r="AJ384" s="33">
        <f t="shared" ca="1" si="815"/>
        <v>0</v>
      </c>
      <c r="AK384" s="33">
        <f t="shared" ca="1" si="815"/>
        <v>0</v>
      </c>
      <c r="AL384" s="33">
        <f t="shared" ca="1" si="815"/>
        <v>0</v>
      </c>
      <c r="AM384" s="55">
        <f t="shared" ca="1" si="815"/>
        <v>0</v>
      </c>
      <c r="AS384" s="98" t="str">
        <f>$E384&amp;"_"&amp;$A371&amp;"_"&amp;$B371</f>
        <v>溶接1_50100MLC D300XA_CKD</v>
      </c>
      <c r="AT384" s="98" t="str">
        <f t="shared" ref="AT384" si="816">A375</f>
        <v>50100</v>
      </c>
      <c r="AU384" s="98" t="str">
        <f>A376</f>
        <v>MLC-D300</v>
      </c>
      <c r="AW384" s="148" t="str">
        <f>E384</f>
        <v>溶接1</v>
      </c>
      <c r="AX384" s="152">
        <f t="shared" ca="1" si="812"/>
        <v>0</v>
      </c>
      <c r="AY384" s="152">
        <f t="shared" ca="1" si="812"/>
        <v>0</v>
      </c>
      <c r="AZ384" s="152">
        <f t="shared" ca="1" si="812"/>
        <v>2610</v>
      </c>
      <c r="BA384" s="152">
        <f t="shared" ca="1" si="812"/>
        <v>2610</v>
      </c>
      <c r="BB384" s="152">
        <f t="shared" ca="1" si="812"/>
        <v>0</v>
      </c>
      <c r="BC384" s="152">
        <f t="shared" ca="1" si="812"/>
        <v>0</v>
      </c>
      <c r="BD384" s="152">
        <f t="shared" ca="1" si="812"/>
        <v>0</v>
      </c>
      <c r="BE384" s="152">
        <f t="shared" ca="1" si="812"/>
        <v>0</v>
      </c>
      <c r="BF384" s="152">
        <f t="shared" ca="1" si="812"/>
        <v>0</v>
      </c>
      <c r="BG384" s="152">
        <f t="shared" ca="1" si="812"/>
        <v>0</v>
      </c>
      <c r="BH384" s="152">
        <f t="shared" ca="1" si="813"/>
        <v>0</v>
      </c>
      <c r="BI384" s="152">
        <f t="shared" ca="1" si="813"/>
        <v>0</v>
      </c>
      <c r="BJ384" s="152">
        <f t="shared" ca="1" si="813"/>
        <v>0</v>
      </c>
      <c r="BK384" s="152">
        <f t="shared" ca="1" si="813"/>
        <v>0</v>
      </c>
      <c r="BL384" s="152">
        <f t="shared" ca="1" si="813"/>
        <v>0</v>
      </c>
      <c r="BM384" s="152">
        <f t="shared" ca="1" si="813"/>
        <v>0</v>
      </c>
      <c r="BN384" s="152">
        <f t="shared" ca="1" si="813"/>
        <v>0</v>
      </c>
      <c r="BO384" s="152">
        <f t="shared" ca="1" si="813"/>
        <v>0</v>
      </c>
      <c r="BP384" s="152">
        <f t="shared" ca="1" si="813"/>
        <v>0</v>
      </c>
      <c r="BQ384" s="152">
        <f t="shared" ca="1" si="813"/>
        <v>0</v>
      </c>
      <c r="BR384" s="152">
        <f t="shared" ca="1" si="814"/>
        <v>0</v>
      </c>
      <c r="BS384" s="152">
        <f t="shared" ca="1" si="814"/>
        <v>0</v>
      </c>
      <c r="BT384" s="152">
        <f t="shared" ca="1" si="814"/>
        <v>0</v>
      </c>
      <c r="BU384" s="152">
        <f t="shared" ca="1" si="814"/>
        <v>0</v>
      </c>
      <c r="BV384" s="152">
        <f t="shared" ca="1" si="814"/>
        <v>0</v>
      </c>
      <c r="BW384" s="152">
        <f t="shared" ca="1" si="814"/>
        <v>0</v>
      </c>
      <c r="BX384" s="152">
        <f t="shared" ca="1" si="814"/>
        <v>0</v>
      </c>
      <c r="BY384" s="152">
        <f t="shared" ca="1" si="814"/>
        <v>0</v>
      </c>
      <c r="BZ384" s="153">
        <f t="shared" ca="1" si="814"/>
        <v>0</v>
      </c>
      <c r="CB384" s="145"/>
      <c r="CC384" s="38"/>
      <c r="CD384" s="38"/>
      <c r="CE384" s="146"/>
      <c r="CG384" s="433">
        <v>0</v>
      </c>
      <c r="CH384" s="434">
        <v>0</v>
      </c>
      <c r="CI384" s="434">
        <v>0</v>
      </c>
      <c r="CJ384" s="435">
        <v>0</v>
      </c>
    </row>
    <row r="385" spans="1:88" ht="15.5" thickBot="1" x14ac:dyDescent="0.4">
      <c r="A385" s="399">
        <f>COUNTIF(AT374:AT376,B385)</f>
        <v>0</v>
      </c>
      <c r="B385" s="309">
        <f>設定!$F$10</f>
        <v>0</v>
      </c>
      <c r="C385" s="309"/>
      <c r="D385" s="56"/>
      <c r="E385" s="2" t="str">
        <f t="shared" si="809"/>
        <v>マルチ</v>
      </c>
      <c r="F385" s="57">
        <f t="shared" si="809"/>
        <v>0</v>
      </c>
      <c r="G385" s="58">
        <f t="shared" si="809"/>
        <v>160</v>
      </c>
      <c r="H385" s="56"/>
      <c r="I385" s="56"/>
      <c r="J385" s="59">
        <f t="shared" ca="1" si="800"/>
        <v>0</v>
      </c>
      <c r="K385" s="59">
        <f t="shared" ref="K385:AM385" ca="1" si="817">K376+K379+K382</f>
        <v>0</v>
      </c>
      <c r="L385" s="59">
        <f t="shared" ca="1" si="817"/>
        <v>0</v>
      </c>
      <c r="M385" s="59">
        <f t="shared" ca="1" si="817"/>
        <v>0</v>
      </c>
      <c r="N385" s="59">
        <f t="shared" ca="1" si="817"/>
        <v>0</v>
      </c>
      <c r="O385" s="59">
        <f t="shared" ca="1" si="817"/>
        <v>0</v>
      </c>
      <c r="P385" s="59">
        <f t="shared" ca="1" si="817"/>
        <v>0</v>
      </c>
      <c r="Q385" s="59">
        <f t="shared" ca="1" si="817"/>
        <v>0</v>
      </c>
      <c r="R385" s="59">
        <f t="shared" ca="1" si="817"/>
        <v>0</v>
      </c>
      <c r="S385" s="59">
        <f t="shared" ca="1" si="817"/>
        <v>0</v>
      </c>
      <c r="T385" s="59">
        <f t="shared" ca="1" si="817"/>
        <v>0</v>
      </c>
      <c r="U385" s="59">
        <f t="shared" ca="1" si="817"/>
        <v>0</v>
      </c>
      <c r="V385" s="59">
        <f t="shared" ca="1" si="817"/>
        <v>0</v>
      </c>
      <c r="W385" s="59">
        <f t="shared" ca="1" si="817"/>
        <v>0</v>
      </c>
      <c r="X385" s="59">
        <f t="shared" ca="1" si="817"/>
        <v>0</v>
      </c>
      <c r="Y385" s="59">
        <f t="shared" ca="1" si="817"/>
        <v>0</v>
      </c>
      <c r="Z385" s="59">
        <f t="shared" ca="1" si="817"/>
        <v>0</v>
      </c>
      <c r="AA385" s="59">
        <f t="shared" ca="1" si="817"/>
        <v>0</v>
      </c>
      <c r="AB385" s="59">
        <f t="shared" ca="1" si="817"/>
        <v>0</v>
      </c>
      <c r="AC385" s="59">
        <f t="shared" ca="1" si="817"/>
        <v>0</v>
      </c>
      <c r="AD385" s="59">
        <f t="shared" ca="1" si="817"/>
        <v>0</v>
      </c>
      <c r="AE385" s="59">
        <f t="shared" ca="1" si="817"/>
        <v>0</v>
      </c>
      <c r="AF385" s="59">
        <f t="shared" ca="1" si="817"/>
        <v>0</v>
      </c>
      <c r="AG385" s="59">
        <f t="shared" ca="1" si="817"/>
        <v>0</v>
      </c>
      <c r="AH385" s="59">
        <f t="shared" ca="1" si="817"/>
        <v>0</v>
      </c>
      <c r="AI385" s="59">
        <f t="shared" ca="1" si="817"/>
        <v>0</v>
      </c>
      <c r="AJ385" s="59">
        <f t="shared" ca="1" si="817"/>
        <v>0</v>
      </c>
      <c r="AK385" s="59">
        <f t="shared" ca="1" si="817"/>
        <v>0</v>
      </c>
      <c r="AL385" s="59">
        <f t="shared" ca="1" si="817"/>
        <v>0</v>
      </c>
      <c r="AM385" s="60">
        <f t="shared" ca="1" si="817"/>
        <v>0</v>
      </c>
      <c r="AS385" s="99" t="str">
        <f>$E385&amp;"_"&amp;$A371&amp;"_"&amp;$B371</f>
        <v>マルチ_50100MLC D300XA_CKD</v>
      </c>
      <c r="AT385" s="99" t="str">
        <f t="shared" ref="AT385" si="818">A375</f>
        <v>50100</v>
      </c>
      <c r="AU385" s="99" t="str">
        <f>A376</f>
        <v>MLC-D300</v>
      </c>
      <c r="AW385" s="149" t="str">
        <f>E385</f>
        <v>マルチ</v>
      </c>
      <c r="AX385" s="154">
        <f t="shared" ca="1" si="812"/>
        <v>0</v>
      </c>
      <c r="AY385" s="154">
        <f t="shared" ca="1" si="812"/>
        <v>0</v>
      </c>
      <c r="AZ385" s="154">
        <f t="shared" ca="1" si="812"/>
        <v>0</v>
      </c>
      <c r="BA385" s="154">
        <f t="shared" ca="1" si="812"/>
        <v>0</v>
      </c>
      <c r="BB385" s="154">
        <f t="shared" ca="1" si="812"/>
        <v>0</v>
      </c>
      <c r="BC385" s="154">
        <f t="shared" ca="1" si="812"/>
        <v>0</v>
      </c>
      <c r="BD385" s="154">
        <f t="shared" ca="1" si="812"/>
        <v>0</v>
      </c>
      <c r="BE385" s="154">
        <f t="shared" ca="1" si="812"/>
        <v>0</v>
      </c>
      <c r="BF385" s="154">
        <f t="shared" ca="1" si="812"/>
        <v>0</v>
      </c>
      <c r="BG385" s="154">
        <f t="shared" ca="1" si="812"/>
        <v>0</v>
      </c>
      <c r="BH385" s="154">
        <f t="shared" ca="1" si="813"/>
        <v>0</v>
      </c>
      <c r="BI385" s="154">
        <f t="shared" ca="1" si="813"/>
        <v>0</v>
      </c>
      <c r="BJ385" s="154">
        <f t="shared" ca="1" si="813"/>
        <v>0</v>
      </c>
      <c r="BK385" s="154">
        <f t="shared" ca="1" si="813"/>
        <v>0</v>
      </c>
      <c r="BL385" s="154">
        <f t="shared" ca="1" si="813"/>
        <v>0</v>
      </c>
      <c r="BM385" s="154">
        <f t="shared" ca="1" si="813"/>
        <v>0</v>
      </c>
      <c r="BN385" s="154">
        <f t="shared" ca="1" si="813"/>
        <v>0</v>
      </c>
      <c r="BO385" s="154">
        <f t="shared" ca="1" si="813"/>
        <v>0</v>
      </c>
      <c r="BP385" s="154">
        <f t="shared" ca="1" si="813"/>
        <v>0</v>
      </c>
      <c r="BQ385" s="154">
        <f t="shared" ca="1" si="813"/>
        <v>0</v>
      </c>
      <c r="BR385" s="154">
        <f t="shared" ca="1" si="814"/>
        <v>0</v>
      </c>
      <c r="BS385" s="154">
        <f t="shared" ca="1" si="814"/>
        <v>0</v>
      </c>
      <c r="BT385" s="154">
        <f t="shared" ca="1" si="814"/>
        <v>0</v>
      </c>
      <c r="BU385" s="154">
        <f t="shared" ca="1" si="814"/>
        <v>0</v>
      </c>
      <c r="BV385" s="154">
        <f t="shared" ca="1" si="814"/>
        <v>0</v>
      </c>
      <c r="BW385" s="154">
        <f t="shared" ca="1" si="814"/>
        <v>0</v>
      </c>
      <c r="BX385" s="154">
        <f t="shared" ca="1" si="814"/>
        <v>0</v>
      </c>
      <c r="BY385" s="154">
        <f t="shared" ca="1" si="814"/>
        <v>0</v>
      </c>
      <c r="BZ385" s="155">
        <f t="shared" ca="1" si="814"/>
        <v>0</v>
      </c>
      <c r="CB385" s="422"/>
      <c r="CC385" s="423"/>
      <c r="CD385" s="423"/>
      <c r="CE385" s="424"/>
      <c r="CG385" s="436">
        <v>0</v>
      </c>
      <c r="CH385" s="437">
        <v>0</v>
      </c>
      <c r="CI385" s="437">
        <v>0</v>
      </c>
      <c r="CJ385" s="438">
        <v>0</v>
      </c>
    </row>
    <row r="386" spans="1:88" x14ac:dyDescent="0.35">
      <c r="A386" s="46" t="s">
        <v>1995</v>
      </c>
      <c r="B386" s="47" t="s">
        <v>2082</v>
      </c>
      <c r="C386" s="101" t="s">
        <v>2065</v>
      </c>
      <c r="D386" s="128"/>
      <c r="E386" s="129"/>
      <c r="F386" s="129" t="s">
        <v>2130</v>
      </c>
      <c r="G386" s="130" t="str">
        <f>IF($B386="CKD","CKD",_xlfn.XLOOKUP($A386,AF所要量!$AF$4:$AF$1001,AF所要量!$AG$4:$AG$1001,"",,))</f>
        <v>MULTI</v>
      </c>
      <c r="H386" s="131"/>
      <c r="I386" s="132">
        <f>SUM(K386:N386)</f>
        <v>0</v>
      </c>
      <c r="J386" s="132">
        <f>SUM(O386:AM386)</f>
        <v>790</v>
      </c>
      <c r="K386" s="439">
        <f>CB386</f>
        <v>0</v>
      </c>
      <c r="L386" s="439">
        <f t="shared" ref="L386:L387" si="819">CC386</f>
        <v>0</v>
      </c>
      <c r="M386" s="439">
        <f t="shared" ref="M386:M387" si="820">CD386</f>
        <v>0</v>
      </c>
      <c r="N386" s="439">
        <f t="shared" ref="N386:N387" si="821">CE386</f>
        <v>0</v>
      </c>
      <c r="O386" s="132">
        <f>SUMIF(AF所要量!$AK$4:$AK$1001,$AS386,AF所要量!E$4:E$1001)</f>
        <v>0</v>
      </c>
      <c r="P386" s="132">
        <f>SUMIF(AF所要量!$AK$4:$AK$1001,$AS386,AF所要量!F$4:F$1001)</f>
        <v>0</v>
      </c>
      <c r="Q386" s="132">
        <f>SUMIF(AF所要量!$AK$4:$AK$1001,$AS386,AF所要量!G$4:G$1001)</f>
        <v>0</v>
      </c>
      <c r="R386" s="132">
        <f>SUMIF(AF所要量!$AK$4:$AK$1001,$AS386,AF所要量!H$4:H$1001)</f>
        <v>0</v>
      </c>
      <c r="S386" s="132">
        <f>SUMIF(AF所要量!$AK$4:$AK$1001,$AS386,AF所要量!I$4:I$1001)</f>
        <v>18</v>
      </c>
      <c r="T386" s="132">
        <f>SUMIF(AF所要量!$AK$4:$AK$1001,$AS386,AF所要量!J$4:J$1001)</f>
        <v>0</v>
      </c>
      <c r="U386" s="132">
        <f>SUMIF(AF所要量!$AK$4:$AK$1001,$AS386,AF所要量!K$4:K$1001)</f>
        <v>0</v>
      </c>
      <c r="V386" s="132">
        <f>SUMIF(AF所要量!$AK$4:$AK$1001,$AS386,AF所要量!L$4:L$1001)</f>
        <v>0</v>
      </c>
      <c r="W386" s="132">
        <f>SUMIF(AF所要量!$AK$4:$AK$1001,$AS386,AF所要量!M$4:M$1001)</f>
        <v>0</v>
      </c>
      <c r="X386" s="132">
        <f>SUMIF(AF所要量!$AK$4:$AK$1001,$AS386,AF所要量!N$4:N$1001)</f>
        <v>0</v>
      </c>
      <c r="Y386" s="132">
        <f>SUMIF(AF所要量!$AK$4:$AK$1001,$AS386,AF所要量!O$4:O$1001)</f>
        <v>50</v>
      </c>
      <c r="Z386" s="132">
        <f>SUMIF(AF所要量!$AK$4:$AK$1001,$AS386,AF所要量!P$4:P$1001)</f>
        <v>80</v>
      </c>
      <c r="AA386" s="132">
        <f>SUMIF(AF所要量!$AK$4:$AK$1001,$AS386,AF所要量!Q$4:Q$1001)</f>
        <v>110</v>
      </c>
      <c r="AB386" s="132">
        <f>SUMIF(AF所要量!$AK$4:$AK$1001,$AS386,AF所要量!R$4:R$1001)</f>
        <v>112</v>
      </c>
      <c r="AC386" s="132">
        <f>SUMIF(AF所要量!$AK$4:$AK$1001,$AS386,AF所要量!S$4:S$1001)</f>
        <v>120</v>
      </c>
      <c r="AD386" s="132">
        <f>SUMIF(AF所要量!$AK$4:$AK$1001,$AS386,AF所要量!T$4:T$1001)</f>
        <v>78</v>
      </c>
      <c r="AE386" s="132">
        <f>SUMIF(AF所要量!$AK$4:$AK$1001,$AS386,AF所要量!U$4:U$1001)</f>
        <v>62</v>
      </c>
      <c r="AF386" s="132">
        <f>SUMIF(AF所要量!$AK$4:$AK$1001,$AS386,AF所要量!V$4:V$1001)</f>
        <v>50</v>
      </c>
      <c r="AG386" s="132">
        <f>SUMIF(AF所要量!$AK$4:$AK$1001,$AS386,AF所要量!W$4:W$1001)</f>
        <v>60</v>
      </c>
      <c r="AH386" s="132">
        <f>SUMIF(AF所要量!$AK$4:$AK$1001,$AS386,AF所要量!X$4:X$1001)</f>
        <v>50</v>
      </c>
      <c r="AI386" s="132">
        <f>SUMIF(AF所要量!$AK$4:$AK$1001,$AS386,AF所要量!Y$4:Y$1001)</f>
        <v>0</v>
      </c>
      <c r="AJ386" s="132">
        <f>SUMIF(AF所要量!$AK$4:$AK$1001,$AS386,AF所要量!Z$4:Z$1001)</f>
        <v>0</v>
      </c>
      <c r="AK386" s="132">
        <f>SUMIF(AF所要量!$AK$4:$AK$1001,$AS386,AF所要量!AA$4:AA$1001)</f>
        <v>0</v>
      </c>
      <c r="AL386" s="132">
        <f>SUMIF(AF所要量!$AK$4:$AK$1001,$AS386,AF所要量!AB$4:AB$1001)</f>
        <v>0</v>
      </c>
      <c r="AM386" s="133">
        <f>SUMIF(AF所要量!$AK$4:$AK$1001,$AS386,AF所要量!AC$4:AC$1001)</f>
        <v>0</v>
      </c>
      <c r="AS386" s="2" t="str">
        <f>$A386&amp;"_"&amp;$B386</f>
        <v>50100MLC D600XA_CBU</v>
      </c>
      <c r="AT386" s="96"/>
      <c r="AU386" s="63"/>
      <c r="AW386" s="142"/>
      <c r="AX386" s="143"/>
      <c r="AY386" s="143"/>
      <c r="AZ386" s="143"/>
      <c r="BA386" s="143"/>
      <c r="BB386" s="143"/>
      <c r="BC386" s="143"/>
      <c r="BD386" s="143"/>
      <c r="BE386" s="143"/>
      <c r="BF386" s="143"/>
      <c r="BG386" s="143"/>
      <c r="BH386" s="143"/>
      <c r="BI386" s="143"/>
      <c r="BJ386" s="143"/>
      <c r="BK386" s="143"/>
      <c r="BL386" s="143"/>
      <c r="BM386" s="143"/>
      <c r="BN386" s="143"/>
      <c r="BO386" s="143"/>
      <c r="BP386" s="143"/>
      <c r="BQ386" s="143"/>
      <c r="BR386" s="143"/>
      <c r="BS386" s="143"/>
      <c r="BT386" s="143"/>
      <c r="BU386" s="143"/>
      <c r="BV386" s="143"/>
      <c r="BW386" s="143"/>
      <c r="BX386" s="143"/>
      <c r="BY386" s="143"/>
      <c r="BZ386" s="144"/>
      <c r="CB386" s="425">
        <f t="shared" ref="CB386:CB387" si="822">CG386</f>
        <v>0</v>
      </c>
      <c r="CC386" s="271">
        <f t="shared" ref="CC386:CC387" si="823">CH386</f>
        <v>0</v>
      </c>
      <c r="CD386" s="271">
        <f t="shared" ref="CD386:CD387" si="824">CI386</f>
        <v>0</v>
      </c>
      <c r="CE386" s="272">
        <f t="shared" ref="CE386:CE387" si="825">CJ386</f>
        <v>0</v>
      </c>
      <c r="CG386" s="418"/>
      <c r="CH386" s="416"/>
      <c r="CI386" s="416"/>
      <c r="CJ386" s="419"/>
    </row>
    <row r="387" spans="1:88" x14ac:dyDescent="0.35">
      <c r="A387" s="119"/>
      <c r="B387" s="6"/>
      <c r="C387" s="120"/>
      <c r="D387" s="134"/>
      <c r="E387" s="135"/>
      <c r="F387" s="135"/>
      <c r="G387" s="136" t="str">
        <f>IF(B386="CKD","","SP")</f>
        <v>SP</v>
      </c>
      <c r="H387" s="137"/>
      <c r="I387" s="138">
        <f>SUM(K387:N387)</f>
        <v>0</v>
      </c>
      <c r="J387" s="138">
        <f>SUM(O387:AM387)</f>
        <v>0</v>
      </c>
      <c r="K387" s="440">
        <f t="shared" ref="K387" si="826">CB387</f>
        <v>0</v>
      </c>
      <c r="L387" s="440">
        <f t="shared" si="819"/>
        <v>0</v>
      </c>
      <c r="M387" s="440">
        <f t="shared" si="820"/>
        <v>0</v>
      </c>
      <c r="N387" s="440">
        <f t="shared" si="821"/>
        <v>0</v>
      </c>
      <c r="O387" s="138">
        <f>SUMIF(SP所要量!$AU$4:$AU$1001,$AS387,SP所要量!O$4:O$1001)</f>
        <v>0</v>
      </c>
      <c r="P387" s="138">
        <f>SUMIF(SP所要量!$AU$4:$AU$1001,$AS387,SP所要量!P$4:P$1001)</f>
        <v>0</v>
      </c>
      <c r="Q387" s="138">
        <f>SUMIF(SP所要量!$AU$4:$AU$1001,$AS387,SP所要量!Q$4:Q$1001)</f>
        <v>0</v>
      </c>
      <c r="R387" s="138">
        <f>SUMIF(SP所要量!$AU$4:$AU$1001,$AS387,SP所要量!R$4:R$1001)</f>
        <v>0</v>
      </c>
      <c r="S387" s="138">
        <f>SUMIF(SP所要量!$AU$4:$AU$1001,$AS387,SP所要量!S$4:S$1001)</f>
        <v>0</v>
      </c>
      <c r="T387" s="138">
        <f>SUMIF(SP所要量!$AU$4:$AU$1001,$AS387,SP所要量!T$4:T$1001)</f>
        <v>0</v>
      </c>
      <c r="U387" s="138">
        <f>SUMIF(SP所要量!$AU$4:$AU$1001,$AS387,SP所要量!U$4:U$1001)</f>
        <v>0</v>
      </c>
      <c r="V387" s="138">
        <f>SUMIF(SP所要量!$AU$4:$AU$1001,$AS387,SP所要量!V$4:V$1001)</f>
        <v>0</v>
      </c>
      <c r="W387" s="138">
        <f>SUMIF(SP所要量!$AU$4:$AU$1001,$AS387,SP所要量!W$4:W$1001)</f>
        <v>0</v>
      </c>
      <c r="X387" s="138">
        <f>SUMIF(SP所要量!$AU$4:$AU$1001,$AS387,SP所要量!X$4:X$1001)</f>
        <v>0</v>
      </c>
      <c r="Y387" s="138">
        <f>SUMIF(SP所要量!$AU$4:$AU$1001,$AS387,SP所要量!Y$4:Y$1001)</f>
        <v>0</v>
      </c>
      <c r="Z387" s="138">
        <f>SUMIF(SP所要量!$AU$4:$AU$1001,$AS387,SP所要量!Z$4:Z$1001)</f>
        <v>0</v>
      </c>
      <c r="AA387" s="138">
        <f>SUMIF(SP所要量!$AU$4:$AU$1001,$AS387,SP所要量!AA$4:AA$1001)</f>
        <v>0</v>
      </c>
      <c r="AB387" s="138">
        <f>SUMIF(SP所要量!$AU$4:$AU$1001,$AS387,SP所要量!AB$4:AB$1001)</f>
        <v>0</v>
      </c>
      <c r="AC387" s="138">
        <f>SUMIF(SP所要量!$AU$4:$AU$1001,$AS387,SP所要量!AC$4:AC$1001)</f>
        <v>0</v>
      </c>
      <c r="AD387" s="138">
        <f>SUMIF(SP所要量!$AU$4:$AU$1001,$AS387,SP所要量!AD$4:AD$1001)</f>
        <v>0</v>
      </c>
      <c r="AE387" s="138">
        <f>SUMIF(SP所要量!$AU$4:$AU$1001,$AS387,SP所要量!AE$4:AE$1001)</f>
        <v>0</v>
      </c>
      <c r="AF387" s="138">
        <f>SUMIF(SP所要量!$AU$4:$AU$1001,$AS387,SP所要量!AF$4:AF$1001)</f>
        <v>0</v>
      </c>
      <c r="AG387" s="138">
        <f>SUMIF(SP所要量!$AU$4:$AU$1001,$AS387,SP所要量!AG$4:AG$1001)</f>
        <v>0</v>
      </c>
      <c r="AH387" s="138">
        <f>SUMIF(SP所要量!$AU$4:$AU$1001,$AS387,SP所要量!AH$4:AH$1001)</f>
        <v>0</v>
      </c>
      <c r="AI387" s="138">
        <f>SUMIF(SP所要量!$AU$4:$AU$1001,$AS387,SP所要量!AI$4:AI$1001)</f>
        <v>0</v>
      </c>
      <c r="AJ387" s="138">
        <f>SUMIF(SP所要量!$AU$4:$AU$1001,$AS387,SP所要量!AJ$4:AJ$1001)</f>
        <v>0</v>
      </c>
      <c r="AK387" s="138">
        <f>SUMIF(SP所要量!$AU$4:$AU$1001,$AS387,SP所要量!AK$4:AK$1001)</f>
        <v>0</v>
      </c>
      <c r="AL387" s="138">
        <f>SUMIF(SP所要量!$AU$4:$AU$1001,$AS387,SP所要量!AL$4:AL$1001)</f>
        <v>0</v>
      </c>
      <c r="AM387" s="139">
        <f>SUMIF(SP所要量!$AU$4:$AU$1001,$AS387,SP所要量!AM$4:AM$1001)</f>
        <v>0</v>
      </c>
      <c r="AS387" s="2" t="str">
        <f>IF($B386="CKD",0,$A386&amp;"_"&amp;"SP")</f>
        <v>50100MLC D600XA_SP</v>
      </c>
      <c r="AT387" s="38"/>
      <c r="AU387" s="62"/>
      <c r="AW387" s="145"/>
      <c r="AX387" s="38"/>
      <c r="AY387" s="38"/>
      <c r="AZ387" s="38"/>
      <c r="BA387" s="38"/>
      <c r="BB387" s="38"/>
      <c r="BC387" s="38"/>
      <c r="BD387" s="38"/>
      <c r="BE387" s="38"/>
      <c r="BF387" s="38"/>
      <c r="BG387" s="38"/>
      <c r="BH387" s="38"/>
      <c r="BI387" s="38"/>
      <c r="BJ387" s="38"/>
      <c r="BK387" s="38"/>
      <c r="BL387" s="38"/>
      <c r="BM387" s="38"/>
      <c r="BN387" s="38"/>
      <c r="BO387" s="38"/>
      <c r="BP387" s="38"/>
      <c r="BQ387" s="38"/>
      <c r="BR387" s="38"/>
      <c r="BS387" s="38"/>
      <c r="BT387" s="38"/>
      <c r="BU387" s="38"/>
      <c r="BV387" s="38"/>
      <c r="BW387" s="38"/>
      <c r="BX387" s="38"/>
      <c r="BY387" s="38"/>
      <c r="BZ387" s="146"/>
      <c r="CB387" s="426">
        <f t="shared" si="822"/>
        <v>0</v>
      </c>
      <c r="CC387" s="273">
        <f t="shared" si="823"/>
        <v>0</v>
      </c>
      <c r="CD387" s="273">
        <f t="shared" si="824"/>
        <v>0</v>
      </c>
      <c r="CE387" s="274">
        <f t="shared" si="825"/>
        <v>0</v>
      </c>
      <c r="CG387" s="420"/>
      <c r="CH387" s="417"/>
      <c r="CI387" s="417"/>
      <c r="CJ387" s="421"/>
    </row>
    <row r="388" spans="1:88" x14ac:dyDescent="0.35">
      <c r="A388" s="119"/>
      <c r="B388" s="6"/>
      <c r="C388" s="120"/>
      <c r="D388" s="121"/>
      <c r="E388" s="115"/>
      <c r="F388" s="115"/>
      <c r="G388" s="116" t="s">
        <v>2131</v>
      </c>
      <c r="H388" s="117"/>
      <c r="I388" s="113">
        <f>SUM(K388:N388)</f>
        <v>0</v>
      </c>
      <c r="J388" s="126">
        <f>SUM(O388:AM388)</f>
        <v>790</v>
      </c>
      <c r="K388" s="113">
        <f>SUM(K386:K387)</f>
        <v>0</v>
      </c>
      <c r="L388" s="113">
        <f t="shared" ref="L388:AM388" si="827">SUM(L386:L387)</f>
        <v>0</v>
      </c>
      <c r="M388" s="113">
        <f t="shared" si="827"/>
        <v>0</v>
      </c>
      <c r="N388" s="113">
        <f t="shared" si="827"/>
        <v>0</v>
      </c>
      <c r="O388" s="122">
        <f t="shared" si="827"/>
        <v>0</v>
      </c>
      <c r="P388" s="113">
        <f t="shared" si="827"/>
        <v>0</v>
      </c>
      <c r="Q388" s="113">
        <f t="shared" si="827"/>
        <v>0</v>
      </c>
      <c r="R388" s="113">
        <f t="shared" si="827"/>
        <v>0</v>
      </c>
      <c r="S388" s="113">
        <f t="shared" si="827"/>
        <v>18</v>
      </c>
      <c r="T388" s="113">
        <f t="shared" si="827"/>
        <v>0</v>
      </c>
      <c r="U388" s="113">
        <f t="shared" si="827"/>
        <v>0</v>
      </c>
      <c r="V388" s="113">
        <f t="shared" si="827"/>
        <v>0</v>
      </c>
      <c r="W388" s="113">
        <f t="shared" si="827"/>
        <v>0</v>
      </c>
      <c r="X388" s="113">
        <f t="shared" si="827"/>
        <v>0</v>
      </c>
      <c r="Y388" s="113">
        <f t="shared" si="827"/>
        <v>50</v>
      </c>
      <c r="Z388" s="113">
        <f t="shared" si="827"/>
        <v>80</v>
      </c>
      <c r="AA388" s="113">
        <f t="shared" si="827"/>
        <v>110</v>
      </c>
      <c r="AB388" s="113">
        <f t="shared" si="827"/>
        <v>112</v>
      </c>
      <c r="AC388" s="113">
        <f t="shared" si="827"/>
        <v>120</v>
      </c>
      <c r="AD388" s="113">
        <f t="shared" si="827"/>
        <v>78</v>
      </c>
      <c r="AE388" s="113">
        <f t="shared" si="827"/>
        <v>62</v>
      </c>
      <c r="AF388" s="113">
        <f t="shared" si="827"/>
        <v>50</v>
      </c>
      <c r="AG388" s="113">
        <f t="shared" si="827"/>
        <v>60</v>
      </c>
      <c r="AH388" s="113">
        <f t="shared" si="827"/>
        <v>50</v>
      </c>
      <c r="AI388" s="113">
        <f t="shared" si="827"/>
        <v>0</v>
      </c>
      <c r="AJ388" s="113">
        <f t="shared" si="827"/>
        <v>0</v>
      </c>
      <c r="AK388" s="113">
        <f t="shared" si="827"/>
        <v>0</v>
      </c>
      <c r="AL388" s="113">
        <f t="shared" si="827"/>
        <v>0</v>
      </c>
      <c r="AM388" s="118">
        <f t="shared" si="827"/>
        <v>0</v>
      </c>
      <c r="AS388" s="61"/>
      <c r="AT388" s="38"/>
      <c r="AU388" s="62"/>
      <c r="AW388" s="145"/>
      <c r="AX388" s="38"/>
      <c r="AY388" s="38"/>
      <c r="AZ388" s="38"/>
      <c r="BA388" s="38"/>
      <c r="BB388" s="38"/>
      <c r="BC388" s="38"/>
      <c r="BD388" s="38"/>
      <c r="BE388" s="38"/>
      <c r="BF388" s="38"/>
      <c r="BG388" s="38"/>
      <c r="BH388" s="38"/>
      <c r="BI388" s="38"/>
      <c r="BJ388" s="38"/>
      <c r="BK388" s="38"/>
      <c r="BL388" s="38"/>
      <c r="BM388" s="38"/>
      <c r="BN388" s="38"/>
      <c r="BO388" s="38"/>
      <c r="BP388" s="38"/>
      <c r="BQ388" s="38"/>
      <c r="BR388" s="38"/>
      <c r="BS388" s="38"/>
      <c r="BT388" s="38"/>
      <c r="BU388" s="38"/>
      <c r="BV388" s="38"/>
      <c r="BW388" s="38"/>
      <c r="BX388" s="38"/>
      <c r="BY388" s="38"/>
      <c r="BZ388" s="146"/>
      <c r="CB388" s="145"/>
      <c r="CC388" s="38"/>
      <c r="CD388" s="38"/>
      <c r="CE388" s="146"/>
      <c r="CG388" s="433"/>
      <c r="CH388" s="434"/>
      <c r="CI388" s="434"/>
      <c r="CJ388" s="435"/>
    </row>
    <row r="389" spans="1:88" x14ac:dyDescent="0.35">
      <c r="A389" s="48" t="s">
        <v>2088</v>
      </c>
      <c r="B389" s="6"/>
      <c r="C389" s="6"/>
      <c r="D389" s="22" t="s">
        <v>2058</v>
      </c>
      <c r="E389" s="304" t="s">
        <v>20</v>
      </c>
      <c r="F389" s="42">
        <v>140</v>
      </c>
      <c r="G389" s="25">
        <v>174</v>
      </c>
      <c r="H389" s="21" t="s">
        <v>2067</v>
      </c>
      <c r="I389" s="26">
        <v>2</v>
      </c>
      <c r="J389" s="24">
        <f t="shared" ref="J389:J391" ca="1" si="828">SUM(K389:AM389)</f>
        <v>0</v>
      </c>
      <c r="K389" s="24">
        <f t="shared" ref="K389:AM389" ca="1" si="829">IF(AND($H389="優先L",$I389&gt;0),OFFSET(K388,0,$I389),0)</f>
        <v>0</v>
      </c>
      <c r="L389" s="24">
        <f t="shared" ca="1" si="829"/>
        <v>0</v>
      </c>
      <c r="M389" s="24">
        <f t="shared" ca="1" si="829"/>
        <v>0</v>
      </c>
      <c r="N389" s="24">
        <f t="shared" ca="1" si="829"/>
        <v>0</v>
      </c>
      <c r="O389" s="24">
        <f t="shared" ca="1" si="829"/>
        <v>0</v>
      </c>
      <c r="P389" s="24">
        <f t="shared" ca="1" si="829"/>
        <v>0</v>
      </c>
      <c r="Q389" s="24">
        <f t="shared" ca="1" si="829"/>
        <v>0</v>
      </c>
      <c r="R389" s="24">
        <f t="shared" ca="1" si="829"/>
        <v>0</v>
      </c>
      <c r="S389" s="24">
        <f t="shared" ca="1" si="829"/>
        <v>0</v>
      </c>
      <c r="T389" s="24">
        <f t="shared" ca="1" si="829"/>
        <v>0</v>
      </c>
      <c r="U389" s="24">
        <f t="shared" ca="1" si="829"/>
        <v>0</v>
      </c>
      <c r="V389" s="24">
        <f t="shared" ca="1" si="829"/>
        <v>0</v>
      </c>
      <c r="W389" s="24">
        <f t="shared" ca="1" si="829"/>
        <v>0</v>
      </c>
      <c r="X389" s="24">
        <f t="shared" ca="1" si="829"/>
        <v>0</v>
      </c>
      <c r="Y389" s="24">
        <f t="shared" ca="1" si="829"/>
        <v>0</v>
      </c>
      <c r="Z389" s="24">
        <f t="shared" ca="1" si="829"/>
        <v>0</v>
      </c>
      <c r="AA389" s="24">
        <f t="shared" ca="1" si="829"/>
        <v>0</v>
      </c>
      <c r="AB389" s="24">
        <f t="shared" ca="1" si="829"/>
        <v>0</v>
      </c>
      <c r="AC389" s="24">
        <f t="shared" ca="1" si="829"/>
        <v>0</v>
      </c>
      <c r="AD389" s="24">
        <f t="shared" ca="1" si="829"/>
        <v>0</v>
      </c>
      <c r="AE389" s="24">
        <f t="shared" ca="1" si="829"/>
        <v>0</v>
      </c>
      <c r="AF389" s="24">
        <f t="shared" ca="1" si="829"/>
        <v>0</v>
      </c>
      <c r="AG389" s="24">
        <f t="shared" ca="1" si="829"/>
        <v>0</v>
      </c>
      <c r="AH389" s="24">
        <f t="shared" ca="1" si="829"/>
        <v>0</v>
      </c>
      <c r="AI389" s="24">
        <f t="shared" ca="1" si="829"/>
        <v>0</v>
      </c>
      <c r="AJ389" s="24">
        <f t="shared" ca="1" si="829"/>
        <v>0</v>
      </c>
      <c r="AK389" s="24">
        <f t="shared" ca="1" si="829"/>
        <v>0</v>
      </c>
      <c r="AL389" s="24">
        <f t="shared" ca="1" si="829"/>
        <v>0</v>
      </c>
      <c r="AM389" s="49">
        <f t="shared" ca="1" si="829"/>
        <v>0</v>
      </c>
      <c r="AS389" s="61"/>
      <c r="AT389" s="5" t="str">
        <f t="shared" ref="AT389:AT391" si="830">IF(G389&gt;0,E389,"")</f>
        <v>MC</v>
      </c>
      <c r="AU389" s="62"/>
      <c r="AW389" s="145"/>
      <c r="AX389" s="38"/>
      <c r="AY389" s="38"/>
      <c r="AZ389" s="38"/>
      <c r="BA389" s="38"/>
      <c r="BB389" s="38"/>
      <c r="BC389" s="38"/>
      <c r="BD389" s="38"/>
      <c r="BE389" s="38"/>
      <c r="BF389" s="38"/>
      <c r="BG389" s="38"/>
      <c r="BH389" s="38"/>
      <c r="BI389" s="38"/>
      <c r="BJ389" s="38"/>
      <c r="BK389" s="38"/>
      <c r="BL389" s="38"/>
      <c r="BM389" s="38"/>
      <c r="BN389" s="38"/>
      <c r="BO389" s="38"/>
      <c r="BP389" s="38"/>
      <c r="BQ389" s="38"/>
      <c r="BR389" s="38"/>
      <c r="BS389" s="38"/>
      <c r="BT389" s="38"/>
      <c r="BU389" s="38"/>
      <c r="BV389" s="38"/>
      <c r="BW389" s="38"/>
      <c r="BX389" s="38"/>
      <c r="BY389" s="38"/>
      <c r="BZ389" s="146"/>
      <c r="CB389" s="145"/>
      <c r="CC389" s="38"/>
      <c r="CD389" s="38"/>
      <c r="CE389" s="146"/>
      <c r="CG389" s="433"/>
      <c r="CH389" s="434"/>
      <c r="CI389" s="434"/>
      <c r="CJ389" s="435"/>
    </row>
    <row r="390" spans="1:88" x14ac:dyDescent="0.35">
      <c r="A390" s="50" t="str">
        <f>MID(A386,1,5)</f>
        <v>50100</v>
      </c>
      <c r="B390" s="6"/>
      <c r="C390" s="6"/>
      <c r="D390" s="6"/>
      <c r="E390" s="304" t="s">
        <v>78</v>
      </c>
      <c r="F390" s="42">
        <v>140</v>
      </c>
      <c r="G390" s="25">
        <v>174</v>
      </c>
      <c r="H390" s="21" t="s">
        <v>2052</v>
      </c>
      <c r="I390" s="26">
        <v>2</v>
      </c>
      <c r="J390" s="24">
        <f t="shared" ca="1" si="828"/>
        <v>790</v>
      </c>
      <c r="K390" s="24">
        <f t="shared" ref="K390:AM390" ca="1" si="831">IF(AND($H390="優先L",$I390&gt;0),OFFSET(K388,0,$I390),0)</f>
        <v>0</v>
      </c>
      <c r="L390" s="24">
        <f t="shared" ca="1" si="831"/>
        <v>0</v>
      </c>
      <c r="M390" s="24">
        <f t="shared" ca="1" si="831"/>
        <v>0</v>
      </c>
      <c r="N390" s="24">
        <f t="shared" ca="1" si="831"/>
        <v>0</v>
      </c>
      <c r="O390" s="24">
        <f t="shared" ca="1" si="831"/>
        <v>0</v>
      </c>
      <c r="P390" s="24">
        <f t="shared" ca="1" si="831"/>
        <v>0</v>
      </c>
      <c r="Q390" s="24">
        <f t="shared" ca="1" si="831"/>
        <v>18</v>
      </c>
      <c r="R390" s="24">
        <f t="shared" ca="1" si="831"/>
        <v>0</v>
      </c>
      <c r="S390" s="24">
        <f t="shared" ca="1" si="831"/>
        <v>0</v>
      </c>
      <c r="T390" s="24">
        <f t="shared" ca="1" si="831"/>
        <v>0</v>
      </c>
      <c r="U390" s="24">
        <f t="shared" ca="1" si="831"/>
        <v>0</v>
      </c>
      <c r="V390" s="24">
        <f t="shared" ca="1" si="831"/>
        <v>0</v>
      </c>
      <c r="W390" s="24">
        <f t="shared" ca="1" si="831"/>
        <v>50</v>
      </c>
      <c r="X390" s="24">
        <f t="shared" ca="1" si="831"/>
        <v>80</v>
      </c>
      <c r="Y390" s="24">
        <f t="shared" ca="1" si="831"/>
        <v>110</v>
      </c>
      <c r="Z390" s="24">
        <f t="shared" ca="1" si="831"/>
        <v>112</v>
      </c>
      <c r="AA390" s="24">
        <f t="shared" ca="1" si="831"/>
        <v>120</v>
      </c>
      <c r="AB390" s="24">
        <f t="shared" ca="1" si="831"/>
        <v>78</v>
      </c>
      <c r="AC390" s="24">
        <f t="shared" ca="1" si="831"/>
        <v>62</v>
      </c>
      <c r="AD390" s="24">
        <f t="shared" ca="1" si="831"/>
        <v>50</v>
      </c>
      <c r="AE390" s="24">
        <f t="shared" ca="1" si="831"/>
        <v>60</v>
      </c>
      <c r="AF390" s="24">
        <f t="shared" ca="1" si="831"/>
        <v>50</v>
      </c>
      <c r="AG390" s="24">
        <f t="shared" ca="1" si="831"/>
        <v>0</v>
      </c>
      <c r="AH390" s="24">
        <f t="shared" ca="1" si="831"/>
        <v>0</v>
      </c>
      <c r="AI390" s="24">
        <f t="shared" ca="1" si="831"/>
        <v>0</v>
      </c>
      <c r="AJ390" s="24">
        <f t="shared" ca="1" si="831"/>
        <v>0</v>
      </c>
      <c r="AK390" s="24">
        <f t="shared" ca="1" si="831"/>
        <v>0</v>
      </c>
      <c r="AL390" s="24">
        <f t="shared" ca="1" si="831"/>
        <v>0</v>
      </c>
      <c r="AM390" s="49">
        <f t="shared" ca="1" si="831"/>
        <v>0</v>
      </c>
      <c r="AS390" s="61"/>
      <c r="AT390" s="6" t="str">
        <f t="shared" si="830"/>
        <v>溶接1</v>
      </c>
      <c r="AU390" s="62"/>
      <c r="AW390" s="145"/>
      <c r="AX390" s="38"/>
      <c r="AY390" s="38"/>
      <c r="AZ390" s="38"/>
      <c r="BA390" s="38"/>
      <c r="BB390" s="38"/>
      <c r="BC390" s="38"/>
      <c r="BD390" s="38"/>
      <c r="BE390" s="38"/>
      <c r="BF390" s="38"/>
      <c r="BG390" s="38"/>
      <c r="BH390" s="38"/>
      <c r="BI390" s="38"/>
      <c r="BJ390" s="38"/>
      <c r="BK390" s="38"/>
      <c r="BL390" s="38"/>
      <c r="BM390" s="38"/>
      <c r="BN390" s="38"/>
      <c r="BO390" s="38"/>
      <c r="BP390" s="38"/>
      <c r="BQ390" s="38"/>
      <c r="BR390" s="38"/>
      <c r="BS390" s="38"/>
      <c r="BT390" s="38"/>
      <c r="BU390" s="38"/>
      <c r="BV390" s="38"/>
      <c r="BW390" s="38"/>
      <c r="BX390" s="38"/>
      <c r="BY390" s="38"/>
      <c r="BZ390" s="146"/>
      <c r="CB390" s="145"/>
      <c r="CC390" s="38"/>
      <c r="CD390" s="38"/>
      <c r="CE390" s="146"/>
      <c r="CG390" s="433"/>
      <c r="CH390" s="434"/>
      <c r="CI390" s="434"/>
      <c r="CJ390" s="435"/>
    </row>
    <row r="391" spans="1:88" x14ac:dyDescent="0.35">
      <c r="A391" s="50" t="str">
        <f>MID(A386,6,3)&amp;"-"&amp;MID(A386,10,4)</f>
        <v>MLC-D600</v>
      </c>
      <c r="B391" s="6"/>
      <c r="C391" s="6"/>
      <c r="D391" s="7"/>
      <c r="E391" s="304" t="s">
        <v>79</v>
      </c>
      <c r="F391" s="42"/>
      <c r="G391" s="25">
        <v>160</v>
      </c>
      <c r="H391" s="21"/>
      <c r="I391" s="26">
        <v>2</v>
      </c>
      <c r="J391" s="24">
        <f t="shared" ca="1" si="828"/>
        <v>0</v>
      </c>
      <c r="K391" s="24">
        <f t="shared" ref="K391:AM391" ca="1" si="832">IF(AND($H391="優先L",$I391&gt;0),OFFSET(K388,0,$I391),0)</f>
        <v>0</v>
      </c>
      <c r="L391" s="24">
        <f t="shared" ca="1" si="832"/>
        <v>0</v>
      </c>
      <c r="M391" s="24">
        <f t="shared" ca="1" si="832"/>
        <v>0</v>
      </c>
      <c r="N391" s="24">
        <f t="shared" ca="1" si="832"/>
        <v>0</v>
      </c>
      <c r="O391" s="24">
        <f t="shared" ca="1" si="832"/>
        <v>0</v>
      </c>
      <c r="P391" s="24">
        <f t="shared" ca="1" si="832"/>
        <v>0</v>
      </c>
      <c r="Q391" s="24">
        <f t="shared" ca="1" si="832"/>
        <v>0</v>
      </c>
      <c r="R391" s="24">
        <f t="shared" ca="1" si="832"/>
        <v>0</v>
      </c>
      <c r="S391" s="24">
        <f t="shared" ca="1" si="832"/>
        <v>0</v>
      </c>
      <c r="T391" s="24">
        <f t="shared" ca="1" si="832"/>
        <v>0</v>
      </c>
      <c r="U391" s="24">
        <f t="shared" ca="1" si="832"/>
        <v>0</v>
      </c>
      <c r="V391" s="24">
        <f t="shared" ca="1" si="832"/>
        <v>0</v>
      </c>
      <c r="W391" s="24">
        <f t="shared" ca="1" si="832"/>
        <v>0</v>
      </c>
      <c r="X391" s="24">
        <f t="shared" ca="1" si="832"/>
        <v>0</v>
      </c>
      <c r="Y391" s="24">
        <f t="shared" ca="1" si="832"/>
        <v>0</v>
      </c>
      <c r="Z391" s="24">
        <f t="shared" ca="1" si="832"/>
        <v>0</v>
      </c>
      <c r="AA391" s="24">
        <f t="shared" ca="1" si="832"/>
        <v>0</v>
      </c>
      <c r="AB391" s="24">
        <f t="shared" ca="1" si="832"/>
        <v>0</v>
      </c>
      <c r="AC391" s="24">
        <f t="shared" ca="1" si="832"/>
        <v>0</v>
      </c>
      <c r="AD391" s="24">
        <f t="shared" ca="1" si="832"/>
        <v>0</v>
      </c>
      <c r="AE391" s="24">
        <f t="shared" ca="1" si="832"/>
        <v>0</v>
      </c>
      <c r="AF391" s="24">
        <f t="shared" ca="1" si="832"/>
        <v>0</v>
      </c>
      <c r="AG391" s="24">
        <f t="shared" ca="1" si="832"/>
        <v>0</v>
      </c>
      <c r="AH391" s="24">
        <f t="shared" ca="1" si="832"/>
        <v>0</v>
      </c>
      <c r="AI391" s="24">
        <f t="shared" ca="1" si="832"/>
        <v>0</v>
      </c>
      <c r="AJ391" s="24">
        <f t="shared" ca="1" si="832"/>
        <v>0</v>
      </c>
      <c r="AK391" s="24">
        <f t="shared" ca="1" si="832"/>
        <v>0</v>
      </c>
      <c r="AL391" s="24">
        <f t="shared" ca="1" si="832"/>
        <v>0</v>
      </c>
      <c r="AM391" s="49">
        <f t="shared" ca="1" si="832"/>
        <v>0</v>
      </c>
      <c r="AS391" s="61"/>
      <c r="AT391" s="7" t="str">
        <f t="shared" si="830"/>
        <v>マルチ</v>
      </c>
      <c r="AU391" s="62"/>
      <c r="AW391" s="145"/>
      <c r="AX391" s="38"/>
      <c r="AY391" s="38"/>
      <c r="AZ391" s="38"/>
      <c r="BA391" s="38"/>
      <c r="BB391" s="38"/>
      <c r="BC391" s="38"/>
      <c r="BD391" s="38"/>
      <c r="BE391" s="38"/>
      <c r="BF391" s="38"/>
      <c r="BG391" s="38"/>
      <c r="BH391" s="38"/>
      <c r="BI391" s="38"/>
      <c r="BJ391" s="38"/>
      <c r="BK391" s="38"/>
      <c r="BL391" s="38"/>
      <c r="BM391" s="38"/>
      <c r="BN391" s="38"/>
      <c r="BO391" s="38"/>
      <c r="BP391" s="38"/>
      <c r="BQ391" s="38"/>
      <c r="BR391" s="38"/>
      <c r="BS391" s="38"/>
      <c r="BT391" s="38"/>
      <c r="BU391" s="38"/>
      <c r="BV391" s="38"/>
      <c r="BW391" s="38"/>
      <c r="BX391" s="38"/>
      <c r="BY391" s="38"/>
      <c r="BZ391" s="146"/>
      <c r="CB391" s="145"/>
      <c r="CC391" s="38"/>
      <c r="CD391" s="38"/>
      <c r="CE391" s="146"/>
      <c r="CG391" s="433"/>
      <c r="CH391" s="434"/>
      <c r="CI391" s="434"/>
      <c r="CJ391" s="435"/>
    </row>
    <row r="392" spans="1:88" x14ac:dyDescent="0.35">
      <c r="A392" s="48"/>
      <c r="B392" s="6"/>
      <c r="C392" s="6"/>
      <c r="D392" s="22" t="s">
        <v>2132</v>
      </c>
      <c r="E392" s="2" t="str">
        <f>E389</f>
        <v>MC</v>
      </c>
      <c r="F392" s="5"/>
      <c r="G392" s="5"/>
      <c r="H392" s="27" t="s">
        <v>2055</v>
      </c>
      <c r="I392" s="5"/>
      <c r="J392" s="550">
        <f>SUM(K392:AM394)</f>
        <v>0</v>
      </c>
      <c r="K392" s="29"/>
      <c r="L392" s="29"/>
      <c r="M392" s="29"/>
      <c r="N392" s="29"/>
      <c r="O392" s="29"/>
      <c r="P392" s="29"/>
      <c r="Q392" s="29"/>
      <c r="R392" s="29"/>
      <c r="S392" s="29"/>
      <c r="T392" s="29"/>
      <c r="U392" s="29"/>
      <c r="V392" s="29"/>
      <c r="W392" s="29">
        <v>15</v>
      </c>
      <c r="X392" s="29">
        <v>30</v>
      </c>
      <c r="Y392" s="29">
        <v>45</v>
      </c>
      <c r="Z392" s="29">
        <v>45</v>
      </c>
      <c r="AA392" s="29">
        <v>30</v>
      </c>
      <c r="AB392" s="29">
        <v>30</v>
      </c>
      <c r="AC392" s="29">
        <v>30</v>
      </c>
      <c r="AD392" s="29">
        <v>30</v>
      </c>
      <c r="AE392" s="29"/>
      <c r="AF392" s="29"/>
      <c r="AG392" s="29"/>
      <c r="AH392" s="29"/>
      <c r="AI392" s="29"/>
      <c r="AJ392" s="29"/>
      <c r="AK392" s="29"/>
      <c r="AL392" s="29"/>
      <c r="AM392" s="51"/>
      <c r="AS392" s="61"/>
      <c r="AT392" s="38"/>
      <c r="AU392" s="62"/>
      <c r="AW392" s="145"/>
      <c r="AX392" s="38"/>
      <c r="AY392" s="38"/>
      <c r="AZ392" s="38"/>
      <c r="BA392" s="38"/>
      <c r="BB392" s="38"/>
      <c r="BC392" s="38"/>
      <c r="BD392" s="38"/>
      <c r="BE392" s="38"/>
      <c r="BF392" s="38"/>
      <c r="BG392" s="38"/>
      <c r="BH392" s="38"/>
      <c r="BI392" s="38"/>
      <c r="BJ392" s="38"/>
      <c r="BK392" s="38"/>
      <c r="BL392" s="38"/>
      <c r="BM392" s="38"/>
      <c r="BN392" s="38"/>
      <c r="BO392" s="38"/>
      <c r="BP392" s="38"/>
      <c r="BQ392" s="38"/>
      <c r="BR392" s="38"/>
      <c r="BS392" s="38"/>
      <c r="BT392" s="38"/>
      <c r="BU392" s="38"/>
      <c r="BV392" s="38"/>
      <c r="BW392" s="38"/>
      <c r="BX392" s="38"/>
      <c r="BY392" s="38"/>
      <c r="BZ392" s="146"/>
      <c r="CB392" s="145"/>
      <c r="CC392" s="38"/>
      <c r="CD392" s="38"/>
      <c r="CE392" s="146"/>
      <c r="CG392" s="430"/>
      <c r="CH392" s="9"/>
      <c r="CI392" s="9"/>
      <c r="CJ392" s="431"/>
    </row>
    <row r="393" spans="1:88" x14ac:dyDescent="0.35">
      <c r="A393" s="48"/>
      <c r="B393" s="7"/>
      <c r="C393" s="7"/>
      <c r="D393" s="444" t="s">
        <v>2376</v>
      </c>
      <c r="E393" s="2" t="str">
        <f>E390</f>
        <v>溶接1</v>
      </c>
      <c r="F393" s="6"/>
      <c r="G393" s="6"/>
      <c r="H393" s="27" t="s">
        <v>2055</v>
      </c>
      <c r="I393" s="6"/>
      <c r="J393" s="551"/>
      <c r="K393" s="30"/>
      <c r="L393" s="30"/>
      <c r="M393" s="30"/>
      <c r="N393" s="30"/>
      <c r="O393" s="30"/>
      <c r="P393" s="30"/>
      <c r="Q393" s="30"/>
      <c r="R393" s="30"/>
      <c r="S393" s="30"/>
      <c r="T393" s="30"/>
      <c r="U393" s="30"/>
      <c r="V393" s="30"/>
      <c r="W393" s="30">
        <v>-15</v>
      </c>
      <c r="X393" s="30">
        <v>-30</v>
      </c>
      <c r="Y393" s="30">
        <v>-45</v>
      </c>
      <c r="Z393" s="30">
        <v>-45</v>
      </c>
      <c r="AA393" s="30">
        <v>-30</v>
      </c>
      <c r="AB393" s="30">
        <v>-30</v>
      </c>
      <c r="AC393" s="30">
        <v>-30</v>
      </c>
      <c r="AD393" s="30"/>
      <c r="AE393" s="30">
        <v>-30</v>
      </c>
      <c r="AF393" s="30"/>
      <c r="AG393" s="30"/>
      <c r="AH393" s="30"/>
      <c r="AI393" s="30"/>
      <c r="AJ393" s="30"/>
      <c r="AK393" s="30"/>
      <c r="AL393" s="30"/>
      <c r="AM393" s="52"/>
      <c r="AS393" s="61"/>
      <c r="AT393" s="38"/>
      <c r="AU393" s="62"/>
      <c r="AW393" s="145"/>
      <c r="AX393" s="38"/>
      <c r="AY393" s="38"/>
      <c r="AZ393" s="38"/>
      <c r="BA393" s="38"/>
      <c r="BB393" s="38"/>
      <c r="BC393" s="38"/>
      <c r="BD393" s="38"/>
      <c r="BE393" s="38"/>
      <c r="BF393" s="38"/>
      <c r="BG393" s="38"/>
      <c r="BH393" s="38"/>
      <c r="BI393" s="38"/>
      <c r="BJ393" s="38"/>
      <c r="BK393" s="38"/>
      <c r="BL393" s="38"/>
      <c r="BM393" s="38"/>
      <c r="BN393" s="38"/>
      <c r="BO393" s="38"/>
      <c r="BP393" s="38"/>
      <c r="BQ393" s="38"/>
      <c r="BR393" s="38"/>
      <c r="BS393" s="38"/>
      <c r="BT393" s="38"/>
      <c r="BU393" s="38"/>
      <c r="BV393" s="38"/>
      <c r="BW393" s="38"/>
      <c r="BX393" s="38"/>
      <c r="BY393" s="38"/>
      <c r="BZ393" s="146"/>
      <c r="CB393" s="145"/>
      <c r="CC393" s="38"/>
      <c r="CD393" s="38"/>
      <c r="CE393" s="146"/>
      <c r="CG393" s="430"/>
      <c r="CH393" s="9"/>
      <c r="CI393" s="9"/>
      <c r="CJ393" s="431"/>
    </row>
    <row r="394" spans="1:88" x14ac:dyDescent="0.35">
      <c r="A394" s="399">
        <f>COUNTIF(AT389:AT391,B394)</f>
        <v>1</v>
      </c>
      <c r="B394" s="308" t="str">
        <f>設定!$F$4</f>
        <v>MC</v>
      </c>
      <c r="C394" s="308" t="str">
        <f>IF(COUNTIF('PLAN-MC'!$AO$6:$AO$117,B394&amp;"_"&amp;A386&amp;"_"&amp;B386)&gt;0,"計画コード有",IF(COUNTIF('PLAN-MC'!$AO$6:$AO$117,B394&amp;"_"&amp;A386&amp;"_"&amp;B386)&gt;1,"ﾀﾞﾌﾞﾘ有","未反映"))</f>
        <v>計画コード有</v>
      </c>
      <c r="D394" s="7"/>
      <c r="E394" s="2" t="str">
        <f>E391</f>
        <v>マルチ</v>
      </c>
      <c r="F394" s="7"/>
      <c r="G394" s="7"/>
      <c r="H394" s="27" t="s">
        <v>2055</v>
      </c>
      <c r="I394" s="7"/>
      <c r="J394" s="552"/>
      <c r="K394" s="31"/>
      <c r="L394" s="31"/>
      <c r="M394" s="31"/>
      <c r="N394" s="31"/>
      <c r="O394" s="31"/>
      <c r="P394" s="31"/>
      <c r="Q394" s="31"/>
      <c r="R394" s="31"/>
      <c r="S394" s="31"/>
      <c r="T394" s="31"/>
      <c r="U394" s="31"/>
      <c r="V394" s="31"/>
      <c r="W394" s="31"/>
      <c r="X394" s="31"/>
      <c r="Y394" s="31"/>
      <c r="Z394" s="31"/>
      <c r="AA394" s="31"/>
      <c r="AB394" s="31"/>
      <c r="AC394" s="31"/>
      <c r="AD394" s="31"/>
      <c r="AE394" s="31"/>
      <c r="AF394" s="31"/>
      <c r="AG394" s="31"/>
      <c r="AH394" s="31"/>
      <c r="AI394" s="31"/>
      <c r="AJ394" s="31"/>
      <c r="AK394" s="31"/>
      <c r="AL394" s="31"/>
      <c r="AM394" s="53"/>
      <c r="AS394" s="61"/>
      <c r="AT394" s="38"/>
      <c r="AU394" s="62"/>
      <c r="AW394" s="145"/>
      <c r="AX394" s="38"/>
      <c r="AY394" s="38"/>
      <c r="AZ394" s="38"/>
      <c r="BA394" s="38"/>
      <c r="BB394" s="38"/>
      <c r="BC394" s="38"/>
      <c r="BD394" s="38"/>
      <c r="BE394" s="38"/>
      <c r="BF394" s="38"/>
      <c r="BG394" s="38"/>
      <c r="BH394" s="38"/>
      <c r="BI394" s="38"/>
      <c r="BJ394" s="38"/>
      <c r="BK394" s="38"/>
      <c r="BL394" s="38"/>
      <c r="BM394" s="38"/>
      <c r="BN394" s="38"/>
      <c r="BO394" s="38"/>
      <c r="BP394" s="38"/>
      <c r="BQ394" s="38"/>
      <c r="BR394" s="38"/>
      <c r="BS394" s="38"/>
      <c r="BT394" s="38"/>
      <c r="BU394" s="38"/>
      <c r="BV394" s="38"/>
      <c r="BW394" s="38"/>
      <c r="BX394" s="38"/>
      <c r="BY394" s="38"/>
      <c r="BZ394" s="146"/>
      <c r="CB394" s="145"/>
      <c r="CC394" s="38"/>
      <c r="CD394" s="38"/>
      <c r="CE394" s="146"/>
      <c r="CG394" s="430"/>
      <c r="CH394" s="9"/>
      <c r="CI394" s="9"/>
      <c r="CJ394" s="431"/>
    </row>
    <row r="395" spans="1:88" x14ac:dyDescent="0.35">
      <c r="A395" s="399">
        <f>COUNTIF(AT389:AT391,B395)</f>
        <v>1</v>
      </c>
      <c r="B395" s="308" t="str">
        <f>設定!$F$5</f>
        <v>溶接1</v>
      </c>
      <c r="C395" s="308" t="str">
        <f>IF(COUNTIF('PLAN-溶接1'!$AO$6:$AO$108,B395&amp;"_"&amp;A386&amp;"_"&amp;B386)&gt;0,"計画コード有",IF(COUNTIF('PLAN-溶接1'!$AO$6:$AO$108,B395&amp;"_"&amp;A386&amp;"_"&amp;B386)&gt;1,"ﾀﾞﾌﾞﾘ有","未反映"))</f>
        <v>計画コード有</v>
      </c>
      <c r="D395" s="22" t="s">
        <v>2133</v>
      </c>
      <c r="E395" s="2" t="str">
        <f>E389</f>
        <v>MC</v>
      </c>
      <c r="F395" s="5"/>
      <c r="G395" s="5"/>
      <c r="H395" s="27" t="s">
        <v>2055</v>
      </c>
      <c r="I395" s="5"/>
      <c r="J395" s="32">
        <f t="shared" ref="J395:J400" si="833">SUM(K395:AM395)</f>
        <v>0</v>
      </c>
      <c r="K395" s="441">
        <f>CB395</f>
        <v>0</v>
      </c>
      <c r="L395" s="441">
        <f t="shared" ref="L395:L397" si="834">CC395</f>
        <v>0</v>
      </c>
      <c r="M395" s="441">
        <f t="shared" ref="M395:M397" si="835">CD395</f>
        <v>0</v>
      </c>
      <c r="N395" s="441">
        <f t="shared" ref="N395:N397" si="836">CE395</f>
        <v>0</v>
      </c>
      <c r="O395" s="29"/>
      <c r="P395" s="29"/>
      <c r="Q395" s="29"/>
      <c r="R395" s="29"/>
      <c r="S395" s="29"/>
      <c r="T395" s="29"/>
      <c r="U395" s="29"/>
      <c r="V395" s="29"/>
      <c r="W395" s="29"/>
      <c r="X395" s="29"/>
      <c r="Y395" s="29"/>
      <c r="Z395" s="29"/>
      <c r="AA395" s="29"/>
      <c r="AB395" s="29"/>
      <c r="AC395" s="29"/>
      <c r="AD395" s="29"/>
      <c r="AE395" s="29"/>
      <c r="AF395" s="29"/>
      <c r="AG395" s="29"/>
      <c r="AH395" s="29"/>
      <c r="AI395" s="29"/>
      <c r="AJ395" s="29"/>
      <c r="AK395" s="29"/>
      <c r="AL395" s="29"/>
      <c r="AM395" s="51"/>
      <c r="AS395" s="61"/>
      <c r="AT395" s="38"/>
      <c r="AU395" s="62"/>
      <c r="AW395" s="145"/>
      <c r="AX395" s="38"/>
      <c r="AY395" s="38"/>
      <c r="AZ395" s="38"/>
      <c r="BA395" s="38"/>
      <c r="BB395" s="38"/>
      <c r="BC395" s="38"/>
      <c r="BD395" s="38"/>
      <c r="BE395" s="38"/>
      <c r="BF395" s="38"/>
      <c r="BG395" s="38"/>
      <c r="BH395" s="38"/>
      <c r="BI395" s="38"/>
      <c r="BJ395" s="38"/>
      <c r="BK395" s="38"/>
      <c r="BL395" s="38"/>
      <c r="BM395" s="38"/>
      <c r="BN395" s="38"/>
      <c r="BO395" s="38"/>
      <c r="BP395" s="38"/>
      <c r="BQ395" s="38"/>
      <c r="BR395" s="38"/>
      <c r="BS395" s="38"/>
      <c r="BT395" s="38"/>
      <c r="BU395" s="38"/>
      <c r="BV395" s="38"/>
      <c r="BW395" s="38"/>
      <c r="BX395" s="38"/>
      <c r="BY395" s="38"/>
      <c r="BZ395" s="146"/>
      <c r="CB395" s="427">
        <f t="shared" ref="CB395:CB397" si="837">CG392+CG395</f>
        <v>0</v>
      </c>
      <c r="CC395" s="428">
        <f t="shared" ref="CC395:CC397" si="838">CH392+CH395</f>
        <v>0</v>
      </c>
      <c r="CD395" s="428">
        <f t="shared" ref="CD395:CD397" si="839">CI392+CI395</f>
        <v>0</v>
      </c>
      <c r="CE395" s="429">
        <f t="shared" ref="CE395:CE397" si="840">CJ392+CJ395</f>
        <v>0</v>
      </c>
      <c r="CG395" s="430"/>
      <c r="CH395" s="9"/>
      <c r="CI395" s="9"/>
      <c r="CJ395" s="431"/>
    </row>
    <row r="396" spans="1:88" x14ac:dyDescent="0.35">
      <c r="A396" s="399">
        <f>COUNTIF(AT389:AT391,B396)</f>
        <v>1</v>
      </c>
      <c r="B396" s="308" t="str">
        <f>設定!$F$6</f>
        <v>マルチ</v>
      </c>
      <c r="C396" s="308" t="str">
        <f>IF(COUNTIF('PLAN-マルチ'!$AO$29:$AO$125,B396&amp;"_"&amp;A386&amp;"_"&amp;B386)&gt;0,"計画コード有",IF(COUNTIF('PLAN-マルチ'!$AO$29:$AO$125,B396&amp;"_"&amp;A386&amp;"_"&amp;B386)&gt;1,"ﾀﾞﾌﾞﾘ有","未反映"))</f>
        <v>未反映</v>
      </c>
      <c r="D396" s="445" t="s">
        <v>2377</v>
      </c>
      <c r="E396" s="2" t="str">
        <f>E390</f>
        <v>溶接1</v>
      </c>
      <c r="F396" s="6"/>
      <c r="G396" s="6"/>
      <c r="H396" s="27" t="s">
        <v>2055</v>
      </c>
      <c r="I396" s="6"/>
      <c r="J396" s="33">
        <f t="shared" si="833"/>
        <v>0</v>
      </c>
      <c r="K396" s="442">
        <f t="shared" ref="K396:K397" si="841">CB396</f>
        <v>0</v>
      </c>
      <c r="L396" s="442">
        <f t="shared" si="834"/>
        <v>0</v>
      </c>
      <c r="M396" s="442">
        <f t="shared" si="835"/>
        <v>0</v>
      </c>
      <c r="N396" s="442">
        <f t="shared" si="836"/>
        <v>0</v>
      </c>
      <c r="O396" s="30"/>
      <c r="P396" s="30"/>
      <c r="Q396" s="30"/>
      <c r="R396" s="30"/>
      <c r="S396" s="30"/>
      <c r="T396" s="30"/>
      <c r="U396" s="30"/>
      <c r="V396" s="30"/>
      <c r="W396" s="30"/>
      <c r="X396" s="30"/>
      <c r="Y396" s="30"/>
      <c r="Z396" s="30"/>
      <c r="AA396" s="30"/>
      <c r="AB396" s="30"/>
      <c r="AC396" s="30"/>
      <c r="AD396" s="30"/>
      <c r="AE396" s="30"/>
      <c r="AF396" s="30"/>
      <c r="AG396" s="30"/>
      <c r="AH396" s="30"/>
      <c r="AI396" s="30"/>
      <c r="AJ396" s="30"/>
      <c r="AK396" s="30"/>
      <c r="AL396" s="30"/>
      <c r="AM396" s="52"/>
      <c r="AS396" s="61"/>
      <c r="AT396" s="38"/>
      <c r="AU396" s="62"/>
      <c r="AW396" s="145"/>
      <c r="AX396" s="38"/>
      <c r="AY396" s="38"/>
      <c r="AZ396" s="38"/>
      <c r="BA396" s="38"/>
      <c r="BB396" s="38"/>
      <c r="BC396" s="38"/>
      <c r="BD396" s="38"/>
      <c r="BE396" s="38"/>
      <c r="BF396" s="38"/>
      <c r="BG396" s="38"/>
      <c r="BH396" s="38"/>
      <c r="BI396" s="38"/>
      <c r="BJ396" s="38"/>
      <c r="BK396" s="38"/>
      <c r="BL396" s="38"/>
      <c r="BM396" s="38"/>
      <c r="BN396" s="38"/>
      <c r="BO396" s="38"/>
      <c r="BP396" s="38"/>
      <c r="BQ396" s="38"/>
      <c r="BR396" s="38"/>
      <c r="BS396" s="38"/>
      <c r="BT396" s="38"/>
      <c r="BU396" s="38"/>
      <c r="BV396" s="38"/>
      <c r="BW396" s="38"/>
      <c r="BX396" s="38"/>
      <c r="BY396" s="38"/>
      <c r="BZ396" s="146"/>
      <c r="CB396" s="427">
        <f t="shared" si="837"/>
        <v>0</v>
      </c>
      <c r="CC396" s="428">
        <f t="shared" si="838"/>
        <v>0</v>
      </c>
      <c r="CD396" s="428">
        <f t="shared" si="839"/>
        <v>0</v>
      </c>
      <c r="CE396" s="429">
        <f t="shared" si="840"/>
        <v>0</v>
      </c>
      <c r="CG396" s="430"/>
      <c r="CH396" s="9"/>
      <c r="CI396" s="9"/>
      <c r="CJ396" s="431"/>
    </row>
    <row r="397" spans="1:88" x14ac:dyDescent="0.35">
      <c r="A397" s="399">
        <f>COUNTIF(AT389:AT391,B397)</f>
        <v>0</v>
      </c>
      <c r="B397" s="308" t="str">
        <f>設定!$F$7</f>
        <v>50号機</v>
      </c>
      <c r="C397" s="308" t="str">
        <f>IF(COUNTIF('PLAN-SUB'!$AO$6:$AO$87,B397&amp;"_"&amp;A386&amp;"_"&amp;B386)&gt;0,"計画コード有",IF(COUNTIF('PLAN-SUB'!$AO$6:$AO$87,B397&amp;"_"&amp;A386&amp;"_"&amp;B386)&gt;1,"ﾀﾞﾌﾞﾘ有","未反映"))</f>
        <v>未反映</v>
      </c>
      <c r="D397" s="7"/>
      <c r="E397" s="2" t="str">
        <f>E391</f>
        <v>マルチ</v>
      </c>
      <c r="F397" s="7"/>
      <c r="G397" s="7"/>
      <c r="H397" s="27" t="s">
        <v>2055</v>
      </c>
      <c r="I397" s="7"/>
      <c r="J397" s="34">
        <f t="shared" si="833"/>
        <v>0</v>
      </c>
      <c r="K397" s="443">
        <f t="shared" si="841"/>
        <v>0</v>
      </c>
      <c r="L397" s="443">
        <f t="shared" si="834"/>
        <v>0</v>
      </c>
      <c r="M397" s="443">
        <f t="shared" si="835"/>
        <v>0</v>
      </c>
      <c r="N397" s="443">
        <f t="shared" si="836"/>
        <v>0</v>
      </c>
      <c r="O397" s="31"/>
      <c r="P397" s="31"/>
      <c r="Q397" s="31"/>
      <c r="R397" s="31"/>
      <c r="S397" s="31"/>
      <c r="T397" s="31"/>
      <c r="U397" s="31"/>
      <c r="V397" s="31"/>
      <c r="W397" s="31"/>
      <c r="X397" s="31"/>
      <c r="Y397" s="31"/>
      <c r="Z397" s="31"/>
      <c r="AA397" s="31"/>
      <c r="AB397" s="31"/>
      <c r="AC397" s="31"/>
      <c r="AD397" s="31"/>
      <c r="AE397" s="31"/>
      <c r="AF397" s="31"/>
      <c r="AG397" s="31"/>
      <c r="AH397" s="31"/>
      <c r="AI397" s="31"/>
      <c r="AJ397" s="31"/>
      <c r="AK397" s="31"/>
      <c r="AL397" s="31"/>
      <c r="AM397" s="53"/>
      <c r="AS397" s="61"/>
      <c r="AT397" s="38"/>
      <c r="AU397" s="62"/>
      <c r="AW397" s="145"/>
      <c r="AX397" s="38"/>
      <c r="AY397" s="38"/>
      <c r="AZ397" s="38"/>
      <c r="BA397" s="38"/>
      <c r="BB397" s="38"/>
      <c r="BC397" s="38"/>
      <c r="BD397" s="38"/>
      <c r="BE397" s="38"/>
      <c r="BF397" s="38"/>
      <c r="BG397" s="38"/>
      <c r="BH397" s="38"/>
      <c r="BI397" s="38"/>
      <c r="BJ397" s="38"/>
      <c r="BK397" s="38"/>
      <c r="BL397" s="38"/>
      <c r="BM397" s="38"/>
      <c r="BN397" s="38"/>
      <c r="BO397" s="38"/>
      <c r="BP397" s="38"/>
      <c r="BQ397" s="38"/>
      <c r="BR397" s="38"/>
      <c r="BS397" s="38"/>
      <c r="BT397" s="38"/>
      <c r="BU397" s="38"/>
      <c r="BV397" s="38"/>
      <c r="BW397" s="38"/>
      <c r="BX397" s="38"/>
      <c r="BY397" s="38"/>
      <c r="BZ397" s="146"/>
      <c r="CB397" s="427">
        <f t="shared" si="837"/>
        <v>0</v>
      </c>
      <c r="CC397" s="428">
        <f t="shared" si="838"/>
        <v>0</v>
      </c>
      <c r="CD397" s="428">
        <f t="shared" si="839"/>
        <v>0</v>
      </c>
      <c r="CE397" s="429">
        <f t="shared" si="840"/>
        <v>0</v>
      </c>
      <c r="CG397" s="430"/>
      <c r="CH397" s="9"/>
      <c r="CI397" s="9"/>
      <c r="CJ397" s="431"/>
    </row>
    <row r="398" spans="1:88" x14ac:dyDescent="0.35">
      <c r="A398" s="399">
        <f>COUNTIF(AT389:AT391,B398)</f>
        <v>0</v>
      </c>
      <c r="B398" s="308" t="str">
        <f>設定!$F$8</f>
        <v>RF,S/A</v>
      </c>
      <c r="C398" s="308" t="str">
        <f>IF(COUNTIF('PLAN-SUB'!$AO$6:$AO$87,B398&amp;"_"&amp;A386&amp;"_"&amp;B386)&gt;0,"計画コード有",IF(COUNTIF('PLAN-SUB'!$AO$6:$AO$87,B398&amp;"_"&amp;A386&amp;"_"&amp;B386)&gt;1,"ﾀﾞﾌﾞﾘ有","未反映"))</f>
        <v>未反映</v>
      </c>
      <c r="D398" s="22" t="s">
        <v>2059</v>
      </c>
      <c r="E398" s="2" t="str">
        <f>E389</f>
        <v>MC</v>
      </c>
      <c r="F398" s="43">
        <f>F389</f>
        <v>140</v>
      </c>
      <c r="G398" s="28">
        <f>G389</f>
        <v>174</v>
      </c>
      <c r="H398" s="5"/>
      <c r="I398" s="5"/>
      <c r="J398" s="32">
        <f t="shared" ca="1" si="833"/>
        <v>255</v>
      </c>
      <c r="K398" s="32">
        <f ca="1">K389+K392+K395</f>
        <v>0</v>
      </c>
      <c r="L398" s="32">
        <f ca="1">L389+L392+L395</f>
        <v>0</v>
      </c>
      <c r="M398" s="32">
        <f ca="1">M389+M392+M395</f>
        <v>0</v>
      </c>
      <c r="N398" s="32">
        <f ca="1">N389+N392+N395</f>
        <v>0</v>
      </c>
      <c r="O398" s="32">
        <f t="shared" ref="O398:AM398" ca="1" si="842">O389+O392+O395</f>
        <v>0</v>
      </c>
      <c r="P398" s="32">
        <f t="shared" ca="1" si="842"/>
        <v>0</v>
      </c>
      <c r="Q398" s="32">
        <f t="shared" ca="1" si="842"/>
        <v>0</v>
      </c>
      <c r="R398" s="32">
        <f t="shared" ca="1" si="842"/>
        <v>0</v>
      </c>
      <c r="S398" s="32">
        <f t="shared" ca="1" si="842"/>
        <v>0</v>
      </c>
      <c r="T398" s="32">
        <f t="shared" ca="1" si="842"/>
        <v>0</v>
      </c>
      <c r="U398" s="32">
        <f t="shared" ca="1" si="842"/>
        <v>0</v>
      </c>
      <c r="V398" s="32">
        <f t="shared" ca="1" si="842"/>
        <v>0</v>
      </c>
      <c r="W398" s="32">
        <f t="shared" ca="1" si="842"/>
        <v>15</v>
      </c>
      <c r="X398" s="32">
        <f t="shared" ca="1" si="842"/>
        <v>30</v>
      </c>
      <c r="Y398" s="32">
        <f t="shared" ca="1" si="842"/>
        <v>45</v>
      </c>
      <c r="Z398" s="32">
        <f t="shared" ca="1" si="842"/>
        <v>45</v>
      </c>
      <c r="AA398" s="32">
        <f t="shared" ca="1" si="842"/>
        <v>30</v>
      </c>
      <c r="AB398" s="32">
        <f t="shared" ca="1" si="842"/>
        <v>30</v>
      </c>
      <c r="AC398" s="32">
        <f t="shared" ca="1" si="842"/>
        <v>30</v>
      </c>
      <c r="AD398" s="32">
        <f t="shared" ca="1" si="842"/>
        <v>30</v>
      </c>
      <c r="AE398" s="32">
        <f t="shared" ca="1" si="842"/>
        <v>0</v>
      </c>
      <c r="AF398" s="32">
        <f t="shared" ca="1" si="842"/>
        <v>0</v>
      </c>
      <c r="AG398" s="32">
        <f t="shared" ca="1" si="842"/>
        <v>0</v>
      </c>
      <c r="AH398" s="32">
        <f t="shared" ca="1" si="842"/>
        <v>0</v>
      </c>
      <c r="AI398" s="32">
        <f t="shared" ca="1" si="842"/>
        <v>0</v>
      </c>
      <c r="AJ398" s="32">
        <f t="shared" ca="1" si="842"/>
        <v>0</v>
      </c>
      <c r="AK398" s="32">
        <f t="shared" ca="1" si="842"/>
        <v>0</v>
      </c>
      <c r="AL398" s="32">
        <f t="shared" ca="1" si="842"/>
        <v>0</v>
      </c>
      <c r="AM398" s="54">
        <f t="shared" ca="1" si="842"/>
        <v>0</v>
      </c>
      <c r="AS398" s="97" t="str">
        <f>$E398&amp;"_"&amp;$A386&amp;"_"&amp;$B386</f>
        <v>MC_50100MLC D600XA_CBU</v>
      </c>
      <c r="AT398" s="97" t="str">
        <f t="shared" ref="AT398" si="843">A390</f>
        <v>50100</v>
      </c>
      <c r="AU398" s="97" t="str">
        <f>A391</f>
        <v>MLC-D600</v>
      </c>
      <c r="AW398" s="147" t="str">
        <f>E398</f>
        <v>MC</v>
      </c>
      <c r="AX398" s="150">
        <f t="shared" ref="AX398:AX400" ca="1" si="844">K398*$G398</f>
        <v>0</v>
      </c>
      <c r="AY398" s="150">
        <f t="shared" ref="AY398:AY400" ca="1" si="845">L398*$G398</f>
        <v>0</v>
      </c>
      <c r="AZ398" s="150">
        <f t="shared" ref="AZ398:AZ400" ca="1" si="846">M398*$G398</f>
        <v>0</v>
      </c>
      <c r="BA398" s="150">
        <f t="shared" ref="BA398:BA400" ca="1" si="847">N398*$G398</f>
        <v>0</v>
      </c>
      <c r="BB398" s="150">
        <f t="shared" ref="BB398:BB400" ca="1" si="848">O398*$G398</f>
        <v>0</v>
      </c>
      <c r="BC398" s="150">
        <f t="shared" ref="BC398:BC400" ca="1" si="849">P398*$G398</f>
        <v>0</v>
      </c>
      <c r="BD398" s="150">
        <f t="shared" ref="BD398:BD400" ca="1" si="850">Q398*$G398</f>
        <v>0</v>
      </c>
      <c r="BE398" s="150">
        <f t="shared" ref="BE398:BE400" ca="1" si="851">R398*$G398</f>
        <v>0</v>
      </c>
      <c r="BF398" s="150">
        <f t="shared" ref="BF398:BF400" ca="1" si="852">S398*$G398</f>
        <v>0</v>
      </c>
      <c r="BG398" s="150">
        <f t="shared" ref="BG398:BG400" ca="1" si="853">T398*$G398</f>
        <v>0</v>
      </c>
      <c r="BH398" s="150">
        <f t="shared" ref="BH398:BH400" ca="1" si="854">U398*$G398</f>
        <v>0</v>
      </c>
      <c r="BI398" s="150">
        <f t="shared" ref="BI398:BI400" ca="1" si="855">V398*$G398</f>
        <v>0</v>
      </c>
      <c r="BJ398" s="150">
        <f t="shared" ref="BJ398:BJ400" ca="1" si="856">W398*$G398</f>
        <v>2610</v>
      </c>
      <c r="BK398" s="150">
        <f t="shared" ref="BK398:BK400" ca="1" si="857">X398*$G398</f>
        <v>5220</v>
      </c>
      <c r="BL398" s="150">
        <f t="shared" ref="BL398:BL400" ca="1" si="858">Y398*$G398</f>
        <v>7830</v>
      </c>
      <c r="BM398" s="150">
        <f t="shared" ref="BM398:BM400" ca="1" si="859">Z398*$G398</f>
        <v>7830</v>
      </c>
      <c r="BN398" s="150">
        <f t="shared" ref="BN398:BN400" ca="1" si="860">AA398*$G398</f>
        <v>5220</v>
      </c>
      <c r="BO398" s="150">
        <f t="shared" ref="BO398:BO400" ca="1" si="861">AB398*$G398</f>
        <v>5220</v>
      </c>
      <c r="BP398" s="150">
        <f t="shared" ref="BP398:BP400" ca="1" si="862">AC398*$G398</f>
        <v>5220</v>
      </c>
      <c r="BQ398" s="150">
        <f t="shared" ref="BQ398:BQ400" ca="1" si="863">AD398*$G398</f>
        <v>5220</v>
      </c>
      <c r="BR398" s="150">
        <f t="shared" ref="BR398:BR400" ca="1" si="864">AE398*$G398</f>
        <v>0</v>
      </c>
      <c r="BS398" s="150">
        <f t="shared" ref="BS398:BS400" ca="1" si="865">AF398*$G398</f>
        <v>0</v>
      </c>
      <c r="BT398" s="150">
        <f t="shared" ref="BT398:BT400" ca="1" si="866">AG398*$G398</f>
        <v>0</v>
      </c>
      <c r="BU398" s="150">
        <f t="shared" ref="BU398:BU400" ca="1" si="867">AH398*$G398</f>
        <v>0</v>
      </c>
      <c r="BV398" s="150">
        <f t="shared" ref="BV398:BV400" ca="1" si="868">AI398*$G398</f>
        <v>0</v>
      </c>
      <c r="BW398" s="150">
        <f t="shared" ref="BW398:BW400" ca="1" si="869">AJ398*$G398</f>
        <v>0</v>
      </c>
      <c r="BX398" s="150">
        <f t="shared" ref="BX398:BX400" ca="1" si="870">AK398*$G398</f>
        <v>0</v>
      </c>
      <c r="BY398" s="150">
        <f t="shared" ref="BY398:BY400" ca="1" si="871">AL398*$G398</f>
        <v>0</v>
      </c>
      <c r="BZ398" s="151">
        <f t="shared" ref="BZ398:BZ400" ca="1" si="872">AM398*$G398</f>
        <v>0</v>
      </c>
      <c r="CB398" s="145"/>
      <c r="CC398" s="38"/>
      <c r="CD398" s="38"/>
      <c r="CE398" s="146"/>
      <c r="CG398" s="433"/>
      <c r="CH398" s="434"/>
      <c r="CI398" s="434"/>
      <c r="CJ398" s="435"/>
    </row>
    <row r="399" spans="1:88" x14ac:dyDescent="0.35">
      <c r="A399" s="399">
        <f>COUNTIF(AT389:AT391,B399)</f>
        <v>0</v>
      </c>
      <c r="B399" s="308" t="str">
        <f>設定!$F$9</f>
        <v>T/T</v>
      </c>
      <c r="C399" s="308" t="str">
        <f>IF(COUNTIF('PLAN-SUB'!$AO$6:$AO$87,B399&amp;"_"&amp;A386&amp;"_"&amp;B386)&gt;0,"計画コード有",IF(COUNTIF('PLAN-SUB'!$AO$6:$AO$87,B399&amp;"_"&amp;A386&amp;"_"&amp;B386)&gt;1,"ﾀﾞﾌﾞﾘ有","未反映"))</f>
        <v>未反映</v>
      </c>
      <c r="D399" s="6"/>
      <c r="E399" s="2" t="str">
        <f t="shared" ref="E399:G399" si="873">E390</f>
        <v>溶接1</v>
      </c>
      <c r="F399" s="43">
        <f t="shared" si="873"/>
        <v>140</v>
      </c>
      <c r="G399" s="28">
        <f t="shared" si="873"/>
        <v>174</v>
      </c>
      <c r="H399" s="6"/>
      <c r="I399" s="6"/>
      <c r="J399" s="33">
        <f t="shared" ca="1" si="833"/>
        <v>535</v>
      </c>
      <c r="K399" s="33">
        <f t="shared" ref="K399:AM399" ca="1" si="874">K390+K393+K396</f>
        <v>0</v>
      </c>
      <c r="L399" s="33">
        <f t="shared" ca="1" si="874"/>
        <v>0</v>
      </c>
      <c r="M399" s="33">
        <f t="shared" ca="1" si="874"/>
        <v>0</v>
      </c>
      <c r="N399" s="33">
        <f t="shared" ca="1" si="874"/>
        <v>0</v>
      </c>
      <c r="O399" s="33">
        <f t="shared" ca="1" si="874"/>
        <v>0</v>
      </c>
      <c r="P399" s="33">
        <f t="shared" ca="1" si="874"/>
        <v>0</v>
      </c>
      <c r="Q399" s="33">
        <f t="shared" ca="1" si="874"/>
        <v>18</v>
      </c>
      <c r="R399" s="33">
        <f t="shared" ca="1" si="874"/>
        <v>0</v>
      </c>
      <c r="S399" s="33">
        <f t="shared" ca="1" si="874"/>
        <v>0</v>
      </c>
      <c r="T399" s="33">
        <f t="shared" ca="1" si="874"/>
        <v>0</v>
      </c>
      <c r="U399" s="33">
        <f t="shared" ca="1" si="874"/>
        <v>0</v>
      </c>
      <c r="V399" s="33">
        <f t="shared" ca="1" si="874"/>
        <v>0</v>
      </c>
      <c r="W399" s="33">
        <f t="shared" ca="1" si="874"/>
        <v>35</v>
      </c>
      <c r="X399" s="33">
        <f t="shared" ca="1" si="874"/>
        <v>50</v>
      </c>
      <c r="Y399" s="33">
        <f t="shared" ca="1" si="874"/>
        <v>65</v>
      </c>
      <c r="Z399" s="33">
        <f t="shared" ca="1" si="874"/>
        <v>67</v>
      </c>
      <c r="AA399" s="33">
        <f t="shared" ca="1" si="874"/>
        <v>90</v>
      </c>
      <c r="AB399" s="33">
        <f t="shared" ca="1" si="874"/>
        <v>48</v>
      </c>
      <c r="AC399" s="33">
        <f t="shared" ca="1" si="874"/>
        <v>32</v>
      </c>
      <c r="AD399" s="33">
        <f t="shared" ca="1" si="874"/>
        <v>50</v>
      </c>
      <c r="AE399" s="33">
        <f t="shared" ca="1" si="874"/>
        <v>30</v>
      </c>
      <c r="AF399" s="33">
        <f t="shared" ca="1" si="874"/>
        <v>50</v>
      </c>
      <c r="AG399" s="33">
        <f t="shared" ca="1" si="874"/>
        <v>0</v>
      </c>
      <c r="AH399" s="33">
        <f t="shared" ca="1" si="874"/>
        <v>0</v>
      </c>
      <c r="AI399" s="33">
        <f t="shared" ca="1" si="874"/>
        <v>0</v>
      </c>
      <c r="AJ399" s="33">
        <f t="shared" ca="1" si="874"/>
        <v>0</v>
      </c>
      <c r="AK399" s="33">
        <f t="shared" ca="1" si="874"/>
        <v>0</v>
      </c>
      <c r="AL399" s="33">
        <f t="shared" ca="1" si="874"/>
        <v>0</v>
      </c>
      <c r="AM399" s="55">
        <f t="shared" ca="1" si="874"/>
        <v>0</v>
      </c>
      <c r="AS399" s="98" t="str">
        <f>$E399&amp;"_"&amp;$A386&amp;"_"&amp;$B386</f>
        <v>溶接1_50100MLC D600XA_CBU</v>
      </c>
      <c r="AT399" s="98" t="str">
        <f t="shared" ref="AT399" si="875">A390</f>
        <v>50100</v>
      </c>
      <c r="AU399" s="98" t="str">
        <f>A391</f>
        <v>MLC-D600</v>
      </c>
      <c r="AW399" s="148" t="str">
        <f>E399</f>
        <v>溶接1</v>
      </c>
      <c r="AX399" s="152">
        <f t="shared" ca="1" si="844"/>
        <v>0</v>
      </c>
      <c r="AY399" s="152">
        <f t="shared" ca="1" si="845"/>
        <v>0</v>
      </c>
      <c r="AZ399" s="152">
        <f t="shared" ca="1" si="846"/>
        <v>0</v>
      </c>
      <c r="BA399" s="152">
        <f t="shared" ca="1" si="847"/>
        <v>0</v>
      </c>
      <c r="BB399" s="152">
        <f t="shared" ca="1" si="848"/>
        <v>0</v>
      </c>
      <c r="BC399" s="152">
        <f t="shared" ca="1" si="849"/>
        <v>0</v>
      </c>
      <c r="BD399" s="152">
        <f t="shared" ca="1" si="850"/>
        <v>3132</v>
      </c>
      <c r="BE399" s="152">
        <f t="shared" ca="1" si="851"/>
        <v>0</v>
      </c>
      <c r="BF399" s="152">
        <f t="shared" ca="1" si="852"/>
        <v>0</v>
      </c>
      <c r="BG399" s="152">
        <f t="shared" ca="1" si="853"/>
        <v>0</v>
      </c>
      <c r="BH399" s="152">
        <f t="shared" ca="1" si="854"/>
        <v>0</v>
      </c>
      <c r="BI399" s="152">
        <f t="shared" ca="1" si="855"/>
        <v>0</v>
      </c>
      <c r="BJ399" s="152">
        <f t="shared" ca="1" si="856"/>
        <v>6090</v>
      </c>
      <c r="BK399" s="152">
        <f t="shared" ca="1" si="857"/>
        <v>8700</v>
      </c>
      <c r="BL399" s="152">
        <f t="shared" ca="1" si="858"/>
        <v>11310</v>
      </c>
      <c r="BM399" s="152">
        <f t="shared" ca="1" si="859"/>
        <v>11658</v>
      </c>
      <c r="BN399" s="152">
        <f t="shared" ca="1" si="860"/>
        <v>15660</v>
      </c>
      <c r="BO399" s="152">
        <f t="shared" ca="1" si="861"/>
        <v>8352</v>
      </c>
      <c r="BP399" s="152">
        <f t="shared" ca="1" si="862"/>
        <v>5568</v>
      </c>
      <c r="BQ399" s="152">
        <f t="shared" ca="1" si="863"/>
        <v>8700</v>
      </c>
      <c r="BR399" s="152">
        <f t="shared" ca="1" si="864"/>
        <v>5220</v>
      </c>
      <c r="BS399" s="152">
        <f t="shared" ca="1" si="865"/>
        <v>8700</v>
      </c>
      <c r="BT399" s="152">
        <f t="shared" ca="1" si="866"/>
        <v>0</v>
      </c>
      <c r="BU399" s="152">
        <f t="shared" ca="1" si="867"/>
        <v>0</v>
      </c>
      <c r="BV399" s="152">
        <f t="shared" ca="1" si="868"/>
        <v>0</v>
      </c>
      <c r="BW399" s="152">
        <f t="shared" ca="1" si="869"/>
        <v>0</v>
      </c>
      <c r="BX399" s="152">
        <f t="shared" ca="1" si="870"/>
        <v>0</v>
      </c>
      <c r="BY399" s="152">
        <f t="shared" ca="1" si="871"/>
        <v>0</v>
      </c>
      <c r="BZ399" s="153">
        <f t="shared" ca="1" si="872"/>
        <v>0</v>
      </c>
      <c r="CB399" s="145"/>
      <c r="CC399" s="38"/>
      <c r="CD399" s="38"/>
      <c r="CE399" s="146"/>
      <c r="CG399" s="433"/>
      <c r="CH399" s="434"/>
      <c r="CI399" s="434"/>
      <c r="CJ399" s="435"/>
    </row>
    <row r="400" spans="1:88" ht="15.5" thickBot="1" x14ac:dyDescent="0.4">
      <c r="A400" s="399">
        <f>COUNTIF(AT389:AT391,B400)</f>
        <v>0</v>
      </c>
      <c r="B400" s="309">
        <f>設定!$F$10</f>
        <v>0</v>
      </c>
      <c r="C400" s="309"/>
      <c r="D400" s="56"/>
      <c r="E400" s="2" t="str">
        <f t="shared" ref="E400:G400" si="876">E391</f>
        <v>マルチ</v>
      </c>
      <c r="F400" s="57">
        <f t="shared" si="876"/>
        <v>0</v>
      </c>
      <c r="G400" s="58">
        <f t="shared" si="876"/>
        <v>160</v>
      </c>
      <c r="H400" s="56"/>
      <c r="I400" s="56"/>
      <c r="J400" s="59">
        <f t="shared" ca="1" si="833"/>
        <v>0</v>
      </c>
      <c r="K400" s="59">
        <f t="shared" ref="K400:AM400" ca="1" si="877">K391+K394+K397</f>
        <v>0</v>
      </c>
      <c r="L400" s="59">
        <f t="shared" ca="1" si="877"/>
        <v>0</v>
      </c>
      <c r="M400" s="59">
        <f t="shared" ca="1" si="877"/>
        <v>0</v>
      </c>
      <c r="N400" s="59">
        <f t="shared" ca="1" si="877"/>
        <v>0</v>
      </c>
      <c r="O400" s="59">
        <f t="shared" ca="1" si="877"/>
        <v>0</v>
      </c>
      <c r="P400" s="59">
        <f t="shared" ca="1" si="877"/>
        <v>0</v>
      </c>
      <c r="Q400" s="59">
        <f t="shared" ca="1" si="877"/>
        <v>0</v>
      </c>
      <c r="R400" s="59">
        <f t="shared" ca="1" si="877"/>
        <v>0</v>
      </c>
      <c r="S400" s="59">
        <f t="shared" ca="1" si="877"/>
        <v>0</v>
      </c>
      <c r="T400" s="59">
        <f t="shared" ca="1" si="877"/>
        <v>0</v>
      </c>
      <c r="U400" s="59">
        <f t="shared" ca="1" si="877"/>
        <v>0</v>
      </c>
      <c r="V400" s="59">
        <f t="shared" ca="1" si="877"/>
        <v>0</v>
      </c>
      <c r="W400" s="59">
        <f t="shared" ca="1" si="877"/>
        <v>0</v>
      </c>
      <c r="X400" s="59">
        <f t="shared" ca="1" si="877"/>
        <v>0</v>
      </c>
      <c r="Y400" s="59">
        <f t="shared" ca="1" si="877"/>
        <v>0</v>
      </c>
      <c r="Z400" s="59">
        <f t="shared" ca="1" si="877"/>
        <v>0</v>
      </c>
      <c r="AA400" s="59">
        <f t="shared" ca="1" si="877"/>
        <v>0</v>
      </c>
      <c r="AB400" s="59">
        <f t="shared" ca="1" si="877"/>
        <v>0</v>
      </c>
      <c r="AC400" s="59">
        <f t="shared" ca="1" si="877"/>
        <v>0</v>
      </c>
      <c r="AD400" s="59">
        <f t="shared" ca="1" si="877"/>
        <v>0</v>
      </c>
      <c r="AE400" s="59">
        <f t="shared" ca="1" si="877"/>
        <v>0</v>
      </c>
      <c r="AF400" s="59">
        <f t="shared" ca="1" si="877"/>
        <v>0</v>
      </c>
      <c r="AG400" s="59">
        <f t="shared" ca="1" si="877"/>
        <v>0</v>
      </c>
      <c r="AH400" s="59">
        <f t="shared" ca="1" si="877"/>
        <v>0</v>
      </c>
      <c r="AI400" s="59">
        <f t="shared" ca="1" si="877"/>
        <v>0</v>
      </c>
      <c r="AJ400" s="59">
        <f t="shared" ca="1" si="877"/>
        <v>0</v>
      </c>
      <c r="AK400" s="59">
        <f t="shared" ca="1" si="877"/>
        <v>0</v>
      </c>
      <c r="AL400" s="59">
        <f t="shared" ca="1" si="877"/>
        <v>0</v>
      </c>
      <c r="AM400" s="60">
        <f t="shared" ca="1" si="877"/>
        <v>0</v>
      </c>
      <c r="AS400" s="99" t="str">
        <f>$E400&amp;"_"&amp;$A386&amp;"_"&amp;$B386</f>
        <v>マルチ_50100MLC D600XA_CBU</v>
      </c>
      <c r="AT400" s="99" t="str">
        <f t="shared" ref="AT400" si="878">A390</f>
        <v>50100</v>
      </c>
      <c r="AU400" s="99" t="str">
        <f>A391</f>
        <v>MLC-D600</v>
      </c>
      <c r="AW400" s="149" t="str">
        <f>E400</f>
        <v>マルチ</v>
      </c>
      <c r="AX400" s="154">
        <f t="shared" ca="1" si="844"/>
        <v>0</v>
      </c>
      <c r="AY400" s="154">
        <f t="shared" ca="1" si="845"/>
        <v>0</v>
      </c>
      <c r="AZ400" s="154">
        <f t="shared" ca="1" si="846"/>
        <v>0</v>
      </c>
      <c r="BA400" s="154">
        <f t="shared" ca="1" si="847"/>
        <v>0</v>
      </c>
      <c r="BB400" s="154">
        <f t="shared" ca="1" si="848"/>
        <v>0</v>
      </c>
      <c r="BC400" s="154">
        <f t="shared" ca="1" si="849"/>
        <v>0</v>
      </c>
      <c r="BD400" s="154">
        <f t="shared" ca="1" si="850"/>
        <v>0</v>
      </c>
      <c r="BE400" s="154">
        <f t="shared" ca="1" si="851"/>
        <v>0</v>
      </c>
      <c r="BF400" s="154">
        <f t="shared" ca="1" si="852"/>
        <v>0</v>
      </c>
      <c r="BG400" s="154">
        <f t="shared" ca="1" si="853"/>
        <v>0</v>
      </c>
      <c r="BH400" s="154">
        <f t="shared" ca="1" si="854"/>
        <v>0</v>
      </c>
      <c r="BI400" s="154">
        <f t="shared" ca="1" si="855"/>
        <v>0</v>
      </c>
      <c r="BJ400" s="154">
        <f t="shared" ca="1" si="856"/>
        <v>0</v>
      </c>
      <c r="BK400" s="154">
        <f t="shared" ca="1" si="857"/>
        <v>0</v>
      </c>
      <c r="BL400" s="154">
        <f t="shared" ca="1" si="858"/>
        <v>0</v>
      </c>
      <c r="BM400" s="154">
        <f t="shared" ca="1" si="859"/>
        <v>0</v>
      </c>
      <c r="BN400" s="154">
        <f t="shared" ca="1" si="860"/>
        <v>0</v>
      </c>
      <c r="BO400" s="154">
        <f t="shared" ca="1" si="861"/>
        <v>0</v>
      </c>
      <c r="BP400" s="154">
        <f t="shared" ca="1" si="862"/>
        <v>0</v>
      </c>
      <c r="BQ400" s="154">
        <f t="shared" ca="1" si="863"/>
        <v>0</v>
      </c>
      <c r="BR400" s="154">
        <f t="shared" ca="1" si="864"/>
        <v>0</v>
      </c>
      <c r="BS400" s="154">
        <f t="shared" ca="1" si="865"/>
        <v>0</v>
      </c>
      <c r="BT400" s="154">
        <f t="shared" ca="1" si="866"/>
        <v>0</v>
      </c>
      <c r="BU400" s="154">
        <f t="shared" ca="1" si="867"/>
        <v>0</v>
      </c>
      <c r="BV400" s="154">
        <f t="shared" ca="1" si="868"/>
        <v>0</v>
      </c>
      <c r="BW400" s="154">
        <f t="shared" ca="1" si="869"/>
        <v>0</v>
      </c>
      <c r="BX400" s="154">
        <f t="shared" ca="1" si="870"/>
        <v>0</v>
      </c>
      <c r="BY400" s="154">
        <f t="shared" ca="1" si="871"/>
        <v>0</v>
      </c>
      <c r="BZ400" s="155">
        <f t="shared" ca="1" si="872"/>
        <v>0</v>
      </c>
      <c r="CB400" s="422"/>
      <c r="CC400" s="423"/>
      <c r="CD400" s="423"/>
      <c r="CE400" s="424"/>
      <c r="CG400" s="436"/>
      <c r="CH400" s="437"/>
      <c r="CI400" s="437"/>
      <c r="CJ400" s="438"/>
    </row>
    <row r="401" spans="1:88" x14ac:dyDescent="0.35">
      <c r="A401" s="46" t="s">
        <v>1749</v>
      </c>
      <c r="B401" s="47" t="s">
        <v>2081</v>
      </c>
      <c r="C401" s="101"/>
      <c r="D401" s="128"/>
      <c r="E401" s="129"/>
      <c r="F401" s="129" t="s">
        <v>2130</v>
      </c>
      <c r="G401" s="130" t="str">
        <f>IF($B401="CKD","CKD",_xlfn.XLOOKUP($A401,AF所要量!$AF$4:$AF$1001,AF所要量!$AG$4:$AG$1001,"",,))</f>
        <v>FUN</v>
      </c>
      <c r="H401" s="131"/>
      <c r="I401" s="132">
        <f>SUM(K401:N401)</f>
        <v>67</v>
      </c>
      <c r="J401" s="132">
        <f>SUM(O401:AM401)</f>
        <v>1060</v>
      </c>
      <c r="K401" s="439">
        <f>CB401</f>
        <v>35</v>
      </c>
      <c r="L401" s="439">
        <f t="shared" ref="L401:L402" si="879">CC401</f>
        <v>0</v>
      </c>
      <c r="M401" s="439">
        <f t="shared" ref="M401:M402" si="880">CD401</f>
        <v>0</v>
      </c>
      <c r="N401" s="439">
        <f t="shared" ref="N401:N402" si="881">CE401</f>
        <v>32</v>
      </c>
      <c r="O401" s="132">
        <f>SUMIF(AF所要量!$AK$4:$AK$1001,$AS401,AF所要量!E$4:E$1001)</f>
        <v>60</v>
      </c>
      <c r="P401" s="132">
        <f>SUMIF(AF所要量!$AK$4:$AK$1001,$AS401,AF所要量!F$4:F$1001)</f>
        <v>60</v>
      </c>
      <c r="Q401" s="132">
        <f>SUMIF(AF所要量!$AK$4:$AK$1001,$AS401,AF所要量!G$4:G$1001)</f>
        <v>60</v>
      </c>
      <c r="R401" s="132">
        <f>SUMIF(AF所要量!$AK$4:$AK$1001,$AS401,AF所要量!H$4:H$1001)</f>
        <v>60</v>
      </c>
      <c r="S401" s="132">
        <f>SUMIF(AF所要量!$AK$4:$AK$1001,$AS401,AF所要量!I$4:I$1001)</f>
        <v>60</v>
      </c>
      <c r="T401" s="132">
        <f>SUMIF(AF所要量!$AK$4:$AK$1001,$AS401,AF所要量!J$4:J$1001)</f>
        <v>47</v>
      </c>
      <c r="U401" s="132">
        <f>SUMIF(AF所要量!$AK$4:$AK$1001,$AS401,AF所要量!K$4:K$1001)</f>
        <v>51</v>
      </c>
      <c r="V401" s="132">
        <f>SUMIF(AF所要量!$AK$4:$AK$1001,$AS401,AF所要量!L$4:L$1001)</f>
        <v>51</v>
      </c>
      <c r="W401" s="132">
        <f>SUMIF(AF所要量!$AK$4:$AK$1001,$AS401,AF所要量!M$4:M$1001)</f>
        <v>51</v>
      </c>
      <c r="X401" s="132">
        <f>SUMIF(AF所要量!$AK$4:$AK$1001,$AS401,AF所要量!N$4:N$1001)</f>
        <v>50</v>
      </c>
      <c r="Y401" s="132">
        <f>SUMIF(AF所要量!$AK$4:$AK$1001,$AS401,AF所要量!O$4:O$1001)</f>
        <v>51</v>
      </c>
      <c r="Z401" s="132">
        <f>SUMIF(AF所要量!$AK$4:$AK$1001,$AS401,AF所要量!P$4:P$1001)</f>
        <v>51</v>
      </c>
      <c r="AA401" s="132">
        <f>SUMIF(AF所要量!$AK$4:$AK$1001,$AS401,AF所要量!Q$4:Q$1001)</f>
        <v>52</v>
      </c>
      <c r="AB401" s="132">
        <f>SUMIF(AF所要量!$AK$4:$AK$1001,$AS401,AF所要量!R$4:R$1001)</f>
        <v>51</v>
      </c>
      <c r="AC401" s="132">
        <f>SUMIF(AF所要量!$AK$4:$AK$1001,$AS401,AF所要量!S$4:S$1001)</f>
        <v>51</v>
      </c>
      <c r="AD401" s="132">
        <f>SUMIF(AF所要量!$AK$4:$AK$1001,$AS401,AF所要量!T$4:T$1001)</f>
        <v>51</v>
      </c>
      <c r="AE401" s="132">
        <f>SUMIF(AF所要量!$AK$4:$AK$1001,$AS401,AF所要量!U$4:U$1001)</f>
        <v>51</v>
      </c>
      <c r="AF401" s="132">
        <f>SUMIF(AF所要量!$AK$4:$AK$1001,$AS401,AF所要量!V$4:V$1001)</f>
        <v>51</v>
      </c>
      <c r="AG401" s="132">
        <f>SUMIF(AF所要量!$AK$4:$AK$1001,$AS401,AF所要量!W$4:W$1001)</f>
        <v>51</v>
      </c>
      <c r="AH401" s="132">
        <f>SUMIF(AF所要量!$AK$4:$AK$1001,$AS401,AF所要量!X$4:X$1001)</f>
        <v>50</v>
      </c>
      <c r="AI401" s="132">
        <f>SUMIF(AF所要量!$AK$4:$AK$1001,$AS401,AF所要量!Y$4:Y$1001)</f>
        <v>0</v>
      </c>
      <c r="AJ401" s="132">
        <f>SUMIF(AF所要量!$AK$4:$AK$1001,$AS401,AF所要量!Z$4:Z$1001)</f>
        <v>0</v>
      </c>
      <c r="AK401" s="132">
        <f>SUMIF(AF所要量!$AK$4:$AK$1001,$AS401,AF所要量!AA$4:AA$1001)</f>
        <v>0</v>
      </c>
      <c r="AL401" s="132">
        <f>SUMIF(AF所要量!$AK$4:$AK$1001,$AS401,AF所要量!AB$4:AB$1001)</f>
        <v>0</v>
      </c>
      <c r="AM401" s="133">
        <f>SUMIF(AF所要量!$AK$4:$AK$1001,$AS401,AF所要量!AC$4:AC$1001)</f>
        <v>0</v>
      </c>
      <c r="AS401" s="2" t="str">
        <f>$A401&amp;"_"&amp;$B401</f>
        <v>50100MLF E800XA_CBU</v>
      </c>
      <c r="AT401" s="96"/>
      <c r="AU401" s="63"/>
      <c r="AW401" s="142"/>
      <c r="AX401" s="143"/>
      <c r="AY401" s="143"/>
      <c r="AZ401" s="143"/>
      <c r="BA401" s="143"/>
      <c r="BB401" s="143"/>
      <c r="BC401" s="143"/>
      <c r="BD401" s="143"/>
      <c r="BE401" s="143"/>
      <c r="BF401" s="143"/>
      <c r="BG401" s="143"/>
      <c r="BH401" s="143"/>
      <c r="BI401" s="143"/>
      <c r="BJ401" s="143"/>
      <c r="BK401" s="143"/>
      <c r="BL401" s="143"/>
      <c r="BM401" s="143"/>
      <c r="BN401" s="143"/>
      <c r="BO401" s="143"/>
      <c r="BP401" s="143"/>
      <c r="BQ401" s="143"/>
      <c r="BR401" s="143"/>
      <c r="BS401" s="143"/>
      <c r="BT401" s="143"/>
      <c r="BU401" s="143"/>
      <c r="BV401" s="143"/>
      <c r="BW401" s="143"/>
      <c r="BX401" s="143"/>
      <c r="BY401" s="143"/>
      <c r="BZ401" s="144"/>
      <c r="CB401" s="425">
        <f t="shared" ref="CB401:CB402" si="882">CG401</f>
        <v>35</v>
      </c>
      <c r="CC401" s="271">
        <f t="shared" ref="CC401:CC402" si="883">CH401</f>
        <v>0</v>
      </c>
      <c r="CD401" s="271">
        <f t="shared" ref="CD401:CD402" si="884">CI401</f>
        <v>0</v>
      </c>
      <c r="CE401" s="272">
        <f t="shared" ref="CE401:CE402" si="885">CJ401</f>
        <v>32</v>
      </c>
      <c r="CG401" s="418">
        <v>35</v>
      </c>
      <c r="CH401" s="416">
        <v>0</v>
      </c>
      <c r="CI401" s="416">
        <v>0</v>
      </c>
      <c r="CJ401" s="419">
        <v>32</v>
      </c>
    </row>
    <row r="402" spans="1:88" x14ac:dyDescent="0.35">
      <c r="A402" s="119"/>
      <c r="B402" s="6"/>
      <c r="C402" s="120"/>
      <c r="D402" s="134"/>
      <c r="E402" s="135"/>
      <c r="F402" s="135"/>
      <c r="G402" s="136" t="str">
        <f>IF(B401="CKD","","SP")</f>
        <v>SP</v>
      </c>
      <c r="H402" s="137"/>
      <c r="I402" s="138">
        <f>SUM(K402:N402)</f>
        <v>0</v>
      </c>
      <c r="J402" s="138">
        <f>SUM(O402:AM402)</f>
        <v>0</v>
      </c>
      <c r="K402" s="440">
        <f t="shared" ref="K402" si="886">CB402</f>
        <v>0</v>
      </c>
      <c r="L402" s="440">
        <f t="shared" si="879"/>
        <v>0</v>
      </c>
      <c r="M402" s="440">
        <f t="shared" si="880"/>
        <v>0</v>
      </c>
      <c r="N402" s="440">
        <f t="shared" si="881"/>
        <v>0</v>
      </c>
      <c r="O402" s="138">
        <f>SUMIF(SP所要量!$AU$4:$AU$1001,$AS402,SP所要量!O$4:O$1001)</f>
        <v>0</v>
      </c>
      <c r="P402" s="138">
        <f>SUMIF(SP所要量!$AU$4:$AU$1001,$AS402,SP所要量!P$4:P$1001)</f>
        <v>0</v>
      </c>
      <c r="Q402" s="138">
        <f>SUMIF(SP所要量!$AU$4:$AU$1001,$AS402,SP所要量!Q$4:Q$1001)</f>
        <v>0</v>
      </c>
      <c r="R402" s="138">
        <f>SUMIF(SP所要量!$AU$4:$AU$1001,$AS402,SP所要量!R$4:R$1001)</f>
        <v>0</v>
      </c>
      <c r="S402" s="138">
        <f>SUMIF(SP所要量!$AU$4:$AU$1001,$AS402,SP所要量!S$4:S$1001)</f>
        <v>0</v>
      </c>
      <c r="T402" s="138">
        <f>SUMIF(SP所要量!$AU$4:$AU$1001,$AS402,SP所要量!T$4:T$1001)</f>
        <v>0</v>
      </c>
      <c r="U402" s="138">
        <f>SUMIF(SP所要量!$AU$4:$AU$1001,$AS402,SP所要量!U$4:U$1001)</f>
        <v>0</v>
      </c>
      <c r="V402" s="138">
        <f>SUMIF(SP所要量!$AU$4:$AU$1001,$AS402,SP所要量!V$4:V$1001)</f>
        <v>0</v>
      </c>
      <c r="W402" s="138">
        <f>SUMIF(SP所要量!$AU$4:$AU$1001,$AS402,SP所要量!W$4:W$1001)</f>
        <v>0</v>
      </c>
      <c r="X402" s="138">
        <f>SUMIF(SP所要量!$AU$4:$AU$1001,$AS402,SP所要量!X$4:X$1001)</f>
        <v>0</v>
      </c>
      <c r="Y402" s="138">
        <f>SUMIF(SP所要量!$AU$4:$AU$1001,$AS402,SP所要量!Y$4:Y$1001)</f>
        <v>0</v>
      </c>
      <c r="Z402" s="138">
        <f>SUMIF(SP所要量!$AU$4:$AU$1001,$AS402,SP所要量!Z$4:Z$1001)</f>
        <v>0</v>
      </c>
      <c r="AA402" s="138">
        <f>SUMIF(SP所要量!$AU$4:$AU$1001,$AS402,SP所要量!AA$4:AA$1001)</f>
        <v>0</v>
      </c>
      <c r="AB402" s="138">
        <f>SUMIF(SP所要量!$AU$4:$AU$1001,$AS402,SP所要量!AB$4:AB$1001)</f>
        <v>0</v>
      </c>
      <c r="AC402" s="138">
        <f>SUMIF(SP所要量!$AU$4:$AU$1001,$AS402,SP所要量!AC$4:AC$1001)</f>
        <v>0</v>
      </c>
      <c r="AD402" s="138">
        <f>SUMIF(SP所要量!$AU$4:$AU$1001,$AS402,SP所要量!AD$4:AD$1001)</f>
        <v>0</v>
      </c>
      <c r="AE402" s="138">
        <f>SUMIF(SP所要量!$AU$4:$AU$1001,$AS402,SP所要量!AE$4:AE$1001)</f>
        <v>0</v>
      </c>
      <c r="AF402" s="138">
        <f>SUMIF(SP所要量!$AU$4:$AU$1001,$AS402,SP所要量!AF$4:AF$1001)</f>
        <v>0</v>
      </c>
      <c r="AG402" s="138">
        <f>SUMIF(SP所要量!$AU$4:$AU$1001,$AS402,SP所要量!AG$4:AG$1001)</f>
        <v>0</v>
      </c>
      <c r="AH402" s="138">
        <f>SUMIF(SP所要量!$AU$4:$AU$1001,$AS402,SP所要量!AH$4:AH$1001)</f>
        <v>0</v>
      </c>
      <c r="AI402" s="138">
        <f>SUMIF(SP所要量!$AU$4:$AU$1001,$AS402,SP所要量!AI$4:AI$1001)</f>
        <v>0</v>
      </c>
      <c r="AJ402" s="138">
        <f>SUMIF(SP所要量!$AU$4:$AU$1001,$AS402,SP所要量!AJ$4:AJ$1001)</f>
        <v>0</v>
      </c>
      <c r="AK402" s="138">
        <f>SUMIF(SP所要量!$AU$4:$AU$1001,$AS402,SP所要量!AK$4:AK$1001)</f>
        <v>0</v>
      </c>
      <c r="AL402" s="138">
        <f>SUMIF(SP所要量!$AU$4:$AU$1001,$AS402,SP所要量!AL$4:AL$1001)</f>
        <v>0</v>
      </c>
      <c r="AM402" s="139">
        <f>SUMIF(SP所要量!$AU$4:$AU$1001,$AS402,SP所要量!AM$4:AM$1001)</f>
        <v>0</v>
      </c>
      <c r="AS402" s="2" t="str">
        <f>IF($B401="CKD",0,$A401&amp;"_"&amp;"SP")</f>
        <v>50100MLF E800XA_SP</v>
      </c>
      <c r="AT402" s="38"/>
      <c r="AU402" s="62"/>
      <c r="AW402" s="145"/>
      <c r="AX402" s="38"/>
      <c r="AY402" s="38"/>
      <c r="AZ402" s="38"/>
      <c r="BA402" s="38"/>
      <c r="BB402" s="38"/>
      <c r="BC402" s="38"/>
      <c r="BD402" s="38"/>
      <c r="BE402" s="38"/>
      <c r="BF402" s="38"/>
      <c r="BG402" s="38"/>
      <c r="BH402" s="38"/>
      <c r="BI402" s="38"/>
      <c r="BJ402" s="38"/>
      <c r="BK402" s="38"/>
      <c r="BL402" s="38"/>
      <c r="BM402" s="38"/>
      <c r="BN402" s="38"/>
      <c r="BO402" s="38"/>
      <c r="BP402" s="38"/>
      <c r="BQ402" s="38"/>
      <c r="BR402" s="38"/>
      <c r="BS402" s="38"/>
      <c r="BT402" s="38"/>
      <c r="BU402" s="38"/>
      <c r="BV402" s="38"/>
      <c r="BW402" s="38"/>
      <c r="BX402" s="38"/>
      <c r="BY402" s="38"/>
      <c r="BZ402" s="146"/>
      <c r="CB402" s="426">
        <f t="shared" si="882"/>
        <v>0</v>
      </c>
      <c r="CC402" s="273">
        <f t="shared" si="883"/>
        <v>0</v>
      </c>
      <c r="CD402" s="273">
        <f t="shared" si="884"/>
        <v>0</v>
      </c>
      <c r="CE402" s="274">
        <f t="shared" si="885"/>
        <v>0</v>
      </c>
      <c r="CG402" s="420">
        <v>0</v>
      </c>
      <c r="CH402" s="417">
        <v>0</v>
      </c>
      <c r="CI402" s="417">
        <v>0</v>
      </c>
      <c r="CJ402" s="421">
        <v>0</v>
      </c>
    </row>
    <row r="403" spans="1:88" x14ac:dyDescent="0.35">
      <c r="A403" s="119"/>
      <c r="B403" s="6"/>
      <c r="C403" s="120"/>
      <c r="D403" s="121"/>
      <c r="E403" s="115"/>
      <c r="F403" s="115"/>
      <c r="G403" s="116" t="s">
        <v>2131</v>
      </c>
      <c r="H403" s="117"/>
      <c r="I403" s="113">
        <f>SUM(K403:N403)</f>
        <v>67</v>
      </c>
      <c r="J403" s="126">
        <f>SUM(O403:AM403)</f>
        <v>1060</v>
      </c>
      <c r="K403" s="113">
        <f t="shared" ref="K403:AM403" si="887">SUM(K401:K402)</f>
        <v>35</v>
      </c>
      <c r="L403" s="113">
        <f t="shared" si="887"/>
        <v>0</v>
      </c>
      <c r="M403" s="113">
        <f t="shared" si="887"/>
        <v>0</v>
      </c>
      <c r="N403" s="113">
        <f t="shared" si="887"/>
        <v>32</v>
      </c>
      <c r="O403" s="122">
        <f t="shared" si="887"/>
        <v>60</v>
      </c>
      <c r="P403" s="113">
        <f t="shared" si="887"/>
        <v>60</v>
      </c>
      <c r="Q403" s="113">
        <f t="shared" si="887"/>
        <v>60</v>
      </c>
      <c r="R403" s="113">
        <f t="shared" si="887"/>
        <v>60</v>
      </c>
      <c r="S403" s="113">
        <f t="shared" si="887"/>
        <v>60</v>
      </c>
      <c r="T403" s="113">
        <f t="shared" si="887"/>
        <v>47</v>
      </c>
      <c r="U403" s="113">
        <f t="shared" si="887"/>
        <v>51</v>
      </c>
      <c r="V403" s="113">
        <f t="shared" si="887"/>
        <v>51</v>
      </c>
      <c r="W403" s="113">
        <f t="shared" si="887"/>
        <v>51</v>
      </c>
      <c r="X403" s="113">
        <f t="shared" si="887"/>
        <v>50</v>
      </c>
      <c r="Y403" s="113">
        <f t="shared" si="887"/>
        <v>51</v>
      </c>
      <c r="Z403" s="113">
        <f t="shared" si="887"/>
        <v>51</v>
      </c>
      <c r="AA403" s="113">
        <f t="shared" si="887"/>
        <v>52</v>
      </c>
      <c r="AB403" s="113">
        <f t="shared" si="887"/>
        <v>51</v>
      </c>
      <c r="AC403" s="113">
        <f t="shared" si="887"/>
        <v>51</v>
      </c>
      <c r="AD403" s="113">
        <f t="shared" si="887"/>
        <v>51</v>
      </c>
      <c r="AE403" s="113">
        <f t="shared" si="887"/>
        <v>51</v>
      </c>
      <c r="AF403" s="113">
        <f t="shared" si="887"/>
        <v>51</v>
      </c>
      <c r="AG403" s="113">
        <f t="shared" si="887"/>
        <v>51</v>
      </c>
      <c r="AH403" s="113">
        <f t="shared" si="887"/>
        <v>50</v>
      </c>
      <c r="AI403" s="113">
        <f t="shared" si="887"/>
        <v>0</v>
      </c>
      <c r="AJ403" s="113">
        <f t="shared" si="887"/>
        <v>0</v>
      </c>
      <c r="AK403" s="113">
        <f t="shared" si="887"/>
        <v>0</v>
      </c>
      <c r="AL403" s="113">
        <f t="shared" si="887"/>
        <v>0</v>
      </c>
      <c r="AM403" s="118">
        <f t="shared" si="887"/>
        <v>0</v>
      </c>
      <c r="AS403" s="61"/>
      <c r="AT403" s="38"/>
      <c r="AU403" s="62"/>
      <c r="AW403" s="145"/>
      <c r="AX403" s="38"/>
      <c r="AY403" s="38"/>
      <c r="AZ403" s="38"/>
      <c r="BA403" s="38"/>
      <c r="BB403" s="38"/>
      <c r="BC403" s="38"/>
      <c r="BD403" s="38"/>
      <c r="BE403" s="38"/>
      <c r="BF403" s="38"/>
      <c r="BG403" s="38"/>
      <c r="BH403" s="38"/>
      <c r="BI403" s="38"/>
      <c r="BJ403" s="38"/>
      <c r="BK403" s="38"/>
      <c r="BL403" s="38"/>
      <c r="BM403" s="38"/>
      <c r="BN403" s="38"/>
      <c r="BO403" s="38"/>
      <c r="BP403" s="38"/>
      <c r="BQ403" s="38"/>
      <c r="BR403" s="38"/>
      <c r="BS403" s="38"/>
      <c r="BT403" s="38"/>
      <c r="BU403" s="38"/>
      <c r="BV403" s="38"/>
      <c r="BW403" s="38"/>
      <c r="BX403" s="38"/>
      <c r="BY403" s="38"/>
      <c r="BZ403" s="146"/>
      <c r="CB403" s="145"/>
      <c r="CC403" s="38"/>
      <c r="CD403" s="38"/>
      <c r="CE403" s="146"/>
      <c r="CG403" s="433">
        <v>35</v>
      </c>
      <c r="CH403" s="434">
        <v>0</v>
      </c>
      <c r="CI403" s="434">
        <v>0</v>
      </c>
      <c r="CJ403" s="435">
        <v>32</v>
      </c>
    </row>
    <row r="404" spans="1:88" x14ac:dyDescent="0.35">
      <c r="A404" s="48" t="s">
        <v>2088</v>
      </c>
      <c r="B404" s="6"/>
      <c r="C404" s="6"/>
      <c r="D404" s="22" t="s">
        <v>2058</v>
      </c>
      <c r="E404" s="304" t="s">
        <v>20</v>
      </c>
      <c r="F404" s="42"/>
      <c r="G404" s="25">
        <v>160</v>
      </c>
      <c r="H404" s="21" t="s">
        <v>2067</v>
      </c>
      <c r="I404" s="26">
        <v>1</v>
      </c>
      <c r="J404" s="24">
        <f t="shared" ref="J404:J406" ca="1" si="888">SUM(K404:AM404)</f>
        <v>0</v>
      </c>
      <c r="K404" s="24">
        <f t="shared" ref="K404:AM404" ca="1" si="889">IF(AND($H404="優先L",$I404&gt;0),OFFSET(K403,0,$I404),0)</f>
        <v>0</v>
      </c>
      <c r="L404" s="24">
        <f t="shared" ca="1" si="889"/>
        <v>0</v>
      </c>
      <c r="M404" s="24">
        <f t="shared" ca="1" si="889"/>
        <v>0</v>
      </c>
      <c r="N404" s="24">
        <f t="shared" ca="1" si="889"/>
        <v>0</v>
      </c>
      <c r="O404" s="24">
        <f t="shared" ca="1" si="889"/>
        <v>0</v>
      </c>
      <c r="P404" s="24">
        <f t="shared" ca="1" si="889"/>
        <v>0</v>
      </c>
      <c r="Q404" s="24">
        <f t="shared" ca="1" si="889"/>
        <v>0</v>
      </c>
      <c r="R404" s="24">
        <f t="shared" ca="1" si="889"/>
        <v>0</v>
      </c>
      <c r="S404" s="24">
        <f t="shared" ca="1" si="889"/>
        <v>0</v>
      </c>
      <c r="T404" s="24">
        <f t="shared" ca="1" si="889"/>
        <v>0</v>
      </c>
      <c r="U404" s="24">
        <f t="shared" ca="1" si="889"/>
        <v>0</v>
      </c>
      <c r="V404" s="24">
        <f t="shared" ca="1" si="889"/>
        <v>0</v>
      </c>
      <c r="W404" s="24">
        <f t="shared" ca="1" si="889"/>
        <v>0</v>
      </c>
      <c r="X404" s="24">
        <f t="shared" ca="1" si="889"/>
        <v>0</v>
      </c>
      <c r="Y404" s="24">
        <f t="shared" ca="1" si="889"/>
        <v>0</v>
      </c>
      <c r="Z404" s="24">
        <f t="shared" ca="1" si="889"/>
        <v>0</v>
      </c>
      <c r="AA404" s="24">
        <f t="shared" ca="1" si="889"/>
        <v>0</v>
      </c>
      <c r="AB404" s="24">
        <f t="shared" ca="1" si="889"/>
        <v>0</v>
      </c>
      <c r="AC404" s="24">
        <f t="shared" ca="1" si="889"/>
        <v>0</v>
      </c>
      <c r="AD404" s="24">
        <f t="shared" ca="1" si="889"/>
        <v>0</v>
      </c>
      <c r="AE404" s="24">
        <f t="shared" ca="1" si="889"/>
        <v>0</v>
      </c>
      <c r="AF404" s="24">
        <f t="shared" ca="1" si="889"/>
        <v>0</v>
      </c>
      <c r="AG404" s="24">
        <f t="shared" ca="1" si="889"/>
        <v>0</v>
      </c>
      <c r="AH404" s="24">
        <f t="shared" ca="1" si="889"/>
        <v>0</v>
      </c>
      <c r="AI404" s="24">
        <f t="shared" ca="1" si="889"/>
        <v>0</v>
      </c>
      <c r="AJ404" s="24">
        <f t="shared" ca="1" si="889"/>
        <v>0</v>
      </c>
      <c r="AK404" s="24">
        <f t="shared" ca="1" si="889"/>
        <v>0</v>
      </c>
      <c r="AL404" s="24">
        <f t="shared" ca="1" si="889"/>
        <v>0</v>
      </c>
      <c r="AM404" s="49">
        <f t="shared" ca="1" si="889"/>
        <v>0</v>
      </c>
      <c r="AS404" s="61"/>
      <c r="AT404" s="5" t="str">
        <f t="shared" ref="AT404" si="890">IF(G404&gt;0,E404,"")</f>
        <v>MC</v>
      </c>
      <c r="AU404" s="62"/>
      <c r="AW404" s="145"/>
      <c r="AX404" s="38"/>
      <c r="AY404" s="38"/>
      <c r="AZ404" s="38"/>
      <c r="BA404" s="38"/>
      <c r="BB404" s="38"/>
      <c r="BC404" s="38"/>
      <c r="BD404" s="38"/>
      <c r="BE404" s="38"/>
      <c r="BF404" s="38"/>
      <c r="BG404" s="38"/>
      <c r="BH404" s="38"/>
      <c r="BI404" s="38"/>
      <c r="BJ404" s="38"/>
      <c r="BK404" s="38"/>
      <c r="BL404" s="38"/>
      <c r="BM404" s="38"/>
      <c r="BN404" s="38"/>
      <c r="BO404" s="38"/>
      <c r="BP404" s="38"/>
      <c r="BQ404" s="38"/>
      <c r="BR404" s="38"/>
      <c r="BS404" s="38"/>
      <c r="BT404" s="38"/>
      <c r="BU404" s="38"/>
      <c r="BV404" s="38"/>
      <c r="BW404" s="38"/>
      <c r="BX404" s="38"/>
      <c r="BY404" s="38"/>
      <c r="BZ404" s="146"/>
      <c r="CB404" s="145"/>
      <c r="CC404" s="38"/>
      <c r="CD404" s="38"/>
      <c r="CE404" s="146"/>
      <c r="CG404" s="433">
        <v>0</v>
      </c>
      <c r="CH404" s="434">
        <v>0</v>
      </c>
      <c r="CI404" s="434">
        <v>0</v>
      </c>
      <c r="CJ404" s="435">
        <v>0</v>
      </c>
    </row>
    <row r="405" spans="1:88" x14ac:dyDescent="0.35">
      <c r="A405" s="50" t="str">
        <f>MID(A401,1,5)</f>
        <v>50100</v>
      </c>
      <c r="B405" s="6"/>
      <c r="C405" s="6"/>
      <c r="D405" s="6"/>
      <c r="E405" s="304" t="s">
        <v>78</v>
      </c>
      <c r="F405" s="42"/>
      <c r="G405" s="25">
        <v>136</v>
      </c>
      <c r="H405" s="21" t="s">
        <v>2052</v>
      </c>
      <c r="I405" s="26">
        <v>1</v>
      </c>
      <c r="J405" s="24">
        <f t="shared" ca="1" si="888"/>
        <v>1092</v>
      </c>
      <c r="K405" s="24">
        <f t="shared" ref="K405:AM405" ca="1" si="891">IF(AND($H405="優先L",$I405&gt;0),OFFSET(K403,0,$I405),0)</f>
        <v>0</v>
      </c>
      <c r="L405" s="24">
        <f t="shared" ca="1" si="891"/>
        <v>0</v>
      </c>
      <c r="M405" s="24">
        <f t="shared" ca="1" si="891"/>
        <v>32</v>
      </c>
      <c r="N405" s="24">
        <f t="shared" ca="1" si="891"/>
        <v>60</v>
      </c>
      <c r="O405" s="24">
        <f t="shared" ca="1" si="891"/>
        <v>60</v>
      </c>
      <c r="P405" s="24">
        <f t="shared" ca="1" si="891"/>
        <v>60</v>
      </c>
      <c r="Q405" s="24">
        <f t="shared" ca="1" si="891"/>
        <v>60</v>
      </c>
      <c r="R405" s="24">
        <f t="shared" ca="1" si="891"/>
        <v>60</v>
      </c>
      <c r="S405" s="24">
        <f t="shared" ca="1" si="891"/>
        <v>47</v>
      </c>
      <c r="T405" s="24">
        <f t="shared" ca="1" si="891"/>
        <v>51</v>
      </c>
      <c r="U405" s="24">
        <f t="shared" ca="1" si="891"/>
        <v>51</v>
      </c>
      <c r="V405" s="24">
        <f t="shared" ca="1" si="891"/>
        <v>51</v>
      </c>
      <c r="W405" s="24">
        <f t="shared" ca="1" si="891"/>
        <v>50</v>
      </c>
      <c r="X405" s="24">
        <f t="shared" ca="1" si="891"/>
        <v>51</v>
      </c>
      <c r="Y405" s="24">
        <f t="shared" ca="1" si="891"/>
        <v>51</v>
      </c>
      <c r="Z405" s="24">
        <f t="shared" ca="1" si="891"/>
        <v>52</v>
      </c>
      <c r="AA405" s="24">
        <f t="shared" ca="1" si="891"/>
        <v>51</v>
      </c>
      <c r="AB405" s="24">
        <f t="shared" ca="1" si="891"/>
        <v>51</v>
      </c>
      <c r="AC405" s="24">
        <f t="shared" ca="1" si="891"/>
        <v>51</v>
      </c>
      <c r="AD405" s="24">
        <f t="shared" ca="1" si="891"/>
        <v>51</v>
      </c>
      <c r="AE405" s="24">
        <f t="shared" ca="1" si="891"/>
        <v>51</v>
      </c>
      <c r="AF405" s="24">
        <f t="shared" ca="1" si="891"/>
        <v>51</v>
      </c>
      <c r="AG405" s="24">
        <f t="shared" ca="1" si="891"/>
        <v>50</v>
      </c>
      <c r="AH405" s="24">
        <f t="shared" ca="1" si="891"/>
        <v>0</v>
      </c>
      <c r="AI405" s="24">
        <f t="shared" ca="1" si="891"/>
        <v>0</v>
      </c>
      <c r="AJ405" s="24">
        <f t="shared" ca="1" si="891"/>
        <v>0</v>
      </c>
      <c r="AK405" s="24">
        <f t="shared" ca="1" si="891"/>
        <v>0</v>
      </c>
      <c r="AL405" s="24">
        <f t="shared" ca="1" si="891"/>
        <v>0</v>
      </c>
      <c r="AM405" s="49">
        <f t="shared" ca="1" si="891"/>
        <v>0</v>
      </c>
      <c r="AS405" s="61"/>
      <c r="AT405" s="6" t="str">
        <f t="shared" si="702"/>
        <v>溶接1</v>
      </c>
      <c r="AU405" s="62"/>
      <c r="AW405" s="145"/>
      <c r="AX405" s="38"/>
      <c r="AY405" s="38"/>
      <c r="AZ405" s="38"/>
      <c r="BA405" s="38"/>
      <c r="BB405" s="38"/>
      <c r="BC405" s="38"/>
      <c r="BD405" s="38"/>
      <c r="BE405" s="38"/>
      <c r="BF405" s="38"/>
      <c r="BG405" s="38"/>
      <c r="BH405" s="38"/>
      <c r="BI405" s="38"/>
      <c r="BJ405" s="38"/>
      <c r="BK405" s="38"/>
      <c r="BL405" s="38"/>
      <c r="BM405" s="38"/>
      <c r="BN405" s="38"/>
      <c r="BO405" s="38"/>
      <c r="BP405" s="38"/>
      <c r="BQ405" s="38"/>
      <c r="BR405" s="38"/>
      <c r="BS405" s="38"/>
      <c r="BT405" s="38"/>
      <c r="BU405" s="38"/>
      <c r="BV405" s="38"/>
      <c r="BW405" s="38"/>
      <c r="BX405" s="38"/>
      <c r="BY405" s="38"/>
      <c r="BZ405" s="146"/>
      <c r="CB405" s="145"/>
      <c r="CC405" s="38"/>
      <c r="CD405" s="38"/>
      <c r="CE405" s="146"/>
      <c r="CG405" s="433">
        <v>0</v>
      </c>
      <c r="CH405" s="434">
        <v>0</v>
      </c>
      <c r="CI405" s="434">
        <v>32</v>
      </c>
      <c r="CJ405" s="435">
        <v>0</v>
      </c>
    </row>
    <row r="406" spans="1:88" x14ac:dyDescent="0.35">
      <c r="A406" s="50" t="str">
        <f>MID(A401,6,3)&amp;"-"&amp;MID(A401,10,4)</f>
        <v>MLF-E800</v>
      </c>
      <c r="B406" s="6"/>
      <c r="C406" s="6"/>
      <c r="D406" s="7"/>
      <c r="E406" s="304" t="s">
        <v>79</v>
      </c>
      <c r="F406" s="42"/>
      <c r="G406" s="25"/>
      <c r="H406" s="21"/>
      <c r="I406" s="26"/>
      <c r="J406" s="24">
        <f t="shared" ca="1" si="888"/>
        <v>0</v>
      </c>
      <c r="K406" s="24">
        <f t="shared" ref="K406:AM406" ca="1" si="892">IF(AND($H406="優先L",$I406&gt;0),OFFSET(K403,0,$I406),0)</f>
        <v>0</v>
      </c>
      <c r="L406" s="24">
        <f t="shared" ca="1" si="892"/>
        <v>0</v>
      </c>
      <c r="M406" s="24">
        <f t="shared" ca="1" si="892"/>
        <v>0</v>
      </c>
      <c r="N406" s="24">
        <f t="shared" ca="1" si="892"/>
        <v>0</v>
      </c>
      <c r="O406" s="24">
        <f t="shared" ca="1" si="892"/>
        <v>0</v>
      </c>
      <c r="P406" s="24">
        <f t="shared" ca="1" si="892"/>
        <v>0</v>
      </c>
      <c r="Q406" s="24">
        <f t="shared" ca="1" si="892"/>
        <v>0</v>
      </c>
      <c r="R406" s="24">
        <f t="shared" ca="1" si="892"/>
        <v>0</v>
      </c>
      <c r="S406" s="24">
        <f t="shared" ca="1" si="892"/>
        <v>0</v>
      </c>
      <c r="T406" s="24">
        <f t="shared" ca="1" si="892"/>
        <v>0</v>
      </c>
      <c r="U406" s="24">
        <f t="shared" ca="1" si="892"/>
        <v>0</v>
      </c>
      <c r="V406" s="24">
        <f t="shared" ca="1" si="892"/>
        <v>0</v>
      </c>
      <c r="W406" s="24">
        <f t="shared" ca="1" si="892"/>
        <v>0</v>
      </c>
      <c r="X406" s="24">
        <f t="shared" ca="1" si="892"/>
        <v>0</v>
      </c>
      <c r="Y406" s="24">
        <f t="shared" ca="1" si="892"/>
        <v>0</v>
      </c>
      <c r="Z406" s="24">
        <f t="shared" ca="1" si="892"/>
        <v>0</v>
      </c>
      <c r="AA406" s="24">
        <f t="shared" ca="1" si="892"/>
        <v>0</v>
      </c>
      <c r="AB406" s="24">
        <f t="shared" ca="1" si="892"/>
        <v>0</v>
      </c>
      <c r="AC406" s="24">
        <f t="shared" ca="1" si="892"/>
        <v>0</v>
      </c>
      <c r="AD406" s="24">
        <f t="shared" ca="1" si="892"/>
        <v>0</v>
      </c>
      <c r="AE406" s="24">
        <f t="shared" ca="1" si="892"/>
        <v>0</v>
      </c>
      <c r="AF406" s="24">
        <f t="shared" ca="1" si="892"/>
        <v>0</v>
      </c>
      <c r="AG406" s="24">
        <f t="shared" ca="1" si="892"/>
        <v>0</v>
      </c>
      <c r="AH406" s="24">
        <f t="shared" ca="1" si="892"/>
        <v>0</v>
      </c>
      <c r="AI406" s="24">
        <f t="shared" ca="1" si="892"/>
        <v>0</v>
      </c>
      <c r="AJ406" s="24">
        <f t="shared" ca="1" si="892"/>
        <v>0</v>
      </c>
      <c r="AK406" s="24">
        <f t="shared" ca="1" si="892"/>
        <v>0</v>
      </c>
      <c r="AL406" s="24">
        <f t="shared" ca="1" si="892"/>
        <v>0</v>
      </c>
      <c r="AM406" s="49">
        <f t="shared" ca="1" si="892"/>
        <v>0</v>
      </c>
      <c r="AS406" s="61"/>
      <c r="AT406" s="7" t="str">
        <f t="shared" si="702"/>
        <v/>
      </c>
      <c r="AU406" s="62"/>
      <c r="AW406" s="145"/>
      <c r="AX406" s="38"/>
      <c r="AY406" s="38"/>
      <c r="AZ406" s="38"/>
      <c r="BA406" s="38"/>
      <c r="BB406" s="38"/>
      <c r="BC406" s="38"/>
      <c r="BD406" s="38"/>
      <c r="BE406" s="38"/>
      <c r="BF406" s="38"/>
      <c r="BG406" s="38"/>
      <c r="BH406" s="38"/>
      <c r="BI406" s="38"/>
      <c r="BJ406" s="38"/>
      <c r="BK406" s="38"/>
      <c r="BL406" s="38"/>
      <c r="BM406" s="38"/>
      <c r="BN406" s="38"/>
      <c r="BO406" s="38"/>
      <c r="BP406" s="38"/>
      <c r="BQ406" s="38"/>
      <c r="BR406" s="38"/>
      <c r="BS406" s="38"/>
      <c r="BT406" s="38"/>
      <c r="BU406" s="38"/>
      <c r="BV406" s="38"/>
      <c r="BW406" s="38"/>
      <c r="BX406" s="38"/>
      <c r="BY406" s="38"/>
      <c r="BZ406" s="146"/>
      <c r="CB406" s="145"/>
      <c r="CC406" s="38"/>
      <c r="CD406" s="38"/>
      <c r="CE406" s="146"/>
      <c r="CG406" s="433">
        <v>0</v>
      </c>
      <c r="CH406" s="434">
        <v>0</v>
      </c>
      <c r="CI406" s="434">
        <v>0</v>
      </c>
      <c r="CJ406" s="435">
        <v>0</v>
      </c>
    </row>
    <row r="407" spans="1:88" x14ac:dyDescent="0.35">
      <c r="A407" s="48"/>
      <c r="B407" s="6"/>
      <c r="C407" s="6"/>
      <c r="D407" s="22" t="s">
        <v>2132</v>
      </c>
      <c r="E407" s="2" t="str">
        <f>E404</f>
        <v>MC</v>
      </c>
      <c r="F407" s="5"/>
      <c r="G407" s="5"/>
      <c r="H407" s="27" t="s">
        <v>2055</v>
      </c>
      <c r="I407" s="5"/>
      <c r="J407" s="550">
        <f>SUM(K407:AM409)</f>
        <v>0</v>
      </c>
      <c r="K407" s="29"/>
      <c r="L407" s="29"/>
      <c r="M407" s="29"/>
      <c r="N407" s="29"/>
      <c r="O407" s="29"/>
      <c r="P407" s="29"/>
      <c r="Q407" s="29"/>
      <c r="R407" s="29"/>
      <c r="S407" s="29"/>
      <c r="T407" s="29"/>
      <c r="U407" s="29"/>
      <c r="V407" s="29"/>
      <c r="W407" s="29"/>
      <c r="X407" s="29"/>
      <c r="Y407" s="29"/>
      <c r="Z407" s="29"/>
      <c r="AA407" s="29">
        <v>51</v>
      </c>
      <c r="AB407" s="29">
        <v>51</v>
      </c>
      <c r="AC407" s="29">
        <v>51</v>
      </c>
      <c r="AD407" s="29">
        <v>51</v>
      </c>
      <c r="AE407" s="29">
        <v>51</v>
      </c>
      <c r="AF407" s="29">
        <v>51</v>
      </c>
      <c r="AG407" s="29">
        <v>50</v>
      </c>
      <c r="AH407" s="29"/>
      <c r="AI407" s="29"/>
      <c r="AJ407" s="29"/>
      <c r="AK407" s="29"/>
      <c r="AL407" s="29"/>
      <c r="AM407" s="51"/>
      <c r="AS407" s="61"/>
      <c r="AT407" s="38"/>
      <c r="AU407" s="62"/>
      <c r="AW407" s="145"/>
      <c r="AX407" s="38"/>
      <c r="AY407" s="38"/>
      <c r="AZ407" s="38"/>
      <c r="BA407" s="38"/>
      <c r="BB407" s="38"/>
      <c r="BC407" s="38"/>
      <c r="BD407" s="38"/>
      <c r="BE407" s="38"/>
      <c r="BF407" s="38"/>
      <c r="BG407" s="38"/>
      <c r="BH407" s="38"/>
      <c r="BI407" s="38"/>
      <c r="BJ407" s="38"/>
      <c r="BK407" s="38"/>
      <c r="BL407" s="38"/>
      <c r="BM407" s="38"/>
      <c r="BN407" s="38"/>
      <c r="BO407" s="38"/>
      <c r="BP407" s="38"/>
      <c r="BQ407" s="38"/>
      <c r="BR407" s="38"/>
      <c r="BS407" s="38"/>
      <c r="BT407" s="38"/>
      <c r="BU407" s="38"/>
      <c r="BV407" s="38"/>
      <c r="BW407" s="38"/>
      <c r="BX407" s="38"/>
      <c r="BY407" s="38"/>
      <c r="BZ407" s="146"/>
      <c r="CB407" s="145"/>
      <c r="CC407" s="38"/>
      <c r="CD407" s="38"/>
      <c r="CE407" s="146"/>
      <c r="CG407" s="430"/>
      <c r="CH407" s="9"/>
      <c r="CI407" s="9"/>
      <c r="CJ407" s="431"/>
    </row>
    <row r="408" spans="1:88" x14ac:dyDescent="0.35">
      <c r="A408" s="48"/>
      <c r="B408" s="7"/>
      <c r="C408" s="7"/>
      <c r="D408" s="444" t="s">
        <v>2376</v>
      </c>
      <c r="E408" s="2" t="str">
        <f>E405</f>
        <v>溶接1</v>
      </c>
      <c r="F408" s="6"/>
      <c r="G408" s="6"/>
      <c r="H408" s="27" t="s">
        <v>2055</v>
      </c>
      <c r="I408" s="6"/>
      <c r="J408" s="551"/>
      <c r="K408" s="30"/>
      <c r="L408" s="30"/>
      <c r="M408" s="30">
        <v>30</v>
      </c>
      <c r="N408" s="30">
        <v>-30</v>
      </c>
      <c r="O408" s="30"/>
      <c r="P408" s="30"/>
      <c r="Q408" s="30"/>
      <c r="R408" s="30"/>
      <c r="S408" s="30"/>
      <c r="T408" s="30"/>
      <c r="U408" s="30"/>
      <c r="V408" s="30"/>
      <c r="W408" s="30"/>
      <c r="X408" s="30"/>
      <c r="Y408" s="30"/>
      <c r="Z408" s="30"/>
      <c r="AA408" s="30">
        <v>-51</v>
      </c>
      <c r="AB408" s="30">
        <v>-51</v>
      </c>
      <c r="AC408" s="30">
        <v>-51</v>
      </c>
      <c r="AD408" s="30">
        <v>-51</v>
      </c>
      <c r="AE408" s="30">
        <v>-51</v>
      </c>
      <c r="AF408" s="30">
        <v>-51</v>
      </c>
      <c r="AG408" s="30">
        <v>-50</v>
      </c>
      <c r="AH408" s="30"/>
      <c r="AI408" s="30"/>
      <c r="AJ408" s="30"/>
      <c r="AK408" s="30"/>
      <c r="AL408" s="30"/>
      <c r="AM408" s="52"/>
      <c r="AS408" s="61"/>
      <c r="AT408" s="38"/>
      <c r="AU408" s="62"/>
      <c r="AW408" s="145"/>
      <c r="AX408" s="38"/>
      <c r="AY408" s="38"/>
      <c r="AZ408" s="38"/>
      <c r="BA408" s="38"/>
      <c r="BB408" s="38"/>
      <c r="BC408" s="38"/>
      <c r="BD408" s="38"/>
      <c r="BE408" s="38"/>
      <c r="BF408" s="38"/>
      <c r="BG408" s="38"/>
      <c r="BH408" s="38"/>
      <c r="BI408" s="38"/>
      <c r="BJ408" s="38"/>
      <c r="BK408" s="38"/>
      <c r="BL408" s="38"/>
      <c r="BM408" s="38"/>
      <c r="BN408" s="38"/>
      <c r="BO408" s="38"/>
      <c r="BP408" s="38"/>
      <c r="BQ408" s="38"/>
      <c r="BR408" s="38"/>
      <c r="BS408" s="38"/>
      <c r="BT408" s="38"/>
      <c r="BU408" s="38"/>
      <c r="BV408" s="38"/>
      <c r="BW408" s="38"/>
      <c r="BX408" s="38"/>
      <c r="BY408" s="38"/>
      <c r="BZ408" s="146"/>
      <c r="CB408" s="145"/>
      <c r="CC408" s="38"/>
      <c r="CD408" s="38"/>
      <c r="CE408" s="146"/>
      <c r="CG408" s="430"/>
      <c r="CH408" s="9"/>
      <c r="CI408" s="9"/>
      <c r="CJ408" s="431"/>
    </row>
    <row r="409" spans="1:88" x14ac:dyDescent="0.35">
      <c r="A409" s="399">
        <f>COUNTIF(AT404:AT406,B409)</f>
        <v>1</v>
      </c>
      <c r="B409" s="308" t="str">
        <f>設定!$F$4</f>
        <v>MC</v>
      </c>
      <c r="C409" s="308" t="str">
        <f>IF(COUNTIF('PLAN-MC'!$AO$6:$AO$117,B409&amp;"_"&amp;A401&amp;"_"&amp;B401)&gt;0,"計画コード有",IF(COUNTIF('PLAN-MC'!$AO$6:$AO$117,B409&amp;"_"&amp;A401&amp;"_"&amp;B401)&gt;1,"ﾀﾞﾌﾞﾘ有","未反映"))</f>
        <v>計画コード有</v>
      </c>
      <c r="D409" s="7"/>
      <c r="E409" s="2" t="str">
        <f>E406</f>
        <v>マルチ</v>
      </c>
      <c r="F409" s="7"/>
      <c r="G409" s="7"/>
      <c r="H409" s="27"/>
      <c r="I409" s="7"/>
      <c r="J409" s="552"/>
      <c r="K409" s="31"/>
      <c r="L409" s="31"/>
      <c r="M409" s="31"/>
      <c r="N409" s="31"/>
      <c r="O409" s="31"/>
      <c r="P409" s="31"/>
      <c r="Q409" s="31"/>
      <c r="R409" s="31"/>
      <c r="S409" s="31"/>
      <c r="T409" s="31"/>
      <c r="U409" s="31"/>
      <c r="V409" s="31"/>
      <c r="W409" s="31"/>
      <c r="X409" s="31"/>
      <c r="Y409" s="31"/>
      <c r="Z409" s="31"/>
      <c r="AA409" s="31"/>
      <c r="AB409" s="31"/>
      <c r="AC409" s="31"/>
      <c r="AD409" s="31"/>
      <c r="AE409" s="31"/>
      <c r="AF409" s="31"/>
      <c r="AG409" s="31"/>
      <c r="AH409" s="31"/>
      <c r="AI409" s="31"/>
      <c r="AJ409" s="31"/>
      <c r="AK409" s="31"/>
      <c r="AL409" s="31"/>
      <c r="AM409" s="53"/>
      <c r="AS409" s="61"/>
      <c r="AT409" s="38"/>
      <c r="AU409" s="62"/>
      <c r="AW409" s="145"/>
      <c r="AX409" s="38"/>
      <c r="AY409" s="38"/>
      <c r="AZ409" s="38"/>
      <c r="BA409" s="38"/>
      <c r="BB409" s="38"/>
      <c r="BC409" s="38"/>
      <c r="BD409" s="38"/>
      <c r="BE409" s="38"/>
      <c r="BF409" s="38"/>
      <c r="BG409" s="38"/>
      <c r="BH409" s="38"/>
      <c r="BI409" s="38"/>
      <c r="BJ409" s="38"/>
      <c r="BK409" s="38"/>
      <c r="BL409" s="38"/>
      <c r="BM409" s="38"/>
      <c r="BN409" s="38"/>
      <c r="BO409" s="38"/>
      <c r="BP409" s="38"/>
      <c r="BQ409" s="38"/>
      <c r="BR409" s="38"/>
      <c r="BS409" s="38"/>
      <c r="BT409" s="38"/>
      <c r="BU409" s="38"/>
      <c r="BV409" s="38"/>
      <c r="BW409" s="38"/>
      <c r="BX409" s="38"/>
      <c r="BY409" s="38"/>
      <c r="BZ409" s="146"/>
      <c r="CB409" s="145"/>
      <c r="CC409" s="38"/>
      <c r="CD409" s="38"/>
      <c r="CE409" s="146"/>
      <c r="CG409" s="430"/>
      <c r="CH409" s="9"/>
      <c r="CI409" s="9"/>
      <c r="CJ409" s="431"/>
    </row>
    <row r="410" spans="1:88" x14ac:dyDescent="0.35">
      <c r="A410" s="399">
        <f>COUNTIF(AT404:AT406,B410)</f>
        <v>1</v>
      </c>
      <c r="B410" s="308" t="str">
        <f>設定!$F$5</f>
        <v>溶接1</v>
      </c>
      <c r="C410" s="308" t="str">
        <f>IF(COUNTIF('PLAN-溶接1'!$AO$6:$AO$108,B410&amp;"_"&amp;A401&amp;"_"&amp;B401)&gt;0,"計画コード有",IF(COUNTIF('PLAN-溶接1'!$AO$6:$AO$108,B410&amp;"_"&amp;A401&amp;"_"&amp;B401)&gt;1,"ﾀﾞﾌﾞﾘ有","未反映"))</f>
        <v>計画コード有</v>
      </c>
      <c r="D410" s="22" t="s">
        <v>2133</v>
      </c>
      <c r="E410" s="2" t="str">
        <f>E404</f>
        <v>MC</v>
      </c>
      <c r="F410" s="5"/>
      <c r="G410" s="5"/>
      <c r="H410" s="27" t="s">
        <v>2055</v>
      </c>
      <c r="I410" s="5"/>
      <c r="J410" s="32">
        <f t="shared" ref="J410:J415" si="893">SUM(K410:AM410)</f>
        <v>0</v>
      </c>
      <c r="K410" s="441">
        <f>CB410</f>
        <v>0</v>
      </c>
      <c r="L410" s="441">
        <f t="shared" ref="L410:L412" si="894">CC410</f>
        <v>0</v>
      </c>
      <c r="M410" s="441">
        <f t="shared" ref="M410:M412" si="895">CD410</f>
        <v>0</v>
      </c>
      <c r="N410" s="441">
        <f t="shared" ref="N410:N412" si="896">CE410</f>
        <v>0</v>
      </c>
      <c r="O410" s="29"/>
      <c r="P410" s="29"/>
      <c r="Q410" s="29"/>
      <c r="R410" s="29"/>
      <c r="S410" s="29"/>
      <c r="T410" s="29"/>
      <c r="U410" s="29"/>
      <c r="V410" s="29"/>
      <c r="W410" s="29"/>
      <c r="X410" s="29"/>
      <c r="Y410" s="29"/>
      <c r="Z410" s="29"/>
      <c r="AA410" s="29"/>
      <c r="AB410" s="29"/>
      <c r="AC410" s="29"/>
      <c r="AD410" s="29"/>
      <c r="AE410" s="29"/>
      <c r="AF410" s="29"/>
      <c r="AG410" s="29"/>
      <c r="AH410" s="29"/>
      <c r="AI410" s="29"/>
      <c r="AJ410" s="29"/>
      <c r="AK410" s="29"/>
      <c r="AL410" s="29"/>
      <c r="AM410" s="51"/>
      <c r="AS410" s="61"/>
      <c r="AT410" s="38"/>
      <c r="AU410" s="62"/>
      <c r="AW410" s="145"/>
      <c r="AX410" s="38"/>
      <c r="AY410" s="38"/>
      <c r="AZ410" s="38"/>
      <c r="BA410" s="38"/>
      <c r="BB410" s="38"/>
      <c r="BC410" s="38"/>
      <c r="BD410" s="38"/>
      <c r="BE410" s="38"/>
      <c r="BF410" s="38"/>
      <c r="BG410" s="38"/>
      <c r="BH410" s="38"/>
      <c r="BI410" s="38"/>
      <c r="BJ410" s="38"/>
      <c r="BK410" s="38"/>
      <c r="BL410" s="38"/>
      <c r="BM410" s="38"/>
      <c r="BN410" s="38"/>
      <c r="BO410" s="38"/>
      <c r="BP410" s="38"/>
      <c r="BQ410" s="38"/>
      <c r="BR410" s="38"/>
      <c r="BS410" s="38"/>
      <c r="BT410" s="38"/>
      <c r="BU410" s="38"/>
      <c r="BV410" s="38"/>
      <c r="BW410" s="38"/>
      <c r="BX410" s="38"/>
      <c r="BY410" s="38"/>
      <c r="BZ410" s="146"/>
      <c r="CB410" s="427">
        <f t="shared" ref="CB410:CB412" si="897">CG407+CG410</f>
        <v>0</v>
      </c>
      <c r="CC410" s="428">
        <f t="shared" ref="CC410:CC412" si="898">CH407+CH410</f>
        <v>0</v>
      </c>
      <c r="CD410" s="428">
        <f t="shared" ref="CD410:CD412" si="899">CI407+CI410</f>
        <v>0</v>
      </c>
      <c r="CE410" s="429">
        <f t="shared" ref="CE410:CE412" si="900">CJ407+CJ410</f>
        <v>0</v>
      </c>
      <c r="CG410" s="430"/>
      <c r="CH410" s="9"/>
      <c r="CI410" s="9"/>
      <c r="CJ410" s="431"/>
    </row>
    <row r="411" spans="1:88" x14ac:dyDescent="0.35">
      <c r="A411" s="399">
        <f>COUNTIF(AT404:AT406,B411)</f>
        <v>0</v>
      </c>
      <c r="B411" s="308" t="str">
        <f>設定!$F$6</f>
        <v>マルチ</v>
      </c>
      <c r="C411" s="308" t="str">
        <f>IF(COUNTIF('PLAN-マルチ'!$AO$29:$AO$125,B411&amp;"_"&amp;A401&amp;"_"&amp;B401)&gt;0,"計画コード有",IF(COUNTIF('PLAN-マルチ'!$AO$29:$AO$125,B411&amp;"_"&amp;A401&amp;"_"&amp;B401)&gt;1,"ﾀﾞﾌﾞﾘ有","未反映"))</f>
        <v>未反映</v>
      </c>
      <c r="D411" s="445" t="s">
        <v>2377</v>
      </c>
      <c r="E411" s="2" t="str">
        <f>E405</f>
        <v>溶接1</v>
      </c>
      <c r="F411" s="6"/>
      <c r="G411" s="6"/>
      <c r="H411" s="27" t="s">
        <v>2055</v>
      </c>
      <c r="I411" s="6"/>
      <c r="J411" s="33">
        <f t="shared" si="893"/>
        <v>0</v>
      </c>
      <c r="K411" s="442">
        <f t="shared" ref="K411:K412" si="901">CB411</f>
        <v>0</v>
      </c>
      <c r="L411" s="442">
        <f t="shared" si="894"/>
        <v>0</v>
      </c>
      <c r="M411" s="442">
        <f t="shared" si="895"/>
        <v>0</v>
      </c>
      <c r="N411" s="442">
        <f t="shared" si="896"/>
        <v>0</v>
      </c>
      <c r="O411" s="30"/>
      <c r="P411" s="30"/>
      <c r="Q411" s="30"/>
      <c r="R411" s="30"/>
      <c r="S411" s="30"/>
      <c r="T411" s="30"/>
      <c r="U411" s="30"/>
      <c r="V411" s="30"/>
      <c r="W411" s="30"/>
      <c r="X411" s="30"/>
      <c r="Y411" s="30"/>
      <c r="Z411" s="30"/>
      <c r="AA411" s="30"/>
      <c r="AB411" s="30"/>
      <c r="AC411" s="30"/>
      <c r="AD411" s="30"/>
      <c r="AE411" s="30"/>
      <c r="AF411" s="30"/>
      <c r="AG411" s="30"/>
      <c r="AH411" s="30"/>
      <c r="AI411" s="30"/>
      <c r="AJ411" s="30"/>
      <c r="AK411" s="30"/>
      <c r="AL411" s="30"/>
      <c r="AM411" s="52"/>
      <c r="AS411" s="61"/>
      <c r="AT411" s="38"/>
      <c r="AU411" s="62"/>
      <c r="AW411" s="145"/>
      <c r="AX411" s="38"/>
      <c r="AY411" s="38"/>
      <c r="AZ411" s="38"/>
      <c r="BA411" s="38"/>
      <c r="BB411" s="38"/>
      <c r="BC411" s="38"/>
      <c r="BD411" s="38"/>
      <c r="BE411" s="38"/>
      <c r="BF411" s="38"/>
      <c r="BG411" s="38"/>
      <c r="BH411" s="38"/>
      <c r="BI411" s="38"/>
      <c r="BJ411" s="38"/>
      <c r="BK411" s="38"/>
      <c r="BL411" s="38"/>
      <c r="BM411" s="38"/>
      <c r="BN411" s="38"/>
      <c r="BO411" s="38"/>
      <c r="BP411" s="38"/>
      <c r="BQ411" s="38"/>
      <c r="BR411" s="38"/>
      <c r="BS411" s="38"/>
      <c r="BT411" s="38"/>
      <c r="BU411" s="38"/>
      <c r="BV411" s="38"/>
      <c r="BW411" s="38"/>
      <c r="BX411" s="38"/>
      <c r="BY411" s="38"/>
      <c r="BZ411" s="146"/>
      <c r="CB411" s="427">
        <f t="shared" si="897"/>
        <v>0</v>
      </c>
      <c r="CC411" s="428">
        <f t="shared" si="898"/>
        <v>0</v>
      </c>
      <c r="CD411" s="428">
        <f t="shared" si="899"/>
        <v>0</v>
      </c>
      <c r="CE411" s="429">
        <f t="shared" si="900"/>
        <v>0</v>
      </c>
      <c r="CG411" s="430"/>
      <c r="CH411" s="9"/>
      <c r="CI411" s="9"/>
      <c r="CJ411" s="431"/>
    </row>
    <row r="412" spans="1:88" x14ac:dyDescent="0.35">
      <c r="A412" s="399">
        <f>COUNTIF(AT404:AT406,B412)</f>
        <v>0</v>
      </c>
      <c r="B412" s="308" t="str">
        <f>設定!$F$7</f>
        <v>50号機</v>
      </c>
      <c r="C412" s="308" t="str">
        <f>IF(COUNTIF('PLAN-SUB'!$AO$6:$AO$87,B412&amp;"_"&amp;A401&amp;"_"&amp;B401)&gt;0,"計画コード有",IF(COUNTIF('PLAN-SUB'!$AO$6:$AO$87,B412&amp;"_"&amp;A401&amp;"_"&amp;B401)&gt;1,"ﾀﾞﾌﾞﾘ有","未反映"))</f>
        <v>未反映</v>
      </c>
      <c r="D412" s="7"/>
      <c r="E412" s="2" t="str">
        <f>E406</f>
        <v>マルチ</v>
      </c>
      <c r="F412" s="7"/>
      <c r="G412" s="7"/>
      <c r="H412" s="27"/>
      <c r="I412" s="7"/>
      <c r="J412" s="34">
        <f t="shared" si="893"/>
        <v>0</v>
      </c>
      <c r="K412" s="443">
        <f t="shared" si="901"/>
        <v>0</v>
      </c>
      <c r="L412" s="443">
        <f t="shared" si="894"/>
        <v>0</v>
      </c>
      <c r="M412" s="443">
        <f t="shared" si="895"/>
        <v>0</v>
      </c>
      <c r="N412" s="443">
        <f t="shared" si="896"/>
        <v>0</v>
      </c>
      <c r="O412" s="31"/>
      <c r="P412" s="31"/>
      <c r="Q412" s="31"/>
      <c r="R412" s="31"/>
      <c r="S412" s="31"/>
      <c r="T412" s="31"/>
      <c r="U412" s="31"/>
      <c r="V412" s="31"/>
      <c r="W412" s="31"/>
      <c r="X412" s="31"/>
      <c r="Y412" s="31"/>
      <c r="Z412" s="31"/>
      <c r="AA412" s="31"/>
      <c r="AB412" s="31"/>
      <c r="AC412" s="31"/>
      <c r="AD412" s="31"/>
      <c r="AE412" s="31"/>
      <c r="AF412" s="31"/>
      <c r="AG412" s="31"/>
      <c r="AH412" s="31"/>
      <c r="AI412" s="31"/>
      <c r="AJ412" s="31"/>
      <c r="AK412" s="31"/>
      <c r="AL412" s="31"/>
      <c r="AM412" s="53"/>
      <c r="AS412" s="61"/>
      <c r="AT412" s="38"/>
      <c r="AU412" s="62"/>
      <c r="AW412" s="145"/>
      <c r="AX412" s="38"/>
      <c r="AY412" s="38"/>
      <c r="AZ412" s="38"/>
      <c r="BA412" s="38"/>
      <c r="BB412" s="38"/>
      <c r="BC412" s="38"/>
      <c r="BD412" s="38"/>
      <c r="BE412" s="38"/>
      <c r="BF412" s="38"/>
      <c r="BG412" s="38"/>
      <c r="BH412" s="38"/>
      <c r="BI412" s="38"/>
      <c r="BJ412" s="38"/>
      <c r="BK412" s="38"/>
      <c r="BL412" s="38"/>
      <c r="BM412" s="38"/>
      <c r="BN412" s="38"/>
      <c r="BO412" s="38"/>
      <c r="BP412" s="38"/>
      <c r="BQ412" s="38"/>
      <c r="BR412" s="38"/>
      <c r="BS412" s="38"/>
      <c r="BT412" s="38"/>
      <c r="BU412" s="38"/>
      <c r="BV412" s="38"/>
      <c r="BW412" s="38"/>
      <c r="BX412" s="38"/>
      <c r="BY412" s="38"/>
      <c r="BZ412" s="146"/>
      <c r="CB412" s="427">
        <f t="shared" si="897"/>
        <v>0</v>
      </c>
      <c r="CC412" s="428">
        <f t="shared" si="898"/>
        <v>0</v>
      </c>
      <c r="CD412" s="428">
        <f t="shared" si="899"/>
        <v>0</v>
      </c>
      <c r="CE412" s="429">
        <f t="shared" si="900"/>
        <v>0</v>
      </c>
      <c r="CG412" s="430"/>
      <c r="CH412" s="9"/>
      <c r="CI412" s="9"/>
      <c r="CJ412" s="431"/>
    </row>
    <row r="413" spans="1:88" x14ac:dyDescent="0.35">
      <c r="A413" s="399">
        <f>COUNTIF(AT404:AT406,B413)</f>
        <v>0</v>
      </c>
      <c r="B413" s="308" t="str">
        <f>設定!$F$8</f>
        <v>RF,S/A</v>
      </c>
      <c r="C413" s="308" t="str">
        <f>IF(COUNTIF('PLAN-SUB'!$AO$6:$AO$87,B413&amp;"_"&amp;A401&amp;"_"&amp;B401)&gt;0,"計画コード有",IF(COUNTIF('PLAN-SUB'!$AO$6:$AO$87,B413&amp;"_"&amp;A401&amp;"_"&amp;B401)&gt;1,"ﾀﾞﾌﾞﾘ有","未反映"))</f>
        <v>未反映</v>
      </c>
      <c r="D413" s="22" t="s">
        <v>2059</v>
      </c>
      <c r="E413" s="2" t="str">
        <f t="shared" ref="E413:G415" si="902">E404</f>
        <v>MC</v>
      </c>
      <c r="F413" s="43">
        <f t="shared" si="902"/>
        <v>0</v>
      </c>
      <c r="G413" s="28">
        <f t="shared" si="902"/>
        <v>160</v>
      </c>
      <c r="H413" s="5"/>
      <c r="I413" s="5"/>
      <c r="J413" s="32">
        <f t="shared" ca="1" si="893"/>
        <v>356</v>
      </c>
      <c r="K413" s="32">
        <f ca="1">K404+K407+K410</f>
        <v>0</v>
      </c>
      <c r="L413" s="32">
        <f ca="1">L404+L407+L410</f>
        <v>0</v>
      </c>
      <c r="M413" s="32">
        <f ca="1">M404+M407+M410</f>
        <v>0</v>
      </c>
      <c r="N413" s="32">
        <f ca="1">N404+N407+N410</f>
        <v>0</v>
      </c>
      <c r="O413" s="32">
        <f t="shared" ref="O413:AM413" ca="1" si="903">O404+O407+O410</f>
        <v>0</v>
      </c>
      <c r="P413" s="32">
        <f t="shared" ca="1" si="903"/>
        <v>0</v>
      </c>
      <c r="Q413" s="32">
        <f t="shared" ca="1" si="903"/>
        <v>0</v>
      </c>
      <c r="R413" s="32">
        <f t="shared" ca="1" si="903"/>
        <v>0</v>
      </c>
      <c r="S413" s="32">
        <f t="shared" ca="1" si="903"/>
        <v>0</v>
      </c>
      <c r="T413" s="32">
        <f t="shared" ca="1" si="903"/>
        <v>0</v>
      </c>
      <c r="U413" s="32">
        <f t="shared" ca="1" si="903"/>
        <v>0</v>
      </c>
      <c r="V413" s="32">
        <f t="shared" ca="1" si="903"/>
        <v>0</v>
      </c>
      <c r="W413" s="32">
        <f t="shared" ca="1" si="903"/>
        <v>0</v>
      </c>
      <c r="X413" s="32">
        <f t="shared" ca="1" si="903"/>
        <v>0</v>
      </c>
      <c r="Y413" s="32">
        <f t="shared" ca="1" si="903"/>
        <v>0</v>
      </c>
      <c r="Z413" s="32">
        <f t="shared" ca="1" si="903"/>
        <v>0</v>
      </c>
      <c r="AA413" s="32">
        <f t="shared" ca="1" si="903"/>
        <v>51</v>
      </c>
      <c r="AB413" s="32">
        <f t="shared" ca="1" si="903"/>
        <v>51</v>
      </c>
      <c r="AC413" s="32">
        <f t="shared" ca="1" si="903"/>
        <v>51</v>
      </c>
      <c r="AD413" s="32">
        <f t="shared" ca="1" si="903"/>
        <v>51</v>
      </c>
      <c r="AE413" s="32">
        <f t="shared" ca="1" si="903"/>
        <v>51</v>
      </c>
      <c r="AF413" s="32">
        <f t="shared" ca="1" si="903"/>
        <v>51</v>
      </c>
      <c r="AG413" s="32">
        <f t="shared" ca="1" si="903"/>
        <v>50</v>
      </c>
      <c r="AH413" s="32">
        <f t="shared" ca="1" si="903"/>
        <v>0</v>
      </c>
      <c r="AI413" s="32">
        <f t="shared" ca="1" si="903"/>
        <v>0</v>
      </c>
      <c r="AJ413" s="32">
        <f t="shared" ca="1" si="903"/>
        <v>0</v>
      </c>
      <c r="AK413" s="32">
        <f t="shared" ca="1" si="903"/>
        <v>0</v>
      </c>
      <c r="AL413" s="32">
        <f t="shared" ca="1" si="903"/>
        <v>0</v>
      </c>
      <c r="AM413" s="54">
        <f t="shared" ca="1" si="903"/>
        <v>0</v>
      </c>
      <c r="AS413" s="97" t="str">
        <f>$E413&amp;"_"&amp;$A401&amp;"_"&amp;$B401</f>
        <v>MC_50100MLF E800XA_CBU</v>
      </c>
      <c r="AT413" s="97" t="str">
        <f t="shared" ref="AT413" si="904">A405</f>
        <v>50100</v>
      </c>
      <c r="AU413" s="97" t="str">
        <f>A406</f>
        <v>MLF-E800</v>
      </c>
      <c r="AW413" s="147" t="str">
        <f>E413</f>
        <v>MC</v>
      </c>
      <c r="AX413" s="150">
        <f t="shared" ref="AX413:BG415" ca="1" si="905">K413*$G413</f>
        <v>0</v>
      </c>
      <c r="AY413" s="150">
        <f t="shared" ca="1" si="905"/>
        <v>0</v>
      </c>
      <c r="AZ413" s="150">
        <f t="shared" ca="1" si="905"/>
        <v>0</v>
      </c>
      <c r="BA413" s="150">
        <f t="shared" ca="1" si="905"/>
        <v>0</v>
      </c>
      <c r="BB413" s="150">
        <f t="shared" ca="1" si="905"/>
        <v>0</v>
      </c>
      <c r="BC413" s="150">
        <f t="shared" ca="1" si="905"/>
        <v>0</v>
      </c>
      <c r="BD413" s="150">
        <f t="shared" ca="1" si="905"/>
        <v>0</v>
      </c>
      <c r="BE413" s="150">
        <f t="shared" ca="1" si="905"/>
        <v>0</v>
      </c>
      <c r="BF413" s="150">
        <f t="shared" ca="1" si="905"/>
        <v>0</v>
      </c>
      <c r="BG413" s="150">
        <f t="shared" ca="1" si="905"/>
        <v>0</v>
      </c>
      <c r="BH413" s="150">
        <f t="shared" ref="BH413:BQ415" ca="1" si="906">U413*$G413</f>
        <v>0</v>
      </c>
      <c r="BI413" s="150">
        <f t="shared" ca="1" si="906"/>
        <v>0</v>
      </c>
      <c r="BJ413" s="150">
        <f t="shared" ca="1" si="906"/>
        <v>0</v>
      </c>
      <c r="BK413" s="150">
        <f t="shared" ca="1" si="906"/>
        <v>0</v>
      </c>
      <c r="BL413" s="150">
        <f t="shared" ca="1" si="906"/>
        <v>0</v>
      </c>
      <c r="BM413" s="150">
        <f t="shared" ca="1" si="906"/>
        <v>0</v>
      </c>
      <c r="BN413" s="150">
        <f t="shared" ca="1" si="906"/>
        <v>8160</v>
      </c>
      <c r="BO413" s="150">
        <f t="shared" ca="1" si="906"/>
        <v>8160</v>
      </c>
      <c r="BP413" s="150">
        <f t="shared" ca="1" si="906"/>
        <v>8160</v>
      </c>
      <c r="BQ413" s="150">
        <f t="shared" ca="1" si="906"/>
        <v>8160</v>
      </c>
      <c r="BR413" s="150">
        <f t="shared" ref="BR413:BZ415" ca="1" si="907">AE413*$G413</f>
        <v>8160</v>
      </c>
      <c r="BS413" s="150">
        <f t="shared" ca="1" si="907"/>
        <v>8160</v>
      </c>
      <c r="BT413" s="150">
        <f t="shared" ca="1" si="907"/>
        <v>8000</v>
      </c>
      <c r="BU413" s="150">
        <f t="shared" ca="1" si="907"/>
        <v>0</v>
      </c>
      <c r="BV413" s="150">
        <f t="shared" ca="1" si="907"/>
        <v>0</v>
      </c>
      <c r="BW413" s="150">
        <f t="shared" ca="1" si="907"/>
        <v>0</v>
      </c>
      <c r="BX413" s="150">
        <f t="shared" ca="1" si="907"/>
        <v>0</v>
      </c>
      <c r="BY413" s="150">
        <f t="shared" ca="1" si="907"/>
        <v>0</v>
      </c>
      <c r="BZ413" s="151">
        <f t="shared" ca="1" si="907"/>
        <v>0</v>
      </c>
      <c r="CB413" s="145"/>
      <c r="CC413" s="38"/>
      <c r="CD413" s="38"/>
      <c r="CE413" s="146"/>
      <c r="CG413" s="433">
        <v>0</v>
      </c>
      <c r="CH413" s="434">
        <v>0</v>
      </c>
      <c r="CI413" s="434">
        <v>0</v>
      </c>
      <c r="CJ413" s="435">
        <v>0</v>
      </c>
    </row>
    <row r="414" spans="1:88" x14ac:dyDescent="0.35">
      <c r="A414" s="399">
        <f>COUNTIF(AT404:AT406,B414)</f>
        <v>0</v>
      </c>
      <c r="B414" s="308" t="str">
        <f>設定!$F$9</f>
        <v>T/T</v>
      </c>
      <c r="C414" s="308" t="str">
        <f>IF(COUNTIF('PLAN-SUB'!$AO$6:$AO$87,B414&amp;"_"&amp;A401&amp;"_"&amp;B401)&gt;0,"計画コード有",IF(COUNTIF('PLAN-SUB'!$AO$6:$AO$87,B414&amp;"_"&amp;A401&amp;"_"&amp;B401)&gt;1,"ﾀﾞﾌﾞﾘ有","未反映"))</f>
        <v>未反映</v>
      </c>
      <c r="D414" s="6"/>
      <c r="E414" s="2" t="str">
        <f t="shared" si="902"/>
        <v>溶接1</v>
      </c>
      <c r="F414" s="43">
        <f t="shared" si="902"/>
        <v>0</v>
      </c>
      <c r="G414" s="28">
        <f t="shared" si="902"/>
        <v>136</v>
      </c>
      <c r="H414" s="6"/>
      <c r="I414" s="6"/>
      <c r="J414" s="33">
        <f t="shared" ca="1" si="893"/>
        <v>736</v>
      </c>
      <c r="K414" s="33">
        <f t="shared" ref="K414:AM414" ca="1" si="908">K405+K408+K411</f>
        <v>0</v>
      </c>
      <c r="L414" s="33">
        <f t="shared" ca="1" si="908"/>
        <v>0</v>
      </c>
      <c r="M414" s="33">
        <f t="shared" ca="1" si="908"/>
        <v>62</v>
      </c>
      <c r="N414" s="33">
        <f t="shared" ca="1" si="908"/>
        <v>30</v>
      </c>
      <c r="O414" s="33">
        <f t="shared" ca="1" si="908"/>
        <v>60</v>
      </c>
      <c r="P414" s="33">
        <f t="shared" ca="1" si="908"/>
        <v>60</v>
      </c>
      <c r="Q414" s="33">
        <f t="shared" ca="1" si="908"/>
        <v>60</v>
      </c>
      <c r="R414" s="33">
        <f t="shared" ca="1" si="908"/>
        <v>60</v>
      </c>
      <c r="S414" s="33">
        <f t="shared" ca="1" si="908"/>
        <v>47</v>
      </c>
      <c r="T414" s="33">
        <f t="shared" ca="1" si="908"/>
        <v>51</v>
      </c>
      <c r="U414" s="33">
        <f t="shared" ca="1" si="908"/>
        <v>51</v>
      </c>
      <c r="V414" s="33">
        <f t="shared" ca="1" si="908"/>
        <v>51</v>
      </c>
      <c r="W414" s="33">
        <f t="shared" ca="1" si="908"/>
        <v>50</v>
      </c>
      <c r="X414" s="33">
        <f t="shared" ca="1" si="908"/>
        <v>51</v>
      </c>
      <c r="Y414" s="33">
        <f t="shared" ca="1" si="908"/>
        <v>51</v>
      </c>
      <c r="Z414" s="33">
        <f t="shared" ca="1" si="908"/>
        <v>52</v>
      </c>
      <c r="AA414" s="33">
        <f t="shared" ca="1" si="908"/>
        <v>0</v>
      </c>
      <c r="AB414" s="33">
        <f t="shared" ca="1" si="908"/>
        <v>0</v>
      </c>
      <c r="AC414" s="33">
        <f t="shared" ca="1" si="908"/>
        <v>0</v>
      </c>
      <c r="AD414" s="33">
        <f t="shared" ca="1" si="908"/>
        <v>0</v>
      </c>
      <c r="AE414" s="33">
        <f t="shared" ca="1" si="908"/>
        <v>0</v>
      </c>
      <c r="AF414" s="33">
        <f t="shared" ca="1" si="908"/>
        <v>0</v>
      </c>
      <c r="AG414" s="33">
        <f t="shared" ca="1" si="908"/>
        <v>0</v>
      </c>
      <c r="AH414" s="33">
        <f t="shared" ca="1" si="908"/>
        <v>0</v>
      </c>
      <c r="AI414" s="33">
        <f t="shared" ca="1" si="908"/>
        <v>0</v>
      </c>
      <c r="AJ414" s="33">
        <f t="shared" ca="1" si="908"/>
        <v>0</v>
      </c>
      <c r="AK414" s="33">
        <f t="shared" ca="1" si="908"/>
        <v>0</v>
      </c>
      <c r="AL414" s="33">
        <f t="shared" ca="1" si="908"/>
        <v>0</v>
      </c>
      <c r="AM414" s="55">
        <f t="shared" ca="1" si="908"/>
        <v>0</v>
      </c>
      <c r="AS414" s="98" t="str">
        <f>$E414&amp;"_"&amp;$A401&amp;"_"&amp;$B401</f>
        <v>溶接1_50100MLF E800XA_CBU</v>
      </c>
      <c r="AT414" s="98" t="str">
        <f t="shared" ref="AT414" si="909">A405</f>
        <v>50100</v>
      </c>
      <c r="AU414" s="98" t="str">
        <f>A406</f>
        <v>MLF-E800</v>
      </c>
      <c r="AW414" s="148" t="str">
        <f>E414</f>
        <v>溶接1</v>
      </c>
      <c r="AX414" s="152">
        <f t="shared" ca="1" si="905"/>
        <v>0</v>
      </c>
      <c r="AY414" s="152">
        <f t="shared" ca="1" si="905"/>
        <v>0</v>
      </c>
      <c r="AZ414" s="152">
        <f t="shared" ca="1" si="905"/>
        <v>8432</v>
      </c>
      <c r="BA414" s="152">
        <f t="shared" ca="1" si="905"/>
        <v>4080</v>
      </c>
      <c r="BB414" s="152">
        <f t="shared" ca="1" si="905"/>
        <v>8160</v>
      </c>
      <c r="BC414" s="152">
        <f t="shared" ca="1" si="905"/>
        <v>8160</v>
      </c>
      <c r="BD414" s="152">
        <f t="shared" ca="1" si="905"/>
        <v>8160</v>
      </c>
      <c r="BE414" s="152">
        <f t="shared" ca="1" si="905"/>
        <v>8160</v>
      </c>
      <c r="BF414" s="152">
        <f t="shared" ca="1" si="905"/>
        <v>6392</v>
      </c>
      <c r="BG414" s="152">
        <f t="shared" ca="1" si="905"/>
        <v>6936</v>
      </c>
      <c r="BH414" s="152">
        <f t="shared" ca="1" si="906"/>
        <v>6936</v>
      </c>
      <c r="BI414" s="152">
        <f t="shared" ca="1" si="906"/>
        <v>6936</v>
      </c>
      <c r="BJ414" s="152">
        <f t="shared" ca="1" si="906"/>
        <v>6800</v>
      </c>
      <c r="BK414" s="152">
        <f t="shared" ca="1" si="906"/>
        <v>6936</v>
      </c>
      <c r="BL414" s="152">
        <f t="shared" ca="1" si="906"/>
        <v>6936</v>
      </c>
      <c r="BM414" s="152">
        <f t="shared" ca="1" si="906"/>
        <v>7072</v>
      </c>
      <c r="BN414" s="152">
        <f t="shared" ca="1" si="906"/>
        <v>0</v>
      </c>
      <c r="BO414" s="152">
        <f t="shared" ca="1" si="906"/>
        <v>0</v>
      </c>
      <c r="BP414" s="152">
        <f t="shared" ca="1" si="906"/>
        <v>0</v>
      </c>
      <c r="BQ414" s="152">
        <f t="shared" ca="1" si="906"/>
        <v>0</v>
      </c>
      <c r="BR414" s="152">
        <f t="shared" ca="1" si="907"/>
        <v>0</v>
      </c>
      <c r="BS414" s="152">
        <f t="shared" ca="1" si="907"/>
        <v>0</v>
      </c>
      <c r="BT414" s="152">
        <f t="shared" ca="1" si="907"/>
        <v>0</v>
      </c>
      <c r="BU414" s="152">
        <f t="shared" ca="1" si="907"/>
        <v>0</v>
      </c>
      <c r="BV414" s="152">
        <f t="shared" ca="1" si="907"/>
        <v>0</v>
      </c>
      <c r="BW414" s="152">
        <f t="shared" ca="1" si="907"/>
        <v>0</v>
      </c>
      <c r="BX414" s="152">
        <f t="shared" ca="1" si="907"/>
        <v>0</v>
      </c>
      <c r="BY414" s="152">
        <f t="shared" ca="1" si="907"/>
        <v>0</v>
      </c>
      <c r="BZ414" s="153">
        <f t="shared" ca="1" si="907"/>
        <v>0</v>
      </c>
      <c r="CB414" s="145"/>
      <c r="CC414" s="38"/>
      <c r="CD414" s="38"/>
      <c r="CE414" s="146"/>
      <c r="CG414" s="433">
        <v>0</v>
      </c>
      <c r="CH414" s="434">
        <v>0</v>
      </c>
      <c r="CI414" s="434">
        <v>32</v>
      </c>
      <c r="CJ414" s="435">
        <v>0</v>
      </c>
    </row>
    <row r="415" spans="1:88" ht="15.5" thickBot="1" x14ac:dyDescent="0.4">
      <c r="A415" s="399">
        <f>COUNTIF(AT404:AT406,B415)</f>
        <v>0</v>
      </c>
      <c r="B415" s="309">
        <f>設定!$F$10</f>
        <v>0</v>
      </c>
      <c r="C415" s="309"/>
      <c r="D415" s="56"/>
      <c r="E415" s="2" t="str">
        <f t="shared" si="902"/>
        <v>マルチ</v>
      </c>
      <c r="F415" s="57">
        <f t="shared" si="902"/>
        <v>0</v>
      </c>
      <c r="G415" s="58">
        <f t="shared" si="902"/>
        <v>0</v>
      </c>
      <c r="H415" s="56"/>
      <c r="I415" s="56"/>
      <c r="J415" s="59">
        <f t="shared" ca="1" si="893"/>
        <v>0</v>
      </c>
      <c r="K415" s="59">
        <f t="shared" ref="K415:AM415" ca="1" si="910">K406+K409+K412</f>
        <v>0</v>
      </c>
      <c r="L415" s="59">
        <f t="shared" ca="1" si="910"/>
        <v>0</v>
      </c>
      <c r="M415" s="59">
        <f t="shared" ca="1" si="910"/>
        <v>0</v>
      </c>
      <c r="N415" s="59">
        <f t="shared" ca="1" si="910"/>
        <v>0</v>
      </c>
      <c r="O415" s="59">
        <f t="shared" ca="1" si="910"/>
        <v>0</v>
      </c>
      <c r="P415" s="59">
        <f t="shared" ca="1" si="910"/>
        <v>0</v>
      </c>
      <c r="Q415" s="59">
        <f t="shared" ca="1" si="910"/>
        <v>0</v>
      </c>
      <c r="R415" s="59">
        <f t="shared" ca="1" si="910"/>
        <v>0</v>
      </c>
      <c r="S415" s="59">
        <f t="shared" ca="1" si="910"/>
        <v>0</v>
      </c>
      <c r="T415" s="59">
        <f t="shared" ca="1" si="910"/>
        <v>0</v>
      </c>
      <c r="U415" s="59">
        <f t="shared" ca="1" si="910"/>
        <v>0</v>
      </c>
      <c r="V415" s="59">
        <f t="shared" ca="1" si="910"/>
        <v>0</v>
      </c>
      <c r="W415" s="59">
        <f t="shared" ca="1" si="910"/>
        <v>0</v>
      </c>
      <c r="X415" s="59">
        <f t="shared" ca="1" si="910"/>
        <v>0</v>
      </c>
      <c r="Y415" s="59">
        <f t="shared" ca="1" si="910"/>
        <v>0</v>
      </c>
      <c r="Z415" s="59">
        <f t="shared" ca="1" si="910"/>
        <v>0</v>
      </c>
      <c r="AA415" s="59">
        <f t="shared" ca="1" si="910"/>
        <v>0</v>
      </c>
      <c r="AB415" s="59">
        <f t="shared" ca="1" si="910"/>
        <v>0</v>
      </c>
      <c r="AC415" s="59">
        <f t="shared" ca="1" si="910"/>
        <v>0</v>
      </c>
      <c r="AD415" s="59">
        <f t="shared" ca="1" si="910"/>
        <v>0</v>
      </c>
      <c r="AE415" s="59">
        <f t="shared" ca="1" si="910"/>
        <v>0</v>
      </c>
      <c r="AF415" s="59">
        <f t="shared" ca="1" si="910"/>
        <v>0</v>
      </c>
      <c r="AG415" s="59">
        <f t="shared" ca="1" si="910"/>
        <v>0</v>
      </c>
      <c r="AH415" s="59">
        <f t="shared" ca="1" si="910"/>
        <v>0</v>
      </c>
      <c r="AI415" s="59">
        <f t="shared" ca="1" si="910"/>
        <v>0</v>
      </c>
      <c r="AJ415" s="59">
        <f t="shared" ca="1" si="910"/>
        <v>0</v>
      </c>
      <c r="AK415" s="59">
        <f t="shared" ca="1" si="910"/>
        <v>0</v>
      </c>
      <c r="AL415" s="59">
        <f t="shared" ca="1" si="910"/>
        <v>0</v>
      </c>
      <c r="AM415" s="60">
        <f t="shared" ca="1" si="910"/>
        <v>0</v>
      </c>
      <c r="AS415" s="99" t="str">
        <f>$E415&amp;"_"&amp;$A401&amp;"_"&amp;$B401</f>
        <v>マルチ_50100MLF E800XA_CBU</v>
      </c>
      <c r="AT415" s="99" t="str">
        <f t="shared" ref="AT415" si="911">A405</f>
        <v>50100</v>
      </c>
      <c r="AU415" s="99" t="str">
        <f>A406</f>
        <v>MLF-E800</v>
      </c>
      <c r="AW415" s="149" t="str">
        <f>E415</f>
        <v>マルチ</v>
      </c>
      <c r="AX415" s="154">
        <f t="shared" ca="1" si="905"/>
        <v>0</v>
      </c>
      <c r="AY415" s="154">
        <f t="shared" ca="1" si="905"/>
        <v>0</v>
      </c>
      <c r="AZ415" s="154">
        <f t="shared" ca="1" si="905"/>
        <v>0</v>
      </c>
      <c r="BA415" s="154">
        <f t="shared" ca="1" si="905"/>
        <v>0</v>
      </c>
      <c r="BB415" s="154">
        <f t="shared" ca="1" si="905"/>
        <v>0</v>
      </c>
      <c r="BC415" s="154">
        <f t="shared" ca="1" si="905"/>
        <v>0</v>
      </c>
      <c r="BD415" s="154">
        <f t="shared" ca="1" si="905"/>
        <v>0</v>
      </c>
      <c r="BE415" s="154">
        <f t="shared" ca="1" si="905"/>
        <v>0</v>
      </c>
      <c r="BF415" s="154">
        <f t="shared" ca="1" si="905"/>
        <v>0</v>
      </c>
      <c r="BG415" s="154">
        <f t="shared" ca="1" si="905"/>
        <v>0</v>
      </c>
      <c r="BH415" s="154">
        <f t="shared" ca="1" si="906"/>
        <v>0</v>
      </c>
      <c r="BI415" s="154">
        <f t="shared" ca="1" si="906"/>
        <v>0</v>
      </c>
      <c r="BJ415" s="154">
        <f t="shared" ca="1" si="906"/>
        <v>0</v>
      </c>
      <c r="BK415" s="154">
        <f t="shared" ca="1" si="906"/>
        <v>0</v>
      </c>
      <c r="BL415" s="154">
        <f t="shared" ca="1" si="906"/>
        <v>0</v>
      </c>
      <c r="BM415" s="154">
        <f t="shared" ca="1" si="906"/>
        <v>0</v>
      </c>
      <c r="BN415" s="154">
        <f t="shared" ca="1" si="906"/>
        <v>0</v>
      </c>
      <c r="BO415" s="154">
        <f t="shared" ca="1" si="906"/>
        <v>0</v>
      </c>
      <c r="BP415" s="154">
        <f t="shared" ca="1" si="906"/>
        <v>0</v>
      </c>
      <c r="BQ415" s="154">
        <f t="shared" ca="1" si="906"/>
        <v>0</v>
      </c>
      <c r="BR415" s="154">
        <f t="shared" ca="1" si="907"/>
        <v>0</v>
      </c>
      <c r="BS415" s="154">
        <f t="shared" ca="1" si="907"/>
        <v>0</v>
      </c>
      <c r="BT415" s="154">
        <f t="shared" ca="1" si="907"/>
        <v>0</v>
      </c>
      <c r="BU415" s="154">
        <f t="shared" ca="1" si="907"/>
        <v>0</v>
      </c>
      <c r="BV415" s="154">
        <f t="shared" ca="1" si="907"/>
        <v>0</v>
      </c>
      <c r="BW415" s="154">
        <f t="shared" ca="1" si="907"/>
        <v>0</v>
      </c>
      <c r="BX415" s="154">
        <f t="shared" ca="1" si="907"/>
        <v>0</v>
      </c>
      <c r="BY415" s="154">
        <f t="shared" ca="1" si="907"/>
        <v>0</v>
      </c>
      <c r="BZ415" s="155">
        <f t="shared" ca="1" si="907"/>
        <v>0</v>
      </c>
      <c r="CB415" s="422"/>
      <c r="CC415" s="423"/>
      <c r="CD415" s="423"/>
      <c r="CE415" s="424"/>
      <c r="CG415" s="436">
        <v>0</v>
      </c>
      <c r="CH415" s="437">
        <v>0</v>
      </c>
      <c r="CI415" s="437">
        <v>0</v>
      </c>
      <c r="CJ415" s="438">
        <v>0</v>
      </c>
    </row>
    <row r="416" spans="1:88" x14ac:dyDescent="0.35">
      <c r="A416" s="46" t="s">
        <v>1751</v>
      </c>
      <c r="B416" s="47" t="s">
        <v>2081</v>
      </c>
      <c r="C416" s="101"/>
      <c r="D416" s="128"/>
      <c r="E416" s="129"/>
      <c r="F416" s="129" t="s">
        <v>2130</v>
      </c>
      <c r="G416" s="130" t="str">
        <f>IF($B416="CKD","CKD",_xlfn.XLOOKUP($A416,AF所要量!$AF$4:$AF$1001,AF所要量!$AG$4:$AG$1001,"",,))</f>
        <v/>
      </c>
      <c r="H416" s="131"/>
      <c r="I416" s="132">
        <f>SUM(K416:N416)</f>
        <v>0</v>
      </c>
      <c r="J416" s="132">
        <f>SUM(O416:AM416)</f>
        <v>0</v>
      </c>
      <c r="K416" s="439">
        <f>CB416</f>
        <v>0</v>
      </c>
      <c r="L416" s="439">
        <f t="shared" ref="L416:L417" si="912">CC416</f>
        <v>0</v>
      </c>
      <c r="M416" s="439">
        <f t="shared" ref="M416:M417" si="913">CD416</f>
        <v>0</v>
      </c>
      <c r="N416" s="439">
        <f t="shared" ref="N416:N417" si="914">CE416</f>
        <v>0</v>
      </c>
      <c r="O416" s="132">
        <f>SUMIF(AF所要量!$AK$4:$AK$1001,$AS416,AF所要量!E$4:E$1001)</f>
        <v>0</v>
      </c>
      <c r="P416" s="132">
        <f>SUMIF(AF所要量!$AK$4:$AK$1001,$AS416,AF所要量!F$4:F$1001)</f>
        <v>0</v>
      </c>
      <c r="Q416" s="132">
        <f>SUMIF(AF所要量!$AK$4:$AK$1001,$AS416,AF所要量!G$4:G$1001)</f>
        <v>0</v>
      </c>
      <c r="R416" s="132">
        <f>SUMIF(AF所要量!$AK$4:$AK$1001,$AS416,AF所要量!H$4:H$1001)</f>
        <v>0</v>
      </c>
      <c r="S416" s="132">
        <f>SUMIF(AF所要量!$AK$4:$AK$1001,$AS416,AF所要量!I$4:I$1001)</f>
        <v>0</v>
      </c>
      <c r="T416" s="132">
        <f>SUMIF(AF所要量!$AK$4:$AK$1001,$AS416,AF所要量!J$4:J$1001)</f>
        <v>0</v>
      </c>
      <c r="U416" s="132">
        <f>SUMIF(AF所要量!$AK$4:$AK$1001,$AS416,AF所要量!K$4:K$1001)</f>
        <v>0</v>
      </c>
      <c r="V416" s="132">
        <f>SUMIF(AF所要量!$AK$4:$AK$1001,$AS416,AF所要量!L$4:L$1001)</f>
        <v>0</v>
      </c>
      <c r="W416" s="132">
        <f>SUMIF(AF所要量!$AK$4:$AK$1001,$AS416,AF所要量!M$4:M$1001)</f>
        <v>0</v>
      </c>
      <c r="X416" s="132">
        <f>SUMIF(AF所要量!$AK$4:$AK$1001,$AS416,AF所要量!N$4:N$1001)</f>
        <v>0</v>
      </c>
      <c r="Y416" s="132">
        <f>SUMIF(AF所要量!$AK$4:$AK$1001,$AS416,AF所要量!O$4:O$1001)</f>
        <v>0</v>
      </c>
      <c r="Z416" s="132">
        <f>SUMIF(AF所要量!$AK$4:$AK$1001,$AS416,AF所要量!P$4:P$1001)</f>
        <v>0</v>
      </c>
      <c r="AA416" s="132">
        <f>SUMIF(AF所要量!$AK$4:$AK$1001,$AS416,AF所要量!Q$4:Q$1001)</f>
        <v>0</v>
      </c>
      <c r="AB416" s="132">
        <f>SUMIF(AF所要量!$AK$4:$AK$1001,$AS416,AF所要量!R$4:R$1001)</f>
        <v>0</v>
      </c>
      <c r="AC416" s="132">
        <f>SUMIF(AF所要量!$AK$4:$AK$1001,$AS416,AF所要量!S$4:S$1001)</f>
        <v>0</v>
      </c>
      <c r="AD416" s="132">
        <f>SUMIF(AF所要量!$AK$4:$AK$1001,$AS416,AF所要量!T$4:T$1001)</f>
        <v>0</v>
      </c>
      <c r="AE416" s="132">
        <f>SUMIF(AF所要量!$AK$4:$AK$1001,$AS416,AF所要量!U$4:U$1001)</f>
        <v>0</v>
      </c>
      <c r="AF416" s="132">
        <f>SUMIF(AF所要量!$AK$4:$AK$1001,$AS416,AF所要量!V$4:V$1001)</f>
        <v>0</v>
      </c>
      <c r="AG416" s="132">
        <f>SUMIF(AF所要量!$AK$4:$AK$1001,$AS416,AF所要量!W$4:W$1001)</f>
        <v>0</v>
      </c>
      <c r="AH416" s="132">
        <f>SUMIF(AF所要量!$AK$4:$AK$1001,$AS416,AF所要量!X$4:X$1001)</f>
        <v>0</v>
      </c>
      <c r="AI416" s="132">
        <f>SUMIF(AF所要量!$AK$4:$AK$1001,$AS416,AF所要量!Y$4:Y$1001)</f>
        <v>0</v>
      </c>
      <c r="AJ416" s="132">
        <f>SUMIF(AF所要量!$AK$4:$AK$1001,$AS416,AF所要量!Z$4:Z$1001)</f>
        <v>0</v>
      </c>
      <c r="AK416" s="132">
        <f>SUMIF(AF所要量!$AK$4:$AK$1001,$AS416,AF所要量!AA$4:AA$1001)</f>
        <v>0</v>
      </c>
      <c r="AL416" s="132">
        <f>SUMIF(AF所要量!$AK$4:$AK$1001,$AS416,AF所要量!AB$4:AB$1001)</f>
        <v>0</v>
      </c>
      <c r="AM416" s="133">
        <f>SUMIF(AF所要量!$AK$4:$AK$1001,$AS416,AF所要量!AC$4:AC$1001)</f>
        <v>0</v>
      </c>
      <c r="AS416" s="2" t="str">
        <f>$A416&amp;"_"&amp;$B416</f>
        <v>50100MLF Y000XA_CBU</v>
      </c>
      <c r="AT416" s="96"/>
      <c r="AU416" s="63"/>
      <c r="AW416" s="142"/>
      <c r="AX416" s="143"/>
      <c r="AY416" s="143"/>
      <c r="AZ416" s="143"/>
      <c r="BA416" s="143"/>
      <c r="BB416" s="143"/>
      <c r="BC416" s="143"/>
      <c r="BD416" s="143"/>
      <c r="BE416" s="143"/>
      <c r="BF416" s="143"/>
      <c r="BG416" s="143"/>
      <c r="BH416" s="143"/>
      <c r="BI416" s="143"/>
      <c r="BJ416" s="143"/>
      <c r="BK416" s="143"/>
      <c r="BL416" s="143"/>
      <c r="BM416" s="143"/>
      <c r="BN416" s="143"/>
      <c r="BO416" s="143"/>
      <c r="BP416" s="143"/>
      <c r="BQ416" s="143"/>
      <c r="BR416" s="143"/>
      <c r="BS416" s="143"/>
      <c r="BT416" s="143"/>
      <c r="BU416" s="143"/>
      <c r="BV416" s="143"/>
      <c r="BW416" s="143"/>
      <c r="BX416" s="143"/>
      <c r="BY416" s="143"/>
      <c r="BZ416" s="144"/>
      <c r="CB416" s="425">
        <f t="shared" ref="CB416:CB417" si="915">CG416</f>
        <v>0</v>
      </c>
      <c r="CC416" s="271">
        <f t="shared" ref="CC416:CC417" si="916">CH416</f>
        <v>0</v>
      </c>
      <c r="CD416" s="271">
        <f t="shared" ref="CD416:CD417" si="917">CI416</f>
        <v>0</v>
      </c>
      <c r="CE416" s="272">
        <f t="shared" ref="CE416:CE417" si="918">CJ416</f>
        <v>0</v>
      </c>
      <c r="CG416" s="418">
        <v>0</v>
      </c>
      <c r="CH416" s="416">
        <v>0</v>
      </c>
      <c r="CI416" s="416">
        <v>0</v>
      </c>
      <c r="CJ416" s="419">
        <v>0</v>
      </c>
    </row>
    <row r="417" spans="1:88" x14ac:dyDescent="0.35">
      <c r="A417" s="119"/>
      <c r="B417" s="6"/>
      <c r="C417" s="120"/>
      <c r="D417" s="134"/>
      <c r="E417" s="135"/>
      <c r="F417" s="135"/>
      <c r="G417" s="136" t="str">
        <f>IF(B416="CKD","","SP")</f>
        <v>SP</v>
      </c>
      <c r="H417" s="137"/>
      <c r="I417" s="138">
        <f>SUM(K417:N417)</f>
        <v>0</v>
      </c>
      <c r="J417" s="138">
        <f>SUM(O417:AM417)</f>
        <v>0</v>
      </c>
      <c r="K417" s="440">
        <f t="shared" ref="K417" si="919">CB417</f>
        <v>0</v>
      </c>
      <c r="L417" s="440">
        <f t="shared" si="912"/>
        <v>0</v>
      </c>
      <c r="M417" s="440">
        <f t="shared" si="913"/>
        <v>0</v>
      </c>
      <c r="N417" s="440">
        <f t="shared" si="914"/>
        <v>0</v>
      </c>
      <c r="O417" s="138">
        <f>SUMIF(SP所要量!$AU$4:$AU$1001,$AS417,SP所要量!O$4:O$1001)</f>
        <v>0</v>
      </c>
      <c r="P417" s="138">
        <f>SUMIF(SP所要量!$AU$4:$AU$1001,$AS417,SP所要量!P$4:P$1001)</f>
        <v>0</v>
      </c>
      <c r="Q417" s="138">
        <f>SUMIF(SP所要量!$AU$4:$AU$1001,$AS417,SP所要量!Q$4:Q$1001)</f>
        <v>0</v>
      </c>
      <c r="R417" s="138">
        <f>SUMIF(SP所要量!$AU$4:$AU$1001,$AS417,SP所要量!R$4:R$1001)</f>
        <v>0</v>
      </c>
      <c r="S417" s="138">
        <f>SUMIF(SP所要量!$AU$4:$AU$1001,$AS417,SP所要量!S$4:S$1001)</f>
        <v>0</v>
      </c>
      <c r="T417" s="138">
        <f>SUMIF(SP所要量!$AU$4:$AU$1001,$AS417,SP所要量!T$4:T$1001)</f>
        <v>0</v>
      </c>
      <c r="U417" s="138">
        <f>SUMIF(SP所要量!$AU$4:$AU$1001,$AS417,SP所要量!U$4:U$1001)</f>
        <v>0</v>
      </c>
      <c r="V417" s="138">
        <f>SUMIF(SP所要量!$AU$4:$AU$1001,$AS417,SP所要量!V$4:V$1001)</f>
        <v>0</v>
      </c>
      <c r="W417" s="138">
        <f>SUMIF(SP所要量!$AU$4:$AU$1001,$AS417,SP所要量!W$4:W$1001)</f>
        <v>0</v>
      </c>
      <c r="X417" s="138">
        <f>SUMIF(SP所要量!$AU$4:$AU$1001,$AS417,SP所要量!X$4:X$1001)</f>
        <v>0</v>
      </c>
      <c r="Y417" s="138">
        <f>SUMIF(SP所要量!$AU$4:$AU$1001,$AS417,SP所要量!Y$4:Y$1001)</f>
        <v>0</v>
      </c>
      <c r="Z417" s="138">
        <f>SUMIF(SP所要量!$AU$4:$AU$1001,$AS417,SP所要量!Z$4:Z$1001)</f>
        <v>0</v>
      </c>
      <c r="AA417" s="138">
        <f>SUMIF(SP所要量!$AU$4:$AU$1001,$AS417,SP所要量!AA$4:AA$1001)</f>
        <v>0</v>
      </c>
      <c r="AB417" s="138">
        <f>SUMIF(SP所要量!$AU$4:$AU$1001,$AS417,SP所要量!AB$4:AB$1001)</f>
        <v>0</v>
      </c>
      <c r="AC417" s="138">
        <f>SUMIF(SP所要量!$AU$4:$AU$1001,$AS417,SP所要量!AC$4:AC$1001)</f>
        <v>0</v>
      </c>
      <c r="AD417" s="138">
        <f>SUMIF(SP所要量!$AU$4:$AU$1001,$AS417,SP所要量!AD$4:AD$1001)</f>
        <v>0</v>
      </c>
      <c r="AE417" s="138">
        <f>SUMIF(SP所要量!$AU$4:$AU$1001,$AS417,SP所要量!AE$4:AE$1001)</f>
        <v>0</v>
      </c>
      <c r="AF417" s="138">
        <f>SUMIF(SP所要量!$AU$4:$AU$1001,$AS417,SP所要量!AF$4:AF$1001)</f>
        <v>0</v>
      </c>
      <c r="AG417" s="138">
        <f>SUMIF(SP所要量!$AU$4:$AU$1001,$AS417,SP所要量!AG$4:AG$1001)</f>
        <v>0</v>
      </c>
      <c r="AH417" s="138">
        <f>SUMIF(SP所要量!$AU$4:$AU$1001,$AS417,SP所要量!AH$4:AH$1001)</f>
        <v>0</v>
      </c>
      <c r="AI417" s="138">
        <f>SUMIF(SP所要量!$AU$4:$AU$1001,$AS417,SP所要量!AI$4:AI$1001)</f>
        <v>0</v>
      </c>
      <c r="AJ417" s="138">
        <f>SUMIF(SP所要量!$AU$4:$AU$1001,$AS417,SP所要量!AJ$4:AJ$1001)</f>
        <v>0</v>
      </c>
      <c r="AK417" s="138">
        <f>SUMIF(SP所要量!$AU$4:$AU$1001,$AS417,SP所要量!AK$4:AK$1001)</f>
        <v>0</v>
      </c>
      <c r="AL417" s="138">
        <f>SUMIF(SP所要量!$AU$4:$AU$1001,$AS417,SP所要量!AL$4:AL$1001)</f>
        <v>0</v>
      </c>
      <c r="AM417" s="139">
        <f>SUMIF(SP所要量!$AU$4:$AU$1001,$AS417,SP所要量!AM$4:AM$1001)</f>
        <v>0</v>
      </c>
      <c r="AS417" s="2" t="str">
        <f>IF($B416="CKD",0,$A416&amp;"_"&amp;"SP")</f>
        <v>50100MLF Y000XA_SP</v>
      </c>
      <c r="AT417" s="38"/>
      <c r="AU417" s="62"/>
      <c r="AW417" s="145"/>
      <c r="AX417" s="38"/>
      <c r="AY417" s="38"/>
      <c r="AZ417" s="38"/>
      <c r="BA417" s="38"/>
      <c r="BB417" s="38"/>
      <c r="BC417" s="38"/>
      <c r="BD417" s="38"/>
      <c r="BE417" s="38"/>
      <c r="BF417" s="38"/>
      <c r="BG417" s="38"/>
      <c r="BH417" s="38"/>
      <c r="BI417" s="38"/>
      <c r="BJ417" s="38"/>
      <c r="BK417" s="38"/>
      <c r="BL417" s="38"/>
      <c r="BM417" s="38"/>
      <c r="BN417" s="38"/>
      <c r="BO417" s="38"/>
      <c r="BP417" s="38"/>
      <c r="BQ417" s="38"/>
      <c r="BR417" s="38"/>
      <c r="BS417" s="38"/>
      <c r="BT417" s="38"/>
      <c r="BU417" s="38"/>
      <c r="BV417" s="38"/>
      <c r="BW417" s="38"/>
      <c r="BX417" s="38"/>
      <c r="BY417" s="38"/>
      <c r="BZ417" s="146"/>
      <c r="CB417" s="426">
        <f t="shared" si="915"/>
        <v>0</v>
      </c>
      <c r="CC417" s="273">
        <f t="shared" si="916"/>
        <v>0</v>
      </c>
      <c r="CD417" s="273">
        <f t="shared" si="917"/>
        <v>0</v>
      </c>
      <c r="CE417" s="274">
        <f t="shared" si="918"/>
        <v>0</v>
      </c>
      <c r="CG417" s="420">
        <v>0</v>
      </c>
      <c r="CH417" s="417">
        <v>0</v>
      </c>
      <c r="CI417" s="417">
        <v>0</v>
      </c>
      <c r="CJ417" s="421">
        <v>0</v>
      </c>
    </row>
    <row r="418" spans="1:88" x14ac:dyDescent="0.35">
      <c r="A418" s="119"/>
      <c r="B418" s="6"/>
      <c r="C418" s="120"/>
      <c r="D418" s="121"/>
      <c r="E418" s="115"/>
      <c r="F418" s="115"/>
      <c r="G418" s="116" t="s">
        <v>2131</v>
      </c>
      <c r="H418" s="117"/>
      <c r="I418" s="113">
        <f>SUM(K418:N418)</f>
        <v>0</v>
      </c>
      <c r="J418" s="126">
        <f>SUM(O418:AM418)</f>
        <v>0</v>
      </c>
      <c r="K418" s="113">
        <f t="shared" ref="K418:AM418" si="920">SUM(K416:K417)</f>
        <v>0</v>
      </c>
      <c r="L418" s="113">
        <f t="shared" si="920"/>
        <v>0</v>
      </c>
      <c r="M418" s="113">
        <f t="shared" si="920"/>
        <v>0</v>
      </c>
      <c r="N418" s="113">
        <f t="shared" si="920"/>
        <v>0</v>
      </c>
      <c r="O418" s="122">
        <f t="shared" si="920"/>
        <v>0</v>
      </c>
      <c r="P418" s="113">
        <f t="shared" si="920"/>
        <v>0</v>
      </c>
      <c r="Q418" s="113">
        <f t="shared" si="920"/>
        <v>0</v>
      </c>
      <c r="R418" s="113">
        <f t="shared" si="920"/>
        <v>0</v>
      </c>
      <c r="S418" s="113">
        <f t="shared" si="920"/>
        <v>0</v>
      </c>
      <c r="T418" s="113">
        <f t="shared" si="920"/>
        <v>0</v>
      </c>
      <c r="U418" s="113">
        <f t="shared" si="920"/>
        <v>0</v>
      </c>
      <c r="V418" s="113">
        <f t="shared" si="920"/>
        <v>0</v>
      </c>
      <c r="W418" s="113">
        <f t="shared" si="920"/>
        <v>0</v>
      </c>
      <c r="X418" s="113">
        <f t="shared" si="920"/>
        <v>0</v>
      </c>
      <c r="Y418" s="113">
        <f t="shared" si="920"/>
        <v>0</v>
      </c>
      <c r="Z418" s="113">
        <f t="shared" si="920"/>
        <v>0</v>
      </c>
      <c r="AA418" s="113">
        <f t="shared" si="920"/>
        <v>0</v>
      </c>
      <c r="AB418" s="113">
        <f t="shared" si="920"/>
        <v>0</v>
      </c>
      <c r="AC418" s="113">
        <f t="shared" si="920"/>
        <v>0</v>
      </c>
      <c r="AD418" s="113">
        <f t="shared" si="920"/>
        <v>0</v>
      </c>
      <c r="AE418" s="113">
        <f t="shared" si="920"/>
        <v>0</v>
      </c>
      <c r="AF418" s="113">
        <f t="shared" si="920"/>
        <v>0</v>
      </c>
      <c r="AG418" s="113">
        <f t="shared" si="920"/>
        <v>0</v>
      </c>
      <c r="AH418" s="113">
        <f t="shared" si="920"/>
        <v>0</v>
      </c>
      <c r="AI418" s="113">
        <f t="shared" si="920"/>
        <v>0</v>
      </c>
      <c r="AJ418" s="113">
        <f t="shared" si="920"/>
        <v>0</v>
      </c>
      <c r="AK418" s="113">
        <f t="shared" si="920"/>
        <v>0</v>
      </c>
      <c r="AL418" s="113">
        <f t="shared" si="920"/>
        <v>0</v>
      </c>
      <c r="AM418" s="118">
        <f t="shared" si="920"/>
        <v>0</v>
      </c>
      <c r="AS418" s="61"/>
      <c r="AT418" s="38"/>
      <c r="AU418" s="62"/>
      <c r="AW418" s="145"/>
      <c r="AX418" s="38"/>
      <c r="AY418" s="38"/>
      <c r="AZ418" s="38"/>
      <c r="BA418" s="38"/>
      <c r="BB418" s="38"/>
      <c r="BC418" s="38"/>
      <c r="BD418" s="38"/>
      <c r="BE418" s="38"/>
      <c r="BF418" s="38"/>
      <c r="BG418" s="38"/>
      <c r="BH418" s="38"/>
      <c r="BI418" s="38"/>
      <c r="BJ418" s="38"/>
      <c r="BK418" s="38"/>
      <c r="BL418" s="38"/>
      <c r="BM418" s="38"/>
      <c r="BN418" s="38"/>
      <c r="BO418" s="38"/>
      <c r="BP418" s="38"/>
      <c r="BQ418" s="38"/>
      <c r="BR418" s="38"/>
      <c r="BS418" s="38"/>
      <c r="BT418" s="38"/>
      <c r="BU418" s="38"/>
      <c r="BV418" s="38"/>
      <c r="BW418" s="38"/>
      <c r="BX418" s="38"/>
      <c r="BY418" s="38"/>
      <c r="BZ418" s="146"/>
      <c r="CB418" s="145"/>
      <c r="CC418" s="38"/>
      <c r="CD418" s="38"/>
      <c r="CE418" s="146"/>
      <c r="CG418" s="433">
        <v>0</v>
      </c>
      <c r="CH418" s="434">
        <v>0</v>
      </c>
      <c r="CI418" s="434">
        <v>0</v>
      </c>
      <c r="CJ418" s="435">
        <v>0</v>
      </c>
    </row>
    <row r="419" spans="1:88" x14ac:dyDescent="0.35">
      <c r="A419" s="48" t="s">
        <v>2088</v>
      </c>
      <c r="B419" s="6"/>
      <c r="C419" s="6"/>
      <c r="D419" s="22" t="s">
        <v>2058</v>
      </c>
      <c r="E419" s="304" t="s">
        <v>20</v>
      </c>
      <c r="F419" s="42"/>
      <c r="G419" s="25"/>
      <c r="H419" s="21"/>
      <c r="I419" s="26"/>
      <c r="J419" s="24">
        <f t="shared" ref="J419:J421" ca="1" si="921">SUM(K419:AM419)</f>
        <v>0</v>
      </c>
      <c r="K419" s="24">
        <f t="shared" ref="K419:AM419" ca="1" si="922">IF(AND($H419="優先L",$I419&gt;0),OFFSET(K418,0,$I419),0)</f>
        <v>0</v>
      </c>
      <c r="L419" s="24">
        <f t="shared" ca="1" si="922"/>
        <v>0</v>
      </c>
      <c r="M419" s="24">
        <f t="shared" ca="1" si="922"/>
        <v>0</v>
      </c>
      <c r="N419" s="24">
        <f t="shared" ca="1" si="922"/>
        <v>0</v>
      </c>
      <c r="O419" s="24">
        <f t="shared" ca="1" si="922"/>
        <v>0</v>
      </c>
      <c r="P419" s="24">
        <f t="shared" ca="1" si="922"/>
        <v>0</v>
      </c>
      <c r="Q419" s="24">
        <f t="shared" ca="1" si="922"/>
        <v>0</v>
      </c>
      <c r="R419" s="24">
        <f t="shared" ca="1" si="922"/>
        <v>0</v>
      </c>
      <c r="S419" s="24">
        <f t="shared" ca="1" si="922"/>
        <v>0</v>
      </c>
      <c r="T419" s="24">
        <f t="shared" ca="1" si="922"/>
        <v>0</v>
      </c>
      <c r="U419" s="24">
        <f t="shared" ca="1" si="922"/>
        <v>0</v>
      </c>
      <c r="V419" s="24">
        <f t="shared" ca="1" si="922"/>
        <v>0</v>
      </c>
      <c r="W419" s="24">
        <f t="shared" ca="1" si="922"/>
        <v>0</v>
      </c>
      <c r="X419" s="24">
        <f t="shared" ca="1" si="922"/>
        <v>0</v>
      </c>
      <c r="Y419" s="24">
        <f t="shared" ca="1" si="922"/>
        <v>0</v>
      </c>
      <c r="Z419" s="24">
        <f t="shared" ca="1" si="922"/>
        <v>0</v>
      </c>
      <c r="AA419" s="24">
        <f t="shared" ca="1" si="922"/>
        <v>0</v>
      </c>
      <c r="AB419" s="24">
        <f t="shared" ca="1" si="922"/>
        <v>0</v>
      </c>
      <c r="AC419" s="24">
        <f t="shared" ca="1" si="922"/>
        <v>0</v>
      </c>
      <c r="AD419" s="24">
        <f t="shared" ca="1" si="922"/>
        <v>0</v>
      </c>
      <c r="AE419" s="24">
        <f t="shared" ca="1" si="922"/>
        <v>0</v>
      </c>
      <c r="AF419" s="24">
        <f t="shared" ca="1" si="922"/>
        <v>0</v>
      </c>
      <c r="AG419" s="24">
        <f t="shared" ca="1" si="922"/>
        <v>0</v>
      </c>
      <c r="AH419" s="24">
        <f t="shared" ca="1" si="922"/>
        <v>0</v>
      </c>
      <c r="AI419" s="24">
        <f t="shared" ca="1" si="922"/>
        <v>0</v>
      </c>
      <c r="AJ419" s="24">
        <f t="shared" ca="1" si="922"/>
        <v>0</v>
      </c>
      <c r="AK419" s="24">
        <f t="shared" ca="1" si="922"/>
        <v>0</v>
      </c>
      <c r="AL419" s="24">
        <f t="shared" ca="1" si="922"/>
        <v>0</v>
      </c>
      <c r="AM419" s="49">
        <f t="shared" ca="1" si="922"/>
        <v>0</v>
      </c>
      <c r="AS419" s="61"/>
      <c r="AT419" s="5" t="str">
        <f t="shared" ref="AT419:AT481" si="923">IF(G419&gt;0,E419,"")</f>
        <v/>
      </c>
      <c r="AU419" s="62"/>
      <c r="AW419" s="145"/>
      <c r="AX419" s="38"/>
      <c r="AY419" s="38"/>
      <c r="AZ419" s="38"/>
      <c r="BA419" s="38"/>
      <c r="BB419" s="38"/>
      <c r="BC419" s="38"/>
      <c r="BD419" s="38"/>
      <c r="BE419" s="38"/>
      <c r="BF419" s="38"/>
      <c r="BG419" s="38"/>
      <c r="BH419" s="38"/>
      <c r="BI419" s="38"/>
      <c r="BJ419" s="38"/>
      <c r="BK419" s="38"/>
      <c r="BL419" s="38"/>
      <c r="BM419" s="38"/>
      <c r="BN419" s="38"/>
      <c r="BO419" s="38"/>
      <c r="BP419" s="38"/>
      <c r="BQ419" s="38"/>
      <c r="BR419" s="38"/>
      <c r="BS419" s="38"/>
      <c r="BT419" s="38"/>
      <c r="BU419" s="38"/>
      <c r="BV419" s="38"/>
      <c r="BW419" s="38"/>
      <c r="BX419" s="38"/>
      <c r="BY419" s="38"/>
      <c r="BZ419" s="146"/>
      <c r="CB419" s="145"/>
      <c r="CC419" s="38"/>
      <c r="CD419" s="38"/>
      <c r="CE419" s="146"/>
      <c r="CG419" s="433">
        <v>0</v>
      </c>
      <c r="CH419" s="434">
        <v>0</v>
      </c>
      <c r="CI419" s="434">
        <v>0</v>
      </c>
      <c r="CJ419" s="435">
        <v>0</v>
      </c>
    </row>
    <row r="420" spans="1:88" x14ac:dyDescent="0.35">
      <c r="A420" s="50" t="str">
        <f>MID(A416,1,5)</f>
        <v>50100</v>
      </c>
      <c r="B420" s="6"/>
      <c r="C420" s="6"/>
      <c r="D420" s="6"/>
      <c r="E420" s="304" t="s">
        <v>78</v>
      </c>
      <c r="F420" s="42"/>
      <c r="G420" s="25">
        <v>136</v>
      </c>
      <c r="H420" s="21" t="s">
        <v>2052</v>
      </c>
      <c r="I420" s="26">
        <v>1</v>
      </c>
      <c r="J420" s="24">
        <f t="shared" ca="1" si="921"/>
        <v>0</v>
      </c>
      <c r="K420" s="24">
        <f t="shared" ref="K420:AM420" ca="1" si="924">IF(AND($H420="優先L",$I420&gt;0),OFFSET(K418,0,$I420),0)</f>
        <v>0</v>
      </c>
      <c r="L420" s="24">
        <f t="shared" ca="1" si="924"/>
        <v>0</v>
      </c>
      <c r="M420" s="24">
        <f t="shared" ca="1" si="924"/>
        <v>0</v>
      </c>
      <c r="N420" s="24">
        <f t="shared" ca="1" si="924"/>
        <v>0</v>
      </c>
      <c r="O420" s="24">
        <f t="shared" ca="1" si="924"/>
        <v>0</v>
      </c>
      <c r="P420" s="24">
        <f t="shared" ca="1" si="924"/>
        <v>0</v>
      </c>
      <c r="Q420" s="24">
        <f t="shared" ca="1" si="924"/>
        <v>0</v>
      </c>
      <c r="R420" s="24">
        <f t="shared" ca="1" si="924"/>
        <v>0</v>
      </c>
      <c r="S420" s="24">
        <f t="shared" ca="1" si="924"/>
        <v>0</v>
      </c>
      <c r="T420" s="24">
        <f t="shared" ca="1" si="924"/>
        <v>0</v>
      </c>
      <c r="U420" s="24">
        <f t="shared" ca="1" si="924"/>
        <v>0</v>
      </c>
      <c r="V420" s="24">
        <f t="shared" ca="1" si="924"/>
        <v>0</v>
      </c>
      <c r="W420" s="24">
        <f t="shared" ca="1" si="924"/>
        <v>0</v>
      </c>
      <c r="X420" s="24">
        <f t="shared" ca="1" si="924"/>
        <v>0</v>
      </c>
      <c r="Y420" s="24">
        <f t="shared" ca="1" si="924"/>
        <v>0</v>
      </c>
      <c r="Z420" s="24">
        <f t="shared" ca="1" si="924"/>
        <v>0</v>
      </c>
      <c r="AA420" s="24">
        <f t="shared" ca="1" si="924"/>
        <v>0</v>
      </c>
      <c r="AB420" s="24">
        <f t="shared" ca="1" si="924"/>
        <v>0</v>
      </c>
      <c r="AC420" s="24">
        <f t="shared" ca="1" si="924"/>
        <v>0</v>
      </c>
      <c r="AD420" s="24">
        <f t="shared" ca="1" si="924"/>
        <v>0</v>
      </c>
      <c r="AE420" s="24">
        <f t="shared" ca="1" si="924"/>
        <v>0</v>
      </c>
      <c r="AF420" s="24">
        <f t="shared" ca="1" si="924"/>
        <v>0</v>
      </c>
      <c r="AG420" s="24">
        <f t="shared" ca="1" si="924"/>
        <v>0</v>
      </c>
      <c r="AH420" s="24">
        <f t="shared" ca="1" si="924"/>
        <v>0</v>
      </c>
      <c r="AI420" s="24">
        <f t="shared" ca="1" si="924"/>
        <v>0</v>
      </c>
      <c r="AJ420" s="24">
        <f t="shared" ca="1" si="924"/>
        <v>0</v>
      </c>
      <c r="AK420" s="24">
        <f t="shared" ca="1" si="924"/>
        <v>0</v>
      </c>
      <c r="AL420" s="24">
        <f t="shared" ca="1" si="924"/>
        <v>0</v>
      </c>
      <c r="AM420" s="49">
        <f t="shared" ca="1" si="924"/>
        <v>0</v>
      </c>
      <c r="AS420" s="61"/>
      <c r="AT420" s="6" t="str">
        <f t="shared" si="923"/>
        <v>溶接1</v>
      </c>
      <c r="AU420" s="62"/>
      <c r="AW420" s="145"/>
      <c r="AX420" s="38"/>
      <c r="AY420" s="38"/>
      <c r="AZ420" s="38"/>
      <c r="BA420" s="38"/>
      <c r="BB420" s="38"/>
      <c r="BC420" s="38"/>
      <c r="BD420" s="38"/>
      <c r="BE420" s="38"/>
      <c r="BF420" s="38"/>
      <c r="BG420" s="38"/>
      <c r="BH420" s="38"/>
      <c r="BI420" s="38"/>
      <c r="BJ420" s="38"/>
      <c r="BK420" s="38"/>
      <c r="BL420" s="38"/>
      <c r="BM420" s="38"/>
      <c r="BN420" s="38"/>
      <c r="BO420" s="38"/>
      <c r="BP420" s="38"/>
      <c r="BQ420" s="38"/>
      <c r="BR420" s="38"/>
      <c r="BS420" s="38"/>
      <c r="BT420" s="38"/>
      <c r="BU420" s="38"/>
      <c r="BV420" s="38"/>
      <c r="BW420" s="38"/>
      <c r="BX420" s="38"/>
      <c r="BY420" s="38"/>
      <c r="BZ420" s="146"/>
      <c r="CB420" s="145"/>
      <c r="CC420" s="38"/>
      <c r="CD420" s="38"/>
      <c r="CE420" s="146"/>
      <c r="CG420" s="433">
        <v>0</v>
      </c>
      <c r="CH420" s="434">
        <v>0</v>
      </c>
      <c r="CI420" s="434">
        <v>0</v>
      </c>
      <c r="CJ420" s="435">
        <v>0</v>
      </c>
    </row>
    <row r="421" spans="1:88" x14ac:dyDescent="0.35">
      <c r="A421" s="50" t="str">
        <f>MID(A416,6,3)&amp;"-"&amp;MID(A416,10,4)</f>
        <v>MLF-Y000</v>
      </c>
      <c r="B421" s="6"/>
      <c r="C421" s="6"/>
      <c r="D421" s="7"/>
      <c r="E421" s="304" t="s">
        <v>79</v>
      </c>
      <c r="F421" s="42"/>
      <c r="G421" s="25"/>
      <c r="H421" s="21"/>
      <c r="I421" s="26"/>
      <c r="J421" s="24">
        <f t="shared" ca="1" si="921"/>
        <v>0</v>
      </c>
      <c r="K421" s="24">
        <f t="shared" ref="K421:AM421" ca="1" si="925">IF(AND($H421="優先L",$I421&gt;0),OFFSET(K418,0,$I421),0)</f>
        <v>0</v>
      </c>
      <c r="L421" s="24">
        <f t="shared" ca="1" si="925"/>
        <v>0</v>
      </c>
      <c r="M421" s="24">
        <f t="shared" ca="1" si="925"/>
        <v>0</v>
      </c>
      <c r="N421" s="24">
        <f t="shared" ca="1" si="925"/>
        <v>0</v>
      </c>
      <c r="O421" s="24">
        <f t="shared" ca="1" si="925"/>
        <v>0</v>
      </c>
      <c r="P421" s="24">
        <f t="shared" ca="1" si="925"/>
        <v>0</v>
      </c>
      <c r="Q421" s="24">
        <f t="shared" ca="1" si="925"/>
        <v>0</v>
      </c>
      <c r="R421" s="24">
        <f t="shared" ca="1" si="925"/>
        <v>0</v>
      </c>
      <c r="S421" s="24">
        <f t="shared" ca="1" si="925"/>
        <v>0</v>
      </c>
      <c r="T421" s="24">
        <f t="shared" ca="1" si="925"/>
        <v>0</v>
      </c>
      <c r="U421" s="24">
        <f t="shared" ca="1" si="925"/>
        <v>0</v>
      </c>
      <c r="V421" s="24">
        <f t="shared" ca="1" si="925"/>
        <v>0</v>
      </c>
      <c r="W421" s="24">
        <f t="shared" ca="1" si="925"/>
        <v>0</v>
      </c>
      <c r="X421" s="24">
        <f t="shared" ca="1" si="925"/>
        <v>0</v>
      </c>
      <c r="Y421" s="24">
        <f t="shared" ca="1" si="925"/>
        <v>0</v>
      </c>
      <c r="Z421" s="24">
        <f t="shared" ca="1" si="925"/>
        <v>0</v>
      </c>
      <c r="AA421" s="24">
        <f t="shared" ca="1" si="925"/>
        <v>0</v>
      </c>
      <c r="AB421" s="24">
        <f t="shared" ca="1" si="925"/>
        <v>0</v>
      </c>
      <c r="AC421" s="24">
        <f t="shared" ca="1" si="925"/>
        <v>0</v>
      </c>
      <c r="AD421" s="24">
        <f t="shared" ca="1" si="925"/>
        <v>0</v>
      </c>
      <c r="AE421" s="24">
        <f t="shared" ca="1" si="925"/>
        <v>0</v>
      </c>
      <c r="AF421" s="24">
        <f t="shared" ca="1" si="925"/>
        <v>0</v>
      </c>
      <c r="AG421" s="24">
        <f t="shared" ca="1" si="925"/>
        <v>0</v>
      </c>
      <c r="AH421" s="24">
        <f t="shared" ca="1" si="925"/>
        <v>0</v>
      </c>
      <c r="AI421" s="24">
        <f t="shared" ca="1" si="925"/>
        <v>0</v>
      </c>
      <c r="AJ421" s="24">
        <f t="shared" ca="1" si="925"/>
        <v>0</v>
      </c>
      <c r="AK421" s="24">
        <f t="shared" ca="1" si="925"/>
        <v>0</v>
      </c>
      <c r="AL421" s="24">
        <f t="shared" ca="1" si="925"/>
        <v>0</v>
      </c>
      <c r="AM421" s="49">
        <f t="shared" ca="1" si="925"/>
        <v>0</v>
      </c>
      <c r="AS421" s="61"/>
      <c r="AT421" s="7" t="str">
        <f t="shared" si="923"/>
        <v/>
      </c>
      <c r="AU421" s="62"/>
      <c r="AW421" s="145"/>
      <c r="AX421" s="38"/>
      <c r="AY421" s="38"/>
      <c r="AZ421" s="38"/>
      <c r="BA421" s="38"/>
      <c r="BB421" s="38"/>
      <c r="BC421" s="38"/>
      <c r="BD421" s="38"/>
      <c r="BE421" s="38"/>
      <c r="BF421" s="38"/>
      <c r="BG421" s="38"/>
      <c r="BH421" s="38"/>
      <c r="BI421" s="38"/>
      <c r="BJ421" s="38"/>
      <c r="BK421" s="38"/>
      <c r="BL421" s="38"/>
      <c r="BM421" s="38"/>
      <c r="BN421" s="38"/>
      <c r="BO421" s="38"/>
      <c r="BP421" s="38"/>
      <c r="BQ421" s="38"/>
      <c r="BR421" s="38"/>
      <c r="BS421" s="38"/>
      <c r="BT421" s="38"/>
      <c r="BU421" s="38"/>
      <c r="BV421" s="38"/>
      <c r="BW421" s="38"/>
      <c r="BX421" s="38"/>
      <c r="BY421" s="38"/>
      <c r="BZ421" s="146"/>
      <c r="CB421" s="145"/>
      <c r="CC421" s="38"/>
      <c r="CD421" s="38"/>
      <c r="CE421" s="146"/>
      <c r="CG421" s="433">
        <v>0</v>
      </c>
      <c r="CH421" s="434">
        <v>0</v>
      </c>
      <c r="CI421" s="434">
        <v>0</v>
      </c>
      <c r="CJ421" s="435">
        <v>0</v>
      </c>
    </row>
    <row r="422" spans="1:88" x14ac:dyDescent="0.35">
      <c r="A422" s="48"/>
      <c r="B422" s="6"/>
      <c r="C422" s="6"/>
      <c r="D422" s="22" t="s">
        <v>2132</v>
      </c>
      <c r="E422" s="2" t="str">
        <f>E419</f>
        <v>MC</v>
      </c>
      <c r="F422" s="5"/>
      <c r="G422" s="5"/>
      <c r="H422" s="27"/>
      <c r="I422" s="5"/>
      <c r="J422" s="550">
        <f>SUM(K422:AM424)</f>
        <v>0</v>
      </c>
      <c r="K422" s="29"/>
      <c r="L422" s="29"/>
      <c r="M422" s="29"/>
      <c r="N422" s="29"/>
      <c r="O422" s="29"/>
      <c r="P422" s="29"/>
      <c r="Q422" s="29"/>
      <c r="R422" s="29"/>
      <c r="S422" s="29"/>
      <c r="T422" s="29"/>
      <c r="U422" s="29"/>
      <c r="V422" s="29"/>
      <c r="W422" s="29"/>
      <c r="X422" s="29"/>
      <c r="Y422" s="29"/>
      <c r="Z422" s="29"/>
      <c r="AA422" s="29"/>
      <c r="AB422" s="29"/>
      <c r="AC422" s="29"/>
      <c r="AD422" s="29"/>
      <c r="AE422" s="29"/>
      <c r="AF422" s="29"/>
      <c r="AG422" s="29"/>
      <c r="AH422" s="29"/>
      <c r="AI422" s="29"/>
      <c r="AJ422" s="29"/>
      <c r="AK422" s="29"/>
      <c r="AL422" s="29"/>
      <c r="AM422" s="51"/>
      <c r="AS422" s="61"/>
      <c r="AT422" s="38"/>
      <c r="AU422" s="62"/>
      <c r="AW422" s="145"/>
      <c r="AX422" s="38"/>
      <c r="AY422" s="38"/>
      <c r="AZ422" s="38"/>
      <c r="BA422" s="38"/>
      <c r="BB422" s="38"/>
      <c r="BC422" s="38"/>
      <c r="BD422" s="38"/>
      <c r="BE422" s="38"/>
      <c r="BF422" s="38"/>
      <c r="BG422" s="38"/>
      <c r="BH422" s="38"/>
      <c r="BI422" s="38"/>
      <c r="BJ422" s="38"/>
      <c r="BK422" s="38"/>
      <c r="BL422" s="38"/>
      <c r="BM422" s="38"/>
      <c r="BN422" s="38"/>
      <c r="BO422" s="38"/>
      <c r="BP422" s="38"/>
      <c r="BQ422" s="38"/>
      <c r="BR422" s="38"/>
      <c r="BS422" s="38"/>
      <c r="BT422" s="38"/>
      <c r="BU422" s="38"/>
      <c r="BV422" s="38"/>
      <c r="BW422" s="38"/>
      <c r="BX422" s="38"/>
      <c r="BY422" s="38"/>
      <c r="BZ422" s="146"/>
      <c r="CB422" s="145"/>
      <c r="CC422" s="38"/>
      <c r="CD422" s="38"/>
      <c r="CE422" s="146"/>
      <c r="CG422" s="430"/>
      <c r="CH422" s="9"/>
      <c r="CI422" s="9"/>
      <c r="CJ422" s="431"/>
    </row>
    <row r="423" spans="1:88" x14ac:dyDescent="0.35">
      <c r="A423" s="48"/>
      <c r="B423" s="7"/>
      <c r="C423" s="7"/>
      <c r="D423" s="444" t="s">
        <v>2376</v>
      </c>
      <c r="E423" s="2" t="str">
        <f>E420</f>
        <v>溶接1</v>
      </c>
      <c r="F423" s="6"/>
      <c r="G423" s="6"/>
      <c r="H423" s="27" t="s">
        <v>2055</v>
      </c>
      <c r="I423" s="6"/>
      <c r="J423" s="551"/>
      <c r="K423" s="30"/>
      <c r="L423" s="30"/>
      <c r="M423" s="30"/>
      <c r="N423" s="30"/>
      <c r="O423" s="30"/>
      <c r="P423" s="30"/>
      <c r="Q423" s="30"/>
      <c r="R423" s="30"/>
      <c r="S423" s="30"/>
      <c r="T423" s="30"/>
      <c r="U423" s="30"/>
      <c r="V423" s="30"/>
      <c r="W423" s="30"/>
      <c r="X423" s="30"/>
      <c r="Y423" s="30"/>
      <c r="Z423" s="30"/>
      <c r="AA423" s="30"/>
      <c r="AB423" s="30"/>
      <c r="AC423" s="30"/>
      <c r="AD423" s="30"/>
      <c r="AE423" s="30"/>
      <c r="AF423" s="30"/>
      <c r="AG423" s="30"/>
      <c r="AH423" s="30"/>
      <c r="AI423" s="30"/>
      <c r="AJ423" s="30"/>
      <c r="AK423" s="30"/>
      <c r="AL423" s="30"/>
      <c r="AM423" s="52"/>
      <c r="AS423" s="61"/>
      <c r="AT423" s="38"/>
      <c r="AU423" s="62"/>
      <c r="AW423" s="145"/>
      <c r="AX423" s="38"/>
      <c r="AY423" s="38"/>
      <c r="AZ423" s="38"/>
      <c r="BA423" s="38"/>
      <c r="BB423" s="38"/>
      <c r="BC423" s="38"/>
      <c r="BD423" s="38"/>
      <c r="BE423" s="38"/>
      <c r="BF423" s="38"/>
      <c r="BG423" s="38"/>
      <c r="BH423" s="38"/>
      <c r="BI423" s="38"/>
      <c r="BJ423" s="38"/>
      <c r="BK423" s="38"/>
      <c r="BL423" s="38"/>
      <c r="BM423" s="38"/>
      <c r="BN423" s="38"/>
      <c r="BO423" s="38"/>
      <c r="BP423" s="38"/>
      <c r="BQ423" s="38"/>
      <c r="BR423" s="38"/>
      <c r="BS423" s="38"/>
      <c r="BT423" s="38"/>
      <c r="BU423" s="38"/>
      <c r="BV423" s="38"/>
      <c r="BW423" s="38"/>
      <c r="BX423" s="38"/>
      <c r="BY423" s="38"/>
      <c r="BZ423" s="146"/>
      <c r="CB423" s="145"/>
      <c r="CC423" s="38"/>
      <c r="CD423" s="38"/>
      <c r="CE423" s="146"/>
      <c r="CG423" s="430"/>
      <c r="CH423" s="9"/>
      <c r="CI423" s="9"/>
      <c r="CJ423" s="431"/>
    </row>
    <row r="424" spans="1:88" x14ac:dyDescent="0.35">
      <c r="A424" s="399">
        <f>COUNTIF(AT419:AT421,B424)</f>
        <v>0</v>
      </c>
      <c r="B424" s="308" t="str">
        <f>設定!$F$4</f>
        <v>MC</v>
      </c>
      <c r="C424" s="308" t="str">
        <f>IF(COUNTIF('PLAN-MC'!$AO$6:$AO$117,B424&amp;"_"&amp;A416&amp;"_"&amp;B416)&gt;0,"計画コード有",IF(COUNTIF('PLAN-MC'!$AO$6:$AO$117,B424&amp;"_"&amp;A416&amp;"_"&amp;B416)&gt;1,"ﾀﾞﾌﾞﾘ有","未反映"))</f>
        <v>未反映</v>
      </c>
      <c r="D424" s="7"/>
      <c r="E424" s="2" t="str">
        <f>E421</f>
        <v>マルチ</v>
      </c>
      <c r="F424" s="7"/>
      <c r="G424" s="7"/>
      <c r="H424" s="27"/>
      <c r="I424" s="7"/>
      <c r="J424" s="552"/>
      <c r="K424" s="31"/>
      <c r="L424" s="31"/>
      <c r="M424" s="31"/>
      <c r="N424" s="31"/>
      <c r="O424" s="31"/>
      <c r="P424" s="31"/>
      <c r="Q424" s="31"/>
      <c r="R424" s="31"/>
      <c r="S424" s="31"/>
      <c r="T424" s="31"/>
      <c r="U424" s="31"/>
      <c r="V424" s="31"/>
      <c r="W424" s="31"/>
      <c r="X424" s="31"/>
      <c r="Y424" s="31"/>
      <c r="Z424" s="31"/>
      <c r="AA424" s="31"/>
      <c r="AB424" s="31"/>
      <c r="AC424" s="31"/>
      <c r="AD424" s="31"/>
      <c r="AE424" s="31"/>
      <c r="AF424" s="31"/>
      <c r="AG424" s="31"/>
      <c r="AH424" s="31"/>
      <c r="AI424" s="31"/>
      <c r="AJ424" s="31"/>
      <c r="AK424" s="31"/>
      <c r="AL424" s="31"/>
      <c r="AM424" s="53"/>
      <c r="AS424" s="61"/>
      <c r="AT424" s="38"/>
      <c r="AU424" s="62"/>
      <c r="AW424" s="145"/>
      <c r="AX424" s="38"/>
      <c r="AY424" s="38"/>
      <c r="AZ424" s="38"/>
      <c r="BA424" s="38"/>
      <c r="BB424" s="38"/>
      <c r="BC424" s="38"/>
      <c r="BD424" s="38"/>
      <c r="BE424" s="38"/>
      <c r="BF424" s="38"/>
      <c r="BG424" s="38"/>
      <c r="BH424" s="38"/>
      <c r="BI424" s="38"/>
      <c r="BJ424" s="38"/>
      <c r="BK424" s="38"/>
      <c r="BL424" s="38"/>
      <c r="BM424" s="38"/>
      <c r="BN424" s="38"/>
      <c r="BO424" s="38"/>
      <c r="BP424" s="38"/>
      <c r="BQ424" s="38"/>
      <c r="BR424" s="38"/>
      <c r="BS424" s="38"/>
      <c r="BT424" s="38"/>
      <c r="BU424" s="38"/>
      <c r="BV424" s="38"/>
      <c r="BW424" s="38"/>
      <c r="BX424" s="38"/>
      <c r="BY424" s="38"/>
      <c r="BZ424" s="146"/>
      <c r="CB424" s="145"/>
      <c r="CC424" s="38"/>
      <c r="CD424" s="38"/>
      <c r="CE424" s="146"/>
      <c r="CG424" s="430"/>
      <c r="CH424" s="9"/>
      <c r="CI424" s="9"/>
      <c r="CJ424" s="431"/>
    </row>
    <row r="425" spans="1:88" x14ac:dyDescent="0.35">
      <c r="A425" s="399">
        <f>COUNTIF(AT419:AT421,B425)</f>
        <v>1</v>
      </c>
      <c r="B425" s="308" t="str">
        <f>設定!$F$5</f>
        <v>溶接1</v>
      </c>
      <c r="C425" s="308" t="str">
        <f>IF(COUNTIF('PLAN-溶接1'!$AO$6:$AO$108,B425&amp;"_"&amp;A416&amp;"_"&amp;B416)&gt;0,"計画コード有",IF(COUNTIF('PLAN-溶接1'!$AO$6:$AO$108,B425&amp;"_"&amp;A416&amp;"_"&amp;B416)&gt;1,"ﾀﾞﾌﾞﾘ有","未反映"))</f>
        <v>計画コード有</v>
      </c>
      <c r="D425" s="22" t="s">
        <v>2133</v>
      </c>
      <c r="E425" s="2" t="str">
        <f>E419</f>
        <v>MC</v>
      </c>
      <c r="F425" s="5"/>
      <c r="G425" s="5"/>
      <c r="H425" s="27"/>
      <c r="I425" s="5"/>
      <c r="J425" s="32">
        <f t="shared" ref="J425:J430" si="926">SUM(K425:AM425)</f>
        <v>0</v>
      </c>
      <c r="K425" s="441">
        <f>CB425</f>
        <v>0</v>
      </c>
      <c r="L425" s="441">
        <f t="shared" ref="L425:L427" si="927">CC425</f>
        <v>0</v>
      </c>
      <c r="M425" s="441">
        <f t="shared" ref="M425:M427" si="928">CD425</f>
        <v>0</v>
      </c>
      <c r="N425" s="441">
        <f t="shared" ref="N425:N427" si="929">CE425</f>
        <v>0</v>
      </c>
      <c r="O425" s="29"/>
      <c r="P425" s="29"/>
      <c r="Q425" s="29"/>
      <c r="R425" s="29"/>
      <c r="S425" s="29"/>
      <c r="T425" s="29"/>
      <c r="U425" s="29"/>
      <c r="V425" s="29"/>
      <c r="W425" s="29"/>
      <c r="X425" s="29"/>
      <c r="Y425" s="29"/>
      <c r="Z425" s="29"/>
      <c r="AA425" s="29"/>
      <c r="AB425" s="29"/>
      <c r="AC425" s="29"/>
      <c r="AD425" s="29"/>
      <c r="AE425" s="29"/>
      <c r="AF425" s="29"/>
      <c r="AG425" s="29"/>
      <c r="AH425" s="29"/>
      <c r="AI425" s="29"/>
      <c r="AJ425" s="29"/>
      <c r="AK425" s="29"/>
      <c r="AL425" s="29"/>
      <c r="AM425" s="51"/>
      <c r="AS425" s="61"/>
      <c r="AT425" s="38"/>
      <c r="AU425" s="62"/>
      <c r="AW425" s="145"/>
      <c r="AX425" s="38"/>
      <c r="AY425" s="38"/>
      <c r="AZ425" s="38"/>
      <c r="BA425" s="38"/>
      <c r="BB425" s="38"/>
      <c r="BC425" s="38"/>
      <c r="BD425" s="38"/>
      <c r="BE425" s="38"/>
      <c r="BF425" s="38"/>
      <c r="BG425" s="38"/>
      <c r="BH425" s="38"/>
      <c r="BI425" s="38"/>
      <c r="BJ425" s="38"/>
      <c r="BK425" s="38"/>
      <c r="BL425" s="38"/>
      <c r="BM425" s="38"/>
      <c r="BN425" s="38"/>
      <c r="BO425" s="38"/>
      <c r="BP425" s="38"/>
      <c r="BQ425" s="38"/>
      <c r="BR425" s="38"/>
      <c r="BS425" s="38"/>
      <c r="BT425" s="38"/>
      <c r="BU425" s="38"/>
      <c r="BV425" s="38"/>
      <c r="BW425" s="38"/>
      <c r="BX425" s="38"/>
      <c r="BY425" s="38"/>
      <c r="BZ425" s="146"/>
      <c r="CB425" s="427">
        <f t="shared" ref="CB425:CB427" si="930">CG422+CG425</f>
        <v>0</v>
      </c>
      <c r="CC425" s="428">
        <f t="shared" ref="CC425:CC427" si="931">CH422+CH425</f>
        <v>0</v>
      </c>
      <c r="CD425" s="428">
        <f t="shared" ref="CD425:CD427" si="932">CI422+CI425</f>
        <v>0</v>
      </c>
      <c r="CE425" s="429">
        <f t="shared" ref="CE425:CE427" si="933">CJ422+CJ425</f>
        <v>0</v>
      </c>
      <c r="CG425" s="430"/>
      <c r="CH425" s="9"/>
      <c r="CI425" s="9"/>
      <c r="CJ425" s="431"/>
    </row>
    <row r="426" spans="1:88" x14ac:dyDescent="0.35">
      <c r="A426" s="399">
        <f>COUNTIF(AT419:AT421,B426)</f>
        <v>0</v>
      </c>
      <c r="B426" s="308" t="str">
        <f>設定!$F$6</f>
        <v>マルチ</v>
      </c>
      <c r="C426" s="308" t="str">
        <f>IF(COUNTIF('PLAN-マルチ'!$AO$29:$AO$125,B426&amp;"_"&amp;A416&amp;"_"&amp;B416)&gt;0,"計画コード有",IF(COUNTIF('PLAN-マルチ'!$AO$29:$AO$125,B426&amp;"_"&amp;A416&amp;"_"&amp;B416)&gt;1,"ﾀﾞﾌﾞﾘ有","未反映"))</f>
        <v>未反映</v>
      </c>
      <c r="D426" s="445" t="s">
        <v>2377</v>
      </c>
      <c r="E426" s="2" t="str">
        <f>E420</f>
        <v>溶接1</v>
      </c>
      <c r="F426" s="6"/>
      <c r="G426" s="6"/>
      <c r="H426" s="27" t="s">
        <v>2055</v>
      </c>
      <c r="I426" s="6"/>
      <c r="J426" s="33">
        <f t="shared" si="926"/>
        <v>0</v>
      </c>
      <c r="K426" s="442">
        <f t="shared" ref="K426:K427" si="934">CB426</f>
        <v>0</v>
      </c>
      <c r="L426" s="442">
        <f t="shared" si="927"/>
        <v>0</v>
      </c>
      <c r="M426" s="442">
        <f t="shared" si="928"/>
        <v>0</v>
      </c>
      <c r="N426" s="442">
        <f t="shared" si="929"/>
        <v>0</v>
      </c>
      <c r="O426" s="30"/>
      <c r="P426" s="30"/>
      <c r="Q426" s="30"/>
      <c r="R426" s="30"/>
      <c r="S426" s="30"/>
      <c r="T426" s="30"/>
      <c r="U426" s="30"/>
      <c r="V426" s="30"/>
      <c r="W426" s="30"/>
      <c r="X426" s="30"/>
      <c r="Y426" s="30"/>
      <c r="Z426" s="30"/>
      <c r="AA426" s="30"/>
      <c r="AB426" s="30"/>
      <c r="AC426" s="30"/>
      <c r="AD426" s="30"/>
      <c r="AE426" s="30"/>
      <c r="AF426" s="30"/>
      <c r="AG426" s="30"/>
      <c r="AH426" s="30"/>
      <c r="AI426" s="30"/>
      <c r="AJ426" s="30"/>
      <c r="AK426" s="30"/>
      <c r="AL426" s="30"/>
      <c r="AM426" s="52"/>
      <c r="AS426" s="61"/>
      <c r="AT426" s="38"/>
      <c r="AU426" s="62"/>
      <c r="AW426" s="145"/>
      <c r="AX426" s="38"/>
      <c r="AY426" s="38"/>
      <c r="AZ426" s="38"/>
      <c r="BA426" s="38"/>
      <c r="BB426" s="38"/>
      <c r="BC426" s="38"/>
      <c r="BD426" s="38"/>
      <c r="BE426" s="38"/>
      <c r="BF426" s="38"/>
      <c r="BG426" s="38"/>
      <c r="BH426" s="38"/>
      <c r="BI426" s="38"/>
      <c r="BJ426" s="38"/>
      <c r="BK426" s="38"/>
      <c r="BL426" s="38"/>
      <c r="BM426" s="38"/>
      <c r="BN426" s="38"/>
      <c r="BO426" s="38"/>
      <c r="BP426" s="38"/>
      <c r="BQ426" s="38"/>
      <c r="BR426" s="38"/>
      <c r="BS426" s="38"/>
      <c r="BT426" s="38"/>
      <c r="BU426" s="38"/>
      <c r="BV426" s="38"/>
      <c r="BW426" s="38"/>
      <c r="BX426" s="38"/>
      <c r="BY426" s="38"/>
      <c r="BZ426" s="146"/>
      <c r="CB426" s="427">
        <f t="shared" si="930"/>
        <v>0</v>
      </c>
      <c r="CC426" s="428">
        <f t="shared" si="931"/>
        <v>0</v>
      </c>
      <c r="CD426" s="428">
        <f t="shared" si="932"/>
        <v>0</v>
      </c>
      <c r="CE426" s="429">
        <f t="shared" si="933"/>
        <v>0</v>
      </c>
      <c r="CG426" s="430"/>
      <c r="CH426" s="9"/>
      <c r="CI426" s="9"/>
      <c r="CJ426" s="431"/>
    </row>
    <row r="427" spans="1:88" x14ac:dyDescent="0.35">
      <c r="A427" s="399">
        <f>COUNTIF(AT419:AT421,B427)</f>
        <v>0</v>
      </c>
      <c r="B427" s="308" t="str">
        <f>設定!$F$7</f>
        <v>50号機</v>
      </c>
      <c r="C427" s="308" t="str">
        <f>IF(COUNTIF('PLAN-SUB'!$AO$6:$AO$87,B427&amp;"_"&amp;A416&amp;"_"&amp;B416)&gt;0,"計画コード有",IF(COUNTIF('PLAN-SUB'!$AO$6:$AO$87,B427&amp;"_"&amp;A416&amp;"_"&amp;B416)&gt;1,"ﾀﾞﾌﾞﾘ有","未反映"))</f>
        <v>未反映</v>
      </c>
      <c r="D427" s="7"/>
      <c r="E427" s="2" t="str">
        <f>E421</f>
        <v>マルチ</v>
      </c>
      <c r="F427" s="7"/>
      <c r="G427" s="7"/>
      <c r="H427" s="27"/>
      <c r="I427" s="7"/>
      <c r="J427" s="34">
        <f t="shared" si="926"/>
        <v>0</v>
      </c>
      <c r="K427" s="443">
        <f t="shared" si="934"/>
        <v>0</v>
      </c>
      <c r="L427" s="443">
        <f t="shared" si="927"/>
        <v>0</v>
      </c>
      <c r="M427" s="443">
        <f t="shared" si="928"/>
        <v>0</v>
      </c>
      <c r="N427" s="443">
        <f t="shared" si="929"/>
        <v>0</v>
      </c>
      <c r="O427" s="31"/>
      <c r="P427" s="31"/>
      <c r="Q427" s="31"/>
      <c r="R427" s="31"/>
      <c r="S427" s="31"/>
      <c r="T427" s="31"/>
      <c r="U427" s="31"/>
      <c r="V427" s="31"/>
      <c r="W427" s="31"/>
      <c r="X427" s="31"/>
      <c r="Y427" s="31"/>
      <c r="Z427" s="31"/>
      <c r="AA427" s="31"/>
      <c r="AB427" s="31"/>
      <c r="AC427" s="31"/>
      <c r="AD427" s="31"/>
      <c r="AE427" s="31"/>
      <c r="AF427" s="31"/>
      <c r="AG427" s="31"/>
      <c r="AH427" s="31"/>
      <c r="AI427" s="31"/>
      <c r="AJ427" s="31"/>
      <c r="AK427" s="31"/>
      <c r="AL427" s="31"/>
      <c r="AM427" s="53"/>
      <c r="AS427" s="61"/>
      <c r="AT427" s="38"/>
      <c r="AU427" s="62"/>
      <c r="AW427" s="145"/>
      <c r="AX427" s="38"/>
      <c r="AY427" s="38"/>
      <c r="AZ427" s="38"/>
      <c r="BA427" s="38"/>
      <c r="BB427" s="38"/>
      <c r="BC427" s="38"/>
      <c r="BD427" s="38"/>
      <c r="BE427" s="38"/>
      <c r="BF427" s="38"/>
      <c r="BG427" s="38"/>
      <c r="BH427" s="38"/>
      <c r="BI427" s="38"/>
      <c r="BJ427" s="38"/>
      <c r="BK427" s="38"/>
      <c r="BL427" s="38"/>
      <c r="BM427" s="38"/>
      <c r="BN427" s="38"/>
      <c r="BO427" s="38"/>
      <c r="BP427" s="38"/>
      <c r="BQ427" s="38"/>
      <c r="BR427" s="38"/>
      <c r="BS427" s="38"/>
      <c r="BT427" s="38"/>
      <c r="BU427" s="38"/>
      <c r="BV427" s="38"/>
      <c r="BW427" s="38"/>
      <c r="BX427" s="38"/>
      <c r="BY427" s="38"/>
      <c r="BZ427" s="146"/>
      <c r="CB427" s="427">
        <f t="shared" si="930"/>
        <v>0</v>
      </c>
      <c r="CC427" s="428">
        <f t="shared" si="931"/>
        <v>0</v>
      </c>
      <c r="CD427" s="428">
        <f t="shared" si="932"/>
        <v>0</v>
      </c>
      <c r="CE427" s="429">
        <f t="shared" si="933"/>
        <v>0</v>
      </c>
      <c r="CG427" s="430"/>
      <c r="CH427" s="9"/>
      <c r="CI427" s="9"/>
      <c r="CJ427" s="431"/>
    </row>
    <row r="428" spans="1:88" x14ac:dyDescent="0.35">
      <c r="A428" s="399">
        <f>COUNTIF(AT419:AT421,B428)</f>
        <v>0</v>
      </c>
      <c r="B428" s="308" t="str">
        <f>設定!$F$8</f>
        <v>RF,S/A</v>
      </c>
      <c r="C428" s="308" t="str">
        <f>IF(COUNTIF('PLAN-SUB'!$AO$6:$AO$87,B428&amp;"_"&amp;A416&amp;"_"&amp;B416)&gt;0,"計画コード有",IF(COUNTIF('PLAN-SUB'!$AO$6:$AO$87,B428&amp;"_"&amp;A416&amp;"_"&amp;B416)&gt;1,"ﾀﾞﾌﾞﾘ有","未反映"))</f>
        <v>未反映</v>
      </c>
      <c r="D428" s="22" t="s">
        <v>2059</v>
      </c>
      <c r="E428" s="2" t="str">
        <f t="shared" ref="E428:G430" si="935">E419</f>
        <v>MC</v>
      </c>
      <c r="F428" s="43">
        <f t="shared" si="935"/>
        <v>0</v>
      </c>
      <c r="G428" s="28">
        <f t="shared" si="935"/>
        <v>0</v>
      </c>
      <c r="H428" s="5"/>
      <c r="I428" s="5"/>
      <c r="J428" s="32">
        <f t="shared" ca="1" si="926"/>
        <v>0</v>
      </c>
      <c r="K428" s="32">
        <f t="shared" ref="K428:AM428" ca="1" si="936">K419+K422+K425</f>
        <v>0</v>
      </c>
      <c r="L428" s="32">
        <f t="shared" ca="1" si="936"/>
        <v>0</v>
      </c>
      <c r="M428" s="32">
        <f t="shared" ca="1" si="936"/>
        <v>0</v>
      </c>
      <c r="N428" s="32">
        <f t="shared" ca="1" si="936"/>
        <v>0</v>
      </c>
      <c r="O428" s="32">
        <f t="shared" ca="1" si="936"/>
        <v>0</v>
      </c>
      <c r="P428" s="32">
        <f t="shared" ca="1" si="936"/>
        <v>0</v>
      </c>
      <c r="Q428" s="32">
        <f t="shared" ca="1" si="936"/>
        <v>0</v>
      </c>
      <c r="R428" s="32">
        <f t="shared" ca="1" si="936"/>
        <v>0</v>
      </c>
      <c r="S428" s="32">
        <f t="shared" ca="1" si="936"/>
        <v>0</v>
      </c>
      <c r="T428" s="32">
        <f t="shared" ca="1" si="936"/>
        <v>0</v>
      </c>
      <c r="U428" s="32">
        <f t="shared" ca="1" si="936"/>
        <v>0</v>
      </c>
      <c r="V428" s="32">
        <f t="shared" ca="1" si="936"/>
        <v>0</v>
      </c>
      <c r="W428" s="32">
        <f t="shared" ca="1" si="936"/>
        <v>0</v>
      </c>
      <c r="X428" s="32">
        <f t="shared" ca="1" si="936"/>
        <v>0</v>
      </c>
      <c r="Y428" s="32">
        <f t="shared" ca="1" si="936"/>
        <v>0</v>
      </c>
      <c r="Z428" s="32">
        <f t="shared" ca="1" si="936"/>
        <v>0</v>
      </c>
      <c r="AA428" s="32">
        <f t="shared" ca="1" si="936"/>
        <v>0</v>
      </c>
      <c r="AB428" s="32">
        <f t="shared" ca="1" si="936"/>
        <v>0</v>
      </c>
      <c r="AC428" s="32">
        <f t="shared" ca="1" si="936"/>
        <v>0</v>
      </c>
      <c r="AD428" s="32">
        <f t="shared" ca="1" si="936"/>
        <v>0</v>
      </c>
      <c r="AE428" s="32">
        <f t="shared" ca="1" si="936"/>
        <v>0</v>
      </c>
      <c r="AF428" s="32">
        <f t="shared" ca="1" si="936"/>
        <v>0</v>
      </c>
      <c r="AG428" s="32">
        <f t="shared" ca="1" si="936"/>
        <v>0</v>
      </c>
      <c r="AH428" s="32">
        <f t="shared" ca="1" si="936"/>
        <v>0</v>
      </c>
      <c r="AI428" s="32">
        <f t="shared" ca="1" si="936"/>
        <v>0</v>
      </c>
      <c r="AJ428" s="32">
        <f t="shared" ca="1" si="936"/>
        <v>0</v>
      </c>
      <c r="AK428" s="32">
        <f t="shared" ca="1" si="936"/>
        <v>0</v>
      </c>
      <c r="AL428" s="32">
        <f t="shared" ca="1" si="936"/>
        <v>0</v>
      </c>
      <c r="AM428" s="54">
        <f t="shared" ca="1" si="936"/>
        <v>0</v>
      </c>
      <c r="AS428" s="97" t="str">
        <f>$E428&amp;"_"&amp;$A416&amp;"_"&amp;$B416</f>
        <v>MC_50100MLF Y000XA_CBU</v>
      </c>
      <c r="AT428" s="97" t="str">
        <f t="shared" ref="AT428" si="937">A420</f>
        <v>50100</v>
      </c>
      <c r="AU428" s="97" t="str">
        <f>A421</f>
        <v>MLF-Y000</v>
      </c>
      <c r="AW428" s="147" t="str">
        <f>E428</f>
        <v>MC</v>
      </c>
      <c r="AX428" s="150">
        <f t="shared" ref="AX428:BG430" ca="1" si="938">K428*$G428</f>
        <v>0</v>
      </c>
      <c r="AY428" s="150">
        <f t="shared" ca="1" si="938"/>
        <v>0</v>
      </c>
      <c r="AZ428" s="150">
        <f t="shared" ca="1" si="938"/>
        <v>0</v>
      </c>
      <c r="BA428" s="150">
        <f t="shared" ca="1" si="938"/>
        <v>0</v>
      </c>
      <c r="BB428" s="150">
        <f t="shared" ca="1" si="938"/>
        <v>0</v>
      </c>
      <c r="BC428" s="150">
        <f t="shared" ca="1" si="938"/>
        <v>0</v>
      </c>
      <c r="BD428" s="150">
        <f t="shared" ca="1" si="938"/>
        <v>0</v>
      </c>
      <c r="BE428" s="150">
        <f t="shared" ca="1" si="938"/>
        <v>0</v>
      </c>
      <c r="BF428" s="150">
        <f t="shared" ca="1" si="938"/>
        <v>0</v>
      </c>
      <c r="BG428" s="150">
        <f t="shared" ca="1" si="938"/>
        <v>0</v>
      </c>
      <c r="BH428" s="150">
        <f t="shared" ref="BH428:BQ430" ca="1" si="939">U428*$G428</f>
        <v>0</v>
      </c>
      <c r="BI428" s="150">
        <f t="shared" ca="1" si="939"/>
        <v>0</v>
      </c>
      <c r="BJ428" s="150">
        <f t="shared" ca="1" si="939"/>
        <v>0</v>
      </c>
      <c r="BK428" s="150">
        <f t="shared" ca="1" si="939"/>
        <v>0</v>
      </c>
      <c r="BL428" s="150">
        <f t="shared" ca="1" si="939"/>
        <v>0</v>
      </c>
      <c r="BM428" s="150">
        <f t="shared" ca="1" si="939"/>
        <v>0</v>
      </c>
      <c r="BN428" s="150">
        <f t="shared" ca="1" si="939"/>
        <v>0</v>
      </c>
      <c r="BO428" s="150">
        <f t="shared" ca="1" si="939"/>
        <v>0</v>
      </c>
      <c r="BP428" s="150">
        <f t="shared" ca="1" si="939"/>
        <v>0</v>
      </c>
      <c r="BQ428" s="150">
        <f t="shared" ca="1" si="939"/>
        <v>0</v>
      </c>
      <c r="BR428" s="150">
        <f t="shared" ref="BR428:BZ430" ca="1" si="940">AE428*$G428</f>
        <v>0</v>
      </c>
      <c r="BS428" s="150">
        <f t="shared" ca="1" si="940"/>
        <v>0</v>
      </c>
      <c r="BT428" s="150">
        <f t="shared" ca="1" si="940"/>
        <v>0</v>
      </c>
      <c r="BU428" s="150">
        <f t="shared" ca="1" si="940"/>
        <v>0</v>
      </c>
      <c r="BV428" s="150">
        <f t="shared" ca="1" si="940"/>
        <v>0</v>
      </c>
      <c r="BW428" s="150">
        <f t="shared" ca="1" si="940"/>
        <v>0</v>
      </c>
      <c r="BX428" s="150">
        <f t="shared" ca="1" si="940"/>
        <v>0</v>
      </c>
      <c r="BY428" s="150">
        <f t="shared" ca="1" si="940"/>
        <v>0</v>
      </c>
      <c r="BZ428" s="151">
        <f t="shared" ca="1" si="940"/>
        <v>0</v>
      </c>
      <c r="CB428" s="145"/>
      <c r="CC428" s="38"/>
      <c r="CD428" s="38"/>
      <c r="CE428" s="146"/>
      <c r="CG428" s="433">
        <v>0</v>
      </c>
      <c r="CH428" s="434">
        <v>0</v>
      </c>
      <c r="CI428" s="434">
        <v>0</v>
      </c>
      <c r="CJ428" s="435">
        <v>0</v>
      </c>
    </row>
    <row r="429" spans="1:88" x14ac:dyDescent="0.35">
      <c r="A429" s="399">
        <f>COUNTIF(AT419:AT421,B429)</f>
        <v>0</v>
      </c>
      <c r="B429" s="308" t="str">
        <f>設定!$F$9</f>
        <v>T/T</v>
      </c>
      <c r="C429" s="308" t="str">
        <f>IF(COUNTIF('PLAN-SUB'!$AO$6:$AO$87,B429&amp;"_"&amp;A416&amp;"_"&amp;B416)&gt;0,"計画コード有",IF(COUNTIF('PLAN-SUB'!$AO$6:$AO$87,B429&amp;"_"&amp;A416&amp;"_"&amp;B416)&gt;1,"ﾀﾞﾌﾞﾘ有","未反映"))</f>
        <v>未反映</v>
      </c>
      <c r="D429" s="6"/>
      <c r="E429" s="2" t="str">
        <f t="shared" si="935"/>
        <v>溶接1</v>
      </c>
      <c r="F429" s="43">
        <f t="shared" si="935"/>
        <v>0</v>
      </c>
      <c r="G429" s="28">
        <f t="shared" si="935"/>
        <v>136</v>
      </c>
      <c r="H429" s="6"/>
      <c r="I429" s="6"/>
      <c r="J429" s="33">
        <f t="shared" ca="1" si="926"/>
        <v>0</v>
      </c>
      <c r="K429" s="33">
        <f t="shared" ref="K429:AM429" ca="1" si="941">K420+K423+K426</f>
        <v>0</v>
      </c>
      <c r="L429" s="33">
        <f t="shared" ca="1" si="941"/>
        <v>0</v>
      </c>
      <c r="M429" s="33">
        <f t="shared" ca="1" si="941"/>
        <v>0</v>
      </c>
      <c r="N429" s="33">
        <f t="shared" ca="1" si="941"/>
        <v>0</v>
      </c>
      <c r="O429" s="33">
        <f t="shared" ca="1" si="941"/>
        <v>0</v>
      </c>
      <c r="P429" s="33">
        <f t="shared" ca="1" si="941"/>
        <v>0</v>
      </c>
      <c r="Q429" s="33">
        <f t="shared" ca="1" si="941"/>
        <v>0</v>
      </c>
      <c r="R429" s="33">
        <f t="shared" ca="1" si="941"/>
        <v>0</v>
      </c>
      <c r="S429" s="33">
        <f t="shared" ca="1" si="941"/>
        <v>0</v>
      </c>
      <c r="T429" s="33">
        <f t="shared" ca="1" si="941"/>
        <v>0</v>
      </c>
      <c r="U429" s="33">
        <f t="shared" ca="1" si="941"/>
        <v>0</v>
      </c>
      <c r="V429" s="33">
        <f t="shared" ca="1" si="941"/>
        <v>0</v>
      </c>
      <c r="W429" s="33">
        <f t="shared" ca="1" si="941"/>
        <v>0</v>
      </c>
      <c r="X429" s="33">
        <f t="shared" ca="1" si="941"/>
        <v>0</v>
      </c>
      <c r="Y429" s="33">
        <f t="shared" ca="1" si="941"/>
        <v>0</v>
      </c>
      <c r="Z429" s="33">
        <f t="shared" ca="1" si="941"/>
        <v>0</v>
      </c>
      <c r="AA429" s="33">
        <f t="shared" ca="1" si="941"/>
        <v>0</v>
      </c>
      <c r="AB429" s="33">
        <f t="shared" ca="1" si="941"/>
        <v>0</v>
      </c>
      <c r="AC429" s="33">
        <f t="shared" ca="1" si="941"/>
        <v>0</v>
      </c>
      <c r="AD429" s="33">
        <f t="shared" ca="1" si="941"/>
        <v>0</v>
      </c>
      <c r="AE429" s="33">
        <f t="shared" ca="1" si="941"/>
        <v>0</v>
      </c>
      <c r="AF429" s="33">
        <f t="shared" ca="1" si="941"/>
        <v>0</v>
      </c>
      <c r="AG429" s="33">
        <f t="shared" ca="1" si="941"/>
        <v>0</v>
      </c>
      <c r="AH429" s="33">
        <f t="shared" ca="1" si="941"/>
        <v>0</v>
      </c>
      <c r="AI429" s="33">
        <f t="shared" ca="1" si="941"/>
        <v>0</v>
      </c>
      <c r="AJ429" s="33">
        <f t="shared" ca="1" si="941"/>
        <v>0</v>
      </c>
      <c r="AK429" s="33">
        <f t="shared" ca="1" si="941"/>
        <v>0</v>
      </c>
      <c r="AL429" s="33">
        <f t="shared" ca="1" si="941"/>
        <v>0</v>
      </c>
      <c r="AM429" s="55">
        <f t="shared" ca="1" si="941"/>
        <v>0</v>
      </c>
      <c r="AS429" s="98" t="str">
        <f>$E429&amp;"_"&amp;$A416&amp;"_"&amp;$B416</f>
        <v>溶接1_50100MLF Y000XA_CBU</v>
      </c>
      <c r="AT429" s="98" t="str">
        <f t="shared" ref="AT429" si="942">A420</f>
        <v>50100</v>
      </c>
      <c r="AU429" s="98" t="str">
        <f>A421</f>
        <v>MLF-Y000</v>
      </c>
      <c r="AW429" s="148" t="str">
        <f>E429</f>
        <v>溶接1</v>
      </c>
      <c r="AX429" s="152">
        <f t="shared" ca="1" si="938"/>
        <v>0</v>
      </c>
      <c r="AY429" s="152">
        <f t="shared" ca="1" si="938"/>
        <v>0</v>
      </c>
      <c r="AZ429" s="152">
        <f t="shared" ca="1" si="938"/>
        <v>0</v>
      </c>
      <c r="BA429" s="152">
        <f t="shared" ca="1" si="938"/>
        <v>0</v>
      </c>
      <c r="BB429" s="152">
        <f t="shared" ca="1" si="938"/>
        <v>0</v>
      </c>
      <c r="BC429" s="152">
        <f t="shared" ca="1" si="938"/>
        <v>0</v>
      </c>
      <c r="BD429" s="152">
        <f t="shared" ca="1" si="938"/>
        <v>0</v>
      </c>
      <c r="BE429" s="152">
        <f t="shared" ca="1" si="938"/>
        <v>0</v>
      </c>
      <c r="BF429" s="152">
        <f t="shared" ca="1" si="938"/>
        <v>0</v>
      </c>
      <c r="BG429" s="152">
        <f t="shared" ca="1" si="938"/>
        <v>0</v>
      </c>
      <c r="BH429" s="152">
        <f t="shared" ca="1" si="939"/>
        <v>0</v>
      </c>
      <c r="BI429" s="152">
        <f t="shared" ca="1" si="939"/>
        <v>0</v>
      </c>
      <c r="BJ429" s="152">
        <f t="shared" ca="1" si="939"/>
        <v>0</v>
      </c>
      <c r="BK429" s="152">
        <f t="shared" ca="1" si="939"/>
        <v>0</v>
      </c>
      <c r="BL429" s="152">
        <f t="shared" ca="1" si="939"/>
        <v>0</v>
      </c>
      <c r="BM429" s="152">
        <f t="shared" ca="1" si="939"/>
        <v>0</v>
      </c>
      <c r="BN429" s="152">
        <f t="shared" ca="1" si="939"/>
        <v>0</v>
      </c>
      <c r="BO429" s="152">
        <f t="shared" ca="1" si="939"/>
        <v>0</v>
      </c>
      <c r="BP429" s="152">
        <f t="shared" ca="1" si="939"/>
        <v>0</v>
      </c>
      <c r="BQ429" s="152">
        <f t="shared" ca="1" si="939"/>
        <v>0</v>
      </c>
      <c r="BR429" s="152">
        <f t="shared" ca="1" si="940"/>
        <v>0</v>
      </c>
      <c r="BS429" s="152">
        <f t="shared" ca="1" si="940"/>
        <v>0</v>
      </c>
      <c r="BT429" s="152">
        <f t="shared" ca="1" si="940"/>
        <v>0</v>
      </c>
      <c r="BU429" s="152">
        <f t="shared" ca="1" si="940"/>
        <v>0</v>
      </c>
      <c r="BV429" s="152">
        <f t="shared" ca="1" si="940"/>
        <v>0</v>
      </c>
      <c r="BW429" s="152">
        <f t="shared" ca="1" si="940"/>
        <v>0</v>
      </c>
      <c r="BX429" s="152">
        <f t="shared" ca="1" si="940"/>
        <v>0</v>
      </c>
      <c r="BY429" s="152">
        <f t="shared" ca="1" si="940"/>
        <v>0</v>
      </c>
      <c r="BZ429" s="153">
        <f t="shared" ca="1" si="940"/>
        <v>0</v>
      </c>
      <c r="CB429" s="145"/>
      <c r="CC429" s="38"/>
      <c r="CD429" s="38"/>
      <c r="CE429" s="146"/>
      <c r="CG429" s="433">
        <v>0</v>
      </c>
      <c r="CH429" s="434">
        <v>0</v>
      </c>
      <c r="CI429" s="434">
        <v>0</v>
      </c>
      <c r="CJ429" s="435">
        <v>0</v>
      </c>
    </row>
    <row r="430" spans="1:88" ht="15.5" thickBot="1" x14ac:dyDescent="0.4">
      <c r="A430" s="399">
        <f>COUNTIF(AT419:AT421,B430)</f>
        <v>0</v>
      </c>
      <c r="B430" s="309">
        <f>設定!$F$10</f>
        <v>0</v>
      </c>
      <c r="C430" s="309"/>
      <c r="D430" s="56"/>
      <c r="E430" s="2" t="str">
        <f t="shared" si="935"/>
        <v>マルチ</v>
      </c>
      <c r="F430" s="57">
        <f t="shared" si="935"/>
        <v>0</v>
      </c>
      <c r="G430" s="58">
        <f t="shared" si="935"/>
        <v>0</v>
      </c>
      <c r="H430" s="56"/>
      <c r="I430" s="56"/>
      <c r="J430" s="59">
        <f t="shared" ca="1" si="926"/>
        <v>0</v>
      </c>
      <c r="K430" s="59">
        <f t="shared" ref="K430:AM430" ca="1" si="943">K421+K424+K427</f>
        <v>0</v>
      </c>
      <c r="L430" s="59">
        <f t="shared" ca="1" si="943"/>
        <v>0</v>
      </c>
      <c r="M430" s="59">
        <f t="shared" ca="1" si="943"/>
        <v>0</v>
      </c>
      <c r="N430" s="59">
        <f t="shared" ca="1" si="943"/>
        <v>0</v>
      </c>
      <c r="O430" s="59">
        <f t="shared" ca="1" si="943"/>
        <v>0</v>
      </c>
      <c r="P430" s="59">
        <f t="shared" ca="1" si="943"/>
        <v>0</v>
      </c>
      <c r="Q430" s="59">
        <f t="shared" ca="1" si="943"/>
        <v>0</v>
      </c>
      <c r="R430" s="59">
        <f t="shared" ca="1" si="943"/>
        <v>0</v>
      </c>
      <c r="S430" s="59">
        <f t="shared" ca="1" si="943"/>
        <v>0</v>
      </c>
      <c r="T430" s="59">
        <f t="shared" ca="1" si="943"/>
        <v>0</v>
      </c>
      <c r="U430" s="59">
        <f t="shared" ca="1" si="943"/>
        <v>0</v>
      </c>
      <c r="V430" s="59">
        <f t="shared" ca="1" si="943"/>
        <v>0</v>
      </c>
      <c r="W430" s="59">
        <f t="shared" ca="1" si="943"/>
        <v>0</v>
      </c>
      <c r="X430" s="59">
        <f t="shared" ca="1" si="943"/>
        <v>0</v>
      </c>
      <c r="Y430" s="59">
        <f t="shared" ca="1" si="943"/>
        <v>0</v>
      </c>
      <c r="Z430" s="59">
        <f t="shared" ca="1" si="943"/>
        <v>0</v>
      </c>
      <c r="AA430" s="59">
        <f t="shared" ca="1" si="943"/>
        <v>0</v>
      </c>
      <c r="AB430" s="59">
        <f t="shared" ca="1" si="943"/>
        <v>0</v>
      </c>
      <c r="AC430" s="59">
        <f t="shared" ca="1" si="943"/>
        <v>0</v>
      </c>
      <c r="AD430" s="59">
        <f t="shared" ca="1" si="943"/>
        <v>0</v>
      </c>
      <c r="AE430" s="59">
        <f t="shared" ca="1" si="943"/>
        <v>0</v>
      </c>
      <c r="AF430" s="59">
        <f t="shared" ca="1" si="943"/>
        <v>0</v>
      </c>
      <c r="AG430" s="59">
        <f t="shared" ca="1" si="943"/>
        <v>0</v>
      </c>
      <c r="AH430" s="59">
        <f t="shared" ca="1" si="943"/>
        <v>0</v>
      </c>
      <c r="AI430" s="59">
        <f t="shared" ca="1" si="943"/>
        <v>0</v>
      </c>
      <c r="AJ430" s="59">
        <f t="shared" ca="1" si="943"/>
        <v>0</v>
      </c>
      <c r="AK430" s="59">
        <f t="shared" ca="1" si="943"/>
        <v>0</v>
      </c>
      <c r="AL430" s="59">
        <f t="shared" ca="1" si="943"/>
        <v>0</v>
      </c>
      <c r="AM430" s="60">
        <f t="shared" ca="1" si="943"/>
        <v>0</v>
      </c>
      <c r="AS430" s="99" t="str">
        <f>$E430&amp;"_"&amp;$A416&amp;"_"&amp;$B416</f>
        <v>マルチ_50100MLF Y000XA_CBU</v>
      </c>
      <c r="AT430" s="99" t="str">
        <f t="shared" ref="AT430" si="944">A420</f>
        <v>50100</v>
      </c>
      <c r="AU430" s="99" t="str">
        <f>A421</f>
        <v>MLF-Y000</v>
      </c>
      <c r="AW430" s="149" t="str">
        <f>E430</f>
        <v>マルチ</v>
      </c>
      <c r="AX430" s="154">
        <f t="shared" ca="1" si="938"/>
        <v>0</v>
      </c>
      <c r="AY430" s="154">
        <f t="shared" ca="1" si="938"/>
        <v>0</v>
      </c>
      <c r="AZ430" s="154">
        <f t="shared" ca="1" si="938"/>
        <v>0</v>
      </c>
      <c r="BA430" s="154">
        <f t="shared" ca="1" si="938"/>
        <v>0</v>
      </c>
      <c r="BB430" s="154">
        <f t="shared" ca="1" si="938"/>
        <v>0</v>
      </c>
      <c r="BC430" s="154">
        <f t="shared" ca="1" si="938"/>
        <v>0</v>
      </c>
      <c r="BD430" s="154">
        <f t="shared" ca="1" si="938"/>
        <v>0</v>
      </c>
      <c r="BE430" s="154">
        <f t="shared" ca="1" si="938"/>
        <v>0</v>
      </c>
      <c r="BF430" s="154">
        <f t="shared" ca="1" si="938"/>
        <v>0</v>
      </c>
      <c r="BG430" s="154">
        <f t="shared" ca="1" si="938"/>
        <v>0</v>
      </c>
      <c r="BH430" s="154">
        <f t="shared" ca="1" si="939"/>
        <v>0</v>
      </c>
      <c r="BI430" s="154">
        <f t="shared" ca="1" si="939"/>
        <v>0</v>
      </c>
      <c r="BJ430" s="154">
        <f t="shared" ca="1" si="939"/>
        <v>0</v>
      </c>
      <c r="BK430" s="154">
        <f t="shared" ca="1" si="939"/>
        <v>0</v>
      </c>
      <c r="BL430" s="154">
        <f t="shared" ca="1" si="939"/>
        <v>0</v>
      </c>
      <c r="BM430" s="154">
        <f t="shared" ca="1" si="939"/>
        <v>0</v>
      </c>
      <c r="BN430" s="154">
        <f t="shared" ca="1" si="939"/>
        <v>0</v>
      </c>
      <c r="BO430" s="154">
        <f t="shared" ca="1" si="939"/>
        <v>0</v>
      </c>
      <c r="BP430" s="154">
        <f t="shared" ca="1" si="939"/>
        <v>0</v>
      </c>
      <c r="BQ430" s="154">
        <f t="shared" ca="1" si="939"/>
        <v>0</v>
      </c>
      <c r="BR430" s="154">
        <f t="shared" ca="1" si="940"/>
        <v>0</v>
      </c>
      <c r="BS430" s="154">
        <f t="shared" ca="1" si="940"/>
        <v>0</v>
      </c>
      <c r="BT430" s="154">
        <f t="shared" ca="1" si="940"/>
        <v>0</v>
      </c>
      <c r="BU430" s="154">
        <f t="shared" ca="1" si="940"/>
        <v>0</v>
      </c>
      <c r="BV430" s="154">
        <f t="shared" ca="1" si="940"/>
        <v>0</v>
      </c>
      <c r="BW430" s="154">
        <f t="shared" ca="1" si="940"/>
        <v>0</v>
      </c>
      <c r="BX430" s="154">
        <f t="shared" ca="1" si="940"/>
        <v>0</v>
      </c>
      <c r="BY430" s="154">
        <f t="shared" ca="1" si="940"/>
        <v>0</v>
      </c>
      <c r="BZ430" s="155">
        <f t="shared" ca="1" si="940"/>
        <v>0</v>
      </c>
      <c r="CB430" s="422"/>
      <c r="CC430" s="423"/>
      <c r="CD430" s="423"/>
      <c r="CE430" s="424"/>
      <c r="CG430" s="436">
        <v>0</v>
      </c>
      <c r="CH430" s="437">
        <v>0</v>
      </c>
      <c r="CI430" s="437">
        <v>0</v>
      </c>
      <c r="CJ430" s="438">
        <v>0</v>
      </c>
    </row>
    <row r="431" spans="1:88" x14ac:dyDescent="0.35">
      <c r="A431" s="46" t="s">
        <v>1753</v>
      </c>
      <c r="B431" s="47" t="s">
        <v>2081</v>
      </c>
      <c r="C431" s="101"/>
      <c r="D431" s="128"/>
      <c r="E431" s="129"/>
      <c r="F431" s="129" t="s">
        <v>2130</v>
      </c>
      <c r="G431" s="130" t="str">
        <f>IF($B431="CKD","CKD",_xlfn.XLOOKUP($A431,AF所要量!$AF$4:$AF$1001,AF所要量!$AG$4:$AG$1001,"",,))</f>
        <v/>
      </c>
      <c r="H431" s="131"/>
      <c r="I431" s="132">
        <f>SUM(K431:N431)</f>
        <v>0</v>
      </c>
      <c r="J431" s="132">
        <f>SUM(O431:AM431)</f>
        <v>0</v>
      </c>
      <c r="K431" s="439">
        <f>CB431</f>
        <v>0</v>
      </c>
      <c r="L431" s="439">
        <f t="shared" ref="L431:L432" si="945">CC431</f>
        <v>0</v>
      </c>
      <c r="M431" s="439">
        <f t="shared" ref="M431:M432" si="946">CD431</f>
        <v>0</v>
      </c>
      <c r="N431" s="439">
        <f t="shared" ref="N431:N432" si="947">CE431</f>
        <v>0</v>
      </c>
      <c r="O431" s="132">
        <f>SUMIF(AF所要量!$AK$4:$AK$1001,$AS431,AF所要量!E$4:E$1001)</f>
        <v>0</v>
      </c>
      <c r="P431" s="132">
        <f>SUMIF(AF所要量!$AK$4:$AK$1001,$AS431,AF所要量!F$4:F$1001)</f>
        <v>0</v>
      </c>
      <c r="Q431" s="132">
        <f>SUMIF(AF所要量!$AK$4:$AK$1001,$AS431,AF所要量!G$4:G$1001)</f>
        <v>0</v>
      </c>
      <c r="R431" s="132">
        <f>SUMIF(AF所要量!$AK$4:$AK$1001,$AS431,AF所要量!H$4:H$1001)</f>
        <v>0</v>
      </c>
      <c r="S431" s="132">
        <f>SUMIF(AF所要量!$AK$4:$AK$1001,$AS431,AF所要量!I$4:I$1001)</f>
        <v>0</v>
      </c>
      <c r="T431" s="132">
        <f>SUMIF(AF所要量!$AK$4:$AK$1001,$AS431,AF所要量!J$4:J$1001)</f>
        <v>0</v>
      </c>
      <c r="U431" s="132">
        <f>SUMIF(AF所要量!$AK$4:$AK$1001,$AS431,AF所要量!K$4:K$1001)</f>
        <v>0</v>
      </c>
      <c r="V431" s="132">
        <f>SUMIF(AF所要量!$AK$4:$AK$1001,$AS431,AF所要量!L$4:L$1001)</f>
        <v>0</v>
      </c>
      <c r="W431" s="132">
        <f>SUMIF(AF所要量!$AK$4:$AK$1001,$AS431,AF所要量!M$4:M$1001)</f>
        <v>0</v>
      </c>
      <c r="X431" s="132">
        <f>SUMIF(AF所要量!$AK$4:$AK$1001,$AS431,AF所要量!N$4:N$1001)</f>
        <v>0</v>
      </c>
      <c r="Y431" s="132">
        <f>SUMIF(AF所要量!$AK$4:$AK$1001,$AS431,AF所要量!O$4:O$1001)</f>
        <v>0</v>
      </c>
      <c r="Z431" s="132">
        <f>SUMIF(AF所要量!$AK$4:$AK$1001,$AS431,AF所要量!P$4:P$1001)</f>
        <v>0</v>
      </c>
      <c r="AA431" s="132">
        <f>SUMIF(AF所要量!$AK$4:$AK$1001,$AS431,AF所要量!Q$4:Q$1001)</f>
        <v>0</v>
      </c>
      <c r="AB431" s="132">
        <f>SUMIF(AF所要量!$AK$4:$AK$1001,$AS431,AF所要量!R$4:R$1001)</f>
        <v>0</v>
      </c>
      <c r="AC431" s="132">
        <f>SUMIF(AF所要量!$AK$4:$AK$1001,$AS431,AF所要量!S$4:S$1001)</f>
        <v>0</v>
      </c>
      <c r="AD431" s="132">
        <f>SUMIF(AF所要量!$AK$4:$AK$1001,$AS431,AF所要量!T$4:T$1001)</f>
        <v>0</v>
      </c>
      <c r="AE431" s="132">
        <f>SUMIF(AF所要量!$AK$4:$AK$1001,$AS431,AF所要量!U$4:U$1001)</f>
        <v>0</v>
      </c>
      <c r="AF431" s="132">
        <f>SUMIF(AF所要量!$AK$4:$AK$1001,$AS431,AF所要量!V$4:V$1001)</f>
        <v>0</v>
      </c>
      <c r="AG431" s="132">
        <f>SUMIF(AF所要量!$AK$4:$AK$1001,$AS431,AF所要量!W$4:W$1001)</f>
        <v>0</v>
      </c>
      <c r="AH431" s="132">
        <f>SUMIF(AF所要量!$AK$4:$AK$1001,$AS431,AF所要量!X$4:X$1001)</f>
        <v>0</v>
      </c>
      <c r="AI431" s="132">
        <f>SUMIF(AF所要量!$AK$4:$AK$1001,$AS431,AF所要量!Y$4:Y$1001)</f>
        <v>0</v>
      </c>
      <c r="AJ431" s="132">
        <f>SUMIF(AF所要量!$AK$4:$AK$1001,$AS431,AF所要量!Z$4:Z$1001)</f>
        <v>0</v>
      </c>
      <c r="AK431" s="132">
        <f>SUMIF(AF所要量!$AK$4:$AK$1001,$AS431,AF所要量!AA$4:AA$1001)</f>
        <v>0</v>
      </c>
      <c r="AL431" s="132">
        <f>SUMIF(AF所要量!$AK$4:$AK$1001,$AS431,AF所要量!AB$4:AB$1001)</f>
        <v>0</v>
      </c>
      <c r="AM431" s="133">
        <f>SUMIF(AF所要量!$AK$4:$AK$1001,$AS431,AF所要量!AC$4:AC$1001)</f>
        <v>0</v>
      </c>
      <c r="AS431" s="2" t="str">
        <f>$A431&amp;"_"&amp;$B431</f>
        <v>50100MLL D000XA_CBU</v>
      </c>
      <c r="AT431" s="96"/>
      <c r="AU431" s="63"/>
      <c r="AW431" s="142"/>
      <c r="AX431" s="143"/>
      <c r="AY431" s="143"/>
      <c r="AZ431" s="143"/>
      <c r="BA431" s="143"/>
      <c r="BB431" s="143"/>
      <c r="BC431" s="143"/>
      <c r="BD431" s="143"/>
      <c r="BE431" s="143"/>
      <c r="BF431" s="143"/>
      <c r="BG431" s="143"/>
      <c r="BH431" s="143"/>
      <c r="BI431" s="143"/>
      <c r="BJ431" s="143"/>
      <c r="BK431" s="143"/>
      <c r="BL431" s="143"/>
      <c r="BM431" s="143"/>
      <c r="BN431" s="143"/>
      <c r="BO431" s="143"/>
      <c r="BP431" s="143"/>
      <c r="BQ431" s="143"/>
      <c r="BR431" s="143"/>
      <c r="BS431" s="143"/>
      <c r="BT431" s="143"/>
      <c r="BU431" s="143"/>
      <c r="BV431" s="143"/>
      <c r="BW431" s="143"/>
      <c r="BX431" s="143"/>
      <c r="BY431" s="143"/>
      <c r="BZ431" s="144"/>
      <c r="CB431" s="425">
        <f t="shared" ref="CB431:CB432" si="948">CG431</f>
        <v>0</v>
      </c>
      <c r="CC431" s="271">
        <f t="shared" ref="CC431:CC432" si="949">CH431</f>
        <v>0</v>
      </c>
      <c r="CD431" s="271">
        <f t="shared" ref="CD431:CD432" si="950">CI431</f>
        <v>0</v>
      </c>
      <c r="CE431" s="272">
        <f t="shared" ref="CE431:CE432" si="951">CJ431</f>
        <v>0</v>
      </c>
      <c r="CG431" s="418">
        <v>0</v>
      </c>
      <c r="CH431" s="416">
        <v>0</v>
      </c>
      <c r="CI431" s="416">
        <v>0</v>
      </c>
      <c r="CJ431" s="419">
        <v>0</v>
      </c>
    </row>
    <row r="432" spans="1:88" x14ac:dyDescent="0.35">
      <c r="A432" s="119"/>
      <c r="B432" s="6"/>
      <c r="C432" s="120"/>
      <c r="D432" s="134"/>
      <c r="E432" s="135"/>
      <c r="F432" s="135"/>
      <c r="G432" s="136" t="str">
        <f>IF(B431="CKD","","SP")</f>
        <v>SP</v>
      </c>
      <c r="H432" s="137"/>
      <c r="I432" s="138">
        <f>SUM(K432:N432)</f>
        <v>0</v>
      </c>
      <c r="J432" s="138">
        <f>SUM(O432:AM432)</f>
        <v>0</v>
      </c>
      <c r="K432" s="440">
        <f t="shared" ref="K432" si="952">CB432</f>
        <v>0</v>
      </c>
      <c r="L432" s="440">
        <f t="shared" si="945"/>
        <v>0</v>
      </c>
      <c r="M432" s="440">
        <f t="shared" si="946"/>
        <v>0</v>
      </c>
      <c r="N432" s="440">
        <f t="shared" si="947"/>
        <v>0</v>
      </c>
      <c r="O432" s="138">
        <f>SUMIF(SP所要量!$AU$4:$AU$1001,$AS432,SP所要量!O$4:O$1001)</f>
        <v>0</v>
      </c>
      <c r="P432" s="138">
        <f>SUMIF(SP所要量!$AU$4:$AU$1001,$AS432,SP所要量!P$4:P$1001)</f>
        <v>0</v>
      </c>
      <c r="Q432" s="138">
        <f>SUMIF(SP所要量!$AU$4:$AU$1001,$AS432,SP所要量!Q$4:Q$1001)</f>
        <v>0</v>
      </c>
      <c r="R432" s="138">
        <f>SUMIF(SP所要量!$AU$4:$AU$1001,$AS432,SP所要量!R$4:R$1001)</f>
        <v>0</v>
      </c>
      <c r="S432" s="138">
        <f>SUMIF(SP所要量!$AU$4:$AU$1001,$AS432,SP所要量!S$4:S$1001)</f>
        <v>0</v>
      </c>
      <c r="T432" s="138">
        <f>SUMIF(SP所要量!$AU$4:$AU$1001,$AS432,SP所要量!T$4:T$1001)</f>
        <v>0</v>
      </c>
      <c r="U432" s="138">
        <f>SUMIF(SP所要量!$AU$4:$AU$1001,$AS432,SP所要量!U$4:U$1001)</f>
        <v>0</v>
      </c>
      <c r="V432" s="138">
        <f>SUMIF(SP所要量!$AU$4:$AU$1001,$AS432,SP所要量!V$4:V$1001)</f>
        <v>0</v>
      </c>
      <c r="W432" s="138">
        <f>SUMIF(SP所要量!$AU$4:$AU$1001,$AS432,SP所要量!W$4:W$1001)</f>
        <v>0</v>
      </c>
      <c r="X432" s="138">
        <f>SUMIF(SP所要量!$AU$4:$AU$1001,$AS432,SP所要量!X$4:X$1001)</f>
        <v>0</v>
      </c>
      <c r="Y432" s="138">
        <f>SUMIF(SP所要量!$AU$4:$AU$1001,$AS432,SP所要量!Y$4:Y$1001)</f>
        <v>0</v>
      </c>
      <c r="Z432" s="138">
        <f>SUMIF(SP所要量!$AU$4:$AU$1001,$AS432,SP所要量!Z$4:Z$1001)</f>
        <v>0</v>
      </c>
      <c r="AA432" s="138">
        <f>SUMIF(SP所要量!$AU$4:$AU$1001,$AS432,SP所要量!AA$4:AA$1001)</f>
        <v>0</v>
      </c>
      <c r="AB432" s="138">
        <f>SUMIF(SP所要量!$AU$4:$AU$1001,$AS432,SP所要量!AB$4:AB$1001)</f>
        <v>0</v>
      </c>
      <c r="AC432" s="138">
        <f>SUMIF(SP所要量!$AU$4:$AU$1001,$AS432,SP所要量!AC$4:AC$1001)</f>
        <v>0</v>
      </c>
      <c r="AD432" s="138">
        <f>SUMIF(SP所要量!$AU$4:$AU$1001,$AS432,SP所要量!AD$4:AD$1001)</f>
        <v>0</v>
      </c>
      <c r="AE432" s="138">
        <f>SUMIF(SP所要量!$AU$4:$AU$1001,$AS432,SP所要量!AE$4:AE$1001)</f>
        <v>0</v>
      </c>
      <c r="AF432" s="138">
        <f>SUMIF(SP所要量!$AU$4:$AU$1001,$AS432,SP所要量!AF$4:AF$1001)</f>
        <v>0</v>
      </c>
      <c r="AG432" s="138">
        <f>SUMIF(SP所要量!$AU$4:$AU$1001,$AS432,SP所要量!AG$4:AG$1001)</f>
        <v>0</v>
      </c>
      <c r="AH432" s="138">
        <f>SUMIF(SP所要量!$AU$4:$AU$1001,$AS432,SP所要量!AH$4:AH$1001)</f>
        <v>0</v>
      </c>
      <c r="AI432" s="138">
        <f>SUMIF(SP所要量!$AU$4:$AU$1001,$AS432,SP所要量!AI$4:AI$1001)</f>
        <v>0</v>
      </c>
      <c r="AJ432" s="138">
        <f>SUMIF(SP所要量!$AU$4:$AU$1001,$AS432,SP所要量!AJ$4:AJ$1001)</f>
        <v>0</v>
      </c>
      <c r="AK432" s="138">
        <f>SUMIF(SP所要量!$AU$4:$AU$1001,$AS432,SP所要量!AK$4:AK$1001)</f>
        <v>0</v>
      </c>
      <c r="AL432" s="138">
        <f>SUMIF(SP所要量!$AU$4:$AU$1001,$AS432,SP所要量!AL$4:AL$1001)</f>
        <v>0</v>
      </c>
      <c r="AM432" s="139">
        <f>SUMIF(SP所要量!$AU$4:$AU$1001,$AS432,SP所要量!AM$4:AM$1001)</f>
        <v>0</v>
      </c>
      <c r="AS432" s="2" t="str">
        <f>IF($B431="CKD",0,$A431&amp;"_"&amp;"SP")</f>
        <v>50100MLL D000XA_SP</v>
      </c>
      <c r="AT432" s="38"/>
      <c r="AU432" s="62"/>
      <c r="AW432" s="145"/>
      <c r="AX432" s="38"/>
      <c r="AY432" s="38"/>
      <c r="AZ432" s="38"/>
      <c r="BA432" s="38"/>
      <c r="BB432" s="38"/>
      <c r="BC432" s="38"/>
      <c r="BD432" s="38"/>
      <c r="BE432" s="38"/>
      <c r="BF432" s="38"/>
      <c r="BG432" s="38"/>
      <c r="BH432" s="38"/>
      <c r="BI432" s="38"/>
      <c r="BJ432" s="38"/>
      <c r="BK432" s="38"/>
      <c r="BL432" s="38"/>
      <c r="BM432" s="38"/>
      <c r="BN432" s="38"/>
      <c r="BO432" s="38"/>
      <c r="BP432" s="38"/>
      <c r="BQ432" s="38"/>
      <c r="BR432" s="38"/>
      <c r="BS432" s="38"/>
      <c r="BT432" s="38"/>
      <c r="BU432" s="38"/>
      <c r="BV432" s="38"/>
      <c r="BW432" s="38"/>
      <c r="BX432" s="38"/>
      <c r="BY432" s="38"/>
      <c r="BZ432" s="146"/>
      <c r="CB432" s="426">
        <f t="shared" si="948"/>
        <v>0</v>
      </c>
      <c r="CC432" s="273">
        <f t="shared" si="949"/>
        <v>0</v>
      </c>
      <c r="CD432" s="273">
        <f t="shared" si="950"/>
        <v>0</v>
      </c>
      <c r="CE432" s="274">
        <f t="shared" si="951"/>
        <v>0</v>
      </c>
      <c r="CG432" s="420">
        <v>0</v>
      </c>
      <c r="CH432" s="417">
        <v>0</v>
      </c>
      <c r="CI432" s="417">
        <v>0</v>
      </c>
      <c r="CJ432" s="421">
        <v>0</v>
      </c>
    </row>
    <row r="433" spans="1:88" x14ac:dyDescent="0.35">
      <c r="A433" s="119"/>
      <c r="B433" s="6"/>
      <c r="C433" s="120"/>
      <c r="D433" s="121"/>
      <c r="E433" s="115"/>
      <c r="F433" s="115"/>
      <c r="G433" s="116" t="s">
        <v>2131</v>
      </c>
      <c r="H433" s="117"/>
      <c r="I433" s="113">
        <f>SUM(K433:N433)</f>
        <v>0</v>
      </c>
      <c r="J433" s="126">
        <f>SUM(O433:AM433)</f>
        <v>0</v>
      </c>
      <c r="K433" s="113">
        <f t="shared" ref="K433:AM433" si="953">SUM(K431:K432)</f>
        <v>0</v>
      </c>
      <c r="L433" s="113">
        <f t="shared" si="953"/>
        <v>0</v>
      </c>
      <c r="M433" s="113">
        <f t="shared" si="953"/>
        <v>0</v>
      </c>
      <c r="N433" s="113">
        <f t="shared" si="953"/>
        <v>0</v>
      </c>
      <c r="O433" s="122">
        <f t="shared" si="953"/>
        <v>0</v>
      </c>
      <c r="P433" s="113">
        <f t="shared" si="953"/>
        <v>0</v>
      </c>
      <c r="Q433" s="113">
        <f t="shared" si="953"/>
        <v>0</v>
      </c>
      <c r="R433" s="113">
        <f t="shared" si="953"/>
        <v>0</v>
      </c>
      <c r="S433" s="113">
        <f t="shared" si="953"/>
        <v>0</v>
      </c>
      <c r="T433" s="113">
        <f t="shared" si="953"/>
        <v>0</v>
      </c>
      <c r="U433" s="113">
        <f t="shared" si="953"/>
        <v>0</v>
      </c>
      <c r="V433" s="113">
        <f t="shared" si="953"/>
        <v>0</v>
      </c>
      <c r="W433" s="113">
        <f t="shared" si="953"/>
        <v>0</v>
      </c>
      <c r="X433" s="113">
        <f t="shared" si="953"/>
        <v>0</v>
      </c>
      <c r="Y433" s="113">
        <f t="shared" si="953"/>
        <v>0</v>
      </c>
      <c r="Z433" s="113">
        <f t="shared" si="953"/>
        <v>0</v>
      </c>
      <c r="AA433" s="113">
        <f t="shared" si="953"/>
        <v>0</v>
      </c>
      <c r="AB433" s="113">
        <f t="shared" si="953"/>
        <v>0</v>
      </c>
      <c r="AC433" s="113">
        <f t="shared" si="953"/>
        <v>0</v>
      </c>
      <c r="AD433" s="113">
        <f t="shared" si="953"/>
        <v>0</v>
      </c>
      <c r="AE433" s="113">
        <f t="shared" si="953"/>
        <v>0</v>
      </c>
      <c r="AF433" s="113">
        <f t="shared" si="953"/>
        <v>0</v>
      </c>
      <c r="AG433" s="113">
        <f t="shared" si="953"/>
        <v>0</v>
      </c>
      <c r="AH433" s="113">
        <f t="shared" si="953"/>
        <v>0</v>
      </c>
      <c r="AI433" s="113">
        <f t="shared" si="953"/>
        <v>0</v>
      </c>
      <c r="AJ433" s="113">
        <f t="shared" si="953"/>
        <v>0</v>
      </c>
      <c r="AK433" s="113">
        <f t="shared" si="953"/>
        <v>0</v>
      </c>
      <c r="AL433" s="113">
        <f t="shared" si="953"/>
        <v>0</v>
      </c>
      <c r="AM433" s="118">
        <f t="shared" si="953"/>
        <v>0</v>
      </c>
      <c r="AS433" s="61"/>
      <c r="AT433" s="38"/>
      <c r="AU433" s="62"/>
      <c r="AW433" s="145"/>
      <c r="AX433" s="38"/>
      <c r="AY433" s="38"/>
      <c r="AZ433" s="38"/>
      <c r="BA433" s="38"/>
      <c r="BB433" s="38"/>
      <c r="BC433" s="38"/>
      <c r="BD433" s="38"/>
      <c r="BE433" s="38"/>
      <c r="BF433" s="38"/>
      <c r="BG433" s="38"/>
      <c r="BH433" s="38"/>
      <c r="BI433" s="38"/>
      <c r="BJ433" s="38"/>
      <c r="BK433" s="38"/>
      <c r="BL433" s="38"/>
      <c r="BM433" s="38"/>
      <c r="BN433" s="38"/>
      <c r="BO433" s="38"/>
      <c r="BP433" s="38"/>
      <c r="BQ433" s="38"/>
      <c r="BR433" s="38"/>
      <c r="BS433" s="38"/>
      <c r="BT433" s="38"/>
      <c r="BU433" s="38"/>
      <c r="BV433" s="38"/>
      <c r="BW433" s="38"/>
      <c r="BX433" s="38"/>
      <c r="BY433" s="38"/>
      <c r="BZ433" s="146"/>
      <c r="CB433" s="145"/>
      <c r="CC433" s="38"/>
      <c r="CD433" s="38"/>
      <c r="CE433" s="146"/>
      <c r="CG433" s="433">
        <v>0</v>
      </c>
      <c r="CH433" s="434">
        <v>0</v>
      </c>
      <c r="CI433" s="434">
        <v>0</v>
      </c>
      <c r="CJ433" s="435">
        <v>0</v>
      </c>
    </row>
    <row r="434" spans="1:88" x14ac:dyDescent="0.35">
      <c r="A434" s="48" t="s">
        <v>2088</v>
      </c>
      <c r="B434" s="6"/>
      <c r="C434" s="6"/>
      <c r="D434" s="22" t="s">
        <v>2058</v>
      </c>
      <c r="E434" s="304" t="s">
        <v>20</v>
      </c>
      <c r="F434" s="42"/>
      <c r="G434" s="25">
        <v>180</v>
      </c>
      <c r="H434" s="21"/>
      <c r="I434" s="26">
        <v>3</v>
      </c>
      <c r="J434" s="24">
        <f ca="1">SUM(K434:AM434)</f>
        <v>0</v>
      </c>
      <c r="K434" s="24">
        <f t="shared" ref="K434:AM434" ca="1" si="954">IF(AND($H434="優先L",$I434&gt;0),OFFSET(K433,0,$I434),0)</f>
        <v>0</v>
      </c>
      <c r="L434" s="24">
        <f t="shared" ca="1" si="954"/>
        <v>0</v>
      </c>
      <c r="M434" s="24">
        <f t="shared" ca="1" si="954"/>
        <v>0</v>
      </c>
      <c r="N434" s="24">
        <f t="shared" ca="1" si="954"/>
        <v>0</v>
      </c>
      <c r="O434" s="24">
        <f t="shared" ca="1" si="954"/>
        <v>0</v>
      </c>
      <c r="P434" s="24">
        <f t="shared" ca="1" si="954"/>
        <v>0</v>
      </c>
      <c r="Q434" s="24">
        <f t="shared" ca="1" si="954"/>
        <v>0</v>
      </c>
      <c r="R434" s="24">
        <f t="shared" ca="1" si="954"/>
        <v>0</v>
      </c>
      <c r="S434" s="24">
        <f t="shared" ca="1" si="954"/>
        <v>0</v>
      </c>
      <c r="T434" s="24">
        <f t="shared" ca="1" si="954"/>
        <v>0</v>
      </c>
      <c r="U434" s="24">
        <f t="shared" ca="1" si="954"/>
        <v>0</v>
      </c>
      <c r="V434" s="24">
        <f t="shared" ca="1" si="954"/>
        <v>0</v>
      </c>
      <c r="W434" s="24">
        <f t="shared" ca="1" si="954"/>
        <v>0</v>
      </c>
      <c r="X434" s="24">
        <f t="shared" ca="1" si="954"/>
        <v>0</v>
      </c>
      <c r="Y434" s="24">
        <f t="shared" ca="1" si="954"/>
        <v>0</v>
      </c>
      <c r="Z434" s="24">
        <f t="shared" ca="1" si="954"/>
        <v>0</v>
      </c>
      <c r="AA434" s="24">
        <f t="shared" ca="1" si="954"/>
        <v>0</v>
      </c>
      <c r="AB434" s="24">
        <f t="shared" ca="1" si="954"/>
        <v>0</v>
      </c>
      <c r="AC434" s="24">
        <f t="shared" ca="1" si="954"/>
        <v>0</v>
      </c>
      <c r="AD434" s="24">
        <f t="shared" ca="1" si="954"/>
        <v>0</v>
      </c>
      <c r="AE434" s="24">
        <f t="shared" ca="1" si="954"/>
        <v>0</v>
      </c>
      <c r="AF434" s="24">
        <f t="shared" ca="1" si="954"/>
        <v>0</v>
      </c>
      <c r="AG434" s="24">
        <f t="shared" ca="1" si="954"/>
        <v>0</v>
      </c>
      <c r="AH434" s="24">
        <f t="shared" ca="1" si="954"/>
        <v>0</v>
      </c>
      <c r="AI434" s="24">
        <f t="shared" ca="1" si="954"/>
        <v>0</v>
      </c>
      <c r="AJ434" s="24">
        <f t="shared" ca="1" si="954"/>
        <v>0</v>
      </c>
      <c r="AK434" s="24">
        <f t="shared" ca="1" si="954"/>
        <v>0</v>
      </c>
      <c r="AL434" s="24">
        <f t="shared" ca="1" si="954"/>
        <v>0</v>
      </c>
      <c r="AM434" s="49">
        <f t="shared" ca="1" si="954"/>
        <v>0</v>
      </c>
      <c r="AS434" s="61"/>
      <c r="AT434" s="5" t="str">
        <f t="shared" ref="AT434" si="955">IF(G434&gt;0,E434,"")</f>
        <v>MC</v>
      </c>
      <c r="AU434" s="62"/>
      <c r="AW434" s="145"/>
      <c r="AX434" s="38"/>
      <c r="AY434" s="38"/>
      <c r="AZ434" s="38"/>
      <c r="BA434" s="38"/>
      <c r="BB434" s="38"/>
      <c r="BC434" s="38"/>
      <c r="BD434" s="38"/>
      <c r="BE434" s="38"/>
      <c r="BF434" s="38"/>
      <c r="BG434" s="38"/>
      <c r="BH434" s="38"/>
      <c r="BI434" s="38"/>
      <c r="BJ434" s="38"/>
      <c r="BK434" s="38"/>
      <c r="BL434" s="38"/>
      <c r="BM434" s="38"/>
      <c r="BN434" s="38"/>
      <c r="BO434" s="38"/>
      <c r="BP434" s="38"/>
      <c r="BQ434" s="38"/>
      <c r="BR434" s="38"/>
      <c r="BS434" s="38"/>
      <c r="BT434" s="38"/>
      <c r="BU434" s="38"/>
      <c r="BV434" s="38"/>
      <c r="BW434" s="38"/>
      <c r="BX434" s="38"/>
      <c r="BY434" s="38"/>
      <c r="BZ434" s="146"/>
      <c r="CB434" s="145"/>
      <c r="CC434" s="38"/>
      <c r="CD434" s="38"/>
      <c r="CE434" s="146"/>
      <c r="CG434" s="433">
        <v>0</v>
      </c>
      <c r="CH434" s="434">
        <v>0</v>
      </c>
      <c r="CI434" s="434">
        <v>0</v>
      </c>
      <c r="CJ434" s="435">
        <v>0</v>
      </c>
    </row>
    <row r="435" spans="1:88" x14ac:dyDescent="0.35">
      <c r="A435" s="50" t="str">
        <f>MID(A431,1,5)</f>
        <v>50100</v>
      </c>
      <c r="B435" s="6"/>
      <c r="C435" s="6"/>
      <c r="D435" s="6"/>
      <c r="E435" s="304" t="s">
        <v>78</v>
      </c>
      <c r="F435" s="42"/>
      <c r="G435" s="25">
        <v>178</v>
      </c>
      <c r="H435" s="21" t="s">
        <v>2052</v>
      </c>
      <c r="I435" s="26">
        <v>3</v>
      </c>
      <c r="J435" s="24">
        <f ca="1">SUM(K435:AM435)</f>
        <v>0</v>
      </c>
      <c r="K435" s="24">
        <f t="shared" ref="K435:AM435" ca="1" si="956">IF(AND($H435="優先L",$I435&gt;0),OFFSET(K433,0,$I435),0)</f>
        <v>0</v>
      </c>
      <c r="L435" s="24">
        <f t="shared" ca="1" si="956"/>
        <v>0</v>
      </c>
      <c r="M435" s="24">
        <f t="shared" ca="1" si="956"/>
        <v>0</v>
      </c>
      <c r="N435" s="24">
        <f t="shared" ca="1" si="956"/>
        <v>0</v>
      </c>
      <c r="O435" s="24">
        <f t="shared" ca="1" si="956"/>
        <v>0</v>
      </c>
      <c r="P435" s="24">
        <f t="shared" ca="1" si="956"/>
        <v>0</v>
      </c>
      <c r="Q435" s="24">
        <f t="shared" ca="1" si="956"/>
        <v>0</v>
      </c>
      <c r="R435" s="24">
        <f t="shared" ca="1" si="956"/>
        <v>0</v>
      </c>
      <c r="S435" s="24">
        <f t="shared" ca="1" si="956"/>
        <v>0</v>
      </c>
      <c r="T435" s="24">
        <f t="shared" ca="1" si="956"/>
        <v>0</v>
      </c>
      <c r="U435" s="24">
        <f t="shared" ca="1" si="956"/>
        <v>0</v>
      </c>
      <c r="V435" s="24">
        <f t="shared" ca="1" si="956"/>
        <v>0</v>
      </c>
      <c r="W435" s="24">
        <f t="shared" ca="1" si="956"/>
        <v>0</v>
      </c>
      <c r="X435" s="24">
        <f t="shared" ca="1" si="956"/>
        <v>0</v>
      </c>
      <c r="Y435" s="24">
        <f t="shared" ca="1" si="956"/>
        <v>0</v>
      </c>
      <c r="Z435" s="24">
        <f t="shared" ca="1" si="956"/>
        <v>0</v>
      </c>
      <c r="AA435" s="24">
        <f t="shared" ca="1" si="956"/>
        <v>0</v>
      </c>
      <c r="AB435" s="24">
        <f t="shared" ca="1" si="956"/>
        <v>0</v>
      </c>
      <c r="AC435" s="24">
        <f t="shared" ca="1" si="956"/>
        <v>0</v>
      </c>
      <c r="AD435" s="24">
        <f t="shared" ca="1" si="956"/>
        <v>0</v>
      </c>
      <c r="AE435" s="24">
        <f t="shared" ca="1" si="956"/>
        <v>0</v>
      </c>
      <c r="AF435" s="24">
        <f t="shared" ca="1" si="956"/>
        <v>0</v>
      </c>
      <c r="AG435" s="24">
        <f t="shared" ca="1" si="956"/>
        <v>0</v>
      </c>
      <c r="AH435" s="24">
        <f t="shared" ca="1" si="956"/>
        <v>0</v>
      </c>
      <c r="AI435" s="24">
        <f t="shared" ca="1" si="956"/>
        <v>0</v>
      </c>
      <c r="AJ435" s="24">
        <f t="shared" ca="1" si="956"/>
        <v>0</v>
      </c>
      <c r="AK435" s="24">
        <f t="shared" ca="1" si="956"/>
        <v>0</v>
      </c>
      <c r="AL435" s="24">
        <f t="shared" ca="1" si="956"/>
        <v>0</v>
      </c>
      <c r="AM435" s="49">
        <f t="shared" ca="1" si="956"/>
        <v>0</v>
      </c>
      <c r="AS435" s="61"/>
      <c r="AT435" s="6" t="str">
        <f t="shared" si="923"/>
        <v>溶接1</v>
      </c>
      <c r="AU435" s="62"/>
      <c r="AW435" s="145"/>
      <c r="AX435" s="38"/>
      <c r="AY435" s="38"/>
      <c r="AZ435" s="38"/>
      <c r="BA435" s="38"/>
      <c r="BB435" s="38"/>
      <c r="BC435" s="38"/>
      <c r="BD435" s="38"/>
      <c r="BE435" s="38"/>
      <c r="BF435" s="38"/>
      <c r="BG435" s="38"/>
      <c r="BH435" s="38"/>
      <c r="BI435" s="38"/>
      <c r="BJ435" s="38"/>
      <c r="BK435" s="38"/>
      <c r="BL435" s="38"/>
      <c r="BM435" s="38"/>
      <c r="BN435" s="38"/>
      <c r="BO435" s="38"/>
      <c r="BP435" s="38"/>
      <c r="BQ435" s="38"/>
      <c r="BR435" s="38"/>
      <c r="BS435" s="38"/>
      <c r="BT435" s="38"/>
      <c r="BU435" s="38"/>
      <c r="BV435" s="38"/>
      <c r="BW435" s="38"/>
      <c r="BX435" s="38"/>
      <c r="BY435" s="38"/>
      <c r="BZ435" s="146"/>
      <c r="CB435" s="145"/>
      <c r="CC435" s="38"/>
      <c r="CD435" s="38"/>
      <c r="CE435" s="146"/>
      <c r="CG435" s="433">
        <v>0</v>
      </c>
      <c r="CH435" s="434">
        <v>0</v>
      </c>
      <c r="CI435" s="434">
        <v>0</v>
      </c>
      <c r="CJ435" s="435">
        <v>0</v>
      </c>
    </row>
    <row r="436" spans="1:88" x14ac:dyDescent="0.35">
      <c r="A436" s="50" t="str">
        <f>MID(A431,6,3)&amp;"-"&amp;MID(A431,10,4)</f>
        <v>MLL-D000</v>
      </c>
      <c r="B436" s="6"/>
      <c r="C436" s="6"/>
      <c r="D436" s="7"/>
      <c r="E436" s="304" t="s">
        <v>79</v>
      </c>
      <c r="F436" s="42"/>
      <c r="G436" s="25"/>
      <c r="H436" s="21"/>
      <c r="I436" s="26"/>
      <c r="J436" s="24">
        <f ca="1">SUM(K436:AM436)</f>
        <v>0</v>
      </c>
      <c r="K436" s="24">
        <f t="shared" ref="K436:AM436" ca="1" si="957">IF(AND($H436="優先L",$I436&gt;0),OFFSET(K433,0,$I436),0)</f>
        <v>0</v>
      </c>
      <c r="L436" s="24">
        <f t="shared" ca="1" si="957"/>
        <v>0</v>
      </c>
      <c r="M436" s="24">
        <f t="shared" ca="1" si="957"/>
        <v>0</v>
      </c>
      <c r="N436" s="24">
        <f t="shared" ca="1" si="957"/>
        <v>0</v>
      </c>
      <c r="O436" s="24">
        <f t="shared" ca="1" si="957"/>
        <v>0</v>
      </c>
      <c r="P436" s="24">
        <f t="shared" ca="1" si="957"/>
        <v>0</v>
      </c>
      <c r="Q436" s="24">
        <f t="shared" ca="1" si="957"/>
        <v>0</v>
      </c>
      <c r="R436" s="24">
        <f t="shared" ca="1" si="957"/>
        <v>0</v>
      </c>
      <c r="S436" s="24">
        <f t="shared" ca="1" si="957"/>
        <v>0</v>
      </c>
      <c r="T436" s="24">
        <f t="shared" ca="1" si="957"/>
        <v>0</v>
      </c>
      <c r="U436" s="24">
        <f t="shared" ca="1" si="957"/>
        <v>0</v>
      </c>
      <c r="V436" s="24">
        <f t="shared" ca="1" si="957"/>
        <v>0</v>
      </c>
      <c r="W436" s="24">
        <f t="shared" ca="1" si="957"/>
        <v>0</v>
      </c>
      <c r="X436" s="24">
        <f t="shared" ca="1" si="957"/>
        <v>0</v>
      </c>
      <c r="Y436" s="24">
        <f t="shared" ca="1" si="957"/>
        <v>0</v>
      </c>
      <c r="Z436" s="24">
        <f t="shared" ca="1" si="957"/>
        <v>0</v>
      </c>
      <c r="AA436" s="24">
        <f t="shared" ca="1" si="957"/>
        <v>0</v>
      </c>
      <c r="AB436" s="24">
        <f t="shared" ca="1" si="957"/>
        <v>0</v>
      </c>
      <c r="AC436" s="24">
        <f t="shared" ca="1" si="957"/>
        <v>0</v>
      </c>
      <c r="AD436" s="24">
        <f t="shared" ca="1" si="957"/>
        <v>0</v>
      </c>
      <c r="AE436" s="24">
        <f t="shared" ca="1" si="957"/>
        <v>0</v>
      </c>
      <c r="AF436" s="24">
        <f t="shared" ca="1" si="957"/>
        <v>0</v>
      </c>
      <c r="AG436" s="24">
        <f t="shared" ca="1" si="957"/>
        <v>0</v>
      </c>
      <c r="AH436" s="24">
        <f t="shared" ca="1" si="957"/>
        <v>0</v>
      </c>
      <c r="AI436" s="24">
        <f t="shared" ca="1" si="957"/>
        <v>0</v>
      </c>
      <c r="AJ436" s="24">
        <f t="shared" ca="1" si="957"/>
        <v>0</v>
      </c>
      <c r="AK436" s="24">
        <f t="shared" ca="1" si="957"/>
        <v>0</v>
      </c>
      <c r="AL436" s="24">
        <f t="shared" ca="1" si="957"/>
        <v>0</v>
      </c>
      <c r="AM436" s="49">
        <f t="shared" ca="1" si="957"/>
        <v>0</v>
      </c>
      <c r="AS436" s="61"/>
      <c r="AT436" s="7" t="str">
        <f t="shared" si="923"/>
        <v/>
      </c>
      <c r="AU436" s="62"/>
      <c r="AW436" s="145"/>
      <c r="AX436" s="38"/>
      <c r="AY436" s="38"/>
      <c r="AZ436" s="38"/>
      <c r="BA436" s="38"/>
      <c r="BB436" s="38"/>
      <c r="BC436" s="38"/>
      <c r="BD436" s="38"/>
      <c r="BE436" s="38"/>
      <c r="BF436" s="38"/>
      <c r="BG436" s="38"/>
      <c r="BH436" s="38"/>
      <c r="BI436" s="38"/>
      <c r="BJ436" s="38"/>
      <c r="BK436" s="38"/>
      <c r="BL436" s="38"/>
      <c r="BM436" s="38"/>
      <c r="BN436" s="38"/>
      <c r="BO436" s="38"/>
      <c r="BP436" s="38"/>
      <c r="BQ436" s="38"/>
      <c r="BR436" s="38"/>
      <c r="BS436" s="38"/>
      <c r="BT436" s="38"/>
      <c r="BU436" s="38"/>
      <c r="BV436" s="38"/>
      <c r="BW436" s="38"/>
      <c r="BX436" s="38"/>
      <c r="BY436" s="38"/>
      <c r="BZ436" s="146"/>
      <c r="CB436" s="145"/>
      <c r="CC436" s="38"/>
      <c r="CD436" s="38"/>
      <c r="CE436" s="146"/>
      <c r="CG436" s="433">
        <v>0</v>
      </c>
      <c r="CH436" s="434">
        <v>0</v>
      </c>
      <c r="CI436" s="434">
        <v>0</v>
      </c>
      <c r="CJ436" s="435">
        <v>0</v>
      </c>
    </row>
    <row r="437" spans="1:88" x14ac:dyDescent="0.35">
      <c r="A437" s="48"/>
      <c r="B437" s="6"/>
      <c r="C437" s="6"/>
      <c r="D437" s="22" t="s">
        <v>2132</v>
      </c>
      <c r="E437" s="2" t="str">
        <f>E434</f>
        <v>MC</v>
      </c>
      <c r="F437" s="5"/>
      <c r="G437" s="5"/>
      <c r="H437" s="27" t="s">
        <v>2055</v>
      </c>
      <c r="I437" s="5"/>
      <c r="J437" s="550">
        <f>SUM(K437:AM439)</f>
        <v>0</v>
      </c>
      <c r="K437" s="29"/>
      <c r="L437" s="29"/>
      <c r="M437" s="29"/>
      <c r="N437" s="29"/>
      <c r="O437" s="29"/>
      <c r="P437" s="29"/>
      <c r="Q437" s="29"/>
      <c r="R437" s="29"/>
      <c r="S437" s="29"/>
      <c r="T437" s="29"/>
      <c r="U437" s="29"/>
      <c r="V437" s="29"/>
      <c r="W437" s="29"/>
      <c r="X437" s="29"/>
      <c r="Y437" s="29"/>
      <c r="Z437" s="29"/>
      <c r="AA437" s="29"/>
      <c r="AB437" s="29"/>
      <c r="AC437" s="29"/>
      <c r="AD437" s="29"/>
      <c r="AE437" s="29"/>
      <c r="AF437" s="29"/>
      <c r="AG437" s="29"/>
      <c r="AH437" s="29"/>
      <c r="AI437" s="29"/>
      <c r="AJ437" s="29"/>
      <c r="AK437" s="29"/>
      <c r="AL437" s="29"/>
      <c r="AM437" s="51"/>
      <c r="AS437" s="61"/>
      <c r="AT437" s="38"/>
      <c r="AU437" s="62"/>
      <c r="AW437" s="145"/>
      <c r="AX437" s="38"/>
      <c r="AY437" s="38"/>
      <c r="AZ437" s="38"/>
      <c r="BA437" s="38"/>
      <c r="BB437" s="38"/>
      <c r="BC437" s="38"/>
      <c r="BD437" s="38"/>
      <c r="BE437" s="38"/>
      <c r="BF437" s="38"/>
      <c r="BG437" s="38"/>
      <c r="BH437" s="38"/>
      <c r="BI437" s="38"/>
      <c r="BJ437" s="38"/>
      <c r="BK437" s="38"/>
      <c r="BL437" s="38"/>
      <c r="BM437" s="38"/>
      <c r="BN437" s="38"/>
      <c r="BO437" s="38"/>
      <c r="BP437" s="38"/>
      <c r="BQ437" s="38"/>
      <c r="BR437" s="38"/>
      <c r="BS437" s="38"/>
      <c r="BT437" s="38"/>
      <c r="BU437" s="38"/>
      <c r="BV437" s="38"/>
      <c r="BW437" s="38"/>
      <c r="BX437" s="38"/>
      <c r="BY437" s="38"/>
      <c r="BZ437" s="146"/>
      <c r="CB437" s="145"/>
      <c r="CC437" s="38"/>
      <c r="CD437" s="38"/>
      <c r="CE437" s="146"/>
      <c r="CG437" s="430"/>
      <c r="CH437" s="9"/>
      <c r="CI437" s="9"/>
      <c r="CJ437" s="431"/>
    </row>
    <row r="438" spans="1:88" x14ac:dyDescent="0.35">
      <c r="A438" s="48"/>
      <c r="B438" s="7"/>
      <c r="C438" s="7"/>
      <c r="D438" s="444" t="s">
        <v>2376</v>
      </c>
      <c r="E438" s="2" t="str">
        <f>E435</f>
        <v>溶接1</v>
      </c>
      <c r="F438" s="6"/>
      <c r="G438" s="6"/>
      <c r="H438" s="27" t="s">
        <v>2055</v>
      </c>
      <c r="I438" s="6"/>
      <c r="J438" s="551"/>
      <c r="K438" s="30"/>
      <c r="L438" s="30"/>
      <c r="M438" s="30"/>
      <c r="N438" s="30"/>
      <c r="O438" s="30"/>
      <c r="P438" s="30"/>
      <c r="Q438" s="30"/>
      <c r="R438" s="30"/>
      <c r="S438" s="30"/>
      <c r="T438" s="30"/>
      <c r="U438" s="30"/>
      <c r="V438" s="30"/>
      <c r="W438" s="30"/>
      <c r="X438" s="30"/>
      <c r="Y438" s="30"/>
      <c r="Z438" s="30"/>
      <c r="AA438" s="30"/>
      <c r="AB438" s="30"/>
      <c r="AC438" s="30"/>
      <c r="AD438" s="30"/>
      <c r="AE438" s="30"/>
      <c r="AF438" s="30"/>
      <c r="AG438" s="30"/>
      <c r="AH438" s="30"/>
      <c r="AI438" s="30"/>
      <c r="AJ438" s="30"/>
      <c r="AK438" s="30"/>
      <c r="AL438" s="30"/>
      <c r="AM438" s="52"/>
      <c r="AS438" s="61"/>
      <c r="AT438" s="38"/>
      <c r="AU438" s="62"/>
      <c r="AW438" s="145"/>
      <c r="AX438" s="38"/>
      <c r="AY438" s="38"/>
      <c r="AZ438" s="38"/>
      <c r="BA438" s="38"/>
      <c r="BB438" s="38"/>
      <c r="BC438" s="38"/>
      <c r="BD438" s="38"/>
      <c r="BE438" s="38"/>
      <c r="BF438" s="38"/>
      <c r="BG438" s="38"/>
      <c r="BH438" s="38"/>
      <c r="BI438" s="38"/>
      <c r="BJ438" s="38"/>
      <c r="BK438" s="38"/>
      <c r="BL438" s="38"/>
      <c r="BM438" s="38"/>
      <c r="BN438" s="38"/>
      <c r="BO438" s="38"/>
      <c r="BP438" s="38"/>
      <c r="BQ438" s="38"/>
      <c r="BR438" s="38"/>
      <c r="BS438" s="38"/>
      <c r="BT438" s="38"/>
      <c r="BU438" s="38"/>
      <c r="BV438" s="38"/>
      <c r="BW438" s="38"/>
      <c r="BX438" s="38"/>
      <c r="BY438" s="38"/>
      <c r="BZ438" s="146"/>
      <c r="CB438" s="145"/>
      <c r="CC438" s="38"/>
      <c r="CD438" s="38"/>
      <c r="CE438" s="146"/>
      <c r="CG438" s="430"/>
      <c r="CH438" s="9"/>
      <c r="CI438" s="9"/>
      <c r="CJ438" s="431"/>
    </row>
    <row r="439" spans="1:88" x14ac:dyDescent="0.35">
      <c r="A439" s="399">
        <f>COUNTIF(AT434:AT436,B439)</f>
        <v>1</v>
      </c>
      <c r="B439" s="308" t="str">
        <f>設定!$F$4</f>
        <v>MC</v>
      </c>
      <c r="C439" s="308" t="str">
        <f>IF(COUNTIF('PLAN-MC'!$AO$6:$AO$117,B439&amp;"_"&amp;A431&amp;"_"&amp;B431)&gt;0,"計画コード有",IF(COUNTIF('PLAN-MC'!$AO$6:$AO$117,B439&amp;"_"&amp;A431&amp;"_"&amp;B431)&gt;1,"ﾀﾞﾌﾞﾘ有","未反映"))</f>
        <v>未反映</v>
      </c>
      <c r="D439" s="7"/>
      <c r="E439" s="2" t="str">
        <f>E436</f>
        <v>マルチ</v>
      </c>
      <c r="F439" s="7"/>
      <c r="G439" s="7"/>
      <c r="H439" s="27"/>
      <c r="I439" s="7"/>
      <c r="J439" s="552"/>
      <c r="K439" s="31"/>
      <c r="L439" s="31"/>
      <c r="M439" s="31"/>
      <c r="N439" s="31"/>
      <c r="O439" s="31"/>
      <c r="P439" s="31"/>
      <c r="Q439" s="31"/>
      <c r="R439" s="31"/>
      <c r="S439" s="31"/>
      <c r="T439" s="31"/>
      <c r="U439" s="31"/>
      <c r="V439" s="31"/>
      <c r="W439" s="31"/>
      <c r="X439" s="31"/>
      <c r="Y439" s="31"/>
      <c r="Z439" s="31"/>
      <c r="AA439" s="31"/>
      <c r="AB439" s="31"/>
      <c r="AC439" s="31"/>
      <c r="AD439" s="31"/>
      <c r="AE439" s="31"/>
      <c r="AF439" s="31"/>
      <c r="AG439" s="31"/>
      <c r="AH439" s="31"/>
      <c r="AI439" s="31"/>
      <c r="AJ439" s="31"/>
      <c r="AK439" s="31"/>
      <c r="AL439" s="31"/>
      <c r="AM439" s="53"/>
      <c r="AS439" s="61"/>
      <c r="AT439" s="38"/>
      <c r="AU439" s="62"/>
      <c r="AW439" s="145"/>
      <c r="AX439" s="38"/>
      <c r="AY439" s="38"/>
      <c r="AZ439" s="38"/>
      <c r="BA439" s="38"/>
      <c r="BB439" s="38"/>
      <c r="BC439" s="38"/>
      <c r="BD439" s="38"/>
      <c r="BE439" s="38"/>
      <c r="BF439" s="38"/>
      <c r="BG439" s="38"/>
      <c r="BH439" s="38"/>
      <c r="BI439" s="38"/>
      <c r="BJ439" s="38"/>
      <c r="BK439" s="38"/>
      <c r="BL439" s="38"/>
      <c r="BM439" s="38"/>
      <c r="BN439" s="38"/>
      <c r="BO439" s="38"/>
      <c r="BP439" s="38"/>
      <c r="BQ439" s="38"/>
      <c r="BR439" s="38"/>
      <c r="BS439" s="38"/>
      <c r="BT439" s="38"/>
      <c r="BU439" s="38"/>
      <c r="BV439" s="38"/>
      <c r="BW439" s="38"/>
      <c r="BX439" s="38"/>
      <c r="BY439" s="38"/>
      <c r="BZ439" s="146"/>
      <c r="CB439" s="145"/>
      <c r="CC439" s="38"/>
      <c r="CD439" s="38"/>
      <c r="CE439" s="146"/>
      <c r="CG439" s="430"/>
      <c r="CH439" s="9"/>
      <c r="CI439" s="9"/>
      <c r="CJ439" s="431"/>
    </row>
    <row r="440" spans="1:88" x14ac:dyDescent="0.35">
      <c r="A440" s="399">
        <f>COUNTIF(AT434:AT436,B440)</f>
        <v>1</v>
      </c>
      <c r="B440" s="308" t="str">
        <f>設定!$F$5</f>
        <v>溶接1</v>
      </c>
      <c r="C440" s="308" t="str">
        <f>IF(COUNTIF('PLAN-溶接1'!$AO$6:$AO$108,B440&amp;"_"&amp;A431&amp;"_"&amp;B431)&gt;0,"計画コード有",IF(COUNTIF('PLAN-溶接1'!$AO$6:$AO$108,B440&amp;"_"&amp;A431&amp;"_"&amp;B431)&gt;1,"ﾀﾞﾌﾞﾘ有","未反映"))</f>
        <v>計画コード有</v>
      </c>
      <c r="D440" s="22" t="s">
        <v>2133</v>
      </c>
      <c r="E440" s="2" t="str">
        <f>E434</f>
        <v>MC</v>
      </c>
      <c r="F440" s="5"/>
      <c r="G440" s="5"/>
      <c r="H440" s="27" t="s">
        <v>2055</v>
      </c>
      <c r="I440" s="5"/>
      <c r="J440" s="32">
        <f t="shared" ref="J440:J445" si="958">SUM(K440:AM440)</f>
        <v>0</v>
      </c>
      <c r="K440" s="441">
        <f>CB440</f>
        <v>0</v>
      </c>
      <c r="L440" s="441">
        <f t="shared" ref="L440:L442" si="959">CC440</f>
        <v>0</v>
      </c>
      <c r="M440" s="441">
        <f t="shared" ref="M440:M442" si="960">CD440</f>
        <v>0</v>
      </c>
      <c r="N440" s="441">
        <f t="shared" ref="N440:N442" si="961">CE440</f>
        <v>0</v>
      </c>
      <c r="O440" s="29"/>
      <c r="P440" s="29"/>
      <c r="Q440" s="29"/>
      <c r="R440" s="29"/>
      <c r="S440" s="29"/>
      <c r="T440" s="29"/>
      <c r="U440" s="29"/>
      <c r="V440" s="29"/>
      <c r="W440" s="29"/>
      <c r="X440" s="29"/>
      <c r="Y440" s="29"/>
      <c r="Z440" s="29"/>
      <c r="AA440" s="29"/>
      <c r="AB440" s="29"/>
      <c r="AC440" s="29"/>
      <c r="AD440" s="29"/>
      <c r="AE440" s="29"/>
      <c r="AF440" s="29"/>
      <c r="AG440" s="29"/>
      <c r="AH440" s="29"/>
      <c r="AI440" s="29"/>
      <c r="AJ440" s="29"/>
      <c r="AK440" s="29"/>
      <c r="AL440" s="29"/>
      <c r="AM440" s="51"/>
      <c r="AS440" s="61"/>
      <c r="AT440" s="38"/>
      <c r="AU440" s="62"/>
      <c r="AW440" s="145"/>
      <c r="AX440" s="38"/>
      <c r="AY440" s="38"/>
      <c r="AZ440" s="38"/>
      <c r="BA440" s="38"/>
      <c r="BB440" s="38"/>
      <c r="BC440" s="38"/>
      <c r="BD440" s="38"/>
      <c r="BE440" s="38"/>
      <c r="BF440" s="38"/>
      <c r="BG440" s="38"/>
      <c r="BH440" s="38"/>
      <c r="BI440" s="38"/>
      <c r="BJ440" s="38"/>
      <c r="BK440" s="38"/>
      <c r="BL440" s="38"/>
      <c r="BM440" s="38"/>
      <c r="BN440" s="38"/>
      <c r="BO440" s="38"/>
      <c r="BP440" s="38"/>
      <c r="BQ440" s="38"/>
      <c r="BR440" s="38"/>
      <c r="BS440" s="38"/>
      <c r="BT440" s="38"/>
      <c r="BU440" s="38"/>
      <c r="BV440" s="38"/>
      <c r="BW440" s="38"/>
      <c r="BX440" s="38"/>
      <c r="BY440" s="38"/>
      <c r="BZ440" s="146"/>
      <c r="CB440" s="427">
        <f t="shared" ref="CB440:CB442" si="962">CG437+CG440</f>
        <v>0</v>
      </c>
      <c r="CC440" s="428">
        <f t="shared" ref="CC440:CC442" si="963">CH437+CH440</f>
        <v>0</v>
      </c>
      <c r="CD440" s="428">
        <f t="shared" ref="CD440:CD442" si="964">CI437+CI440</f>
        <v>0</v>
      </c>
      <c r="CE440" s="429">
        <f t="shared" ref="CE440:CE442" si="965">CJ437+CJ440</f>
        <v>0</v>
      </c>
      <c r="CG440" s="430"/>
      <c r="CH440" s="9"/>
      <c r="CI440" s="9"/>
      <c r="CJ440" s="431"/>
    </row>
    <row r="441" spans="1:88" x14ac:dyDescent="0.35">
      <c r="A441" s="399">
        <f>COUNTIF(AT434:AT436,B441)</f>
        <v>0</v>
      </c>
      <c r="B441" s="308" t="str">
        <f>設定!$F$6</f>
        <v>マルチ</v>
      </c>
      <c r="C441" s="308" t="str">
        <f>IF(COUNTIF('PLAN-マルチ'!$AO$29:$AO$125,B441&amp;"_"&amp;A431&amp;"_"&amp;B431)&gt;0,"計画コード有",IF(COUNTIF('PLAN-マルチ'!$AO$29:$AO$125,B441&amp;"_"&amp;A431&amp;"_"&amp;B431)&gt;1,"ﾀﾞﾌﾞﾘ有","未反映"))</f>
        <v>未反映</v>
      </c>
      <c r="D441" s="445" t="s">
        <v>2377</v>
      </c>
      <c r="E441" s="2" t="str">
        <f>E435</f>
        <v>溶接1</v>
      </c>
      <c r="F441" s="6"/>
      <c r="G441" s="6"/>
      <c r="H441" s="27" t="s">
        <v>2055</v>
      </c>
      <c r="I441" s="6"/>
      <c r="J441" s="33">
        <f t="shared" si="958"/>
        <v>0</v>
      </c>
      <c r="K441" s="442">
        <f t="shared" ref="K441:K442" si="966">CB441</f>
        <v>0</v>
      </c>
      <c r="L441" s="442">
        <f t="shared" si="959"/>
        <v>0</v>
      </c>
      <c r="M441" s="442">
        <f t="shared" si="960"/>
        <v>0</v>
      </c>
      <c r="N441" s="442">
        <f t="shared" si="961"/>
        <v>0</v>
      </c>
      <c r="O441" s="30"/>
      <c r="P441" s="30"/>
      <c r="Q441" s="30"/>
      <c r="R441" s="30"/>
      <c r="S441" s="30"/>
      <c r="T441" s="30"/>
      <c r="U441" s="30"/>
      <c r="V441" s="30"/>
      <c r="W441" s="30"/>
      <c r="X441" s="30"/>
      <c r="Y441" s="30"/>
      <c r="Z441" s="30"/>
      <c r="AA441" s="30"/>
      <c r="AB441" s="30"/>
      <c r="AC441" s="30"/>
      <c r="AD441" s="30"/>
      <c r="AE441" s="30"/>
      <c r="AF441" s="30"/>
      <c r="AG441" s="30"/>
      <c r="AH441" s="30"/>
      <c r="AI441" s="30"/>
      <c r="AJ441" s="30"/>
      <c r="AK441" s="30"/>
      <c r="AL441" s="30"/>
      <c r="AM441" s="52"/>
      <c r="AS441" s="61"/>
      <c r="AT441" s="38"/>
      <c r="AU441" s="62"/>
      <c r="AW441" s="145"/>
      <c r="AX441" s="38"/>
      <c r="AY441" s="38"/>
      <c r="AZ441" s="38"/>
      <c r="BA441" s="38"/>
      <c r="BB441" s="38"/>
      <c r="BC441" s="38"/>
      <c r="BD441" s="38"/>
      <c r="BE441" s="38"/>
      <c r="BF441" s="38"/>
      <c r="BG441" s="38"/>
      <c r="BH441" s="38"/>
      <c r="BI441" s="38"/>
      <c r="BJ441" s="38"/>
      <c r="BK441" s="38"/>
      <c r="BL441" s="38"/>
      <c r="BM441" s="38"/>
      <c r="BN441" s="38"/>
      <c r="BO441" s="38"/>
      <c r="BP441" s="38"/>
      <c r="BQ441" s="38"/>
      <c r="BR441" s="38"/>
      <c r="BS441" s="38"/>
      <c r="BT441" s="38"/>
      <c r="BU441" s="38"/>
      <c r="BV441" s="38"/>
      <c r="BW441" s="38"/>
      <c r="BX441" s="38"/>
      <c r="BY441" s="38"/>
      <c r="BZ441" s="146"/>
      <c r="CB441" s="427">
        <f t="shared" si="962"/>
        <v>0</v>
      </c>
      <c r="CC441" s="428">
        <f t="shared" si="963"/>
        <v>0</v>
      </c>
      <c r="CD441" s="428">
        <f t="shared" si="964"/>
        <v>0</v>
      </c>
      <c r="CE441" s="429">
        <f t="shared" si="965"/>
        <v>0</v>
      </c>
      <c r="CG441" s="430"/>
      <c r="CH441" s="9"/>
      <c r="CI441" s="9"/>
      <c r="CJ441" s="431"/>
    </row>
    <row r="442" spans="1:88" x14ac:dyDescent="0.35">
      <c r="A442" s="399">
        <f>COUNTIF(AT434:AT436,B442)</f>
        <v>0</v>
      </c>
      <c r="B442" s="308" t="str">
        <f>設定!$F$7</f>
        <v>50号機</v>
      </c>
      <c r="C442" s="308" t="str">
        <f>IF(COUNTIF('PLAN-SUB'!$AO$6:$AO$87,B442&amp;"_"&amp;A431&amp;"_"&amp;B431)&gt;0,"計画コード有",IF(COUNTIF('PLAN-SUB'!$AO$6:$AO$87,B442&amp;"_"&amp;A431&amp;"_"&amp;B431)&gt;1,"ﾀﾞﾌﾞﾘ有","未反映"))</f>
        <v>未反映</v>
      </c>
      <c r="D442" s="7"/>
      <c r="E442" s="2" t="str">
        <f>E436</f>
        <v>マルチ</v>
      </c>
      <c r="F442" s="7"/>
      <c r="G442" s="7"/>
      <c r="H442" s="27"/>
      <c r="I442" s="7"/>
      <c r="J442" s="34">
        <f t="shared" si="958"/>
        <v>0</v>
      </c>
      <c r="K442" s="443">
        <f t="shared" si="966"/>
        <v>0</v>
      </c>
      <c r="L442" s="443">
        <f t="shared" si="959"/>
        <v>0</v>
      </c>
      <c r="M442" s="443">
        <f t="shared" si="960"/>
        <v>0</v>
      </c>
      <c r="N442" s="443">
        <f t="shared" si="961"/>
        <v>0</v>
      </c>
      <c r="O442" s="31"/>
      <c r="P442" s="31"/>
      <c r="Q442" s="31"/>
      <c r="R442" s="31"/>
      <c r="S442" s="31"/>
      <c r="T442" s="31"/>
      <c r="U442" s="31"/>
      <c r="V442" s="31"/>
      <c r="W442" s="31"/>
      <c r="X442" s="31"/>
      <c r="Y442" s="31"/>
      <c r="Z442" s="31"/>
      <c r="AA442" s="31"/>
      <c r="AB442" s="31"/>
      <c r="AC442" s="31"/>
      <c r="AD442" s="31"/>
      <c r="AE442" s="31"/>
      <c r="AF442" s="31"/>
      <c r="AG442" s="31"/>
      <c r="AH442" s="31"/>
      <c r="AI442" s="31"/>
      <c r="AJ442" s="31"/>
      <c r="AK442" s="31"/>
      <c r="AL442" s="31"/>
      <c r="AM442" s="53"/>
      <c r="AS442" s="61"/>
      <c r="AT442" s="38"/>
      <c r="AU442" s="62"/>
      <c r="AW442" s="145"/>
      <c r="AX442" s="38"/>
      <c r="AY442" s="38"/>
      <c r="AZ442" s="38"/>
      <c r="BA442" s="38"/>
      <c r="BB442" s="38"/>
      <c r="BC442" s="38"/>
      <c r="BD442" s="38"/>
      <c r="BE442" s="38"/>
      <c r="BF442" s="38"/>
      <c r="BG442" s="38"/>
      <c r="BH442" s="38"/>
      <c r="BI442" s="38"/>
      <c r="BJ442" s="38"/>
      <c r="BK442" s="38"/>
      <c r="BL442" s="38"/>
      <c r="BM442" s="38"/>
      <c r="BN442" s="38"/>
      <c r="BO442" s="38"/>
      <c r="BP442" s="38"/>
      <c r="BQ442" s="38"/>
      <c r="BR442" s="38"/>
      <c r="BS442" s="38"/>
      <c r="BT442" s="38"/>
      <c r="BU442" s="38"/>
      <c r="BV442" s="38"/>
      <c r="BW442" s="38"/>
      <c r="BX442" s="38"/>
      <c r="BY442" s="38"/>
      <c r="BZ442" s="146"/>
      <c r="CB442" s="427">
        <f t="shared" si="962"/>
        <v>0</v>
      </c>
      <c r="CC442" s="428">
        <f t="shared" si="963"/>
        <v>0</v>
      </c>
      <c r="CD442" s="428">
        <f t="shared" si="964"/>
        <v>0</v>
      </c>
      <c r="CE442" s="429">
        <f t="shared" si="965"/>
        <v>0</v>
      </c>
      <c r="CG442" s="430"/>
      <c r="CH442" s="9"/>
      <c r="CI442" s="9"/>
      <c r="CJ442" s="431"/>
    </row>
    <row r="443" spans="1:88" x14ac:dyDescent="0.35">
      <c r="A443" s="399">
        <f>COUNTIF(AT434:AT436,B443)</f>
        <v>0</v>
      </c>
      <c r="B443" s="308" t="str">
        <f>設定!$F$8</f>
        <v>RF,S/A</v>
      </c>
      <c r="C443" s="308" t="str">
        <f>IF(COUNTIF('PLAN-SUB'!$AO$6:$AO$87,B443&amp;"_"&amp;A431&amp;"_"&amp;B431)&gt;0,"計画コード有",IF(COUNTIF('PLAN-SUB'!$AO$6:$AO$87,B443&amp;"_"&amp;A431&amp;"_"&amp;B431)&gt;1,"ﾀﾞﾌﾞﾘ有","未反映"))</f>
        <v>未反映</v>
      </c>
      <c r="D443" s="22" t="s">
        <v>2059</v>
      </c>
      <c r="E443" s="2" t="str">
        <f t="shared" ref="E443:G445" si="967">E434</f>
        <v>MC</v>
      </c>
      <c r="F443" s="43">
        <f t="shared" si="967"/>
        <v>0</v>
      </c>
      <c r="G443" s="28">
        <f t="shared" si="967"/>
        <v>180</v>
      </c>
      <c r="H443" s="5"/>
      <c r="I443" s="5"/>
      <c r="J443" s="32">
        <f t="shared" ca="1" si="958"/>
        <v>0</v>
      </c>
      <c r="K443" s="32">
        <f ca="1">K434+K437+K440</f>
        <v>0</v>
      </c>
      <c r="L443" s="32">
        <f ca="1">L434+L437+L440</f>
        <v>0</v>
      </c>
      <c r="M443" s="32">
        <f ca="1">M434+M437+M440</f>
        <v>0</v>
      </c>
      <c r="N443" s="32">
        <f ca="1">N434+N437+N440</f>
        <v>0</v>
      </c>
      <c r="O443" s="32">
        <f t="shared" ref="O443:AM443" ca="1" si="968">O434+O437+O440</f>
        <v>0</v>
      </c>
      <c r="P443" s="32">
        <f t="shared" ca="1" si="968"/>
        <v>0</v>
      </c>
      <c r="Q443" s="32">
        <f t="shared" ca="1" si="968"/>
        <v>0</v>
      </c>
      <c r="R443" s="32">
        <f t="shared" ca="1" si="968"/>
        <v>0</v>
      </c>
      <c r="S443" s="32">
        <f t="shared" ca="1" si="968"/>
        <v>0</v>
      </c>
      <c r="T443" s="32">
        <f t="shared" ca="1" si="968"/>
        <v>0</v>
      </c>
      <c r="U443" s="32">
        <f t="shared" ca="1" si="968"/>
        <v>0</v>
      </c>
      <c r="V443" s="32">
        <f t="shared" ca="1" si="968"/>
        <v>0</v>
      </c>
      <c r="W443" s="32">
        <f t="shared" ca="1" si="968"/>
        <v>0</v>
      </c>
      <c r="X443" s="32">
        <f t="shared" ca="1" si="968"/>
        <v>0</v>
      </c>
      <c r="Y443" s="32">
        <f t="shared" ca="1" si="968"/>
        <v>0</v>
      </c>
      <c r="Z443" s="32">
        <f t="shared" ca="1" si="968"/>
        <v>0</v>
      </c>
      <c r="AA443" s="32">
        <f t="shared" ca="1" si="968"/>
        <v>0</v>
      </c>
      <c r="AB443" s="32">
        <f t="shared" ca="1" si="968"/>
        <v>0</v>
      </c>
      <c r="AC443" s="32">
        <f t="shared" ca="1" si="968"/>
        <v>0</v>
      </c>
      <c r="AD443" s="32">
        <f t="shared" ca="1" si="968"/>
        <v>0</v>
      </c>
      <c r="AE443" s="32">
        <f t="shared" ca="1" si="968"/>
        <v>0</v>
      </c>
      <c r="AF443" s="32">
        <f t="shared" ca="1" si="968"/>
        <v>0</v>
      </c>
      <c r="AG443" s="32">
        <f t="shared" ca="1" si="968"/>
        <v>0</v>
      </c>
      <c r="AH443" s="32">
        <f t="shared" ca="1" si="968"/>
        <v>0</v>
      </c>
      <c r="AI443" s="32">
        <f t="shared" ca="1" si="968"/>
        <v>0</v>
      </c>
      <c r="AJ443" s="32">
        <f t="shared" ca="1" si="968"/>
        <v>0</v>
      </c>
      <c r="AK443" s="32">
        <f t="shared" ca="1" si="968"/>
        <v>0</v>
      </c>
      <c r="AL443" s="32">
        <f t="shared" ca="1" si="968"/>
        <v>0</v>
      </c>
      <c r="AM443" s="54">
        <f t="shared" ca="1" si="968"/>
        <v>0</v>
      </c>
      <c r="AS443" s="97" t="str">
        <f>$E443&amp;"_"&amp;$A431&amp;"_"&amp;$B431</f>
        <v>MC_50100MLL D000XA_CBU</v>
      </c>
      <c r="AT443" s="97" t="str">
        <f t="shared" ref="AT443" si="969">A435</f>
        <v>50100</v>
      </c>
      <c r="AU443" s="97" t="str">
        <f>A436</f>
        <v>MLL-D000</v>
      </c>
      <c r="AW443" s="147" t="str">
        <f>E443</f>
        <v>MC</v>
      </c>
      <c r="AX443" s="150">
        <f t="shared" ref="AX443:BG445" ca="1" si="970">K443*$G443</f>
        <v>0</v>
      </c>
      <c r="AY443" s="150">
        <f t="shared" ca="1" si="970"/>
        <v>0</v>
      </c>
      <c r="AZ443" s="150">
        <f t="shared" ca="1" si="970"/>
        <v>0</v>
      </c>
      <c r="BA443" s="150">
        <f t="shared" ca="1" si="970"/>
        <v>0</v>
      </c>
      <c r="BB443" s="150">
        <f t="shared" ca="1" si="970"/>
        <v>0</v>
      </c>
      <c r="BC443" s="150">
        <f t="shared" ca="1" si="970"/>
        <v>0</v>
      </c>
      <c r="BD443" s="150">
        <f t="shared" ca="1" si="970"/>
        <v>0</v>
      </c>
      <c r="BE443" s="150">
        <f t="shared" ca="1" si="970"/>
        <v>0</v>
      </c>
      <c r="BF443" s="150">
        <f t="shared" ca="1" si="970"/>
        <v>0</v>
      </c>
      <c r="BG443" s="150">
        <f t="shared" ca="1" si="970"/>
        <v>0</v>
      </c>
      <c r="BH443" s="150">
        <f t="shared" ref="BH443:BQ445" ca="1" si="971">U443*$G443</f>
        <v>0</v>
      </c>
      <c r="BI443" s="150">
        <f t="shared" ca="1" si="971"/>
        <v>0</v>
      </c>
      <c r="BJ443" s="150">
        <f t="shared" ca="1" si="971"/>
        <v>0</v>
      </c>
      <c r="BK443" s="150">
        <f t="shared" ca="1" si="971"/>
        <v>0</v>
      </c>
      <c r="BL443" s="150">
        <f t="shared" ca="1" si="971"/>
        <v>0</v>
      </c>
      <c r="BM443" s="150">
        <f t="shared" ca="1" si="971"/>
        <v>0</v>
      </c>
      <c r="BN443" s="150">
        <f t="shared" ca="1" si="971"/>
        <v>0</v>
      </c>
      <c r="BO443" s="150">
        <f t="shared" ca="1" si="971"/>
        <v>0</v>
      </c>
      <c r="BP443" s="150">
        <f t="shared" ca="1" si="971"/>
        <v>0</v>
      </c>
      <c r="BQ443" s="150">
        <f t="shared" ca="1" si="971"/>
        <v>0</v>
      </c>
      <c r="BR443" s="150">
        <f t="shared" ref="BR443:BZ445" ca="1" si="972">AE443*$G443</f>
        <v>0</v>
      </c>
      <c r="BS443" s="150">
        <f t="shared" ca="1" si="972"/>
        <v>0</v>
      </c>
      <c r="BT443" s="150">
        <f t="shared" ca="1" si="972"/>
        <v>0</v>
      </c>
      <c r="BU443" s="150">
        <f t="shared" ca="1" si="972"/>
        <v>0</v>
      </c>
      <c r="BV443" s="150">
        <f t="shared" ca="1" si="972"/>
        <v>0</v>
      </c>
      <c r="BW443" s="150">
        <f t="shared" ca="1" si="972"/>
        <v>0</v>
      </c>
      <c r="BX443" s="150">
        <f t="shared" ca="1" si="972"/>
        <v>0</v>
      </c>
      <c r="BY443" s="150">
        <f t="shared" ca="1" si="972"/>
        <v>0</v>
      </c>
      <c r="BZ443" s="151">
        <f t="shared" ca="1" si="972"/>
        <v>0</v>
      </c>
      <c r="CB443" s="145"/>
      <c r="CC443" s="38"/>
      <c r="CD443" s="38"/>
      <c r="CE443" s="146"/>
      <c r="CG443" s="433">
        <v>0</v>
      </c>
      <c r="CH443" s="434">
        <v>0</v>
      </c>
      <c r="CI443" s="434">
        <v>0</v>
      </c>
      <c r="CJ443" s="435">
        <v>0</v>
      </c>
    </row>
    <row r="444" spans="1:88" x14ac:dyDescent="0.35">
      <c r="A444" s="399">
        <f>COUNTIF(AT434:AT436,B444)</f>
        <v>0</v>
      </c>
      <c r="B444" s="308" t="str">
        <f>設定!$F$9</f>
        <v>T/T</v>
      </c>
      <c r="C444" s="308" t="str">
        <f>IF(COUNTIF('PLAN-SUB'!$AO$6:$AO$87,B444&amp;"_"&amp;A431&amp;"_"&amp;B431)&gt;0,"計画コード有",IF(COUNTIF('PLAN-SUB'!$AO$6:$AO$87,B444&amp;"_"&amp;A431&amp;"_"&amp;B431)&gt;1,"ﾀﾞﾌﾞﾘ有","未反映"))</f>
        <v>未反映</v>
      </c>
      <c r="D444" s="6"/>
      <c r="E444" s="2" t="str">
        <f t="shared" si="967"/>
        <v>溶接1</v>
      </c>
      <c r="F444" s="43">
        <f t="shared" si="967"/>
        <v>0</v>
      </c>
      <c r="G444" s="28">
        <f t="shared" si="967"/>
        <v>178</v>
      </c>
      <c r="H444" s="6"/>
      <c r="I444" s="6"/>
      <c r="J444" s="33">
        <f t="shared" ca="1" si="958"/>
        <v>0</v>
      </c>
      <c r="K444" s="33">
        <f t="shared" ref="K444:AM444" ca="1" si="973">K435+K438+K441</f>
        <v>0</v>
      </c>
      <c r="L444" s="33">
        <f t="shared" ca="1" si="973"/>
        <v>0</v>
      </c>
      <c r="M444" s="33">
        <f t="shared" ca="1" si="973"/>
        <v>0</v>
      </c>
      <c r="N444" s="33">
        <f t="shared" ca="1" si="973"/>
        <v>0</v>
      </c>
      <c r="O444" s="33">
        <f t="shared" ca="1" si="973"/>
        <v>0</v>
      </c>
      <c r="P444" s="33">
        <f t="shared" ca="1" si="973"/>
        <v>0</v>
      </c>
      <c r="Q444" s="33">
        <f t="shared" ca="1" si="973"/>
        <v>0</v>
      </c>
      <c r="R444" s="33">
        <f t="shared" ca="1" si="973"/>
        <v>0</v>
      </c>
      <c r="S444" s="33">
        <f t="shared" ca="1" si="973"/>
        <v>0</v>
      </c>
      <c r="T444" s="33">
        <f t="shared" ca="1" si="973"/>
        <v>0</v>
      </c>
      <c r="U444" s="33">
        <f t="shared" ca="1" si="973"/>
        <v>0</v>
      </c>
      <c r="V444" s="33">
        <f t="shared" ca="1" si="973"/>
        <v>0</v>
      </c>
      <c r="W444" s="33">
        <f t="shared" ca="1" si="973"/>
        <v>0</v>
      </c>
      <c r="X444" s="33">
        <f t="shared" ca="1" si="973"/>
        <v>0</v>
      </c>
      <c r="Y444" s="33">
        <f t="shared" ca="1" si="973"/>
        <v>0</v>
      </c>
      <c r="Z444" s="33">
        <f t="shared" ca="1" si="973"/>
        <v>0</v>
      </c>
      <c r="AA444" s="33">
        <f t="shared" ca="1" si="973"/>
        <v>0</v>
      </c>
      <c r="AB444" s="33">
        <f t="shared" ca="1" si="973"/>
        <v>0</v>
      </c>
      <c r="AC444" s="33">
        <f t="shared" ca="1" si="973"/>
        <v>0</v>
      </c>
      <c r="AD444" s="33">
        <f t="shared" ca="1" si="973"/>
        <v>0</v>
      </c>
      <c r="AE444" s="33">
        <f t="shared" ca="1" si="973"/>
        <v>0</v>
      </c>
      <c r="AF444" s="33">
        <f t="shared" ca="1" si="973"/>
        <v>0</v>
      </c>
      <c r="AG444" s="33">
        <f t="shared" ca="1" si="973"/>
        <v>0</v>
      </c>
      <c r="AH444" s="33">
        <f t="shared" ca="1" si="973"/>
        <v>0</v>
      </c>
      <c r="AI444" s="33">
        <f t="shared" ca="1" si="973"/>
        <v>0</v>
      </c>
      <c r="AJ444" s="33">
        <f t="shared" ca="1" si="973"/>
        <v>0</v>
      </c>
      <c r="AK444" s="33">
        <f t="shared" ca="1" si="973"/>
        <v>0</v>
      </c>
      <c r="AL444" s="33">
        <f t="shared" ca="1" si="973"/>
        <v>0</v>
      </c>
      <c r="AM444" s="55">
        <f t="shared" ca="1" si="973"/>
        <v>0</v>
      </c>
      <c r="AS444" s="98" t="str">
        <f>$E444&amp;"_"&amp;$A431&amp;"_"&amp;$B431</f>
        <v>溶接1_50100MLL D000XA_CBU</v>
      </c>
      <c r="AT444" s="98" t="str">
        <f t="shared" ref="AT444" si="974">A435</f>
        <v>50100</v>
      </c>
      <c r="AU444" s="98" t="str">
        <f>A436</f>
        <v>MLL-D000</v>
      </c>
      <c r="AW444" s="148" t="str">
        <f>E444</f>
        <v>溶接1</v>
      </c>
      <c r="AX444" s="152">
        <f t="shared" ca="1" si="970"/>
        <v>0</v>
      </c>
      <c r="AY444" s="152">
        <f t="shared" ca="1" si="970"/>
        <v>0</v>
      </c>
      <c r="AZ444" s="152">
        <f t="shared" ca="1" si="970"/>
        <v>0</v>
      </c>
      <c r="BA444" s="152">
        <f t="shared" ca="1" si="970"/>
        <v>0</v>
      </c>
      <c r="BB444" s="152">
        <f t="shared" ca="1" si="970"/>
        <v>0</v>
      </c>
      <c r="BC444" s="152">
        <f t="shared" ca="1" si="970"/>
        <v>0</v>
      </c>
      <c r="BD444" s="152">
        <f t="shared" ca="1" si="970"/>
        <v>0</v>
      </c>
      <c r="BE444" s="152">
        <f t="shared" ca="1" si="970"/>
        <v>0</v>
      </c>
      <c r="BF444" s="152">
        <f t="shared" ca="1" si="970"/>
        <v>0</v>
      </c>
      <c r="BG444" s="152">
        <f t="shared" ca="1" si="970"/>
        <v>0</v>
      </c>
      <c r="BH444" s="152">
        <f t="shared" ca="1" si="971"/>
        <v>0</v>
      </c>
      <c r="BI444" s="152">
        <f t="shared" ca="1" si="971"/>
        <v>0</v>
      </c>
      <c r="BJ444" s="152">
        <f t="shared" ca="1" si="971"/>
        <v>0</v>
      </c>
      <c r="BK444" s="152">
        <f t="shared" ca="1" si="971"/>
        <v>0</v>
      </c>
      <c r="BL444" s="152">
        <f t="shared" ca="1" si="971"/>
        <v>0</v>
      </c>
      <c r="BM444" s="152">
        <f t="shared" ca="1" si="971"/>
        <v>0</v>
      </c>
      <c r="BN444" s="152">
        <f t="shared" ca="1" si="971"/>
        <v>0</v>
      </c>
      <c r="BO444" s="152">
        <f t="shared" ca="1" si="971"/>
        <v>0</v>
      </c>
      <c r="BP444" s="152">
        <f t="shared" ca="1" si="971"/>
        <v>0</v>
      </c>
      <c r="BQ444" s="152">
        <f t="shared" ca="1" si="971"/>
        <v>0</v>
      </c>
      <c r="BR444" s="152">
        <f t="shared" ca="1" si="972"/>
        <v>0</v>
      </c>
      <c r="BS444" s="152">
        <f t="shared" ca="1" si="972"/>
        <v>0</v>
      </c>
      <c r="BT444" s="152">
        <f t="shared" ca="1" si="972"/>
        <v>0</v>
      </c>
      <c r="BU444" s="152">
        <f t="shared" ca="1" si="972"/>
        <v>0</v>
      </c>
      <c r="BV444" s="152">
        <f t="shared" ca="1" si="972"/>
        <v>0</v>
      </c>
      <c r="BW444" s="152">
        <f t="shared" ca="1" si="972"/>
        <v>0</v>
      </c>
      <c r="BX444" s="152">
        <f t="shared" ca="1" si="972"/>
        <v>0</v>
      </c>
      <c r="BY444" s="152">
        <f t="shared" ca="1" si="972"/>
        <v>0</v>
      </c>
      <c r="BZ444" s="153">
        <f t="shared" ca="1" si="972"/>
        <v>0</v>
      </c>
      <c r="CB444" s="145"/>
      <c r="CC444" s="38"/>
      <c r="CD444" s="38"/>
      <c r="CE444" s="146"/>
      <c r="CG444" s="433">
        <v>0</v>
      </c>
      <c r="CH444" s="434">
        <v>0</v>
      </c>
      <c r="CI444" s="434">
        <v>0</v>
      </c>
      <c r="CJ444" s="435">
        <v>0</v>
      </c>
    </row>
    <row r="445" spans="1:88" ht="15.5" thickBot="1" x14ac:dyDescent="0.4">
      <c r="A445" s="399">
        <f>COUNTIF(AT434:AT436,B445)</f>
        <v>0</v>
      </c>
      <c r="B445" s="309">
        <f>設定!$F$10</f>
        <v>0</v>
      </c>
      <c r="C445" s="309"/>
      <c r="D445" s="56"/>
      <c r="E445" s="2" t="str">
        <f t="shared" si="967"/>
        <v>マルチ</v>
      </c>
      <c r="F445" s="57">
        <f t="shared" si="967"/>
        <v>0</v>
      </c>
      <c r="G445" s="58">
        <f t="shared" si="967"/>
        <v>0</v>
      </c>
      <c r="H445" s="56"/>
      <c r="I445" s="56"/>
      <c r="J445" s="59">
        <f t="shared" ca="1" si="958"/>
        <v>0</v>
      </c>
      <c r="K445" s="59">
        <f t="shared" ref="K445:AM445" ca="1" si="975">K436+K439+K442</f>
        <v>0</v>
      </c>
      <c r="L445" s="59">
        <f t="shared" ca="1" si="975"/>
        <v>0</v>
      </c>
      <c r="M445" s="59">
        <f t="shared" ca="1" si="975"/>
        <v>0</v>
      </c>
      <c r="N445" s="59">
        <f t="shared" ca="1" si="975"/>
        <v>0</v>
      </c>
      <c r="O445" s="59">
        <f t="shared" ca="1" si="975"/>
        <v>0</v>
      </c>
      <c r="P445" s="59">
        <f t="shared" ca="1" si="975"/>
        <v>0</v>
      </c>
      <c r="Q445" s="59">
        <f t="shared" ca="1" si="975"/>
        <v>0</v>
      </c>
      <c r="R445" s="59">
        <f t="shared" ca="1" si="975"/>
        <v>0</v>
      </c>
      <c r="S445" s="59">
        <f t="shared" ca="1" si="975"/>
        <v>0</v>
      </c>
      <c r="T445" s="59">
        <f t="shared" ca="1" si="975"/>
        <v>0</v>
      </c>
      <c r="U445" s="59">
        <f t="shared" ca="1" si="975"/>
        <v>0</v>
      </c>
      <c r="V445" s="59">
        <f t="shared" ca="1" si="975"/>
        <v>0</v>
      </c>
      <c r="W445" s="59">
        <f t="shared" ca="1" si="975"/>
        <v>0</v>
      </c>
      <c r="X445" s="59">
        <f t="shared" ca="1" si="975"/>
        <v>0</v>
      </c>
      <c r="Y445" s="59">
        <f t="shared" ca="1" si="975"/>
        <v>0</v>
      </c>
      <c r="Z445" s="59">
        <f t="shared" ca="1" si="975"/>
        <v>0</v>
      </c>
      <c r="AA445" s="59">
        <f t="shared" ca="1" si="975"/>
        <v>0</v>
      </c>
      <c r="AB445" s="59">
        <f t="shared" ca="1" si="975"/>
        <v>0</v>
      </c>
      <c r="AC445" s="59">
        <f t="shared" ca="1" si="975"/>
        <v>0</v>
      </c>
      <c r="AD445" s="59">
        <f t="shared" ca="1" si="975"/>
        <v>0</v>
      </c>
      <c r="AE445" s="59">
        <f t="shared" ca="1" si="975"/>
        <v>0</v>
      </c>
      <c r="AF445" s="59">
        <f t="shared" ca="1" si="975"/>
        <v>0</v>
      </c>
      <c r="AG445" s="59">
        <f t="shared" ca="1" si="975"/>
        <v>0</v>
      </c>
      <c r="AH445" s="59">
        <f t="shared" ca="1" si="975"/>
        <v>0</v>
      </c>
      <c r="AI445" s="59">
        <f t="shared" ca="1" si="975"/>
        <v>0</v>
      </c>
      <c r="AJ445" s="59">
        <f t="shared" ca="1" si="975"/>
        <v>0</v>
      </c>
      <c r="AK445" s="59">
        <f t="shared" ca="1" si="975"/>
        <v>0</v>
      </c>
      <c r="AL445" s="59">
        <f t="shared" ca="1" si="975"/>
        <v>0</v>
      </c>
      <c r="AM445" s="60">
        <f t="shared" ca="1" si="975"/>
        <v>0</v>
      </c>
      <c r="AS445" s="99" t="str">
        <f>$E445&amp;"_"&amp;$A431&amp;"_"&amp;$B431</f>
        <v>マルチ_50100MLL D000XA_CBU</v>
      </c>
      <c r="AT445" s="99" t="str">
        <f t="shared" ref="AT445" si="976">A435</f>
        <v>50100</v>
      </c>
      <c r="AU445" s="99" t="str">
        <f>A436</f>
        <v>MLL-D000</v>
      </c>
      <c r="AW445" s="149" t="str">
        <f>E445</f>
        <v>マルチ</v>
      </c>
      <c r="AX445" s="154">
        <f t="shared" ca="1" si="970"/>
        <v>0</v>
      </c>
      <c r="AY445" s="154">
        <f t="shared" ca="1" si="970"/>
        <v>0</v>
      </c>
      <c r="AZ445" s="154">
        <f t="shared" ca="1" si="970"/>
        <v>0</v>
      </c>
      <c r="BA445" s="154">
        <f t="shared" ca="1" si="970"/>
        <v>0</v>
      </c>
      <c r="BB445" s="154">
        <f t="shared" ca="1" si="970"/>
        <v>0</v>
      </c>
      <c r="BC445" s="154">
        <f t="shared" ca="1" si="970"/>
        <v>0</v>
      </c>
      <c r="BD445" s="154">
        <f t="shared" ca="1" si="970"/>
        <v>0</v>
      </c>
      <c r="BE445" s="154">
        <f t="shared" ca="1" si="970"/>
        <v>0</v>
      </c>
      <c r="BF445" s="154">
        <f t="shared" ca="1" si="970"/>
        <v>0</v>
      </c>
      <c r="BG445" s="154">
        <f t="shared" ca="1" si="970"/>
        <v>0</v>
      </c>
      <c r="BH445" s="154">
        <f t="shared" ca="1" si="971"/>
        <v>0</v>
      </c>
      <c r="BI445" s="154">
        <f t="shared" ca="1" si="971"/>
        <v>0</v>
      </c>
      <c r="BJ445" s="154">
        <f t="shared" ca="1" si="971"/>
        <v>0</v>
      </c>
      <c r="BK445" s="154">
        <f t="shared" ca="1" si="971"/>
        <v>0</v>
      </c>
      <c r="BL445" s="154">
        <f t="shared" ca="1" si="971"/>
        <v>0</v>
      </c>
      <c r="BM445" s="154">
        <f t="shared" ca="1" si="971"/>
        <v>0</v>
      </c>
      <c r="BN445" s="154">
        <f t="shared" ca="1" si="971"/>
        <v>0</v>
      </c>
      <c r="BO445" s="154">
        <f t="shared" ca="1" si="971"/>
        <v>0</v>
      </c>
      <c r="BP445" s="154">
        <f t="shared" ca="1" si="971"/>
        <v>0</v>
      </c>
      <c r="BQ445" s="154">
        <f t="shared" ca="1" si="971"/>
        <v>0</v>
      </c>
      <c r="BR445" s="154">
        <f t="shared" ca="1" si="972"/>
        <v>0</v>
      </c>
      <c r="BS445" s="154">
        <f t="shared" ca="1" si="972"/>
        <v>0</v>
      </c>
      <c r="BT445" s="154">
        <f t="shared" ca="1" si="972"/>
        <v>0</v>
      </c>
      <c r="BU445" s="154">
        <f t="shared" ca="1" si="972"/>
        <v>0</v>
      </c>
      <c r="BV445" s="154">
        <f t="shared" ca="1" si="972"/>
        <v>0</v>
      </c>
      <c r="BW445" s="154">
        <f t="shared" ca="1" si="972"/>
        <v>0</v>
      </c>
      <c r="BX445" s="154">
        <f t="shared" ca="1" si="972"/>
        <v>0</v>
      </c>
      <c r="BY445" s="154">
        <f t="shared" ca="1" si="972"/>
        <v>0</v>
      </c>
      <c r="BZ445" s="155">
        <f t="shared" ca="1" si="972"/>
        <v>0</v>
      </c>
      <c r="CB445" s="422"/>
      <c r="CC445" s="423"/>
      <c r="CD445" s="423"/>
      <c r="CE445" s="424"/>
      <c r="CG445" s="436">
        <v>0</v>
      </c>
      <c r="CH445" s="437">
        <v>0</v>
      </c>
      <c r="CI445" s="437">
        <v>0</v>
      </c>
      <c r="CJ445" s="438">
        <v>0</v>
      </c>
    </row>
    <row r="446" spans="1:88" x14ac:dyDescent="0.35">
      <c r="A446" s="106" t="s">
        <v>1753</v>
      </c>
      <c r="B446" s="105" t="s">
        <v>2086</v>
      </c>
      <c r="C446" s="101"/>
      <c r="D446" s="128"/>
      <c r="E446" s="129"/>
      <c r="F446" s="129" t="s">
        <v>2130</v>
      </c>
      <c r="G446" s="130" t="str">
        <f>IF($B446="CKD","CKD",_xlfn.XLOOKUP($A446,AF所要量!$AF$4:$AF$1001,AF所要量!$AG$4:$AG$1001,"",,))</f>
        <v>CKD</v>
      </c>
      <c r="H446" s="131"/>
      <c r="I446" s="132">
        <f>SUM(K446:N446)</f>
        <v>0</v>
      </c>
      <c r="J446" s="132">
        <f>SUM(O446:AM446)</f>
        <v>0</v>
      </c>
      <c r="K446" s="439">
        <f>CB446</f>
        <v>0</v>
      </c>
      <c r="L446" s="439">
        <f t="shared" ref="L446:L447" si="977">CC446</f>
        <v>0</v>
      </c>
      <c r="M446" s="439">
        <f t="shared" ref="M446:M447" si="978">CD446</f>
        <v>0</v>
      </c>
      <c r="N446" s="439">
        <f t="shared" ref="N446:N447" si="979">CE446</f>
        <v>0</v>
      </c>
      <c r="O446" s="330">
        <f>SUMIF(CKD!$F$4:$AH$4,O$10,CKD!$F$11:$AH$11)</f>
        <v>0</v>
      </c>
      <c r="P446" s="331">
        <f>SUMIF(CKD!$F$4:$AH$4,P$10,CKD!$F$11:$AH$11)</f>
        <v>0</v>
      </c>
      <c r="Q446" s="331">
        <f>SUMIF(CKD!$F$4:$AH$4,Q$10,CKD!$F$11:$AH$11)</f>
        <v>0</v>
      </c>
      <c r="R446" s="331">
        <f>SUMIF(CKD!$F$4:$AH$4,R$10,CKD!$F$11:$AH$11)</f>
        <v>0</v>
      </c>
      <c r="S446" s="331">
        <f>SUMIF(CKD!$F$4:$AH$4,S$10,CKD!$F$11:$AH$11)</f>
        <v>0</v>
      </c>
      <c r="T446" s="331">
        <f>SUMIF(CKD!$F$4:$AH$4,T$10,CKD!$F$11:$AH$11)</f>
        <v>0</v>
      </c>
      <c r="U446" s="331">
        <f>SUMIF(CKD!$F$4:$AH$4,U$10,CKD!$F$11:$AH$11)</f>
        <v>0</v>
      </c>
      <c r="V446" s="331">
        <f>SUMIF(CKD!$F$4:$AH$4,V$10,CKD!$F$11:$AH$11)</f>
        <v>0</v>
      </c>
      <c r="W446" s="331">
        <f>SUMIF(CKD!$F$4:$AH$4,W$10,CKD!$F$11:$AH$11)</f>
        <v>0</v>
      </c>
      <c r="X446" s="331">
        <f>SUMIF(CKD!$F$4:$AH$4,X$10,CKD!$F$11:$AH$11)</f>
        <v>0</v>
      </c>
      <c r="Y446" s="331">
        <f>SUMIF(CKD!$F$4:$AH$4,Y$10,CKD!$F$11:$AH$11)</f>
        <v>0</v>
      </c>
      <c r="Z446" s="331">
        <f>SUMIF(CKD!$F$4:$AH$4,Z$10,CKD!$F$11:$AH$11)</f>
        <v>0</v>
      </c>
      <c r="AA446" s="331">
        <f>SUMIF(CKD!$F$4:$AH$4,AA$10,CKD!$F$11:$AH$11)</f>
        <v>0</v>
      </c>
      <c r="AB446" s="331">
        <f>SUMIF(CKD!$F$4:$AH$4,AB$10,CKD!$F$11:$AH$11)</f>
        <v>0</v>
      </c>
      <c r="AC446" s="331">
        <f>SUMIF(CKD!$F$4:$AH$4,AC$10,CKD!$F$11:$AH$11)</f>
        <v>0</v>
      </c>
      <c r="AD446" s="331">
        <f>SUMIF(CKD!$F$4:$AH$4,AD$10,CKD!$F$11:$AH$11)</f>
        <v>0</v>
      </c>
      <c r="AE446" s="331">
        <f>SUMIF(CKD!$F$4:$AH$4,AE$10,CKD!$F$11:$AH$11)</f>
        <v>0</v>
      </c>
      <c r="AF446" s="331">
        <f>SUMIF(CKD!$F$4:$AH$4,AF$10,CKD!$F$11:$AH$11)</f>
        <v>0</v>
      </c>
      <c r="AG446" s="331">
        <f>SUMIF(CKD!$F$4:$AH$4,AG$10,CKD!$F$11:$AH$11)</f>
        <v>0</v>
      </c>
      <c r="AH446" s="331">
        <f>SUMIF(CKD!$F$4:$AH$4,AH$10,CKD!$F$11:$AH$11)</f>
        <v>0</v>
      </c>
      <c r="AI446" s="331">
        <f>SUMIF(CKD!$F$4:$AH$4,AI$10,CKD!$F$11:$AH$11)</f>
        <v>0</v>
      </c>
      <c r="AJ446" s="331">
        <f>SUMIF(CKD!$F$4:$AH$4,AJ$10,CKD!$F$11:$AH$11)</f>
        <v>0</v>
      </c>
      <c r="AK446" s="331">
        <f>SUMIF(CKD!$F$4:$AH$4,AK$10,CKD!$F$11:$AH$11)</f>
        <v>0</v>
      </c>
      <c r="AL446" s="331">
        <f>SUMIF(CKD!$F$4:$AH$4,AL$10,CKD!$F$11:$AH$11)</f>
        <v>0</v>
      </c>
      <c r="AM446" s="332">
        <f>SUMIF(CKD!$F$4:$AH$4,AM$10,CKD!$F$11:$AH$11)</f>
        <v>0</v>
      </c>
      <c r="AS446" s="2" t="str">
        <f>$A446&amp;"_"&amp;$B446</f>
        <v>50100MLL D000XA_CKD</v>
      </c>
      <c r="AT446" s="96"/>
      <c r="AU446" s="63"/>
      <c r="AW446" s="142"/>
      <c r="AX446" s="143"/>
      <c r="AY446" s="143"/>
      <c r="AZ446" s="143"/>
      <c r="BA446" s="143"/>
      <c r="BB446" s="143"/>
      <c r="BC446" s="143"/>
      <c r="BD446" s="143"/>
      <c r="BE446" s="143"/>
      <c r="BF446" s="143"/>
      <c r="BG446" s="143"/>
      <c r="BH446" s="143"/>
      <c r="BI446" s="143"/>
      <c r="BJ446" s="143"/>
      <c r="BK446" s="143"/>
      <c r="BL446" s="143"/>
      <c r="BM446" s="143"/>
      <c r="BN446" s="143"/>
      <c r="BO446" s="143"/>
      <c r="BP446" s="143"/>
      <c r="BQ446" s="143"/>
      <c r="BR446" s="143"/>
      <c r="BS446" s="143"/>
      <c r="BT446" s="143"/>
      <c r="BU446" s="143"/>
      <c r="BV446" s="143"/>
      <c r="BW446" s="143"/>
      <c r="BX446" s="143"/>
      <c r="BY446" s="143"/>
      <c r="BZ446" s="144"/>
      <c r="CB446" s="425">
        <f t="shared" ref="CB446:CB447" si="980">CG446</f>
        <v>0</v>
      </c>
      <c r="CC446" s="271">
        <f t="shared" ref="CC446:CC447" si="981">CH446</f>
        <v>0</v>
      </c>
      <c r="CD446" s="271">
        <f t="shared" ref="CD446:CD447" si="982">CI446</f>
        <v>0</v>
      </c>
      <c r="CE446" s="272">
        <f t="shared" ref="CE446:CE447" si="983">CJ446</f>
        <v>0</v>
      </c>
      <c r="CG446" s="418">
        <v>0</v>
      </c>
      <c r="CH446" s="416">
        <v>0</v>
      </c>
      <c r="CI446" s="416">
        <v>0</v>
      </c>
      <c r="CJ446" s="419">
        <v>0</v>
      </c>
    </row>
    <row r="447" spans="1:88" x14ac:dyDescent="0.35">
      <c r="A447" s="119"/>
      <c r="B447" s="6"/>
      <c r="C447" s="120"/>
      <c r="D447" s="134"/>
      <c r="E447" s="135"/>
      <c r="F447" s="135"/>
      <c r="G447" s="136" t="str">
        <f>IF(B446="CKD","","SP")</f>
        <v/>
      </c>
      <c r="H447" s="137"/>
      <c r="I447" s="138">
        <f>SUM(K447:N447)</f>
        <v>0</v>
      </c>
      <c r="J447" s="138">
        <f>SUM(O447:AM447)</f>
        <v>0</v>
      </c>
      <c r="K447" s="440">
        <f t="shared" ref="K447" si="984">CB447</f>
        <v>0</v>
      </c>
      <c r="L447" s="440">
        <f t="shared" si="977"/>
        <v>0</v>
      </c>
      <c r="M447" s="440">
        <f t="shared" si="978"/>
        <v>0</v>
      </c>
      <c r="N447" s="440">
        <f t="shared" si="979"/>
        <v>0</v>
      </c>
      <c r="O447" s="138"/>
      <c r="P447" s="138"/>
      <c r="Q447" s="138"/>
      <c r="R447" s="138"/>
      <c r="S447" s="138"/>
      <c r="T447" s="138"/>
      <c r="U447" s="138"/>
      <c r="V447" s="138"/>
      <c r="W447" s="138"/>
      <c r="X447" s="138"/>
      <c r="Y447" s="138"/>
      <c r="Z447" s="138"/>
      <c r="AA447" s="138"/>
      <c r="AB447" s="138"/>
      <c r="AC447" s="138"/>
      <c r="AD447" s="138"/>
      <c r="AE447" s="138"/>
      <c r="AF447" s="138"/>
      <c r="AG447" s="138"/>
      <c r="AH447" s="138"/>
      <c r="AI447" s="138"/>
      <c r="AJ447" s="138"/>
      <c r="AK447" s="138"/>
      <c r="AL447" s="138"/>
      <c r="AM447" s="139"/>
      <c r="AS447" s="2">
        <f>IF($B446="CKD",0,$A446&amp;"_"&amp;"SP")</f>
        <v>0</v>
      </c>
      <c r="AT447" s="38"/>
      <c r="AU447" s="62"/>
      <c r="AW447" s="145"/>
      <c r="AX447" s="38"/>
      <c r="AY447" s="38"/>
      <c r="AZ447" s="38"/>
      <c r="BA447" s="38"/>
      <c r="BB447" s="38"/>
      <c r="BC447" s="38"/>
      <c r="BD447" s="38"/>
      <c r="BE447" s="38"/>
      <c r="BF447" s="38"/>
      <c r="BG447" s="38"/>
      <c r="BH447" s="38"/>
      <c r="BI447" s="38"/>
      <c r="BJ447" s="38"/>
      <c r="BK447" s="38"/>
      <c r="BL447" s="38"/>
      <c r="BM447" s="38"/>
      <c r="BN447" s="38"/>
      <c r="BO447" s="38"/>
      <c r="BP447" s="38"/>
      <c r="BQ447" s="38"/>
      <c r="BR447" s="38"/>
      <c r="BS447" s="38"/>
      <c r="BT447" s="38"/>
      <c r="BU447" s="38"/>
      <c r="BV447" s="38"/>
      <c r="BW447" s="38"/>
      <c r="BX447" s="38"/>
      <c r="BY447" s="38"/>
      <c r="BZ447" s="146"/>
      <c r="CB447" s="426">
        <f t="shared" si="980"/>
        <v>0</v>
      </c>
      <c r="CC447" s="273">
        <f t="shared" si="981"/>
        <v>0</v>
      </c>
      <c r="CD447" s="273">
        <f t="shared" si="982"/>
        <v>0</v>
      </c>
      <c r="CE447" s="274">
        <f t="shared" si="983"/>
        <v>0</v>
      </c>
      <c r="CG447" s="420"/>
      <c r="CH447" s="417"/>
      <c r="CI447" s="417"/>
      <c r="CJ447" s="421"/>
    </row>
    <row r="448" spans="1:88" x14ac:dyDescent="0.35">
      <c r="A448" s="119"/>
      <c r="B448" s="6"/>
      <c r="C448" s="120"/>
      <c r="D448" s="121"/>
      <c r="E448" s="115"/>
      <c r="F448" s="115"/>
      <c r="G448" s="116" t="s">
        <v>2131</v>
      </c>
      <c r="H448" s="117"/>
      <c r="I448" s="113">
        <f>SUM(K448:N448)</f>
        <v>0</v>
      </c>
      <c r="J448" s="126">
        <f>SUM(O448:AM448)</f>
        <v>0</v>
      </c>
      <c r="K448" s="113">
        <f t="shared" ref="K448:AM448" si="985">SUM(K446:K447)</f>
        <v>0</v>
      </c>
      <c r="L448" s="113">
        <f t="shared" si="985"/>
        <v>0</v>
      </c>
      <c r="M448" s="113">
        <f t="shared" si="985"/>
        <v>0</v>
      </c>
      <c r="N448" s="113">
        <f t="shared" si="985"/>
        <v>0</v>
      </c>
      <c r="O448" s="122">
        <f t="shared" si="985"/>
        <v>0</v>
      </c>
      <c r="P448" s="113">
        <f t="shared" si="985"/>
        <v>0</v>
      </c>
      <c r="Q448" s="113">
        <f t="shared" si="985"/>
        <v>0</v>
      </c>
      <c r="R448" s="113">
        <f t="shared" si="985"/>
        <v>0</v>
      </c>
      <c r="S448" s="113">
        <f t="shared" si="985"/>
        <v>0</v>
      </c>
      <c r="T448" s="113">
        <f t="shared" si="985"/>
        <v>0</v>
      </c>
      <c r="U448" s="113">
        <f t="shared" si="985"/>
        <v>0</v>
      </c>
      <c r="V448" s="113">
        <f t="shared" si="985"/>
        <v>0</v>
      </c>
      <c r="W448" s="113">
        <f t="shared" si="985"/>
        <v>0</v>
      </c>
      <c r="X448" s="113">
        <f t="shared" si="985"/>
        <v>0</v>
      </c>
      <c r="Y448" s="113">
        <f t="shared" si="985"/>
        <v>0</v>
      </c>
      <c r="Z448" s="113">
        <f t="shared" si="985"/>
        <v>0</v>
      </c>
      <c r="AA448" s="113">
        <f t="shared" si="985"/>
        <v>0</v>
      </c>
      <c r="AB448" s="113">
        <f t="shared" si="985"/>
        <v>0</v>
      </c>
      <c r="AC448" s="113">
        <f t="shared" si="985"/>
        <v>0</v>
      </c>
      <c r="AD448" s="113">
        <f t="shared" si="985"/>
        <v>0</v>
      </c>
      <c r="AE448" s="113">
        <f t="shared" si="985"/>
        <v>0</v>
      </c>
      <c r="AF448" s="113">
        <f t="shared" si="985"/>
        <v>0</v>
      </c>
      <c r="AG448" s="113">
        <f t="shared" si="985"/>
        <v>0</v>
      </c>
      <c r="AH448" s="113">
        <f t="shared" si="985"/>
        <v>0</v>
      </c>
      <c r="AI448" s="113">
        <f t="shared" si="985"/>
        <v>0</v>
      </c>
      <c r="AJ448" s="113">
        <f t="shared" si="985"/>
        <v>0</v>
      </c>
      <c r="AK448" s="113">
        <f t="shared" si="985"/>
        <v>0</v>
      </c>
      <c r="AL448" s="113">
        <f t="shared" si="985"/>
        <v>0</v>
      </c>
      <c r="AM448" s="118">
        <f t="shared" si="985"/>
        <v>0</v>
      </c>
      <c r="AS448" s="61"/>
      <c r="AT448" s="38"/>
      <c r="AU448" s="62"/>
      <c r="AW448" s="145"/>
      <c r="AX448" s="38"/>
      <c r="AY448" s="38"/>
      <c r="AZ448" s="38"/>
      <c r="BA448" s="38"/>
      <c r="BB448" s="38"/>
      <c r="BC448" s="38"/>
      <c r="BD448" s="38"/>
      <c r="BE448" s="38"/>
      <c r="BF448" s="38"/>
      <c r="BG448" s="38"/>
      <c r="BH448" s="38"/>
      <c r="BI448" s="38"/>
      <c r="BJ448" s="38"/>
      <c r="BK448" s="38"/>
      <c r="BL448" s="38"/>
      <c r="BM448" s="38"/>
      <c r="BN448" s="38"/>
      <c r="BO448" s="38"/>
      <c r="BP448" s="38"/>
      <c r="BQ448" s="38"/>
      <c r="BR448" s="38"/>
      <c r="BS448" s="38"/>
      <c r="BT448" s="38"/>
      <c r="BU448" s="38"/>
      <c r="BV448" s="38"/>
      <c r="BW448" s="38"/>
      <c r="BX448" s="38"/>
      <c r="BY448" s="38"/>
      <c r="BZ448" s="146"/>
      <c r="CB448" s="145"/>
      <c r="CC448" s="38"/>
      <c r="CD448" s="38"/>
      <c r="CE448" s="146"/>
      <c r="CG448" s="433">
        <v>0</v>
      </c>
      <c r="CH448" s="434">
        <v>0</v>
      </c>
      <c r="CI448" s="434">
        <v>0</v>
      </c>
      <c r="CJ448" s="435">
        <v>0</v>
      </c>
    </row>
    <row r="449" spans="1:88" x14ac:dyDescent="0.35">
      <c r="A449" s="48" t="s">
        <v>2088</v>
      </c>
      <c r="B449" s="6"/>
      <c r="C449" s="6"/>
      <c r="D449" s="22" t="s">
        <v>2058</v>
      </c>
      <c r="E449" s="304" t="s">
        <v>20</v>
      </c>
      <c r="F449" s="42"/>
      <c r="G449" s="25">
        <v>180</v>
      </c>
      <c r="H449" s="21"/>
      <c r="I449" s="26">
        <v>3</v>
      </c>
      <c r="J449" s="24">
        <f t="shared" ref="J449:J451" ca="1" si="986">SUM(K449:AM449)</f>
        <v>0</v>
      </c>
      <c r="K449" s="24">
        <f t="shared" ref="K449:AM449" ca="1" si="987">IF(AND($H449="優先L",$I449&gt;0),OFFSET(K448,0,$I449),0)</f>
        <v>0</v>
      </c>
      <c r="L449" s="24">
        <f t="shared" ca="1" si="987"/>
        <v>0</v>
      </c>
      <c r="M449" s="24">
        <f t="shared" ca="1" si="987"/>
        <v>0</v>
      </c>
      <c r="N449" s="24">
        <f t="shared" ca="1" si="987"/>
        <v>0</v>
      </c>
      <c r="O449" s="24">
        <f t="shared" ca="1" si="987"/>
        <v>0</v>
      </c>
      <c r="P449" s="24">
        <f t="shared" ca="1" si="987"/>
        <v>0</v>
      </c>
      <c r="Q449" s="24">
        <f t="shared" ca="1" si="987"/>
        <v>0</v>
      </c>
      <c r="R449" s="24">
        <f t="shared" ca="1" si="987"/>
        <v>0</v>
      </c>
      <c r="S449" s="24">
        <f t="shared" ca="1" si="987"/>
        <v>0</v>
      </c>
      <c r="T449" s="24">
        <f t="shared" ca="1" si="987"/>
        <v>0</v>
      </c>
      <c r="U449" s="24">
        <f t="shared" ca="1" si="987"/>
        <v>0</v>
      </c>
      <c r="V449" s="24">
        <f t="shared" ca="1" si="987"/>
        <v>0</v>
      </c>
      <c r="W449" s="24">
        <f t="shared" ca="1" si="987"/>
        <v>0</v>
      </c>
      <c r="X449" s="24">
        <f t="shared" ca="1" si="987"/>
        <v>0</v>
      </c>
      <c r="Y449" s="24">
        <f t="shared" ca="1" si="987"/>
        <v>0</v>
      </c>
      <c r="Z449" s="24">
        <f t="shared" ca="1" si="987"/>
        <v>0</v>
      </c>
      <c r="AA449" s="24">
        <f t="shared" ca="1" si="987"/>
        <v>0</v>
      </c>
      <c r="AB449" s="24">
        <f t="shared" ca="1" si="987"/>
        <v>0</v>
      </c>
      <c r="AC449" s="24">
        <f t="shared" ca="1" si="987"/>
        <v>0</v>
      </c>
      <c r="AD449" s="24">
        <f t="shared" ca="1" si="987"/>
        <v>0</v>
      </c>
      <c r="AE449" s="24">
        <f t="shared" ca="1" si="987"/>
        <v>0</v>
      </c>
      <c r="AF449" s="24">
        <f t="shared" ca="1" si="987"/>
        <v>0</v>
      </c>
      <c r="AG449" s="24">
        <f t="shared" ca="1" si="987"/>
        <v>0</v>
      </c>
      <c r="AH449" s="24">
        <f t="shared" ca="1" si="987"/>
        <v>0</v>
      </c>
      <c r="AI449" s="24">
        <f t="shared" ca="1" si="987"/>
        <v>0</v>
      </c>
      <c r="AJ449" s="24">
        <f t="shared" ca="1" si="987"/>
        <v>0</v>
      </c>
      <c r="AK449" s="24">
        <f t="shared" ca="1" si="987"/>
        <v>0</v>
      </c>
      <c r="AL449" s="24">
        <f t="shared" ca="1" si="987"/>
        <v>0</v>
      </c>
      <c r="AM449" s="49">
        <f t="shared" ca="1" si="987"/>
        <v>0</v>
      </c>
      <c r="AS449" s="61"/>
      <c r="AT449" s="5" t="str">
        <f t="shared" ref="AT449" si="988">IF(G449&gt;0,E449,"")</f>
        <v>MC</v>
      </c>
      <c r="AU449" s="62"/>
      <c r="AW449" s="145"/>
      <c r="AX449" s="38"/>
      <c r="AY449" s="38"/>
      <c r="AZ449" s="38"/>
      <c r="BA449" s="38"/>
      <c r="BB449" s="38"/>
      <c r="BC449" s="38"/>
      <c r="BD449" s="38"/>
      <c r="BE449" s="38"/>
      <c r="BF449" s="38"/>
      <c r="BG449" s="38"/>
      <c r="BH449" s="38"/>
      <c r="BI449" s="38"/>
      <c r="BJ449" s="38"/>
      <c r="BK449" s="38"/>
      <c r="BL449" s="38"/>
      <c r="BM449" s="38"/>
      <c r="BN449" s="38"/>
      <c r="BO449" s="38"/>
      <c r="BP449" s="38"/>
      <c r="BQ449" s="38"/>
      <c r="BR449" s="38"/>
      <c r="BS449" s="38"/>
      <c r="BT449" s="38"/>
      <c r="BU449" s="38"/>
      <c r="BV449" s="38"/>
      <c r="BW449" s="38"/>
      <c r="BX449" s="38"/>
      <c r="BY449" s="38"/>
      <c r="BZ449" s="146"/>
      <c r="CB449" s="145"/>
      <c r="CC449" s="38"/>
      <c r="CD449" s="38"/>
      <c r="CE449" s="146"/>
      <c r="CG449" s="433">
        <v>0</v>
      </c>
      <c r="CH449" s="434">
        <v>0</v>
      </c>
      <c r="CI449" s="434">
        <v>0</v>
      </c>
      <c r="CJ449" s="435">
        <v>0</v>
      </c>
    </row>
    <row r="450" spans="1:88" x14ac:dyDescent="0.35">
      <c r="A450" s="50" t="str">
        <f>MID(A446,1,5)</f>
        <v>50100</v>
      </c>
      <c r="B450" s="6"/>
      <c r="C450" s="6"/>
      <c r="D450" s="6"/>
      <c r="E450" s="304" t="s">
        <v>78</v>
      </c>
      <c r="F450" s="42"/>
      <c r="G450" s="25">
        <v>178</v>
      </c>
      <c r="H450" s="21" t="s">
        <v>2052</v>
      </c>
      <c r="I450" s="26">
        <v>3</v>
      </c>
      <c r="J450" s="24">
        <f t="shared" ca="1" si="986"/>
        <v>0</v>
      </c>
      <c r="K450" s="24">
        <f t="shared" ref="K450:AM450" ca="1" si="989">IF(AND($H450="優先L",$I450&gt;0),OFFSET(K448,0,$I450),0)</f>
        <v>0</v>
      </c>
      <c r="L450" s="24">
        <f t="shared" ca="1" si="989"/>
        <v>0</v>
      </c>
      <c r="M450" s="24">
        <f t="shared" ca="1" si="989"/>
        <v>0</v>
      </c>
      <c r="N450" s="24">
        <f t="shared" ca="1" si="989"/>
        <v>0</v>
      </c>
      <c r="O450" s="24">
        <f t="shared" ca="1" si="989"/>
        <v>0</v>
      </c>
      <c r="P450" s="24">
        <f t="shared" ca="1" si="989"/>
        <v>0</v>
      </c>
      <c r="Q450" s="24">
        <f t="shared" ca="1" si="989"/>
        <v>0</v>
      </c>
      <c r="R450" s="24">
        <f t="shared" ca="1" si="989"/>
        <v>0</v>
      </c>
      <c r="S450" s="24">
        <f t="shared" ca="1" si="989"/>
        <v>0</v>
      </c>
      <c r="T450" s="24">
        <f t="shared" ca="1" si="989"/>
        <v>0</v>
      </c>
      <c r="U450" s="24">
        <f t="shared" ca="1" si="989"/>
        <v>0</v>
      </c>
      <c r="V450" s="24">
        <f t="shared" ca="1" si="989"/>
        <v>0</v>
      </c>
      <c r="W450" s="24">
        <f t="shared" ca="1" si="989"/>
        <v>0</v>
      </c>
      <c r="X450" s="24">
        <f t="shared" ca="1" si="989"/>
        <v>0</v>
      </c>
      <c r="Y450" s="24">
        <f t="shared" ca="1" si="989"/>
        <v>0</v>
      </c>
      <c r="Z450" s="24">
        <f t="shared" ca="1" si="989"/>
        <v>0</v>
      </c>
      <c r="AA450" s="24">
        <f t="shared" ca="1" si="989"/>
        <v>0</v>
      </c>
      <c r="AB450" s="24">
        <f t="shared" ca="1" si="989"/>
        <v>0</v>
      </c>
      <c r="AC450" s="24">
        <f t="shared" ca="1" si="989"/>
        <v>0</v>
      </c>
      <c r="AD450" s="24">
        <f t="shared" ca="1" si="989"/>
        <v>0</v>
      </c>
      <c r="AE450" s="24">
        <f t="shared" ca="1" si="989"/>
        <v>0</v>
      </c>
      <c r="AF450" s="24">
        <f t="shared" ca="1" si="989"/>
        <v>0</v>
      </c>
      <c r="AG450" s="24">
        <f t="shared" ca="1" si="989"/>
        <v>0</v>
      </c>
      <c r="AH450" s="24">
        <f t="shared" ca="1" si="989"/>
        <v>0</v>
      </c>
      <c r="AI450" s="24">
        <f t="shared" ca="1" si="989"/>
        <v>0</v>
      </c>
      <c r="AJ450" s="24">
        <f t="shared" ca="1" si="989"/>
        <v>0</v>
      </c>
      <c r="AK450" s="24">
        <f t="shared" ca="1" si="989"/>
        <v>0</v>
      </c>
      <c r="AL450" s="24">
        <f t="shared" ca="1" si="989"/>
        <v>0</v>
      </c>
      <c r="AM450" s="49">
        <f t="shared" ca="1" si="989"/>
        <v>0</v>
      </c>
      <c r="AS450" s="61"/>
      <c r="AT450" s="6" t="str">
        <f t="shared" si="923"/>
        <v>溶接1</v>
      </c>
      <c r="AU450" s="62"/>
      <c r="AW450" s="145"/>
      <c r="AX450" s="38"/>
      <c r="AY450" s="38"/>
      <c r="AZ450" s="38"/>
      <c r="BA450" s="38"/>
      <c r="BB450" s="38"/>
      <c r="BC450" s="38"/>
      <c r="BD450" s="38"/>
      <c r="BE450" s="38"/>
      <c r="BF450" s="38"/>
      <c r="BG450" s="38"/>
      <c r="BH450" s="38"/>
      <c r="BI450" s="38"/>
      <c r="BJ450" s="38"/>
      <c r="BK450" s="38"/>
      <c r="BL450" s="38"/>
      <c r="BM450" s="38"/>
      <c r="BN450" s="38"/>
      <c r="BO450" s="38"/>
      <c r="BP450" s="38"/>
      <c r="BQ450" s="38"/>
      <c r="BR450" s="38"/>
      <c r="BS450" s="38"/>
      <c r="BT450" s="38"/>
      <c r="BU450" s="38"/>
      <c r="BV450" s="38"/>
      <c r="BW450" s="38"/>
      <c r="BX450" s="38"/>
      <c r="BY450" s="38"/>
      <c r="BZ450" s="146"/>
      <c r="CB450" s="145"/>
      <c r="CC450" s="38"/>
      <c r="CD450" s="38"/>
      <c r="CE450" s="146"/>
      <c r="CG450" s="433">
        <v>0</v>
      </c>
      <c r="CH450" s="434">
        <v>0</v>
      </c>
      <c r="CI450" s="434">
        <v>0</v>
      </c>
      <c r="CJ450" s="435">
        <v>0</v>
      </c>
    </row>
    <row r="451" spans="1:88" x14ac:dyDescent="0.35">
      <c r="A451" s="50" t="str">
        <f>MID(A446,6,3)&amp;"-"&amp;MID(A446,10,4)</f>
        <v>MLL-D000</v>
      </c>
      <c r="B451" s="6"/>
      <c r="C451" s="6"/>
      <c r="D451" s="7"/>
      <c r="E451" s="304" t="s">
        <v>79</v>
      </c>
      <c r="F451" s="42"/>
      <c r="G451" s="25"/>
      <c r="H451" s="21"/>
      <c r="I451" s="26"/>
      <c r="J451" s="24">
        <f t="shared" ca="1" si="986"/>
        <v>0</v>
      </c>
      <c r="K451" s="24">
        <f t="shared" ref="K451:AM451" ca="1" si="990">IF(AND($H451="優先L",$I451&gt;0),OFFSET(K448,0,$I451),0)</f>
        <v>0</v>
      </c>
      <c r="L451" s="24">
        <f t="shared" ca="1" si="990"/>
        <v>0</v>
      </c>
      <c r="M451" s="24">
        <f t="shared" ca="1" si="990"/>
        <v>0</v>
      </c>
      <c r="N451" s="24">
        <f t="shared" ca="1" si="990"/>
        <v>0</v>
      </c>
      <c r="O451" s="24">
        <f t="shared" ca="1" si="990"/>
        <v>0</v>
      </c>
      <c r="P451" s="24">
        <f t="shared" ca="1" si="990"/>
        <v>0</v>
      </c>
      <c r="Q451" s="24">
        <f t="shared" ca="1" si="990"/>
        <v>0</v>
      </c>
      <c r="R451" s="24">
        <f t="shared" ca="1" si="990"/>
        <v>0</v>
      </c>
      <c r="S451" s="24">
        <f t="shared" ca="1" si="990"/>
        <v>0</v>
      </c>
      <c r="T451" s="24">
        <f t="shared" ca="1" si="990"/>
        <v>0</v>
      </c>
      <c r="U451" s="24">
        <f t="shared" ca="1" si="990"/>
        <v>0</v>
      </c>
      <c r="V451" s="24">
        <f t="shared" ca="1" si="990"/>
        <v>0</v>
      </c>
      <c r="W451" s="24">
        <f t="shared" ca="1" si="990"/>
        <v>0</v>
      </c>
      <c r="X451" s="24">
        <f t="shared" ca="1" si="990"/>
        <v>0</v>
      </c>
      <c r="Y451" s="24">
        <f t="shared" ca="1" si="990"/>
        <v>0</v>
      </c>
      <c r="Z451" s="24">
        <f t="shared" ca="1" si="990"/>
        <v>0</v>
      </c>
      <c r="AA451" s="24">
        <f t="shared" ca="1" si="990"/>
        <v>0</v>
      </c>
      <c r="AB451" s="24">
        <f t="shared" ca="1" si="990"/>
        <v>0</v>
      </c>
      <c r="AC451" s="24">
        <f t="shared" ca="1" si="990"/>
        <v>0</v>
      </c>
      <c r="AD451" s="24">
        <f t="shared" ca="1" si="990"/>
        <v>0</v>
      </c>
      <c r="AE451" s="24">
        <f t="shared" ca="1" si="990"/>
        <v>0</v>
      </c>
      <c r="AF451" s="24">
        <f t="shared" ca="1" si="990"/>
        <v>0</v>
      </c>
      <c r="AG451" s="24">
        <f t="shared" ca="1" si="990"/>
        <v>0</v>
      </c>
      <c r="AH451" s="24">
        <f t="shared" ca="1" si="990"/>
        <v>0</v>
      </c>
      <c r="AI451" s="24">
        <f t="shared" ca="1" si="990"/>
        <v>0</v>
      </c>
      <c r="AJ451" s="24">
        <f t="shared" ca="1" si="990"/>
        <v>0</v>
      </c>
      <c r="AK451" s="24">
        <f t="shared" ca="1" si="990"/>
        <v>0</v>
      </c>
      <c r="AL451" s="24">
        <f t="shared" ca="1" si="990"/>
        <v>0</v>
      </c>
      <c r="AM451" s="49">
        <f t="shared" ca="1" si="990"/>
        <v>0</v>
      </c>
      <c r="AS451" s="61"/>
      <c r="AT451" s="7" t="str">
        <f t="shared" si="923"/>
        <v/>
      </c>
      <c r="AU451" s="62"/>
      <c r="AW451" s="145"/>
      <c r="AX451" s="38"/>
      <c r="AY451" s="38"/>
      <c r="AZ451" s="38"/>
      <c r="BA451" s="38"/>
      <c r="BB451" s="38"/>
      <c r="BC451" s="38"/>
      <c r="BD451" s="38"/>
      <c r="BE451" s="38"/>
      <c r="BF451" s="38"/>
      <c r="BG451" s="38"/>
      <c r="BH451" s="38"/>
      <c r="BI451" s="38"/>
      <c r="BJ451" s="38"/>
      <c r="BK451" s="38"/>
      <c r="BL451" s="38"/>
      <c r="BM451" s="38"/>
      <c r="BN451" s="38"/>
      <c r="BO451" s="38"/>
      <c r="BP451" s="38"/>
      <c r="BQ451" s="38"/>
      <c r="BR451" s="38"/>
      <c r="BS451" s="38"/>
      <c r="BT451" s="38"/>
      <c r="BU451" s="38"/>
      <c r="BV451" s="38"/>
      <c r="BW451" s="38"/>
      <c r="BX451" s="38"/>
      <c r="BY451" s="38"/>
      <c r="BZ451" s="146"/>
      <c r="CB451" s="145"/>
      <c r="CC451" s="38"/>
      <c r="CD451" s="38"/>
      <c r="CE451" s="146"/>
      <c r="CG451" s="433">
        <v>0</v>
      </c>
      <c r="CH451" s="434">
        <v>0</v>
      </c>
      <c r="CI451" s="434">
        <v>0</v>
      </c>
      <c r="CJ451" s="435">
        <v>0</v>
      </c>
    </row>
    <row r="452" spans="1:88" x14ac:dyDescent="0.35">
      <c r="A452" s="48"/>
      <c r="B452" s="6"/>
      <c r="C452" s="6"/>
      <c r="D452" s="22" t="s">
        <v>2132</v>
      </c>
      <c r="E452" s="2" t="str">
        <f>E449</f>
        <v>MC</v>
      </c>
      <c r="F452" s="5"/>
      <c r="G452" s="5"/>
      <c r="H452" s="27" t="s">
        <v>2055</v>
      </c>
      <c r="I452" s="5"/>
      <c r="J452" s="550">
        <f>SUM(K452:AM454)</f>
        <v>0</v>
      </c>
      <c r="K452" s="29"/>
      <c r="L452" s="29"/>
      <c r="M452" s="29"/>
      <c r="N452" s="29"/>
      <c r="O452" s="29"/>
      <c r="P452" s="29"/>
      <c r="Q452" s="29"/>
      <c r="R452" s="29"/>
      <c r="S452" s="29"/>
      <c r="T452" s="29"/>
      <c r="U452" s="29"/>
      <c r="V452" s="29"/>
      <c r="W452" s="29"/>
      <c r="X452" s="29"/>
      <c r="Y452" s="29"/>
      <c r="Z452" s="29"/>
      <c r="AA452" s="29"/>
      <c r="AB452" s="29"/>
      <c r="AC452" s="29"/>
      <c r="AD452" s="29"/>
      <c r="AE452" s="29"/>
      <c r="AF452" s="29"/>
      <c r="AG452" s="29"/>
      <c r="AH452" s="29"/>
      <c r="AI452" s="29"/>
      <c r="AJ452" s="29"/>
      <c r="AK452" s="29"/>
      <c r="AL452" s="29"/>
      <c r="AM452" s="51"/>
      <c r="AS452" s="61"/>
      <c r="AT452" s="38"/>
      <c r="AU452" s="62"/>
      <c r="AW452" s="145"/>
      <c r="AX452" s="38"/>
      <c r="AY452" s="38"/>
      <c r="AZ452" s="38"/>
      <c r="BA452" s="38"/>
      <c r="BB452" s="38"/>
      <c r="BC452" s="38"/>
      <c r="BD452" s="38"/>
      <c r="BE452" s="38"/>
      <c r="BF452" s="38"/>
      <c r="BG452" s="38"/>
      <c r="BH452" s="38"/>
      <c r="BI452" s="38"/>
      <c r="BJ452" s="38"/>
      <c r="BK452" s="38"/>
      <c r="BL452" s="38"/>
      <c r="BM452" s="38"/>
      <c r="BN452" s="38"/>
      <c r="BO452" s="38"/>
      <c r="BP452" s="38"/>
      <c r="BQ452" s="38"/>
      <c r="BR452" s="38"/>
      <c r="BS452" s="38"/>
      <c r="BT452" s="38"/>
      <c r="BU452" s="38"/>
      <c r="BV452" s="38"/>
      <c r="BW452" s="38"/>
      <c r="BX452" s="38"/>
      <c r="BY452" s="38"/>
      <c r="BZ452" s="146"/>
      <c r="CB452" s="145"/>
      <c r="CC452" s="38"/>
      <c r="CD452" s="38"/>
      <c r="CE452" s="146"/>
      <c r="CG452" s="430"/>
      <c r="CH452" s="9"/>
      <c r="CI452" s="9"/>
      <c r="CJ452" s="431"/>
    </row>
    <row r="453" spans="1:88" x14ac:dyDescent="0.35">
      <c r="A453" s="48"/>
      <c r="B453" s="7"/>
      <c r="C453" s="7"/>
      <c r="D453" s="444" t="s">
        <v>2376</v>
      </c>
      <c r="E453" s="2" t="str">
        <f>E450</f>
        <v>溶接1</v>
      </c>
      <c r="F453" s="6"/>
      <c r="G453" s="6"/>
      <c r="H453" s="27" t="s">
        <v>2055</v>
      </c>
      <c r="I453" s="6"/>
      <c r="J453" s="551"/>
      <c r="K453" s="30"/>
      <c r="L453" s="30"/>
      <c r="M453" s="30"/>
      <c r="N453" s="30"/>
      <c r="O453" s="30"/>
      <c r="P453" s="30"/>
      <c r="Q453" s="30"/>
      <c r="R453" s="30"/>
      <c r="S453" s="30"/>
      <c r="T453" s="30"/>
      <c r="U453" s="30"/>
      <c r="V453" s="30"/>
      <c r="W453" s="30"/>
      <c r="X453" s="30"/>
      <c r="Y453" s="30"/>
      <c r="Z453" s="30"/>
      <c r="AA453" s="30"/>
      <c r="AB453" s="30"/>
      <c r="AC453" s="30"/>
      <c r="AD453" s="30"/>
      <c r="AE453" s="30"/>
      <c r="AF453" s="30"/>
      <c r="AG453" s="30"/>
      <c r="AH453" s="30"/>
      <c r="AI453" s="30"/>
      <c r="AJ453" s="30"/>
      <c r="AK453" s="30"/>
      <c r="AL453" s="30"/>
      <c r="AM453" s="52"/>
      <c r="AS453" s="61"/>
      <c r="AT453" s="38"/>
      <c r="AU453" s="62"/>
      <c r="AW453" s="145"/>
      <c r="AX453" s="38"/>
      <c r="AY453" s="38"/>
      <c r="AZ453" s="38"/>
      <c r="BA453" s="38"/>
      <c r="BB453" s="38"/>
      <c r="BC453" s="38"/>
      <c r="BD453" s="38"/>
      <c r="BE453" s="38"/>
      <c r="BF453" s="38"/>
      <c r="BG453" s="38"/>
      <c r="BH453" s="38"/>
      <c r="BI453" s="38"/>
      <c r="BJ453" s="38"/>
      <c r="BK453" s="38"/>
      <c r="BL453" s="38"/>
      <c r="BM453" s="38"/>
      <c r="BN453" s="38"/>
      <c r="BO453" s="38"/>
      <c r="BP453" s="38"/>
      <c r="BQ453" s="38"/>
      <c r="BR453" s="38"/>
      <c r="BS453" s="38"/>
      <c r="BT453" s="38"/>
      <c r="BU453" s="38"/>
      <c r="BV453" s="38"/>
      <c r="BW453" s="38"/>
      <c r="BX453" s="38"/>
      <c r="BY453" s="38"/>
      <c r="BZ453" s="146"/>
      <c r="CB453" s="145"/>
      <c r="CC453" s="38"/>
      <c r="CD453" s="38"/>
      <c r="CE453" s="146"/>
      <c r="CG453" s="430"/>
      <c r="CH453" s="9"/>
      <c r="CI453" s="9"/>
      <c r="CJ453" s="431"/>
    </row>
    <row r="454" spans="1:88" x14ac:dyDescent="0.35">
      <c r="A454" s="399">
        <f>COUNTIF(AT449:AT451,B454)</f>
        <v>1</v>
      </c>
      <c r="B454" s="308" t="str">
        <f>設定!$F$4</f>
        <v>MC</v>
      </c>
      <c r="C454" s="308" t="str">
        <f>IF(COUNTIF('PLAN-MC'!$AO$6:$AO$117,B454&amp;"_"&amp;A446&amp;"_"&amp;B446)&gt;0,"計画コード有",IF(COUNTIF('PLAN-MC'!$AO$6:$AO$117,B454&amp;"_"&amp;A446&amp;"_"&amp;B446)&gt;1,"ﾀﾞﾌﾞﾘ有","未反映"))</f>
        <v>計画コード有</v>
      </c>
      <c r="D454" s="7"/>
      <c r="E454" s="2" t="str">
        <f>E451</f>
        <v>マルチ</v>
      </c>
      <c r="F454" s="7"/>
      <c r="G454" s="7"/>
      <c r="H454" s="27"/>
      <c r="I454" s="7"/>
      <c r="J454" s="552"/>
      <c r="K454" s="31"/>
      <c r="L454" s="31"/>
      <c r="M454" s="31"/>
      <c r="N454" s="31"/>
      <c r="O454" s="31"/>
      <c r="P454" s="31"/>
      <c r="Q454" s="31"/>
      <c r="R454" s="31"/>
      <c r="S454" s="31"/>
      <c r="T454" s="31"/>
      <c r="U454" s="31"/>
      <c r="V454" s="31"/>
      <c r="W454" s="31"/>
      <c r="X454" s="31"/>
      <c r="Y454" s="31"/>
      <c r="Z454" s="31"/>
      <c r="AA454" s="31"/>
      <c r="AB454" s="31"/>
      <c r="AC454" s="31"/>
      <c r="AD454" s="31"/>
      <c r="AE454" s="31"/>
      <c r="AF454" s="31"/>
      <c r="AG454" s="31"/>
      <c r="AH454" s="31"/>
      <c r="AI454" s="31"/>
      <c r="AJ454" s="31"/>
      <c r="AK454" s="31"/>
      <c r="AL454" s="31"/>
      <c r="AM454" s="53"/>
      <c r="AS454" s="61"/>
      <c r="AT454" s="38"/>
      <c r="AU454" s="62"/>
      <c r="AW454" s="145"/>
      <c r="AX454" s="38"/>
      <c r="AY454" s="38"/>
      <c r="AZ454" s="38"/>
      <c r="BA454" s="38"/>
      <c r="BB454" s="38"/>
      <c r="BC454" s="38"/>
      <c r="BD454" s="38"/>
      <c r="BE454" s="38"/>
      <c r="BF454" s="38"/>
      <c r="BG454" s="38"/>
      <c r="BH454" s="38"/>
      <c r="BI454" s="38"/>
      <c r="BJ454" s="38"/>
      <c r="BK454" s="38"/>
      <c r="BL454" s="38"/>
      <c r="BM454" s="38"/>
      <c r="BN454" s="38"/>
      <c r="BO454" s="38"/>
      <c r="BP454" s="38"/>
      <c r="BQ454" s="38"/>
      <c r="BR454" s="38"/>
      <c r="BS454" s="38"/>
      <c r="BT454" s="38"/>
      <c r="BU454" s="38"/>
      <c r="BV454" s="38"/>
      <c r="BW454" s="38"/>
      <c r="BX454" s="38"/>
      <c r="BY454" s="38"/>
      <c r="BZ454" s="146"/>
      <c r="CB454" s="145"/>
      <c r="CC454" s="38"/>
      <c r="CD454" s="38"/>
      <c r="CE454" s="146"/>
      <c r="CG454" s="430"/>
      <c r="CH454" s="9"/>
      <c r="CI454" s="9"/>
      <c r="CJ454" s="431"/>
    </row>
    <row r="455" spans="1:88" x14ac:dyDescent="0.35">
      <c r="A455" s="399">
        <f>COUNTIF(AT449:AT451,B455)</f>
        <v>1</v>
      </c>
      <c r="B455" s="308" t="str">
        <f>設定!$F$5</f>
        <v>溶接1</v>
      </c>
      <c r="C455" s="308" t="str">
        <f>IF(COUNTIF('PLAN-溶接1'!$AO$6:$AO$108,B455&amp;"_"&amp;A446&amp;"_"&amp;B446)&gt;0,"計画コード有",IF(COUNTIF('PLAN-溶接1'!$AO$6:$AO$108,B455&amp;"_"&amp;A446&amp;"_"&amp;B446)&gt;1,"ﾀﾞﾌﾞﾘ有","未反映"))</f>
        <v>計画コード有</v>
      </c>
      <c r="D455" s="22" t="s">
        <v>2133</v>
      </c>
      <c r="E455" s="2" t="str">
        <f>E449</f>
        <v>MC</v>
      </c>
      <c r="F455" s="5"/>
      <c r="G455" s="5"/>
      <c r="H455" s="27" t="s">
        <v>2055</v>
      </c>
      <c r="I455" s="5"/>
      <c r="J455" s="32">
        <f t="shared" ref="J455:J460" si="991">SUM(K455:AM455)</f>
        <v>0</v>
      </c>
      <c r="K455" s="441">
        <f>CB455</f>
        <v>0</v>
      </c>
      <c r="L455" s="441">
        <f t="shared" ref="L455:L457" si="992">CC455</f>
        <v>0</v>
      </c>
      <c r="M455" s="441">
        <f t="shared" ref="M455:M457" si="993">CD455</f>
        <v>0</v>
      </c>
      <c r="N455" s="441">
        <f t="shared" ref="N455:N457" si="994">CE455</f>
        <v>0</v>
      </c>
      <c r="O455" s="29"/>
      <c r="P455" s="29"/>
      <c r="Q455" s="29"/>
      <c r="R455" s="29"/>
      <c r="S455" s="29"/>
      <c r="T455" s="29"/>
      <c r="U455" s="29"/>
      <c r="V455" s="29"/>
      <c r="W455" s="29"/>
      <c r="X455" s="29"/>
      <c r="Y455" s="29"/>
      <c r="Z455" s="29"/>
      <c r="AA455" s="29"/>
      <c r="AB455" s="29"/>
      <c r="AC455" s="29"/>
      <c r="AD455" s="29"/>
      <c r="AE455" s="29"/>
      <c r="AF455" s="29"/>
      <c r="AG455" s="29"/>
      <c r="AH455" s="29"/>
      <c r="AI455" s="29"/>
      <c r="AJ455" s="29"/>
      <c r="AK455" s="29"/>
      <c r="AL455" s="29"/>
      <c r="AM455" s="51"/>
      <c r="AS455" s="61"/>
      <c r="AT455" s="38"/>
      <c r="AU455" s="62"/>
      <c r="AW455" s="145"/>
      <c r="AX455" s="38"/>
      <c r="AY455" s="38"/>
      <c r="AZ455" s="38"/>
      <c r="BA455" s="38"/>
      <c r="BB455" s="38"/>
      <c r="BC455" s="38"/>
      <c r="BD455" s="38"/>
      <c r="BE455" s="38"/>
      <c r="BF455" s="38"/>
      <c r="BG455" s="38"/>
      <c r="BH455" s="38"/>
      <c r="BI455" s="38"/>
      <c r="BJ455" s="38"/>
      <c r="BK455" s="38"/>
      <c r="BL455" s="38"/>
      <c r="BM455" s="38"/>
      <c r="BN455" s="38"/>
      <c r="BO455" s="38"/>
      <c r="BP455" s="38"/>
      <c r="BQ455" s="38"/>
      <c r="BR455" s="38"/>
      <c r="BS455" s="38"/>
      <c r="BT455" s="38"/>
      <c r="BU455" s="38"/>
      <c r="BV455" s="38"/>
      <c r="BW455" s="38"/>
      <c r="BX455" s="38"/>
      <c r="BY455" s="38"/>
      <c r="BZ455" s="146"/>
      <c r="CB455" s="427">
        <f t="shared" ref="CB455:CB457" si="995">CG452+CG455</f>
        <v>0</v>
      </c>
      <c r="CC455" s="428">
        <f t="shared" ref="CC455:CC457" si="996">CH452+CH455</f>
        <v>0</v>
      </c>
      <c r="CD455" s="428">
        <f t="shared" ref="CD455:CD457" si="997">CI452+CI455</f>
        <v>0</v>
      </c>
      <c r="CE455" s="429">
        <f t="shared" ref="CE455:CE457" si="998">CJ452+CJ455</f>
        <v>0</v>
      </c>
      <c r="CG455" s="430"/>
      <c r="CH455" s="9"/>
      <c r="CI455" s="9"/>
      <c r="CJ455" s="431"/>
    </row>
    <row r="456" spans="1:88" x14ac:dyDescent="0.35">
      <c r="A456" s="399">
        <f>COUNTIF(AT449:AT451,B456)</f>
        <v>0</v>
      </c>
      <c r="B456" s="308" t="str">
        <f>設定!$F$6</f>
        <v>マルチ</v>
      </c>
      <c r="C456" s="308" t="str">
        <f>IF(COUNTIF('PLAN-マルチ'!$AO$29:$AO$125,B456&amp;"_"&amp;A446&amp;"_"&amp;B446)&gt;0,"計画コード有",IF(COUNTIF('PLAN-マルチ'!$AO$29:$AO$125,B456&amp;"_"&amp;A446&amp;"_"&amp;B446)&gt;1,"ﾀﾞﾌﾞﾘ有","未反映"))</f>
        <v>未反映</v>
      </c>
      <c r="D456" s="445" t="s">
        <v>2377</v>
      </c>
      <c r="E456" s="2" t="str">
        <f>E450</f>
        <v>溶接1</v>
      </c>
      <c r="F456" s="6"/>
      <c r="G456" s="6"/>
      <c r="H456" s="27" t="s">
        <v>2055</v>
      </c>
      <c r="I456" s="6"/>
      <c r="J456" s="33">
        <f t="shared" si="991"/>
        <v>0</v>
      </c>
      <c r="K456" s="442">
        <f t="shared" ref="K456:K457" si="999">CB456</f>
        <v>0</v>
      </c>
      <c r="L456" s="442">
        <f t="shared" si="992"/>
        <v>0</v>
      </c>
      <c r="M456" s="442">
        <f t="shared" si="993"/>
        <v>0</v>
      </c>
      <c r="N456" s="442">
        <f t="shared" si="994"/>
        <v>0</v>
      </c>
      <c r="O456" s="30"/>
      <c r="P456" s="30"/>
      <c r="Q456" s="30"/>
      <c r="R456" s="30"/>
      <c r="S456" s="30"/>
      <c r="T456" s="30"/>
      <c r="U456" s="30"/>
      <c r="V456" s="30"/>
      <c r="W456" s="30"/>
      <c r="X456" s="30"/>
      <c r="Y456" s="30"/>
      <c r="Z456" s="30"/>
      <c r="AA456" s="30"/>
      <c r="AB456" s="30"/>
      <c r="AC456" s="30"/>
      <c r="AD456" s="30"/>
      <c r="AE456" s="30"/>
      <c r="AF456" s="30"/>
      <c r="AG456" s="30"/>
      <c r="AH456" s="30"/>
      <c r="AI456" s="30"/>
      <c r="AJ456" s="30"/>
      <c r="AK456" s="30"/>
      <c r="AL456" s="30"/>
      <c r="AM456" s="52"/>
      <c r="AS456" s="61"/>
      <c r="AT456" s="38"/>
      <c r="AU456" s="62"/>
      <c r="AW456" s="145"/>
      <c r="AX456" s="38"/>
      <c r="AY456" s="38"/>
      <c r="AZ456" s="38"/>
      <c r="BA456" s="38"/>
      <c r="BB456" s="38"/>
      <c r="BC456" s="38"/>
      <c r="BD456" s="38"/>
      <c r="BE456" s="38"/>
      <c r="BF456" s="38"/>
      <c r="BG456" s="38"/>
      <c r="BH456" s="38"/>
      <c r="BI456" s="38"/>
      <c r="BJ456" s="38"/>
      <c r="BK456" s="38"/>
      <c r="BL456" s="38"/>
      <c r="BM456" s="38"/>
      <c r="BN456" s="38"/>
      <c r="BO456" s="38"/>
      <c r="BP456" s="38"/>
      <c r="BQ456" s="38"/>
      <c r="BR456" s="38"/>
      <c r="BS456" s="38"/>
      <c r="BT456" s="38"/>
      <c r="BU456" s="38"/>
      <c r="BV456" s="38"/>
      <c r="BW456" s="38"/>
      <c r="BX456" s="38"/>
      <c r="BY456" s="38"/>
      <c r="BZ456" s="146"/>
      <c r="CB456" s="427">
        <f t="shared" si="995"/>
        <v>0</v>
      </c>
      <c r="CC456" s="428">
        <f t="shared" si="996"/>
        <v>0</v>
      </c>
      <c r="CD456" s="428">
        <f t="shared" si="997"/>
        <v>0</v>
      </c>
      <c r="CE456" s="429">
        <f t="shared" si="998"/>
        <v>0</v>
      </c>
      <c r="CG456" s="430"/>
      <c r="CH456" s="9"/>
      <c r="CI456" s="9"/>
      <c r="CJ456" s="431"/>
    </row>
    <row r="457" spans="1:88" x14ac:dyDescent="0.35">
      <c r="A457" s="399">
        <f>COUNTIF(AT449:AT451,B457)</f>
        <v>0</v>
      </c>
      <c r="B457" s="308" t="str">
        <f>設定!$F$7</f>
        <v>50号機</v>
      </c>
      <c r="C457" s="308" t="str">
        <f>IF(COUNTIF('PLAN-SUB'!$AO$6:$AO$87,B457&amp;"_"&amp;A446&amp;"_"&amp;B446)&gt;0,"計画コード有",IF(COUNTIF('PLAN-SUB'!$AO$6:$AO$87,B457&amp;"_"&amp;A446&amp;"_"&amp;B446)&gt;1,"ﾀﾞﾌﾞﾘ有","未反映"))</f>
        <v>未反映</v>
      </c>
      <c r="D457" s="7"/>
      <c r="E457" s="2" t="str">
        <f>E451</f>
        <v>マルチ</v>
      </c>
      <c r="F457" s="7"/>
      <c r="G457" s="7"/>
      <c r="H457" s="27"/>
      <c r="I457" s="7"/>
      <c r="J457" s="34">
        <f t="shared" si="991"/>
        <v>0</v>
      </c>
      <c r="K457" s="443">
        <f t="shared" si="999"/>
        <v>0</v>
      </c>
      <c r="L457" s="443">
        <f t="shared" si="992"/>
        <v>0</v>
      </c>
      <c r="M457" s="443">
        <f t="shared" si="993"/>
        <v>0</v>
      </c>
      <c r="N457" s="443">
        <f t="shared" si="994"/>
        <v>0</v>
      </c>
      <c r="O457" s="31"/>
      <c r="P457" s="31"/>
      <c r="Q457" s="31"/>
      <c r="R457" s="31"/>
      <c r="S457" s="31"/>
      <c r="T457" s="31"/>
      <c r="U457" s="31"/>
      <c r="V457" s="31"/>
      <c r="W457" s="31"/>
      <c r="X457" s="31"/>
      <c r="Y457" s="31"/>
      <c r="Z457" s="31"/>
      <c r="AA457" s="31"/>
      <c r="AB457" s="31"/>
      <c r="AC457" s="31"/>
      <c r="AD457" s="31"/>
      <c r="AE457" s="31"/>
      <c r="AF457" s="31"/>
      <c r="AG457" s="31"/>
      <c r="AH457" s="31"/>
      <c r="AI457" s="31"/>
      <c r="AJ457" s="31"/>
      <c r="AK457" s="31"/>
      <c r="AL457" s="31"/>
      <c r="AM457" s="53"/>
      <c r="AS457" s="61"/>
      <c r="AT457" s="38"/>
      <c r="AU457" s="62"/>
      <c r="AW457" s="145"/>
      <c r="AX457" s="38"/>
      <c r="AY457" s="38"/>
      <c r="AZ457" s="38"/>
      <c r="BA457" s="38"/>
      <c r="BB457" s="38"/>
      <c r="BC457" s="38"/>
      <c r="BD457" s="38"/>
      <c r="BE457" s="38"/>
      <c r="BF457" s="38"/>
      <c r="BG457" s="38"/>
      <c r="BH457" s="38"/>
      <c r="BI457" s="38"/>
      <c r="BJ457" s="38"/>
      <c r="BK457" s="38"/>
      <c r="BL457" s="38"/>
      <c r="BM457" s="38"/>
      <c r="BN457" s="38"/>
      <c r="BO457" s="38"/>
      <c r="BP457" s="38"/>
      <c r="BQ457" s="38"/>
      <c r="BR457" s="38"/>
      <c r="BS457" s="38"/>
      <c r="BT457" s="38"/>
      <c r="BU457" s="38"/>
      <c r="BV457" s="38"/>
      <c r="BW457" s="38"/>
      <c r="BX457" s="38"/>
      <c r="BY457" s="38"/>
      <c r="BZ457" s="146"/>
      <c r="CB457" s="427">
        <f t="shared" si="995"/>
        <v>0</v>
      </c>
      <c r="CC457" s="428">
        <f t="shared" si="996"/>
        <v>0</v>
      </c>
      <c r="CD457" s="428">
        <f t="shared" si="997"/>
        <v>0</v>
      </c>
      <c r="CE457" s="429">
        <f t="shared" si="998"/>
        <v>0</v>
      </c>
      <c r="CG457" s="430"/>
      <c r="CH457" s="9"/>
      <c r="CI457" s="9"/>
      <c r="CJ457" s="431"/>
    </row>
    <row r="458" spans="1:88" x14ac:dyDescent="0.35">
      <c r="A458" s="399">
        <f>COUNTIF(AT449:AT451,B458)</f>
        <v>0</v>
      </c>
      <c r="B458" s="308" t="str">
        <f>設定!$F$8</f>
        <v>RF,S/A</v>
      </c>
      <c r="C458" s="308" t="str">
        <f>IF(COUNTIF('PLAN-SUB'!$AO$6:$AO$87,B458&amp;"_"&amp;A446&amp;"_"&amp;B446)&gt;0,"計画コード有",IF(COUNTIF('PLAN-SUB'!$AO$6:$AO$87,B458&amp;"_"&amp;A446&amp;"_"&amp;B446)&gt;1,"ﾀﾞﾌﾞﾘ有","未反映"))</f>
        <v>未反映</v>
      </c>
      <c r="D458" s="22" t="s">
        <v>2059</v>
      </c>
      <c r="E458" s="2" t="str">
        <f t="shared" ref="E458:G460" si="1000">E449</f>
        <v>MC</v>
      </c>
      <c r="F458" s="43">
        <f t="shared" si="1000"/>
        <v>0</v>
      </c>
      <c r="G458" s="28">
        <f t="shared" si="1000"/>
        <v>180</v>
      </c>
      <c r="H458" s="5"/>
      <c r="I458" s="5"/>
      <c r="J458" s="32">
        <f t="shared" ca="1" si="991"/>
        <v>0</v>
      </c>
      <c r="K458" s="32">
        <f ca="1">K449+K452+K455</f>
        <v>0</v>
      </c>
      <c r="L458" s="32">
        <f ca="1">L449+L452+L455</f>
        <v>0</v>
      </c>
      <c r="M458" s="32">
        <f ca="1">M449+M452+M455</f>
        <v>0</v>
      </c>
      <c r="N458" s="32">
        <f ca="1">N449+N452+N455</f>
        <v>0</v>
      </c>
      <c r="O458" s="32">
        <f t="shared" ref="O458:AM458" ca="1" si="1001">O449+O452+O455</f>
        <v>0</v>
      </c>
      <c r="P458" s="32">
        <f t="shared" ca="1" si="1001"/>
        <v>0</v>
      </c>
      <c r="Q458" s="32">
        <f t="shared" ca="1" si="1001"/>
        <v>0</v>
      </c>
      <c r="R458" s="32">
        <f t="shared" ca="1" si="1001"/>
        <v>0</v>
      </c>
      <c r="S458" s="32">
        <f t="shared" ca="1" si="1001"/>
        <v>0</v>
      </c>
      <c r="T458" s="32">
        <f t="shared" ca="1" si="1001"/>
        <v>0</v>
      </c>
      <c r="U458" s="32">
        <f t="shared" ca="1" si="1001"/>
        <v>0</v>
      </c>
      <c r="V458" s="32">
        <f t="shared" ca="1" si="1001"/>
        <v>0</v>
      </c>
      <c r="W458" s="32">
        <f t="shared" ca="1" si="1001"/>
        <v>0</v>
      </c>
      <c r="X458" s="32">
        <f t="shared" ca="1" si="1001"/>
        <v>0</v>
      </c>
      <c r="Y458" s="32">
        <f t="shared" ca="1" si="1001"/>
        <v>0</v>
      </c>
      <c r="Z458" s="32">
        <f t="shared" ca="1" si="1001"/>
        <v>0</v>
      </c>
      <c r="AA458" s="32">
        <f t="shared" ca="1" si="1001"/>
        <v>0</v>
      </c>
      <c r="AB458" s="32">
        <f t="shared" ca="1" si="1001"/>
        <v>0</v>
      </c>
      <c r="AC458" s="32">
        <f t="shared" ca="1" si="1001"/>
        <v>0</v>
      </c>
      <c r="AD458" s="32">
        <f t="shared" ca="1" si="1001"/>
        <v>0</v>
      </c>
      <c r="AE458" s="32">
        <f t="shared" ca="1" si="1001"/>
        <v>0</v>
      </c>
      <c r="AF458" s="32">
        <f t="shared" ca="1" si="1001"/>
        <v>0</v>
      </c>
      <c r="AG458" s="32">
        <f t="shared" ca="1" si="1001"/>
        <v>0</v>
      </c>
      <c r="AH458" s="32">
        <f t="shared" ca="1" si="1001"/>
        <v>0</v>
      </c>
      <c r="AI458" s="32">
        <f t="shared" ca="1" si="1001"/>
        <v>0</v>
      </c>
      <c r="AJ458" s="32">
        <f t="shared" ca="1" si="1001"/>
        <v>0</v>
      </c>
      <c r="AK458" s="32">
        <f t="shared" ca="1" si="1001"/>
        <v>0</v>
      </c>
      <c r="AL458" s="32">
        <f t="shared" ca="1" si="1001"/>
        <v>0</v>
      </c>
      <c r="AM458" s="54">
        <f t="shared" ca="1" si="1001"/>
        <v>0</v>
      </c>
      <c r="AS458" s="97" t="str">
        <f>$E458&amp;"_"&amp;$A446&amp;"_"&amp;$B446</f>
        <v>MC_50100MLL D000XA_CKD</v>
      </c>
      <c r="AT458" s="97" t="str">
        <f t="shared" ref="AT458" si="1002">A450</f>
        <v>50100</v>
      </c>
      <c r="AU458" s="97" t="str">
        <f>A451</f>
        <v>MLL-D000</v>
      </c>
      <c r="AW458" s="147" t="str">
        <f>E458</f>
        <v>MC</v>
      </c>
      <c r="AX458" s="150">
        <f t="shared" ref="AX458:BG460" ca="1" si="1003">K458*$G458</f>
        <v>0</v>
      </c>
      <c r="AY458" s="150">
        <f t="shared" ca="1" si="1003"/>
        <v>0</v>
      </c>
      <c r="AZ458" s="150">
        <f t="shared" ca="1" si="1003"/>
        <v>0</v>
      </c>
      <c r="BA458" s="150">
        <f t="shared" ca="1" si="1003"/>
        <v>0</v>
      </c>
      <c r="BB458" s="150">
        <f t="shared" ca="1" si="1003"/>
        <v>0</v>
      </c>
      <c r="BC458" s="150">
        <f t="shared" ca="1" si="1003"/>
        <v>0</v>
      </c>
      <c r="BD458" s="150">
        <f t="shared" ca="1" si="1003"/>
        <v>0</v>
      </c>
      <c r="BE458" s="150">
        <f t="shared" ca="1" si="1003"/>
        <v>0</v>
      </c>
      <c r="BF458" s="150">
        <f t="shared" ca="1" si="1003"/>
        <v>0</v>
      </c>
      <c r="BG458" s="150">
        <f t="shared" ca="1" si="1003"/>
        <v>0</v>
      </c>
      <c r="BH458" s="150">
        <f t="shared" ref="BH458:BQ460" ca="1" si="1004">U458*$G458</f>
        <v>0</v>
      </c>
      <c r="BI458" s="150">
        <f t="shared" ca="1" si="1004"/>
        <v>0</v>
      </c>
      <c r="BJ458" s="150">
        <f t="shared" ca="1" si="1004"/>
        <v>0</v>
      </c>
      <c r="BK458" s="150">
        <f t="shared" ca="1" si="1004"/>
        <v>0</v>
      </c>
      <c r="BL458" s="150">
        <f t="shared" ca="1" si="1004"/>
        <v>0</v>
      </c>
      <c r="BM458" s="150">
        <f t="shared" ca="1" si="1004"/>
        <v>0</v>
      </c>
      <c r="BN458" s="150">
        <f t="shared" ca="1" si="1004"/>
        <v>0</v>
      </c>
      <c r="BO458" s="150">
        <f t="shared" ca="1" si="1004"/>
        <v>0</v>
      </c>
      <c r="BP458" s="150">
        <f t="shared" ca="1" si="1004"/>
        <v>0</v>
      </c>
      <c r="BQ458" s="150">
        <f t="shared" ca="1" si="1004"/>
        <v>0</v>
      </c>
      <c r="BR458" s="150">
        <f t="shared" ref="BR458:BZ460" ca="1" si="1005">AE458*$G458</f>
        <v>0</v>
      </c>
      <c r="BS458" s="150">
        <f t="shared" ca="1" si="1005"/>
        <v>0</v>
      </c>
      <c r="BT458" s="150">
        <f t="shared" ca="1" si="1005"/>
        <v>0</v>
      </c>
      <c r="BU458" s="150">
        <f t="shared" ca="1" si="1005"/>
        <v>0</v>
      </c>
      <c r="BV458" s="150">
        <f t="shared" ca="1" si="1005"/>
        <v>0</v>
      </c>
      <c r="BW458" s="150">
        <f t="shared" ca="1" si="1005"/>
        <v>0</v>
      </c>
      <c r="BX458" s="150">
        <f t="shared" ca="1" si="1005"/>
        <v>0</v>
      </c>
      <c r="BY458" s="150">
        <f t="shared" ca="1" si="1005"/>
        <v>0</v>
      </c>
      <c r="BZ458" s="151">
        <f t="shared" ca="1" si="1005"/>
        <v>0</v>
      </c>
      <c r="CB458" s="145"/>
      <c r="CC458" s="38"/>
      <c r="CD458" s="38"/>
      <c r="CE458" s="146"/>
      <c r="CG458" s="433">
        <v>0</v>
      </c>
      <c r="CH458" s="434">
        <v>0</v>
      </c>
      <c r="CI458" s="434">
        <v>0</v>
      </c>
      <c r="CJ458" s="435">
        <v>0</v>
      </c>
    </row>
    <row r="459" spans="1:88" x14ac:dyDescent="0.35">
      <c r="A459" s="399">
        <f>COUNTIF(AT449:AT451,B459)</f>
        <v>0</v>
      </c>
      <c r="B459" s="308" t="str">
        <f>設定!$F$9</f>
        <v>T/T</v>
      </c>
      <c r="C459" s="308" t="str">
        <f>IF(COUNTIF('PLAN-SUB'!$AO$6:$AO$87,B459&amp;"_"&amp;A446&amp;"_"&amp;B446)&gt;0,"計画コード有",IF(COUNTIF('PLAN-SUB'!$AO$6:$AO$87,B459&amp;"_"&amp;A446&amp;"_"&amp;B446)&gt;1,"ﾀﾞﾌﾞﾘ有","未反映"))</f>
        <v>未反映</v>
      </c>
      <c r="D459" s="6"/>
      <c r="E459" s="2" t="str">
        <f t="shared" si="1000"/>
        <v>溶接1</v>
      </c>
      <c r="F459" s="43">
        <f t="shared" si="1000"/>
        <v>0</v>
      </c>
      <c r="G459" s="28">
        <f t="shared" si="1000"/>
        <v>178</v>
      </c>
      <c r="H459" s="6"/>
      <c r="I459" s="6"/>
      <c r="J459" s="33">
        <f t="shared" ca="1" si="991"/>
        <v>0</v>
      </c>
      <c r="K459" s="33">
        <f t="shared" ref="K459:AM459" ca="1" si="1006">K450+K453+K456</f>
        <v>0</v>
      </c>
      <c r="L459" s="33">
        <f t="shared" ca="1" si="1006"/>
        <v>0</v>
      </c>
      <c r="M459" s="33">
        <f t="shared" ca="1" si="1006"/>
        <v>0</v>
      </c>
      <c r="N459" s="33">
        <f t="shared" ca="1" si="1006"/>
        <v>0</v>
      </c>
      <c r="O459" s="33">
        <f t="shared" ca="1" si="1006"/>
        <v>0</v>
      </c>
      <c r="P459" s="33">
        <f t="shared" ca="1" si="1006"/>
        <v>0</v>
      </c>
      <c r="Q459" s="33">
        <f t="shared" ca="1" si="1006"/>
        <v>0</v>
      </c>
      <c r="R459" s="33">
        <f t="shared" ca="1" si="1006"/>
        <v>0</v>
      </c>
      <c r="S459" s="33">
        <f t="shared" ca="1" si="1006"/>
        <v>0</v>
      </c>
      <c r="T459" s="33">
        <f t="shared" ca="1" si="1006"/>
        <v>0</v>
      </c>
      <c r="U459" s="33">
        <f t="shared" ca="1" si="1006"/>
        <v>0</v>
      </c>
      <c r="V459" s="33">
        <f t="shared" ca="1" si="1006"/>
        <v>0</v>
      </c>
      <c r="W459" s="33">
        <f t="shared" ca="1" si="1006"/>
        <v>0</v>
      </c>
      <c r="X459" s="33">
        <f t="shared" ca="1" si="1006"/>
        <v>0</v>
      </c>
      <c r="Y459" s="33">
        <f t="shared" ca="1" si="1006"/>
        <v>0</v>
      </c>
      <c r="Z459" s="33">
        <f t="shared" ca="1" si="1006"/>
        <v>0</v>
      </c>
      <c r="AA459" s="33">
        <f t="shared" ca="1" si="1006"/>
        <v>0</v>
      </c>
      <c r="AB459" s="33">
        <f t="shared" ca="1" si="1006"/>
        <v>0</v>
      </c>
      <c r="AC459" s="33">
        <f t="shared" ca="1" si="1006"/>
        <v>0</v>
      </c>
      <c r="AD459" s="33">
        <f t="shared" ca="1" si="1006"/>
        <v>0</v>
      </c>
      <c r="AE459" s="33">
        <f t="shared" ca="1" si="1006"/>
        <v>0</v>
      </c>
      <c r="AF459" s="33">
        <f t="shared" ca="1" si="1006"/>
        <v>0</v>
      </c>
      <c r="AG459" s="33">
        <f t="shared" ca="1" si="1006"/>
        <v>0</v>
      </c>
      <c r="AH459" s="33">
        <f t="shared" ca="1" si="1006"/>
        <v>0</v>
      </c>
      <c r="AI459" s="33">
        <f t="shared" ca="1" si="1006"/>
        <v>0</v>
      </c>
      <c r="AJ459" s="33">
        <f t="shared" ca="1" si="1006"/>
        <v>0</v>
      </c>
      <c r="AK459" s="33">
        <f t="shared" ca="1" si="1006"/>
        <v>0</v>
      </c>
      <c r="AL459" s="33">
        <f t="shared" ca="1" si="1006"/>
        <v>0</v>
      </c>
      <c r="AM459" s="55">
        <f t="shared" ca="1" si="1006"/>
        <v>0</v>
      </c>
      <c r="AS459" s="98" t="str">
        <f>$E459&amp;"_"&amp;$A446&amp;"_"&amp;$B446</f>
        <v>溶接1_50100MLL D000XA_CKD</v>
      </c>
      <c r="AT459" s="98" t="str">
        <f t="shared" ref="AT459" si="1007">A450</f>
        <v>50100</v>
      </c>
      <c r="AU459" s="98" t="str">
        <f>A451</f>
        <v>MLL-D000</v>
      </c>
      <c r="AW459" s="148" t="str">
        <f>E459</f>
        <v>溶接1</v>
      </c>
      <c r="AX459" s="152">
        <f t="shared" ca="1" si="1003"/>
        <v>0</v>
      </c>
      <c r="AY459" s="152">
        <f t="shared" ca="1" si="1003"/>
        <v>0</v>
      </c>
      <c r="AZ459" s="152">
        <f t="shared" ca="1" si="1003"/>
        <v>0</v>
      </c>
      <c r="BA459" s="152">
        <f t="shared" ca="1" si="1003"/>
        <v>0</v>
      </c>
      <c r="BB459" s="152">
        <f t="shared" ca="1" si="1003"/>
        <v>0</v>
      </c>
      <c r="BC459" s="152">
        <f t="shared" ca="1" si="1003"/>
        <v>0</v>
      </c>
      <c r="BD459" s="152">
        <f t="shared" ca="1" si="1003"/>
        <v>0</v>
      </c>
      <c r="BE459" s="152">
        <f t="shared" ca="1" si="1003"/>
        <v>0</v>
      </c>
      <c r="BF459" s="152">
        <f t="shared" ca="1" si="1003"/>
        <v>0</v>
      </c>
      <c r="BG459" s="152">
        <f t="shared" ca="1" si="1003"/>
        <v>0</v>
      </c>
      <c r="BH459" s="152">
        <f t="shared" ca="1" si="1004"/>
        <v>0</v>
      </c>
      <c r="BI459" s="152">
        <f t="shared" ca="1" si="1004"/>
        <v>0</v>
      </c>
      <c r="BJ459" s="152">
        <f t="shared" ca="1" si="1004"/>
        <v>0</v>
      </c>
      <c r="BK459" s="152">
        <f t="shared" ca="1" si="1004"/>
        <v>0</v>
      </c>
      <c r="BL459" s="152">
        <f t="shared" ca="1" si="1004"/>
        <v>0</v>
      </c>
      <c r="BM459" s="152">
        <f t="shared" ca="1" si="1004"/>
        <v>0</v>
      </c>
      <c r="BN459" s="152">
        <f t="shared" ca="1" si="1004"/>
        <v>0</v>
      </c>
      <c r="BO459" s="152">
        <f t="shared" ca="1" si="1004"/>
        <v>0</v>
      </c>
      <c r="BP459" s="152">
        <f t="shared" ca="1" si="1004"/>
        <v>0</v>
      </c>
      <c r="BQ459" s="152">
        <f t="shared" ca="1" si="1004"/>
        <v>0</v>
      </c>
      <c r="BR459" s="152">
        <f t="shared" ca="1" si="1005"/>
        <v>0</v>
      </c>
      <c r="BS459" s="152">
        <f t="shared" ca="1" si="1005"/>
        <v>0</v>
      </c>
      <c r="BT459" s="152">
        <f t="shared" ca="1" si="1005"/>
        <v>0</v>
      </c>
      <c r="BU459" s="152">
        <f t="shared" ca="1" si="1005"/>
        <v>0</v>
      </c>
      <c r="BV459" s="152">
        <f t="shared" ca="1" si="1005"/>
        <v>0</v>
      </c>
      <c r="BW459" s="152">
        <f t="shared" ca="1" si="1005"/>
        <v>0</v>
      </c>
      <c r="BX459" s="152">
        <f t="shared" ca="1" si="1005"/>
        <v>0</v>
      </c>
      <c r="BY459" s="152">
        <f t="shared" ca="1" si="1005"/>
        <v>0</v>
      </c>
      <c r="BZ459" s="153">
        <f t="shared" ca="1" si="1005"/>
        <v>0</v>
      </c>
      <c r="CB459" s="145"/>
      <c r="CC459" s="38"/>
      <c r="CD459" s="38"/>
      <c r="CE459" s="146"/>
      <c r="CG459" s="433">
        <v>0</v>
      </c>
      <c r="CH459" s="434">
        <v>0</v>
      </c>
      <c r="CI459" s="434">
        <v>0</v>
      </c>
      <c r="CJ459" s="435">
        <v>0</v>
      </c>
    </row>
    <row r="460" spans="1:88" ht="15.5" thickBot="1" x14ac:dyDescent="0.4">
      <c r="A460" s="399">
        <f>COUNTIF(AT449:AT451,B460)</f>
        <v>0</v>
      </c>
      <c r="B460" s="309">
        <f>設定!$F$10</f>
        <v>0</v>
      </c>
      <c r="C460" s="309"/>
      <c r="D460" s="56"/>
      <c r="E460" s="2" t="str">
        <f t="shared" si="1000"/>
        <v>マルチ</v>
      </c>
      <c r="F460" s="57">
        <f t="shared" si="1000"/>
        <v>0</v>
      </c>
      <c r="G460" s="58">
        <f t="shared" si="1000"/>
        <v>0</v>
      </c>
      <c r="H460" s="56"/>
      <c r="I460" s="56"/>
      <c r="J460" s="59">
        <f t="shared" ca="1" si="991"/>
        <v>0</v>
      </c>
      <c r="K460" s="59">
        <f t="shared" ref="K460:AM460" ca="1" si="1008">K451+K454+K457</f>
        <v>0</v>
      </c>
      <c r="L460" s="59">
        <f t="shared" ca="1" si="1008"/>
        <v>0</v>
      </c>
      <c r="M460" s="59">
        <f t="shared" ca="1" si="1008"/>
        <v>0</v>
      </c>
      <c r="N460" s="59">
        <f t="shared" ca="1" si="1008"/>
        <v>0</v>
      </c>
      <c r="O460" s="59">
        <f t="shared" ca="1" si="1008"/>
        <v>0</v>
      </c>
      <c r="P460" s="59">
        <f t="shared" ca="1" si="1008"/>
        <v>0</v>
      </c>
      <c r="Q460" s="59">
        <f t="shared" ca="1" si="1008"/>
        <v>0</v>
      </c>
      <c r="R460" s="59">
        <f t="shared" ca="1" si="1008"/>
        <v>0</v>
      </c>
      <c r="S460" s="59">
        <f t="shared" ca="1" si="1008"/>
        <v>0</v>
      </c>
      <c r="T460" s="59">
        <f t="shared" ca="1" si="1008"/>
        <v>0</v>
      </c>
      <c r="U460" s="59">
        <f t="shared" ca="1" si="1008"/>
        <v>0</v>
      </c>
      <c r="V460" s="59">
        <f t="shared" ca="1" si="1008"/>
        <v>0</v>
      </c>
      <c r="W460" s="59">
        <f t="shared" ca="1" si="1008"/>
        <v>0</v>
      </c>
      <c r="X460" s="59">
        <f t="shared" ca="1" si="1008"/>
        <v>0</v>
      </c>
      <c r="Y460" s="59">
        <f t="shared" ca="1" si="1008"/>
        <v>0</v>
      </c>
      <c r="Z460" s="59">
        <f t="shared" ca="1" si="1008"/>
        <v>0</v>
      </c>
      <c r="AA460" s="59">
        <f t="shared" ca="1" si="1008"/>
        <v>0</v>
      </c>
      <c r="AB460" s="59">
        <f t="shared" ca="1" si="1008"/>
        <v>0</v>
      </c>
      <c r="AC460" s="59">
        <f t="shared" ca="1" si="1008"/>
        <v>0</v>
      </c>
      <c r="AD460" s="59">
        <f t="shared" ca="1" si="1008"/>
        <v>0</v>
      </c>
      <c r="AE460" s="59">
        <f t="shared" ca="1" si="1008"/>
        <v>0</v>
      </c>
      <c r="AF460" s="59">
        <f t="shared" ca="1" si="1008"/>
        <v>0</v>
      </c>
      <c r="AG460" s="59">
        <f t="shared" ca="1" si="1008"/>
        <v>0</v>
      </c>
      <c r="AH460" s="59">
        <f t="shared" ca="1" si="1008"/>
        <v>0</v>
      </c>
      <c r="AI460" s="59">
        <f t="shared" ca="1" si="1008"/>
        <v>0</v>
      </c>
      <c r="AJ460" s="59">
        <f t="shared" ca="1" si="1008"/>
        <v>0</v>
      </c>
      <c r="AK460" s="59">
        <f t="shared" ca="1" si="1008"/>
        <v>0</v>
      </c>
      <c r="AL460" s="59">
        <f t="shared" ca="1" si="1008"/>
        <v>0</v>
      </c>
      <c r="AM460" s="60">
        <f t="shared" ca="1" si="1008"/>
        <v>0</v>
      </c>
      <c r="AS460" s="99" t="str">
        <f>$E460&amp;"_"&amp;$A446&amp;"_"&amp;$B446</f>
        <v>マルチ_50100MLL D000XA_CKD</v>
      </c>
      <c r="AT460" s="99" t="str">
        <f t="shared" ref="AT460" si="1009">A450</f>
        <v>50100</v>
      </c>
      <c r="AU460" s="99" t="str">
        <f>A451</f>
        <v>MLL-D000</v>
      </c>
      <c r="AW460" s="149" t="str">
        <f>E460</f>
        <v>マルチ</v>
      </c>
      <c r="AX460" s="154">
        <f t="shared" ca="1" si="1003"/>
        <v>0</v>
      </c>
      <c r="AY460" s="154">
        <f t="shared" ca="1" si="1003"/>
        <v>0</v>
      </c>
      <c r="AZ460" s="154">
        <f t="shared" ca="1" si="1003"/>
        <v>0</v>
      </c>
      <c r="BA460" s="154">
        <f t="shared" ca="1" si="1003"/>
        <v>0</v>
      </c>
      <c r="BB460" s="154">
        <f t="shared" ca="1" si="1003"/>
        <v>0</v>
      </c>
      <c r="BC460" s="154">
        <f t="shared" ca="1" si="1003"/>
        <v>0</v>
      </c>
      <c r="BD460" s="154">
        <f t="shared" ca="1" si="1003"/>
        <v>0</v>
      </c>
      <c r="BE460" s="154">
        <f t="shared" ca="1" si="1003"/>
        <v>0</v>
      </c>
      <c r="BF460" s="154">
        <f t="shared" ca="1" si="1003"/>
        <v>0</v>
      </c>
      <c r="BG460" s="154">
        <f t="shared" ca="1" si="1003"/>
        <v>0</v>
      </c>
      <c r="BH460" s="154">
        <f t="shared" ca="1" si="1004"/>
        <v>0</v>
      </c>
      <c r="BI460" s="154">
        <f t="shared" ca="1" si="1004"/>
        <v>0</v>
      </c>
      <c r="BJ460" s="154">
        <f t="shared" ca="1" si="1004"/>
        <v>0</v>
      </c>
      <c r="BK460" s="154">
        <f t="shared" ca="1" si="1004"/>
        <v>0</v>
      </c>
      <c r="BL460" s="154">
        <f t="shared" ca="1" si="1004"/>
        <v>0</v>
      </c>
      <c r="BM460" s="154">
        <f t="shared" ca="1" si="1004"/>
        <v>0</v>
      </c>
      <c r="BN460" s="154">
        <f t="shared" ca="1" si="1004"/>
        <v>0</v>
      </c>
      <c r="BO460" s="154">
        <f t="shared" ca="1" si="1004"/>
        <v>0</v>
      </c>
      <c r="BP460" s="154">
        <f t="shared" ca="1" si="1004"/>
        <v>0</v>
      </c>
      <c r="BQ460" s="154">
        <f t="shared" ca="1" si="1004"/>
        <v>0</v>
      </c>
      <c r="BR460" s="154">
        <f t="shared" ca="1" si="1005"/>
        <v>0</v>
      </c>
      <c r="BS460" s="154">
        <f t="shared" ca="1" si="1005"/>
        <v>0</v>
      </c>
      <c r="BT460" s="154">
        <f t="shared" ca="1" si="1005"/>
        <v>0</v>
      </c>
      <c r="BU460" s="154">
        <f t="shared" ca="1" si="1005"/>
        <v>0</v>
      </c>
      <c r="BV460" s="154">
        <f t="shared" ca="1" si="1005"/>
        <v>0</v>
      </c>
      <c r="BW460" s="154">
        <f t="shared" ca="1" si="1005"/>
        <v>0</v>
      </c>
      <c r="BX460" s="154">
        <f t="shared" ca="1" si="1005"/>
        <v>0</v>
      </c>
      <c r="BY460" s="154">
        <f t="shared" ca="1" si="1005"/>
        <v>0</v>
      </c>
      <c r="BZ460" s="155">
        <f t="shared" ca="1" si="1005"/>
        <v>0</v>
      </c>
      <c r="CB460" s="422"/>
      <c r="CC460" s="423"/>
      <c r="CD460" s="423"/>
      <c r="CE460" s="424"/>
      <c r="CG460" s="436">
        <v>0</v>
      </c>
      <c r="CH460" s="437">
        <v>0</v>
      </c>
      <c r="CI460" s="437">
        <v>0</v>
      </c>
      <c r="CJ460" s="438">
        <v>0</v>
      </c>
    </row>
    <row r="461" spans="1:88" x14ac:dyDescent="0.35">
      <c r="A461" s="46" t="s">
        <v>190</v>
      </c>
      <c r="B461" s="47" t="s">
        <v>2081</v>
      </c>
      <c r="C461" s="101"/>
      <c r="D461" s="128"/>
      <c r="E461" s="129"/>
      <c r="F461" s="129" t="s">
        <v>2130</v>
      </c>
      <c r="G461" s="130" t="str">
        <f>IF($B461="CKD","CKD",_xlfn.XLOOKUP($A461,AF所要量!$AF$4:$AF$1001,AF所要量!$AG$4:$AG$1001,"",,))</f>
        <v/>
      </c>
      <c r="H461" s="131"/>
      <c r="I461" s="132">
        <f>SUM(K461:N461)</f>
        <v>40</v>
      </c>
      <c r="J461" s="132">
        <f>SUM(O461:AM461)</f>
        <v>0</v>
      </c>
      <c r="K461" s="439">
        <f>CB461</f>
        <v>40</v>
      </c>
      <c r="L461" s="439">
        <f t="shared" ref="L461:L462" si="1010">CC461</f>
        <v>0</v>
      </c>
      <c r="M461" s="439">
        <f t="shared" ref="M461:M462" si="1011">CD461</f>
        <v>0</v>
      </c>
      <c r="N461" s="439">
        <f t="shared" ref="N461:N462" si="1012">CE461</f>
        <v>0</v>
      </c>
      <c r="O461" s="132">
        <f>SUMIF(AF所要量!$AK$4:$AK$1001,$AS461,AF所要量!E$4:E$1001)</f>
        <v>0</v>
      </c>
      <c r="P461" s="132">
        <f>SUMIF(AF所要量!$AK$4:$AK$1001,$AS461,AF所要量!F$4:F$1001)</f>
        <v>0</v>
      </c>
      <c r="Q461" s="132">
        <f>SUMIF(AF所要量!$AK$4:$AK$1001,$AS461,AF所要量!G$4:G$1001)</f>
        <v>0</v>
      </c>
      <c r="R461" s="132">
        <f>SUMIF(AF所要量!$AK$4:$AK$1001,$AS461,AF所要量!H$4:H$1001)</f>
        <v>0</v>
      </c>
      <c r="S461" s="132">
        <f>SUMIF(AF所要量!$AK$4:$AK$1001,$AS461,AF所要量!I$4:I$1001)</f>
        <v>0</v>
      </c>
      <c r="T461" s="132">
        <f>SUMIF(AF所要量!$AK$4:$AK$1001,$AS461,AF所要量!J$4:J$1001)</f>
        <v>0</v>
      </c>
      <c r="U461" s="132">
        <f>SUMIF(AF所要量!$AK$4:$AK$1001,$AS461,AF所要量!K$4:K$1001)</f>
        <v>0</v>
      </c>
      <c r="V461" s="132">
        <f>SUMIF(AF所要量!$AK$4:$AK$1001,$AS461,AF所要量!L$4:L$1001)</f>
        <v>0</v>
      </c>
      <c r="W461" s="132">
        <f>SUMIF(AF所要量!$AK$4:$AK$1001,$AS461,AF所要量!M$4:M$1001)</f>
        <v>0</v>
      </c>
      <c r="X461" s="132">
        <f>SUMIF(AF所要量!$AK$4:$AK$1001,$AS461,AF所要量!N$4:N$1001)</f>
        <v>0</v>
      </c>
      <c r="Y461" s="132">
        <f>SUMIF(AF所要量!$AK$4:$AK$1001,$AS461,AF所要量!O$4:O$1001)</f>
        <v>0</v>
      </c>
      <c r="Z461" s="132">
        <f>SUMIF(AF所要量!$AK$4:$AK$1001,$AS461,AF所要量!P$4:P$1001)</f>
        <v>0</v>
      </c>
      <c r="AA461" s="132">
        <f>SUMIF(AF所要量!$AK$4:$AK$1001,$AS461,AF所要量!Q$4:Q$1001)</f>
        <v>0</v>
      </c>
      <c r="AB461" s="132">
        <f>SUMIF(AF所要量!$AK$4:$AK$1001,$AS461,AF所要量!R$4:R$1001)</f>
        <v>0</v>
      </c>
      <c r="AC461" s="132">
        <f>SUMIF(AF所要量!$AK$4:$AK$1001,$AS461,AF所要量!S$4:S$1001)</f>
        <v>0</v>
      </c>
      <c r="AD461" s="132">
        <f>SUMIF(AF所要量!$AK$4:$AK$1001,$AS461,AF所要量!T$4:T$1001)</f>
        <v>0</v>
      </c>
      <c r="AE461" s="132">
        <f>SUMIF(AF所要量!$AK$4:$AK$1001,$AS461,AF所要量!U$4:U$1001)</f>
        <v>0</v>
      </c>
      <c r="AF461" s="132">
        <f>SUMIF(AF所要量!$AK$4:$AK$1001,$AS461,AF所要量!V$4:V$1001)</f>
        <v>0</v>
      </c>
      <c r="AG461" s="132">
        <f>SUMIF(AF所要量!$AK$4:$AK$1001,$AS461,AF所要量!W$4:W$1001)</f>
        <v>0</v>
      </c>
      <c r="AH461" s="132">
        <f>SUMIF(AF所要量!$AK$4:$AK$1001,$AS461,AF所要量!X$4:X$1001)</f>
        <v>0</v>
      </c>
      <c r="AI461" s="132">
        <f>SUMIF(AF所要量!$AK$4:$AK$1001,$AS461,AF所要量!Y$4:Y$1001)</f>
        <v>0</v>
      </c>
      <c r="AJ461" s="132">
        <f>SUMIF(AF所要量!$AK$4:$AK$1001,$AS461,AF所要量!Z$4:Z$1001)</f>
        <v>0</v>
      </c>
      <c r="AK461" s="132">
        <f>SUMIF(AF所要量!$AK$4:$AK$1001,$AS461,AF所要量!AA$4:AA$1001)</f>
        <v>0</v>
      </c>
      <c r="AL461" s="132">
        <f>SUMIF(AF所要量!$AK$4:$AK$1001,$AS461,AF所要量!AB$4:AB$1001)</f>
        <v>0</v>
      </c>
      <c r="AM461" s="133">
        <f>SUMIF(AF所要量!$AK$4:$AK$1001,$AS461,AF所要量!AC$4:AC$1001)</f>
        <v>0</v>
      </c>
      <c r="AS461" s="2" t="str">
        <f>$A461&amp;"_"&amp;$B461</f>
        <v>50100MLR D000XC_CBU</v>
      </c>
      <c r="AT461" s="96"/>
      <c r="AU461" s="63"/>
      <c r="AW461" s="142"/>
      <c r="AX461" s="143"/>
      <c r="AY461" s="143"/>
      <c r="AZ461" s="143"/>
      <c r="BA461" s="143"/>
      <c r="BB461" s="143"/>
      <c r="BC461" s="143"/>
      <c r="BD461" s="143"/>
      <c r="BE461" s="143"/>
      <c r="BF461" s="143"/>
      <c r="BG461" s="143"/>
      <c r="BH461" s="143"/>
      <c r="BI461" s="143"/>
      <c r="BJ461" s="143"/>
      <c r="BK461" s="143"/>
      <c r="BL461" s="143"/>
      <c r="BM461" s="143"/>
      <c r="BN461" s="143"/>
      <c r="BO461" s="143"/>
      <c r="BP461" s="143"/>
      <c r="BQ461" s="143"/>
      <c r="BR461" s="143"/>
      <c r="BS461" s="143"/>
      <c r="BT461" s="143"/>
      <c r="BU461" s="143"/>
      <c r="BV461" s="143"/>
      <c r="BW461" s="143"/>
      <c r="BX461" s="143"/>
      <c r="BY461" s="143"/>
      <c r="BZ461" s="144"/>
      <c r="CB461" s="425">
        <f t="shared" ref="CB461:CB462" si="1013">CG461</f>
        <v>40</v>
      </c>
      <c r="CC461" s="271">
        <f t="shared" ref="CC461:CC462" si="1014">CH461</f>
        <v>0</v>
      </c>
      <c r="CD461" s="271">
        <f t="shared" ref="CD461:CD462" si="1015">CI461</f>
        <v>0</v>
      </c>
      <c r="CE461" s="272">
        <f t="shared" ref="CE461:CE462" si="1016">CJ461</f>
        <v>0</v>
      </c>
      <c r="CG461" s="418">
        <v>40</v>
      </c>
      <c r="CH461" s="416">
        <v>0</v>
      </c>
      <c r="CI461" s="416">
        <v>0</v>
      </c>
      <c r="CJ461" s="419">
        <v>0</v>
      </c>
    </row>
    <row r="462" spans="1:88" x14ac:dyDescent="0.35">
      <c r="A462" s="119"/>
      <c r="B462" s="6"/>
      <c r="C462" s="120"/>
      <c r="D462" s="134"/>
      <c r="E462" s="135"/>
      <c r="F462" s="135"/>
      <c r="G462" s="136" t="str">
        <f>IF(B461="CKD","","SP")</f>
        <v>SP</v>
      </c>
      <c r="H462" s="137"/>
      <c r="I462" s="138">
        <f>SUM(K462:N462)</f>
        <v>0</v>
      </c>
      <c r="J462" s="138">
        <f>SUM(O462:AM462)</f>
        <v>0</v>
      </c>
      <c r="K462" s="440">
        <f t="shared" ref="K462" si="1017">CB462</f>
        <v>0</v>
      </c>
      <c r="L462" s="440">
        <f t="shared" si="1010"/>
        <v>0</v>
      </c>
      <c r="M462" s="440">
        <f t="shared" si="1011"/>
        <v>0</v>
      </c>
      <c r="N462" s="440">
        <f t="shared" si="1012"/>
        <v>0</v>
      </c>
      <c r="O462" s="138">
        <f>SUMIF(SP所要量!$AU$4:$AU$1001,$AS462,SP所要量!O$4:O$1001)</f>
        <v>0</v>
      </c>
      <c r="P462" s="138">
        <f>SUMIF(SP所要量!$AU$4:$AU$1001,$AS462,SP所要量!P$4:P$1001)</f>
        <v>0</v>
      </c>
      <c r="Q462" s="138">
        <f>SUMIF(SP所要量!$AU$4:$AU$1001,$AS462,SP所要量!Q$4:Q$1001)</f>
        <v>0</v>
      </c>
      <c r="R462" s="138">
        <f>SUMIF(SP所要量!$AU$4:$AU$1001,$AS462,SP所要量!R$4:R$1001)</f>
        <v>0</v>
      </c>
      <c r="S462" s="138">
        <f>SUMIF(SP所要量!$AU$4:$AU$1001,$AS462,SP所要量!S$4:S$1001)</f>
        <v>0</v>
      </c>
      <c r="T462" s="138">
        <f>SUMIF(SP所要量!$AU$4:$AU$1001,$AS462,SP所要量!T$4:T$1001)</f>
        <v>0</v>
      </c>
      <c r="U462" s="138">
        <f>SUMIF(SP所要量!$AU$4:$AU$1001,$AS462,SP所要量!U$4:U$1001)</f>
        <v>0</v>
      </c>
      <c r="V462" s="138">
        <f>SUMIF(SP所要量!$AU$4:$AU$1001,$AS462,SP所要量!V$4:V$1001)</f>
        <v>0</v>
      </c>
      <c r="W462" s="138">
        <f>SUMIF(SP所要量!$AU$4:$AU$1001,$AS462,SP所要量!W$4:W$1001)</f>
        <v>0</v>
      </c>
      <c r="X462" s="138">
        <f>SUMIF(SP所要量!$AU$4:$AU$1001,$AS462,SP所要量!X$4:X$1001)</f>
        <v>0</v>
      </c>
      <c r="Y462" s="138">
        <f>SUMIF(SP所要量!$AU$4:$AU$1001,$AS462,SP所要量!Y$4:Y$1001)</f>
        <v>0</v>
      </c>
      <c r="Z462" s="138">
        <f>SUMIF(SP所要量!$AU$4:$AU$1001,$AS462,SP所要量!Z$4:Z$1001)</f>
        <v>0</v>
      </c>
      <c r="AA462" s="138">
        <f>SUMIF(SP所要量!$AU$4:$AU$1001,$AS462,SP所要量!AA$4:AA$1001)</f>
        <v>0</v>
      </c>
      <c r="AB462" s="138">
        <f>SUMIF(SP所要量!$AU$4:$AU$1001,$AS462,SP所要量!AB$4:AB$1001)</f>
        <v>0</v>
      </c>
      <c r="AC462" s="138">
        <f>SUMIF(SP所要量!$AU$4:$AU$1001,$AS462,SP所要量!AC$4:AC$1001)</f>
        <v>0</v>
      </c>
      <c r="AD462" s="138">
        <f>SUMIF(SP所要量!$AU$4:$AU$1001,$AS462,SP所要量!AD$4:AD$1001)</f>
        <v>0</v>
      </c>
      <c r="AE462" s="138">
        <f>SUMIF(SP所要量!$AU$4:$AU$1001,$AS462,SP所要量!AE$4:AE$1001)</f>
        <v>0</v>
      </c>
      <c r="AF462" s="138">
        <f>SUMIF(SP所要量!$AU$4:$AU$1001,$AS462,SP所要量!AF$4:AF$1001)</f>
        <v>0</v>
      </c>
      <c r="AG462" s="138">
        <f>SUMIF(SP所要量!$AU$4:$AU$1001,$AS462,SP所要量!AG$4:AG$1001)</f>
        <v>0</v>
      </c>
      <c r="AH462" s="138">
        <f>SUMIF(SP所要量!$AU$4:$AU$1001,$AS462,SP所要量!AH$4:AH$1001)</f>
        <v>0</v>
      </c>
      <c r="AI462" s="138">
        <f>SUMIF(SP所要量!$AU$4:$AU$1001,$AS462,SP所要量!AI$4:AI$1001)</f>
        <v>0</v>
      </c>
      <c r="AJ462" s="138">
        <f>SUMIF(SP所要量!$AU$4:$AU$1001,$AS462,SP所要量!AJ$4:AJ$1001)</f>
        <v>0</v>
      </c>
      <c r="AK462" s="138">
        <f>SUMIF(SP所要量!$AU$4:$AU$1001,$AS462,SP所要量!AK$4:AK$1001)</f>
        <v>0</v>
      </c>
      <c r="AL462" s="138">
        <f>SUMIF(SP所要量!$AU$4:$AU$1001,$AS462,SP所要量!AL$4:AL$1001)</f>
        <v>0</v>
      </c>
      <c r="AM462" s="139">
        <f>SUMIF(SP所要量!$AU$4:$AU$1001,$AS462,SP所要量!AM$4:AM$1001)</f>
        <v>0</v>
      </c>
      <c r="AS462" s="2" t="str">
        <f>IF($B461="CKD",0,$A461&amp;"_"&amp;"SP")</f>
        <v>50100MLR D000XC_SP</v>
      </c>
      <c r="AT462" s="38"/>
      <c r="AU462" s="62"/>
      <c r="AW462" s="145"/>
      <c r="AX462" s="38"/>
      <c r="AY462" s="38"/>
      <c r="AZ462" s="38"/>
      <c r="BA462" s="38"/>
      <c r="BB462" s="38"/>
      <c r="BC462" s="38"/>
      <c r="BD462" s="38"/>
      <c r="BE462" s="38"/>
      <c r="BF462" s="38"/>
      <c r="BG462" s="38"/>
      <c r="BH462" s="38"/>
      <c r="BI462" s="38"/>
      <c r="BJ462" s="38"/>
      <c r="BK462" s="38"/>
      <c r="BL462" s="38"/>
      <c r="BM462" s="38"/>
      <c r="BN462" s="38"/>
      <c r="BO462" s="38"/>
      <c r="BP462" s="38"/>
      <c r="BQ462" s="38"/>
      <c r="BR462" s="38"/>
      <c r="BS462" s="38"/>
      <c r="BT462" s="38"/>
      <c r="BU462" s="38"/>
      <c r="BV462" s="38"/>
      <c r="BW462" s="38"/>
      <c r="BX462" s="38"/>
      <c r="BY462" s="38"/>
      <c r="BZ462" s="146"/>
      <c r="CB462" s="426">
        <f t="shared" si="1013"/>
        <v>0</v>
      </c>
      <c r="CC462" s="273">
        <f t="shared" si="1014"/>
        <v>0</v>
      </c>
      <c r="CD462" s="273">
        <f t="shared" si="1015"/>
        <v>0</v>
      </c>
      <c r="CE462" s="274">
        <f t="shared" si="1016"/>
        <v>0</v>
      </c>
      <c r="CG462" s="420">
        <v>0</v>
      </c>
      <c r="CH462" s="417">
        <v>0</v>
      </c>
      <c r="CI462" s="417">
        <v>0</v>
      </c>
      <c r="CJ462" s="421">
        <v>0</v>
      </c>
    </row>
    <row r="463" spans="1:88" x14ac:dyDescent="0.35">
      <c r="A463" s="119"/>
      <c r="B463" s="6"/>
      <c r="C463" s="120"/>
      <c r="D463" s="121"/>
      <c r="E463" s="115"/>
      <c r="F463" s="115"/>
      <c r="G463" s="116" t="s">
        <v>2131</v>
      </c>
      <c r="H463" s="117"/>
      <c r="I463" s="113">
        <f>SUM(K463:N463)</f>
        <v>40</v>
      </c>
      <c r="J463" s="126">
        <f>SUM(O463:AM463)</f>
        <v>0</v>
      </c>
      <c r="K463" s="113">
        <f>SUM(K461:K462)</f>
        <v>40</v>
      </c>
      <c r="L463" s="113">
        <f t="shared" ref="L463:AM463" si="1018">SUM(L461:L462)</f>
        <v>0</v>
      </c>
      <c r="M463" s="113">
        <f t="shared" si="1018"/>
        <v>0</v>
      </c>
      <c r="N463" s="113">
        <f t="shared" si="1018"/>
        <v>0</v>
      </c>
      <c r="O463" s="122">
        <f t="shared" si="1018"/>
        <v>0</v>
      </c>
      <c r="P463" s="113">
        <f t="shared" si="1018"/>
        <v>0</v>
      </c>
      <c r="Q463" s="113">
        <f t="shared" si="1018"/>
        <v>0</v>
      </c>
      <c r="R463" s="113">
        <f t="shared" si="1018"/>
        <v>0</v>
      </c>
      <c r="S463" s="113">
        <f t="shared" si="1018"/>
        <v>0</v>
      </c>
      <c r="T463" s="113">
        <f t="shared" si="1018"/>
        <v>0</v>
      </c>
      <c r="U463" s="113">
        <f t="shared" si="1018"/>
        <v>0</v>
      </c>
      <c r="V463" s="113">
        <f t="shared" si="1018"/>
        <v>0</v>
      </c>
      <c r="W463" s="113">
        <f t="shared" si="1018"/>
        <v>0</v>
      </c>
      <c r="X463" s="113">
        <f t="shared" si="1018"/>
        <v>0</v>
      </c>
      <c r="Y463" s="113">
        <f t="shared" si="1018"/>
        <v>0</v>
      </c>
      <c r="Z463" s="113">
        <f t="shared" si="1018"/>
        <v>0</v>
      </c>
      <c r="AA463" s="113">
        <f t="shared" si="1018"/>
        <v>0</v>
      </c>
      <c r="AB463" s="113">
        <f t="shared" si="1018"/>
        <v>0</v>
      </c>
      <c r="AC463" s="113">
        <f t="shared" si="1018"/>
        <v>0</v>
      </c>
      <c r="AD463" s="113">
        <f t="shared" si="1018"/>
        <v>0</v>
      </c>
      <c r="AE463" s="113">
        <f t="shared" si="1018"/>
        <v>0</v>
      </c>
      <c r="AF463" s="113">
        <f t="shared" si="1018"/>
        <v>0</v>
      </c>
      <c r="AG463" s="113">
        <f t="shared" si="1018"/>
        <v>0</v>
      </c>
      <c r="AH463" s="113">
        <f t="shared" si="1018"/>
        <v>0</v>
      </c>
      <c r="AI463" s="113">
        <f t="shared" si="1018"/>
        <v>0</v>
      </c>
      <c r="AJ463" s="113">
        <f t="shared" si="1018"/>
        <v>0</v>
      </c>
      <c r="AK463" s="113">
        <f t="shared" si="1018"/>
        <v>0</v>
      </c>
      <c r="AL463" s="113">
        <f t="shared" si="1018"/>
        <v>0</v>
      </c>
      <c r="AM463" s="118">
        <f t="shared" si="1018"/>
        <v>0</v>
      </c>
      <c r="AS463" s="61"/>
      <c r="AT463" s="38"/>
      <c r="AU463" s="62"/>
      <c r="AW463" s="145"/>
      <c r="AX463" s="38"/>
      <c r="AY463" s="38"/>
      <c r="AZ463" s="38"/>
      <c r="BA463" s="38"/>
      <c r="BB463" s="38"/>
      <c r="BC463" s="38"/>
      <c r="BD463" s="38"/>
      <c r="BE463" s="38"/>
      <c r="BF463" s="38"/>
      <c r="BG463" s="38"/>
      <c r="BH463" s="38"/>
      <c r="BI463" s="38"/>
      <c r="BJ463" s="38"/>
      <c r="BK463" s="38"/>
      <c r="BL463" s="38"/>
      <c r="BM463" s="38"/>
      <c r="BN463" s="38"/>
      <c r="BO463" s="38"/>
      <c r="BP463" s="38"/>
      <c r="BQ463" s="38"/>
      <c r="BR463" s="38"/>
      <c r="BS463" s="38"/>
      <c r="BT463" s="38"/>
      <c r="BU463" s="38"/>
      <c r="BV463" s="38"/>
      <c r="BW463" s="38"/>
      <c r="BX463" s="38"/>
      <c r="BY463" s="38"/>
      <c r="BZ463" s="146"/>
      <c r="CB463" s="145"/>
      <c r="CC463" s="38"/>
      <c r="CD463" s="38"/>
      <c r="CE463" s="146"/>
      <c r="CG463" s="433">
        <v>40</v>
      </c>
      <c r="CH463" s="434">
        <v>0</v>
      </c>
      <c r="CI463" s="434">
        <v>0</v>
      </c>
      <c r="CJ463" s="435">
        <v>0</v>
      </c>
    </row>
    <row r="464" spans="1:88" x14ac:dyDescent="0.35">
      <c r="A464" s="48" t="s">
        <v>2088</v>
      </c>
      <c r="B464" s="6"/>
      <c r="C464" s="6"/>
      <c r="D464" s="22" t="s">
        <v>2058</v>
      </c>
      <c r="E464" s="304" t="s">
        <v>20</v>
      </c>
      <c r="F464" s="42"/>
      <c r="G464" s="25">
        <v>223</v>
      </c>
      <c r="H464" s="21" t="s">
        <v>2052</v>
      </c>
      <c r="I464" s="26">
        <v>2</v>
      </c>
      <c r="J464" s="24">
        <f t="shared" ref="J464:J466" ca="1" si="1019">SUM(K464:AM464)</f>
        <v>0</v>
      </c>
      <c r="K464" s="24">
        <f ca="1">IF(AND($H464="優先L",$I464&gt;0),OFFSET(K463,0,$I464),0)</f>
        <v>0</v>
      </c>
      <c r="L464" s="24">
        <f t="shared" ref="L464:AM464" ca="1" si="1020">IF(AND($H464="優先L",$I464&gt;0),OFFSET(L463,0,$I464),0)</f>
        <v>0</v>
      </c>
      <c r="M464" s="24">
        <f t="shared" ca="1" si="1020"/>
        <v>0</v>
      </c>
      <c r="N464" s="24">
        <f t="shared" ca="1" si="1020"/>
        <v>0</v>
      </c>
      <c r="O464" s="24">
        <f t="shared" ca="1" si="1020"/>
        <v>0</v>
      </c>
      <c r="P464" s="24">
        <f t="shared" ca="1" si="1020"/>
        <v>0</v>
      </c>
      <c r="Q464" s="24">
        <f t="shared" ca="1" si="1020"/>
        <v>0</v>
      </c>
      <c r="R464" s="24">
        <f t="shared" ca="1" si="1020"/>
        <v>0</v>
      </c>
      <c r="S464" s="24">
        <f t="shared" ca="1" si="1020"/>
        <v>0</v>
      </c>
      <c r="T464" s="24">
        <f t="shared" ca="1" si="1020"/>
        <v>0</v>
      </c>
      <c r="U464" s="24">
        <f t="shared" ca="1" si="1020"/>
        <v>0</v>
      </c>
      <c r="V464" s="24">
        <f t="shared" ca="1" si="1020"/>
        <v>0</v>
      </c>
      <c r="W464" s="24">
        <f t="shared" ca="1" si="1020"/>
        <v>0</v>
      </c>
      <c r="X464" s="24">
        <f t="shared" ca="1" si="1020"/>
        <v>0</v>
      </c>
      <c r="Y464" s="24">
        <f t="shared" ca="1" si="1020"/>
        <v>0</v>
      </c>
      <c r="Z464" s="24">
        <f t="shared" ca="1" si="1020"/>
        <v>0</v>
      </c>
      <c r="AA464" s="24">
        <f t="shared" ca="1" si="1020"/>
        <v>0</v>
      </c>
      <c r="AB464" s="24">
        <f t="shared" ca="1" si="1020"/>
        <v>0</v>
      </c>
      <c r="AC464" s="24">
        <f t="shared" ca="1" si="1020"/>
        <v>0</v>
      </c>
      <c r="AD464" s="24">
        <f t="shared" ca="1" si="1020"/>
        <v>0</v>
      </c>
      <c r="AE464" s="24">
        <f t="shared" ca="1" si="1020"/>
        <v>0</v>
      </c>
      <c r="AF464" s="24">
        <f t="shared" ca="1" si="1020"/>
        <v>0</v>
      </c>
      <c r="AG464" s="24">
        <f t="shared" ca="1" si="1020"/>
        <v>0</v>
      </c>
      <c r="AH464" s="24">
        <f t="shared" ca="1" si="1020"/>
        <v>0</v>
      </c>
      <c r="AI464" s="24">
        <f t="shared" ca="1" si="1020"/>
        <v>0</v>
      </c>
      <c r="AJ464" s="24">
        <f t="shared" ca="1" si="1020"/>
        <v>0</v>
      </c>
      <c r="AK464" s="24">
        <f t="shared" ca="1" si="1020"/>
        <v>0</v>
      </c>
      <c r="AL464" s="24">
        <f t="shared" ca="1" si="1020"/>
        <v>0</v>
      </c>
      <c r="AM464" s="49">
        <f t="shared" ca="1" si="1020"/>
        <v>0</v>
      </c>
      <c r="AS464" s="61"/>
      <c r="AT464" s="5" t="str">
        <f t="shared" ref="AT464" si="1021">IF(G464&gt;0,E464,"")</f>
        <v>MC</v>
      </c>
      <c r="AU464" s="62"/>
      <c r="AW464" s="145"/>
      <c r="AX464" s="38"/>
      <c r="AY464" s="38"/>
      <c r="AZ464" s="38"/>
      <c r="BA464" s="38"/>
      <c r="BB464" s="38"/>
      <c r="BC464" s="38"/>
      <c r="BD464" s="38"/>
      <c r="BE464" s="38"/>
      <c r="BF464" s="38"/>
      <c r="BG464" s="38"/>
      <c r="BH464" s="38"/>
      <c r="BI464" s="38"/>
      <c r="BJ464" s="38"/>
      <c r="BK464" s="38"/>
      <c r="BL464" s="38"/>
      <c r="BM464" s="38"/>
      <c r="BN464" s="38"/>
      <c r="BO464" s="38"/>
      <c r="BP464" s="38"/>
      <c r="BQ464" s="38"/>
      <c r="BR464" s="38"/>
      <c r="BS464" s="38"/>
      <c r="BT464" s="38"/>
      <c r="BU464" s="38"/>
      <c r="BV464" s="38"/>
      <c r="BW464" s="38"/>
      <c r="BX464" s="38"/>
      <c r="BY464" s="38"/>
      <c r="BZ464" s="146"/>
      <c r="CB464" s="145"/>
      <c r="CC464" s="38"/>
      <c r="CD464" s="38"/>
      <c r="CE464" s="146"/>
      <c r="CG464" s="433">
        <v>0</v>
      </c>
      <c r="CH464" s="434">
        <v>0</v>
      </c>
      <c r="CI464" s="434">
        <v>0</v>
      </c>
      <c r="CJ464" s="435">
        <v>0</v>
      </c>
    </row>
    <row r="465" spans="1:88" x14ac:dyDescent="0.35">
      <c r="A465" s="50" t="str">
        <f>MID(A461,1,5)</f>
        <v>50100</v>
      </c>
      <c r="B465" s="6"/>
      <c r="C465" s="6"/>
      <c r="D465" s="6"/>
      <c r="E465" s="304" t="s">
        <v>78</v>
      </c>
      <c r="F465" s="42"/>
      <c r="G465" s="25"/>
      <c r="H465" s="21"/>
      <c r="I465" s="26"/>
      <c r="J465" s="24">
        <f t="shared" ca="1" si="1019"/>
        <v>0</v>
      </c>
      <c r="K465" s="24">
        <f ca="1">IF(AND($H465="優先L",$I465&gt;0),OFFSET(K463,0,$I465),0)</f>
        <v>0</v>
      </c>
      <c r="L465" s="24">
        <f t="shared" ref="L465:AM465" ca="1" si="1022">IF(AND($H465="優先L",$I465&gt;0),OFFSET(L463,0,$I465),0)</f>
        <v>0</v>
      </c>
      <c r="M465" s="24">
        <f t="shared" ca="1" si="1022"/>
        <v>0</v>
      </c>
      <c r="N465" s="24">
        <f t="shared" ca="1" si="1022"/>
        <v>0</v>
      </c>
      <c r="O465" s="24">
        <f t="shared" ca="1" si="1022"/>
        <v>0</v>
      </c>
      <c r="P465" s="24">
        <f t="shared" ca="1" si="1022"/>
        <v>0</v>
      </c>
      <c r="Q465" s="24">
        <f t="shared" ca="1" si="1022"/>
        <v>0</v>
      </c>
      <c r="R465" s="24">
        <f t="shared" ca="1" si="1022"/>
        <v>0</v>
      </c>
      <c r="S465" s="24">
        <f t="shared" ca="1" si="1022"/>
        <v>0</v>
      </c>
      <c r="T465" s="24">
        <f t="shared" ca="1" si="1022"/>
        <v>0</v>
      </c>
      <c r="U465" s="24">
        <f t="shared" ca="1" si="1022"/>
        <v>0</v>
      </c>
      <c r="V465" s="24">
        <f t="shared" ca="1" si="1022"/>
        <v>0</v>
      </c>
      <c r="W465" s="24">
        <f t="shared" ca="1" si="1022"/>
        <v>0</v>
      </c>
      <c r="X465" s="24">
        <f t="shared" ca="1" si="1022"/>
        <v>0</v>
      </c>
      <c r="Y465" s="24">
        <f t="shared" ca="1" si="1022"/>
        <v>0</v>
      </c>
      <c r="Z465" s="24">
        <f t="shared" ca="1" si="1022"/>
        <v>0</v>
      </c>
      <c r="AA465" s="24">
        <f t="shared" ca="1" si="1022"/>
        <v>0</v>
      </c>
      <c r="AB465" s="24">
        <f t="shared" ca="1" si="1022"/>
        <v>0</v>
      </c>
      <c r="AC465" s="24">
        <f t="shared" ca="1" si="1022"/>
        <v>0</v>
      </c>
      <c r="AD465" s="24">
        <f t="shared" ca="1" si="1022"/>
        <v>0</v>
      </c>
      <c r="AE465" s="24">
        <f t="shared" ca="1" si="1022"/>
        <v>0</v>
      </c>
      <c r="AF465" s="24">
        <f t="shared" ca="1" si="1022"/>
        <v>0</v>
      </c>
      <c r="AG465" s="24">
        <f t="shared" ca="1" si="1022"/>
        <v>0</v>
      </c>
      <c r="AH465" s="24">
        <f t="shared" ca="1" si="1022"/>
        <v>0</v>
      </c>
      <c r="AI465" s="24">
        <f t="shared" ca="1" si="1022"/>
        <v>0</v>
      </c>
      <c r="AJ465" s="24">
        <f t="shared" ca="1" si="1022"/>
        <v>0</v>
      </c>
      <c r="AK465" s="24">
        <f t="shared" ca="1" si="1022"/>
        <v>0</v>
      </c>
      <c r="AL465" s="24">
        <f t="shared" ca="1" si="1022"/>
        <v>0</v>
      </c>
      <c r="AM465" s="49">
        <f t="shared" ca="1" si="1022"/>
        <v>0</v>
      </c>
      <c r="AS465" s="61"/>
      <c r="AT465" s="6" t="str">
        <f t="shared" si="923"/>
        <v/>
      </c>
      <c r="AU465" s="62"/>
      <c r="AW465" s="145"/>
      <c r="AX465" s="38"/>
      <c r="AY465" s="38"/>
      <c r="AZ465" s="38"/>
      <c r="BA465" s="38"/>
      <c r="BB465" s="38"/>
      <c r="BC465" s="38"/>
      <c r="BD465" s="38"/>
      <c r="BE465" s="38"/>
      <c r="BF465" s="38"/>
      <c r="BG465" s="38"/>
      <c r="BH465" s="38"/>
      <c r="BI465" s="38"/>
      <c r="BJ465" s="38"/>
      <c r="BK465" s="38"/>
      <c r="BL465" s="38"/>
      <c r="BM465" s="38"/>
      <c r="BN465" s="38"/>
      <c r="BO465" s="38"/>
      <c r="BP465" s="38"/>
      <c r="BQ465" s="38"/>
      <c r="BR465" s="38"/>
      <c r="BS465" s="38"/>
      <c r="BT465" s="38"/>
      <c r="BU465" s="38"/>
      <c r="BV465" s="38"/>
      <c r="BW465" s="38"/>
      <c r="BX465" s="38"/>
      <c r="BY465" s="38"/>
      <c r="BZ465" s="146"/>
      <c r="CB465" s="145"/>
      <c r="CC465" s="38"/>
      <c r="CD465" s="38"/>
      <c r="CE465" s="146"/>
      <c r="CG465" s="433">
        <v>0</v>
      </c>
      <c r="CH465" s="434">
        <v>0</v>
      </c>
      <c r="CI465" s="434">
        <v>0</v>
      </c>
      <c r="CJ465" s="435">
        <v>0</v>
      </c>
    </row>
    <row r="466" spans="1:88" x14ac:dyDescent="0.35">
      <c r="A466" s="50" t="str">
        <f>MID(A461,6,3)&amp;"-"&amp;MID(A461,10,4)</f>
        <v>MLR-D000</v>
      </c>
      <c r="B466" s="6"/>
      <c r="C466" s="6"/>
      <c r="D466" s="7"/>
      <c r="E466" s="304" t="s">
        <v>79</v>
      </c>
      <c r="F466" s="42"/>
      <c r="G466" s="25"/>
      <c r="H466" s="21"/>
      <c r="I466" s="26"/>
      <c r="J466" s="24">
        <f t="shared" ca="1" si="1019"/>
        <v>0</v>
      </c>
      <c r="K466" s="24">
        <f ca="1">IF(AND($H466="優先L",$I466&gt;0),OFFSET(K463,0,$I466),0)</f>
        <v>0</v>
      </c>
      <c r="L466" s="24">
        <f t="shared" ref="L466:AM466" ca="1" si="1023">IF(AND($H466="優先L",$I466&gt;0),OFFSET(L463,0,$I466),0)</f>
        <v>0</v>
      </c>
      <c r="M466" s="24">
        <f t="shared" ca="1" si="1023"/>
        <v>0</v>
      </c>
      <c r="N466" s="24">
        <f t="shared" ca="1" si="1023"/>
        <v>0</v>
      </c>
      <c r="O466" s="24">
        <f t="shared" ca="1" si="1023"/>
        <v>0</v>
      </c>
      <c r="P466" s="24">
        <f t="shared" ca="1" si="1023"/>
        <v>0</v>
      </c>
      <c r="Q466" s="24">
        <f t="shared" ca="1" si="1023"/>
        <v>0</v>
      </c>
      <c r="R466" s="24">
        <f t="shared" ca="1" si="1023"/>
        <v>0</v>
      </c>
      <c r="S466" s="24">
        <f t="shared" ca="1" si="1023"/>
        <v>0</v>
      </c>
      <c r="T466" s="24">
        <f t="shared" ca="1" si="1023"/>
        <v>0</v>
      </c>
      <c r="U466" s="24">
        <f t="shared" ca="1" si="1023"/>
        <v>0</v>
      </c>
      <c r="V466" s="24">
        <f t="shared" ca="1" si="1023"/>
        <v>0</v>
      </c>
      <c r="W466" s="24">
        <f t="shared" ca="1" si="1023"/>
        <v>0</v>
      </c>
      <c r="X466" s="24">
        <f t="shared" ca="1" si="1023"/>
        <v>0</v>
      </c>
      <c r="Y466" s="24">
        <f t="shared" ca="1" si="1023"/>
        <v>0</v>
      </c>
      <c r="Z466" s="24">
        <f t="shared" ca="1" si="1023"/>
        <v>0</v>
      </c>
      <c r="AA466" s="24">
        <f t="shared" ca="1" si="1023"/>
        <v>0</v>
      </c>
      <c r="AB466" s="24">
        <f t="shared" ca="1" si="1023"/>
        <v>0</v>
      </c>
      <c r="AC466" s="24">
        <f t="shared" ca="1" si="1023"/>
        <v>0</v>
      </c>
      <c r="AD466" s="24">
        <f t="shared" ca="1" si="1023"/>
        <v>0</v>
      </c>
      <c r="AE466" s="24">
        <f t="shared" ca="1" si="1023"/>
        <v>0</v>
      </c>
      <c r="AF466" s="24">
        <f t="shared" ca="1" si="1023"/>
        <v>0</v>
      </c>
      <c r="AG466" s="24">
        <f t="shared" ca="1" si="1023"/>
        <v>0</v>
      </c>
      <c r="AH466" s="24">
        <f t="shared" ca="1" si="1023"/>
        <v>0</v>
      </c>
      <c r="AI466" s="24">
        <f t="shared" ca="1" si="1023"/>
        <v>0</v>
      </c>
      <c r="AJ466" s="24">
        <f t="shared" ca="1" si="1023"/>
        <v>0</v>
      </c>
      <c r="AK466" s="24">
        <f t="shared" ca="1" si="1023"/>
        <v>0</v>
      </c>
      <c r="AL466" s="24">
        <f t="shared" ca="1" si="1023"/>
        <v>0</v>
      </c>
      <c r="AM466" s="49">
        <f t="shared" ca="1" si="1023"/>
        <v>0</v>
      </c>
      <c r="AS466" s="61"/>
      <c r="AT466" s="7" t="str">
        <f t="shared" si="923"/>
        <v/>
      </c>
      <c r="AU466" s="62"/>
      <c r="AW466" s="145"/>
      <c r="AX466" s="38"/>
      <c r="AY466" s="38"/>
      <c r="AZ466" s="38"/>
      <c r="BA466" s="38"/>
      <c r="BB466" s="38"/>
      <c r="BC466" s="38"/>
      <c r="BD466" s="38"/>
      <c r="BE466" s="38"/>
      <c r="BF466" s="38"/>
      <c r="BG466" s="38"/>
      <c r="BH466" s="38"/>
      <c r="BI466" s="38"/>
      <c r="BJ466" s="38"/>
      <c r="BK466" s="38"/>
      <c r="BL466" s="38"/>
      <c r="BM466" s="38"/>
      <c r="BN466" s="38"/>
      <c r="BO466" s="38"/>
      <c r="BP466" s="38"/>
      <c r="BQ466" s="38"/>
      <c r="BR466" s="38"/>
      <c r="BS466" s="38"/>
      <c r="BT466" s="38"/>
      <c r="BU466" s="38"/>
      <c r="BV466" s="38"/>
      <c r="BW466" s="38"/>
      <c r="BX466" s="38"/>
      <c r="BY466" s="38"/>
      <c r="BZ466" s="146"/>
      <c r="CB466" s="145"/>
      <c r="CC466" s="38"/>
      <c r="CD466" s="38"/>
      <c r="CE466" s="146"/>
      <c r="CG466" s="433">
        <v>0</v>
      </c>
      <c r="CH466" s="434">
        <v>0</v>
      </c>
      <c r="CI466" s="434">
        <v>0</v>
      </c>
      <c r="CJ466" s="435">
        <v>0</v>
      </c>
    </row>
    <row r="467" spans="1:88" x14ac:dyDescent="0.35">
      <c r="A467" s="48"/>
      <c r="B467" s="6"/>
      <c r="C467" s="6"/>
      <c r="D467" s="22" t="s">
        <v>2132</v>
      </c>
      <c r="E467" s="2" t="str">
        <f>E464</f>
        <v>MC</v>
      </c>
      <c r="F467" s="5"/>
      <c r="G467" s="5"/>
      <c r="H467" s="27" t="s">
        <v>2055</v>
      </c>
      <c r="I467" s="5"/>
      <c r="J467" s="550">
        <f>SUM(K467:AM469)</f>
        <v>0</v>
      </c>
      <c r="K467" s="29"/>
      <c r="L467" s="29"/>
      <c r="M467" s="29"/>
      <c r="N467" s="29"/>
      <c r="O467" s="29"/>
      <c r="P467" s="29"/>
      <c r="Q467" s="29"/>
      <c r="R467" s="29"/>
      <c r="S467" s="29"/>
      <c r="T467" s="29"/>
      <c r="U467" s="29"/>
      <c r="V467" s="29"/>
      <c r="W467" s="29"/>
      <c r="X467" s="29"/>
      <c r="Y467" s="29"/>
      <c r="Z467" s="29"/>
      <c r="AA467" s="29"/>
      <c r="AB467" s="29"/>
      <c r="AC467" s="29"/>
      <c r="AD467" s="29"/>
      <c r="AE467" s="29"/>
      <c r="AF467" s="29"/>
      <c r="AG467" s="29"/>
      <c r="AH467" s="29"/>
      <c r="AI467" s="29"/>
      <c r="AJ467" s="29"/>
      <c r="AK467" s="29"/>
      <c r="AL467" s="29"/>
      <c r="AM467" s="51"/>
      <c r="AS467" s="61"/>
      <c r="AT467" s="38"/>
      <c r="AU467" s="62"/>
      <c r="AW467" s="145"/>
      <c r="AX467" s="38"/>
      <c r="AY467" s="38"/>
      <c r="AZ467" s="38"/>
      <c r="BA467" s="38"/>
      <c r="BB467" s="38"/>
      <c r="BC467" s="38"/>
      <c r="BD467" s="38"/>
      <c r="BE467" s="38"/>
      <c r="BF467" s="38"/>
      <c r="BG467" s="38"/>
      <c r="BH467" s="38"/>
      <c r="BI467" s="38"/>
      <c r="BJ467" s="38"/>
      <c r="BK467" s="38"/>
      <c r="BL467" s="38"/>
      <c r="BM467" s="38"/>
      <c r="BN467" s="38"/>
      <c r="BO467" s="38"/>
      <c r="BP467" s="38"/>
      <c r="BQ467" s="38"/>
      <c r="BR467" s="38"/>
      <c r="BS467" s="38"/>
      <c r="BT467" s="38"/>
      <c r="BU467" s="38"/>
      <c r="BV467" s="38"/>
      <c r="BW467" s="38"/>
      <c r="BX467" s="38"/>
      <c r="BY467" s="38"/>
      <c r="BZ467" s="146"/>
      <c r="CB467" s="145"/>
      <c r="CC467" s="38"/>
      <c r="CD467" s="38"/>
      <c r="CE467" s="146"/>
      <c r="CG467" s="430"/>
      <c r="CH467" s="9"/>
      <c r="CI467" s="9"/>
      <c r="CJ467" s="431"/>
    </row>
    <row r="468" spans="1:88" x14ac:dyDescent="0.35">
      <c r="A468" s="48"/>
      <c r="B468" s="7"/>
      <c r="C468" s="7"/>
      <c r="D468" s="444" t="s">
        <v>2376</v>
      </c>
      <c r="E468" s="2" t="str">
        <f>E465</f>
        <v>溶接1</v>
      </c>
      <c r="F468" s="6"/>
      <c r="G468" s="6"/>
      <c r="H468" s="27"/>
      <c r="I468" s="6"/>
      <c r="J468" s="551"/>
      <c r="K468" s="30"/>
      <c r="L468" s="30"/>
      <c r="M468" s="30"/>
      <c r="N468" s="30"/>
      <c r="O468" s="30"/>
      <c r="P468" s="30"/>
      <c r="Q468" s="30"/>
      <c r="R468" s="30"/>
      <c r="S468" s="30"/>
      <c r="T468" s="30"/>
      <c r="U468" s="30"/>
      <c r="V468" s="30"/>
      <c r="W468" s="30"/>
      <c r="X468" s="30"/>
      <c r="Y468" s="30"/>
      <c r="Z468" s="30"/>
      <c r="AA468" s="30"/>
      <c r="AB468" s="30"/>
      <c r="AC468" s="30"/>
      <c r="AD468" s="30"/>
      <c r="AE468" s="30"/>
      <c r="AF468" s="30"/>
      <c r="AG468" s="30"/>
      <c r="AH468" s="30"/>
      <c r="AI468" s="30"/>
      <c r="AJ468" s="30"/>
      <c r="AK468" s="30"/>
      <c r="AL468" s="30"/>
      <c r="AM468" s="52"/>
      <c r="AS468" s="61"/>
      <c r="AT468" s="38"/>
      <c r="AU468" s="62"/>
      <c r="AW468" s="145"/>
      <c r="AX468" s="38"/>
      <c r="AY468" s="38"/>
      <c r="AZ468" s="38"/>
      <c r="BA468" s="38"/>
      <c r="BB468" s="38"/>
      <c r="BC468" s="38"/>
      <c r="BD468" s="38"/>
      <c r="BE468" s="38"/>
      <c r="BF468" s="38"/>
      <c r="BG468" s="38"/>
      <c r="BH468" s="38"/>
      <c r="BI468" s="38"/>
      <c r="BJ468" s="38"/>
      <c r="BK468" s="38"/>
      <c r="BL468" s="38"/>
      <c r="BM468" s="38"/>
      <c r="BN468" s="38"/>
      <c r="BO468" s="38"/>
      <c r="BP468" s="38"/>
      <c r="BQ468" s="38"/>
      <c r="BR468" s="38"/>
      <c r="BS468" s="38"/>
      <c r="BT468" s="38"/>
      <c r="BU468" s="38"/>
      <c r="BV468" s="38"/>
      <c r="BW468" s="38"/>
      <c r="BX468" s="38"/>
      <c r="BY468" s="38"/>
      <c r="BZ468" s="146"/>
      <c r="CB468" s="145"/>
      <c r="CC468" s="38"/>
      <c r="CD468" s="38"/>
      <c r="CE468" s="146"/>
      <c r="CG468" s="430"/>
      <c r="CH468" s="9"/>
      <c r="CI468" s="9"/>
      <c r="CJ468" s="431"/>
    </row>
    <row r="469" spans="1:88" x14ac:dyDescent="0.35">
      <c r="A469" s="399">
        <f>COUNTIF(AT464:AT466,B469)</f>
        <v>1</v>
      </c>
      <c r="B469" s="308" t="str">
        <f>設定!$F$4</f>
        <v>MC</v>
      </c>
      <c r="C469" s="308" t="str">
        <f>IF(COUNTIF('PLAN-MC'!$AO$6:$AO$117,B469&amp;"_"&amp;A461&amp;"_"&amp;B461)&gt;0,"計画コード有",IF(COUNTIF('PLAN-MC'!$AO$6:$AO$117,B469&amp;"_"&amp;A461&amp;"_"&amp;B461)&gt;1,"ﾀﾞﾌﾞﾘ有","未反映"))</f>
        <v>計画コード有</v>
      </c>
      <c r="D469" s="7"/>
      <c r="E469" s="2" t="str">
        <f>E466</f>
        <v>マルチ</v>
      </c>
      <c r="F469" s="7"/>
      <c r="G469" s="7"/>
      <c r="H469" s="27"/>
      <c r="I469" s="7"/>
      <c r="J469" s="552"/>
      <c r="K469" s="31"/>
      <c r="L469" s="31"/>
      <c r="M469" s="31"/>
      <c r="N469" s="31"/>
      <c r="O469" s="31"/>
      <c r="P469" s="31"/>
      <c r="Q469" s="31"/>
      <c r="R469" s="31"/>
      <c r="S469" s="31"/>
      <c r="T469" s="31"/>
      <c r="U469" s="31"/>
      <c r="V469" s="31"/>
      <c r="W469" s="31"/>
      <c r="X469" s="31"/>
      <c r="Y469" s="31"/>
      <c r="Z469" s="31"/>
      <c r="AA469" s="31"/>
      <c r="AB469" s="31"/>
      <c r="AC469" s="31"/>
      <c r="AD469" s="31"/>
      <c r="AE469" s="31"/>
      <c r="AF469" s="31"/>
      <c r="AG469" s="31"/>
      <c r="AH469" s="31"/>
      <c r="AI469" s="31"/>
      <c r="AJ469" s="31"/>
      <c r="AK469" s="31"/>
      <c r="AL469" s="31"/>
      <c r="AM469" s="53"/>
      <c r="AS469" s="61"/>
      <c r="AT469" s="38"/>
      <c r="AU469" s="62"/>
      <c r="AW469" s="145"/>
      <c r="AX469" s="38"/>
      <c r="AY469" s="38"/>
      <c r="AZ469" s="38"/>
      <c r="BA469" s="38"/>
      <c r="BB469" s="38"/>
      <c r="BC469" s="38"/>
      <c r="BD469" s="38"/>
      <c r="BE469" s="38"/>
      <c r="BF469" s="38"/>
      <c r="BG469" s="38"/>
      <c r="BH469" s="38"/>
      <c r="BI469" s="38"/>
      <c r="BJ469" s="38"/>
      <c r="BK469" s="38"/>
      <c r="BL469" s="38"/>
      <c r="BM469" s="38"/>
      <c r="BN469" s="38"/>
      <c r="BO469" s="38"/>
      <c r="BP469" s="38"/>
      <c r="BQ469" s="38"/>
      <c r="BR469" s="38"/>
      <c r="BS469" s="38"/>
      <c r="BT469" s="38"/>
      <c r="BU469" s="38"/>
      <c r="BV469" s="38"/>
      <c r="BW469" s="38"/>
      <c r="BX469" s="38"/>
      <c r="BY469" s="38"/>
      <c r="BZ469" s="146"/>
      <c r="CB469" s="145"/>
      <c r="CC469" s="38"/>
      <c r="CD469" s="38"/>
      <c r="CE469" s="146"/>
      <c r="CG469" s="430"/>
      <c r="CH469" s="9"/>
      <c r="CI469" s="9"/>
      <c r="CJ469" s="431"/>
    </row>
    <row r="470" spans="1:88" x14ac:dyDescent="0.35">
      <c r="A470" s="399">
        <f>COUNTIF(AT464:AT466,B470)</f>
        <v>0</v>
      </c>
      <c r="B470" s="308" t="str">
        <f>設定!$F$5</f>
        <v>溶接1</v>
      </c>
      <c r="C470" s="308" t="str">
        <f>IF(COUNTIF('PLAN-溶接1'!$AO$6:$AO$108,B470&amp;"_"&amp;A461&amp;"_"&amp;B461)&gt;0,"計画コード有",IF(COUNTIF('PLAN-溶接1'!$AO$6:$AO$108,B470&amp;"_"&amp;A461&amp;"_"&amp;B461)&gt;1,"ﾀﾞﾌﾞﾘ有","未反映"))</f>
        <v>未反映</v>
      </c>
      <c r="D470" s="22" t="s">
        <v>2133</v>
      </c>
      <c r="E470" s="2" t="str">
        <f>E464</f>
        <v>MC</v>
      </c>
      <c r="F470" s="5"/>
      <c r="G470" s="5"/>
      <c r="H470" s="27" t="s">
        <v>2055</v>
      </c>
      <c r="I470" s="5"/>
      <c r="J470" s="32">
        <f t="shared" ref="J470:J475" si="1024">SUM(K470:AM470)</f>
        <v>0</v>
      </c>
      <c r="K470" s="441">
        <f>CB470</f>
        <v>0</v>
      </c>
      <c r="L470" s="441">
        <f t="shared" ref="L470:L472" si="1025">CC470</f>
        <v>0</v>
      </c>
      <c r="M470" s="441">
        <f t="shared" ref="M470:M472" si="1026">CD470</f>
        <v>0</v>
      </c>
      <c r="N470" s="441">
        <f t="shared" ref="N470:N472" si="1027">CE470</f>
        <v>0</v>
      </c>
      <c r="O470" s="29"/>
      <c r="P470" s="29"/>
      <c r="Q470" s="29"/>
      <c r="R470" s="29"/>
      <c r="S470" s="29"/>
      <c r="T470" s="29"/>
      <c r="U470" s="29"/>
      <c r="V470" s="29"/>
      <c r="W470" s="29"/>
      <c r="X470" s="29"/>
      <c r="Y470" s="29"/>
      <c r="Z470" s="29"/>
      <c r="AA470" s="29"/>
      <c r="AB470" s="29"/>
      <c r="AC470" s="29"/>
      <c r="AD470" s="29"/>
      <c r="AE470" s="29"/>
      <c r="AF470" s="29"/>
      <c r="AG470" s="29"/>
      <c r="AH470" s="29"/>
      <c r="AI470" s="29"/>
      <c r="AJ470" s="29"/>
      <c r="AK470" s="29"/>
      <c r="AL470" s="29"/>
      <c r="AM470" s="51"/>
      <c r="AS470" s="61"/>
      <c r="AT470" s="38"/>
      <c r="AU470" s="62"/>
      <c r="AW470" s="145"/>
      <c r="AX470" s="38"/>
      <c r="AY470" s="38"/>
      <c r="AZ470" s="38"/>
      <c r="BA470" s="38"/>
      <c r="BB470" s="38"/>
      <c r="BC470" s="38"/>
      <c r="BD470" s="38"/>
      <c r="BE470" s="38"/>
      <c r="BF470" s="38"/>
      <c r="BG470" s="38"/>
      <c r="BH470" s="38"/>
      <c r="BI470" s="38"/>
      <c r="BJ470" s="38"/>
      <c r="BK470" s="38"/>
      <c r="BL470" s="38"/>
      <c r="BM470" s="38"/>
      <c r="BN470" s="38"/>
      <c r="BO470" s="38"/>
      <c r="BP470" s="38"/>
      <c r="BQ470" s="38"/>
      <c r="BR470" s="38"/>
      <c r="BS470" s="38"/>
      <c r="BT470" s="38"/>
      <c r="BU470" s="38"/>
      <c r="BV470" s="38"/>
      <c r="BW470" s="38"/>
      <c r="BX470" s="38"/>
      <c r="BY470" s="38"/>
      <c r="BZ470" s="146"/>
      <c r="CB470" s="427">
        <f t="shared" ref="CB470:CB472" si="1028">CG467+CG470</f>
        <v>0</v>
      </c>
      <c r="CC470" s="428">
        <f t="shared" ref="CC470:CC472" si="1029">CH467+CH470</f>
        <v>0</v>
      </c>
      <c r="CD470" s="428">
        <f t="shared" ref="CD470:CD472" si="1030">CI467+CI470</f>
        <v>0</v>
      </c>
      <c r="CE470" s="429">
        <f t="shared" ref="CE470:CE472" si="1031">CJ467+CJ470</f>
        <v>0</v>
      </c>
      <c r="CG470" s="430"/>
      <c r="CH470" s="9"/>
      <c r="CI470" s="9"/>
      <c r="CJ470" s="431"/>
    </row>
    <row r="471" spans="1:88" x14ac:dyDescent="0.35">
      <c r="A471" s="399">
        <f>COUNTIF(AT464:AT466,B471)</f>
        <v>0</v>
      </c>
      <c r="B471" s="308" t="str">
        <f>設定!$F$6</f>
        <v>マルチ</v>
      </c>
      <c r="C471" s="308" t="str">
        <f>IF(COUNTIF('PLAN-マルチ'!$AO$29:$AO$125,B471&amp;"_"&amp;A461&amp;"_"&amp;B461)&gt;0,"計画コード有",IF(COUNTIF('PLAN-マルチ'!$AO$29:$AO$125,B471&amp;"_"&amp;A461&amp;"_"&amp;B461)&gt;1,"ﾀﾞﾌﾞﾘ有","未反映"))</f>
        <v>未反映</v>
      </c>
      <c r="D471" s="445" t="s">
        <v>2377</v>
      </c>
      <c r="E471" s="2" t="str">
        <f>E465</f>
        <v>溶接1</v>
      </c>
      <c r="F471" s="6"/>
      <c r="G471" s="6"/>
      <c r="H471" s="27"/>
      <c r="I471" s="6"/>
      <c r="J471" s="33">
        <f t="shared" si="1024"/>
        <v>0</v>
      </c>
      <c r="K471" s="442">
        <f t="shared" ref="K471:K472" si="1032">CB471</f>
        <v>0</v>
      </c>
      <c r="L471" s="442">
        <f t="shared" si="1025"/>
        <v>0</v>
      </c>
      <c r="M471" s="442">
        <f t="shared" si="1026"/>
        <v>0</v>
      </c>
      <c r="N471" s="442">
        <f t="shared" si="1027"/>
        <v>0</v>
      </c>
      <c r="O471" s="30"/>
      <c r="P471" s="30"/>
      <c r="Q471" s="30"/>
      <c r="R471" s="30"/>
      <c r="S471" s="30"/>
      <c r="T471" s="30"/>
      <c r="U471" s="30"/>
      <c r="V471" s="30"/>
      <c r="W471" s="30"/>
      <c r="X471" s="30"/>
      <c r="Y471" s="30"/>
      <c r="Z471" s="30"/>
      <c r="AA471" s="30"/>
      <c r="AB471" s="30"/>
      <c r="AC471" s="30"/>
      <c r="AD471" s="30"/>
      <c r="AE471" s="30"/>
      <c r="AF471" s="30"/>
      <c r="AG471" s="30"/>
      <c r="AH471" s="30"/>
      <c r="AI471" s="30"/>
      <c r="AJ471" s="30"/>
      <c r="AK471" s="30"/>
      <c r="AL471" s="30"/>
      <c r="AM471" s="52"/>
      <c r="AS471" s="61"/>
      <c r="AT471" s="38"/>
      <c r="AU471" s="62"/>
      <c r="AW471" s="145"/>
      <c r="AX471" s="38"/>
      <c r="AY471" s="38"/>
      <c r="AZ471" s="38"/>
      <c r="BA471" s="38"/>
      <c r="BB471" s="38"/>
      <c r="BC471" s="38"/>
      <c r="BD471" s="38"/>
      <c r="BE471" s="38"/>
      <c r="BF471" s="38"/>
      <c r="BG471" s="38"/>
      <c r="BH471" s="38"/>
      <c r="BI471" s="38"/>
      <c r="BJ471" s="38"/>
      <c r="BK471" s="38"/>
      <c r="BL471" s="38"/>
      <c r="BM471" s="38"/>
      <c r="BN471" s="38"/>
      <c r="BO471" s="38"/>
      <c r="BP471" s="38"/>
      <c r="BQ471" s="38"/>
      <c r="BR471" s="38"/>
      <c r="BS471" s="38"/>
      <c r="BT471" s="38"/>
      <c r="BU471" s="38"/>
      <c r="BV471" s="38"/>
      <c r="BW471" s="38"/>
      <c r="BX471" s="38"/>
      <c r="BY471" s="38"/>
      <c r="BZ471" s="146"/>
      <c r="CB471" s="427">
        <f t="shared" si="1028"/>
        <v>0</v>
      </c>
      <c r="CC471" s="428">
        <f t="shared" si="1029"/>
        <v>0</v>
      </c>
      <c r="CD471" s="428">
        <f t="shared" si="1030"/>
        <v>0</v>
      </c>
      <c r="CE471" s="429">
        <f t="shared" si="1031"/>
        <v>0</v>
      </c>
      <c r="CG471" s="430"/>
      <c r="CH471" s="9"/>
      <c r="CI471" s="9"/>
      <c r="CJ471" s="431"/>
    </row>
    <row r="472" spans="1:88" x14ac:dyDescent="0.35">
      <c r="A472" s="399">
        <f>COUNTIF(AT464:AT466,B472)</f>
        <v>0</v>
      </c>
      <c r="B472" s="308" t="str">
        <f>設定!$F$7</f>
        <v>50号機</v>
      </c>
      <c r="C472" s="308" t="str">
        <f>IF(COUNTIF('PLAN-SUB'!$AO$6:$AO$87,B472&amp;"_"&amp;A461&amp;"_"&amp;B461)&gt;0,"計画コード有",IF(COUNTIF('PLAN-SUB'!$AO$6:$AO$87,B472&amp;"_"&amp;A461&amp;"_"&amp;B461)&gt;1,"ﾀﾞﾌﾞﾘ有","未反映"))</f>
        <v>未反映</v>
      </c>
      <c r="D472" s="7"/>
      <c r="E472" s="2" t="str">
        <f>E466</f>
        <v>マルチ</v>
      </c>
      <c r="F472" s="7"/>
      <c r="G472" s="7"/>
      <c r="H472" s="27"/>
      <c r="I472" s="7"/>
      <c r="J472" s="34">
        <f t="shared" si="1024"/>
        <v>0</v>
      </c>
      <c r="K472" s="443">
        <f t="shared" si="1032"/>
        <v>0</v>
      </c>
      <c r="L472" s="443">
        <f t="shared" si="1025"/>
        <v>0</v>
      </c>
      <c r="M472" s="443">
        <f t="shared" si="1026"/>
        <v>0</v>
      </c>
      <c r="N472" s="443">
        <f t="shared" si="1027"/>
        <v>0</v>
      </c>
      <c r="O472" s="31"/>
      <c r="P472" s="31"/>
      <c r="Q472" s="31"/>
      <c r="R472" s="31"/>
      <c r="S472" s="31"/>
      <c r="T472" s="31"/>
      <c r="U472" s="31"/>
      <c r="V472" s="31"/>
      <c r="W472" s="31"/>
      <c r="X472" s="31"/>
      <c r="Y472" s="31"/>
      <c r="Z472" s="31"/>
      <c r="AA472" s="31"/>
      <c r="AB472" s="31"/>
      <c r="AC472" s="31"/>
      <c r="AD472" s="31"/>
      <c r="AE472" s="31"/>
      <c r="AF472" s="31"/>
      <c r="AG472" s="31"/>
      <c r="AH472" s="31"/>
      <c r="AI472" s="31"/>
      <c r="AJ472" s="31"/>
      <c r="AK472" s="31"/>
      <c r="AL472" s="31"/>
      <c r="AM472" s="53"/>
      <c r="AS472" s="61"/>
      <c r="AT472" s="38"/>
      <c r="AU472" s="62"/>
      <c r="AW472" s="145"/>
      <c r="AX472" s="38"/>
      <c r="AY472" s="38"/>
      <c r="AZ472" s="38"/>
      <c r="BA472" s="38"/>
      <c r="BB472" s="38"/>
      <c r="BC472" s="38"/>
      <c r="BD472" s="38"/>
      <c r="BE472" s="38"/>
      <c r="BF472" s="38"/>
      <c r="BG472" s="38"/>
      <c r="BH472" s="38"/>
      <c r="BI472" s="38"/>
      <c r="BJ472" s="38"/>
      <c r="BK472" s="38"/>
      <c r="BL472" s="38"/>
      <c r="BM472" s="38"/>
      <c r="BN472" s="38"/>
      <c r="BO472" s="38"/>
      <c r="BP472" s="38"/>
      <c r="BQ472" s="38"/>
      <c r="BR472" s="38"/>
      <c r="BS472" s="38"/>
      <c r="BT472" s="38"/>
      <c r="BU472" s="38"/>
      <c r="BV472" s="38"/>
      <c r="BW472" s="38"/>
      <c r="BX472" s="38"/>
      <c r="BY472" s="38"/>
      <c r="BZ472" s="146"/>
      <c r="CB472" s="427">
        <f t="shared" si="1028"/>
        <v>0</v>
      </c>
      <c r="CC472" s="428">
        <f t="shared" si="1029"/>
        <v>0</v>
      </c>
      <c r="CD472" s="428">
        <f t="shared" si="1030"/>
        <v>0</v>
      </c>
      <c r="CE472" s="429">
        <f t="shared" si="1031"/>
        <v>0</v>
      </c>
      <c r="CG472" s="430"/>
      <c r="CH472" s="9"/>
      <c r="CI472" s="9"/>
      <c r="CJ472" s="431"/>
    </row>
    <row r="473" spans="1:88" x14ac:dyDescent="0.35">
      <c r="A473" s="399">
        <f>COUNTIF(AT464:AT466,B473)</f>
        <v>0</v>
      </c>
      <c r="B473" s="308" t="str">
        <f>設定!$F$8</f>
        <v>RF,S/A</v>
      </c>
      <c r="C473" s="308" t="str">
        <f>IF(COUNTIF('PLAN-SUB'!$AO$6:$AO$87,B473&amp;"_"&amp;A461&amp;"_"&amp;B461)&gt;0,"計画コード有",IF(COUNTIF('PLAN-SUB'!$AO$6:$AO$87,B473&amp;"_"&amp;A461&amp;"_"&amp;B461)&gt;1,"ﾀﾞﾌﾞﾘ有","未反映"))</f>
        <v>未反映</v>
      </c>
      <c r="D473" s="22" t="s">
        <v>2059</v>
      </c>
      <c r="E473" s="2" t="str">
        <f t="shared" ref="E473:G475" si="1033">E464</f>
        <v>MC</v>
      </c>
      <c r="F473" s="43">
        <f t="shared" si="1033"/>
        <v>0</v>
      </c>
      <c r="G473" s="28">
        <f t="shared" si="1033"/>
        <v>223</v>
      </c>
      <c r="H473" s="5"/>
      <c r="I473" s="5"/>
      <c r="J473" s="32">
        <f t="shared" ca="1" si="1024"/>
        <v>0</v>
      </c>
      <c r="K473" s="32">
        <f ca="1">K464+K467+K470</f>
        <v>0</v>
      </c>
      <c r="L473" s="32">
        <f ca="1">L464+L467+L470</f>
        <v>0</v>
      </c>
      <c r="M473" s="32">
        <f ca="1">M464+M467+M470</f>
        <v>0</v>
      </c>
      <c r="N473" s="32">
        <f ca="1">N464+N467+N470</f>
        <v>0</v>
      </c>
      <c r="O473" s="32">
        <f t="shared" ref="O473:AM473" ca="1" si="1034">O464+O467+O470</f>
        <v>0</v>
      </c>
      <c r="P473" s="32">
        <f t="shared" ca="1" si="1034"/>
        <v>0</v>
      </c>
      <c r="Q473" s="32">
        <f t="shared" ca="1" si="1034"/>
        <v>0</v>
      </c>
      <c r="R473" s="32">
        <f t="shared" ca="1" si="1034"/>
        <v>0</v>
      </c>
      <c r="S473" s="32">
        <f t="shared" ca="1" si="1034"/>
        <v>0</v>
      </c>
      <c r="T473" s="32">
        <f t="shared" ca="1" si="1034"/>
        <v>0</v>
      </c>
      <c r="U473" s="32">
        <f t="shared" ca="1" si="1034"/>
        <v>0</v>
      </c>
      <c r="V473" s="32">
        <f t="shared" ca="1" si="1034"/>
        <v>0</v>
      </c>
      <c r="W473" s="32">
        <f t="shared" ca="1" si="1034"/>
        <v>0</v>
      </c>
      <c r="X473" s="32">
        <f t="shared" ca="1" si="1034"/>
        <v>0</v>
      </c>
      <c r="Y473" s="32">
        <f t="shared" ca="1" si="1034"/>
        <v>0</v>
      </c>
      <c r="Z473" s="32">
        <f t="shared" ca="1" si="1034"/>
        <v>0</v>
      </c>
      <c r="AA473" s="32">
        <f t="shared" ca="1" si="1034"/>
        <v>0</v>
      </c>
      <c r="AB473" s="32">
        <f t="shared" ca="1" si="1034"/>
        <v>0</v>
      </c>
      <c r="AC473" s="32">
        <f t="shared" ca="1" si="1034"/>
        <v>0</v>
      </c>
      <c r="AD473" s="32">
        <f t="shared" ca="1" si="1034"/>
        <v>0</v>
      </c>
      <c r="AE473" s="32">
        <f t="shared" ca="1" si="1034"/>
        <v>0</v>
      </c>
      <c r="AF473" s="32">
        <f t="shared" ca="1" si="1034"/>
        <v>0</v>
      </c>
      <c r="AG473" s="32">
        <f t="shared" ca="1" si="1034"/>
        <v>0</v>
      </c>
      <c r="AH473" s="32">
        <f t="shared" ca="1" si="1034"/>
        <v>0</v>
      </c>
      <c r="AI473" s="32">
        <f t="shared" ca="1" si="1034"/>
        <v>0</v>
      </c>
      <c r="AJ473" s="32">
        <f t="shared" ca="1" si="1034"/>
        <v>0</v>
      </c>
      <c r="AK473" s="32">
        <f t="shared" ca="1" si="1034"/>
        <v>0</v>
      </c>
      <c r="AL473" s="32">
        <f t="shared" ca="1" si="1034"/>
        <v>0</v>
      </c>
      <c r="AM473" s="54">
        <f t="shared" ca="1" si="1034"/>
        <v>0</v>
      </c>
      <c r="AS473" s="97" t="str">
        <f>$E473&amp;"_"&amp;$A461&amp;"_"&amp;$B461</f>
        <v>MC_50100MLR D000XC_CBU</v>
      </c>
      <c r="AT473" s="97" t="str">
        <f t="shared" ref="AT473" si="1035">A465</f>
        <v>50100</v>
      </c>
      <c r="AU473" s="97" t="str">
        <f>A466</f>
        <v>MLR-D000</v>
      </c>
      <c r="AW473" s="147" t="str">
        <f>E473</f>
        <v>MC</v>
      </c>
      <c r="AX473" s="150">
        <f t="shared" ref="AX473:BG475" ca="1" si="1036">K473*$G473</f>
        <v>0</v>
      </c>
      <c r="AY473" s="150">
        <f t="shared" ca="1" si="1036"/>
        <v>0</v>
      </c>
      <c r="AZ473" s="150">
        <f t="shared" ca="1" si="1036"/>
        <v>0</v>
      </c>
      <c r="BA473" s="150">
        <f t="shared" ca="1" si="1036"/>
        <v>0</v>
      </c>
      <c r="BB473" s="150">
        <f t="shared" ca="1" si="1036"/>
        <v>0</v>
      </c>
      <c r="BC473" s="150">
        <f t="shared" ca="1" si="1036"/>
        <v>0</v>
      </c>
      <c r="BD473" s="150">
        <f t="shared" ca="1" si="1036"/>
        <v>0</v>
      </c>
      <c r="BE473" s="150">
        <f t="shared" ca="1" si="1036"/>
        <v>0</v>
      </c>
      <c r="BF473" s="150">
        <f t="shared" ca="1" si="1036"/>
        <v>0</v>
      </c>
      <c r="BG473" s="150">
        <f t="shared" ca="1" si="1036"/>
        <v>0</v>
      </c>
      <c r="BH473" s="150">
        <f t="shared" ref="BH473:BQ475" ca="1" si="1037">U473*$G473</f>
        <v>0</v>
      </c>
      <c r="BI473" s="150">
        <f t="shared" ca="1" si="1037"/>
        <v>0</v>
      </c>
      <c r="BJ473" s="150">
        <f t="shared" ca="1" si="1037"/>
        <v>0</v>
      </c>
      <c r="BK473" s="150">
        <f t="shared" ca="1" si="1037"/>
        <v>0</v>
      </c>
      <c r="BL473" s="150">
        <f t="shared" ca="1" si="1037"/>
        <v>0</v>
      </c>
      <c r="BM473" s="150">
        <f t="shared" ca="1" si="1037"/>
        <v>0</v>
      </c>
      <c r="BN473" s="150">
        <f t="shared" ca="1" si="1037"/>
        <v>0</v>
      </c>
      <c r="BO473" s="150">
        <f t="shared" ca="1" si="1037"/>
        <v>0</v>
      </c>
      <c r="BP473" s="150">
        <f t="shared" ca="1" si="1037"/>
        <v>0</v>
      </c>
      <c r="BQ473" s="150">
        <f t="shared" ca="1" si="1037"/>
        <v>0</v>
      </c>
      <c r="BR473" s="150">
        <f t="shared" ref="BR473:BZ475" ca="1" si="1038">AE473*$G473</f>
        <v>0</v>
      </c>
      <c r="BS473" s="150">
        <f t="shared" ca="1" si="1038"/>
        <v>0</v>
      </c>
      <c r="BT473" s="150">
        <f t="shared" ca="1" si="1038"/>
        <v>0</v>
      </c>
      <c r="BU473" s="150">
        <f t="shared" ca="1" si="1038"/>
        <v>0</v>
      </c>
      <c r="BV473" s="150">
        <f t="shared" ca="1" si="1038"/>
        <v>0</v>
      </c>
      <c r="BW473" s="150">
        <f t="shared" ca="1" si="1038"/>
        <v>0</v>
      </c>
      <c r="BX473" s="150">
        <f t="shared" ca="1" si="1038"/>
        <v>0</v>
      </c>
      <c r="BY473" s="150">
        <f t="shared" ca="1" si="1038"/>
        <v>0</v>
      </c>
      <c r="BZ473" s="151">
        <f t="shared" ca="1" si="1038"/>
        <v>0</v>
      </c>
      <c r="CB473" s="145"/>
      <c r="CC473" s="38"/>
      <c r="CD473" s="38"/>
      <c r="CE473" s="146"/>
      <c r="CG473" s="433">
        <v>0</v>
      </c>
      <c r="CH473" s="434">
        <v>0</v>
      </c>
      <c r="CI473" s="434">
        <v>0</v>
      </c>
      <c r="CJ473" s="435">
        <v>0</v>
      </c>
    </row>
    <row r="474" spans="1:88" x14ac:dyDescent="0.35">
      <c r="A474" s="399">
        <f>COUNTIF(AT464:AT466,B474)</f>
        <v>0</v>
      </c>
      <c r="B474" s="308" t="str">
        <f>設定!$F$9</f>
        <v>T/T</v>
      </c>
      <c r="C474" s="308" t="str">
        <f>IF(COUNTIF('PLAN-SUB'!$AO$6:$AO$87,B474&amp;"_"&amp;A461&amp;"_"&amp;B461)&gt;0,"計画コード有",IF(COUNTIF('PLAN-SUB'!$AO$6:$AO$87,B474&amp;"_"&amp;A461&amp;"_"&amp;B461)&gt;1,"ﾀﾞﾌﾞﾘ有","未反映"))</f>
        <v>未反映</v>
      </c>
      <c r="D474" s="6"/>
      <c r="E474" s="2" t="str">
        <f t="shared" si="1033"/>
        <v>溶接1</v>
      </c>
      <c r="F474" s="43">
        <f t="shared" si="1033"/>
        <v>0</v>
      </c>
      <c r="G474" s="28">
        <f t="shared" si="1033"/>
        <v>0</v>
      </c>
      <c r="H474" s="6"/>
      <c r="I474" s="6"/>
      <c r="J474" s="33">
        <f t="shared" ca="1" si="1024"/>
        <v>0</v>
      </c>
      <c r="K474" s="33">
        <f t="shared" ref="K474:AM474" ca="1" si="1039">K465+K468+K471</f>
        <v>0</v>
      </c>
      <c r="L474" s="33">
        <f t="shared" ca="1" si="1039"/>
        <v>0</v>
      </c>
      <c r="M474" s="33">
        <f t="shared" ca="1" si="1039"/>
        <v>0</v>
      </c>
      <c r="N474" s="33">
        <f t="shared" ca="1" si="1039"/>
        <v>0</v>
      </c>
      <c r="O474" s="33">
        <f t="shared" ca="1" si="1039"/>
        <v>0</v>
      </c>
      <c r="P474" s="33">
        <f t="shared" ca="1" si="1039"/>
        <v>0</v>
      </c>
      <c r="Q474" s="33">
        <f t="shared" ca="1" si="1039"/>
        <v>0</v>
      </c>
      <c r="R474" s="33">
        <f t="shared" ca="1" si="1039"/>
        <v>0</v>
      </c>
      <c r="S474" s="33">
        <f t="shared" ca="1" si="1039"/>
        <v>0</v>
      </c>
      <c r="T474" s="33">
        <f t="shared" ca="1" si="1039"/>
        <v>0</v>
      </c>
      <c r="U474" s="33">
        <f t="shared" ca="1" si="1039"/>
        <v>0</v>
      </c>
      <c r="V474" s="33">
        <f t="shared" ca="1" si="1039"/>
        <v>0</v>
      </c>
      <c r="W474" s="33">
        <f t="shared" ca="1" si="1039"/>
        <v>0</v>
      </c>
      <c r="X474" s="33">
        <f t="shared" ca="1" si="1039"/>
        <v>0</v>
      </c>
      <c r="Y474" s="33">
        <f t="shared" ca="1" si="1039"/>
        <v>0</v>
      </c>
      <c r="Z474" s="33">
        <f t="shared" ca="1" si="1039"/>
        <v>0</v>
      </c>
      <c r="AA474" s="33">
        <f t="shared" ca="1" si="1039"/>
        <v>0</v>
      </c>
      <c r="AB474" s="33">
        <f t="shared" ca="1" si="1039"/>
        <v>0</v>
      </c>
      <c r="AC474" s="33">
        <f t="shared" ca="1" si="1039"/>
        <v>0</v>
      </c>
      <c r="AD474" s="33">
        <f t="shared" ca="1" si="1039"/>
        <v>0</v>
      </c>
      <c r="AE474" s="33">
        <f t="shared" ca="1" si="1039"/>
        <v>0</v>
      </c>
      <c r="AF474" s="33">
        <f t="shared" ca="1" si="1039"/>
        <v>0</v>
      </c>
      <c r="AG474" s="33">
        <f t="shared" ca="1" si="1039"/>
        <v>0</v>
      </c>
      <c r="AH474" s="33">
        <f t="shared" ca="1" si="1039"/>
        <v>0</v>
      </c>
      <c r="AI474" s="33">
        <f t="shared" ca="1" si="1039"/>
        <v>0</v>
      </c>
      <c r="AJ474" s="33">
        <f t="shared" ca="1" si="1039"/>
        <v>0</v>
      </c>
      <c r="AK474" s="33">
        <f t="shared" ca="1" si="1039"/>
        <v>0</v>
      </c>
      <c r="AL474" s="33">
        <f t="shared" ca="1" si="1039"/>
        <v>0</v>
      </c>
      <c r="AM474" s="55">
        <f t="shared" ca="1" si="1039"/>
        <v>0</v>
      </c>
      <c r="AS474" s="98" t="str">
        <f>$E474&amp;"_"&amp;$A461&amp;"_"&amp;$B461</f>
        <v>溶接1_50100MLR D000XC_CBU</v>
      </c>
      <c r="AT474" s="98" t="str">
        <f t="shared" ref="AT474" si="1040">A465</f>
        <v>50100</v>
      </c>
      <c r="AU474" s="98" t="str">
        <f>A466</f>
        <v>MLR-D000</v>
      </c>
      <c r="AW474" s="148" t="str">
        <f>E474</f>
        <v>溶接1</v>
      </c>
      <c r="AX474" s="152">
        <f t="shared" ca="1" si="1036"/>
        <v>0</v>
      </c>
      <c r="AY474" s="152">
        <f t="shared" ca="1" si="1036"/>
        <v>0</v>
      </c>
      <c r="AZ474" s="152">
        <f t="shared" ca="1" si="1036"/>
        <v>0</v>
      </c>
      <c r="BA474" s="152">
        <f t="shared" ca="1" si="1036"/>
        <v>0</v>
      </c>
      <c r="BB474" s="152">
        <f t="shared" ca="1" si="1036"/>
        <v>0</v>
      </c>
      <c r="BC474" s="152">
        <f t="shared" ca="1" si="1036"/>
        <v>0</v>
      </c>
      <c r="BD474" s="152">
        <f t="shared" ca="1" si="1036"/>
        <v>0</v>
      </c>
      <c r="BE474" s="152">
        <f t="shared" ca="1" si="1036"/>
        <v>0</v>
      </c>
      <c r="BF474" s="152">
        <f t="shared" ca="1" si="1036"/>
        <v>0</v>
      </c>
      <c r="BG474" s="152">
        <f t="shared" ca="1" si="1036"/>
        <v>0</v>
      </c>
      <c r="BH474" s="152">
        <f t="shared" ca="1" si="1037"/>
        <v>0</v>
      </c>
      <c r="BI474" s="152">
        <f t="shared" ca="1" si="1037"/>
        <v>0</v>
      </c>
      <c r="BJ474" s="152">
        <f t="shared" ca="1" si="1037"/>
        <v>0</v>
      </c>
      <c r="BK474" s="152">
        <f t="shared" ca="1" si="1037"/>
        <v>0</v>
      </c>
      <c r="BL474" s="152">
        <f t="shared" ca="1" si="1037"/>
        <v>0</v>
      </c>
      <c r="BM474" s="152">
        <f t="shared" ca="1" si="1037"/>
        <v>0</v>
      </c>
      <c r="BN474" s="152">
        <f t="shared" ca="1" si="1037"/>
        <v>0</v>
      </c>
      <c r="BO474" s="152">
        <f t="shared" ca="1" si="1037"/>
        <v>0</v>
      </c>
      <c r="BP474" s="152">
        <f t="shared" ca="1" si="1037"/>
        <v>0</v>
      </c>
      <c r="BQ474" s="152">
        <f t="shared" ca="1" si="1037"/>
        <v>0</v>
      </c>
      <c r="BR474" s="152">
        <f t="shared" ca="1" si="1038"/>
        <v>0</v>
      </c>
      <c r="BS474" s="152">
        <f t="shared" ca="1" si="1038"/>
        <v>0</v>
      </c>
      <c r="BT474" s="152">
        <f t="shared" ca="1" si="1038"/>
        <v>0</v>
      </c>
      <c r="BU474" s="152">
        <f t="shared" ca="1" si="1038"/>
        <v>0</v>
      </c>
      <c r="BV474" s="152">
        <f t="shared" ca="1" si="1038"/>
        <v>0</v>
      </c>
      <c r="BW474" s="152">
        <f t="shared" ca="1" si="1038"/>
        <v>0</v>
      </c>
      <c r="BX474" s="152">
        <f t="shared" ca="1" si="1038"/>
        <v>0</v>
      </c>
      <c r="BY474" s="152">
        <f t="shared" ca="1" si="1038"/>
        <v>0</v>
      </c>
      <c r="BZ474" s="153">
        <f t="shared" ca="1" si="1038"/>
        <v>0</v>
      </c>
      <c r="CB474" s="145"/>
      <c r="CC474" s="38"/>
      <c r="CD474" s="38"/>
      <c r="CE474" s="146"/>
      <c r="CG474" s="433">
        <v>0</v>
      </c>
      <c r="CH474" s="434">
        <v>0</v>
      </c>
      <c r="CI474" s="434">
        <v>0</v>
      </c>
      <c r="CJ474" s="435">
        <v>0</v>
      </c>
    </row>
    <row r="475" spans="1:88" ht="15.5" thickBot="1" x14ac:dyDescent="0.4">
      <c r="A475" s="399">
        <f>COUNTIF(AT464:AT466,B475)</f>
        <v>0</v>
      </c>
      <c r="B475" s="309">
        <f>設定!$F$10</f>
        <v>0</v>
      </c>
      <c r="C475" s="309"/>
      <c r="D475" s="56"/>
      <c r="E475" s="2" t="str">
        <f t="shared" si="1033"/>
        <v>マルチ</v>
      </c>
      <c r="F475" s="57">
        <f t="shared" si="1033"/>
        <v>0</v>
      </c>
      <c r="G475" s="58">
        <f t="shared" si="1033"/>
        <v>0</v>
      </c>
      <c r="H475" s="56"/>
      <c r="I475" s="56"/>
      <c r="J475" s="59">
        <f t="shared" ca="1" si="1024"/>
        <v>0</v>
      </c>
      <c r="K475" s="59">
        <f t="shared" ref="K475:AM475" ca="1" si="1041">K466+K469+K472</f>
        <v>0</v>
      </c>
      <c r="L475" s="59">
        <f t="shared" ca="1" si="1041"/>
        <v>0</v>
      </c>
      <c r="M475" s="59">
        <f t="shared" ca="1" si="1041"/>
        <v>0</v>
      </c>
      <c r="N475" s="59">
        <f t="shared" ca="1" si="1041"/>
        <v>0</v>
      </c>
      <c r="O475" s="59">
        <f t="shared" ca="1" si="1041"/>
        <v>0</v>
      </c>
      <c r="P475" s="59">
        <f t="shared" ca="1" si="1041"/>
        <v>0</v>
      </c>
      <c r="Q475" s="59">
        <f t="shared" ca="1" si="1041"/>
        <v>0</v>
      </c>
      <c r="R475" s="59">
        <f t="shared" ca="1" si="1041"/>
        <v>0</v>
      </c>
      <c r="S475" s="59">
        <f t="shared" ca="1" si="1041"/>
        <v>0</v>
      </c>
      <c r="T475" s="59">
        <f t="shared" ca="1" si="1041"/>
        <v>0</v>
      </c>
      <c r="U475" s="59">
        <f t="shared" ca="1" si="1041"/>
        <v>0</v>
      </c>
      <c r="V475" s="59">
        <f t="shared" ca="1" si="1041"/>
        <v>0</v>
      </c>
      <c r="W475" s="59">
        <f t="shared" ca="1" si="1041"/>
        <v>0</v>
      </c>
      <c r="X475" s="59">
        <f t="shared" ca="1" si="1041"/>
        <v>0</v>
      </c>
      <c r="Y475" s="59">
        <f t="shared" ca="1" si="1041"/>
        <v>0</v>
      </c>
      <c r="Z475" s="59">
        <f t="shared" ca="1" si="1041"/>
        <v>0</v>
      </c>
      <c r="AA475" s="59">
        <f t="shared" ca="1" si="1041"/>
        <v>0</v>
      </c>
      <c r="AB475" s="59">
        <f t="shared" ca="1" si="1041"/>
        <v>0</v>
      </c>
      <c r="AC475" s="59">
        <f t="shared" ca="1" si="1041"/>
        <v>0</v>
      </c>
      <c r="AD475" s="59">
        <f t="shared" ca="1" si="1041"/>
        <v>0</v>
      </c>
      <c r="AE475" s="59">
        <f t="shared" ca="1" si="1041"/>
        <v>0</v>
      </c>
      <c r="AF475" s="59">
        <f t="shared" ca="1" si="1041"/>
        <v>0</v>
      </c>
      <c r="AG475" s="59">
        <f t="shared" ca="1" si="1041"/>
        <v>0</v>
      </c>
      <c r="AH475" s="59">
        <f t="shared" ca="1" si="1041"/>
        <v>0</v>
      </c>
      <c r="AI475" s="59">
        <f t="shared" ca="1" si="1041"/>
        <v>0</v>
      </c>
      <c r="AJ475" s="59">
        <f t="shared" ca="1" si="1041"/>
        <v>0</v>
      </c>
      <c r="AK475" s="59">
        <f t="shared" ca="1" si="1041"/>
        <v>0</v>
      </c>
      <c r="AL475" s="59">
        <f t="shared" ca="1" si="1041"/>
        <v>0</v>
      </c>
      <c r="AM475" s="60">
        <f t="shared" ca="1" si="1041"/>
        <v>0</v>
      </c>
      <c r="AS475" s="99" t="str">
        <f>$E475&amp;"_"&amp;$A461&amp;"_"&amp;$B461</f>
        <v>マルチ_50100MLR D000XC_CBU</v>
      </c>
      <c r="AT475" s="99" t="str">
        <f t="shared" ref="AT475" si="1042">A465</f>
        <v>50100</v>
      </c>
      <c r="AU475" s="99" t="str">
        <f>A466</f>
        <v>MLR-D000</v>
      </c>
      <c r="AW475" s="149" t="str">
        <f>E475</f>
        <v>マルチ</v>
      </c>
      <c r="AX475" s="154">
        <f t="shared" ca="1" si="1036"/>
        <v>0</v>
      </c>
      <c r="AY475" s="154">
        <f t="shared" ca="1" si="1036"/>
        <v>0</v>
      </c>
      <c r="AZ475" s="154">
        <f t="shared" ca="1" si="1036"/>
        <v>0</v>
      </c>
      <c r="BA475" s="154">
        <f t="shared" ca="1" si="1036"/>
        <v>0</v>
      </c>
      <c r="BB475" s="154">
        <f t="shared" ca="1" si="1036"/>
        <v>0</v>
      </c>
      <c r="BC475" s="154">
        <f t="shared" ca="1" si="1036"/>
        <v>0</v>
      </c>
      <c r="BD475" s="154">
        <f t="shared" ca="1" si="1036"/>
        <v>0</v>
      </c>
      <c r="BE475" s="154">
        <f t="shared" ca="1" si="1036"/>
        <v>0</v>
      </c>
      <c r="BF475" s="154">
        <f t="shared" ca="1" si="1036"/>
        <v>0</v>
      </c>
      <c r="BG475" s="154">
        <f t="shared" ca="1" si="1036"/>
        <v>0</v>
      </c>
      <c r="BH475" s="154">
        <f t="shared" ca="1" si="1037"/>
        <v>0</v>
      </c>
      <c r="BI475" s="154">
        <f t="shared" ca="1" si="1037"/>
        <v>0</v>
      </c>
      <c r="BJ475" s="154">
        <f t="shared" ca="1" si="1037"/>
        <v>0</v>
      </c>
      <c r="BK475" s="154">
        <f t="shared" ca="1" si="1037"/>
        <v>0</v>
      </c>
      <c r="BL475" s="154">
        <f t="shared" ca="1" si="1037"/>
        <v>0</v>
      </c>
      <c r="BM475" s="154">
        <f t="shared" ca="1" si="1037"/>
        <v>0</v>
      </c>
      <c r="BN475" s="154">
        <f t="shared" ca="1" si="1037"/>
        <v>0</v>
      </c>
      <c r="BO475" s="154">
        <f t="shared" ca="1" si="1037"/>
        <v>0</v>
      </c>
      <c r="BP475" s="154">
        <f t="shared" ca="1" si="1037"/>
        <v>0</v>
      </c>
      <c r="BQ475" s="154">
        <f t="shared" ca="1" si="1037"/>
        <v>0</v>
      </c>
      <c r="BR475" s="154">
        <f t="shared" ca="1" si="1038"/>
        <v>0</v>
      </c>
      <c r="BS475" s="154">
        <f t="shared" ca="1" si="1038"/>
        <v>0</v>
      </c>
      <c r="BT475" s="154">
        <f t="shared" ca="1" si="1038"/>
        <v>0</v>
      </c>
      <c r="BU475" s="154">
        <f t="shared" ca="1" si="1038"/>
        <v>0</v>
      </c>
      <c r="BV475" s="154">
        <f t="shared" ca="1" si="1038"/>
        <v>0</v>
      </c>
      <c r="BW475" s="154">
        <f t="shared" ca="1" si="1038"/>
        <v>0</v>
      </c>
      <c r="BX475" s="154">
        <f t="shared" ca="1" si="1038"/>
        <v>0</v>
      </c>
      <c r="BY475" s="154">
        <f t="shared" ca="1" si="1038"/>
        <v>0</v>
      </c>
      <c r="BZ475" s="155">
        <f t="shared" ca="1" si="1038"/>
        <v>0</v>
      </c>
      <c r="CB475" s="422"/>
      <c r="CC475" s="423"/>
      <c r="CD475" s="423"/>
      <c r="CE475" s="424"/>
      <c r="CG475" s="436">
        <v>0</v>
      </c>
      <c r="CH475" s="437">
        <v>0</v>
      </c>
      <c r="CI475" s="437">
        <v>0</v>
      </c>
      <c r="CJ475" s="438">
        <v>0</v>
      </c>
    </row>
    <row r="476" spans="1:88" x14ac:dyDescent="0.35">
      <c r="A476" s="46" t="s">
        <v>2359</v>
      </c>
      <c r="B476" s="47" t="s">
        <v>2081</v>
      </c>
      <c r="C476" s="101"/>
      <c r="D476" s="128"/>
      <c r="E476" s="129"/>
      <c r="F476" s="129" t="s">
        <v>2130</v>
      </c>
      <c r="G476" s="130" t="str">
        <f>IF($B476="CKD","CKD",_xlfn.XLOOKUP($A476,AF所要量!$AF$4:$AF$1001,AF所要量!$AG$4:$AG$1001,"",,))</f>
        <v/>
      </c>
      <c r="H476" s="131"/>
      <c r="I476" s="132">
        <f>SUM(K476:N476)</f>
        <v>40</v>
      </c>
      <c r="J476" s="132">
        <f>SUM(O476:AM476)</f>
        <v>0</v>
      </c>
      <c r="K476" s="439">
        <f>CB476</f>
        <v>0</v>
      </c>
      <c r="L476" s="439">
        <f t="shared" ref="L476:L477" si="1043">CC476</f>
        <v>40</v>
      </c>
      <c r="M476" s="439">
        <f t="shared" ref="M476:M477" si="1044">CD476</f>
        <v>0</v>
      </c>
      <c r="N476" s="439">
        <f t="shared" ref="N476:N477" si="1045">CE476</f>
        <v>0</v>
      </c>
      <c r="O476" s="132">
        <f>SUMIF(AF所要量!$AK$4:$AK$1001,$AS476,AF所要量!E$4:E$1001)</f>
        <v>0</v>
      </c>
      <c r="P476" s="132">
        <f>SUMIF(AF所要量!$AK$4:$AK$1001,$AS476,AF所要量!F$4:F$1001)</f>
        <v>0</v>
      </c>
      <c r="Q476" s="132">
        <f>SUMIF(AF所要量!$AK$4:$AK$1001,$AS476,AF所要量!G$4:G$1001)</f>
        <v>0</v>
      </c>
      <c r="R476" s="132">
        <f>SUMIF(AF所要量!$AK$4:$AK$1001,$AS476,AF所要量!H$4:H$1001)</f>
        <v>0</v>
      </c>
      <c r="S476" s="132">
        <f>SUMIF(AF所要量!$AK$4:$AK$1001,$AS476,AF所要量!I$4:I$1001)</f>
        <v>0</v>
      </c>
      <c r="T476" s="132">
        <f>SUMIF(AF所要量!$AK$4:$AK$1001,$AS476,AF所要量!J$4:J$1001)</f>
        <v>0</v>
      </c>
      <c r="U476" s="132">
        <f>SUMIF(AF所要量!$AK$4:$AK$1001,$AS476,AF所要量!K$4:K$1001)</f>
        <v>0</v>
      </c>
      <c r="V476" s="132">
        <f>SUMIF(AF所要量!$AK$4:$AK$1001,$AS476,AF所要量!L$4:L$1001)</f>
        <v>0</v>
      </c>
      <c r="W476" s="132">
        <f>SUMIF(AF所要量!$AK$4:$AK$1001,$AS476,AF所要量!M$4:M$1001)</f>
        <v>0</v>
      </c>
      <c r="X476" s="132">
        <f>SUMIF(AF所要量!$AK$4:$AK$1001,$AS476,AF所要量!N$4:N$1001)</f>
        <v>0</v>
      </c>
      <c r="Y476" s="132">
        <f>SUMIF(AF所要量!$AK$4:$AK$1001,$AS476,AF所要量!O$4:O$1001)</f>
        <v>0</v>
      </c>
      <c r="Z476" s="132">
        <f>SUMIF(AF所要量!$AK$4:$AK$1001,$AS476,AF所要量!P$4:P$1001)</f>
        <v>0</v>
      </c>
      <c r="AA476" s="132">
        <f>SUMIF(AF所要量!$AK$4:$AK$1001,$AS476,AF所要量!Q$4:Q$1001)</f>
        <v>0</v>
      </c>
      <c r="AB476" s="132">
        <f>SUMIF(AF所要量!$AK$4:$AK$1001,$AS476,AF所要量!R$4:R$1001)</f>
        <v>0</v>
      </c>
      <c r="AC476" s="132">
        <f>SUMIF(AF所要量!$AK$4:$AK$1001,$AS476,AF所要量!S$4:S$1001)</f>
        <v>0</v>
      </c>
      <c r="AD476" s="132">
        <f>SUMIF(AF所要量!$AK$4:$AK$1001,$AS476,AF所要量!T$4:T$1001)</f>
        <v>0</v>
      </c>
      <c r="AE476" s="132">
        <f>SUMIF(AF所要量!$AK$4:$AK$1001,$AS476,AF所要量!U$4:U$1001)</f>
        <v>0</v>
      </c>
      <c r="AF476" s="132">
        <f>SUMIF(AF所要量!$AK$4:$AK$1001,$AS476,AF所要量!V$4:V$1001)</f>
        <v>0</v>
      </c>
      <c r="AG476" s="132">
        <f>SUMIF(AF所要量!$AK$4:$AK$1001,$AS476,AF所要量!W$4:W$1001)</f>
        <v>0</v>
      </c>
      <c r="AH476" s="132">
        <f>SUMIF(AF所要量!$AK$4:$AK$1001,$AS476,AF所要量!X$4:X$1001)</f>
        <v>0</v>
      </c>
      <c r="AI476" s="132">
        <f>SUMIF(AF所要量!$AK$4:$AK$1001,$AS476,AF所要量!Y$4:Y$1001)</f>
        <v>0</v>
      </c>
      <c r="AJ476" s="132">
        <f>SUMIF(AF所要量!$AK$4:$AK$1001,$AS476,AF所要量!Z$4:Z$1001)</f>
        <v>0</v>
      </c>
      <c r="AK476" s="132">
        <f>SUMIF(AF所要量!$AK$4:$AK$1001,$AS476,AF所要量!AA$4:AA$1001)</f>
        <v>0</v>
      </c>
      <c r="AL476" s="132">
        <f>SUMIF(AF所要量!$AK$4:$AK$1001,$AS476,AF所要量!AB$4:AB$1001)</f>
        <v>0</v>
      </c>
      <c r="AM476" s="133">
        <f>SUMIF(AF所要量!$AK$4:$AK$1001,$AS476,AF所要量!AC$4:AC$1001)</f>
        <v>0</v>
      </c>
      <c r="AS476" s="2" t="str">
        <f>$A476&amp;"_"&amp;$B476</f>
        <v>50100MLR D800XC_CBU</v>
      </c>
      <c r="AT476" s="96"/>
      <c r="AU476" s="63"/>
      <c r="AW476" s="142"/>
      <c r="AX476" s="143"/>
      <c r="AY476" s="143"/>
      <c r="AZ476" s="143"/>
      <c r="BA476" s="143"/>
      <c r="BB476" s="143"/>
      <c r="BC476" s="143"/>
      <c r="BD476" s="143"/>
      <c r="BE476" s="143"/>
      <c r="BF476" s="143"/>
      <c r="BG476" s="143"/>
      <c r="BH476" s="143"/>
      <c r="BI476" s="143"/>
      <c r="BJ476" s="143"/>
      <c r="BK476" s="143"/>
      <c r="BL476" s="143"/>
      <c r="BM476" s="143"/>
      <c r="BN476" s="143"/>
      <c r="BO476" s="143"/>
      <c r="BP476" s="143"/>
      <c r="BQ476" s="143"/>
      <c r="BR476" s="143"/>
      <c r="BS476" s="143"/>
      <c r="BT476" s="143"/>
      <c r="BU476" s="143"/>
      <c r="BV476" s="143"/>
      <c r="BW476" s="143"/>
      <c r="BX476" s="143"/>
      <c r="BY476" s="143"/>
      <c r="BZ476" s="144"/>
      <c r="CB476" s="425">
        <f t="shared" ref="CB476:CB477" si="1046">CG476</f>
        <v>0</v>
      </c>
      <c r="CC476" s="271">
        <f t="shared" ref="CC476:CC477" si="1047">CH476</f>
        <v>40</v>
      </c>
      <c r="CD476" s="271">
        <f t="shared" ref="CD476:CD477" si="1048">CI476</f>
        <v>0</v>
      </c>
      <c r="CE476" s="272">
        <f t="shared" ref="CE476:CE477" si="1049">CJ476</f>
        <v>0</v>
      </c>
      <c r="CG476" s="418">
        <v>0</v>
      </c>
      <c r="CH476" s="416">
        <v>40</v>
      </c>
      <c r="CI476" s="416">
        <v>0</v>
      </c>
      <c r="CJ476" s="419">
        <v>0</v>
      </c>
    </row>
    <row r="477" spans="1:88" x14ac:dyDescent="0.35">
      <c r="A477" s="119"/>
      <c r="B477" s="6"/>
      <c r="C477" s="120"/>
      <c r="D477" s="134"/>
      <c r="E477" s="135"/>
      <c r="F477" s="135"/>
      <c r="G477" s="136" t="str">
        <f>IF(B476="CKD","","SP")</f>
        <v>SP</v>
      </c>
      <c r="H477" s="137"/>
      <c r="I477" s="138">
        <f>SUM(K477:N477)</f>
        <v>0</v>
      </c>
      <c r="J477" s="138">
        <f>SUM(O477:AM477)</f>
        <v>0</v>
      </c>
      <c r="K477" s="440">
        <f t="shared" ref="K477" si="1050">CB477</f>
        <v>0</v>
      </c>
      <c r="L477" s="440">
        <f t="shared" si="1043"/>
        <v>0</v>
      </c>
      <c r="M477" s="440">
        <f t="shared" si="1044"/>
        <v>0</v>
      </c>
      <c r="N477" s="440">
        <f t="shared" si="1045"/>
        <v>0</v>
      </c>
      <c r="O477" s="138">
        <f>SUMIF(SP所要量!$AU$4:$AU$1001,$AS477,SP所要量!O$4:O$1001)</f>
        <v>0</v>
      </c>
      <c r="P477" s="138">
        <f>SUMIF(SP所要量!$AU$4:$AU$1001,$AS477,SP所要量!P$4:P$1001)</f>
        <v>0</v>
      </c>
      <c r="Q477" s="138">
        <f>SUMIF(SP所要量!$AU$4:$AU$1001,$AS477,SP所要量!Q$4:Q$1001)</f>
        <v>0</v>
      </c>
      <c r="R477" s="138">
        <f>SUMIF(SP所要量!$AU$4:$AU$1001,$AS477,SP所要量!R$4:R$1001)</f>
        <v>0</v>
      </c>
      <c r="S477" s="138">
        <f>SUMIF(SP所要量!$AU$4:$AU$1001,$AS477,SP所要量!S$4:S$1001)</f>
        <v>0</v>
      </c>
      <c r="T477" s="138">
        <f>SUMIF(SP所要量!$AU$4:$AU$1001,$AS477,SP所要量!T$4:T$1001)</f>
        <v>0</v>
      </c>
      <c r="U477" s="138">
        <f>SUMIF(SP所要量!$AU$4:$AU$1001,$AS477,SP所要量!U$4:U$1001)</f>
        <v>0</v>
      </c>
      <c r="V477" s="138">
        <f>SUMIF(SP所要量!$AU$4:$AU$1001,$AS477,SP所要量!V$4:V$1001)</f>
        <v>0</v>
      </c>
      <c r="W477" s="138">
        <f>SUMIF(SP所要量!$AU$4:$AU$1001,$AS477,SP所要量!W$4:W$1001)</f>
        <v>0</v>
      </c>
      <c r="X477" s="138">
        <f>SUMIF(SP所要量!$AU$4:$AU$1001,$AS477,SP所要量!X$4:X$1001)</f>
        <v>0</v>
      </c>
      <c r="Y477" s="138">
        <f>SUMIF(SP所要量!$AU$4:$AU$1001,$AS477,SP所要量!Y$4:Y$1001)</f>
        <v>0</v>
      </c>
      <c r="Z477" s="138">
        <f>SUMIF(SP所要量!$AU$4:$AU$1001,$AS477,SP所要量!Z$4:Z$1001)</f>
        <v>0</v>
      </c>
      <c r="AA477" s="138">
        <f>SUMIF(SP所要量!$AU$4:$AU$1001,$AS477,SP所要量!AA$4:AA$1001)</f>
        <v>0</v>
      </c>
      <c r="AB477" s="138">
        <f>SUMIF(SP所要量!$AU$4:$AU$1001,$AS477,SP所要量!AB$4:AB$1001)</f>
        <v>0</v>
      </c>
      <c r="AC477" s="138">
        <f>SUMIF(SP所要量!$AU$4:$AU$1001,$AS477,SP所要量!AC$4:AC$1001)</f>
        <v>0</v>
      </c>
      <c r="AD477" s="138">
        <f>SUMIF(SP所要量!$AU$4:$AU$1001,$AS477,SP所要量!AD$4:AD$1001)</f>
        <v>0</v>
      </c>
      <c r="AE477" s="138">
        <f>SUMIF(SP所要量!$AU$4:$AU$1001,$AS477,SP所要量!AE$4:AE$1001)</f>
        <v>0</v>
      </c>
      <c r="AF477" s="138">
        <f>SUMIF(SP所要量!$AU$4:$AU$1001,$AS477,SP所要量!AF$4:AF$1001)</f>
        <v>0</v>
      </c>
      <c r="AG477" s="138">
        <f>SUMIF(SP所要量!$AU$4:$AU$1001,$AS477,SP所要量!AG$4:AG$1001)</f>
        <v>0</v>
      </c>
      <c r="AH477" s="138">
        <f>SUMIF(SP所要量!$AU$4:$AU$1001,$AS477,SP所要量!AH$4:AH$1001)</f>
        <v>0</v>
      </c>
      <c r="AI477" s="138">
        <f>SUMIF(SP所要量!$AU$4:$AU$1001,$AS477,SP所要量!AI$4:AI$1001)</f>
        <v>0</v>
      </c>
      <c r="AJ477" s="138">
        <f>SUMIF(SP所要量!$AU$4:$AU$1001,$AS477,SP所要量!AJ$4:AJ$1001)</f>
        <v>0</v>
      </c>
      <c r="AK477" s="138">
        <f>SUMIF(SP所要量!$AU$4:$AU$1001,$AS477,SP所要量!AK$4:AK$1001)</f>
        <v>0</v>
      </c>
      <c r="AL477" s="138">
        <f>SUMIF(SP所要量!$AU$4:$AU$1001,$AS477,SP所要量!AL$4:AL$1001)</f>
        <v>0</v>
      </c>
      <c r="AM477" s="139">
        <f>SUMIF(SP所要量!$AU$4:$AU$1001,$AS477,SP所要量!AM$4:AM$1001)</f>
        <v>0</v>
      </c>
      <c r="AS477" s="2" t="str">
        <f>IF($B476="CKD",0,$A476&amp;"_"&amp;"SP")</f>
        <v>50100MLR D800XC_SP</v>
      </c>
      <c r="AT477" s="38"/>
      <c r="AU477" s="62"/>
      <c r="AW477" s="145"/>
      <c r="AX477" s="38"/>
      <c r="AY477" s="38"/>
      <c r="AZ477" s="38"/>
      <c r="BA477" s="38"/>
      <c r="BB477" s="38"/>
      <c r="BC477" s="38"/>
      <c r="BD477" s="38"/>
      <c r="BE477" s="38"/>
      <c r="BF477" s="38"/>
      <c r="BG477" s="38"/>
      <c r="BH477" s="38"/>
      <c r="BI477" s="38"/>
      <c r="BJ477" s="38"/>
      <c r="BK477" s="38"/>
      <c r="BL477" s="38"/>
      <c r="BM477" s="38"/>
      <c r="BN477" s="38"/>
      <c r="BO477" s="38"/>
      <c r="BP477" s="38"/>
      <c r="BQ477" s="38"/>
      <c r="BR477" s="38"/>
      <c r="BS477" s="38"/>
      <c r="BT477" s="38"/>
      <c r="BU477" s="38"/>
      <c r="BV477" s="38"/>
      <c r="BW477" s="38"/>
      <c r="BX477" s="38"/>
      <c r="BY477" s="38"/>
      <c r="BZ477" s="146"/>
      <c r="CB477" s="426">
        <f t="shared" si="1046"/>
        <v>0</v>
      </c>
      <c r="CC477" s="273">
        <f t="shared" si="1047"/>
        <v>0</v>
      </c>
      <c r="CD477" s="273">
        <f t="shared" si="1048"/>
        <v>0</v>
      </c>
      <c r="CE477" s="274">
        <f t="shared" si="1049"/>
        <v>0</v>
      </c>
      <c r="CG477" s="420">
        <v>0</v>
      </c>
      <c r="CH477" s="417">
        <v>0</v>
      </c>
      <c r="CI477" s="417">
        <v>0</v>
      </c>
      <c r="CJ477" s="421">
        <v>0</v>
      </c>
    </row>
    <row r="478" spans="1:88" x14ac:dyDescent="0.35">
      <c r="A478" s="119"/>
      <c r="B478" s="6"/>
      <c r="C478" s="120"/>
      <c r="D478" s="121"/>
      <c r="E478" s="115"/>
      <c r="F478" s="115"/>
      <c r="G478" s="116" t="s">
        <v>2131</v>
      </c>
      <c r="H478" s="117"/>
      <c r="I478" s="113">
        <f>SUM(K478:N478)</f>
        <v>40</v>
      </c>
      <c r="J478" s="126">
        <f>SUM(O478:AM478)</f>
        <v>0</v>
      </c>
      <c r="K478" s="113">
        <f>SUM(K476:K477)</f>
        <v>0</v>
      </c>
      <c r="L478" s="113">
        <f t="shared" ref="L478:AM478" si="1051">SUM(L476:L477)</f>
        <v>40</v>
      </c>
      <c r="M478" s="113">
        <f t="shared" si="1051"/>
        <v>0</v>
      </c>
      <c r="N478" s="113">
        <f t="shared" si="1051"/>
        <v>0</v>
      </c>
      <c r="O478" s="122">
        <f t="shared" si="1051"/>
        <v>0</v>
      </c>
      <c r="P478" s="113">
        <f t="shared" si="1051"/>
        <v>0</v>
      </c>
      <c r="Q478" s="113">
        <f t="shared" si="1051"/>
        <v>0</v>
      </c>
      <c r="R478" s="113">
        <f t="shared" si="1051"/>
        <v>0</v>
      </c>
      <c r="S478" s="113">
        <f t="shared" si="1051"/>
        <v>0</v>
      </c>
      <c r="T478" s="113">
        <f t="shared" si="1051"/>
        <v>0</v>
      </c>
      <c r="U478" s="113">
        <f t="shared" si="1051"/>
        <v>0</v>
      </c>
      <c r="V478" s="113">
        <f t="shared" si="1051"/>
        <v>0</v>
      </c>
      <c r="W478" s="113">
        <f t="shared" si="1051"/>
        <v>0</v>
      </c>
      <c r="X478" s="113">
        <f t="shared" si="1051"/>
        <v>0</v>
      </c>
      <c r="Y478" s="113">
        <f t="shared" si="1051"/>
        <v>0</v>
      </c>
      <c r="Z478" s="113">
        <f t="shared" si="1051"/>
        <v>0</v>
      </c>
      <c r="AA478" s="113">
        <f t="shared" si="1051"/>
        <v>0</v>
      </c>
      <c r="AB478" s="113">
        <f t="shared" si="1051"/>
        <v>0</v>
      </c>
      <c r="AC478" s="113">
        <f t="shared" si="1051"/>
        <v>0</v>
      </c>
      <c r="AD478" s="113">
        <f t="shared" si="1051"/>
        <v>0</v>
      </c>
      <c r="AE478" s="113">
        <f t="shared" si="1051"/>
        <v>0</v>
      </c>
      <c r="AF478" s="113">
        <f t="shared" si="1051"/>
        <v>0</v>
      </c>
      <c r="AG478" s="113">
        <f t="shared" si="1051"/>
        <v>0</v>
      </c>
      <c r="AH478" s="113">
        <f t="shared" si="1051"/>
        <v>0</v>
      </c>
      <c r="AI478" s="113">
        <f t="shared" si="1051"/>
        <v>0</v>
      </c>
      <c r="AJ478" s="113">
        <f t="shared" si="1051"/>
        <v>0</v>
      </c>
      <c r="AK478" s="113">
        <f t="shared" si="1051"/>
        <v>0</v>
      </c>
      <c r="AL478" s="113">
        <f t="shared" si="1051"/>
        <v>0</v>
      </c>
      <c r="AM478" s="118">
        <f t="shared" si="1051"/>
        <v>0</v>
      </c>
      <c r="AS478" s="61"/>
      <c r="AT478" s="38"/>
      <c r="AU478" s="62"/>
      <c r="AW478" s="145"/>
      <c r="AX478" s="38"/>
      <c r="AY478" s="38"/>
      <c r="AZ478" s="38"/>
      <c r="BA478" s="38"/>
      <c r="BB478" s="38"/>
      <c r="BC478" s="38"/>
      <c r="BD478" s="38"/>
      <c r="BE478" s="38"/>
      <c r="BF478" s="38"/>
      <c r="BG478" s="38"/>
      <c r="BH478" s="38"/>
      <c r="BI478" s="38"/>
      <c r="BJ478" s="38"/>
      <c r="BK478" s="38"/>
      <c r="BL478" s="38"/>
      <c r="BM478" s="38"/>
      <c r="BN478" s="38"/>
      <c r="BO478" s="38"/>
      <c r="BP478" s="38"/>
      <c r="BQ478" s="38"/>
      <c r="BR478" s="38"/>
      <c r="BS478" s="38"/>
      <c r="BT478" s="38"/>
      <c r="BU478" s="38"/>
      <c r="BV478" s="38"/>
      <c r="BW478" s="38"/>
      <c r="BX478" s="38"/>
      <c r="BY478" s="38"/>
      <c r="BZ478" s="146"/>
      <c r="CB478" s="145"/>
      <c r="CC478" s="38"/>
      <c r="CD478" s="38"/>
      <c r="CE478" s="146"/>
      <c r="CG478" s="433">
        <v>0</v>
      </c>
      <c r="CH478" s="434">
        <v>40</v>
      </c>
      <c r="CI478" s="434">
        <v>0</v>
      </c>
      <c r="CJ478" s="435">
        <v>0</v>
      </c>
    </row>
    <row r="479" spans="1:88" x14ac:dyDescent="0.35">
      <c r="A479" s="48" t="s">
        <v>2088</v>
      </c>
      <c r="B479" s="6"/>
      <c r="C479" s="6"/>
      <c r="D479" s="22" t="s">
        <v>2058</v>
      </c>
      <c r="E479" s="304" t="s">
        <v>20</v>
      </c>
      <c r="F479" s="42"/>
      <c r="G479" s="25">
        <v>223</v>
      </c>
      <c r="H479" s="21" t="s">
        <v>2052</v>
      </c>
      <c r="I479" s="26">
        <v>2</v>
      </c>
      <c r="J479" s="24">
        <f t="shared" ref="J479:J481" ca="1" si="1052">SUM(K479:AM479)</f>
        <v>0</v>
      </c>
      <c r="K479" s="24">
        <f ca="1">IF(AND($H479="優先L",$I479&gt;0),OFFSET(K478,0,$I479),0)</f>
        <v>0</v>
      </c>
      <c r="L479" s="24">
        <f t="shared" ref="L479:AM479" ca="1" si="1053">IF(AND($H479="優先L",$I479&gt;0),OFFSET(L478,0,$I479),0)</f>
        <v>0</v>
      </c>
      <c r="M479" s="24">
        <f t="shared" ca="1" si="1053"/>
        <v>0</v>
      </c>
      <c r="N479" s="24">
        <f t="shared" ca="1" si="1053"/>
        <v>0</v>
      </c>
      <c r="O479" s="24">
        <f t="shared" ca="1" si="1053"/>
        <v>0</v>
      </c>
      <c r="P479" s="24">
        <f t="shared" ca="1" si="1053"/>
        <v>0</v>
      </c>
      <c r="Q479" s="24">
        <f t="shared" ca="1" si="1053"/>
        <v>0</v>
      </c>
      <c r="R479" s="24">
        <f t="shared" ca="1" si="1053"/>
        <v>0</v>
      </c>
      <c r="S479" s="24">
        <f t="shared" ca="1" si="1053"/>
        <v>0</v>
      </c>
      <c r="T479" s="24">
        <f t="shared" ca="1" si="1053"/>
        <v>0</v>
      </c>
      <c r="U479" s="24">
        <f t="shared" ca="1" si="1053"/>
        <v>0</v>
      </c>
      <c r="V479" s="24">
        <f t="shared" ca="1" si="1053"/>
        <v>0</v>
      </c>
      <c r="W479" s="24">
        <f t="shared" ca="1" si="1053"/>
        <v>0</v>
      </c>
      <c r="X479" s="24">
        <f t="shared" ca="1" si="1053"/>
        <v>0</v>
      </c>
      <c r="Y479" s="24">
        <f t="shared" ca="1" si="1053"/>
        <v>0</v>
      </c>
      <c r="Z479" s="24">
        <f t="shared" ca="1" si="1053"/>
        <v>0</v>
      </c>
      <c r="AA479" s="24">
        <f t="shared" ca="1" si="1053"/>
        <v>0</v>
      </c>
      <c r="AB479" s="24">
        <f t="shared" ca="1" si="1053"/>
        <v>0</v>
      </c>
      <c r="AC479" s="24">
        <f t="shared" ca="1" si="1053"/>
        <v>0</v>
      </c>
      <c r="AD479" s="24">
        <f t="shared" ca="1" si="1053"/>
        <v>0</v>
      </c>
      <c r="AE479" s="24">
        <f t="shared" ca="1" si="1053"/>
        <v>0</v>
      </c>
      <c r="AF479" s="24">
        <f t="shared" ca="1" si="1053"/>
        <v>0</v>
      </c>
      <c r="AG479" s="24">
        <f t="shared" ca="1" si="1053"/>
        <v>0</v>
      </c>
      <c r="AH479" s="24">
        <f t="shared" ca="1" si="1053"/>
        <v>0</v>
      </c>
      <c r="AI479" s="24">
        <f t="shared" ca="1" si="1053"/>
        <v>0</v>
      </c>
      <c r="AJ479" s="24">
        <f t="shared" ca="1" si="1053"/>
        <v>0</v>
      </c>
      <c r="AK479" s="24">
        <f t="shared" ca="1" si="1053"/>
        <v>0</v>
      </c>
      <c r="AL479" s="24">
        <f t="shared" ca="1" si="1053"/>
        <v>0</v>
      </c>
      <c r="AM479" s="49">
        <f t="shared" ca="1" si="1053"/>
        <v>0</v>
      </c>
      <c r="AS479" s="61"/>
      <c r="AT479" s="5" t="str">
        <f t="shared" ref="AT479" si="1054">IF(G479&gt;0,E479,"")</f>
        <v>MC</v>
      </c>
      <c r="AU479" s="62"/>
      <c r="AW479" s="145"/>
      <c r="AX479" s="38"/>
      <c r="AY479" s="38"/>
      <c r="AZ479" s="38"/>
      <c r="BA479" s="38"/>
      <c r="BB479" s="38"/>
      <c r="BC479" s="38"/>
      <c r="BD479" s="38"/>
      <c r="BE479" s="38"/>
      <c r="BF479" s="38"/>
      <c r="BG479" s="38"/>
      <c r="BH479" s="38"/>
      <c r="BI479" s="38"/>
      <c r="BJ479" s="38"/>
      <c r="BK479" s="38"/>
      <c r="BL479" s="38"/>
      <c r="BM479" s="38"/>
      <c r="BN479" s="38"/>
      <c r="BO479" s="38"/>
      <c r="BP479" s="38"/>
      <c r="BQ479" s="38"/>
      <c r="BR479" s="38"/>
      <c r="BS479" s="38"/>
      <c r="BT479" s="38"/>
      <c r="BU479" s="38"/>
      <c r="BV479" s="38"/>
      <c r="BW479" s="38"/>
      <c r="BX479" s="38"/>
      <c r="BY479" s="38"/>
      <c r="BZ479" s="146"/>
      <c r="CB479" s="145"/>
      <c r="CC479" s="38"/>
      <c r="CD479" s="38"/>
      <c r="CE479" s="146"/>
      <c r="CG479" s="433">
        <v>0</v>
      </c>
      <c r="CH479" s="434">
        <v>0</v>
      </c>
      <c r="CI479" s="434">
        <v>0</v>
      </c>
      <c r="CJ479" s="435">
        <v>0</v>
      </c>
    </row>
    <row r="480" spans="1:88" x14ac:dyDescent="0.35">
      <c r="A480" s="50" t="str">
        <f>MID(A476,1,5)</f>
        <v>50100</v>
      </c>
      <c r="B480" s="6"/>
      <c r="C480" s="6"/>
      <c r="D480" s="6"/>
      <c r="E480" s="304" t="s">
        <v>78</v>
      </c>
      <c r="F480" s="42"/>
      <c r="G480" s="25"/>
      <c r="H480" s="21"/>
      <c r="I480" s="26"/>
      <c r="J480" s="24">
        <f t="shared" ca="1" si="1052"/>
        <v>0</v>
      </c>
      <c r="K480" s="24">
        <f ca="1">IF(AND($H480="優先L",$I480&gt;0),OFFSET(K478,0,$I480),0)</f>
        <v>0</v>
      </c>
      <c r="L480" s="24">
        <f t="shared" ref="L480:AM480" ca="1" si="1055">IF(AND($H480="優先L",$I480&gt;0),OFFSET(L478,0,$I480),0)</f>
        <v>0</v>
      </c>
      <c r="M480" s="24">
        <f t="shared" ca="1" si="1055"/>
        <v>0</v>
      </c>
      <c r="N480" s="24">
        <f t="shared" ca="1" si="1055"/>
        <v>0</v>
      </c>
      <c r="O480" s="24">
        <f t="shared" ca="1" si="1055"/>
        <v>0</v>
      </c>
      <c r="P480" s="24">
        <f t="shared" ca="1" si="1055"/>
        <v>0</v>
      </c>
      <c r="Q480" s="24">
        <f t="shared" ca="1" si="1055"/>
        <v>0</v>
      </c>
      <c r="R480" s="24">
        <f t="shared" ca="1" si="1055"/>
        <v>0</v>
      </c>
      <c r="S480" s="24">
        <f t="shared" ca="1" si="1055"/>
        <v>0</v>
      </c>
      <c r="T480" s="24">
        <f t="shared" ca="1" si="1055"/>
        <v>0</v>
      </c>
      <c r="U480" s="24">
        <f t="shared" ca="1" si="1055"/>
        <v>0</v>
      </c>
      <c r="V480" s="24">
        <f t="shared" ca="1" si="1055"/>
        <v>0</v>
      </c>
      <c r="W480" s="24">
        <f t="shared" ca="1" si="1055"/>
        <v>0</v>
      </c>
      <c r="X480" s="24">
        <f t="shared" ca="1" si="1055"/>
        <v>0</v>
      </c>
      <c r="Y480" s="24">
        <f t="shared" ca="1" si="1055"/>
        <v>0</v>
      </c>
      <c r="Z480" s="24">
        <f t="shared" ca="1" si="1055"/>
        <v>0</v>
      </c>
      <c r="AA480" s="24">
        <f t="shared" ca="1" si="1055"/>
        <v>0</v>
      </c>
      <c r="AB480" s="24">
        <f t="shared" ca="1" si="1055"/>
        <v>0</v>
      </c>
      <c r="AC480" s="24">
        <f t="shared" ca="1" si="1055"/>
        <v>0</v>
      </c>
      <c r="AD480" s="24">
        <f t="shared" ca="1" si="1055"/>
        <v>0</v>
      </c>
      <c r="AE480" s="24">
        <f t="shared" ca="1" si="1055"/>
        <v>0</v>
      </c>
      <c r="AF480" s="24">
        <f t="shared" ca="1" si="1055"/>
        <v>0</v>
      </c>
      <c r="AG480" s="24">
        <f t="shared" ca="1" si="1055"/>
        <v>0</v>
      </c>
      <c r="AH480" s="24">
        <f t="shared" ca="1" si="1055"/>
        <v>0</v>
      </c>
      <c r="AI480" s="24">
        <f t="shared" ca="1" si="1055"/>
        <v>0</v>
      </c>
      <c r="AJ480" s="24">
        <f t="shared" ca="1" si="1055"/>
        <v>0</v>
      </c>
      <c r="AK480" s="24">
        <f t="shared" ca="1" si="1055"/>
        <v>0</v>
      </c>
      <c r="AL480" s="24">
        <f t="shared" ca="1" si="1055"/>
        <v>0</v>
      </c>
      <c r="AM480" s="49">
        <f t="shared" ca="1" si="1055"/>
        <v>0</v>
      </c>
      <c r="AS480" s="61"/>
      <c r="AT480" s="6" t="str">
        <f t="shared" si="923"/>
        <v/>
      </c>
      <c r="AU480" s="62"/>
      <c r="AW480" s="145"/>
      <c r="AX480" s="38"/>
      <c r="AY480" s="38"/>
      <c r="AZ480" s="38"/>
      <c r="BA480" s="38"/>
      <c r="BB480" s="38"/>
      <c r="BC480" s="38"/>
      <c r="BD480" s="38"/>
      <c r="BE480" s="38"/>
      <c r="BF480" s="38"/>
      <c r="BG480" s="38"/>
      <c r="BH480" s="38"/>
      <c r="BI480" s="38"/>
      <c r="BJ480" s="38"/>
      <c r="BK480" s="38"/>
      <c r="BL480" s="38"/>
      <c r="BM480" s="38"/>
      <c r="BN480" s="38"/>
      <c r="BO480" s="38"/>
      <c r="BP480" s="38"/>
      <c r="BQ480" s="38"/>
      <c r="BR480" s="38"/>
      <c r="BS480" s="38"/>
      <c r="BT480" s="38"/>
      <c r="BU480" s="38"/>
      <c r="BV480" s="38"/>
      <c r="BW480" s="38"/>
      <c r="BX480" s="38"/>
      <c r="BY480" s="38"/>
      <c r="BZ480" s="146"/>
      <c r="CB480" s="145"/>
      <c r="CC480" s="38"/>
      <c r="CD480" s="38"/>
      <c r="CE480" s="146"/>
      <c r="CG480" s="433">
        <v>0</v>
      </c>
      <c r="CH480" s="434">
        <v>0</v>
      </c>
      <c r="CI480" s="434">
        <v>0</v>
      </c>
      <c r="CJ480" s="435">
        <v>0</v>
      </c>
    </row>
    <row r="481" spans="1:88" x14ac:dyDescent="0.35">
      <c r="A481" s="50" t="str">
        <f>MID(A476,6,3)&amp;"-"&amp;MID(A476,10,4)</f>
        <v>MLR-D800</v>
      </c>
      <c r="B481" s="6"/>
      <c r="C481" s="6"/>
      <c r="D481" s="7"/>
      <c r="E481" s="304" t="s">
        <v>79</v>
      </c>
      <c r="F481" s="42"/>
      <c r="G481" s="25"/>
      <c r="H481" s="21"/>
      <c r="I481" s="26"/>
      <c r="J481" s="24">
        <f t="shared" ca="1" si="1052"/>
        <v>0</v>
      </c>
      <c r="K481" s="24">
        <f ca="1">IF(AND($H481="優先L",$I481&gt;0),OFFSET(K478,0,$I481),0)</f>
        <v>0</v>
      </c>
      <c r="L481" s="24">
        <f t="shared" ref="L481:AM481" ca="1" si="1056">IF(AND($H481="優先L",$I481&gt;0),OFFSET(L478,0,$I481),0)</f>
        <v>0</v>
      </c>
      <c r="M481" s="24">
        <f t="shared" ca="1" si="1056"/>
        <v>0</v>
      </c>
      <c r="N481" s="24">
        <f t="shared" ca="1" si="1056"/>
        <v>0</v>
      </c>
      <c r="O481" s="24">
        <f t="shared" ca="1" si="1056"/>
        <v>0</v>
      </c>
      <c r="P481" s="24">
        <f t="shared" ca="1" si="1056"/>
        <v>0</v>
      </c>
      <c r="Q481" s="24">
        <f t="shared" ca="1" si="1056"/>
        <v>0</v>
      </c>
      <c r="R481" s="24">
        <f t="shared" ca="1" si="1056"/>
        <v>0</v>
      </c>
      <c r="S481" s="24">
        <f t="shared" ca="1" si="1056"/>
        <v>0</v>
      </c>
      <c r="T481" s="24">
        <f t="shared" ca="1" si="1056"/>
        <v>0</v>
      </c>
      <c r="U481" s="24">
        <f t="shared" ca="1" si="1056"/>
        <v>0</v>
      </c>
      <c r="V481" s="24">
        <f t="shared" ca="1" si="1056"/>
        <v>0</v>
      </c>
      <c r="W481" s="24">
        <f t="shared" ca="1" si="1056"/>
        <v>0</v>
      </c>
      <c r="X481" s="24">
        <f t="shared" ca="1" si="1056"/>
        <v>0</v>
      </c>
      <c r="Y481" s="24">
        <f t="shared" ca="1" si="1056"/>
        <v>0</v>
      </c>
      <c r="Z481" s="24">
        <f t="shared" ca="1" si="1056"/>
        <v>0</v>
      </c>
      <c r="AA481" s="24">
        <f t="shared" ca="1" si="1056"/>
        <v>0</v>
      </c>
      <c r="AB481" s="24">
        <f t="shared" ca="1" si="1056"/>
        <v>0</v>
      </c>
      <c r="AC481" s="24">
        <f t="shared" ca="1" si="1056"/>
        <v>0</v>
      </c>
      <c r="AD481" s="24">
        <f t="shared" ca="1" si="1056"/>
        <v>0</v>
      </c>
      <c r="AE481" s="24">
        <f t="shared" ca="1" si="1056"/>
        <v>0</v>
      </c>
      <c r="AF481" s="24">
        <f t="shared" ca="1" si="1056"/>
        <v>0</v>
      </c>
      <c r="AG481" s="24">
        <f t="shared" ca="1" si="1056"/>
        <v>0</v>
      </c>
      <c r="AH481" s="24">
        <f t="shared" ca="1" si="1056"/>
        <v>0</v>
      </c>
      <c r="AI481" s="24">
        <f t="shared" ca="1" si="1056"/>
        <v>0</v>
      </c>
      <c r="AJ481" s="24">
        <f t="shared" ca="1" si="1056"/>
        <v>0</v>
      </c>
      <c r="AK481" s="24">
        <f t="shared" ca="1" si="1056"/>
        <v>0</v>
      </c>
      <c r="AL481" s="24">
        <f t="shared" ca="1" si="1056"/>
        <v>0</v>
      </c>
      <c r="AM481" s="49">
        <f t="shared" ca="1" si="1056"/>
        <v>0</v>
      </c>
      <c r="AS481" s="61"/>
      <c r="AT481" s="7" t="str">
        <f t="shared" si="923"/>
        <v/>
      </c>
      <c r="AU481" s="62"/>
      <c r="AW481" s="145"/>
      <c r="AX481" s="38"/>
      <c r="AY481" s="38"/>
      <c r="AZ481" s="38"/>
      <c r="BA481" s="38"/>
      <c r="BB481" s="38"/>
      <c r="BC481" s="38"/>
      <c r="BD481" s="38"/>
      <c r="BE481" s="38"/>
      <c r="BF481" s="38"/>
      <c r="BG481" s="38"/>
      <c r="BH481" s="38"/>
      <c r="BI481" s="38"/>
      <c r="BJ481" s="38"/>
      <c r="BK481" s="38"/>
      <c r="BL481" s="38"/>
      <c r="BM481" s="38"/>
      <c r="BN481" s="38"/>
      <c r="BO481" s="38"/>
      <c r="BP481" s="38"/>
      <c r="BQ481" s="38"/>
      <c r="BR481" s="38"/>
      <c r="BS481" s="38"/>
      <c r="BT481" s="38"/>
      <c r="BU481" s="38"/>
      <c r="BV481" s="38"/>
      <c r="BW481" s="38"/>
      <c r="BX481" s="38"/>
      <c r="BY481" s="38"/>
      <c r="BZ481" s="146"/>
      <c r="CB481" s="145"/>
      <c r="CC481" s="38"/>
      <c r="CD481" s="38"/>
      <c r="CE481" s="146"/>
      <c r="CG481" s="433">
        <v>0</v>
      </c>
      <c r="CH481" s="434">
        <v>0</v>
      </c>
      <c r="CI481" s="434">
        <v>0</v>
      </c>
      <c r="CJ481" s="435">
        <v>0</v>
      </c>
    </row>
    <row r="482" spans="1:88" x14ac:dyDescent="0.35">
      <c r="A482" s="48"/>
      <c r="B482" s="6"/>
      <c r="C482" s="6"/>
      <c r="D482" s="22" t="s">
        <v>2132</v>
      </c>
      <c r="E482" s="2" t="str">
        <f>E479</f>
        <v>MC</v>
      </c>
      <c r="F482" s="5"/>
      <c r="G482" s="5"/>
      <c r="H482" s="27" t="s">
        <v>2055</v>
      </c>
      <c r="I482" s="5"/>
      <c r="J482" s="550">
        <f>SUM(K482:AM484)</f>
        <v>0</v>
      </c>
      <c r="K482" s="29"/>
      <c r="L482" s="29"/>
      <c r="M482" s="29"/>
      <c r="N482" s="29"/>
      <c r="O482" s="29"/>
      <c r="P482" s="29"/>
      <c r="Q482" s="29"/>
      <c r="R482" s="29"/>
      <c r="S482" s="29"/>
      <c r="T482" s="29"/>
      <c r="U482" s="29"/>
      <c r="V482" s="29"/>
      <c r="W482" s="29"/>
      <c r="X482" s="29"/>
      <c r="Y482" s="29"/>
      <c r="Z482" s="29"/>
      <c r="AA482" s="29"/>
      <c r="AB482" s="29"/>
      <c r="AC482" s="29"/>
      <c r="AD482" s="29"/>
      <c r="AE482" s="29"/>
      <c r="AF482" s="29"/>
      <c r="AG482" s="29"/>
      <c r="AH482" s="29"/>
      <c r="AI482" s="29"/>
      <c r="AJ482" s="29"/>
      <c r="AK482" s="29"/>
      <c r="AL482" s="29"/>
      <c r="AM482" s="51"/>
      <c r="AS482" s="61"/>
      <c r="AT482" s="38"/>
      <c r="AU482" s="62"/>
      <c r="AW482" s="145"/>
      <c r="AX482" s="38"/>
      <c r="AY482" s="38"/>
      <c r="AZ482" s="38"/>
      <c r="BA482" s="38"/>
      <c r="BB482" s="38"/>
      <c r="BC482" s="38"/>
      <c r="BD482" s="38"/>
      <c r="BE482" s="38"/>
      <c r="BF482" s="38"/>
      <c r="BG482" s="38"/>
      <c r="BH482" s="38"/>
      <c r="BI482" s="38"/>
      <c r="BJ482" s="38"/>
      <c r="BK482" s="38"/>
      <c r="BL482" s="38"/>
      <c r="BM482" s="38"/>
      <c r="BN482" s="38"/>
      <c r="BO482" s="38"/>
      <c r="BP482" s="38"/>
      <c r="BQ482" s="38"/>
      <c r="BR482" s="38"/>
      <c r="BS482" s="38"/>
      <c r="BT482" s="38"/>
      <c r="BU482" s="38"/>
      <c r="BV482" s="38"/>
      <c r="BW482" s="38"/>
      <c r="BX482" s="38"/>
      <c r="BY482" s="38"/>
      <c r="BZ482" s="146"/>
      <c r="CB482" s="145"/>
      <c r="CC482" s="38"/>
      <c r="CD482" s="38"/>
      <c r="CE482" s="146"/>
      <c r="CG482" s="430"/>
      <c r="CH482" s="9"/>
      <c r="CI482" s="9"/>
      <c r="CJ482" s="431"/>
    </row>
    <row r="483" spans="1:88" x14ac:dyDescent="0.35">
      <c r="A483" s="48"/>
      <c r="B483" s="7"/>
      <c r="C483" s="7"/>
      <c r="D483" s="444" t="s">
        <v>2376</v>
      </c>
      <c r="E483" s="2" t="str">
        <f>E480</f>
        <v>溶接1</v>
      </c>
      <c r="F483" s="6"/>
      <c r="G483" s="6"/>
      <c r="H483" s="27"/>
      <c r="I483" s="6"/>
      <c r="J483" s="551"/>
      <c r="K483" s="30"/>
      <c r="L483" s="30"/>
      <c r="M483" s="30"/>
      <c r="N483" s="30"/>
      <c r="O483" s="30"/>
      <c r="P483" s="30"/>
      <c r="Q483" s="30"/>
      <c r="R483" s="30"/>
      <c r="S483" s="30"/>
      <c r="T483" s="30"/>
      <c r="U483" s="30"/>
      <c r="V483" s="30"/>
      <c r="W483" s="30"/>
      <c r="X483" s="30"/>
      <c r="Y483" s="30"/>
      <c r="Z483" s="30"/>
      <c r="AA483" s="30"/>
      <c r="AB483" s="30"/>
      <c r="AC483" s="30"/>
      <c r="AD483" s="30"/>
      <c r="AE483" s="30"/>
      <c r="AF483" s="30"/>
      <c r="AG483" s="30"/>
      <c r="AH483" s="30"/>
      <c r="AI483" s="30"/>
      <c r="AJ483" s="30"/>
      <c r="AK483" s="30"/>
      <c r="AL483" s="30"/>
      <c r="AM483" s="52"/>
      <c r="AS483" s="61"/>
      <c r="AT483" s="38"/>
      <c r="AU483" s="62"/>
      <c r="AW483" s="145"/>
      <c r="AX483" s="38"/>
      <c r="AY483" s="38"/>
      <c r="AZ483" s="38"/>
      <c r="BA483" s="38"/>
      <c r="BB483" s="38"/>
      <c r="BC483" s="38"/>
      <c r="BD483" s="38"/>
      <c r="BE483" s="38"/>
      <c r="BF483" s="38"/>
      <c r="BG483" s="38"/>
      <c r="BH483" s="38"/>
      <c r="BI483" s="38"/>
      <c r="BJ483" s="38"/>
      <c r="BK483" s="38"/>
      <c r="BL483" s="38"/>
      <c r="BM483" s="38"/>
      <c r="BN483" s="38"/>
      <c r="BO483" s="38"/>
      <c r="BP483" s="38"/>
      <c r="BQ483" s="38"/>
      <c r="BR483" s="38"/>
      <c r="BS483" s="38"/>
      <c r="BT483" s="38"/>
      <c r="BU483" s="38"/>
      <c r="BV483" s="38"/>
      <c r="BW483" s="38"/>
      <c r="BX483" s="38"/>
      <c r="BY483" s="38"/>
      <c r="BZ483" s="146"/>
      <c r="CB483" s="145"/>
      <c r="CC483" s="38"/>
      <c r="CD483" s="38"/>
      <c r="CE483" s="146"/>
      <c r="CG483" s="430"/>
      <c r="CH483" s="9"/>
      <c r="CI483" s="9"/>
      <c r="CJ483" s="431"/>
    </row>
    <row r="484" spans="1:88" x14ac:dyDescent="0.35">
      <c r="A484" s="399">
        <f>COUNTIF(AT479:AT481,B484)</f>
        <v>1</v>
      </c>
      <c r="B484" s="308" t="str">
        <f>設定!$F$4</f>
        <v>MC</v>
      </c>
      <c r="C484" s="308" t="str">
        <f>IF(COUNTIF('PLAN-MC'!$AO$6:$AO$117,B484&amp;"_"&amp;A476&amp;"_"&amp;B476)&gt;0,"計画コード有",IF(COUNTIF('PLAN-MC'!$AO$6:$AO$117,B484&amp;"_"&amp;A476&amp;"_"&amp;B476)&gt;1,"ﾀﾞﾌﾞﾘ有","未反映"))</f>
        <v>計画コード有</v>
      </c>
      <c r="D484" s="7"/>
      <c r="E484" s="2" t="str">
        <f>E481</f>
        <v>マルチ</v>
      </c>
      <c r="F484" s="7"/>
      <c r="G484" s="7"/>
      <c r="H484" s="27"/>
      <c r="I484" s="7"/>
      <c r="J484" s="552"/>
      <c r="K484" s="31"/>
      <c r="L484" s="31"/>
      <c r="M484" s="31"/>
      <c r="N484" s="31"/>
      <c r="O484" s="31"/>
      <c r="P484" s="31"/>
      <c r="Q484" s="31"/>
      <c r="R484" s="31"/>
      <c r="S484" s="31"/>
      <c r="T484" s="31"/>
      <c r="U484" s="31"/>
      <c r="V484" s="31"/>
      <c r="W484" s="31"/>
      <c r="X484" s="31"/>
      <c r="Y484" s="31"/>
      <c r="Z484" s="31"/>
      <c r="AA484" s="31"/>
      <c r="AB484" s="31"/>
      <c r="AC484" s="31"/>
      <c r="AD484" s="31"/>
      <c r="AE484" s="31"/>
      <c r="AF484" s="31"/>
      <c r="AG484" s="31"/>
      <c r="AH484" s="31"/>
      <c r="AI484" s="31"/>
      <c r="AJ484" s="31"/>
      <c r="AK484" s="31"/>
      <c r="AL484" s="31"/>
      <c r="AM484" s="53"/>
      <c r="AS484" s="61"/>
      <c r="AT484" s="38"/>
      <c r="AU484" s="62"/>
      <c r="AW484" s="145"/>
      <c r="AX484" s="38"/>
      <c r="AY484" s="38"/>
      <c r="AZ484" s="38"/>
      <c r="BA484" s="38"/>
      <c r="BB484" s="38"/>
      <c r="BC484" s="38"/>
      <c r="BD484" s="38"/>
      <c r="BE484" s="38"/>
      <c r="BF484" s="38"/>
      <c r="BG484" s="38"/>
      <c r="BH484" s="38"/>
      <c r="BI484" s="38"/>
      <c r="BJ484" s="38"/>
      <c r="BK484" s="38"/>
      <c r="BL484" s="38"/>
      <c r="BM484" s="38"/>
      <c r="BN484" s="38"/>
      <c r="BO484" s="38"/>
      <c r="BP484" s="38"/>
      <c r="BQ484" s="38"/>
      <c r="BR484" s="38"/>
      <c r="BS484" s="38"/>
      <c r="BT484" s="38"/>
      <c r="BU484" s="38"/>
      <c r="BV484" s="38"/>
      <c r="BW484" s="38"/>
      <c r="BX484" s="38"/>
      <c r="BY484" s="38"/>
      <c r="BZ484" s="146"/>
      <c r="CB484" s="145"/>
      <c r="CC484" s="38"/>
      <c r="CD484" s="38"/>
      <c r="CE484" s="146"/>
      <c r="CG484" s="430"/>
      <c r="CH484" s="9"/>
      <c r="CI484" s="9"/>
      <c r="CJ484" s="431"/>
    </row>
    <row r="485" spans="1:88" x14ac:dyDescent="0.35">
      <c r="A485" s="399">
        <f>COUNTIF(AT479:AT481,B485)</f>
        <v>0</v>
      </c>
      <c r="B485" s="308" t="str">
        <f>設定!$F$5</f>
        <v>溶接1</v>
      </c>
      <c r="C485" s="308" t="str">
        <f>IF(COUNTIF('PLAN-溶接1'!$AO$6:$AO$108,B485&amp;"_"&amp;A476&amp;"_"&amp;B476)&gt;0,"計画コード有",IF(COUNTIF('PLAN-溶接1'!$AO$6:$AO$108,B485&amp;"_"&amp;A476&amp;"_"&amp;B476)&gt;1,"ﾀﾞﾌﾞﾘ有","未反映"))</f>
        <v>未反映</v>
      </c>
      <c r="D485" s="22" t="s">
        <v>2133</v>
      </c>
      <c r="E485" s="2" t="str">
        <f>E479</f>
        <v>MC</v>
      </c>
      <c r="F485" s="5"/>
      <c r="G485" s="5"/>
      <c r="H485" s="27" t="s">
        <v>2055</v>
      </c>
      <c r="I485" s="5"/>
      <c r="J485" s="32">
        <f t="shared" ref="J485:J490" si="1057">SUM(K485:AM485)</f>
        <v>0</v>
      </c>
      <c r="K485" s="441">
        <f>CB485</f>
        <v>0</v>
      </c>
      <c r="L485" s="441">
        <f t="shared" ref="L485:L487" si="1058">CC485</f>
        <v>0</v>
      </c>
      <c r="M485" s="441">
        <f t="shared" ref="M485:M487" si="1059">CD485</f>
        <v>0</v>
      </c>
      <c r="N485" s="441">
        <f t="shared" ref="N485:N487" si="1060">CE485</f>
        <v>0</v>
      </c>
      <c r="O485" s="29"/>
      <c r="P485" s="29"/>
      <c r="Q485" s="29"/>
      <c r="R485" s="29"/>
      <c r="S485" s="29"/>
      <c r="T485" s="29"/>
      <c r="U485" s="29"/>
      <c r="V485" s="29"/>
      <c r="W485" s="29"/>
      <c r="X485" s="29"/>
      <c r="Y485" s="29"/>
      <c r="Z485" s="29"/>
      <c r="AA485" s="29"/>
      <c r="AB485" s="29"/>
      <c r="AC485" s="29"/>
      <c r="AD485" s="29"/>
      <c r="AE485" s="29"/>
      <c r="AF485" s="29"/>
      <c r="AG485" s="29"/>
      <c r="AH485" s="29"/>
      <c r="AI485" s="29"/>
      <c r="AJ485" s="29"/>
      <c r="AK485" s="29"/>
      <c r="AL485" s="29"/>
      <c r="AM485" s="51"/>
      <c r="AS485" s="61"/>
      <c r="AT485" s="38"/>
      <c r="AU485" s="62"/>
      <c r="AW485" s="145"/>
      <c r="AX485" s="38"/>
      <c r="AY485" s="38"/>
      <c r="AZ485" s="38"/>
      <c r="BA485" s="38"/>
      <c r="BB485" s="38"/>
      <c r="BC485" s="38"/>
      <c r="BD485" s="38"/>
      <c r="BE485" s="38"/>
      <c r="BF485" s="38"/>
      <c r="BG485" s="38"/>
      <c r="BH485" s="38"/>
      <c r="BI485" s="38"/>
      <c r="BJ485" s="38"/>
      <c r="BK485" s="38"/>
      <c r="BL485" s="38"/>
      <c r="BM485" s="38"/>
      <c r="BN485" s="38"/>
      <c r="BO485" s="38"/>
      <c r="BP485" s="38"/>
      <c r="BQ485" s="38"/>
      <c r="BR485" s="38"/>
      <c r="BS485" s="38"/>
      <c r="BT485" s="38"/>
      <c r="BU485" s="38"/>
      <c r="BV485" s="38"/>
      <c r="BW485" s="38"/>
      <c r="BX485" s="38"/>
      <c r="BY485" s="38"/>
      <c r="BZ485" s="146"/>
      <c r="CB485" s="427">
        <f t="shared" ref="CB485:CB487" si="1061">CG482+CG485</f>
        <v>0</v>
      </c>
      <c r="CC485" s="428">
        <f t="shared" ref="CC485:CC487" si="1062">CH482+CH485</f>
        <v>0</v>
      </c>
      <c r="CD485" s="428">
        <f t="shared" ref="CD485:CD487" si="1063">CI482+CI485</f>
        <v>0</v>
      </c>
      <c r="CE485" s="429">
        <f t="shared" ref="CE485:CE487" si="1064">CJ482+CJ485</f>
        <v>0</v>
      </c>
      <c r="CG485" s="430"/>
      <c r="CH485" s="9"/>
      <c r="CI485" s="9"/>
      <c r="CJ485" s="431"/>
    </row>
    <row r="486" spans="1:88" x14ac:dyDescent="0.35">
      <c r="A486" s="399">
        <f>COUNTIF(AT479:AT481,B486)</f>
        <v>0</v>
      </c>
      <c r="B486" s="308" t="str">
        <f>設定!$F$6</f>
        <v>マルチ</v>
      </c>
      <c r="C486" s="308" t="str">
        <f>IF(COUNTIF('PLAN-マルチ'!$AO$29:$AO$125,B486&amp;"_"&amp;A476&amp;"_"&amp;B476)&gt;0,"計画コード有",IF(COUNTIF('PLAN-マルチ'!$AO$29:$AO$125,B486&amp;"_"&amp;A476&amp;"_"&amp;B476)&gt;1,"ﾀﾞﾌﾞﾘ有","未反映"))</f>
        <v>未反映</v>
      </c>
      <c r="D486" s="445" t="s">
        <v>2377</v>
      </c>
      <c r="E486" s="2" t="str">
        <f>E480</f>
        <v>溶接1</v>
      </c>
      <c r="F486" s="6"/>
      <c r="G486" s="6"/>
      <c r="H486" s="27"/>
      <c r="I486" s="6"/>
      <c r="J486" s="33">
        <f t="shared" si="1057"/>
        <v>0</v>
      </c>
      <c r="K486" s="442">
        <f t="shared" ref="K486:K487" si="1065">CB486</f>
        <v>0</v>
      </c>
      <c r="L486" s="442">
        <f t="shared" si="1058"/>
        <v>0</v>
      </c>
      <c r="M486" s="442">
        <f t="shared" si="1059"/>
        <v>0</v>
      </c>
      <c r="N486" s="442">
        <f t="shared" si="1060"/>
        <v>0</v>
      </c>
      <c r="O486" s="30"/>
      <c r="P486" s="30"/>
      <c r="Q486" s="30"/>
      <c r="R486" s="30"/>
      <c r="S486" s="30"/>
      <c r="T486" s="30"/>
      <c r="U486" s="30"/>
      <c r="V486" s="30"/>
      <c r="W486" s="30"/>
      <c r="X486" s="30"/>
      <c r="Y486" s="30"/>
      <c r="Z486" s="30"/>
      <c r="AA486" s="30"/>
      <c r="AB486" s="30"/>
      <c r="AC486" s="30"/>
      <c r="AD486" s="30"/>
      <c r="AE486" s="30"/>
      <c r="AF486" s="30"/>
      <c r="AG486" s="30"/>
      <c r="AH486" s="30"/>
      <c r="AI486" s="30"/>
      <c r="AJ486" s="30"/>
      <c r="AK486" s="30"/>
      <c r="AL486" s="30"/>
      <c r="AM486" s="52"/>
      <c r="AS486" s="61"/>
      <c r="AT486" s="38"/>
      <c r="AU486" s="62"/>
      <c r="AW486" s="145"/>
      <c r="AX486" s="38"/>
      <c r="AY486" s="38"/>
      <c r="AZ486" s="38"/>
      <c r="BA486" s="38"/>
      <c r="BB486" s="38"/>
      <c r="BC486" s="38"/>
      <c r="BD486" s="38"/>
      <c r="BE486" s="38"/>
      <c r="BF486" s="38"/>
      <c r="BG486" s="38"/>
      <c r="BH486" s="38"/>
      <c r="BI486" s="38"/>
      <c r="BJ486" s="38"/>
      <c r="BK486" s="38"/>
      <c r="BL486" s="38"/>
      <c r="BM486" s="38"/>
      <c r="BN486" s="38"/>
      <c r="BO486" s="38"/>
      <c r="BP486" s="38"/>
      <c r="BQ486" s="38"/>
      <c r="BR486" s="38"/>
      <c r="BS486" s="38"/>
      <c r="BT486" s="38"/>
      <c r="BU486" s="38"/>
      <c r="BV486" s="38"/>
      <c r="BW486" s="38"/>
      <c r="BX486" s="38"/>
      <c r="BY486" s="38"/>
      <c r="BZ486" s="146"/>
      <c r="CB486" s="427">
        <f t="shared" si="1061"/>
        <v>0</v>
      </c>
      <c r="CC486" s="428">
        <f t="shared" si="1062"/>
        <v>0</v>
      </c>
      <c r="CD486" s="428">
        <f t="shared" si="1063"/>
        <v>0</v>
      </c>
      <c r="CE486" s="429">
        <f t="shared" si="1064"/>
        <v>0</v>
      </c>
      <c r="CG486" s="430"/>
      <c r="CH486" s="9"/>
      <c r="CI486" s="9"/>
      <c r="CJ486" s="431"/>
    </row>
    <row r="487" spans="1:88" x14ac:dyDescent="0.35">
      <c r="A487" s="399">
        <f>COUNTIF(AT479:AT481,B487)</f>
        <v>0</v>
      </c>
      <c r="B487" s="308" t="str">
        <f>設定!$F$7</f>
        <v>50号機</v>
      </c>
      <c r="C487" s="308" t="str">
        <f>IF(COUNTIF('PLAN-SUB'!$AO$6:$AO$87,B487&amp;"_"&amp;A476&amp;"_"&amp;B476)&gt;0,"計画コード有",IF(COUNTIF('PLAN-SUB'!$AO$6:$AO$87,B487&amp;"_"&amp;A476&amp;"_"&amp;B476)&gt;1,"ﾀﾞﾌﾞﾘ有","未反映"))</f>
        <v>未反映</v>
      </c>
      <c r="D487" s="7"/>
      <c r="E487" s="2" t="str">
        <f>E481</f>
        <v>マルチ</v>
      </c>
      <c r="F487" s="7"/>
      <c r="G487" s="7"/>
      <c r="H487" s="27"/>
      <c r="I487" s="7"/>
      <c r="J487" s="34">
        <f t="shared" si="1057"/>
        <v>0</v>
      </c>
      <c r="K487" s="443">
        <f t="shared" si="1065"/>
        <v>0</v>
      </c>
      <c r="L487" s="443">
        <f t="shared" si="1058"/>
        <v>0</v>
      </c>
      <c r="M487" s="443">
        <f t="shared" si="1059"/>
        <v>0</v>
      </c>
      <c r="N487" s="443">
        <f t="shared" si="1060"/>
        <v>0</v>
      </c>
      <c r="O487" s="31"/>
      <c r="P487" s="31"/>
      <c r="Q487" s="31"/>
      <c r="R487" s="31"/>
      <c r="S487" s="31"/>
      <c r="T487" s="31"/>
      <c r="U487" s="31"/>
      <c r="V487" s="31"/>
      <c r="W487" s="31"/>
      <c r="X487" s="31"/>
      <c r="Y487" s="31"/>
      <c r="Z487" s="31"/>
      <c r="AA487" s="31"/>
      <c r="AB487" s="31"/>
      <c r="AC487" s="31"/>
      <c r="AD487" s="31"/>
      <c r="AE487" s="31"/>
      <c r="AF487" s="31"/>
      <c r="AG487" s="31"/>
      <c r="AH487" s="31"/>
      <c r="AI487" s="31"/>
      <c r="AJ487" s="31"/>
      <c r="AK487" s="31"/>
      <c r="AL487" s="31"/>
      <c r="AM487" s="53"/>
      <c r="AS487" s="61"/>
      <c r="AT487" s="38"/>
      <c r="AU487" s="62"/>
      <c r="AW487" s="145"/>
      <c r="AX487" s="38"/>
      <c r="AY487" s="38"/>
      <c r="AZ487" s="38"/>
      <c r="BA487" s="38"/>
      <c r="BB487" s="38"/>
      <c r="BC487" s="38"/>
      <c r="BD487" s="38"/>
      <c r="BE487" s="38"/>
      <c r="BF487" s="38"/>
      <c r="BG487" s="38"/>
      <c r="BH487" s="38"/>
      <c r="BI487" s="38"/>
      <c r="BJ487" s="38"/>
      <c r="BK487" s="38"/>
      <c r="BL487" s="38"/>
      <c r="BM487" s="38"/>
      <c r="BN487" s="38"/>
      <c r="BO487" s="38"/>
      <c r="BP487" s="38"/>
      <c r="BQ487" s="38"/>
      <c r="BR487" s="38"/>
      <c r="BS487" s="38"/>
      <c r="BT487" s="38"/>
      <c r="BU487" s="38"/>
      <c r="BV487" s="38"/>
      <c r="BW487" s="38"/>
      <c r="BX487" s="38"/>
      <c r="BY487" s="38"/>
      <c r="BZ487" s="146"/>
      <c r="CB487" s="427">
        <f t="shared" si="1061"/>
        <v>0</v>
      </c>
      <c r="CC487" s="428">
        <f t="shared" si="1062"/>
        <v>0</v>
      </c>
      <c r="CD487" s="428">
        <f t="shared" si="1063"/>
        <v>0</v>
      </c>
      <c r="CE487" s="429">
        <f t="shared" si="1064"/>
        <v>0</v>
      </c>
      <c r="CG487" s="430"/>
      <c r="CH487" s="9"/>
      <c r="CI487" s="9"/>
      <c r="CJ487" s="431"/>
    </row>
    <row r="488" spans="1:88" x14ac:dyDescent="0.35">
      <c r="A488" s="399">
        <f>COUNTIF(AT479:AT481,B488)</f>
        <v>0</v>
      </c>
      <c r="B488" s="308" t="str">
        <f>設定!$F$8</f>
        <v>RF,S/A</v>
      </c>
      <c r="C488" s="308" t="str">
        <f>IF(COUNTIF('PLAN-SUB'!$AO$6:$AO$87,B488&amp;"_"&amp;A476&amp;"_"&amp;B476)&gt;0,"計画コード有",IF(COUNTIF('PLAN-SUB'!$AO$6:$AO$87,B488&amp;"_"&amp;A476&amp;"_"&amp;B476)&gt;1,"ﾀﾞﾌﾞﾘ有","未反映"))</f>
        <v>未反映</v>
      </c>
      <c r="D488" s="22" t="s">
        <v>2059</v>
      </c>
      <c r="E488" s="2" t="str">
        <f>E479</f>
        <v>MC</v>
      </c>
      <c r="F488" s="43">
        <f>F479</f>
        <v>0</v>
      </c>
      <c r="G488" s="28">
        <f>G479</f>
        <v>223</v>
      </c>
      <c r="H488" s="5"/>
      <c r="I488" s="5"/>
      <c r="J488" s="32">
        <f t="shared" ca="1" si="1057"/>
        <v>0</v>
      </c>
      <c r="K488" s="32">
        <f ca="1">K479+K482+K485</f>
        <v>0</v>
      </c>
      <c r="L488" s="32">
        <f ca="1">L479+L482+L485</f>
        <v>0</v>
      </c>
      <c r="M488" s="32">
        <f ca="1">M479+M482+M485</f>
        <v>0</v>
      </c>
      <c r="N488" s="32">
        <f ca="1">N479+N482+N485</f>
        <v>0</v>
      </c>
      <c r="O488" s="32">
        <f t="shared" ref="O488:AM488" ca="1" si="1066">O479+O482+O485</f>
        <v>0</v>
      </c>
      <c r="P488" s="32">
        <f t="shared" ca="1" si="1066"/>
        <v>0</v>
      </c>
      <c r="Q488" s="32">
        <f t="shared" ca="1" si="1066"/>
        <v>0</v>
      </c>
      <c r="R488" s="32">
        <f t="shared" ca="1" si="1066"/>
        <v>0</v>
      </c>
      <c r="S488" s="32">
        <f t="shared" ca="1" si="1066"/>
        <v>0</v>
      </c>
      <c r="T488" s="32">
        <f t="shared" ca="1" si="1066"/>
        <v>0</v>
      </c>
      <c r="U488" s="32">
        <f t="shared" ca="1" si="1066"/>
        <v>0</v>
      </c>
      <c r="V488" s="32">
        <f t="shared" ca="1" si="1066"/>
        <v>0</v>
      </c>
      <c r="W488" s="32">
        <f t="shared" ca="1" si="1066"/>
        <v>0</v>
      </c>
      <c r="X488" s="32">
        <f t="shared" ca="1" si="1066"/>
        <v>0</v>
      </c>
      <c r="Y488" s="32">
        <f t="shared" ca="1" si="1066"/>
        <v>0</v>
      </c>
      <c r="Z488" s="32">
        <f t="shared" ca="1" si="1066"/>
        <v>0</v>
      </c>
      <c r="AA488" s="32">
        <f t="shared" ca="1" si="1066"/>
        <v>0</v>
      </c>
      <c r="AB488" s="32">
        <f t="shared" ca="1" si="1066"/>
        <v>0</v>
      </c>
      <c r="AC488" s="32">
        <f t="shared" ca="1" si="1066"/>
        <v>0</v>
      </c>
      <c r="AD488" s="32">
        <f t="shared" ca="1" si="1066"/>
        <v>0</v>
      </c>
      <c r="AE488" s="32">
        <f t="shared" ca="1" si="1066"/>
        <v>0</v>
      </c>
      <c r="AF488" s="32">
        <f t="shared" ca="1" si="1066"/>
        <v>0</v>
      </c>
      <c r="AG488" s="32">
        <f t="shared" ca="1" si="1066"/>
        <v>0</v>
      </c>
      <c r="AH488" s="32">
        <f t="shared" ca="1" si="1066"/>
        <v>0</v>
      </c>
      <c r="AI488" s="32">
        <f t="shared" ca="1" si="1066"/>
        <v>0</v>
      </c>
      <c r="AJ488" s="32">
        <f t="shared" ca="1" si="1066"/>
        <v>0</v>
      </c>
      <c r="AK488" s="32">
        <f t="shared" ca="1" si="1066"/>
        <v>0</v>
      </c>
      <c r="AL488" s="32">
        <f t="shared" ca="1" si="1066"/>
        <v>0</v>
      </c>
      <c r="AM488" s="54">
        <f t="shared" ca="1" si="1066"/>
        <v>0</v>
      </c>
      <c r="AS488" s="97" t="str">
        <f>$E488&amp;"_"&amp;$A476&amp;"_"&amp;$B476</f>
        <v>MC_50100MLR D800XC_CBU</v>
      </c>
      <c r="AT488" s="97" t="str">
        <f t="shared" ref="AT488" si="1067">A480</f>
        <v>50100</v>
      </c>
      <c r="AU488" s="97" t="str">
        <f>A481</f>
        <v>MLR-D800</v>
      </c>
      <c r="AW488" s="147" t="str">
        <f>E488</f>
        <v>MC</v>
      </c>
      <c r="AX488" s="150">
        <f t="shared" ref="AX488:BG490" ca="1" si="1068">K488*$G488</f>
        <v>0</v>
      </c>
      <c r="AY488" s="150">
        <f t="shared" ca="1" si="1068"/>
        <v>0</v>
      </c>
      <c r="AZ488" s="150">
        <f t="shared" ca="1" si="1068"/>
        <v>0</v>
      </c>
      <c r="BA488" s="150">
        <f t="shared" ca="1" si="1068"/>
        <v>0</v>
      </c>
      <c r="BB488" s="150">
        <f t="shared" ca="1" si="1068"/>
        <v>0</v>
      </c>
      <c r="BC488" s="150">
        <f t="shared" ca="1" si="1068"/>
        <v>0</v>
      </c>
      <c r="BD488" s="150">
        <f t="shared" ca="1" si="1068"/>
        <v>0</v>
      </c>
      <c r="BE488" s="150">
        <f t="shared" ca="1" si="1068"/>
        <v>0</v>
      </c>
      <c r="BF488" s="150">
        <f t="shared" ca="1" si="1068"/>
        <v>0</v>
      </c>
      <c r="BG488" s="150">
        <f t="shared" ca="1" si="1068"/>
        <v>0</v>
      </c>
      <c r="BH488" s="150">
        <f t="shared" ref="BH488:BQ490" ca="1" si="1069">U488*$G488</f>
        <v>0</v>
      </c>
      <c r="BI488" s="150">
        <f t="shared" ca="1" si="1069"/>
        <v>0</v>
      </c>
      <c r="BJ488" s="150">
        <f t="shared" ca="1" si="1069"/>
        <v>0</v>
      </c>
      <c r="BK488" s="150">
        <f t="shared" ca="1" si="1069"/>
        <v>0</v>
      </c>
      <c r="BL488" s="150">
        <f t="shared" ca="1" si="1069"/>
        <v>0</v>
      </c>
      <c r="BM488" s="150">
        <f t="shared" ca="1" si="1069"/>
        <v>0</v>
      </c>
      <c r="BN488" s="150">
        <f t="shared" ca="1" si="1069"/>
        <v>0</v>
      </c>
      <c r="BO488" s="150">
        <f t="shared" ca="1" si="1069"/>
        <v>0</v>
      </c>
      <c r="BP488" s="150">
        <f t="shared" ca="1" si="1069"/>
        <v>0</v>
      </c>
      <c r="BQ488" s="150">
        <f t="shared" ca="1" si="1069"/>
        <v>0</v>
      </c>
      <c r="BR488" s="150">
        <f t="shared" ref="BR488:BZ490" ca="1" si="1070">AE488*$G488</f>
        <v>0</v>
      </c>
      <c r="BS488" s="150">
        <f t="shared" ca="1" si="1070"/>
        <v>0</v>
      </c>
      <c r="BT488" s="150">
        <f t="shared" ca="1" si="1070"/>
        <v>0</v>
      </c>
      <c r="BU488" s="150">
        <f t="shared" ca="1" si="1070"/>
        <v>0</v>
      </c>
      <c r="BV488" s="150">
        <f t="shared" ca="1" si="1070"/>
        <v>0</v>
      </c>
      <c r="BW488" s="150">
        <f t="shared" ca="1" si="1070"/>
        <v>0</v>
      </c>
      <c r="BX488" s="150">
        <f t="shared" ca="1" si="1070"/>
        <v>0</v>
      </c>
      <c r="BY488" s="150">
        <f t="shared" ca="1" si="1070"/>
        <v>0</v>
      </c>
      <c r="BZ488" s="151">
        <f t="shared" ca="1" si="1070"/>
        <v>0</v>
      </c>
      <c r="CB488" s="145"/>
      <c r="CC488" s="38"/>
      <c r="CD488" s="38"/>
      <c r="CE488" s="146"/>
      <c r="CG488" s="433">
        <v>0</v>
      </c>
      <c r="CH488" s="434">
        <v>0</v>
      </c>
      <c r="CI488" s="434">
        <v>0</v>
      </c>
      <c r="CJ488" s="435">
        <v>0</v>
      </c>
    </row>
    <row r="489" spans="1:88" x14ac:dyDescent="0.35">
      <c r="A489" s="399">
        <f>COUNTIF(AT479:AT481,B489)</f>
        <v>0</v>
      </c>
      <c r="B489" s="308" t="str">
        <f>設定!$F$9</f>
        <v>T/T</v>
      </c>
      <c r="C489" s="308" t="str">
        <f>IF(COUNTIF('PLAN-SUB'!$AO$6:$AO$87,B489&amp;"_"&amp;A476&amp;"_"&amp;B476)&gt;0,"計画コード有",IF(COUNTIF('PLAN-SUB'!$AO$6:$AO$87,B489&amp;"_"&amp;A476&amp;"_"&amp;B476)&gt;1,"ﾀﾞﾌﾞﾘ有","未反映"))</f>
        <v>未反映</v>
      </c>
      <c r="D489" s="6"/>
      <c r="E489" s="2" t="str">
        <f t="shared" ref="E489:G490" si="1071">E480</f>
        <v>溶接1</v>
      </c>
      <c r="F489" s="43">
        <f t="shared" si="1071"/>
        <v>0</v>
      </c>
      <c r="G489" s="28">
        <f t="shared" si="1071"/>
        <v>0</v>
      </c>
      <c r="H489" s="6"/>
      <c r="I489" s="6"/>
      <c r="J489" s="33">
        <f t="shared" ca="1" si="1057"/>
        <v>0</v>
      </c>
      <c r="K489" s="33">
        <f t="shared" ref="K489:AM489" ca="1" si="1072">K480+K483+K486</f>
        <v>0</v>
      </c>
      <c r="L489" s="33">
        <f t="shared" ca="1" si="1072"/>
        <v>0</v>
      </c>
      <c r="M489" s="33">
        <f t="shared" ca="1" si="1072"/>
        <v>0</v>
      </c>
      <c r="N489" s="33">
        <f t="shared" ca="1" si="1072"/>
        <v>0</v>
      </c>
      <c r="O489" s="33">
        <f t="shared" ca="1" si="1072"/>
        <v>0</v>
      </c>
      <c r="P489" s="33">
        <f t="shared" ca="1" si="1072"/>
        <v>0</v>
      </c>
      <c r="Q489" s="33">
        <f t="shared" ca="1" si="1072"/>
        <v>0</v>
      </c>
      <c r="R489" s="33">
        <f t="shared" ca="1" si="1072"/>
        <v>0</v>
      </c>
      <c r="S489" s="33">
        <f t="shared" ca="1" si="1072"/>
        <v>0</v>
      </c>
      <c r="T489" s="33">
        <f t="shared" ca="1" si="1072"/>
        <v>0</v>
      </c>
      <c r="U489" s="33">
        <f t="shared" ca="1" si="1072"/>
        <v>0</v>
      </c>
      <c r="V489" s="33">
        <f t="shared" ca="1" si="1072"/>
        <v>0</v>
      </c>
      <c r="W489" s="33">
        <f t="shared" ca="1" si="1072"/>
        <v>0</v>
      </c>
      <c r="X489" s="33">
        <f t="shared" ca="1" si="1072"/>
        <v>0</v>
      </c>
      <c r="Y489" s="33">
        <f t="shared" ca="1" si="1072"/>
        <v>0</v>
      </c>
      <c r="Z489" s="33">
        <f t="shared" ca="1" si="1072"/>
        <v>0</v>
      </c>
      <c r="AA489" s="33">
        <f t="shared" ca="1" si="1072"/>
        <v>0</v>
      </c>
      <c r="AB489" s="33">
        <f t="shared" ca="1" si="1072"/>
        <v>0</v>
      </c>
      <c r="AC489" s="33">
        <f t="shared" ca="1" si="1072"/>
        <v>0</v>
      </c>
      <c r="AD489" s="33">
        <f t="shared" ca="1" si="1072"/>
        <v>0</v>
      </c>
      <c r="AE489" s="33">
        <f t="shared" ca="1" si="1072"/>
        <v>0</v>
      </c>
      <c r="AF489" s="33">
        <f t="shared" ca="1" si="1072"/>
        <v>0</v>
      </c>
      <c r="AG489" s="33">
        <f t="shared" ca="1" si="1072"/>
        <v>0</v>
      </c>
      <c r="AH489" s="33">
        <f t="shared" ca="1" si="1072"/>
        <v>0</v>
      </c>
      <c r="AI489" s="33">
        <f t="shared" ca="1" si="1072"/>
        <v>0</v>
      </c>
      <c r="AJ489" s="33">
        <f t="shared" ca="1" si="1072"/>
        <v>0</v>
      </c>
      <c r="AK489" s="33">
        <f t="shared" ca="1" si="1072"/>
        <v>0</v>
      </c>
      <c r="AL489" s="33">
        <f t="shared" ca="1" si="1072"/>
        <v>0</v>
      </c>
      <c r="AM489" s="55">
        <f t="shared" ca="1" si="1072"/>
        <v>0</v>
      </c>
      <c r="AS489" s="98" t="str">
        <f>$E489&amp;"_"&amp;$A476&amp;"_"&amp;$B476</f>
        <v>溶接1_50100MLR D800XC_CBU</v>
      </c>
      <c r="AT489" s="98" t="str">
        <f t="shared" ref="AT489" si="1073">A480</f>
        <v>50100</v>
      </c>
      <c r="AU489" s="98" t="str">
        <f>A481</f>
        <v>MLR-D800</v>
      </c>
      <c r="AW489" s="148" t="str">
        <f>E489</f>
        <v>溶接1</v>
      </c>
      <c r="AX489" s="152">
        <f t="shared" ca="1" si="1068"/>
        <v>0</v>
      </c>
      <c r="AY489" s="152">
        <f t="shared" ca="1" si="1068"/>
        <v>0</v>
      </c>
      <c r="AZ489" s="152">
        <f t="shared" ca="1" si="1068"/>
        <v>0</v>
      </c>
      <c r="BA489" s="152">
        <f t="shared" ca="1" si="1068"/>
        <v>0</v>
      </c>
      <c r="BB489" s="152">
        <f t="shared" ca="1" si="1068"/>
        <v>0</v>
      </c>
      <c r="BC489" s="152">
        <f t="shared" ca="1" si="1068"/>
        <v>0</v>
      </c>
      <c r="BD489" s="152">
        <f t="shared" ca="1" si="1068"/>
        <v>0</v>
      </c>
      <c r="BE489" s="152">
        <f t="shared" ca="1" si="1068"/>
        <v>0</v>
      </c>
      <c r="BF489" s="152">
        <f t="shared" ca="1" si="1068"/>
        <v>0</v>
      </c>
      <c r="BG489" s="152">
        <f t="shared" ca="1" si="1068"/>
        <v>0</v>
      </c>
      <c r="BH489" s="152">
        <f t="shared" ca="1" si="1069"/>
        <v>0</v>
      </c>
      <c r="BI489" s="152">
        <f t="shared" ca="1" si="1069"/>
        <v>0</v>
      </c>
      <c r="BJ489" s="152">
        <f t="shared" ca="1" si="1069"/>
        <v>0</v>
      </c>
      <c r="BK489" s="152">
        <f t="shared" ca="1" si="1069"/>
        <v>0</v>
      </c>
      <c r="BL489" s="152">
        <f t="shared" ca="1" si="1069"/>
        <v>0</v>
      </c>
      <c r="BM489" s="152">
        <f t="shared" ca="1" si="1069"/>
        <v>0</v>
      </c>
      <c r="BN489" s="152">
        <f t="shared" ca="1" si="1069"/>
        <v>0</v>
      </c>
      <c r="BO489" s="152">
        <f t="shared" ca="1" si="1069"/>
        <v>0</v>
      </c>
      <c r="BP489" s="152">
        <f t="shared" ca="1" si="1069"/>
        <v>0</v>
      </c>
      <c r="BQ489" s="152">
        <f t="shared" ca="1" si="1069"/>
        <v>0</v>
      </c>
      <c r="BR489" s="152">
        <f t="shared" ca="1" si="1070"/>
        <v>0</v>
      </c>
      <c r="BS489" s="152">
        <f t="shared" ca="1" si="1070"/>
        <v>0</v>
      </c>
      <c r="BT489" s="152">
        <f t="shared" ca="1" si="1070"/>
        <v>0</v>
      </c>
      <c r="BU489" s="152">
        <f t="shared" ca="1" si="1070"/>
        <v>0</v>
      </c>
      <c r="BV489" s="152">
        <f t="shared" ca="1" si="1070"/>
        <v>0</v>
      </c>
      <c r="BW489" s="152">
        <f t="shared" ca="1" si="1070"/>
        <v>0</v>
      </c>
      <c r="BX489" s="152">
        <f t="shared" ca="1" si="1070"/>
        <v>0</v>
      </c>
      <c r="BY489" s="152">
        <f t="shared" ca="1" si="1070"/>
        <v>0</v>
      </c>
      <c r="BZ489" s="153">
        <f t="shared" ca="1" si="1070"/>
        <v>0</v>
      </c>
      <c r="CB489" s="145"/>
      <c r="CC489" s="38"/>
      <c r="CD489" s="38"/>
      <c r="CE489" s="146"/>
      <c r="CG489" s="433">
        <v>0</v>
      </c>
      <c r="CH489" s="434">
        <v>0</v>
      </c>
      <c r="CI489" s="434">
        <v>0</v>
      </c>
      <c r="CJ489" s="435">
        <v>0</v>
      </c>
    </row>
    <row r="490" spans="1:88" ht="15.5" thickBot="1" x14ac:dyDescent="0.4">
      <c r="A490" s="399">
        <f>COUNTIF(AT479:AT481,B490)</f>
        <v>0</v>
      </c>
      <c r="B490" s="309">
        <f>設定!$F$10</f>
        <v>0</v>
      </c>
      <c r="C490" s="309"/>
      <c r="D490" s="56"/>
      <c r="E490" s="2" t="str">
        <f t="shared" si="1071"/>
        <v>マルチ</v>
      </c>
      <c r="F490" s="57">
        <f t="shared" si="1071"/>
        <v>0</v>
      </c>
      <c r="G490" s="58">
        <f t="shared" si="1071"/>
        <v>0</v>
      </c>
      <c r="H490" s="56"/>
      <c r="I490" s="56"/>
      <c r="J490" s="59">
        <f t="shared" ca="1" si="1057"/>
        <v>0</v>
      </c>
      <c r="K490" s="59">
        <f t="shared" ref="K490:AM490" ca="1" si="1074">K481+K484+K487</f>
        <v>0</v>
      </c>
      <c r="L490" s="59">
        <f t="shared" ca="1" si="1074"/>
        <v>0</v>
      </c>
      <c r="M490" s="59">
        <f t="shared" ca="1" si="1074"/>
        <v>0</v>
      </c>
      <c r="N490" s="59">
        <f t="shared" ca="1" si="1074"/>
        <v>0</v>
      </c>
      <c r="O490" s="59">
        <f t="shared" ca="1" si="1074"/>
        <v>0</v>
      </c>
      <c r="P490" s="59">
        <f t="shared" ca="1" si="1074"/>
        <v>0</v>
      </c>
      <c r="Q490" s="59">
        <f t="shared" ca="1" si="1074"/>
        <v>0</v>
      </c>
      <c r="R490" s="59">
        <f t="shared" ca="1" si="1074"/>
        <v>0</v>
      </c>
      <c r="S490" s="59">
        <f t="shared" ca="1" si="1074"/>
        <v>0</v>
      </c>
      <c r="T490" s="59">
        <f t="shared" ca="1" si="1074"/>
        <v>0</v>
      </c>
      <c r="U490" s="59">
        <f t="shared" ca="1" si="1074"/>
        <v>0</v>
      </c>
      <c r="V490" s="59">
        <f t="shared" ca="1" si="1074"/>
        <v>0</v>
      </c>
      <c r="W490" s="59">
        <f t="shared" ca="1" si="1074"/>
        <v>0</v>
      </c>
      <c r="X490" s="59">
        <f t="shared" ca="1" si="1074"/>
        <v>0</v>
      </c>
      <c r="Y490" s="59">
        <f t="shared" ca="1" si="1074"/>
        <v>0</v>
      </c>
      <c r="Z490" s="59">
        <f t="shared" ca="1" si="1074"/>
        <v>0</v>
      </c>
      <c r="AA490" s="59">
        <f t="shared" ca="1" si="1074"/>
        <v>0</v>
      </c>
      <c r="AB490" s="59">
        <f t="shared" ca="1" si="1074"/>
        <v>0</v>
      </c>
      <c r="AC490" s="59">
        <f t="shared" ca="1" si="1074"/>
        <v>0</v>
      </c>
      <c r="AD490" s="59">
        <f t="shared" ca="1" si="1074"/>
        <v>0</v>
      </c>
      <c r="AE490" s="59">
        <f t="shared" ca="1" si="1074"/>
        <v>0</v>
      </c>
      <c r="AF490" s="59">
        <f t="shared" ca="1" si="1074"/>
        <v>0</v>
      </c>
      <c r="AG490" s="59">
        <f t="shared" ca="1" si="1074"/>
        <v>0</v>
      </c>
      <c r="AH490" s="59">
        <f t="shared" ca="1" si="1074"/>
        <v>0</v>
      </c>
      <c r="AI490" s="59">
        <f t="shared" ca="1" si="1074"/>
        <v>0</v>
      </c>
      <c r="AJ490" s="59">
        <f t="shared" ca="1" si="1074"/>
        <v>0</v>
      </c>
      <c r="AK490" s="59">
        <f t="shared" ca="1" si="1074"/>
        <v>0</v>
      </c>
      <c r="AL490" s="59">
        <f t="shared" ca="1" si="1074"/>
        <v>0</v>
      </c>
      <c r="AM490" s="60">
        <f t="shared" ca="1" si="1074"/>
        <v>0</v>
      </c>
      <c r="AS490" s="99" t="str">
        <f>$E490&amp;"_"&amp;$A476&amp;"_"&amp;$B476</f>
        <v>マルチ_50100MLR D800XC_CBU</v>
      </c>
      <c r="AT490" s="99" t="str">
        <f t="shared" ref="AT490" si="1075">A480</f>
        <v>50100</v>
      </c>
      <c r="AU490" s="99" t="str">
        <f>A481</f>
        <v>MLR-D800</v>
      </c>
      <c r="AW490" s="149" t="str">
        <f>E490</f>
        <v>マルチ</v>
      </c>
      <c r="AX490" s="154">
        <f t="shared" ca="1" si="1068"/>
        <v>0</v>
      </c>
      <c r="AY490" s="154">
        <f t="shared" ca="1" si="1068"/>
        <v>0</v>
      </c>
      <c r="AZ490" s="154">
        <f t="shared" ca="1" si="1068"/>
        <v>0</v>
      </c>
      <c r="BA490" s="154">
        <f t="shared" ca="1" si="1068"/>
        <v>0</v>
      </c>
      <c r="BB490" s="154">
        <f t="shared" ca="1" si="1068"/>
        <v>0</v>
      </c>
      <c r="BC490" s="154">
        <f t="shared" ca="1" si="1068"/>
        <v>0</v>
      </c>
      <c r="BD490" s="154">
        <f t="shared" ca="1" si="1068"/>
        <v>0</v>
      </c>
      <c r="BE490" s="154">
        <f t="shared" ca="1" si="1068"/>
        <v>0</v>
      </c>
      <c r="BF490" s="154">
        <f t="shared" ca="1" si="1068"/>
        <v>0</v>
      </c>
      <c r="BG490" s="154">
        <f t="shared" ca="1" si="1068"/>
        <v>0</v>
      </c>
      <c r="BH490" s="154">
        <f t="shared" ca="1" si="1069"/>
        <v>0</v>
      </c>
      <c r="BI490" s="154">
        <f t="shared" ca="1" si="1069"/>
        <v>0</v>
      </c>
      <c r="BJ490" s="154">
        <f t="shared" ca="1" si="1069"/>
        <v>0</v>
      </c>
      <c r="BK490" s="154">
        <f t="shared" ca="1" si="1069"/>
        <v>0</v>
      </c>
      <c r="BL490" s="154">
        <f t="shared" ca="1" si="1069"/>
        <v>0</v>
      </c>
      <c r="BM490" s="154">
        <f t="shared" ca="1" si="1069"/>
        <v>0</v>
      </c>
      <c r="BN490" s="154">
        <f t="shared" ca="1" si="1069"/>
        <v>0</v>
      </c>
      <c r="BO490" s="154">
        <f t="shared" ca="1" si="1069"/>
        <v>0</v>
      </c>
      <c r="BP490" s="154">
        <f t="shared" ca="1" si="1069"/>
        <v>0</v>
      </c>
      <c r="BQ490" s="154">
        <f t="shared" ca="1" si="1069"/>
        <v>0</v>
      </c>
      <c r="BR490" s="154">
        <f t="shared" ca="1" si="1070"/>
        <v>0</v>
      </c>
      <c r="BS490" s="154">
        <f t="shared" ca="1" si="1070"/>
        <v>0</v>
      </c>
      <c r="BT490" s="154">
        <f t="shared" ca="1" si="1070"/>
        <v>0</v>
      </c>
      <c r="BU490" s="154">
        <f t="shared" ca="1" si="1070"/>
        <v>0</v>
      </c>
      <c r="BV490" s="154">
        <f t="shared" ca="1" si="1070"/>
        <v>0</v>
      </c>
      <c r="BW490" s="154">
        <f t="shared" ca="1" si="1070"/>
        <v>0</v>
      </c>
      <c r="BX490" s="154">
        <f t="shared" ca="1" si="1070"/>
        <v>0</v>
      </c>
      <c r="BY490" s="154">
        <f t="shared" ca="1" si="1070"/>
        <v>0</v>
      </c>
      <c r="BZ490" s="155">
        <f t="shared" ca="1" si="1070"/>
        <v>0</v>
      </c>
      <c r="CB490" s="422"/>
      <c r="CC490" s="423"/>
      <c r="CD490" s="423"/>
      <c r="CE490" s="424"/>
      <c r="CG490" s="436">
        <v>0</v>
      </c>
      <c r="CH490" s="437">
        <v>0</v>
      </c>
      <c r="CI490" s="437">
        <v>0</v>
      </c>
      <c r="CJ490" s="438">
        <v>0</v>
      </c>
    </row>
    <row r="491" spans="1:88" x14ac:dyDescent="0.35">
      <c r="A491" s="46" t="s">
        <v>2360</v>
      </c>
      <c r="B491" s="47" t="s">
        <v>2081</v>
      </c>
      <c r="C491" s="101"/>
      <c r="D491" s="128"/>
      <c r="E491" s="129"/>
      <c r="F491" s="129" t="s">
        <v>2130</v>
      </c>
      <c r="G491" s="130" t="str">
        <f>IF($B491="CKD","CKD",_xlfn.XLOOKUP($A491,AF所要量!$AF$4:$AF$1001,AF所要量!$AG$4:$AG$1001,"",,))</f>
        <v/>
      </c>
      <c r="H491" s="131"/>
      <c r="I491" s="132">
        <f>SUM(K491:N491)</f>
        <v>0</v>
      </c>
      <c r="J491" s="132">
        <f>SUM(O491:AM491)</f>
        <v>0</v>
      </c>
      <c r="K491" s="439">
        <f>CB491</f>
        <v>0</v>
      </c>
      <c r="L491" s="439">
        <f t="shared" ref="L491:L492" si="1076">CC491</f>
        <v>0</v>
      </c>
      <c r="M491" s="439">
        <f t="shared" ref="M491:M492" si="1077">CD491</f>
        <v>0</v>
      </c>
      <c r="N491" s="439">
        <f t="shared" ref="N491:N492" si="1078">CE491</f>
        <v>0</v>
      </c>
      <c r="O491" s="132">
        <f>SUMIF(AF所要量!$AK$4:$AK$1001,$AS491,AF所要量!E$4:E$1001)</f>
        <v>0</v>
      </c>
      <c r="P491" s="132">
        <f>SUMIF(AF所要量!$AK$4:$AK$1001,$AS491,AF所要量!F$4:F$1001)</f>
        <v>0</v>
      </c>
      <c r="Q491" s="132">
        <f>SUMIF(AF所要量!$AK$4:$AK$1001,$AS491,AF所要量!G$4:G$1001)</f>
        <v>0</v>
      </c>
      <c r="R491" s="132">
        <f>SUMIF(AF所要量!$AK$4:$AK$1001,$AS491,AF所要量!H$4:H$1001)</f>
        <v>0</v>
      </c>
      <c r="S491" s="132">
        <f>SUMIF(AF所要量!$AK$4:$AK$1001,$AS491,AF所要量!I$4:I$1001)</f>
        <v>0</v>
      </c>
      <c r="T491" s="132">
        <f>SUMIF(AF所要量!$AK$4:$AK$1001,$AS491,AF所要量!J$4:J$1001)</f>
        <v>0</v>
      </c>
      <c r="U491" s="132">
        <f>SUMIF(AF所要量!$AK$4:$AK$1001,$AS491,AF所要量!K$4:K$1001)</f>
        <v>0</v>
      </c>
      <c r="V491" s="132">
        <f>SUMIF(AF所要量!$AK$4:$AK$1001,$AS491,AF所要量!L$4:L$1001)</f>
        <v>0</v>
      </c>
      <c r="W491" s="132">
        <f>SUMIF(AF所要量!$AK$4:$AK$1001,$AS491,AF所要量!M$4:M$1001)</f>
        <v>0</v>
      </c>
      <c r="X491" s="132">
        <f>SUMIF(AF所要量!$AK$4:$AK$1001,$AS491,AF所要量!N$4:N$1001)</f>
        <v>0</v>
      </c>
      <c r="Y491" s="132">
        <f>SUMIF(AF所要量!$AK$4:$AK$1001,$AS491,AF所要量!O$4:O$1001)</f>
        <v>0</v>
      </c>
      <c r="Z491" s="132">
        <f>SUMIF(AF所要量!$AK$4:$AK$1001,$AS491,AF所要量!P$4:P$1001)</f>
        <v>0</v>
      </c>
      <c r="AA491" s="132">
        <f>SUMIF(AF所要量!$AK$4:$AK$1001,$AS491,AF所要量!Q$4:Q$1001)</f>
        <v>0</v>
      </c>
      <c r="AB491" s="132">
        <f>SUMIF(AF所要量!$AK$4:$AK$1001,$AS491,AF所要量!R$4:R$1001)</f>
        <v>0</v>
      </c>
      <c r="AC491" s="132">
        <f>SUMIF(AF所要量!$AK$4:$AK$1001,$AS491,AF所要量!S$4:S$1001)</f>
        <v>0</v>
      </c>
      <c r="AD491" s="132">
        <f>SUMIF(AF所要量!$AK$4:$AK$1001,$AS491,AF所要量!T$4:T$1001)</f>
        <v>0</v>
      </c>
      <c r="AE491" s="132">
        <f>SUMIF(AF所要量!$AK$4:$AK$1001,$AS491,AF所要量!U$4:U$1001)</f>
        <v>0</v>
      </c>
      <c r="AF491" s="132">
        <f>SUMIF(AF所要量!$AK$4:$AK$1001,$AS491,AF所要量!V$4:V$1001)</f>
        <v>0</v>
      </c>
      <c r="AG491" s="132">
        <f>SUMIF(AF所要量!$AK$4:$AK$1001,$AS491,AF所要量!W$4:W$1001)</f>
        <v>0</v>
      </c>
      <c r="AH491" s="132">
        <f>SUMIF(AF所要量!$AK$4:$AK$1001,$AS491,AF所要量!X$4:X$1001)</f>
        <v>0</v>
      </c>
      <c r="AI491" s="132">
        <f>SUMIF(AF所要量!$AK$4:$AK$1001,$AS491,AF所要量!Y$4:Y$1001)</f>
        <v>0</v>
      </c>
      <c r="AJ491" s="132">
        <f>SUMIF(AF所要量!$AK$4:$AK$1001,$AS491,AF所要量!Z$4:Z$1001)</f>
        <v>0</v>
      </c>
      <c r="AK491" s="132">
        <f>SUMIF(AF所要量!$AK$4:$AK$1001,$AS491,AF所要量!AA$4:AA$1001)</f>
        <v>0</v>
      </c>
      <c r="AL491" s="132">
        <f>SUMIF(AF所要量!$AK$4:$AK$1001,$AS491,AF所要量!AB$4:AB$1001)</f>
        <v>0</v>
      </c>
      <c r="AM491" s="133">
        <f>SUMIF(AF所要量!$AK$4:$AK$1001,$AS491,AF所要量!AC$4:AC$1001)</f>
        <v>0</v>
      </c>
      <c r="AS491" s="2" t="str">
        <f>$A491&amp;"_"&amp;$B491</f>
        <v>50100MLR Y800XC_CBU</v>
      </c>
      <c r="AT491" s="96"/>
      <c r="AU491" s="63"/>
      <c r="AW491" s="142"/>
      <c r="AX491" s="143"/>
      <c r="AY491" s="143"/>
      <c r="AZ491" s="143"/>
      <c r="BA491" s="143"/>
      <c r="BB491" s="143"/>
      <c r="BC491" s="143"/>
      <c r="BD491" s="143"/>
      <c r="BE491" s="143"/>
      <c r="BF491" s="143"/>
      <c r="BG491" s="143"/>
      <c r="BH491" s="143"/>
      <c r="BI491" s="143"/>
      <c r="BJ491" s="143"/>
      <c r="BK491" s="143"/>
      <c r="BL491" s="143"/>
      <c r="BM491" s="143"/>
      <c r="BN491" s="143"/>
      <c r="BO491" s="143"/>
      <c r="BP491" s="143"/>
      <c r="BQ491" s="143"/>
      <c r="BR491" s="143"/>
      <c r="BS491" s="143"/>
      <c r="BT491" s="143"/>
      <c r="BU491" s="143"/>
      <c r="BV491" s="143"/>
      <c r="BW491" s="143"/>
      <c r="BX491" s="143"/>
      <c r="BY491" s="143"/>
      <c r="BZ491" s="144"/>
      <c r="CB491" s="425">
        <f t="shared" ref="CB491:CB492" si="1079">CG491</f>
        <v>0</v>
      </c>
      <c r="CC491" s="271">
        <f t="shared" ref="CC491:CC492" si="1080">CH491</f>
        <v>0</v>
      </c>
      <c r="CD491" s="271">
        <f t="shared" ref="CD491:CD492" si="1081">CI491</f>
        <v>0</v>
      </c>
      <c r="CE491" s="272">
        <f t="shared" ref="CE491:CE492" si="1082">CJ491</f>
        <v>0</v>
      </c>
      <c r="CG491" s="418">
        <v>0</v>
      </c>
      <c r="CH491" s="416">
        <v>0</v>
      </c>
      <c r="CI491" s="416">
        <v>0</v>
      </c>
      <c r="CJ491" s="419">
        <v>0</v>
      </c>
    </row>
    <row r="492" spans="1:88" x14ac:dyDescent="0.35">
      <c r="A492" s="119"/>
      <c r="B492" s="6"/>
      <c r="C492" s="120"/>
      <c r="D492" s="134"/>
      <c r="E492" s="135"/>
      <c r="F492" s="135"/>
      <c r="G492" s="136" t="str">
        <f>IF(B491="CKD","","SP")</f>
        <v>SP</v>
      </c>
      <c r="H492" s="137"/>
      <c r="I492" s="138">
        <f>SUM(K492:N492)</f>
        <v>0</v>
      </c>
      <c r="J492" s="138">
        <f>SUM(O492:AM492)</f>
        <v>0</v>
      </c>
      <c r="K492" s="440">
        <f t="shared" ref="K492" si="1083">CB492</f>
        <v>0</v>
      </c>
      <c r="L492" s="440">
        <f t="shared" si="1076"/>
        <v>0</v>
      </c>
      <c r="M492" s="440">
        <f t="shared" si="1077"/>
        <v>0</v>
      </c>
      <c r="N492" s="440">
        <f t="shared" si="1078"/>
        <v>0</v>
      </c>
      <c r="O492" s="138">
        <f>SUMIF(SP所要量!$AU$4:$AU$1001,$AS492,SP所要量!O$4:O$1001)</f>
        <v>0</v>
      </c>
      <c r="P492" s="138">
        <f>SUMIF(SP所要量!$AU$4:$AU$1001,$AS492,SP所要量!P$4:P$1001)</f>
        <v>0</v>
      </c>
      <c r="Q492" s="138">
        <f>SUMIF(SP所要量!$AU$4:$AU$1001,$AS492,SP所要量!Q$4:Q$1001)</f>
        <v>0</v>
      </c>
      <c r="R492" s="138">
        <f>SUMIF(SP所要量!$AU$4:$AU$1001,$AS492,SP所要量!R$4:R$1001)</f>
        <v>0</v>
      </c>
      <c r="S492" s="138">
        <f>SUMIF(SP所要量!$AU$4:$AU$1001,$AS492,SP所要量!S$4:S$1001)</f>
        <v>0</v>
      </c>
      <c r="T492" s="138">
        <f>SUMIF(SP所要量!$AU$4:$AU$1001,$AS492,SP所要量!T$4:T$1001)</f>
        <v>0</v>
      </c>
      <c r="U492" s="138">
        <f>SUMIF(SP所要量!$AU$4:$AU$1001,$AS492,SP所要量!U$4:U$1001)</f>
        <v>0</v>
      </c>
      <c r="V492" s="138">
        <f>SUMIF(SP所要量!$AU$4:$AU$1001,$AS492,SP所要量!V$4:V$1001)</f>
        <v>0</v>
      </c>
      <c r="W492" s="138">
        <f>SUMIF(SP所要量!$AU$4:$AU$1001,$AS492,SP所要量!W$4:W$1001)</f>
        <v>0</v>
      </c>
      <c r="X492" s="138">
        <f>SUMIF(SP所要量!$AU$4:$AU$1001,$AS492,SP所要量!X$4:X$1001)</f>
        <v>0</v>
      </c>
      <c r="Y492" s="138">
        <f>SUMIF(SP所要量!$AU$4:$AU$1001,$AS492,SP所要量!Y$4:Y$1001)</f>
        <v>0</v>
      </c>
      <c r="Z492" s="138">
        <f>SUMIF(SP所要量!$AU$4:$AU$1001,$AS492,SP所要量!Z$4:Z$1001)</f>
        <v>0</v>
      </c>
      <c r="AA492" s="138">
        <f>SUMIF(SP所要量!$AU$4:$AU$1001,$AS492,SP所要量!AA$4:AA$1001)</f>
        <v>0</v>
      </c>
      <c r="AB492" s="138">
        <f>SUMIF(SP所要量!$AU$4:$AU$1001,$AS492,SP所要量!AB$4:AB$1001)</f>
        <v>0</v>
      </c>
      <c r="AC492" s="138">
        <f>SUMIF(SP所要量!$AU$4:$AU$1001,$AS492,SP所要量!AC$4:AC$1001)</f>
        <v>0</v>
      </c>
      <c r="AD492" s="138">
        <f>SUMIF(SP所要量!$AU$4:$AU$1001,$AS492,SP所要量!AD$4:AD$1001)</f>
        <v>0</v>
      </c>
      <c r="AE492" s="138">
        <f>SUMIF(SP所要量!$AU$4:$AU$1001,$AS492,SP所要量!AE$4:AE$1001)</f>
        <v>0</v>
      </c>
      <c r="AF492" s="138">
        <f>SUMIF(SP所要量!$AU$4:$AU$1001,$AS492,SP所要量!AF$4:AF$1001)</f>
        <v>0</v>
      </c>
      <c r="AG492" s="138">
        <f>SUMIF(SP所要量!$AU$4:$AU$1001,$AS492,SP所要量!AG$4:AG$1001)</f>
        <v>0</v>
      </c>
      <c r="AH492" s="138">
        <f>SUMIF(SP所要量!$AU$4:$AU$1001,$AS492,SP所要量!AH$4:AH$1001)</f>
        <v>0</v>
      </c>
      <c r="AI492" s="138">
        <f>SUMIF(SP所要量!$AU$4:$AU$1001,$AS492,SP所要量!AI$4:AI$1001)</f>
        <v>0</v>
      </c>
      <c r="AJ492" s="138">
        <f>SUMIF(SP所要量!$AU$4:$AU$1001,$AS492,SP所要量!AJ$4:AJ$1001)</f>
        <v>0</v>
      </c>
      <c r="AK492" s="138">
        <f>SUMIF(SP所要量!$AU$4:$AU$1001,$AS492,SP所要量!AK$4:AK$1001)</f>
        <v>0</v>
      </c>
      <c r="AL492" s="138">
        <f>SUMIF(SP所要量!$AU$4:$AU$1001,$AS492,SP所要量!AL$4:AL$1001)</f>
        <v>0</v>
      </c>
      <c r="AM492" s="139">
        <f>SUMIF(SP所要量!$AU$4:$AU$1001,$AS492,SP所要量!AM$4:AM$1001)</f>
        <v>0</v>
      </c>
      <c r="AS492" s="2" t="str">
        <f>IF($B491="CKD",0,$A491&amp;"_"&amp;"SP")</f>
        <v>50100MLR Y800XC_SP</v>
      </c>
      <c r="AT492" s="38"/>
      <c r="AU492" s="62"/>
      <c r="AW492" s="145"/>
      <c r="AX492" s="38"/>
      <c r="AY492" s="38"/>
      <c r="AZ492" s="38"/>
      <c r="BA492" s="38"/>
      <c r="BB492" s="38"/>
      <c r="BC492" s="38"/>
      <c r="BD492" s="38"/>
      <c r="BE492" s="38"/>
      <c r="BF492" s="38"/>
      <c r="BG492" s="38"/>
      <c r="BH492" s="38"/>
      <c r="BI492" s="38"/>
      <c r="BJ492" s="38"/>
      <c r="BK492" s="38"/>
      <c r="BL492" s="38"/>
      <c r="BM492" s="38"/>
      <c r="BN492" s="38"/>
      <c r="BO492" s="38"/>
      <c r="BP492" s="38"/>
      <c r="BQ492" s="38"/>
      <c r="BR492" s="38"/>
      <c r="BS492" s="38"/>
      <c r="BT492" s="38"/>
      <c r="BU492" s="38"/>
      <c r="BV492" s="38"/>
      <c r="BW492" s="38"/>
      <c r="BX492" s="38"/>
      <c r="BY492" s="38"/>
      <c r="BZ492" s="146"/>
      <c r="CB492" s="426">
        <f t="shared" si="1079"/>
        <v>0</v>
      </c>
      <c r="CC492" s="273">
        <f t="shared" si="1080"/>
        <v>0</v>
      </c>
      <c r="CD492" s="273">
        <f t="shared" si="1081"/>
        <v>0</v>
      </c>
      <c r="CE492" s="274">
        <f t="shared" si="1082"/>
        <v>0</v>
      </c>
      <c r="CG492" s="420">
        <v>0</v>
      </c>
      <c r="CH492" s="417">
        <v>0</v>
      </c>
      <c r="CI492" s="417">
        <v>0</v>
      </c>
      <c r="CJ492" s="421">
        <v>0</v>
      </c>
    </row>
    <row r="493" spans="1:88" x14ac:dyDescent="0.35">
      <c r="A493" s="119"/>
      <c r="B493" s="6"/>
      <c r="C493" s="120"/>
      <c r="D493" s="121"/>
      <c r="E493" s="115"/>
      <c r="F493" s="115"/>
      <c r="G493" s="116" t="s">
        <v>2131</v>
      </c>
      <c r="H493" s="117"/>
      <c r="I493" s="113">
        <f>SUM(K493:N493)</f>
        <v>0</v>
      </c>
      <c r="J493" s="126">
        <f>SUM(O493:AM493)</f>
        <v>0</v>
      </c>
      <c r="K493" s="113">
        <f t="shared" ref="K493:AM493" si="1084">SUM(K491:K492)</f>
        <v>0</v>
      </c>
      <c r="L493" s="113">
        <f t="shared" si="1084"/>
        <v>0</v>
      </c>
      <c r="M493" s="113">
        <f t="shared" si="1084"/>
        <v>0</v>
      </c>
      <c r="N493" s="113">
        <f t="shared" si="1084"/>
        <v>0</v>
      </c>
      <c r="O493" s="122">
        <f t="shared" si="1084"/>
        <v>0</v>
      </c>
      <c r="P493" s="113">
        <f t="shared" si="1084"/>
        <v>0</v>
      </c>
      <c r="Q493" s="113">
        <f t="shared" si="1084"/>
        <v>0</v>
      </c>
      <c r="R493" s="113">
        <f t="shared" si="1084"/>
        <v>0</v>
      </c>
      <c r="S493" s="113">
        <f t="shared" si="1084"/>
        <v>0</v>
      </c>
      <c r="T493" s="113">
        <f t="shared" si="1084"/>
        <v>0</v>
      </c>
      <c r="U493" s="113">
        <f t="shared" si="1084"/>
        <v>0</v>
      </c>
      <c r="V493" s="113">
        <f t="shared" si="1084"/>
        <v>0</v>
      </c>
      <c r="W493" s="113">
        <f t="shared" si="1084"/>
        <v>0</v>
      </c>
      <c r="X493" s="113">
        <f t="shared" si="1084"/>
        <v>0</v>
      </c>
      <c r="Y493" s="113">
        <f t="shared" si="1084"/>
        <v>0</v>
      </c>
      <c r="Z493" s="113">
        <f t="shared" si="1084"/>
        <v>0</v>
      </c>
      <c r="AA493" s="113">
        <f t="shared" si="1084"/>
        <v>0</v>
      </c>
      <c r="AB493" s="113">
        <f t="shared" si="1084"/>
        <v>0</v>
      </c>
      <c r="AC493" s="113">
        <f t="shared" si="1084"/>
        <v>0</v>
      </c>
      <c r="AD493" s="113">
        <f t="shared" si="1084"/>
        <v>0</v>
      </c>
      <c r="AE493" s="113">
        <f t="shared" si="1084"/>
        <v>0</v>
      </c>
      <c r="AF493" s="113">
        <f t="shared" si="1084"/>
        <v>0</v>
      </c>
      <c r="AG493" s="113">
        <f t="shared" si="1084"/>
        <v>0</v>
      </c>
      <c r="AH493" s="113">
        <f t="shared" si="1084"/>
        <v>0</v>
      </c>
      <c r="AI493" s="113">
        <f t="shared" si="1084"/>
        <v>0</v>
      </c>
      <c r="AJ493" s="113">
        <f t="shared" si="1084"/>
        <v>0</v>
      </c>
      <c r="AK493" s="113">
        <f t="shared" si="1084"/>
        <v>0</v>
      </c>
      <c r="AL493" s="113">
        <f t="shared" si="1084"/>
        <v>0</v>
      </c>
      <c r="AM493" s="118">
        <f t="shared" si="1084"/>
        <v>0</v>
      </c>
      <c r="AS493" s="61"/>
      <c r="AT493" s="38"/>
      <c r="AU493" s="62"/>
      <c r="AW493" s="145"/>
      <c r="AX493" s="38"/>
      <c r="AY493" s="38"/>
      <c r="AZ493" s="38"/>
      <c r="BA493" s="38"/>
      <c r="BB493" s="38"/>
      <c r="BC493" s="38"/>
      <c r="BD493" s="38"/>
      <c r="BE493" s="38"/>
      <c r="BF493" s="38"/>
      <c r="BG493" s="38"/>
      <c r="BH493" s="38"/>
      <c r="BI493" s="38"/>
      <c r="BJ493" s="38"/>
      <c r="BK493" s="38"/>
      <c r="BL493" s="38"/>
      <c r="BM493" s="38"/>
      <c r="BN493" s="38"/>
      <c r="BO493" s="38"/>
      <c r="BP493" s="38"/>
      <c r="BQ493" s="38"/>
      <c r="BR493" s="38"/>
      <c r="BS493" s="38"/>
      <c r="BT493" s="38"/>
      <c r="BU493" s="38"/>
      <c r="BV493" s="38"/>
      <c r="BW493" s="38"/>
      <c r="BX493" s="38"/>
      <c r="BY493" s="38"/>
      <c r="BZ493" s="146"/>
      <c r="CB493" s="145"/>
      <c r="CC493" s="38"/>
      <c r="CD493" s="38"/>
      <c r="CE493" s="146"/>
      <c r="CG493" s="433">
        <v>0</v>
      </c>
      <c r="CH493" s="434">
        <v>0</v>
      </c>
      <c r="CI493" s="434">
        <v>0</v>
      </c>
      <c r="CJ493" s="435">
        <v>0</v>
      </c>
    </row>
    <row r="494" spans="1:88" x14ac:dyDescent="0.35">
      <c r="A494" s="48" t="s">
        <v>2088</v>
      </c>
      <c r="B494" s="6"/>
      <c r="C494" s="6"/>
      <c r="D494" s="22" t="s">
        <v>2058</v>
      </c>
      <c r="E494" s="304" t="s">
        <v>20</v>
      </c>
      <c r="F494" s="42"/>
      <c r="G494" s="25">
        <v>223</v>
      </c>
      <c r="H494" s="21" t="s">
        <v>2052</v>
      </c>
      <c r="I494" s="26">
        <v>2</v>
      </c>
      <c r="J494" s="24">
        <f t="shared" ref="J494:J496" ca="1" si="1085">SUM(K494:AM494)</f>
        <v>0</v>
      </c>
      <c r="K494" s="24">
        <f t="shared" ref="K494:AM494" ca="1" si="1086">IF(AND($H494="優先L",$I494&gt;0),OFFSET(K493,0,$I494),0)</f>
        <v>0</v>
      </c>
      <c r="L494" s="24">
        <f t="shared" ca="1" si="1086"/>
        <v>0</v>
      </c>
      <c r="M494" s="24">
        <f t="shared" ca="1" si="1086"/>
        <v>0</v>
      </c>
      <c r="N494" s="24">
        <f t="shared" ca="1" si="1086"/>
        <v>0</v>
      </c>
      <c r="O494" s="24">
        <f t="shared" ca="1" si="1086"/>
        <v>0</v>
      </c>
      <c r="P494" s="24">
        <f t="shared" ca="1" si="1086"/>
        <v>0</v>
      </c>
      <c r="Q494" s="24">
        <f t="shared" ca="1" si="1086"/>
        <v>0</v>
      </c>
      <c r="R494" s="24">
        <f t="shared" ca="1" si="1086"/>
        <v>0</v>
      </c>
      <c r="S494" s="24">
        <f t="shared" ca="1" si="1086"/>
        <v>0</v>
      </c>
      <c r="T494" s="24">
        <f t="shared" ca="1" si="1086"/>
        <v>0</v>
      </c>
      <c r="U494" s="24">
        <f t="shared" ca="1" si="1086"/>
        <v>0</v>
      </c>
      <c r="V494" s="24">
        <f t="shared" ca="1" si="1086"/>
        <v>0</v>
      </c>
      <c r="W494" s="24">
        <f t="shared" ca="1" si="1086"/>
        <v>0</v>
      </c>
      <c r="X494" s="24">
        <f t="shared" ca="1" si="1086"/>
        <v>0</v>
      </c>
      <c r="Y494" s="24">
        <f t="shared" ca="1" si="1086"/>
        <v>0</v>
      </c>
      <c r="Z494" s="24">
        <f t="shared" ca="1" si="1086"/>
        <v>0</v>
      </c>
      <c r="AA494" s="24">
        <f t="shared" ca="1" si="1086"/>
        <v>0</v>
      </c>
      <c r="AB494" s="24">
        <f t="shared" ca="1" si="1086"/>
        <v>0</v>
      </c>
      <c r="AC494" s="24">
        <f t="shared" ca="1" si="1086"/>
        <v>0</v>
      </c>
      <c r="AD494" s="24">
        <f t="shared" ca="1" si="1086"/>
        <v>0</v>
      </c>
      <c r="AE494" s="24">
        <f t="shared" ca="1" si="1086"/>
        <v>0</v>
      </c>
      <c r="AF494" s="24">
        <f t="shared" ca="1" si="1086"/>
        <v>0</v>
      </c>
      <c r="AG494" s="24">
        <f t="shared" ca="1" si="1086"/>
        <v>0</v>
      </c>
      <c r="AH494" s="24">
        <f t="shared" ca="1" si="1086"/>
        <v>0</v>
      </c>
      <c r="AI494" s="24">
        <f t="shared" ca="1" si="1086"/>
        <v>0</v>
      </c>
      <c r="AJ494" s="24">
        <f t="shared" ca="1" si="1086"/>
        <v>0</v>
      </c>
      <c r="AK494" s="24">
        <f t="shared" ca="1" si="1086"/>
        <v>0</v>
      </c>
      <c r="AL494" s="24">
        <f t="shared" ca="1" si="1086"/>
        <v>0</v>
      </c>
      <c r="AM494" s="49">
        <f t="shared" ca="1" si="1086"/>
        <v>0</v>
      </c>
      <c r="AS494" s="61"/>
      <c r="AT494" s="5" t="str">
        <f t="shared" ref="AT494:AT556" si="1087">IF(G494&gt;0,E494,"")</f>
        <v>MC</v>
      </c>
      <c r="AU494" s="62"/>
      <c r="AW494" s="145"/>
      <c r="AX494" s="38"/>
      <c r="AY494" s="38"/>
      <c r="AZ494" s="38"/>
      <c r="BA494" s="38"/>
      <c r="BB494" s="38"/>
      <c r="BC494" s="38"/>
      <c r="BD494" s="38"/>
      <c r="BE494" s="38"/>
      <c r="BF494" s="38"/>
      <c r="BG494" s="38"/>
      <c r="BH494" s="38"/>
      <c r="BI494" s="38"/>
      <c r="BJ494" s="38"/>
      <c r="BK494" s="38"/>
      <c r="BL494" s="38"/>
      <c r="BM494" s="38"/>
      <c r="BN494" s="38"/>
      <c r="BO494" s="38"/>
      <c r="BP494" s="38"/>
      <c r="BQ494" s="38"/>
      <c r="BR494" s="38"/>
      <c r="BS494" s="38"/>
      <c r="BT494" s="38"/>
      <c r="BU494" s="38"/>
      <c r="BV494" s="38"/>
      <c r="BW494" s="38"/>
      <c r="BX494" s="38"/>
      <c r="BY494" s="38"/>
      <c r="BZ494" s="146"/>
      <c r="CB494" s="145"/>
      <c r="CC494" s="38"/>
      <c r="CD494" s="38"/>
      <c r="CE494" s="146"/>
      <c r="CG494" s="433">
        <v>0</v>
      </c>
      <c r="CH494" s="434">
        <v>0</v>
      </c>
      <c r="CI494" s="434">
        <v>0</v>
      </c>
      <c r="CJ494" s="435">
        <v>0</v>
      </c>
    </row>
    <row r="495" spans="1:88" x14ac:dyDescent="0.35">
      <c r="A495" s="50" t="str">
        <f>MID(A491,1,5)</f>
        <v>50100</v>
      </c>
      <c r="B495" s="6"/>
      <c r="C495" s="6"/>
      <c r="D495" s="6"/>
      <c r="E495" s="304" t="s">
        <v>78</v>
      </c>
      <c r="F495" s="42"/>
      <c r="G495" s="25"/>
      <c r="H495" s="21"/>
      <c r="I495" s="26"/>
      <c r="J495" s="24">
        <f t="shared" ca="1" si="1085"/>
        <v>0</v>
      </c>
      <c r="K495" s="24">
        <f ca="1">IF(AND($H495="優先L",$I495&gt;0),OFFSET(K493,0,$I495),0)</f>
        <v>0</v>
      </c>
      <c r="L495" s="24">
        <f t="shared" ref="L495:AM495" ca="1" si="1088">IF(AND($H495="優先L",$I495&gt;0),OFFSET(L493,0,$I495),0)</f>
        <v>0</v>
      </c>
      <c r="M495" s="24">
        <f t="shared" ca="1" si="1088"/>
        <v>0</v>
      </c>
      <c r="N495" s="24">
        <f t="shared" ca="1" si="1088"/>
        <v>0</v>
      </c>
      <c r="O495" s="24">
        <f t="shared" ca="1" si="1088"/>
        <v>0</v>
      </c>
      <c r="P495" s="24">
        <f t="shared" ca="1" si="1088"/>
        <v>0</v>
      </c>
      <c r="Q495" s="24">
        <f t="shared" ca="1" si="1088"/>
        <v>0</v>
      </c>
      <c r="R495" s="24">
        <f t="shared" ca="1" si="1088"/>
        <v>0</v>
      </c>
      <c r="S495" s="24">
        <f t="shared" ca="1" si="1088"/>
        <v>0</v>
      </c>
      <c r="T495" s="24">
        <f t="shared" ca="1" si="1088"/>
        <v>0</v>
      </c>
      <c r="U495" s="24">
        <f t="shared" ca="1" si="1088"/>
        <v>0</v>
      </c>
      <c r="V495" s="24">
        <f t="shared" ca="1" si="1088"/>
        <v>0</v>
      </c>
      <c r="W495" s="24">
        <f t="shared" ca="1" si="1088"/>
        <v>0</v>
      </c>
      <c r="X495" s="24">
        <f t="shared" ca="1" si="1088"/>
        <v>0</v>
      </c>
      <c r="Y495" s="24">
        <f t="shared" ca="1" si="1088"/>
        <v>0</v>
      </c>
      <c r="Z495" s="24">
        <f t="shared" ca="1" si="1088"/>
        <v>0</v>
      </c>
      <c r="AA495" s="24">
        <f t="shared" ca="1" si="1088"/>
        <v>0</v>
      </c>
      <c r="AB495" s="24">
        <f t="shared" ca="1" si="1088"/>
        <v>0</v>
      </c>
      <c r="AC495" s="24">
        <f t="shared" ca="1" si="1088"/>
        <v>0</v>
      </c>
      <c r="AD495" s="24">
        <f t="shared" ca="1" si="1088"/>
        <v>0</v>
      </c>
      <c r="AE495" s="24">
        <f t="shared" ca="1" si="1088"/>
        <v>0</v>
      </c>
      <c r="AF495" s="24">
        <f t="shared" ca="1" si="1088"/>
        <v>0</v>
      </c>
      <c r="AG495" s="24">
        <f t="shared" ca="1" si="1088"/>
        <v>0</v>
      </c>
      <c r="AH495" s="24">
        <f t="shared" ca="1" si="1088"/>
        <v>0</v>
      </c>
      <c r="AI495" s="24">
        <f t="shared" ca="1" si="1088"/>
        <v>0</v>
      </c>
      <c r="AJ495" s="24">
        <f t="shared" ca="1" si="1088"/>
        <v>0</v>
      </c>
      <c r="AK495" s="24">
        <f t="shared" ca="1" si="1088"/>
        <v>0</v>
      </c>
      <c r="AL495" s="24">
        <f t="shared" ca="1" si="1088"/>
        <v>0</v>
      </c>
      <c r="AM495" s="49">
        <f t="shared" ca="1" si="1088"/>
        <v>0</v>
      </c>
      <c r="AS495" s="61"/>
      <c r="AT495" s="6" t="str">
        <f t="shared" si="1087"/>
        <v/>
      </c>
      <c r="AU495" s="62"/>
      <c r="AW495" s="145"/>
      <c r="AX495" s="38"/>
      <c r="AY495" s="38"/>
      <c r="AZ495" s="38"/>
      <c r="BA495" s="38"/>
      <c r="BB495" s="38"/>
      <c r="BC495" s="38"/>
      <c r="BD495" s="38"/>
      <c r="BE495" s="38"/>
      <c r="BF495" s="38"/>
      <c r="BG495" s="38"/>
      <c r="BH495" s="38"/>
      <c r="BI495" s="38"/>
      <c r="BJ495" s="38"/>
      <c r="BK495" s="38"/>
      <c r="BL495" s="38"/>
      <c r="BM495" s="38"/>
      <c r="BN495" s="38"/>
      <c r="BO495" s="38"/>
      <c r="BP495" s="38"/>
      <c r="BQ495" s="38"/>
      <c r="BR495" s="38"/>
      <c r="BS495" s="38"/>
      <c r="BT495" s="38"/>
      <c r="BU495" s="38"/>
      <c r="BV495" s="38"/>
      <c r="BW495" s="38"/>
      <c r="BX495" s="38"/>
      <c r="BY495" s="38"/>
      <c r="BZ495" s="146"/>
      <c r="CB495" s="145"/>
      <c r="CC495" s="38"/>
      <c r="CD495" s="38"/>
      <c r="CE495" s="146"/>
      <c r="CG495" s="433">
        <v>0</v>
      </c>
      <c r="CH495" s="434">
        <v>0</v>
      </c>
      <c r="CI495" s="434">
        <v>0</v>
      </c>
      <c r="CJ495" s="435">
        <v>0</v>
      </c>
    </row>
    <row r="496" spans="1:88" x14ac:dyDescent="0.35">
      <c r="A496" s="50" t="str">
        <f>MID(A491,6,3)&amp;"-"&amp;MID(A491,10,4)</f>
        <v>MLR-Y800</v>
      </c>
      <c r="B496" s="6"/>
      <c r="C496" s="6"/>
      <c r="D496" s="7"/>
      <c r="E496" s="304" t="s">
        <v>79</v>
      </c>
      <c r="F496" s="42"/>
      <c r="G496" s="25"/>
      <c r="H496" s="21"/>
      <c r="I496" s="26"/>
      <c r="J496" s="24">
        <f t="shared" ca="1" si="1085"/>
        <v>0</v>
      </c>
      <c r="K496" s="24">
        <f ca="1">IF(AND($H496="優先L",$I496&gt;0),OFFSET(K493,0,$I496),0)</f>
        <v>0</v>
      </c>
      <c r="L496" s="24">
        <f t="shared" ref="L496:AM496" ca="1" si="1089">IF(AND($H496="優先L",$I496&gt;0),OFFSET(L493,0,$I496),0)</f>
        <v>0</v>
      </c>
      <c r="M496" s="24">
        <f t="shared" ca="1" si="1089"/>
        <v>0</v>
      </c>
      <c r="N496" s="24">
        <f t="shared" ca="1" si="1089"/>
        <v>0</v>
      </c>
      <c r="O496" s="24">
        <f t="shared" ca="1" si="1089"/>
        <v>0</v>
      </c>
      <c r="P496" s="24">
        <f t="shared" ca="1" si="1089"/>
        <v>0</v>
      </c>
      <c r="Q496" s="24">
        <f t="shared" ca="1" si="1089"/>
        <v>0</v>
      </c>
      <c r="R496" s="24">
        <f t="shared" ca="1" si="1089"/>
        <v>0</v>
      </c>
      <c r="S496" s="24">
        <f t="shared" ca="1" si="1089"/>
        <v>0</v>
      </c>
      <c r="T496" s="24">
        <f t="shared" ca="1" si="1089"/>
        <v>0</v>
      </c>
      <c r="U496" s="24">
        <f t="shared" ca="1" si="1089"/>
        <v>0</v>
      </c>
      <c r="V496" s="24">
        <f t="shared" ca="1" si="1089"/>
        <v>0</v>
      </c>
      <c r="W496" s="24">
        <f t="shared" ca="1" si="1089"/>
        <v>0</v>
      </c>
      <c r="X496" s="24">
        <f t="shared" ca="1" si="1089"/>
        <v>0</v>
      </c>
      <c r="Y496" s="24">
        <f t="shared" ca="1" si="1089"/>
        <v>0</v>
      </c>
      <c r="Z496" s="24">
        <f t="shared" ca="1" si="1089"/>
        <v>0</v>
      </c>
      <c r="AA496" s="24">
        <f t="shared" ca="1" si="1089"/>
        <v>0</v>
      </c>
      <c r="AB496" s="24">
        <f t="shared" ca="1" si="1089"/>
        <v>0</v>
      </c>
      <c r="AC496" s="24">
        <f t="shared" ca="1" si="1089"/>
        <v>0</v>
      </c>
      <c r="AD496" s="24">
        <f t="shared" ca="1" si="1089"/>
        <v>0</v>
      </c>
      <c r="AE496" s="24">
        <f t="shared" ca="1" si="1089"/>
        <v>0</v>
      </c>
      <c r="AF496" s="24">
        <f t="shared" ca="1" si="1089"/>
        <v>0</v>
      </c>
      <c r="AG496" s="24">
        <f t="shared" ca="1" si="1089"/>
        <v>0</v>
      </c>
      <c r="AH496" s="24">
        <f t="shared" ca="1" si="1089"/>
        <v>0</v>
      </c>
      <c r="AI496" s="24">
        <f t="shared" ca="1" si="1089"/>
        <v>0</v>
      </c>
      <c r="AJ496" s="24">
        <f t="shared" ca="1" si="1089"/>
        <v>0</v>
      </c>
      <c r="AK496" s="24">
        <f t="shared" ca="1" si="1089"/>
        <v>0</v>
      </c>
      <c r="AL496" s="24">
        <f t="shared" ca="1" si="1089"/>
        <v>0</v>
      </c>
      <c r="AM496" s="49">
        <f t="shared" ca="1" si="1089"/>
        <v>0</v>
      </c>
      <c r="AS496" s="61"/>
      <c r="AT496" s="7" t="str">
        <f t="shared" si="1087"/>
        <v/>
      </c>
      <c r="AU496" s="62"/>
      <c r="AW496" s="145"/>
      <c r="AX496" s="38"/>
      <c r="AY496" s="38"/>
      <c r="AZ496" s="38"/>
      <c r="BA496" s="38"/>
      <c r="BB496" s="38"/>
      <c r="BC496" s="38"/>
      <c r="BD496" s="38"/>
      <c r="BE496" s="38"/>
      <c r="BF496" s="38"/>
      <c r="BG496" s="38"/>
      <c r="BH496" s="38"/>
      <c r="BI496" s="38"/>
      <c r="BJ496" s="38"/>
      <c r="BK496" s="38"/>
      <c r="BL496" s="38"/>
      <c r="BM496" s="38"/>
      <c r="BN496" s="38"/>
      <c r="BO496" s="38"/>
      <c r="BP496" s="38"/>
      <c r="BQ496" s="38"/>
      <c r="BR496" s="38"/>
      <c r="BS496" s="38"/>
      <c r="BT496" s="38"/>
      <c r="BU496" s="38"/>
      <c r="BV496" s="38"/>
      <c r="BW496" s="38"/>
      <c r="BX496" s="38"/>
      <c r="BY496" s="38"/>
      <c r="BZ496" s="146"/>
      <c r="CB496" s="145"/>
      <c r="CC496" s="38"/>
      <c r="CD496" s="38"/>
      <c r="CE496" s="146"/>
      <c r="CG496" s="433">
        <v>0</v>
      </c>
      <c r="CH496" s="434">
        <v>0</v>
      </c>
      <c r="CI496" s="434">
        <v>0</v>
      </c>
      <c r="CJ496" s="435">
        <v>0</v>
      </c>
    </row>
    <row r="497" spans="1:88" x14ac:dyDescent="0.35">
      <c r="A497" s="48"/>
      <c r="B497" s="6"/>
      <c r="C497" s="6"/>
      <c r="D497" s="22" t="s">
        <v>2132</v>
      </c>
      <c r="E497" s="2" t="str">
        <f>E494</f>
        <v>MC</v>
      </c>
      <c r="F497" s="5"/>
      <c r="G497" s="5"/>
      <c r="H497" s="27" t="s">
        <v>2055</v>
      </c>
      <c r="I497" s="5"/>
      <c r="J497" s="550">
        <f>SUM(K497:AM499)</f>
        <v>0</v>
      </c>
      <c r="K497" s="29"/>
      <c r="L497" s="29"/>
      <c r="M497" s="29"/>
      <c r="N497" s="29"/>
      <c r="O497" s="29"/>
      <c r="P497" s="29"/>
      <c r="Q497" s="29"/>
      <c r="R497" s="29"/>
      <c r="S497" s="29"/>
      <c r="T497" s="29"/>
      <c r="U497" s="29"/>
      <c r="V497" s="29"/>
      <c r="W497" s="29"/>
      <c r="X497" s="29"/>
      <c r="Y497" s="29"/>
      <c r="Z497" s="29"/>
      <c r="AA497" s="29"/>
      <c r="AB497" s="29"/>
      <c r="AC497" s="29"/>
      <c r="AD497" s="29"/>
      <c r="AE497" s="29"/>
      <c r="AF497" s="29"/>
      <c r="AG497" s="29"/>
      <c r="AH497" s="29"/>
      <c r="AI497" s="29"/>
      <c r="AJ497" s="29"/>
      <c r="AK497" s="29"/>
      <c r="AL497" s="29"/>
      <c r="AM497" s="51"/>
      <c r="AS497" s="61"/>
      <c r="AT497" s="38"/>
      <c r="AU497" s="62"/>
      <c r="AW497" s="145"/>
      <c r="AX497" s="38"/>
      <c r="AY497" s="38"/>
      <c r="AZ497" s="38"/>
      <c r="BA497" s="38"/>
      <c r="BB497" s="38"/>
      <c r="BC497" s="38"/>
      <c r="BD497" s="38"/>
      <c r="BE497" s="38"/>
      <c r="BF497" s="38"/>
      <c r="BG497" s="38"/>
      <c r="BH497" s="38"/>
      <c r="BI497" s="38"/>
      <c r="BJ497" s="38"/>
      <c r="BK497" s="38"/>
      <c r="BL497" s="38"/>
      <c r="BM497" s="38"/>
      <c r="BN497" s="38"/>
      <c r="BO497" s="38"/>
      <c r="BP497" s="38"/>
      <c r="BQ497" s="38"/>
      <c r="BR497" s="38"/>
      <c r="BS497" s="38"/>
      <c r="BT497" s="38"/>
      <c r="BU497" s="38"/>
      <c r="BV497" s="38"/>
      <c r="BW497" s="38"/>
      <c r="BX497" s="38"/>
      <c r="BY497" s="38"/>
      <c r="BZ497" s="146"/>
      <c r="CB497" s="145"/>
      <c r="CC497" s="38"/>
      <c r="CD497" s="38"/>
      <c r="CE497" s="146"/>
      <c r="CG497" s="430"/>
      <c r="CH497" s="9"/>
      <c r="CI497" s="9"/>
      <c r="CJ497" s="431"/>
    </row>
    <row r="498" spans="1:88" x14ac:dyDescent="0.35">
      <c r="A498" s="48"/>
      <c r="B498" s="7"/>
      <c r="C498" s="7"/>
      <c r="D498" s="444" t="s">
        <v>2376</v>
      </c>
      <c r="E498" s="2" t="str">
        <f>E495</f>
        <v>溶接1</v>
      </c>
      <c r="F498" s="6"/>
      <c r="G498" s="6"/>
      <c r="H498" s="27"/>
      <c r="I498" s="6"/>
      <c r="J498" s="551"/>
      <c r="K498" s="30"/>
      <c r="L498" s="30"/>
      <c r="M498" s="30"/>
      <c r="N498" s="30"/>
      <c r="O498" s="30"/>
      <c r="P498" s="30"/>
      <c r="Q498" s="30"/>
      <c r="R498" s="30"/>
      <c r="S498" s="30"/>
      <c r="T498" s="30"/>
      <c r="U498" s="30"/>
      <c r="V498" s="30"/>
      <c r="W498" s="30"/>
      <c r="X498" s="30"/>
      <c r="Y498" s="30"/>
      <c r="Z498" s="30"/>
      <c r="AA498" s="30"/>
      <c r="AB498" s="30"/>
      <c r="AC498" s="30"/>
      <c r="AD498" s="30"/>
      <c r="AE498" s="30"/>
      <c r="AF498" s="30"/>
      <c r="AG498" s="30"/>
      <c r="AH498" s="30"/>
      <c r="AI498" s="30"/>
      <c r="AJ498" s="30"/>
      <c r="AK498" s="30"/>
      <c r="AL498" s="30"/>
      <c r="AM498" s="52"/>
      <c r="AS498" s="61"/>
      <c r="AT498" s="38"/>
      <c r="AU498" s="62"/>
      <c r="AW498" s="145"/>
      <c r="AX498" s="38"/>
      <c r="AY498" s="38"/>
      <c r="AZ498" s="38"/>
      <c r="BA498" s="38"/>
      <c r="BB498" s="38"/>
      <c r="BC498" s="38"/>
      <c r="BD498" s="38"/>
      <c r="BE498" s="38"/>
      <c r="BF498" s="38"/>
      <c r="BG498" s="38"/>
      <c r="BH498" s="38"/>
      <c r="BI498" s="38"/>
      <c r="BJ498" s="38"/>
      <c r="BK498" s="38"/>
      <c r="BL498" s="38"/>
      <c r="BM498" s="38"/>
      <c r="BN498" s="38"/>
      <c r="BO498" s="38"/>
      <c r="BP498" s="38"/>
      <c r="BQ498" s="38"/>
      <c r="BR498" s="38"/>
      <c r="BS498" s="38"/>
      <c r="BT498" s="38"/>
      <c r="BU498" s="38"/>
      <c r="BV498" s="38"/>
      <c r="BW498" s="38"/>
      <c r="BX498" s="38"/>
      <c r="BY498" s="38"/>
      <c r="BZ498" s="146"/>
      <c r="CB498" s="145"/>
      <c r="CC498" s="38"/>
      <c r="CD498" s="38"/>
      <c r="CE498" s="146"/>
      <c r="CG498" s="430"/>
      <c r="CH498" s="9"/>
      <c r="CI498" s="9"/>
      <c r="CJ498" s="431"/>
    </row>
    <row r="499" spans="1:88" x14ac:dyDescent="0.35">
      <c r="A499" s="399">
        <f>COUNTIF(AT494:AT496,B499)</f>
        <v>1</v>
      </c>
      <c r="B499" s="308" t="str">
        <f>設定!$F$4</f>
        <v>MC</v>
      </c>
      <c r="C499" s="308" t="str">
        <f>IF(COUNTIF('PLAN-MC'!$AO$6:$AO$117,B499&amp;"_"&amp;A491&amp;"_"&amp;B491)&gt;0,"計画コード有",IF(COUNTIF('PLAN-MC'!$AO$6:$AO$117,B499&amp;"_"&amp;A491&amp;"_"&amp;B491)&gt;1,"ﾀﾞﾌﾞﾘ有","未反映"))</f>
        <v>計画コード有</v>
      </c>
      <c r="D499" s="7"/>
      <c r="E499" s="2" t="str">
        <f>E496</f>
        <v>マルチ</v>
      </c>
      <c r="F499" s="7"/>
      <c r="G499" s="7"/>
      <c r="H499" s="27"/>
      <c r="I499" s="7"/>
      <c r="J499" s="552"/>
      <c r="K499" s="31"/>
      <c r="L499" s="31"/>
      <c r="M499" s="31"/>
      <c r="N499" s="31"/>
      <c r="O499" s="31"/>
      <c r="P499" s="31"/>
      <c r="Q499" s="31"/>
      <c r="R499" s="31"/>
      <c r="S499" s="31"/>
      <c r="T499" s="31"/>
      <c r="U499" s="31"/>
      <c r="V499" s="31"/>
      <c r="W499" s="31"/>
      <c r="X499" s="31"/>
      <c r="Y499" s="31"/>
      <c r="Z499" s="31"/>
      <c r="AA499" s="31"/>
      <c r="AB499" s="31"/>
      <c r="AC499" s="31"/>
      <c r="AD499" s="31"/>
      <c r="AE499" s="31"/>
      <c r="AF499" s="31"/>
      <c r="AG499" s="31"/>
      <c r="AH499" s="31"/>
      <c r="AI499" s="31"/>
      <c r="AJ499" s="31"/>
      <c r="AK499" s="31"/>
      <c r="AL499" s="31"/>
      <c r="AM499" s="53"/>
      <c r="AS499" s="61"/>
      <c r="AT499" s="38"/>
      <c r="AU499" s="62"/>
      <c r="AW499" s="145"/>
      <c r="AX499" s="38"/>
      <c r="AY499" s="38"/>
      <c r="AZ499" s="38"/>
      <c r="BA499" s="38"/>
      <c r="BB499" s="38"/>
      <c r="BC499" s="38"/>
      <c r="BD499" s="38"/>
      <c r="BE499" s="38"/>
      <c r="BF499" s="38"/>
      <c r="BG499" s="38"/>
      <c r="BH499" s="38"/>
      <c r="BI499" s="38"/>
      <c r="BJ499" s="38"/>
      <c r="BK499" s="38"/>
      <c r="BL499" s="38"/>
      <c r="BM499" s="38"/>
      <c r="BN499" s="38"/>
      <c r="BO499" s="38"/>
      <c r="BP499" s="38"/>
      <c r="BQ499" s="38"/>
      <c r="BR499" s="38"/>
      <c r="BS499" s="38"/>
      <c r="BT499" s="38"/>
      <c r="BU499" s="38"/>
      <c r="BV499" s="38"/>
      <c r="BW499" s="38"/>
      <c r="BX499" s="38"/>
      <c r="BY499" s="38"/>
      <c r="BZ499" s="146"/>
      <c r="CB499" s="145"/>
      <c r="CC499" s="38"/>
      <c r="CD499" s="38"/>
      <c r="CE499" s="146"/>
      <c r="CG499" s="430"/>
      <c r="CH499" s="9"/>
      <c r="CI499" s="9"/>
      <c r="CJ499" s="431"/>
    </row>
    <row r="500" spans="1:88" x14ac:dyDescent="0.35">
      <c r="A500" s="399">
        <f>COUNTIF(AT494:AT496,B500)</f>
        <v>0</v>
      </c>
      <c r="B500" s="308" t="str">
        <f>設定!$F$5</f>
        <v>溶接1</v>
      </c>
      <c r="C500" s="308" t="str">
        <f>IF(COUNTIF('PLAN-溶接1'!$AO$6:$AO$108,B500&amp;"_"&amp;A491&amp;"_"&amp;B491)&gt;0,"計画コード有",IF(COUNTIF('PLAN-溶接1'!$AO$6:$AO$108,B500&amp;"_"&amp;A491&amp;"_"&amp;B491)&gt;1,"ﾀﾞﾌﾞﾘ有","未反映"))</f>
        <v>未反映</v>
      </c>
      <c r="D500" s="22" t="s">
        <v>2133</v>
      </c>
      <c r="E500" s="2" t="str">
        <f>E494</f>
        <v>MC</v>
      </c>
      <c r="F500" s="5"/>
      <c r="G500" s="5"/>
      <c r="H500" s="27" t="s">
        <v>2055</v>
      </c>
      <c r="I500" s="5"/>
      <c r="J500" s="32">
        <f t="shared" ref="J500:J505" si="1090">SUM(K500:AM500)</f>
        <v>0</v>
      </c>
      <c r="K500" s="441">
        <f>CB500</f>
        <v>0</v>
      </c>
      <c r="L500" s="441">
        <f t="shared" ref="L500:L502" si="1091">CC500</f>
        <v>0</v>
      </c>
      <c r="M500" s="441">
        <f t="shared" ref="M500:M502" si="1092">CD500</f>
        <v>0</v>
      </c>
      <c r="N500" s="441">
        <f t="shared" ref="N500:N502" si="1093">CE500</f>
        <v>0</v>
      </c>
      <c r="O500" s="29"/>
      <c r="P500" s="29"/>
      <c r="Q500" s="29"/>
      <c r="R500" s="29"/>
      <c r="S500" s="29"/>
      <c r="T500" s="29"/>
      <c r="U500" s="29"/>
      <c r="V500" s="29"/>
      <c r="W500" s="29"/>
      <c r="X500" s="29"/>
      <c r="Y500" s="29"/>
      <c r="Z500" s="29"/>
      <c r="AA500" s="29"/>
      <c r="AB500" s="29"/>
      <c r="AC500" s="29"/>
      <c r="AD500" s="29"/>
      <c r="AE500" s="29"/>
      <c r="AF500" s="29"/>
      <c r="AG500" s="29"/>
      <c r="AH500" s="29"/>
      <c r="AI500" s="29"/>
      <c r="AJ500" s="29"/>
      <c r="AK500" s="29"/>
      <c r="AL500" s="29"/>
      <c r="AM500" s="51"/>
      <c r="AS500" s="61"/>
      <c r="AT500" s="38"/>
      <c r="AU500" s="62"/>
      <c r="AW500" s="145"/>
      <c r="AX500" s="38"/>
      <c r="AY500" s="38"/>
      <c r="AZ500" s="38"/>
      <c r="BA500" s="38"/>
      <c r="BB500" s="38"/>
      <c r="BC500" s="38"/>
      <c r="BD500" s="38"/>
      <c r="BE500" s="38"/>
      <c r="BF500" s="38"/>
      <c r="BG500" s="38"/>
      <c r="BH500" s="38"/>
      <c r="BI500" s="38"/>
      <c r="BJ500" s="38"/>
      <c r="BK500" s="38"/>
      <c r="BL500" s="38"/>
      <c r="BM500" s="38"/>
      <c r="BN500" s="38"/>
      <c r="BO500" s="38"/>
      <c r="BP500" s="38"/>
      <c r="BQ500" s="38"/>
      <c r="BR500" s="38"/>
      <c r="BS500" s="38"/>
      <c r="BT500" s="38"/>
      <c r="BU500" s="38"/>
      <c r="BV500" s="38"/>
      <c r="BW500" s="38"/>
      <c r="BX500" s="38"/>
      <c r="BY500" s="38"/>
      <c r="BZ500" s="146"/>
      <c r="CB500" s="427">
        <f t="shared" ref="CB500:CB502" si="1094">CG497+CG500</f>
        <v>0</v>
      </c>
      <c r="CC500" s="428">
        <f t="shared" ref="CC500:CC502" si="1095">CH497+CH500</f>
        <v>0</v>
      </c>
      <c r="CD500" s="428">
        <f t="shared" ref="CD500:CD502" si="1096">CI497+CI500</f>
        <v>0</v>
      </c>
      <c r="CE500" s="429">
        <f t="shared" ref="CE500:CE502" si="1097">CJ497+CJ500</f>
        <v>0</v>
      </c>
      <c r="CG500" s="430"/>
      <c r="CH500" s="9"/>
      <c r="CI500" s="9"/>
      <c r="CJ500" s="431"/>
    </row>
    <row r="501" spans="1:88" x14ac:dyDescent="0.35">
      <c r="A501" s="399">
        <f>COUNTIF(AT494:AT496,B501)</f>
        <v>0</v>
      </c>
      <c r="B501" s="308" t="str">
        <f>設定!$F$6</f>
        <v>マルチ</v>
      </c>
      <c r="C501" s="308" t="str">
        <f>IF(COUNTIF('PLAN-マルチ'!$AO$29:$AO$125,B501&amp;"_"&amp;A491&amp;"_"&amp;B491)&gt;0,"計画コード有",IF(COUNTIF('PLAN-マルチ'!$AO$29:$AO$125,B501&amp;"_"&amp;A491&amp;"_"&amp;B491)&gt;1,"ﾀﾞﾌﾞﾘ有","未反映"))</f>
        <v>未反映</v>
      </c>
      <c r="D501" s="445" t="s">
        <v>2377</v>
      </c>
      <c r="E501" s="2" t="str">
        <f>E495</f>
        <v>溶接1</v>
      </c>
      <c r="F501" s="6"/>
      <c r="G501" s="6"/>
      <c r="H501" s="27"/>
      <c r="I501" s="6"/>
      <c r="J501" s="33">
        <f t="shared" si="1090"/>
        <v>0</v>
      </c>
      <c r="K501" s="442">
        <f t="shared" ref="K501:K502" si="1098">CB501</f>
        <v>0</v>
      </c>
      <c r="L501" s="442">
        <f t="shared" si="1091"/>
        <v>0</v>
      </c>
      <c r="M501" s="442">
        <f t="shared" si="1092"/>
        <v>0</v>
      </c>
      <c r="N501" s="442">
        <f t="shared" si="1093"/>
        <v>0</v>
      </c>
      <c r="O501" s="30"/>
      <c r="P501" s="30"/>
      <c r="Q501" s="30"/>
      <c r="R501" s="30"/>
      <c r="S501" s="30"/>
      <c r="T501" s="30"/>
      <c r="U501" s="30"/>
      <c r="V501" s="30"/>
      <c r="W501" s="30"/>
      <c r="X501" s="30"/>
      <c r="Y501" s="30"/>
      <c r="Z501" s="30"/>
      <c r="AA501" s="30"/>
      <c r="AB501" s="30"/>
      <c r="AC501" s="30"/>
      <c r="AD501" s="30"/>
      <c r="AE501" s="30"/>
      <c r="AF501" s="30"/>
      <c r="AG501" s="30"/>
      <c r="AH501" s="30"/>
      <c r="AI501" s="30"/>
      <c r="AJ501" s="30"/>
      <c r="AK501" s="30"/>
      <c r="AL501" s="30"/>
      <c r="AM501" s="52"/>
      <c r="AS501" s="61"/>
      <c r="AT501" s="38"/>
      <c r="AU501" s="62"/>
      <c r="AW501" s="145"/>
      <c r="AX501" s="38"/>
      <c r="AY501" s="38"/>
      <c r="AZ501" s="38"/>
      <c r="BA501" s="38"/>
      <c r="BB501" s="38"/>
      <c r="BC501" s="38"/>
      <c r="BD501" s="38"/>
      <c r="BE501" s="38"/>
      <c r="BF501" s="38"/>
      <c r="BG501" s="38"/>
      <c r="BH501" s="38"/>
      <c r="BI501" s="38"/>
      <c r="BJ501" s="38"/>
      <c r="BK501" s="38"/>
      <c r="BL501" s="38"/>
      <c r="BM501" s="38"/>
      <c r="BN501" s="38"/>
      <c r="BO501" s="38"/>
      <c r="BP501" s="38"/>
      <c r="BQ501" s="38"/>
      <c r="BR501" s="38"/>
      <c r="BS501" s="38"/>
      <c r="BT501" s="38"/>
      <c r="BU501" s="38"/>
      <c r="BV501" s="38"/>
      <c r="BW501" s="38"/>
      <c r="BX501" s="38"/>
      <c r="BY501" s="38"/>
      <c r="BZ501" s="146"/>
      <c r="CB501" s="427">
        <f t="shared" si="1094"/>
        <v>0</v>
      </c>
      <c r="CC501" s="428">
        <f t="shared" si="1095"/>
        <v>0</v>
      </c>
      <c r="CD501" s="428">
        <f t="shared" si="1096"/>
        <v>0</v>
      </c>
      <c r="CE501" s="429">
        <f t="shared" si="1097"/>
        <v>0</v>
      </c>
      <c r="CG501" s="430"/>
      <c r="CH501" s="9"/>
      <c r="CI501" s="9"/>
      <c r="CJ501" s="431"/>
    </row>
    <row r="502" spans="1:88" x14ac:dyDescent="0.35">
      <c r="A502" s="399">
        <f>COUNTIF(AT494:AT496,B502)</f>
        <v>0</v>
      </c>
      <c r="B502" s="308" t="str">
        <f>設定!$F$7</f>
        <v>50号機</v>
      </c>
      <c r="C502" s="308" t="str">
        <f>IF(COUNTIF('PLAN-SUB'!$AO$6:$AO$87,B502&amp;"_"&amp;A491&amp;"_"&amp;B491)&gt;0,"計画コード有",IF(COUNTIF('PLAN-SUB'!$AO$6:$AO$87,B502&amp;"_"&amp;A491&amp;"_"&amp;B491)&gt;1,"ﾀﾞﾌﾞﾘ有","未反映"))</f>
        <v>未反映</v>
      </c>
      <c r="D502" s="7"/>
      <c r="E502" s="2" t="str">
        <f>E496</f>
        <v>マルチ</v>
      </c>
      <c r="F502" s="7"/>
      <c r="G502" s="7"/>
      <c r="H502" s="27"/>
      <c r="I502" s="7"/>
      <c r="J502" s="34">
        <f t="shared" si="1090"/>
        <v>0</v>
      </c>
      <c r="K502" s="443">
        <f t="shared" si="1098"/>
        <v>0</v>
      </c>
      <c r="L502" s="443">
        <f t="shared" si="1091"/>
        <v>0</v>
      </c>
      <c r="M502" s="443">
        <f t="shared" si="1092"/>
        <v>0</v>
      </c>
      <c r="N502" s="443">
        <f t="shared" si="1093"/>
        <v>0</v>
      </c>
      <c r="O502" s="31"/>
      <c r="P502" s="31"/>
      <c r="Q502" s="31"/>
      <c r="R502" s="31"/>
      <c r="S502" s="31"/>
      <c r="T502" s="31"/>
      <c r="U502" s="31"/>
      <c r="V502" s="31"/>
      <c r="W502" s="31"/>
      <c r="X502" s="31"/>
      <c r="Y502" s="31"/>
      <c r="Z502" s="31"/>
      <c r="AA502" s="31"/>
      <c r="AB502" s="31"/>
      <c r="AC502" s="31"/>
      <c r="AD502" s="31"/>
      <c r="AE502" s="31"/>
      <c r="AF502" s="31"/>
      <c r="AG502" s="31"/>
      <c r="AH502" s="31"/>
      <c r="AI502" s="31"/>
      <c r="AJ502" s="31"/>
      <c r="AK502" s="31"/>
      <c r="AL502" s="31"/>
      <c r="AM502" s="53"/>
      <c r="AS502" s="61"/>
      <c r="AT502" s="38"/>
      <c r="AU502" s="62"/>
      <c r="AW502" s="145"/>
      <c r="AX502" s="38"/>
      <c r="AY502" s="38"/>
      <c r="AZ502" s="38"/>
      <c r="BA502" s="38"/>
      <c r="BB502" s="38"/>
      <c r="BC502" s="38"/>
      <c r="BD502" s="38"/>
      <c r="BE502" s="38"/>
      <c r="BF502" s="38"/>
      <c r="BG502" s="38"/>
      <c r="BH502" s="38"/>
      <c r="BI502" s="38"/>
      <c r="BJ502" s="38"/>
      <c r="BK502" s="38"/>
      <c r="BL502" s="38"/>
      <c r="BM502" s="38"/>
      <c r="BN502" s="38"/>
      <c r="BO502" s="38"/>
      <c r="BP502" s="38"/>
      <c r="BQ502" s="38"/>
      <c r="BR502" s="38"/>
      <c r="BS502" s="38"/>
      <c r="BT502" s="38"/>
      <c r="BU502" s="38"/>
      <c r="BV502" s="38"/>
      <c r="BW502" s="38"/>
      <c r="BX502" s="38"/>
      <c r="BY502" s="38"/>
      <c r="BZ502" s="146"/>
      <c r="CB502" s="427">
        <f t="shared" si="1094"/>
        <v>0</v>
      </c>
      <c r="CC502" s="428">
        <f t="shared" si="1095"/>
        <v>0</v>
      </c>
      <c r="CD502" s="428">
        <f t="shared" si="1096"/>
        <v>0</v>
      </c>
      <c r="CE502" s="429">
        <f t="shared" si="1097"/>
        <v>0</v>
      </c>
      <c r="CG502" s="430"/>
      <c r="CH502" s="9"/>
      <c r="CI502" s="9"/>
      <c r="CJ502" s="431"/>
    </row>
    <row r="503" spans="1:88" x14ac:dyDescent="0.35">
      <c r="A503" s="399">
        <f>COUNTIF(AT494:AT496,B503)</f>
        <v>0</v>
      </c>
      <c r="B503" s="308" t="str">
        <f>設定!$F$8</f>
        <v>RF,S/A</v>
      </c>
      <c r="C503" s="308" t="str">
        <f>IF(COUNTIF('PLAN-SUB'!$AO$6:$AO$87,B503&amp;"_"&amp;A491&amp;"_"&amp;B491)&gt;0,"計画コード有",IF(COUNTIF('PLAN-SUB'!$AO$6:$AO$87,B503&amp;"_"&amp;A491&amp;"_"&amp;B491)&gt;1,"ﾀﾞﾌﾞﾘ有","未反映"))</f>
        <v>未反映</v>
      </c>
      <c r="D503" s="22" t="s">
        <v>2059</v>
      </c>
      <c r="E503" s="2" t="str">
        <f t="shared" ref="E503:G505" si="1099">E494</f>
        <v>MC</v>
      </c>
      <c r="F503" s="43">
        <f t="shared" si="1099"/>
        <v>0</v>
      </c>
      <c r="G503" s="28">
        <f t="shared" si="1099"/>
        <v>223</v>
      </c>
      <c r="H503" s="5"/>
      <c r="I503" s="5"/>
      <c r="J503" s="32">
        <f t="shared" ca="1" si="1090"/>
        <v>0</v>
      </c>
      <c r="K503" s="32">
        <f ca="1">K494+K497+K500</f>
        <v>0</v>
      </c>
      <c r="L503" s="32">
        <f ca="1">L494+L497+L500</f>
        <v>0</v>
      </c>
      <c r="M503" s="32">
        <f ca="1">M494+M497+M500</f>
        <v>0</v>
      </c>
      <c r="N503" s="32">
        <f ca="1">N494+N497+N500</f>
        <v>0</v>
      </c>
      <c r="O503" s="32">
        <f t="shared" ref="O503:AM503" ca="1" si="1100">O494+O497+O500</f>
        <v>0</v>
      </c>
      <c r="P503" s="32">
        <f t="shared" ca="1" si="1100"/>
        <v>0</v>
      </c>
      <c r="Q503" s="32">
        <f t="shared" ca="1" si="1100"/>
        <v>0</v>
      </c>
      <c r="R503" s="32">
        <f t="shared" ca="1" si="1100"/>
        <v>0</v>
      </c>
      <c r="S503" s="32">
        <f t="shared" ca="1" si="1100"/>
        <v>0</v>
      </c>
      <c r="T503" s="32">
        <f t="shared" ca="1" si="1100"/>
        <v>0</v>
      </c>
      <c r="U503" s="32">
        <f t="shared" ca="1" si="1100"/>
        <v>0</v>
      </c>
      <c r="V503" s="32">
        <f t="shared" ca="1" si="1100"/>
        <v>0</v>
      </c>
      <c r="W503" s="32">
        <f t="shared" ca="1" si="1100"/>
        <v>0</v>
      </c>
      <c r="X503" s="32">
        <f t="shared" ca="1" si="1100"/>
        <v>0</v>
      </c>
      <c r="Y503" s="32">
        <f t="shared" ca="1" si="1100"/>
        <v>0</v>
      </c>
      <c r="Z503" s="32">
        <f t="shared" ca="1" si="1100"/>
        <v>0</v>
      </c>
      <c r="AA503" s="32">
        <f t="shared" ca="1" si="1100"/>
        <v>0</v>
      </c>
      <c r="AB503" s="32">
        <f t="shared" ca="1" si="1100"/>
        <v>0</v>
      </c>
      <c r="AC503" s="32">
        <f t="shared" ca="1" si="1100"/>
        <v>0</v>
      </c>
      <c r="AD503" s="32">
        <f t="shared" ca="1" si="1100"/>
        <v>0</v>
      </c>
      <c r="AE503" s="32">
        <f t="shared" ca="1" si="1100"/>
        <v>0</v>
      </c>
      <c r="AF503" s="32">
        <f t="shared" ca="1" si="1100"/>
        <v>0</v>
      </c>
      <c r="AG503" s="32">
        <f t="shared" ca="1" si="1100"/>
        <v>0</v>
      </c>
      <c r="AH503" s="32">
        <f t="shared" ca="1" si="1100"/>
        <v>0</v>
      </c>
      <c r="AI503" s="32">
        <f t="shared" ca="1" si="1100"/>
        <v>0</v>
      </c>
      <c r="AJ503" s="32">
        <f t="shared" ca="1" si="1100"/>
        <v>0</v>
      </c>
      <c r="AK503" s="32">
        <f t="shared" ca="1" si="1100"/>
        <v>0</v>
      </c>
      <c r="AL503" s="32">
        <f t="shared" ca="1" si="1100"/>
        <v>0</v>
      </c>
      <c r="AM503" s="54">
        <f t="shared" ca="1" si="1100"/>
        <v>0</v>
      </c>
      <c r="AS503" s="97" t="str">
        <f>$E503&amp;"_"&amp;$A491&amp;"_"&amp;$B491</f>
        <v>MC_50100MLR Y800XC_CBU</v>
      </c>
      <c r="AT503" s="97" t="str">
        <f t="shared" ref="AT503" si="1101">A495</f>
        <v>50100</v>
      </c>
      <c r="AU503" s="97" t="str">
        <f>A496</f>
        <v>MLR-Y800</v>
      </c>
      <c r="AW503" s="147" t="str">
        <f>E503</f>
        <v>MC</v>
      </c>
      <c r="AX503" s="150">
        <f t="shared" ref="AX503:BG505" ca="1" si="1102">K503*$G503</f>
        <v>0</v>
      </c>
      <c r="AY503" s="150">
        <f t="shared" ca="1" si="1102"/>
        <v>0</v>
      </c>
      <c r="AZ503" s="150">
        <f t="shared" ca="1" si="1102"/>
        <v>0</v>
      </c>
      <c r="BA503" s="150">
        <f t="shared" ca="1" si="1102"/>
        <v>0</v>
      </c>
      <c r="BB503" s="150">
        <f t="shared" ca="1" si="1102"/>
        <v>0</v>
      </c>
      <c r="BC503" s="150">
        <f t="shared" ca="1" si="1102"/>
        <v>0</v>
      </c>
      <c r="BD503" s="150">
        <f t="shared" ca="1" si="1102"/>
        <v>0</v>
      </c>
      <c r="BE503" s="150">
        <f t="shared" ca="1" si="1102"/>
        <v>0</v>
      </c>
      <c r="BF503" s="150">
        <f t="shared" ca="1" si="1102"/>
        <v>0</v>
      </c>
      <c r="BG503" s="150">
        <f t="shared" ca="1" si="1102"/>
        <v>0</v>
      </c>
      <c r="BH503" s="150">
        <f t="shared" ref="BH503:BQ505" ca="1" si="1103">U503*$G503</f>
        <v>0</v>
      </c>
      <c r="BI503" s="150">
        <f t="shared" ca="1" si="1103"/>
        <v>0</v>
      </c>
      <c r="BJ503" s="150">
        <f t="shared" ca="1" si="1103"/>
        <v>0</v>
      </c>
      <c r="BK503" s="150">
        <f t="shared" ca="1" si="1103"/>
        <v>0</v>
      </c>
      <c r="BL503" s="150">
        <f t="shared" ca="1" si="1103"/>
        <v>0</v>
      </c>
      <c r="BM503" s="150">
        <f t="shared" ca="1" si="1103"/>
        <v>0</v>
      </c>
      <c r="BN503" s="150">
        <f t="shared" ca="1" si="1103"/>
        <v>0</v>
      </c>
      <c r="BO503" s="150">
        <f t="shared" ca="1" si="1103"/>
        <v>0</v>
      </c>
      <c r="BP503" s="150">
        <f t="shared" ca="1" si="1103"/>
        <v>0</v>
      </c>
      <c r="BQ503" s="150">
        <f t="shared" ca="1" si="1103"/>
        <v>0</v>
      </c>
      <c r="BR503" s="150">
        <f t="shared" ref="BR503:BZ505" ca="1" si="1104">AE503*$G503</f>
        <v>0</v>
      </c>
      <c r="BS503" s="150">
        <f t="shared" ca="1" si="1104"/>
        <v>0</v>
      </c>
      <c r="BT503" s="150">
        <f t="shared" ca="1" si="1104"/>
        <v>0</v>
      </c>
      <c r="BU503" s="150">
        <f t="shared" ca="1" si="1104"/>
        <v>0</v>
      </c>
      <c r="BV503" s="150">
        <f t="shared" ca="1" si="1104"/>
        <v>0</v>
      </c>
      <c r="BW503" s="150">
        <f t="shared" ca="1" si="1104"/>
        <v>0</v>
      </c>
      <c r="BX503" s="150">
        <f t="shared" ca="1" si="1104"/>
        <v>0</v>
      </c>
      <c r="BY503" s="150">
        <f t="shared" ca="1" si="1104"/>
        <v>0</v>
      </c>
      <c r="BZ503" s="151">
        <f t="shared" ca="1" si="1104"/>
        <v>0</v>
      </c>
      <c r="CB503" s="145"/>
      <c r="CC503" s="38"/>
      <c r="CD503" s="38"/>
      <c r="CE503" s="146"/>
      <c r="CG503" s="433">
        <v>0</v>
      </c>
      <c r="CH503" s="434">
        <v>0</v>
      </c>
      <c r="CI503" s="434">
        <v>0</v>
      </c>
      <c r="CJ503" s="435">
        <v>0</v>
      </c>
    </row>
    <row r="504" spans="1:88" x14ac:dyDescent="0.35">
      <c r="A504" s="399">
        <f>COUNTIF(AT494:AT496,B504)</f>
        <v>0</v>
      </c>
      <c r="B504" s="308" t="str">
        <f>設定!$F$9</f>
        <v>T/T</v>
      </c>
      <c r="C504" s="308" t="str">
        <f>IF(COUNTIF('PLAN-SUB'!$AO$6:$AO$87,B504&amp;"_"&amp;A491&amp;"_"&amp;B491)&gt;0,"計画コード有",IF(COUNTIF('PLAN-SUB'!$AO$6:$AO$87,B504&amp;"_"&amp;A491&amp;"_"&amp;B491)&gt;1,"ﾀﾞﾌﾞﾘ有","未反映"))</f>
        <v>未反映</v>
      </c>
      <c r="D504" s="6"/>
      <c r="E504" s="2" t="str">
        <f t="shared" si="1099"/>
        <v>溶接1</v>
      </c>
      <c r="F504" s="43">
        <f t="shared" si="1099"/>
        <v>0</v>
      </c>
      <c r="G504" s="28">
        <f t="shared" si="1099"/>
        <v>0</v>
      </c>
      <c r="H504" s="6"/>
      <c r="I504" s="6"/>
      <c r="J504" s="33">
        <f t="shared" ca="1" si="1090"/>
        <v>0</v>
      </c>
      <c r="K504" s="33">
        <f t="shared" ref="K504:AM504" ca="1" si="1105">K495+K498+K501</f>
        <v>0</v>
      </c>
      <c r="L504" s="33">
        <f t="shared" ca="1" si="1105"/>
        <v>0</v>
      </c>
      <c r="M504" s="33">
        <f t="shared" ca="1" si="1105"/>
        <v>0</v>
      </c>
      <c r="N504" s="33">
        <f t="shared" ca="1" si="1105"/>
        <v>0</v>
      </c>
      <c r="O504" s="33">
        <f t="shared" ca="1" si="1105"/>
        <v>0</v>
      </c>
      <c r="P504" s="33">
        <f t="shared" ca="1" si="1105"/>
        <v>0</v>
      </c>
      <c r="Q504" s="33">
        <f t="shared" ca="1" si="1105"/>
        <v>0</v>
      </c>
      <c r="R504" s="33">
        <f t="shared" ca="1" si="1105"/>
        <v>0</v>
      </c>
      <c r="S504" s="33">
        <f t="shared" ca="1" si="1105"/>
        <v>0</v>
      </c>
      <c r="T504" s="33">
        <f t="shared" ca="1" si="1105"/>
        <v>0</v>
      </c>
      <c r="U504" s="33">
        <f t="shared" ca="1" si="1105"/>
        <v>0</v>
      </c>
      <c r="V504" s="33">
        <f t="shared" ca="1" si="1105"/>
        <v>0</v>
      </c>
      <c r="W504" s="33">
        <f t="shared" ca="1" si="1105"/>
        <v>0</v>
      </c>
      <c r="X504" s="33">
        <f t="shared" ca="1" si="1105"/>
        <v>0</v>
      </c>
      <c r="Y504" s="33">
        <f t="shared" ca="1" si="1105"/>
        <v>0</v>
      </c>
      <c r="Z504" s="33">
        <f t="shared" ca="1" si="1105"/>
        <v>0</v>
      </c>
      <c r="AA504" s="33">
        <f t="shared" ca="1" si="1105"/>
        <v>0</v>
      </c>
      <c r="AB504" s="33">
        <f t="shared" ca="1" si="1105"/>
        <v>0</v>
      </c>
      <c r="AC504" s="33">
        <f t="shared" ca="1" si="1105"/>
        <v>0</v>
      </c>
      <c r="AD504" s="33">
        <f t="shared" ca="1" si="1105"/>
        <v>0</v>
      </c>
      <c r="AE504" s="33">
        <f t="shared" ca="1" si="1105"/>
        <v>0</v>
      </c>
      <c r="AF504" s="33">
        <f t="shared" ca="1" si="1105"/>
        <v>0</v>
      </c>
      <c r="AG504" s="33">
        <f t="shared" ca="1" si="1105"/>
        <v>0</v>
      </c>
      <c r="AH504" s="33">
        <f t="shared" ca="1" si="1105"/>
        <v>0</v>
      </c>
      <c r="AI504" s="33">
        <f t="shared" ca="1" si="1105"/>
        <v>0</v>
      </c>
      <c r="AJ504" s="33">
        <f t="shared" ca="1" si="1105"/>
        <v>0</v>
      </c>
      <c r="AK504" s="33">
        <f t="shared" ca="1" si="1105"/>
        <v>0</v>
      </c>
      <c r="AL504" s="33">
        <f t="shared" ca="1" si="1105"/>
        <v>0</v>
      </c>
      <c r="AM504" s="55">
        <f t="shared" ca="1" si="1105"/>
        <v>0</v>
      </c>
      <c r="AS504" s="98" t="str">
        <f>$E504&amp;"_"&amp;$A491&amp;"_"&amp;$B491</f>
        <v>溶接1_50100MLR Y800XC_CBU</v>
      </c>
      <c r="AT504" s="98" t="str">
        <f t="shared" ref="AT504" si="1106">A495</f>
        <v>50100</v>
      </c>
      <c r="AU504" s="98" t="str">
        <f>A496</f>
        <v>MLR-Y800</v>
      </c>
      <c r="AW504" s="148" t="str">
        <f>E504</f>
        <v>溶接1</v>
      </c>
      <c r="AX504" s="152">
        <f t="shared" ca="1" si="1102"/>
        <v>0</v>
      </c>
      <c r="AY504" s="152">
        <f t="shared" ca="1" si="1102"/>
        <v>0</v>
      </c>
      <c r="AZ504" s="152">
        <f t="shared" ca="1" si="1102"/>
        <v>0</v>
      </c>
      <c r="BA504" s="152">
        <f t="shared" ca="1" si="1102"/>
        <v>0</v>
      </c>
      <c r="BB504" s="152">
        <f t="shared" ca="1" si="1102"/>
        <v>0</v>
      </c>
      <c r="BC504" s="152">
        <f t="shared" ca="1" si="1102"/>
        <v>0</v>
      </c>
      <c r="BD504" s="152">
        <f t="shared" ca="1" si="1102"/>
        <v>0</v>
      </c>
      <c r="BE504" s="152">
        <f t="shared" ca="1" si="1102"/>
        <v>0</v>
      </c>
      <c r="BF504" s="152">
        <f t="shared" ca="1" si="1102"/>
        <v>0</v>
      </c>
      <c r="BG504" s="152">
        <f t="shared" ca="1" si="1102"/>
        <v>0</v>
      </c>
      <c r="BH504" s="152">
        <f t="shared" ca="1" si="1103"/>
        <v>0</v>
      </c>
      <c r="BI504" s="152">
        <f t="shared" ca="1" si="1103"/>
        <v>0</v>
      </c>
      <c r="BJ504" s="152">
        <f t="shared" ca="1" si="1103"/>
        <v>0</v>
      </c>
      <c r="BK504" s="152">
        <f t="shared" ca="1" si="1103"/>
        <v>0</v>
      </c>
      <c r="BL504" s="152">
        <f t="shared" ca="1" si="1103"/>
        <v>0</v>
      </c>
      <c r="BM504" s="152">
        <f t="shared" ca="1" si="1103"/>
        <v>0</v>
      </c>
      <c r="BN504" s="152">
        <f t="shared" ca="1" si="1103"/>
        <v>0</v>
      </c>
      <c r="BO504" s="152">
        <f t="shared" ca="1" si="1103"/>
        <v>0</v>
      </c>
      <c r="BP504" s="152">
        <f t="shared" ca="1" si="1103"/>
        <v>0</v>
      </c>
      <c r="BQ504" s="152">
        <f t="shared" ca="1" si="1103"/>
        <v>0</v>
      </c>
      <c r="BR504" s="152">
        <f t="shared" ca="1" si="1104"/>
        <v>0</v>
      </c>
      <c r="BS504" s="152">
        <f t="shared" ca="1" si="1104"/>
        <v>0</v>
      </c>
      <c r="BT504" s="152">
        <f t="shared" ca="1" si="1104"/>
        <v>0</v>
      </c>
      <c r="BU504" s="152">
        <f t="shared" ca="1" si="1104"/>
        <v>0</v>
      </c>
      <c r="BV504" s="152">
        <f t="shared" ca="1" si="1104"/>
        <v>0</v>
      </c>
      <c r="BW504" s="152">
        <f t="shared" ca="1" si="1104"/>
        <v>0</v>
      </c>
      <c r="BX504" s="152">
        <f t="shared" ca="1" si="1104"/>
        <v>0</v>
      </c>
      <c r="BY504" s="152">
        <f t="shared" ca="1" si="1104"/>
        <v>0</v>
      </c>
      <c r="BZ504" s="153">
        <f t="shared" ca="1" si="1104"/>
        <v>0</v>
      </c>
      <c r="CB504" s="145"/>
      <c r="CC504" s="38"/>
      <c r="CD504" s="38"/>
      <c r="CE504" s="146"/>
      <c r="CG504" s="433">
        <v>0</v>
      </c>
      <c r="CH504" s="434">
        <v>0</v>
      </c>
      <c r="CI504" s="434">
        <v>0</v>
      </c>
      <c r="CJ504" s="435">
        <v>0</v>
      </c>
    </row>
    <row r="505" spans="1:88" ht="15.5" thickBot="1" x14ac:dyDescent="0.4">
      <c r="A505" s="399">
        <f>COUNTIF(AT494:AT496,B505)</f>
        <v>0</v>
      </c>
      <c r="B505" s="309">
        <f>設定!$F$10</f>
        <v>0</v>
      </c>
      <c r="C505" s="309"/>
      <c r="D505" s="56"/>
      <c r="E505" s="2" t="str">
        <f t="shared" si="1099"/>
        <v>マルチ</v>
      </c>
      <c r="F505" s="57">
        <f t="shared" si="1099"/>
        <v>0</v>
      </c>
      <c r="G505" s="58">
        <f t="shared" si="1099"/>
        <v>0</v>
      </c>
      <c r="H505" s="56"/>
      <c r="I505" s="56"/>
      <c r="J505" s="59">
        <f t="shared" ca="1" si="1090"/>
        <v>0</v>
      </c>
      <c r="K505" s="59">
        <f t="shared" ref="K505:AM505" ca="1" si="1107">K496+K499+K502</f>
        <v>0</v>
      </c>
      <c r="L505" s="59">
        <f t="shared" ca="1" si="1107"/>
        <v>0</v>
      </c>
      <c r="M505" s="59">
        <f t="shared" ca="1" si="1107"/>
        <v>0</v>
      </c>
      <c r="N505" s="59">
        <f t="shared" ca="1" si="1107"/>
        <v>0</v>
      </c>
      <c r="O505" s="59">
        <f t="shared" ca="1" si="1107"/>
        <v>0</v>
      </c>
      <c r="P505" s="59">
        <f t="shared" ca="1" si="1107"/>
        <v>0</v>
      </c>
      <c r="Q505" s="59">
        <f t="shared" ca="1" si="1107"/>
        <v>0</v>
      </c>
      <c r="R505" s="59">
        <f t="shared" ca="1" si="1107"/>
        <v>0</v>
      </c>
      <c r="S505" s="59">
        <f t="shared" ca="1" si="1107"/>
        <v>0</v>
      </c>
      <c r="T505" s="59">
        <f t="shared" ca="1" si="1107"/>
        <v>0</v>
      </c>
      <c r="U505" s="59">
        <f t="shared" ca="1" si="1107"/>
        <v>0</v>
      </c>
      <c r="V505" s="59">
        <f t="shared" ca="1" si="1107"/>
        <v>0</v>
      </c>
      <c r="W505" s="59">
        <f t="shared" ca="1" si="1107"/>
        <v>0</v>
      </c>
      <c r="X505" s="59">
        <f t="shared" ca="1" si="1107"/>
        <v>0</v>
      </c>
      <c r="Y505" s="59">
        <f t="shared" ca="1" si="1107"/>
        <v>0</v>
      </c>
      <c r="Z505" s="59">
        <f t="shared" ca="1" si="1107"/>
        <v>0</v>
      </c>
      <c r="AA505" s="59">
        <f t="shared" ca="1" si="1107"/>
        <v>0</v>
      </c>
      <c r="AB505" s="59">
        <f t="shared" ca="1" si="1107"/>
        <v>0</v>
      </c>
      <c r="AC505" s="59">
        <f t="shared" ca="1" si="1107"/>
        <v>0</v>
      </c>
      <c r="AD505" s="59">
        <f t="shared" ca="1" si="1107"/>
        <v>0</v>
      </c>
      <c r="AE505" s="59">
        <f t="shared" ca="1" si="1107"/>
        <v>0</v>
      </c>
      <c r="AF505" s="59">
        <f t="shared" ca="1" si="1107"/>
        <v>0</v>
      </c>
      <c r="AG505" s="59">
        <f t="shared" ca="1" si="1107"/>
        <v>0</v>
      </c>
      <c r="AH505" s="59">
        <f t="shared" ca="1" si="1107"/>
        <v>0</v>
      </c>
      <c r="AI505" s="59">
        <f t="shared" ca="1" si="1107"/>
        <v>0</v>
      </c>
      <c r="AJ505" s="59">
        <f t="shared" ca="1" si="1107"/>
        <v>0</v>
      </c>
      <c r="AK505" s="59">
        <f t="shared" ca="1" si="1107"/>
        <v>0</v>
      </c>
      <c r="AL505" s="59">
        <f t="shared" ca="1" si="1107"/>
        <v>0</v>
      </c>
      <c r="AM505" s="60">
        <f t="shared" ca="1" si="1107"/>
        <v>0</v>
      </c>
      <c r="AS505" s="99" t="str">
        <f>$E505&amp;"_"&amp;$A491&amp;"_"&amp;$B491</f>
        <v>マルチ_50100MLR Y800XC_CBU</v>
      </c>
      <c r="AT505" s="99" t="str">
        <f t="shared" ref="AT505" si="1108">A495</f>
        <v>50100</v>
      </c>
      <c r="AU505" s="99" t="str">
        <f>A496</f>
        <v>MLR-Y800</v>
      </c>
      <c r="AW505" s="149" t="str">
        <f>E505</f>
        <v>マルチ</v>
      </c>
      <c r="AX505" s="154">
        <f t="shared" ca="1" si="1102"/>
        <v>0</v>
      </c>
      <c r="AY505" s="154">
        <f t="shared" ca="1" si="1102"/>
        <v>0</v>
      </c>
      <c r="AZ505" s="154">
        <f t="shared" ca="1" si="1102"/>
        <v>0</v>
      </c>
      <c r="BA505" s="154">
        <f t="shared" ca="1" si="1102"/>
        <v>0</v>
      </c>
      <c r="BB505" s="154">
        <f t="shared" ca="1" si="1102"/>
        <v>0</v>
      </c>
      <c r="BC505" s="154">
        <f t="shared" ca="1" si="1102"/>
        <v>0</v>
      </c>
      <c r="BD505" s="154">
        <f t="shared" ca="1" si="1102"/>
        <v>0</v>
      </c>
      <c r="BE505" s="154">
        <f t="shared" ca="1" si="1102"/>
        <v>0</v>
      </c>
      <c r="BF505" s="154">
        <f t="shared" ca="1" si="1102"/>
        <v>0</v>
      </c>
      <c r="BG505" s="154">
        <f t="shared" ca="1" si="1102"/>
        <v>0</v>
      </c>
      <c r="BH505" s="154">
        <f t="shared" ca="1" si="1103"/>
        <v>0</v>
      </c>
      <c r="BI505" s="154">
        <f t="shared" ca="1" si="1103"/>
        <v>0</v>
      </c>
      <c r="BJ505" s="154">
        <f t="shared" ca="1" si="1103"/>
        <v>0</v>
      </c>
      <c r="BK505" s="154">
        <f t="shared" ca="1" si="1103"/>
        <v>0</v>
      </c>
      <c r="BL505" s="154">
        <f t="shared" ca="1" si="1103"/>
        <v>0</v>
      </c>
      <c r="BM505" s="154">
        <f t="shared" ca="1" si="1103"/>
        <v>0</v>
      </c>
      <c r="BN505" s="154">
        <f t="shared" ca="1" si="1103"/>
        <v>0</v>
      </c>
      <c r="BO505" s="154">
        <f t="shared" ca="1" si="1103"/>
        <v>0</v>
      </c>
      <c r="BP505" s="154">
        <f t="shared" ca="1" si="1103"/>
        <v>0</v>
      </c>
      <c r="BQ505" s="154">
        <f t="shared" ca="1" si="1103"/>
        <v>0</v>
      </c>
      <c r="BR505" s="154">
        <f t="shared" ca="1" si="1104"/>
        <v>0</v>
      </c>
      <c r="BS505" s="154">
        <f t="shared" ca="1" si="1104"/>
        <v>0</v>
      </c>
      <c r="BT505" s="154">
        <f t="shared" ca="1" si="1104"/>
        <v>0</v>
      </c>
      <c r="BU505" s="154">
        <f t="shared" ca="1" si="1104"/>
        <v>0</v>
      </c>
      <c r="BV505" s="154">
        <f t="shared" ca="1" si="1104"/>
        <v>0</v>
      </c>
      <c r="BW505" s="154">
        <f t="shared" ca="1" si="1104"/>
        <v>0</v>
      </c>
      <c r="BX505" s="154">
        <f t="shared" ca="1" si="1104"/>
        <v>0</v>
      </c>
      <c r="BY505" s="154">
        <f t="shared" ca="1" si="1104"/>
        <v>0</v>
      </c>
      <c r="BZ505" s="155">
        <f t="shared" ca="1" si="1104"/>
        <v>0</v>
      </c>
      <c r="CB505" s="422"/>
      <c r="CC505" s="423"/>
      <c r="CD505" s="423"/>
      <c r="CE505" s="424"/>
      <c r="CG505" s="436">
        <v>0</v>
      </c>
      <c r="CH505" s="437">
        <v>0</v>
      </c>
      <c r="CI505" s="437">
        <v>0</v>
      </c>
      <c r="CJ505" s="438">
        <v>0</v>
      </c>
    </row>
    <row r="506" spans="1:88" x14ac:dyDescent="0.35">
      <c r="A506" s="46" t="s">
        <v>1763</v>
      </c>
      <c r="B506" s="47" t="s">
        <v>2081</v>
      </c>
      <c r="C506" s="101"/>
      <c r="D506" s="128"/>
      <c r="E506" s="129"/>
      <c r="F506" s="129" t="s">
        <v>2130</v>
      </c>
      <c r="G506" s="130" t="str">
        <f>IF($B506="CKD","CKD",_xlfn.XLOOKUP($A506,AF所要量!$AF$4:$AF$1001,AF所要量!$AG$4:$AG$1001,"",,))</f>
        <v/>
      </c>
      <c r="H506" s="131"/>
      <c r="I506" s="132">
        <f>SUM(K506:N506)</f>
        <v>0</v>
      </c>
      <c r="J506" s="132">
        <f>SUM(O506:AM506)</f>
        <v>0</v>
      </c>
      <c r="K506" s="439">
        <f>CB506</f>
        <v>0</v>
      </c>
      <c r="L506" s="439">
        <f t="shared" ref="L506:L507" si="1109">CC506</f>
        <v>0</v>
      </c>
      <c r="M506" s="439">
        <f t="shared" ref="M506:M507" si="1110">CD506</f>
        <v>0</v>
      </c>
      <c r="N506" s="439">
        <f t="shared" ref="N506:N507" si="1111">CE506</f>
        <v>0</v>
      </c>
      <c r="O506" s="132">
        <f>SUMIF(AF所要量!$AK$4:$AK$1001,$AS506,AF所要量!E$4:E$1001)</f>
        <v>0</v>
      </c>
      <c r="P506" s="132">
        <f>SUMIF(AF所要量!$AK$4:$AK$1001,$AS506,AF所要量!F$4:F$1001)</f>
        <v>0</v>
      </c>
      <c r="Q506" s="132">
        <f>SUMIF(AF所要量!$AK$4:$AK$1001,$AS506,AF所要量!G$4:G$1001)</f>
        <v>0</v>
      </c>
      <c r="R506" s="132">
        <f>SUMIF(AF所要量!$AK$4:$AK$1001,$AS506,AF所要量!H$4:H$1001)</f>
        <v>0</v>
      </c>
      <c r="S506" s="132">
        <f>SUMIF(AF所要量!$AK$4:$AK$1001,$AS506,AF所要量!I$4:I$1001)</f>
        <v>0</v>
      </c>
      <c r="T506" s="132">
        <f>SUMIF(AF所要量!$AK$4:$AK$1001,$AS506,AF所要量!J$4:J$1001)</f>
        <v>0</v>
      </c>
      <c r="U506" s="132">
        <f>SUMIF(AF所要量!$AK$4:$AK$1001,$AS506,AF所要量!K$4:K$1001)</f>
        <v>0</v>
      </c>
      <c r="V506" s="132">
        <f>SUMIF(AF所要量!$AK$4:$AK$1001,$AS506,AF所要量!L$4:L$1001)</f>
        <v>0</v>
      </c>
      <c r="W506" s="132">
        <f>SUMIF(AF所要量!$AK$4:$AK$1001,$AS506,AF所要量!M$4:M$1001)</f>
        <v>0</v>
      </c>
      <c r="X506" s="132">
        <f>SUMIF(AF所要量!$AK$4:$AK$1001,$AS506,AF所要量!N$4:N$1001)</f>
        <v>0</v>
      </c>
      <c r="Y506" s="132">
        <f>SUMIF(AF所要量!$AK$4:$AK$1001,$AS506,AF所要量!O$4:O$1001)</f>
        <v>0</v>
      </c>
      <c r="Z506" s="132">
        <f>SUMIF(AF所要量!$AK$4:$AK$1001,$AS506,AF所要量!P$4:P$1001)</f>
        <v>0</v>
      </c>
      <c r="AA506" s="132">
        <f>SUMIF(AF所要量!$AK$4:$AK$1001,$AS506,AF所要量!Q$4:Q$1001)</f>
        <v>0</v>
      </c>
      <c r="AB506" s="132">
        <f>SUMIF(AF所要量!$AK$4:$AK$1001,$AS506,AF所要量!R$4:R$1001)</f>
        <v>0</v>
      </c>
      <c r="AC506" s="132">
        <f>SUMIF(AF所要量!$AK$4:$AK$1001,$AS506,AF所要量!S$4:S$1001)</f>
        <v>0</v>
      </c>
      <c r="AD506" s="132">
        <f>SUMIF(AF所要量!$AK$4:$AK$1001,$AS506,AF所要量!T$4:T$1001)</f>
        <v>0</v>
      </c>
      <c r="AE506" s="132">
        <f>SUMIF(AF所要量!$AK$4:$AK$1001,$AS506,AF所要量!U$4:U$1001)</f>
        <v>0</v>
      </c>
      <c r="AF506" s="132">
        <f>SUMIF(AF所要量!$AK$4:$AK$1001,$AS506,AF所要量!V$4:V$1001)</f>
        <v>0</v>
      </c>
      <c r="AG506" s="132">
        <f>SUMIF(AF所要量!$AK$4:$AK$1001,$AS506,AF所要量!W$4:W$1001)</f>
        <v>0</v>
      </c>
      <c r="AH506" s="132">
        <f>SUMIF(AF所要量!$AK$4:$AK$1001,$AS506,AF所要量!X$4:X$1001)</f>
        <v>0</v>
      </c>
      <c r="AI506" s="132">
        <f>SUMIF(AF所要量!$AK$4:$AK$1001,$AS506,AF所要量!Y$4:Y$1001)</f>
        <v>0</v>
      </c>
      <c r="AJ506" s="132">
        <f>SUMIF(AF所要量!$AK$4:$AK$1001,$AS506,AF所要量!Z$4:Z$1001)</f>
        <v>0</v>
      </c>
      <c r="AK506" s="132">
        <f>SUMIF(AF所要量!$AK$4:$AK$1001,$AS506,AF所要量!AA$4:AA$1001)</f>
        <v>0</v>
      </c>
      <c r="AL506" s="132">
        <f>SUMIF(AF所要量!$AK$4:$AK$1001,$AS506,AF所要量!AB$4:AB$1001)</f>
        <v>0</v>
      </c>
      <c r="AM506" s="133">
        <f>SUMIF(AF所要量!$AK$4:$AK$1001,$AS506,AF所要量!AC$4:AC$1001)</f>
        <v>0</v>
      </c>
      <c r="AS506" s="2" t="str">
        <f>$A506&amp;"_"&amp;$B506</f>
        <v>50100MLT D000XA_CBU</v>
      </c>
      <c r="AT506" s="96"/>
      <c r="AU506" s="63"/>
      <c r="AW506" s="142"/>
      <c r="AX506" s="143"/>
      <c r="AY506" s="143"/>
      <c r="AZ506" s="143"/>
      <c r="BA506" s="143"/>
      <c r="BB506" s="143"/>
      <c r="BC506" s="143"/>
      <c r="BD506" s="143"/>
      <c r="BE506" s="143"/>
      <c r="BF506" s="143"/>
      <c r="BG506" s="143"/>
      <c r="BH506" s="143"/>
      <c r="BI506" s="143"/>
      <c r="BJ506" s="143"/>
      <c r="BK506" s="143"/>
      <c r="BL506" s="143"/>
      <c r="BM506" s="143"/>
      <c r="BN506" s="143"/>
      <c r="BO506" s="143"/>
      <c r="BP506" s="143"/>
      <c r="BQ506" s="143"/>
      <c r="BR506" s="143"/>
      <c r="BS506" s="143"/>
      <c r="BT506" s="143"/>
      <c r="BU506" s="143"/>
      <c r="BV506" s="143"/>
      <c r="BW506" s="143"/>
      <c r="BX506" s="143"/>
      <c r="BY506" s="143"/>
      <c r="BZ506" s="144"/>
      <c r="CB506" s="425">
        <f t="shared" ref="CB506:CB507" si="1112">CG506</f>
        <v>0</v>
      </c>
      <c r="CC506" s="271">
        <f t="shared" ref="CC506:CC507" si="1113">CH506</f>
        <v>0</v>
      </c>
      <c r="CD506" s="271">
        <f t="shared" ref="CD506:CD507" si="1114">CI506</f>
        <v>0</v>
      </c>
      <c r="CE506" s="272">
        <f t="shared" ref="CE506:CE507" si="1115">CJ506</f>
        <v>0</v>
      </c>
      <c r="CG506" s="418">
        <v>0</v>
      </c>
      <c r="CH506" s="416">
        <v>0</v>
      </c>
      <c r="CI506" s="416">
        <v>0</v>
      </c>
      <c r="CJ506" s="419">
        <v>0</v>
      </c>
    </row>
    <row r="507" spans="1:88" x14ac:dyDescent="0.35">
      <c r="A507" s="119"/>
      <c r="B507" s="6"/>
      <c r="C507" s="120"/>
      <c r="D507" s="134"/>
      <c r="E507" s="135"/>
      <c r="F507" s="135"/>
      <c r="G507" s="136" t="str">
        <f>IF(B506="CKD","","SP")</f>
        <v>SP</v>
      </c>
      <c r="H507" s="137"/>
      <c r="I507" s="138">
        <f>SUM(K507:N507)</f>
        <v>0</v>
      </c>
      <c r="J507" s="138">
        <f>SUM(O507:AM507)</f>
        <v>0</v>
      </c>
      <c r="K507" s="440">
        <f t="shared" ref="K507" si="1116">CB507</f>
        <v>0</v>
      </c>
      <c r="L507" s="440">
        <f t="shared" si="1109"/>
        <v>0</v>
      </c>
      <c r="M507" s="440">
        <f t="shared" si="1110"/>
        <v>0</v>
      </c>
      <c r="N507" s="440">
        <f t="shared" si="1111"/>
        <v>0</v>
      </c>
      <c r="O507" s="138">
        <f>SUMIF(SP所要量!$AU$4:$AU$1001,$AS507,SP所要量!O$4:O$1001)</f>
        <v>0</v>
      </c>
      <c r="P507" s="138">
        <f>SUMIF(SP所要量!$AU$4:$AU$1001,$AS507,SP所要量!P$4:P$1001)</f>
        <v>0</v>
      </c>
      <c r="Q507" s="138">
        <f>SUMIF(SP所要量!$AU$4:$AU$1001,$AS507,SP所要量!Q$4:Q$1001)</f>
        <v>0</v>
      </c>
      <c r="R507" s="138">
        <f>SUMIF(SP所要量!$AU$4:$AU$1001,$AS507,SP所要量!R$4:R$1001)</f>
        <v>0</v>
      </c>
      <c r="S507" s="138">
        <f>SUMIF(SP所要量!$AU$4:$AU$1001,$AS507,SP所要量!S$4:S$1001)</f>
        <v>0</v>
      </c>
      <c r="T507" s="138">
        <f>SUMIF(SP所要量!$AU$4:$AU$1001,$AS507,SP所要量!T$4:T$1001)</f>
        <v>0</v>
      </c>
      <c r="U507" s="138">
        <f>SUMIF(SP所要量!$AU$4:$AU$1001,$AS507,SP所要量!U$4:U$1001)</f>
        <v>0</v>
      </c>
      <c r="V507" s="138">
        <f>SUMIF(SP所要量!$AU$4:$AU$1001,$AS507,SP所要量!V$4:V$1001)</f>
        <v>0</v>
      </c>
      <c r="W507" s="138">
        <f>SUMIF(SP所要量!$AU$4:$AU$1001,$AS507,SP所要量!W$4:W$1001)</f>
        <v>0</v>
      </c>
      <c r="X507" s="138">
        <f>SUMIF(SP所要量!$AU$4:$AU$1001,$AS507,SP所要量!X$4:X$1001)</f>
        <v>0</v>
      </c>
      <c r="Y507" s="138">
        <f>SUMIF(SP所要量!$AU$4:$AU$1001,$AS507,SP所要量!Y$4:Y$1001)</f>
        <v>0</v>
      </c>
      <c r="Z507" s="138">
        <f>SUMIF(SP所要量!$AU$4:$AU$1001,$AS507,SP所要量!Z$4:Z$1001)</f>
        <v>0</v>
      </c>
      <c r="AA507" s="138">
        <f>SUMIF(SP所要量!$AU$4:$AU$1001,$AS507,SP所要量!AA$4:AA$1001)</f>
        <v>0</v>
      </c>
      <c r="AB507" s="138">
        <f>SUMIF(SP所要量!$AU$4:$AU$1001,$AS507,SP所要量!AB$4:AB$1001)</f>
        <v>0</v>
      </c>
      <c r="AC507" s="138">
        <f>SUMIF(SP所要量!$AU$4:$AU$1001,$AS507,SP所要量!AC$4:AC$1001)</f>
        <v>0</v>
      </c>
      <c r="AD507" s="138">
        <f>SUMIF(SP所要量!$AU$4:$AU$1001,$AS507,SP所要量!AD$4:AD$1001)</f>
        <v>0</v>
      </c>
      <c r="AE507" s="138">
        <f>SUMIF(SP所要量!$AU$4:$AU$1001,$AS507,SP所要量!AE$4:AE$1001)</f>
        <v>0</v>
      </c>
      <c r="AF507" s="138">
        <f>SUMIF(SP所要量!$AU$4:$AU$1001,$AS507,SP所要量!AF$4:AF$1001)</f>
        <v>0</v>
      </c>
      <c r="AG507" s="138">
        <f>SUMIF(SP所要量!$AU$4:$AU$1001,$AS507,SP所要量!AG$4:AG$1001)</f>
        <v>0</v>
      </c>
      <c r="AH507" s="138">
        <f>SUMIF(SP所要量!$AU$4:$AU$1001,$AS507,SP所要量!AH$4:AH$1001)</f>
        <v>0</v>
      </c>
      <c r="AI507" s="138">
        <f>SUMIF(SP所要量!$AU$4:$AU$1001,$AS507,SP所要量!AI$4:AI$1001)</f>
        <v>0</v>
      </c>
      <c r="AJ507" s="138">
        <f>SUMIF(SP所要量!$AU$4:$AU$1001,$AS507,SP所要量!AJ$4:AJ$1001)</f>
        <v>0</v>
      </c>
      <c r="AK507" s="138">
        <f>SUMIF(SP所要量!$AU$4:$AU$1001,$AS507,SP所要量!AK$4:AK$1001)</f>
        <v>0</v>
      </c>
      <c r="AL507" s="138">
        <f>SUMIF(SP所要量!$AU$4:$AU$1001,$AS507,SP所要量!AL$4:AL$1001)</f>
        <v>0</v>
      </c>
      <c r="AM507" s="139">
        <f>SUMIF(SP所要量!$AU$4:$AU$1001,$AS507,SP所要量!AM$4:AM$1001)</f>
        <v>0</v>
      </c>
      <c r="AS507" s="2" t="str">
        <f>IF($B506="CKD",0,$A506&amp;"_"&amp;"SP")</f>
        <v>50100MLT D000XA_SP</v>
      </c>
      <c r="AT507" s="38"/>
      <c r="AU507" s="62"/>
      <c r="AW507" s="145"/>
      <c r="AX507" s="38"/>
      <c r="AY507" s="38"/>
      <c r="AZ507" s="38"/>
      <c r="BA507" s="38"/>
      <c r="BB507" s="38"/>
      <c r="BC507" s="38"/>
      <c r="BD507" s="38"/>
      <c r="BE507" s="38"/>
      <c r="BF507" s="38"/>
      <c r="BG507" s="38"/>
      <c r="BH507" s="38"/>
      <c r="BI507" s="38"/>
      <c r="BJ507" s="38"/>
      <c r="BK507" s="38"/>
      <c r="BL507" s="38"/>
      <c r="BM507" s="38"/>
      <c r="BN507" s="38"/>
      <c r="BO507" s="38"/>
      <c r="BP507" s="38"/>
      <c r="BQ507" s="38"/>
      <c r="BR507" s="38"/>
      <c r="BS507" s="38"/>
      <c r="BT507" s="38"/>
      <c r="BU507" s="38"/>
      <c r="BV507" s="38"/>
      <c r="BW507" s="38"/>
      <c r="BX507" s="38"/>
      <c r="BY507" s="38"/>
      <c r="BZ507" s="146"/>
      <c r="CB507" s="426">
        <f t="shared" si="1112"/>
        <v>0</v>
      </c>
      <c r="CC507" s="273">
        <f t="shared" si="1113"/>
        <v>0</v>
      </c>
      <c r="CD507" s="273">
        <f t="shared" si="1114"/>
        <v>0</v>
      </c>
      <c r="CE507" s="274">
        <f t="shared" si="1115"/>
        <v>0</v>
      </c>
      <c r="CG507" s="420">
        <v>0</v>
      </c>
      <c r="CH507" s="417">
        <v>0</v>
      </c>
      <c r="CI507" s="417">
        <v>0</v>
      </c>
      <c r="CJ507" s="421">
        <v>0</v>
      </c>
    </row>
    <row r="508" spans="1:88" x14ac:dyDescent="0.35">
      <c r="A508" s="119"/>
      <c r="B508" s="6"/>
      <c r="C508" s="120"/>
      <c r="D508" s="121"/>
      <c r="E508" s="115"/>
      <c r="F508" s="115"/>
      <c r="G508" s="116" t="s">
        <v>2131</v>
      </c>
      <c r="H508" s="117"/>
      <c r="I508" s="113">
        <f>SUM(K508:N508)</f>
        <v>0</v>
      </c>
      <c r="J508" s="126">
        <f>SUM(O508:AM508)</f>
        <v>0</v>
      </c>
      <c r="K508" s="113">
        <f t="shared" ref="K508:AM508" si="1117">SUM(K506:K507)</f>
        <v>0</v>
      </c>
      <c r="L508" s="113">
        <f t="shared" si="1117"/>
        <v>0</v>
      </c>
      <c r="M508" s="113">
        <f t="shared" si="1117"/>
        <v>0</v>
      </c>
      <c r="N508" s="113">
        <f t="shared" si="1117"/>
        <v>0</v>
      </c>
      <c r="O508" s="122">
        <f t="shared" si="1117"/>
        <v>0</v>
      </c>
      <c r="P508" s="113">
        <f t="shared" si="1117"/>
        <v>0</v>
      </c>
      <c r="Q508" s="113">
        <f t="shared" si="1117"/>
        <v>0</v>
      </c>
      <c r="R508" s="113">
        <f t="shared" si="1117"/>
        <v>0</v>
      </c>
      <c r="S508" s="113">
        <f t="shared" si="1117"/>
        <v>0</v>
      </c>
      <c r="T508" s="113">
        <f t="shared" si="1117"/>
        <v>0</v>
      </c>
      <c r="U508" s="113">
        <f t="shared" si="1117"/>
        <v>0</v>
      </c>
      <c r="V508" s="113">
        <f t="shared" si="1117"/>
        <v>0</v>
      </c>
      <c r="W508" s="113">
        <f t="shared" si="1117"/>
        <v>0</v>
      </c>
      <c r="X508" s="113">
        <f t="shared" si="1117"/>
        <v>0</v>
      </c>
      <c r="Y508" s="113">
        <f t="shared" si="1117"/>
        <v>0</v>
      </c>
      <c r="Z508" s="113">
        <f t="shared" si="1117"/>
        <v>0</v>
      </c>
      <c r="AA508" s="113">
        <f t="shared" si="1117"/>
        <v>0</v>
      </c>
      <c r="AB508" s="113">
        <f t="shared" si="1117"/>
        <v>0</v>
      </c>
      <c r="AC508" s="113">
        <f t="shared" si="1117"/>
        <v>0</v>
      </c>
      <c r="AD508" s="113">
        <f t="shared" si="1117"/>
        <v>0</v>
      </c>
      <c r="AE508" s="113">
        <f t="shared" si="1117"/>
        <v>0</v>
      </c>
      <c r="AF508" s="113">
        <f t="shared" si="1117"/>
        <v>0</v>
      </c>
      <c r="AG508" s="113">
        <f t="shared" si="1117"/>
        <v>0</v>
      </c>
      <c r="AH508" s="113">
        <f t="shared" si="1117"/>
        <v>0</v>
      </c>
      <c r="AI508" s="113">
        <f t="shared" si="1117"/>
        <v>0</v>
      </c>
      <c r="AJ508" s="113">
        <f t="shared" si="1117"/>
        <v>0</v>
      </c>
      <c r="AK508" s="113">
        <f t="shared" si="1117"/>
        <v>0</v>
      </c>
      <c r="AL508" s="113">
        <f t="shared" si="1117"/>
        <v>0</v>
      </c>
      <c r="AM508" s="118">
        <f t="shared" si="1117"/>
        <v>0</v>
      </c>
      <c r="AS508" s="61"/>
      <c r="AT508" s="38"/>
      <c r="AU508" s="62"/>
      <c r="AW508" s="145"/>
      <c r="AX508" s="38"/>
      <c r="AY508" s="38"/>
      <c r="AZ508" s="38"/>
      <c r="BA508" s="38"/>
      <c r="BB508" s="38"/>
      <c r="BC508" s="38"/>
      <c r="BD508" s="38"/>
      <c r="BE508" s="38"/>
      <c r="BF508" s="38"/>
      <c r="BG508" s="38"/>
      <c r="BH508" s="38"/>
      <c r="BI508" s="38"/>
      <c r="BJ508" s="38"/>
      <c r="BK508" s="38"/>
      <c r="BL508" s="38"/>
      <c r="BM508" s="38"/>
      <c r="BN508" s="38"/>
      <c r="BO508" s="38"/>
      <c r="BP508" s="38"/>
      <c r="BQ508" s="38"/>
      <c r="BR508" s="38"/>
      <c r="BS508" s="38"/>
      <c r="BT508" s="38"/>
      <c r="BU508" s="38"/>
      <c r="BV508" s="38"/>
      <c r="BW508" s="38"/>
      <c r="BX508" s="38"/>
      <c r="BY508" s="38"/>
      <c r="BZ508" s="146"/>
      <c r="CB508" s="145"/>
      <c r="CC508" s="38"/>
      <c r="CD508" s="38"/>
      <c r="CE508" s="146"/>
      <c r="CG508" s="433">
        <v>0</v>
      </c>
      <c r="CH508" s="434">
        <v>0</v>
      </c>
      <c r="CI508" s="434">
        <v>0</v>
      </c>
      <c r="CJ508" s="435">
        <v>0</v>
      </c>
    </row>
    <row r="509" spans="1:88" x14ac:dyDescent="0.35">
      <c r="A509" s="48" t="s">
        <v>2088</v>
      </c>
      <c r="B509" s="6"/>
      <c r="C509" s="6"/>
      <c r="D509" s="22" t="s">
        <v>2058</v>
      </c>
      <c r="E509" s="304" t="s">
        <v>20</v>
      </c>
      <c r="F509" s="42"/>
      <c r="G509" s="25"/>
      <c r="H509" s="21"/>
      <c r="I509" s="26"/>
      <c r="J509" s="24">
        <f t="shared" ref="J509:J511" ca="1" si="1118">SUM(K509:AM509)</f>
        <v>0</v>
      </c>
      <c r="K509" s="24">
        <f t="shared" ref="K509:AM509" ca="1" si="1119">IF(AND($H509="優先L",$I509&gt;0),OFFSET(K508,0,$I509),0)</f>
        <v>0</v>
      </c>
      <c r="L509" s="24">
        <f t="shared" ca="1" si="1119"/>
        <v>0</v>
      </c>
      <c r="M509" s="24">
        <f t="shared" ca="1" si="1119"/>
        <v>0</v>
      </c>
      <c r="N509" s="24">
        <f t="shared" ca="1" si="1119"/>
        <v>0</v>
      </c>
      <c r="O509" s="24">
        <f t="shared" ca="1" si="1119"/>
        <v>0</v>
      </c>
      <c r="P509" s="24">
        <f t="shared" ca="1" si="1119"/>
        <v>0</v>
      </c>
      <c r="Q509" s="24">
        <f t="shared" ca="1" si="1119"/>
        <v>0</v>
      </c>
      <c r="R509" s="24">
        <f t="shared" ca="1" si="1119"/>
        <v>0</v>
      </c>
      <c r="S509" s="24">
        <f t="shared" ca="1" si="1119"/>
        <v>0</v>
      </c>
      <c r="T509" s="24">
        <f t="shared" ca="1" si="1119"/>
        <v>0</v>
      </c>
      <c r="U509" s="24">
        <f t="shared" ca="1" si="1119"/>
        <v>0</v>
      </c>
      <c r="V509" s="24">
        <f t="shared" ca="1" si="1119"/>
        <v>0</v>
      </c>
      <c r="W509" s="24">
        <f t="shared" ca="1" si="1119"/>
        <v>0</v>
      </c>
      <c r="X509" s="24">
        <f t="shared" ca="1" si="1119"/>
        <v>0</v>
      </c>
      <c r="Y509" s="24">
        <f t="shared" ca="1" si="1119"/>
        <v>0</v>
      </c>
      <c r="Z509" s="24">
        <f t="shared" ca="1" si="1119"/>
        <v>0</v>
      </c>
      <c r="AA509" s="24">
        <f t="shared" ca="1" si="1119"/>
        <v>0</v>
      </c>
      <c r="AB509" s="24">
        <f t="shared" ca="1" si="1119"/>
        <v>0</v>
      </c>
      <c r="AC509" s="24">
        <f t="shared" ca="1" si="1119"/>
        <v>0</v>
      </c>
      <c r="AD509" s="24">
        <f t="shared" ca="1" si="1119"/>
        <v>0</v>
      </c>
      <c r="AE509" s="24">
        <f t="shared" ca="1" si="1119"/>
        <v>0</v>
      </c>
      <c r="AF509" s="24">
        <f t="shared" ca="1" si="1119"/>
        <v>0</v>
      </c>
      <c r="AG509" s="24">
        <f t="shared" ca="1" si="1119"/>
        <v>0</v>
      </c>
      <c r="AH509" s="24">
        <f t="shared" ca="1" si="1119"/>
        <v>0</v>
      </c>
      <c r="AI509" s="24">
        <f t="shared" ca="1" si="1119"/>
        <v>0</v>
      </c>
      <c r="AJ509" s="24">
        <f t="shared" ca="1" si="1119"/>
        <v>0</v>
      </c>
      <c r="AK509" s="24">
        <f t="shared" ca="1" si="1119"/>
        <v>0</v>
      </c>
      <c r="AL509" s="24">
        <f t="shared" ca="1" si="1119"/>
        <v>0</v>
      </c>
      <c r="AM509" s="49">
        <f t="shared" ca="1" si="1119"/>
        <v>0</v>
      </c>
      <c r="AS509" s="61"/>
      <c r="AT509" s="5" t="str">
        <f t="shared" ref="AT509" si="1120">IF(G509&gt;0,E509,"")</f>
        <v/>
      </c>
      <c r="AU509" s="62"/>
      <c r="AW509" s="145"/>
      <c r="AX509" s="38"/>
      <c r="AY509" s="38"/>
      <c r="AZ509" s="38"/>
      <c r="BA509" s="38"/>
      <c r="BB509" s="38"/>
      <c r="BC509" s="38"/>
      <c r="BD509" s="38"/>
      <c r="BE509" s="38"/>
      <c r="BF509" s="38"/>
      <c r="BG509" s="38"/>
      <c r="BH509" s="38"/>
      <c r="BI509" s="38"/>
      <c r="BJ509" s="38"/>
      <c r="BK509" s="38"/>
      <c r="BL509" s="38"/>
      <c r="BM509" s="38"/>
      <c r="BN509" s="38"/>
      <c r="BO509" s="38"/>
      <c r="BP509" s="38"/>
      <c r="BQ509" s="38"/>
      <c r="BR509" s="38"/>
      <c r="BS509" s="38"/>
      <c r="BT509" s="38"/>
      <c r="BU509" s="38"/>
      <c r="BV509" s="38"/>
      <c r="BW509" s="38"/>
      <c r="BX509" s="38"/>
      <c r="BY509" s="38"/>
      <c r="BZ509" s="146"/>
      <c r="CB509" s="145"/>
      <c r="CC509" s="38"/>
      <c r="CD509" s="38"/>
      <c r="CE509" s="146"/>
      <c r="CG509" s="433">
        <v>0</v>
      </c>
      <c r="CH509" s="434">
        <v>0</v>
      </c>
      <c r="CI509" s="434">
        <v>0</v>
      </c>
      <c r="CJ509" s="435">
        <v>0</v>
      </c>
    </row>
    <row r="510" spans="1:88" x14ac:dyDescent="0.35">
      <c r="A510" s="50" t="str">
        <f>MID(A506,1,5)</f>
        <v>50100</v>
      </c>
      <c r="B510" s="6"/>
      <c r="C510" s="6"/>
      <c r="D510" s="6"/>
      <c r="E510" s="304" t="s">
        <v>78</v>
      </c>
      <c r="F510" s="42"/>
      <c r="G510" s="25">
        <v>145</v>
      </c>
      <c r="H510" s="21" t="s">
        <v>2052</v>
      </c>
      <c r="I510" s="26">
        <v>1</v>
      </c>
      <c r="J510" s="24">
        <f t="shared" ca="1" si="1118"/>
        <v>0</v>
      </c>
      <c r="K510" s="24">
        <f ca="1">IF(AND($H510="優先L",$I510&gt;0),OFFSET(K508,0,$I510),0)</f>
        <v>0</v>
      </c>
      <c r="L510" s="24">
        <f t="shared" ref="L510:AM510" ca="1" si="1121">IF(AND($H510="優先L",$I510&gt;0),OFFSET(L508,0,$I510),0)</f>
        <v>0</v>
      </c>
      <c r="M510" s="24">
        <f t="shared" ca="1" si="1121"/>
        <v>0</v>
      </c>
      <c r="N510" s="24">
        <f t="shared" ca="1" si="1121"/>
        <v>0</v>
      </c>
      <c r="O510" s="24">
        <f t="shared" ca="1" si="1121"/>
        <v>0</v>
      </c>
      <c r="P510" s="24">
        <f t="shared" ca="1" si="1121"/>
        <v>0</v>
      </c>
      <c r="Q510" s="24">
        <f t="shared" ca="1" si="1121"/>
        <v>0</v>
      </c>
      <c r="R510" s="24">
        <f t="shared" ca="1" si="1121"/>
        <v>0</v>
      </c>
      <c r="S510" s="24">
        <f t="shared" ca="1" si="1121"/>
        <v>0</v>
      </c>
      <c r="T510" s="24">
        <f t="shared" ca="1" si="1121"/>
        <v>0</v>
      </c>
      <c r="U510" s="24">
        <f t="shared" ca="1" si="1121"/>
        <v>0</v>
      </c>
      <c r="V510" s="24">
        <f t="shared" ca="1" si="1121"/>
        <v>0</v>
      </c>
      <c r="W510" s="24">
        <f t="shared" ca="1" si="1121"/>
        <v>0</v>
      </c>
      <c r="X510" s="24">
        <f t="shared" ca="1" si="1121"/>
        <v>0</v>
      </c>
      <c r="Y510" s="24">
        <f t="shared" ca="1" si="1121"/>
        <v>0</v>
      </c>
      <c r="Z510" s="24">
        <f t="shared" ca="1" si="1121"/>
        <v>0</v>
      </c>
      <c r="AA510" s="24">
        <f t="shared" ca="1" si="1121"/>
        <v>0</v>
      </c>
      <c r="AB510" s="24">
        <f t="shared" ca="1" si="1121"/>
        <v>0</v>
      </c>
      <c r="AC510" s="24">
        <f t="shared" ca="1" si="1121"/>
        <v>0</v>
      </c>
      <c r="AD510" s="24">
        <f t="shared" ca="1" si="1121"/>
        <v>0</v>
      </c>
      <c r="AE510" s="24">
        <f t="shared" ca="1" si="1121"/>
        <v>0</v>
      </c>
      <c r="AF510" s="24">
        <f t="shared" ca="1" si="1121"/>
        <v>0</v>
      </c>
      <c r="AG510" s="24">
        <f t="shared" ca="1" si="1121"/>
        <v>0</v>
      </c>
      <c r="AH510" s="24">
        <f t="shared" ca="1" si="1121"/>
        <v>0</v>
      </c>
      <c r="AI510" s="24">
        <f t="shared" ca="1" si="1121"/>
        <v>0</v>
      </c>
      <c r="AJ510" s="24">
        <f t="shared" ca="1" si="1121"/>
        <v>0</v>
      </c>
      <c r="AK510" s="24">
        <f t="shared" ca="1" si="1121"/>
        <v>0</v>
      </c>
      <c r="AL510" s="24">
        <f t="shared" ca="1" si="1121"/>
        <v>0</v>
      </c>
      <c r="AM510" s="49">
        <f t="shared" ca="1" si="1121"/>
        <v>0</v>
      </c>
      <c r="AS510" s="61"/>
      <c r="AT510" s="6" t="str">
        <f t="shared" si="1087"/>
        <v>溶接1</v>
      </c>
      <c r="AU510" s="62"/>
      <c r="AW510" s="145"/>
      <c r="AX510" s="38"/>
      <c r="AY510" s="38"/>
      <c r="AZ510" s="38"/>
      <c r="BA510" s="38"/>
      <c r="BB510" s="38"/>
      <c r="BC510" s="38"/>
      <c r="BD510" s="38"/>
      <c r="BE510" s="38"/>
      <c r="BF510" s="38"/>
      <c r="BG510" s="38"/>
      <c r="BH510" s="38"/>
      <c r="BI510" s="38"/>
      <c r="BJ510" s="38"/>
      <c r="BK510" s="38"/>
      <c r="BL510" s="38"/>
      <c r="BM510" s="38"/>
      <c r="BN510" s="38"/>
      <c r="BO510" s="38"/>
      <c r="BP510" s="38"/>
      <c r="BQ510" s="38"/>
      <c r="BR510" s="38"/>
      <c r="BS510" s="38"/>
      <c r="BT510" s="38"/>
      <c r="BU510" s="38"/>
      <c r="BV510" s="38"/>
      <c r="BW510" s="38"/>
      <c r="BX510" s="38"/>
      <c r="BY510" s="38"/>
      <c r="BZ510" s="146"/>
      <c r="CB510" s="145"/>
      <c r="CC510" s="38"/>
      <c r="CD510" s="38"/>
      <c r="CE510" s="146"/>
      <c r="CG510" s="433">
        <v>0</v>
      </c>
      <c r="CH510" s="434">
        <v>0</v>
      </c>
      <c r="CI510" s="434">
        <v>0</v>
      </c>
      <c r="CJ510" s="435">
        <v>0</v>
      </c>
    </row>
    <row r="511" spans="1:88" x14ac:dyDescent="0.35">
      <c r="A511" s="50" t="str">
        <f>MID(A506,6,3)&amp;"-"&amp;MID(A506,10,4)</f>
        <v>MLT-D000</v>
      </c>
      <c r="B511" s="6"/>
      <c r="C511" s="6"/>
      <c r="D511" s="7"/>
      <c r="E511" s="304" t="s">
        <v>79</v>
      </c>
      <c r="F511" s="42"/>
      <c r="G511" s="25"/>
      <c r="H511" s="21"/>
      <c r="I511" s="26"/>
      <c r="J511" s="24">
        <f t="shared" ca="1" si="1118"/>
        <v>0</v>
      </c>
      <c r="K511" s="24">
        <f ca="1">IF(AND($H511="優先L",$I511&gt;0),OFFSET(K508,0,$I511),0)</f>
        <v>0</v>
      </c>
      <c r="L511" s="24">
        <f t="shared" ref="L511:AM511" ca="1" si="1122">IF(AND($H511="優先L",$I511&gt;0),OFFSET(L508,0,$I511),0)</f>
        <v>0</v>
      </c>
      <c r="M511" s="24">
        <f t="shared" ca="1" si="1122"/>
        <v>0</v>
      </c>
      <c r="N511" s="24">
        <f t="shared" ca="1" si="1122"/>
        <v>0</v>
      </c>
      <c r="O511" s="24">
        <f t="shared" ca="1" si="1122"/>
        <v>0</v>
      </c>
      <c r="P511" s="24">
        <f t="shared" ca="1" si="1122"/>
        <v>0</v>
      </c>
      <c r="Q511" s="24">
        <f t="shared" ca="1" si="1122"/>
        <v>0</v>
      </c>
      <c r="R511" s="24">
        <f t="shared" ca="1" si="1122"/>
        <v>0</v>
      </c>
      <c r="S511" s="24">
        <f t="shared" ca="1" si="1122"/>
        <v>0</v>
      </c>
      <c r="T511" s="24">
        <f t="shared" ca="1" si="1122"/>
        <v>0</v>
      </c>
      <c r="U511" s="24">
        <f t="shared" ca="1" si="1122"/>
        <v>0</v>
      </c>
      <c r="V511" s="24">
        <f t="shared" ca="1" si="1122"/>
        <v>0</v>
      </c>
      <c r="W511" s="24">
        <f t="shared" ca="1" si="1122"/>
        <v>0</v>
      </c>
      <c r="X511" s="24">
        <f t="shared" ca="1" si="1122"/>
        <v>0</v>
      </c>
      <c r="Y511" s="24">
        <f t="shared" ca="1" si="1122"/>
        <v>0</v>
      </c>
      <c r="Z511" s="24">
        <f t="shared" ca="1" si="1122"/>
        <v>0</v>
      </c>
      <c r="AA511" s="24">
        <f t="shared" ca="1" si="1122"/>
        <v>0</v>
      </c>
      <c r="AB511" s="24">
        <f t="shared" ca="1" si="1122"/>
        <v>0</v>
      </c>
      <c r="AC511" s="24">
        <f t="shared" ca="1" si="1122"/>
        <v>0</v>
      </c>
      <c r="AD511" s="24">
        <f t="shared" ca="1" si="1122"/>
        <v>0</v>
      </c>
      <c r="AE511" s="24">
        <f t="shared" ca="1" si="1122"/>
        <v>0</v>
      </c>
      <c r="AF511" s="24">
        <f t="shared" ca="1" si="1122"/>
        <v>0</v>
      </c>
      <c r="AG511" s="24">
        <f t="shared" ca="1" si="1122"/>
        <v>0</v>
      </c>
      <c r="AH511" s="24">
        <f t="shared" ca="1" si="1122"/>
        <v>0</v>
      </c>
      <c r="AI511" s="24">
        <f t="shared" ca="1" si="1122"/>
        <v>0</v>
      </c>
      <c r="AJ511" s="24">
        <f t="shared" ca="1" si="1122"/>
        <v>0</v>
      </c>
      <c r="AK511" s="24">
        <f t="shared" ca="1" si="1122"/>
        <v>0</v>
      </c>
      <c r="AL511" s="24">
        <f t="shared" ca="1" si="1122"/>
        <v>0</v>
      </c>
      <c r="AM511" s="49">
        <f t="shared" ca="1" si="1122"/>
        <v>0</v>
      </c>
      <c r="AS511" s="61"/>
      <c r="AT511" s="7" t="str">
        <f t="shared" si="1087"/>
        <v/>
      </c>
      <c r="AU511" s="62"/>
      <c r="AW511" s="145"/>
      <c r="AX511" s="38"/>
      <c r="AY511" s="38"/>
      <c r="AZ511" s="38"/>
      <c r="BA511" s="38"/>
      <c r="BB511" s="38"/>
      <c r="BC511" s="38"/>
      <c r="BD511" s="38"/>
      <c r="BE511" s="38"/>
      <c r="BF511" s="38"/>
      <c r="BG511" s="38"/>
      <c r="BH511" s="38"/>
      <c r="BI511" s="38"/>
      <c r="BJ511" s="38"/>
      <c r="BK511" s="38"/>
      <c r="BL511" s="38"/>
      <c r="BM511" s="38"/>
      <c r="BN511" s="38"/>
      <c r="BO511" s="38"/>
      <c r="BP511" s="38"/>
      <c r="BQ511" s="38"/>
      <c r="BR511" s="38"/>
      <c r="BS511" s="38"/>
      <c r="BT511" s="38"/>
      <c r="BU511" s="38"/>
      <c r="BV511" s="38"/>
      <c r="BW511" s="38"/>
      <c r="BX511" s="38"/>
      <c r="BY511" s="38"/>
      <c r="BZ511" s="146"/>
      <c r="CB511" s="145"/>
      <c r="CC511" s="38"/>
      <c r="CD511" s="38"/>
      <c r="CE511" s="146"/>
      <c r="CG511" s="433">
        <v>0</v>
      </c>
      <c r="CH511" s="434">
        <v>0</v>
      </c>
      <c r="CI511" s="434">
        <v>0</v>
      </c>
      <c r="CJ511" s="435">
        <v>0</v>
      </c>
    </row>
    <row r="512" spans="1:88" x14ac:dyDescent="0.35">
      <c r="A512" s="48"/>
      <c r="B512" s="6"/>
      <c r="C512" s="6"/>
      <c r="D512" s="22" t="s">
        <v>2132</v>
      </c>
      <c r="E512" s="2" t="str">
        <f>E509</f>
        <v>MC</v>
      </c>
      <c r="F512" s="5"/>
      <c r="G512" s="5"/>
      <c r="H512" s="27"/>
      <c r="I512" s="5"/>
      <c r="J512" s="550">
        <f>SUM(K512:AM514)</f>
        <v>0</v>
      </c>
      <c r="K512" s="29"/>
      <c r="L512" s="29"/>
      <c r="M512" s="29"/>
      <c r="N512" s="29"/>
      <c r="O512" s="29"/>
      <c r="P512" s="29"/>
      <c r="Q512" s="29"/>
      <c r="R512" s="29"/>
      <c r="S512" s="29"/>
      <c r="T512" s="29"/>
      <c r="U512" s="29"/>
      <c r="V512" s="29"/>
      <c r="W512" s="29"/>
      <c r="X512" s="29"/>
      <c r="Y512" s="29"/>
      <c r="Z512" s="29"/>
      <c r="AA512" s="29"/>
      <c r="AB512" s="29"/>
      <c r="AC512" s="29"/>
      <c r="AD512" s="29"/>
      <c r="AE512" s="29"/>
      <c r="AF512" s="29"/>
      <c r="AG512" s="29"/>
      <c r="AH512" s="29"/>
      <c r="AI512" s="29"/>
      <c r="AJ512" s="29"/>
      <c r="AK512" s="29"/>
      <c r="AL512" s="29"/>
      <c r="AM512" s="51"/>
      <c r="AS512" s="61"/>
      <c r="AT512" s="38"/>
      <c r="AU512" s="62"/>
      <c r="AW512" s="145"/>
      <c r="AX512" s="38"/>
      <c r="AY512" s="38"/>
      <c r="AZ512" s="38"/>
      <c r="BA512" s="38"/>
      <c r="BB512" s="38"/>
      <c r="BC512" s="38"/>
      <c r="BD512" s="38"/>
      <c r="BE512" s="38"/>
      <c r="BF512" s="38"/>
      <c r="BG512" s="38"/>
      <c r="BH512" s="38"/>
      <c r="BI512" s="38"/>
      <c r="BJ512" s="38"/>
      <c r="BK512" s="38"/>
      <c r="BL512" s="38"/>
      <c r="BM512" s="38"/>
      <c r="BN512" s="38"/>
      <c r="BO512" s="38"/>
      <c r="BP512" s="38"/>
      <c r="BQ512" s="38"/>
      <c r="BR512" s="38"/>
      <c r="BS512" s="38"/>
      <c r="BT512" s="38"/>
      <c r="BU512" s="38"/>
      <c r="BV512" s="38"/>
      <c r="BW512" s="38"/>
      <c r="BX512" s="38"/>
      <c r="BY512" s="38"/>
      <c r="BZ512" s="146"/>
      <c r="CB512" s="145"/>
      <c r="CC512" s="38"/>
      <c r="CD512" s="38"/>
      <c r="CE512" s="146"/>
      <c r="CG512" s="430"/>
      <c r="CH512" s="9"/>
      <c r="CI512" s="9"/>
      <c r="CJ512" s="431"/>
    </row>
    <row r="513" spans="1:88" x14ac:dyDescent="0.35">
      <c r="A513" s="48"/>
      <c r="B513" s="7"/>
      <c r="C513" s="7"/>
      <c r="D513" s="444" t="s">
        <v>2376</v>
      </c>
      <c r="E513" s="2" t="str">
        <f>E510</f>
        <v>溶接1</v>
      </c>
      <c r="F513" s="6"/>
      <c r="G513" s="6"/>
      <c r="H513" s="27" t="s">
        <v>2055</v>
      </c>
      <c r="I513" s="6"/>
      <c r="J513" s="551"/>
      <c r="K513" s="30"/>
      <c r="L513" s="30"/>
      <c r="M513" s="30"/>
      <c r="N513" s="30"/>
      <c r="O513" s="30"/>
      <c r="P513" s="30"/>
      <c r="Q513" s="30"/>
      <c r="R513" s="30"/>
      <c r="S513" s="30"/>
      <c r="T513" s="30"/>
      <c r="U513" s="30"/>
      <c r="V513" s="30"/>
      <c r="W513" s="30"/>
      <c r="X513" s="30"/>
      <c r="Y513" s="30"/>
      <c r="Z513" s="30"/>
      <c r="AA513" s="30"/>
      <c r="AB513" s="30"/>
      <c r="AC513" s="30"/>
      <c r="AD513" s="30"/>
      <c r="AE513" s="30"/>
      <c r="AF513" s="30"/>
      <c r="AG513" s="30"/>
      <c r="AH513" s="30"/>
      <c r="AI513" s="30"/>
      <c r="AJ513" s="30"/>
      <c r="AK513" s="30"/>
      <c r="AL513" s="30"/>
      <c r="AM513" s="52"/>
      <c r="AS513" s="61"/>
      <c r="AT513" s="38"/>
      <c r="AU513" s="62"/>
      <c r="AW513" s="145"/>
      <c r="AX513" s="38"/>
      <c r="AY513" s="38"/>
      <c r="AZ513" s="38"/>
      <c r="BA513" s="38"/>
      <c r="BB513" s="38"/>
      <c r="BC513" s="38"/>
      <c r="BD513" s="38"/>
      <c r="BE513" s="38"/>
      <c r="BF513" s="38"/>
      <c r="BG513" s="38"/>
      <c r="BH513" s="38"/>
      <c r="BI513" s="38"/>
      <c r="BJ513" s="38"/>
      <c r="BK513" s="38"/>
      <c r="BL513" s="38"/>
      <c r="BM513" s="38"/>
      <c r="BN513" s="38"/>
      <c r="BO513" s="38"/>
      <c r="BP513" s="38"/>
      <c r="BQ513" s="38"/>
      <c r="BR513" s="38"/>
      <c r="BS513" s="38"/>
      <c r="BT513" s="38"/>
      <c r="BU513" s="38"/>
      <c r="BV513" s="38"/>
      <c r="BW513" s="38"/>
      <c r="BX513" s="38"/>
      <c r="BY513" s="38"/>
      <c r="BZ513" s="146"/>
      <c r="CB513" s="145"/>
      <c r="CC513" s="38"/>
      <c r="CD513" s="38"/>
      <c r="CE513" s="146"/>
      <c r="CG513" s="430"/>
      <c r="CH513" s="9"/>
      <c r="CI513" s="9"/>
      <c r="CJ513" s="431"/>
    </row>
    <row r="514" spans="1:88" x14ac:dyDescent="0.35">
      <c r="A514" s="399">
        <f>COUNTIF(AT509:AT511,B514)</f>
        <v>0</v>
      </c>
      <c r="B514" s="308" t="str">
        <f>設定!$F$4</f>
        <v>MC</v>
      </c>
      <c r="C514" s="308" t="str">
        <f>IF(COUNTIF('PLAN-MC'!$AO$6:$AO$117,B514&amp;"_"&amp;A506&amp;"_"&amp;B506)&gt;0,"計画コード有",IF(COUNTIF('PLAN-MC'!$AO$6:$AO$117,B514&amp;"_"&amp;A506&amp;"_"&amp;B506)&gt;1,"ﾀﾞﾌﾞﾘ有","未反映"))</f>
        <v>計画コード有</v>
      </c>
      <c r="D514" s="7"/>
      <c r="E514" s="2" t="str">
        <f>E511</f>
        <v>マルチ</v>
      </c>
      <c r="F514" s="7"/>
      <c r="G514" s="7"/>
      <c r="H514" s="27"/>
      <c r="I514" s="7"/>
      <c r="J514" s="552"/>
      <c r="K514" s="31"/>
      <c r="L514" s="31"/>
      <c r="M514" s="31"/>
      <c r="N514" s="31"/>
      <c r="O514" s="31"/>
      <c r="P514" s="31"/>
      <c r="Q514" s="31"/>
      <c r="R514" s="31"/>
      <c r="S514" s="31"/>
      <c r="T514" s="31"/>
      <c r="U514" s="31"/>
      <c r="V514" s="31"/>
      <c r="W514" s="31"/>
      <c r="X514" s="31"/>
      <c r="Y514" s="31"/>
      <c r="Z514" s="31"/>
      <c r="AA514" s="31"/>
      <c r="AB514" s="31"/>
      <c r="AC514" s="31"/>
      <c r="AD514" s="31"/>
      <c r="AE514" s="31"/>
      <c r="AF514" s="31"/>
      <c r="AG514" s="31"/>
      <c r="AH514" s="31"/>
      <c r="AI514" s="31"/>
      <c r="AJ514" s="31"/>
      <c r="AK514" s="31"/>
      <c r="AL514" s="31"/>
      <c r="AM514" s="53"/>
      <c r="AS514" s="61"/>
      <c r="AT514" s="38"/>
      <c r="AU514" s="62"/>
      <c r="AW514" s="145"/>
      <c r="AX514" s="38"/>
      <c r="AY514" s="38"/>
      <c r="AZ514" s="38"/>
      <c r="BA514" s="38"/>
      <c r="BB514" s="38"/>
      <c r="BC514" s="38"/>
      <c r="BD514" s="38"/>
      <c r="BE514" s="38"/>
      <c r="BF514" s="38"/>
      <c r="BG514" s="38"/>
      <c r="BH514" s="38"/>
      <c r="BI514" s="38"/>
      <c r="BJ514" s="38"/>
      <c r="BK514" s="38"/>
      <c r="BL514" s="38"/>
      <c r="BM514" s="38"/>
      <c r="BN514" s="38"/>
      <c r="BO514" s="38"/>
      <c r="BP514" s="38"/>
      <c r="BQ514" s="38"/>
      <c r="BR514" s="38"/>
      <c r="BS514" s="38"/>
      <c r="BT514" s="38"/>
      <c r="BU514" s="38"/>
      <c r="BV514" s="38"/>
      <c r="BW514" s="38"/>
      <c r="BX514" s="38"/>
      <c r="BY514" s="38"/>
      <c r="BZ514" s="146"/>
      <c r="CB514" s="145"/>
      <c r="CC514" s="38"/>
      <c r="CD514" s="38"/>
      <c r="CE514" s="146"/>
      <c r="CG514" s="430"/>
      <c r="CH514" s="9"/>
      <c r="CI514" s="9"/>
      <c r="CJ514" s="431"/>
    </row>
    <row r="515" spans="1:88" x14ac:dyDescent="0.35">
      <c r="A515" s="399">
        <f>COUNTIF(AT509:AT511,B515)</f>
        <v>1</v>
      </c>
      <c r="B515" s="308" t="str">
        <f>設定!$F$5</f>
        <v>溶接1</v>
      </c>
      <c r="C515" s="308" t="str">
        <f>IF(COUNTIF('PLAN-溶接1'!$AO$6:$AO$108,B515&amp;"_"&amp;A506&amp;"_"&amp;B506)&gt;0,"計画コード有",IF(COUNTIF('PLAN-溶接1'!$AO$6:$AO$108,B515&amp;"_"&amp;A506&amp;"_"&amp;B506)&gt;1,"ﾀﾞﾌﾞﾘ有","未反映"))</f>
        <v>計画コード有</v>
      </c>
      <c r="D515" s="22" t="s">
        <v>2133</v>
      </c>
      <c r="E515" s="2" t="str">
        <f>E509</f>
        <v>MC</v>
      </c>
      <c r="F515" s="5"/>
      <c r="G515" s="5"/>
      <c r="H515" s="27"/>
      <c r="I515" s="5"/>
      <c r="J515" s="32">
        <f t="shared" ref="J515:J520" si="1123">SUM(K515:AM515)</f>
        <v>0</v>
      </c>
      <c r="K515" s="441">
        <f>CB515</f>
        <v>0</v>
      </c>
      <c r="L515" s="441">
        <f t="shared" ref="L515:L517" si="1124">CC515</f>
        <v>0</v>
      </c>
      <c r="M515" s="441">
        <f t="shared" ref="M515:M517" si="1125">CD515</f>
        <v>0</v>
      </c>
      <c r="N515" s="441">
        <f t="shared" ref="N515:N517" si="1126">CE515</f>
        <v>0</v>
      </c>
      <c r="O515" s="29"/>
      <c r="P515" s="29"/>
      <c r="Q515" s="29"/>
      <c r="R515" s="29"/>
      <c r="S515" s="29"/>
      <c r="T515" s="29"/>
      <c r="U515" s="29"/>
      <c r="V515" s="29"/>
      <c r="W515" s="29"/>
      <c r="X515" s="29"/>
      <c r="Y515" s="29"/>
      <c r="Z515" s="29"/>
      <c r="AA515" s="29"/>
      <c r="AB515" s="29"/>
      <c r="AC515" s="29"/>
      <c r="AD515" s="29"/>
      <c r="AE515" s="29"/>
      <c r="AF515" s="29"/>
      <c r="AG515" s="29"/>
      <c r="AH515" s="29"/>
      <c r="AI515" s="29"/>
      <c r="AJ515" s="29"/>
      <c r="AK515" s="29"/>
      <c r="AL515" s="29"/>
      <c r="AM515" s="51"/>
      <c r="AS515" s="61"/>
      <c r="AT515" s="38"/>
      <c r="AU515" s="62"/>
      <c r="AW515" s="145"/>
      <c r="AX515" s="38"/>
      <c r="AY515" s="38"/>
      <c r="AZ515" s="38"/>
      <c r="BA515" s="38"/>
      <c r="BB515" s="38"/>
      <c r="BC515" s="38"/>
      <c r="BD515" s="38"/>
      <c r="BE515" s="38"/>
      <c r="BF515" s="38"/>
      <c r="BG515" s="38"/>
      <c r="BH515" s="38"/>
      <c r="BI515" s="38"/>
      <c r="BJ515" s="38"/>
      <c r="BK515" s="38"/>
      <c r="BL515" s="38"/>
      <c r="BM515" s="38"/>
      <c r="BN515" s="38"/>
      <c r="BO515" s="38"/>
      <c r="BP515" s="38"/>
      <c r="BQ515" s="38"/>
      <c r="BR515" s="38"/>
      <c r="BS515" s="38"/>
      <c r="BT515" s="38"/>
      <c r="BU515" s="38"/>
      <c r="BV515" s="38"/>
      <c r="BW515" s="38"/>
      <c r="BX515" s="38"/>
      <c r="BY515" s="38"/>
      <c r="BZ515" s="146"/>
      <c r="CB515" s="427">
        <f t="shared" ref="CB515:CB517" si="1127">CG512+CG515</f>
        <v>0</v>
      </c>
      <c r="CC515" s="428">
        <f t="shared" ref="CC515:CC517" si="1128">CH512+CH515</f>
        <v>0</v>
      </c>
      <c r="CD515" s="428">
        <f t="shared" ref="CD515:CD517" si="1129">CI512+CI515</f>
        <v>0</v>
      </c>
      <c r="CE515" s="429">
        <f t="shared" ref="CE515:CE517" si="1130">CJ512+CJ515</f>
        <v>0</v>
      </c>
      <c r="CG515" s="430"/>
      <c r="CH515" s="9"/>
      <c r="CI515" s="9"/>
      <c r="CJ515" s="431"/>
    </row>
    <row r="516" spans="1:88" x14ac:dyDescent="0.35">
      <c r="A516" s="399">
        <f>COUNTIF(AT509:AT511,B516)</f>
        <v>0</v>
      </c>
      <c r="B516" s="308" t="str">
        <f>設定!$F$6</f>
        <v>マルチ</v>
      </c>
      <c r="C516" s="308" t="str">
        <f>IF(COUNTIF('PLAN-マルチ'!$AO$29:$AO$125,B516&amp;"_"&amp;A506&amp;"_"&amp;B506)&gt;0,"計画コード有",IF(COUNTIF('PLAN-マルチ'!$AO$29:$AO$125,B516&amp;"_"&amp;A506&amp;"_"&amp;B506)&gt;1,"ﾀﾞﾌﾞﾘ有","未反映"))</f>
        <v>未反映</v>
      </c>
      <c r="D516" s="445" t="s">
        <v>2377</v>
      </c>
      <c r="E516" s="2" t="str">
        <f>E510</f>
        <v>溶接1</v>
      </c>
      <c r="F516" s="6"/>
      <c r="G516" s="6"/>
      <c r="H516" s="27" t="s">
        <v>2055</v>
      </c>
      <c r="I516" s="6"/>
      <c r="J516" s="33">
        <f t="shared" si="1123"/>
        <v>0</v>
      </c>
      <c r="K516" s="442">
        <f t="shared" ref="K516:K517" si="1131">CB516</f>
        <v>0</v>
      </c>
      <c r="L516" s="442">
        <f t="shared" si="1124"/>
        <v>0</v>
      </c>
      <c r="M516" s="442">
        <f t="shared" si="1125"/>
        <v>0</v>
      </c>
      <c r="N516" s="442">
        <f t="shared" si="1126"/>
        <v>0</v>
      </c>
      <c r="O516" s="30"/>
      <c r="P516" s="30"/>
      <c r="Q516" s="30"/>
      <c r="R516" s="30"/>
      <c r="S516" s="30"/>
      <c r="T516" s="30"/>
      <c r="U516" s="30"/>
      <c r="V516" s="30"/>
      <c r="W516" s="30"/>
      <c r="X516" s="30"/>
      <c r="Y516" s="30"/>
      <c r="Z516" s="30"/>
      <c r="AA516" s="30"/>
      <c r="AB516" s="30"/>
      <c r="AC516" s="30"/>
      <c r="AD516" s="30"/>
      <c r="AE516" s="30"/>
      <c r="AF516" s="30"/>
      <c r="AG516" s="30"/>
      <c r="AH516" s="30"/>
      <c r="AI516" s="30"/>
      <c r="AJ516" s="30"/>
      <c r="AK516" s="30"/>
      <c r="AL516" s="30"/>
      <c r="AM516" s="52"/>
      <c r="AS516" s="61"/>
      <c r="AT516" s="38"/>
      <c r="AU516" s="62"/>
      <c r="AW516" s="145"/>
      <c r="AX516" s="38"/>
      <c r="AY516" s="38"/>
      <c r="AZ516" s="38"/>
      <c r="BA516" s="38"/>
      <c r="BB516" s="38"/>
      <c r="BC516" s="38"/>
      <c r="BD516" s="38"/>
      <c r="BE516" s="38"/>
      <c r="BF516" s="38"/>
      <c r="BG516" s="38"/>
      <c r="BH516" s="38"/>
      <c r="BI516" s="38"/>
      <c r="BJ516" s="38"/>
      <c r="BK516" s="38"/>
      <c r="BL516" s="38"/>
      <c r="BM516" s="38"/>
      <c r="BN516" s="38"/>
      <c r="BO516" s="38"/>
      <c r="BP516" s="38"/>
      <c r="BQ516" s="38"/>
      <c r="BR516" s="38"/>
      <c r="BS516" s="38"/>
      <c r="BT516" s="38"/>
      <c r="BU516" s="38"/>
      <c r="BV516" s="38"/>
      <c r="BW516" s="38"/>
      <c r="BX516" s="38"/>
      <c r="BY516" s="38"/>
      <c r="BZ516" s="146"/>
      <c r="CB516" s="427">
        <f t="shared" si="1127"/>
        <v>0</v>
      </c>
      <c r="CC516" s="428">
        <f t="shared" si="1128"/>
        <v>0</v>
      </c>
      <c r="CD516" s="428">
        <f t="shared" si="1129"/>
        <v>0</v>
      </c>
      <c r="CE516" s="429">
        <f t="shared" si="1130"/>
        <v>0</v>
      </c>
      <c r="CG516" s="430"/>
      <c r="CH516" s="9"/>
      <c r="CI516" s="9"/>
      <c r="CJ516" s="431"/>
    </row>
    <row r="517" spans="1:88" x14ac:dyDescent="0.35">
      <c r="A517" s="399">
        <f>COUNTIF(AT509:AT511,B517)</f>
        <v>0</v>
      </c>
      <c r="B517" s="308" t="str">
        <f>設定!$F$7</f>
        <v>50号機</v>
      </c>
      <c r="C517" s="308" t="str">
        <f>IF(COUNTIF('PLAN-SUB'!$AO$6:$AO$87,B517&amp;"_"&amp;A506&amp;"_"&amp;B506)&gt;0,"計画コード有",IF(COUNTIF('PLAN-SUB'!$AO$6:$AO$87,B517&amp;"_"&amp;A506&amp;"_"&amp;B506)&gt;1,"ﾀﾞﾌﾞﾘ有","未反映"))</f>
        <v>未反映</v>
      </c>
      <c r="D517" s="7"/>
      <c r="E517" s="2" t="str">
        <f>E511</f>
        <v>マルチ</v>
      </c>
      <c r="F517" s="7"/>
      <c r="G517" s="7"/>
      <c r="H517" s="27"/>
      <c r="I517" s="7"/>
      <c r="J517" s="34">
        <f t="shared" si="1123"/>
        <v>0</v>
      </c>
      <c r="K517" s="443">
        <f t="shared" si="1131"/>
        <v>0</v>
      </c>
      <c r="L517" s="443">
        <f t="shared" si="1124"/>
        <v>0</v>
      </c>
      <c r="M517" s="443">
        <f t="shared" si="1125"/>
        <v>0</v>
      </c>
      <c r="N517" s="443">
        <f t="shared" si="1126"/>
        <v>0</v>
      </c>
      <c r="O517" s="31"/>
      <c r="P517" s="31"/>
      <c r="Q517" s="31"/>
      <c r="R517" s="31"/>
      <c r="S517" s="31"/>
      <c r="T517" s="31"/>
      <c r="U517" s="31"/>
      <c r="V517" s="31"/>
      <c r="W517" s="31"/>
      <c r="X517" s="31"/>
      <c r="Y517" s="31"/>
      <c r="Z517" s="31"/>
      <c r="AA517" s="31"/>
      <c r="AB517" s="31"/>
      <c r="AC517" s="31"/>
      <c r="AD517" s="31"/>
      <c r="AE517" s="31"/>
      <c r="AF517" s="31"/>
      <c r="AG517" s="31"/>
      <c r="AH517" s="31"/>
      <c r="AI517" s="31"/>
      <c r="AJ517" s="31"/>
      <c r="AK517" s="31"/>
      <c r="AL517" s="31"/>
      <c r="AM517" s="53"/>
      <c r="AS517" s="61"/>
      <c r="AT517" s="38"/>
      <c r="AU517" s="62"/>
      <c r="AW517" s="145"/>
      <c r="AX517" s="38"/>
      <c r="AY517" s="38"/>
      <c r="AZ517" s="38"/>
      <c r="BA517" s="38"/>
      <c r="BB517" s="38"/>
      <c r="BC517" s="38"/>
      <c r="BD517" s="38"/>
      <c r="BE517" s="38"/>
      <c r="BF517" s="38"/>
      <c r="BG517" s="38"/>
      <c r="BH517" s="38"/>
      <c r="BI517" s="38"/>
      <c r="BJ517" s="38"/>
      <c r="BK517" s="38"/>
      <c r="BL517" s="38"/>
      <c r="BM517" s="38"/>
      <c r="BN517" s="38"/>
      <c r="BO517" s="38"/>
      <c r="BP517" s="38"/>
      <c r="BQ517" s="38"/>
      <c r="BR517" s="38"/>
      <c r="BS517" s="38"/>
      <c r="BT517" s="38"/>
      <c r="BU517" s="38"/>
      <c r="BV517" s="38"/>
      <c r="BW517" s="38"/>
      <c r="BX517" s="38"/>
      <c r="BY517" s="38"/>
      <c r="BZ517" s="146"/>
      <c r="CB517" s="427">
        <f t="shared" si="1127"/>
        <v>0</v>
      </c>
      <c r="CC517" s="428">
        <f t="shared" si="1128"/>
        <v>0</v>
      </c>
      <c r="CD517" s="428">
        <f t="shared" si="1129"/>
        <v>0</v>
      </c>
      <c r="CE517" s="429">
        <f t="shared" si="1130"/>
        <v>0</v>
      </c>
      <c r="CG517" s="430"/>
      <c r="CH517" s="9"/>
      <c r="CI517" s="9"/>
      <c r="CJ517" s="431"/>
    </row>
    <row r="518" spans="1:88" x14ac:dyDescent="0.35">
      <c r="A518" s="399">
        <f>COUNTIF(AT509:AT511,B518)</f>
        <v>0</v>
      </c>
      <c r="B518" s="308" t="str">
        <f>設定!$F$8</f>
        <v>RF,S/A</v>
      </c>
      <c r="C518" s="308" t="str">
        <f>IF(COUNTIF('PLAN-SUB'!$AO$6:$AO$87,B518&amp;"_"&amp;A506&amp;"_"&amp;B506)&gt;0,"計画コード有",IF(COUNTIF('PLAN-SUB'!$AO$6:$AO$87,B518&amp;"_"&amp;A506&amp;"_"&amp;B506)&gt;1,"ﾀﾞﾌﾞﾘ有","未反映"))</f>
        <v>未反映</v>
      </c>
      <c r="D518" s="22" t="s">
        <v>2059</v>
      </c>
      <c r="E518" s="2" t="str">
        <f t="shared" ref="E518:G520" si="1132">E509</f>
        <v>MC</v>
      </c>
      <c r="F518" s="43">
        <f t="shared" si="1132"/>
        <v>0</v>
      </c>
      <c r="G518" s="28">
        <f t="shared" si="1132"/>
        <v>0</v>
      </c>
      <c r="H518" s="5"/>
      <c r="I518" s="5"/>
      <c r="J518" s="32">
        <f t="shared" ca="1" si="1123"/>
        <v>0</v>
      </c>
      <c r="K518" s="32">
        <f ca="1">K509+K512+K515</f>
        <v>0</v>
      </c>
      <c r="L518" s="32">
        <f ca="1">L509+L512+L515</f>
        <v>0</v>
      </c>
      <c r="M518" s="32">
        <f ca="1">M509+M512+M515</f>
        <v>0</v>
      </c>
      <c r="N518" s="32">
        <f ca="1">N509+N512+N515</f>
        <v>0</v>
      </c>
      <c r="O518" s="32">
        <f t="shared" ref="O518:AM518" ca="1" si="1133">O509+O512+O515</f>
        <v>0</v>
      </c>
      <c r="P518" s="32">
        <f t="shared" ca="1" si="1133"/>
        <v>0</v>
      </c>
      <c r="Q518" s="32">
        <f t="shared" ca="1" si="1133"/>
        <v>0</v>
      </c>
      <c r="R518" s="32">
        <f t="shared" ca="1" si="1133"/>
        <v>0</v>
      </c>
      <c r="S518" s="32">
        <f t="shared" ca="1" si="1133"/>
        <v>0</v>
      </c>
      <c r="T518" s="32">
        <f t="shared" ca="1" si="1133"/>
        <v>0</v>
      </c>
      <c r="U518" s="32">
        <f t="shared" ca="1" si="1133"/>
        <v>0</v>
      </c>
      <c r="V518" s="32">
        <f t="shared" ca="1" si="1133"/>
        <v>0</v>
      </c>
      <c r="W518" s="32">
        <f t="shared" ca="1" si="1133"/>
        <v>0</v>
      </c>
      <c r="X518" s="32">
        <f t="shared" ca="1" si="1133"/>
        <v>0</v>
      </c>
      <c r="Y518" s="32">
        <f t="shared" ca="1" si="1133"/>
        <v>0</v>
      </c>
      <c r="Z518" s="32">
        <f t="shared" ca="1" si="1133"/>
        <v>0</v>
      </c>
      <c r="AA518" s="32">
        <f t="shared" ca="1" si="1133"/>
        <v>0</v>
      </c>
      <c r="AB518" s="32">
        <f t="shared" ca="1" si="1133"/>
        <v>0</v>
      </c>
      <c r="AC518" s="32">
        <f t="shared" ca="1" si="1133"/>
        <v>0</v>
      </c>
      <c r="AD518" s="32">
        <f t="shared" ca="1" si="1133"/>
        <v>0</v>
      </c>
      <c r="AE518" s="32">
        <f t="shared" ca="1" si="1133"/>
        <v>0</v>
      </c>
      <c r="AF518" s="32">
        <f t="shared" ca="1" si="1133"/>
        <v>0</v>
      </c>
      <c r="AG518" s="32">
        <f t="shared" ca="1" si="1133"/>
        <v>0</v>
      </c>
      <c r="AH518" s="32">
        <f t="shared" ca="1" si="1133"/>
        <v>0</v>
      </c>
      <c r="AI518" s="32">
        <f t="shared" ca="1" si="1133"/>
        <v>0</v>
      </c>
      <c r="AJ518" s="32">
        <f t="shared" ca="1" si="1133"/>
        <v>0</v>
      </c>
      <c r="AK518" s="32">
        <f t="shared" ca="1" si="1133"/>
        <v>0</v>
      </c>
      <c r="AL518" s="32">
        <f t="shared" ca="1" si="1133"/>
        <v>0</v>
      </c>
      <c r="AM518" s="54">
        <f t="shared" ca="1" si="1133"/>
        <v>0</v>
      </c>
      <c r="AS518" s="97" t="str">
        <f>$E518&amp;"_"&amp;$A506&amp;"_"&amp;$B506</f>
        <v>MC_50100MLT D000XA_CBU</v>
      </c>
      <c r="AT518" s="97" t="str">
        <f t="shared" ref="AT518" si="1134">A510</f>
        <v>50100</v>
      </c>
      <c r="AU518" s="97" t="str">
        <f>A511</f>
        <v>MLT-D000</v>
      </c>
      <c r="AW518" s="147" t="str">
        <f>E518</f>
        <v>MC</v>
      </c>
      <c r="AX518" s="150">
        <f t="shared" ref="AX518:BG520" ca="1" si="1135">K518*$G518</f>
        <v>0</v>
      </c>
      <c r="AY518" s="150">
        <f t="shared" ca="1" si="1135"/>
        <v>0</v>
      </c>
      <c r="AZ518" s="150">
        <f t="shared" ca="1" si="1135"/>
        <v>0</v>
      </c>
      <c r="BA518" s="150">
        <f t="shared" ca="1" si="1135"/>
        <v>0</v>
      </c>
      <c r="BB518" s="150">
        <f t="shared" ca="1" si="1135"/>
        <v>0</v>
      </c>
      <c r="BC518" s="150">
        <f t="shared" ca="1" si="1135"/>
        <v>0</v>
      </c>
      <c r="BD518" s="150">
        <f t="shared" ca="1" si="1135"/>
        <v>0</v>
      </c>
      <c r="BE518" s="150">
        <f t="shared" ca="1" si="1135"/>
        <v>0</v>
      </c>
      <c r="BF518" s="150">
        <f t="shared" ca="1" si="1135"/>
        <v>0</v>
      </c>
      <c r="BG518" s="150">
        <f t="shared" ca="1" si="1135"/>
        <v>0</v>
      </c>
      <c r="BH518" s="150">
        <f t="shared" ref="BH518:BQ520" ca="1" si="1136">U518*$G518</f>
        <v>0</v>
      </c>
      <c r="BI518" s="150">
        <f t="shared" ca="1" si="1136"/>
        <v>0</v>
      </c>
      <c r="BJ518" s="150">
        <f t="shared" ca="1" si="1136"/>
        <v>0</v>
      </c>
      <c r="BK518" s="150">
        <f t="shared" ca="1" si="1136"/>
        <v>0</v>
      </c>
      <c r="BL518" s="150">
        <f t="shared" ca="1" si="1136"/>
        <v>0</v>
      </c>
      <c r="BM518" s="150">
        <f t="shared" ca="1" si="1136"/>
        <v>0</v>
      </c>
      <c r="BN518" s="150">
        <f t="shared" ca="1" si="1136"/>
        <v>0</v>
      </c>
      <c r="BO518" s="150">
        <f t="shared" ca="1" si="1136"/>
        <v>0</v>
      </c>
      <c r="BP518" s="150">
        <f t="shared" ca="1" si="1136"/>
        <v>0</v>
      </c>
      <c r="BQ518" s="150">
        <f t="shared" ca="1" si="1136"/>
        <v>0</v>
      </c>
      <c r="BR518" s="150">
        <f t="shared" ref="BR518:BZ520" ca="1" si="1137">AE518*$G518</f>
        <v>0</v>
      </c>
      <c r="BS518" s="150">
        <f t="shared" ca="1" si="1137"/>
        <v>0</v>
      </c>
      <c r="BT518" s="150">
        <f t="shared" ca="1" si="1137"/>
        <v>0</v>
      </c>
      <c r="BU518" s="150">
        <f t="shared" ca="1" si="1137"/>
        <v>0</v>
      </c>
      <c r="BV518" s="150">
        <f t="shared" ca="1" si="1137"/>
        <v>0</v>
      </c>
      <c r="BW518" s="150">
        <f t="shared" ca="1" si="1137"/>
        <v>0</v>
      </c>
      <c r="BX518" s="150">
        <f t="shared" ca="1" si="1137"/>
        <v>0</v>
      </c>
      <c r="BY518" s="150">
        <f t="shared" ca="1" si="1137"/>
        <v>0</v>
      </c>
      <c r="BZ518" s="151">
        <f t="shared" ca="1" si="1137"/>
        <v>0</v>
      </c>
      <c r="CB518" s="145"/>
      <c r="CC518" s="38"/>
      <c r="CD518" s="38"/>
      <c r="CE518" s="146"/>
      <c r="CG518" s="433">
        <v>0</v>
      </c>
      <c r="CH518" s="434">
        <v>0</v>
      </c>
      <c r="CI518" s="434">
        <v>0</v>
      </c>
      <c r="CJ518" s="435">
        <v>0</v>
      </c>
    </row>
    <row r="519" spans="1:88" x14ac:dyDescent="0.35">
      <c r="A519" s="399">
        <f>COUNTIF(AT509:AT511,B519)</f>
        <v>0</v>
      </c>
      <c r="B519" s="308" t="str">
        <f>設定!$F$9</f>
        <v>T/T</v>
      </c>
      <c r="C519" s="308" t="str">
        <f>IF(COUNTIF('PLAN-SUB'!$AO$6:$AO$87,B519&amp;"_"&amp;A506&amp;"_"&amp;B506)&gt;0,"計画コード有",IF(COUNTIF('PLAN-SUB'!$AO$6:$AO$87,B519&amp;"_"&amp;A506&amp;"_"&amp;B506)&gt;1,"ﾀﾞﾌﾞﾘ有","未反映"))</f>
        <v>未反映</v>
      </c>
      <c r="D519" s="6"/>
      <c r="E519" s="2" t="str">
        <f t="shared" si="1132"/>
        <v>溶接1</v>
      </c>
      <c r="F519" s="43">
        <f t="shared" si="1132"/>
        <v>0</v>
      </c>
      <c r="G519" s="28">
        <f t="shared" si="1132"/>
        <v>145</v>
      </c>
      <c r="H519" s="6"/>
      <c r="I519" s="6"/>
      <c r="J519" s="33">
        <f t="shared" ca="1" si="1123"/>
        <v>0</v>
      </c>
      <c r="K519" s="33">
        <f t="shared" ref="K519:AM519" ca="1" si="1138">K510+K513+K516</f>
        <v>0</v>
      </c>
      <c r="L519" s="33">
        <f t="shared" ca="1" si="1138"/>
        <v>0</v>
      </c>
      <c r="M519" s="33">
        <f t="shared" ca="1" si="1138"/>
        <v>0</v>
      </c>
      <c r="N519" s="33">
        <f t="shared" ca="1" si="1138"/>
        <v>0</v>
      </c>
      <c r="O519" s="33">
        <f t="shared" ca="1" si="1138"/>
        <v>0</v>
      </c>
      <c r="P519" s="33">
        <f t="shared" ca="1" si="1138"/>
        <v>0</v>
      </c>
      <c r="Q519" s="33">
        <f t="shared" ca="1" si="1138"/>
        <v>0</v>
      </c>
      <c r="R519" s="33">
        <f t="shared" ca="1" si="1138"/>
        <v>0</v>
      </c>
      <c r="S519" s="33">
        <f t="shared" ca="1" si="1138"/>
        <v>0</v>
      </c>
      <c r="T519" s="33">
        <f t="shared" ca="1" si="1138"/>
        <v>0</v>
      </c>
      <c r="U519" s="33">
        <f t="shared" ca="1" si="1138"/>
        <v>0</v>
      </c>
      <c r="V519" s="33">
        <f t="shared" ca="1" si="1138"/>
        <v>0</v>
      </c>
      <c r="W519" s="33">
        <f t="shared" ca="1" si="1138"/>
        <v>0</v>
      </c>
      <c r="X519" s="33">
        <f t="shared" ca="1" si="1138"/>
        <v>0</v>
      </c>
      <c r="Y519" s="33">
        <f t="shared" ca="1" si="1138"/>
        <v>0</v>
      </c>
      <c r="Z519" s="33">
        <f t="shared" ca="1" si="1138"/>
        <v>0</v>
      </c>
      <c r="AA519" s="33">
        <f t="shared" ca="1" si="1138"/>
        <v>0</v>
      </c>
      <c r="AB519" s="33">
        <f t="shared" ca="1" si="1138"/>
        <v>0</v>
      </c>
      <c r="AC519" s="33">
        <f t="shared" ca="1" si="1138"/>
        <v>0</v>
      </c>
      <c r="AD519" s="33">
        <f t="shared" ca="1" si="1138"/>
        <v>0</v>
      </c>
      <c r="AE519" s="33">
        <f t="shared" ca="1" si="1138"/>
        <v>0</v>
      </c>
      <c r="AF519" s="33">
        <f t="shared" ca="1" si="1138"/>
        <v>0</v>
      </c>
      <c r="AG519" s="33">
        <f t="shared" ca="1" si="1138"/>
        <v>0</v>
      </c>
      <c r="AH519" s="33">
        <f t="shared" ca="1" si="1138"/>
        <v>0</v>
      </c>
      <c r="AI519" s="33">
        <f t="shared" ca="1" si="1138"/>
        <v>0</v>
      </c>
      <c r="AJ519" s="33">
        <f t="shared" ca="1" si="1138"/>
        <v>0</v>
      </c>
      <c r="AK519" s="33">
        <f t="shared" ca="1" si="1138"/>
        <v>0</v>
      </c>
      <c r="AL519" s="33">
        <f t="shared" ca="1" si="1138"/>
        <v>0</v>
      </c>
      <c r="AM519" s="55">
        <f t="shared" ca="1" si="1138"/>
        <v>0</v>
      </c>
      <c r="AS519" s="98" t="str">
        <f>$E519&amp;"_"&amp;$A506&amp;"_"&amp;$B506</f>
        <v>溶接1_50100MLT D000XA_CBU</v>
      </c>
      <c r="AT519" s="98" t="str">
        <f t="shared" ref="AT519" si="1139">A510</f>
        <v>50100</v>
      </c>
      <c r="AU519" s="98" t="str">
        <f>A511</f>
        <v>MLT-D000</v>
      </c>
      <c r="AW519" s="148" t="str">
        <f>E519</f>
        <v>溶接1</v>
      </c>
      <c r="AX519" s="152">
        <f t="shared" ca="1" si="1135"/>
        <v>0</v>
      </c>
      <c r="AY519" s="152">
        <f t="shared" ca="1" si="1135"/>
        <v>0</v>
      </c>
      <c r="AZ519" s="152">
        <f t="shared" ca="1" si="1135"/>
        <v>0</v>
      </c>
      <c r="BA519" s="152">
        <f t="shared" ca="1" si="1135"/>
        <v>0</v>
      </c>
      <c r="BB519" s="152">
        <f t="shared" ca="1" si="1135"/>
        <v>0</v>
      </c>
      <c r="BC519" s="152">
        <f t="shared" ca="1" si="1135"/>
        <v>0</v>
      </c>
      <c r="BD519" s="152">
        <f t="shared" ca="1" si="1135"/>
        <v>0</v>
      </c>
      <c r="BE519" s="152">
        <f t="shared" ca="1" si="1135"/>
        <v>0</v>
      </c>
      <c r="BF519" s="152">
        <f t="shared" ca="1" si="1135"/>
        <v>0</v>
      </c>
      <c r="BG519" s="152">
        <f t="shared" ca="1" si="1135"/>
        <v>0</v>
      </c>
      <c r="BH519" s="152">
        <f t="shared" ca="1" si="1136"/>
        <v>0</v>
      </c>
      <c r="BI519" s="152">
        <f t="shared" ca="1" si="1136"/>
        <v>0</v>
      </c>
      <c r="BJ519" s="152">
        <f t="shared" ca="1" si="1136"/>
        <v>0</v>
      </c>
      <c r="BK519" s="152">
        <f t="shared" ca="1" si="1136"/>
        <v>0</v>
      </c>
      <c r="BL519" s="152">
        <f t="shared" ca="1" si="1136"/>
        <v>0</v>
      </c>
      <c r="BM519" s="152">
        <f t="shared" ca="1" si="1136"/>
        <v>0</v>
      </c>
      <c r="BN519" s="152">
        <f t="shared" ca="1" si="1136"/>
        <v>0</v>
      </c>
      <c r="BO519" s="152">
        <f t="shared" ca="1" si="1136"/>
        <v>0</v>
      </c>
      <c r="BP519" s="152">
        <f t="shared" ca="1" si="1136"/>
        <v>0</v>
      </c>
      <c r="BQ519" s="152">
        <f t="shared" ca="1" si="1136"/>
        <v>0</v>
      </c>
      <c r="BR519" s="152">
        <f t="shared" ca="1" si="1137"/>
        <v>0</v>
      </c>
      <c r="BS519" s="152">
        <f t="shared" ca="1" si="1137"/>
        <v>0</v>
      </c>
      <c r="BT519" s="152">
        <f t="shared" ca="1" si="1137"/>
        <v>0</v>
      </c>
      <c r="BU519" s="152">
        <f t="shared" ca="1" si="1137"/>
        <v>0</v>
      </c>
      <c r="BV519" s="152">
        <f t="shared" ca="1" si="1137"/>
        <v>0</v>
      </c>
      <c r="BW519" s="152">
        <f t="shared" ca="1" si="1137"/>
        <v>0</v>
      </c>
      <c r="BX519" s="152">
        <f t="shared" ca="1" si="1137"/>
        <v>0</v>
      </c>
      <c r="BY519" s="152">
        <f t="shared" ca="1" si="1137"/>
        <v>0</v>
      </c>
      <c r="BZ519" s="153">
        <f t="shared" ca="1" si="1137"/>
        <v>0</v>
      </c>
      <c r="CB519" s="145"/>
      <c r="CC519" s="38"/>
      <c r="CD519" s="38"/>
      <c r="CE519" s="146"/>
      <c r="CG519" s="433">
        <v>0</v>
      </c>
      <c r="CH519" s="434">
        <v>0</v>
      </c>
      <c r="CI519" s="434">
        <v>0</v>
      </c>
      <c r="CJ519" s="435">
        <v>0</v>
      </c>
    </row>
    <row r="520" spans="1:88" ht="15.5" thickBot="1" x14ac:dyDescent="0.4">
      <c r="A520" s="399">
        <f>COUNTIF(AT509:AT511,B520)</f>
        <v>0</v>
      </c>
      <c r="B520" s="309">
        <f>設定!$F$10</f>
        <v>0</v>
      </c>
      <c r="C520" s="309"/>
      <c r="D520" s="56"/>
      <c r="E520" s="2" t="str">
        <f t="shared" si="1132"/>
        <v>マルチ</v>
      </c>
      <c r="F520" s="57">
        <f t="shared" si="1132"/>
        <v>0</v>
      </c>
      <c r="G520" s="58">
        <f t="shared" si="1132"/>
        <v>0</v>
      </c>
      <c r="H520" s="56"/>
      <c r="I520" s="56"/>
      <c r="J520" s="59">
        <f t="shared" ca="1" si="1123"/>
        <v>0</v>
      </c>
      <c r="K520" s="59">
        <f t="shared" ref="K520:AM520" ca="1" si="1140">K511+K514+K517</f>
        <v>0</v>
      </c>
      <c r="L520" s="59">
        <f t="shared" ca="1" si="1140"/>
        <v>0</v>
      </c>
      <c r="M520" s="59">
        <f t="shared" ca="1" si="1140"/>
        <v>0</v>
      </c>
      <c r="N520" s="59">
        <f t="shared" ca="1" si="1140"/>
        <v>0</v>
      </c>
      <c r="O520" s="59">
        <f t="shared" ca="1" si="1140"/>
        <v>0</v>
      </c>
      <c r="P520" s="59">
        <f t="shared" ca="1" si="1140"/>
        <v>0</v>
      </c>
      <c r="Q520" s="59">
        <f t="shared" ca="1" si="1140"/>
        <v>0</v>
      </c>
      <c r="R520" s="59">
        <f t="shared" ca="1" si="1140"/>
        <v>0</v>
      </c>
      <c r="S520" s="59">
        <f t="shared" ca="1" si="1140"/>
        <v>0</v>
      </c>
      <c r="T520" s="59">
        <f t="shared" ca="1" si="1140"/>
        <v>0</v>
      </c>
      <c r="U520" s="59">
        <f t="shared" ca="1" si="1140"/>
        <v>0</v>
      </c>
      <c r="V520" s="59">
        <f t="shared" ca="1" si="1140"/>
        <v>0</v>
      </c>
      <c r="W520" s="59">
        <f t="shared" ca="1" si="1140"/>
        <v>0</v>
      </c>
      <c r="X520" s="59">
        <f t="shared" ca="1" si="1140"/>
        <v>0</v>
      </c>
      <c r="Y520" s="59">
        <f t="shared" ca="1" si="1140"/>
        <v>0</v>
      </c>
      <c r="Z520" s="59">
        <f t="shared" ca="1" si="1140"/>
        <v>0</v>
      </c>
      <c r="AA520" s="59">
        <f t="shared" ca="1" si="1140"/>
        <v>0</v>
      </c>
      <c r="AB520" s="59">
        <f t="shared" ca="1" si="1140"/>
        <v>0</v>
      </c>
      <c r="AC520" s="59">
        <f t="shared" ca="1" si="1140"/>
        <v>0</v>
      </c>
      <c r="AD520" s="59">
        <f t="shared" ca="1" si="1140"/>
        <v>0</v>
      </c>
      <c r="AE520" s="59">
        <f t="shared" ca="1" si="1140"/>
        <v>0</v>
      </c>
      <c r="AF520" s="59">
        <f t="shared" ca="1" si="1140"/>
        <v>0</v>
      </c>
      <c r="AG520" s="59">
        <f t="shared" ca="1" si="1140"/>
        <v>0</v>
      </c>
      <c r="AH520" s="59">
        <f t="shared" ca="1" si="1140"/>
        <v>0</v>
      </c>
      <c r="AI520" s="59">
        <f t="shared" ca="1" si="1140"/>
        <v>0</v>
      </c>
      <c r="AJ520" s="59">
        <f t="shared" ca="1" si="1140"/>
        <v>0</v>
      </c>
      <c r="AK520" s="59">
        <f t="shared" ca="1" si="1140"/>
        <v>0</v>
      </c>
      <c r="AL520" s="59">
        <f t="shared" ca="1" si="1140"/>
        <v>0</v>
      </c>
      <c r="AM520" s="60">
        <f t="shared" ca="1" si="1140"/>
        <v>0</v>
      </c>
      <c r="AS520" s="99" t="str">
        <f>$E520&amp;"_"&amp;$A506&amp;"_"&amp;$B506</f>
        <v>マルチ_50100MLT D000XA_CBU</v>
      </c>
      <c r="AT520" s="99" t="str">
        <f t="shared" ref="AT520" si="1141">A510</f>
        <v>50100</v>
      </c>
      <c r="AU520" s="99" t="str">
        <f>A511</f>
        <v>MLT-D000</v>
      </c>
      <c r="AW520" s="149" t="str">
        <f>E520</f>
        <v>マルチ</v>
      </c>
      <c r="AX520" s="154">
        <f t="shared" ca="1" si="1135"/>
        <v>0</v>
      </c>
      <c r="AY520" s="154">
        <f t="shared" ca="1" si="1135"/>
        <v>0</v>
      </c>
      <c r="AZ520" s="154">
        <f t="shared" ca="1" si="1135"/>
        <v>0</v>
      </c>
      <c r="BA520" s="154">
        <f t="shared" ca="1" si="1135"/>
        <v>0</v>
      </c>
      <c r="BB520" s="154">
        <f t="shared" ca="1" si="1135"/>
        <v>0</v>
      </c>
      <c r="BC520" s="154">
        <f t="shared" ca="1" si="1135"/>
        <v>0</v>
      </c>
      <c r="BD520" s="154">
        <f t="shared" ca="1" si="1135"/>
        <v>0</v>
      </c>
      <c r="BE520" s="154">
        <f t="shared" ca="1" si="1135"/>
        <v>0</v>
      </c>
      <c r="BF520" s="154">
        <f t="shared" ca="1" si="1135"/>
        <v>0</v>
      </c>
      <c r="BG520" s="154">
        <f t="shared" ca="1" si="1135"/>
        <v>0</v>
      </c>
      <c r="BH520" s="154">
        <f t="shared" ca="1" si="1136"/>
        <v>0</v>
      </c>
      <c r="BI520" s="154">
        <f t="shared" ca="1" si="1136"/>
        <v>0</v>
      </c>
      <c r="BJ520" s="154">
        <f t="shared" ca="1" si="1136"/>
        <v>0</v>
      </c>
      <c r="BK520" s="154">
        <f t="shared" ca="1" si="1136"/>
        <v>0</v>
      </c>
      <c r="BL520" s="154">
        <f t="shared" ca="1" si="1136"/>
        <v>0</v>
      </c>
      <c r="BM520" s="154">
        <f t="shared" ca="1" si="1136"/>
        <v>0</v>
      </c>
      <c r="BN520" s="154">
        <f t="shared" ca="1" si="1136"/>
        <v>0</v>
      </c>
      <c r="BO520" s="154">
        <f t="shared" ca="1" si="1136"/>
        <v>0</v>
      </c>
      <c r="BP520" s="154">
        <f t="shared" ca="1" si="1136"/>
        <v>0</v>
      </c>
      <c r="BQ520" s="154">
        <f t="shared" ca="1" si="1136"/>
        <v>0</v>
      </c>
      <c r="BR520" s="154">
        <f t="shared" ca="1" si="1137"/>
        <v>0</v>
      </c>
      <c r="BS520" s="154">
        <f t="shared" ca="1" si="1137"/>
        <v>0</v>
      </c>
      <c r="BT520" s="154">
        <f t="shared" ca="1" si="1137"/>
        <v>0</v>
      </c>
      <c r="BU520" s="154">
        <f t="shared" ca="1" si="1137"/>
        <v>0</v>
      </c>
      <c r="BV520" s="154">
        <f t="shared" ca="1" si="1137"/>
        <v>0</v>
      </c>
      <c r="BW520" s="154">
        <f t="shared" ca="1" si="1137"/>
        <v>0</v>
      </c>
      <c r="BX520" s="154">
        <f t="shared" ca="1" si="1137"/>
        <v>0</v>
      </c>
      <c r="BY520" s="154">
        <f t="shared" ca="1" si="1137"/>
        <v>0</v>
      </c>
      <c r="BZ520" s="155">
        <f t="shared" ca="1" si="1137"/>
        <v>0</v>
      </c>
      <c r="CB520" s="422"/>
      <c r="CC520" s="423"/>
      <c r="CD520" s="423"/>
      <c r="CE520" s="424"/>
      <c r="CG520" s="436">
        <v>0</v>
      </c>
      <c r="CH520" s="437">
        <v>0</v>
      </c>
      <c r="CI520" s="437">
        <v>0</v>
      </c>
      <c r="CJ520" s="438">
        <v>0</v>
      </c>
    </row>
    <row r="521" spans="1:88" x14ac:dyDescent="0.35">
      <c r="A521" s="46" t="s">
        <v>1767</v>
      </c>
      <c r="B521" s="47" t="s">
        <v>2081</v>
      </c>
      <c r="C521" s="101"/>
      <c r="D521" s="128"/>
      <c r="E521" s="129"/>
      <c r="F521" s="129" t="s">
        <v>2130</v>
      </c>
      <c r="G521" s="130" t="str">
        <f>IF($B521="CKD","CKD",_xlfn.XLOOKUP($A521,AF所要量!$AF$4:$AF$1001,AF所要量!$AG$4:$AG$1001,"",,))</f>
        <v/>
      </c>
      <c r="H521" s="131"/>
      <c r="I521" s="132">
        <f>SUM(K521:N521)</f>
        <v>0</v>
      </c>
      <c r="J521" s="132">
        <f>SUM(O521:AM521)</f>
        <v>0</v>
      </c>
      <c r="K521" s="439">
        <f>CB521</f>
        <v>0</v>
      </c>
      <c r="L521" s="439">
        <f t="shared" ref="L521:L522" si="1142">CC521</f>
        <v>0</v>
      </c>
      <c r="M521" s="439">
        <f t="shared" ref="M521:M522" si="1143">CD521</f>
        <v>0</v>
      </c>
      <c r="N521" s="439">
        <f t="shared" ref="N521:N522" si="1144">CE521</f>
        <v>0</v>
      </c>
      <c r="O521" s="132">
        <f>SUMIF(AF所要量!$AK$4:$AK$1001,$AS521,AF所要量!E$4:E$1001)</f>
        <v>0</v>
      </c>
      <c r="P521" s="132">
        <f>SUMIF(AF所要量!$AK$4:$AK$1001,$AS521,AF所要量!F$4:F$1001)</f>
        <v>0</v>
      </c>
      <c r="Q521" s="132">
        <f>SUMIF(AF所要量!$AK$4:$AK$1001,$AS521,AF所要量!G$4:G$1001)</f>
        <v>0</v>
      </c>
      <c r="R521" s="132">
        <f>SUMIF(AF所要量!$AK$4:$AK$1001,$AS521,AF所要量!H$4:H$1001)</f>
        <v>0</v>
      </c>
      <c r="S521" s="132">
        <f>SUMIF(AF所要量!$AK$4:$AK$1001,$AS521,AF所要量!I$4:I$1001)</f>
        <v>0</v>
      </c>
      <c r="T521" s="132">
        <f>SUMIF(AF所要量!$AK$4:$AK$1001,$AS521,AF所要量!J$4:J$1001)</f>
        <v>0</v>
      </c>
      <c r="U521" s="132">
        <f>SUMIF(AF所要量!$AK$4:$AK$1001,$AS521,AF所要量!K$4:K$1001)</f>
        <v>0</v>
      </c>
      <c r="V521" s="132">
        <f>SUMIF(AF所要量!$AK$4:$AK$1001,$AS521,AF所要量!L$4:L$1001)</f>
        <v>0</v>
      </c>
      <c r="W521" s="132">
        <f>SUMIF(AF所要量!$AK$4:$AK$1001,$AS521,AF所要量!M$4:M$1001)</f>
        <v>0</v>
      </c>
      <c r="X521" s="132">
        <f>SUMIF(AF所要量!$AK$4:$AK$1001,$AS521,AF所要量!N$4:N$1001)</f>
        <v>0</v>
      </c>
      <c r="Y521" s="132">
        <f>SUMIF(AF所要量!$AK$4:$AK$1001,$AS521,AF所要量!O$4:O$1001)</f>
        <v>0</v>
      </c>
      <c r="Z521" s="132">
        <f>SUMIF(AF所要量!$AK$4:$AK$1001,$AS521,AF所要量!P$4:P$1001)</f>
        <v>0</v>
      </c>
      <c r="AA521" s="132">
        <f>SUMIF(AF所要量!$AK$4:$AK$1001,$AS521,AF所要量!Q$4:Q$1001)</f>
        <v>0</v>
      </c>
      <c r="AB521" s="132">
        <f>SUMIF(AF所要量!$AK$4:$AK$1001,$AS521,AF所要量!R$4:R$1001)</f>
        <v>0</v>
      </c>
      <c r="AC521" s="132">
        <f>SUMIF(AF所要量!$AK$4:$AK$1001,$AS521,AF所要量!S$4:S$1001)</f>
        <v>0</v>
      </c>
      <c r="AD521" s="132">
        <f>SUMIF(AF所要量!$AK$4:$AK$1001,$AS521,AF所要量!T$4:T$1001)</f>
        <v>0</v>
      </c>
      <c r="AE521" s="132">
        <f>SUMIF(AF所要量!$AK$4:$AK$1001,$AS521,AF所要量!U$4:U$1001)</f>
        <v>0</v>
      </c>
      <c r="AF521" s="132">
        <f>SUMIF(AF所要量!$AK$4:$AK$1001,$AS521,AF所要量!V$4:V$1001)</f>
        <v>0</v>
      </c>
      <c r="AG521" s="132">
        <f>SUMIF(AF所要量!$AK$4:$AK$1001,$AS521,AF所要量!W$4:W$1001)</f>
        <v>0</v>
      </c>
      <c r="AH521" s="132">
        <f>SUMIF(AF所要量!$AK$4:$AK$1001,$AS521,AF所要量!X$4:X$1001)</f>
        <v>0</v>
      </c>
      <c r="AI521" s="132">
        <f>SUMIF(AF所要量!$AK$4:$AK$1001,$AS521,AF所要量!Y$4:Y$1001)</f>
        <v>0</v>
      </c>
      <c r="AJ521" s="132">
        <f>SUMIF(AF所要量!$AK$4:$AK$1001,$AS521,AF所要量!Z$4:Z$1001)</f>
        <v>0</v>
      </c>
      <c r="AK521" s="132">
        <f>SUMIF(AF所要量!$AK$4:$AK$1001,$AS521,AF所要量!AA$4:AA$1001)</f>
        <v>0</v>
      </c>
      <c r="AL521" s="132">
        <f>SUMIF(AF所要量!$AK$4:$AK$1001,$AS521,AF所要量!AB$4:AB$1001)</f>
        <v>0</v>
      </c>
      <c r="AM521" s="133">
        <f>SUMIF(AF所要量!$AK$4:$AK$1001,$AS521,AF所要量!AC$4:AC$1001)</f>
        <v>0</v>
      </c>
      <c r="AS521" s="2" t="str">
        <f>$A521&amp;"_"&amp;$B521</f>
        <v>50100MLV J000XA_CBU</v>
      </c>
      <c r="AT521" s="96"/>
      <c r="AU521" s="63"/>
      <c r="AW521" s="142"/>
      <c r="AX521" s="143"/>
      <c r="AY521" s="143"/>
      <c r="AZ521" s="143"/>
      <c r="BA521" s="143"/>
      <c r="BB521" s="143"/>
      <c r="BC521" s="143"/>
      <c r="BD521" s="143"/>
      <c r="BE521" s="143"/>
      <c r="BF521" s="143"/>
      <c r="BG521" s="143"/>
      <c r="BH521" s="143"/>
      <c r="BI521" s="143"/>
      <c r="BJ521" s="143"/>
      <c r="BK521" s="143"/>
      <c r="BL521" s="143"/>
      <c r="BM521" s="143"/>
      <c r="BN521" s="143"/>
      <c r="BO521" s="143"/>
      <c r="BP521" s="143"/>
      <c r="BQ521" s="143"/>
      <c r="BR521" s="143"/>
      <c r="BS521" s="143"/>
      <c r="BT521" s="143"/>
      <c r="BU521" s="143"/>
      <c r="BV521" s="143"/>
      <c r="BW521" s="143"/>
      <c r="BX521" s="143"/>
      <c r="BY521" s="143"/>
      <c r="BZ521" s="144"/>
      <c r="CB521" s="425">
        <f t="shared" ref="CB521:CB522" si="1145">CG521</f>
        <v>0</v>
      </c>
      <c r="CC521" s="271">
        <f t="shared" ref="CC521:CC522" si="1146">CH521</f>
        <v>0</v>
      </c>
      <c r="CD521" s="271">
        <f t="shared" ref="CD521:CD522" si="1147">CI521</f>
        <v>0</v>
      </c>
      <c r="CE521" s="272">
        <f t="shared" ref="CE521:CE522" si="1148">CJ521</f>
        <v>0</v>
      </c>
      <c r="CG521" s="418">
        <v>0</v>
      </c>
      <c r="CH521" s="416">
        <v>0</v>
      </c>
      <c r="CI521" s="416">
        <v>0</v>
      </c>
      <c r="CJ521" s="419">
        <v>0</v>
      </c>
    </row>
    <row r="522" spans="1:88" x14ac:dyDescent="0.35">
      <c r="A522" s="119"/>
      <c r="B522" s="6"/>
      <c r="C522" s="120"/>
      <c r="D522" s="134"/>
      <c r="E522" s="135"/>
      <c r="F522" s="135"/>
      <c r="G522" s="136" t="str">
        <f>IF(B521="CKD","","SP")</f>
        <v>SP</v>
      </c>
      <c r="H522" s="137"/>
      <c r="I522" s="138">
        <f>SUM(K522:N522)</f>
        <v>0</v>
      </c>
      <c r="J522" s="138">
        <f>SUM(O522:AM522)</f>
        <v>5</v>
      </c>
      <c r="K522" s="440">
        <f t="shared" ref="K522" si="1149">CB522</f>
        <v>0</v>
      </c>
      <c r="L522" s="440">
        <f t="shared" si="1142"/>
        <v>0</v>
      </c>
      <c r="M522" s="440">
        <f t="shared" si="1143"/>
        <v>0</v>
      </c>
      <c r="N522" s="440">
        <f t="shared" si="1144"/>
        <v>0</v>
      </c>
      <c r="O522" s="138">
        <f>SUMIF(SP所要量!$AU$4:$AU$1001,$AS522,SP所要量!O$4:O$1001)</f>
        <v>0</v>
      </c>
      <c r="P522" s="138">
        <f>SUMIF(SP所要量!$AU$4:$AU$1001,$AS522,SP所要量!P$4:P$1001)</f>
        <v>0</v>
      </c>
      <c r="Q522" s="138">
        <f>SUMIF(SP所要量!$AU$4:$AU$1001,$AS522,SP所要量!Q$4:Q$1001)</f>
        <v>0</v>
      </c>
      <c r="R522" s="138">
        <f>SUMIF(SP所要量!$AU$4:$AU$1001,$AS522,SP所要量!R$4:R$1001)</f>
        <v>0</v>
      </c>
      <c r="S522" s="138">
        <f>SUMIF(SP所要量!$AU$4:$AU$1001,$AS522,SP所要量!S$4:S$1001)</f>
        <v>5</v>
      </c>
      <c r="T522" s="138">
        <f>SUMIF(SP所要量!$AU$4:$AU$1001,$AS522,SP所要量!T$4:T$1001)</f>
        <v>0</v>
      </c>
      <c r="U522" s="138">
        <f>SUMIF(SP所要量!$AU$4:$AU$1001,$AS522,SP所要量!U$4:U$1001)</f>
        <v>0</v>
      </c>
      <c r="V522" s="138">
        <f>SUMIF(SP所要量!$AU$4:$AU$1001,$AS522,SP所要量!V$4:V$1001)</f>
        <v>0</v>
      </c>
      <c r="W522" s="138">
        <f>SUMIF(SP所要量!$AU$4:$AU$1001,$AS522,SP所要量!W$4:W$1001)</f>
        <v>0</v>
      </c>
      <c r="X522" s="138">
        <f>SUMIF(SP所要量!$AU$4:$AU$1001,$AS522,SP所要量!X$4:X$1001)</f>
        <v>0</v>
      </c>
      <c r="Y522" s="138">
        <f>SUMIF(SP所要量!$AU$4:$AU$1001,$AS522,SP所要量!Y$4:Y$1001)</f>
        <v>0</v>
      </c>
      <c r="Z522" s="138">
        <f>SUMIF(SP所要量!$AU$4:$AU$1001,$AS522,SP所要量!Z$4:Z$1001)</f>
        <v>0</v>
      </c>
      <c r="AA522" s="138">
        <f>SUMIF(SP所要量!$AU$4:$AU$1001,$AS522,SP所要量!AA$4:AA$1001)</f>
        <v>0</v>
      </c>
      <c r="AB522" s="138">
        <f>SUMIF(SP所要量!$AU$4:$AU$1001,$AS522,SP所要量!AB$4:AB$1001)</f>
        <v>0</v>
      </c>
      <c r="AC522" s="138">
        <f>SUMIF(SP所要量!$AU$4:$AU$1001,$AS522,SP所要量!AC$4:AC$1001)</f>
        <v>0</v>
      </c>
      <c r="AD522" s="138">
        <f>SUMIF(SP所要量!$AU$4:$AU$1001,$AS522,SP所要量!AD$4:AD$1001)</f>
        <v>0</v>
      </c>
      <c r="AE522" s="138">
        <f>SUMIF(SP所要量!$AU$4:$AU$1001,$AS522,SP所要量!AE$4:AE$1001)</f>
        <v>0</v>
      </c>
      <c r="AF522" s="138">
        <f>SUMIF(SP所要量!$AU$4:$AU$1001,$AS522,SP所要量!AF$4:AF$1001)</f>
        <v>0</v>
      </c>
      <c r="AG522" s="138">
        <f>SUMIF(SP所要量!$AU$4:$AU$1001,$AS522,SP所要量!AG$4:AG$1001)</f>
        <v>0</v>
      </c>
      <c r="AH522" s="138">
        <f>SUMIF(SP所要量!$AU$4:$AU$1001,$AS522,SP所要量!AH$4:AH$1001)</f>
        <v>0</v>
      </c>
      <c r="AI522" s="138">
        <f>SUMIF(SP所要量!$AU$4:$AU$1001,$AS522,SP所要量!AI$4:AI$1001)</f>
        <v>0</v>
      </c>
      <c r="AJ522" s="138">
        <f>SUMIF(SP所要量!$AU$4:$AU$1001,$AS522,SP所要量!AJ$4:AJ$1001)</f>
        <v>0</v>
      </c>
      <c r="AK522" s="138">
        <f>SUMIF(SP所要量!$AU$4:$AU$1001,$AS522,SP所要量!AK$4:AK$1001)</f>
        <v>0</v>
      </c>
      <c r="AL522" s="138">
        <f>SUMIF(SP所要量!$AU$4:$AU$1001,$AS522,SP所要量!AL$4:AL$1001)</f>
        <v>0</v>
      </c>
      <c r="AM522" s="139">
        <f>SUMIF(SP所要量!$AU$4:$AU$1001,$AS522,SP所要量!AM$4:AM$1001)</f>
        <v>0</v>
      </c>
      <c r="AS522" s="2" t="str">
        <f>IF($B521="CKD",0,$A521&amp;"_"&amp;"SP")</f>
        <v>50100MLV J000XA_SP</v>
      </c>
      <c r="AT522" s="38"/>
      <c r="AU522" s="62"/>
      <c r="AW522" s="145"/>
      <c r="AX522" s="38"/>
      <c r="AY522" s="38"/>
      <c r="AZ522" s="38"/>
      <c r="BA522" s="38"/>
      <c r="BB522" s="38"/>
      <c r="BC522" s="38"/>
      <c r="BD522" s="38"/>
      <c r="BE522" s="38"/>
      <c r="BF522" s="38"/>
      <c r="BG522" s="38"/>
      <c r="BH522" s="38"/>
      <c r="BI522" s="38"/>
      <c r="BJ522" s="38"/>
      <c r="BK522" s="38"/>
      <c r="BL522" s="38"/>
      <c r="BM522" s="38"/>
      <c r="BN522" s="38"/>
      <c r="BO522" s="38"/>
      <c r="BP522" s="38"/>
      <c r="BQ522" s="38"/>
      <c r="BR522" s="38"/>
      <c r="BS522" s="38"/>
      <c r="BT522" s="38"/>
      <c r="BU522" s="38"/>
      <c r="BV522" s="38"/>
      <c r="BW522" s="38"/>
      <c r="BX522" s="38"/>
      <c r="BY522" s="38"/>
      <c r="BZ522" s="146"/>
      <c r="CB522" s="426">
        <f t="shared" si="1145"/>
        <v>0</v>
      </c>
      <c r="CC522" s="273">
        <f t="shared" si="1146"/>
        <v>0</v>
      </c>
      <c r="CD522" s="273">
        <f t="shared" si="1147"/>
        <v>0</v>
      </c>
      <c r="CE522" s="274">
        <f t="shared" si="1148"/>
        <v>0</v>
      </c>
      <c r="CG522" s="420">
        <v>0</v>
      </c>
      <c r="CH522" s="417">
        <v>0</v>
      </c>
      <c r="CI522" s="417">
        <v>0</v>
      </c>
      <c r="CJ522" s="421">
        <v>0</v>
      </c>
    </row>
    <row r="523" spans="1:88" x14ac:dyDescent="0.35">
      <c r="A523" s="119"/>
      <c r="B523" s="6"/>
      <c r="C523" s="120"/>
      <c r="D523" s="121"/>
      <c r="E523" s="115"/>
      <c r="F523" s="115"/>
      <c r="G523" s="116" t="s">
        <v>2131</v>
      </c>
      <c r="H523" s="117"/>
      <c r="I523" s="113">
        <f>SUM(K523:N523)</f>
        <v>0</v>
      </c>
      <c r="J523" s="126">
        <f>SUM(O523:AM523)</f>
        <v>5</v>
      </c>
      <c r="K523" s="113">
        <f t="shared" ref="K523:AM523" si="1150">SUM(K521:K522)</f>
        <v>0</v>
      </c>
      <c r="L523" s="113">
        <f t="shared" si="1150"/>
        <v>0</v>
      </c>
      <c r="M523" s="113">
        <f t="shared" si="1150"/>
        <v>0</v>
      </c>
      <c r="N523" s="113">
        <f t="shared" si="1150"/>
        <v>0</v>
      </c>
      <c r="O523" s="122">
        <f t="shared" si="1150"/>
        <v>0</v>
      </c>
      <c r="P523" s="113">
        <f t="shared" si="1150"/>
        <v>0</v>
      </c>
      <c r="Q523" s="113">
        <f t="shared" si="1150"/>
        <v>0</v>
      </c>
      <c r="R523" s="113">
        <f t="shared" si="1150"/>
        <v>0</v>
      </c>
      <c r="S523" s="113">
        <f t="shared" si="1150"/>
        <v>5</v>
      </c>
      <c r="T523" s="113">
        <f t="shared" si="1150"/>
        <v>0</v>
      </c>
      <c r="U523" s="113">
        <f t="shared" si="1150"/>
        <v>0</v>
      </c>
      <c r="V523" s="113">
        <f t="shared" si="1150"/>
        <v>0</v>
      </c>
      <c r="W523" s="113">
        <f t="shared" si="1150"/>
        <v>0</v>
      </c>
      <c r="X523" s="113">
        <f t="shared" si="1150"/>
        <v>0</v>
      </c>
      <c r="Y523" s="113">
        <f t="shared" si="1150"/>
        <v>0</v>
      </c>
      <c r="Z523" s="113">
        <f t="shared" si="1150"/>
        <v>0</v>
      </c>
      <c r="AA523" s="113">
        <f t="shared" si="1150"/>
        <v>0</v>
      </c>
      <c r="AB523" s="113">
        <f t="shared" si="1150"/>
        <v>0</v>
      </c>
      <c r="AC523" s="113">
        <f t="shared" si="1150"/>
        <v>0</v>
      </c>
      <c r="AD523" s="113">
        <f t="shared" si="1150"/>
        <v>0</v>
      </c>
      <c r="AE523" s="113">
        <f t="shared" si="1150"/>
        <v>0</v>
      </c>
      <c r="AF523" s="113">
        <f t="shared" si="1150"/>
        <v>0</v>
      </c>
      <c r="AG523" s="113">
        <f t="shared" si="1150"/>
        <v>0</v>
      </c>
      <c r="AH523" s="113">
        <f t="shared" si="1150"/>
        <v>0</v>
      </c>
      <c r="AI523" s="113">
        <f t="shared" si="1150"/>
        <v>0</v>
      </c>
      <c r="AJ523" s="113">
        <f t="shared" si="1150"/>
        <v>0</v>
      </c>
      <c r="AK523" s="113">
        <f t="shared" si="1150"/>
        <v>0</v>
      </c>
      <c r="AL523" s="113">
        <f t="shared" si="1150"/>
        <v>0</v>
      </c>
      <c r="AM523" s="118">
        <f t="shared" si="1150"/>
        <v>0</v>
      </c>
      <c r="AS523" s="61"/>
      <c r="AT523" s="38"/>
      <c r="AU523" s="62"/>
      <c r="AW523" s="145"/>
      <c r="AX523" s="38"/>
      <c r="AY523" s="38"/>
      <c r="AZ523" s="38"/>
      <c r="BA523" s="38"/>
      <c r="BB523" s="38"/>
      <c r="BC523" s="38"/>
      <c r="BD523" s="38"/>
      <c r="BE523" s="38"/>
      <c r="BF523" s="38"/>
      <c r="BG523" s="38"/>
      <c r="BH523" s="38"/>
      <c r="BI523" s="38"/>
      <c r="BJ523" s="38"/>
      <c r="BK523" s="38"/>
      <c r="BL523" s="38"/>
      <c r="BM523" s="38"/>
      <c r="BN523" s="38"/>
      <c r="BO523" s="38"/>
      <c r="BP523" s="38"/>
      <c r="BQ523" s="38"/>
      <c r="BR523" s="38"/>
      <c r="BS523" s="38"/>
      <c r="BT523" s="38"/>
      <c r="BU523" s="38"/>
      <c r="BV523" s="38"/>
      <c r="BW523" s="38"/>
      <c r="BX523" s="38"/>
      <c r="BY523" s="38"/>
      <c r="BZ523" s="146"/>
      <c r="CB523" s="145"/>
      <c r="CC523" s="38"/>
      <c r="CD523" s="38"/>
      <c r="CE523" s="146"/>
      <c r="CG523" s="433">
        <v>0</v>
      </c>
      <c r="CH523" s="434">
        <v>0</v>
      </c>
      <c r="CI523" s="434">
        <v>0</v>
      </c>
      <c r="CJ523" s="435">
        <v>0</v>
      </c>
    </row>
    <row r="524" spans="1:88" x14ac:dyDescent="0.35">
      <c r="A524" s="48" t="s">
        <v>2088</v>
      </c>
      <c r="B524" s="6"/>
      <c r="C524" s="6"/>
      <c r="D524" s="22" t="s">
        <v>2058</v>
      </c>
      <c r="E524" s="304" t="s">
        <v>20</v>
      </c>
      <c r="F524" s="42"/>
      <c r="G524" s="25">
        <v>200</v>
      </c>
      <c r="H524" s="21"/>
      <c r="I524" s="26"/>
      <c r="J524" s="24">
        <f t="shared" ref="J524:J526" ca="1" si="1151">SUM(K524:AM524)</f>
        <v>0</v>
      </c>
      <c r="K524" s="24">
        <f t="shared" ref="K524:AM524" ca="1" si="1152">IF(AND($H524="優先L",$I524&gt;0),OFFSET(K523,0,$I524),0)</f>
        <v>0</v>
      </c>
      <c r="L524" s="24">
        <f t="shared" ca="1" si="1152"/>
        <v>0</v>
      </c>
      <c r="M524" s="24">
        <f t="shared" ca="1" si="1152"/>
        <v>0</v>
      </c>
      <c r="N524" s="24">
        <f t="shared" ca="1" si="1152"/>
        <v>0</v>
      </c>
      <c r="O524" s="24">
        <f t="shared" ca="1" si="1152"/>
        <v>0</v>
      </c>
      <c r="P524" s="24">
        <f t="shared" ca="1" si="1152"/>
        <v>0</v>
      </c>
      <c r="Q524" s="24">
        <f t="shared" ca="1" si="1152"/>
        <v>0</v>
      </c>
      <c r="R524" s="24">
        <f t="shared" ca="1" si="1152"/>
        <v>0</v>
      </c>
      <c r="S524" s="24">
        <f t="shared" ca="1" si="1152"/>
        <v>0</v>
      </c>
      <c r="T524" s="24">
        <f t="shared" ca="1" si="1152"/>
        <v>0</v>
      </c>
      <c r="U524" s="24">
        <f t="shared" ca="1" si="1152"/>
        <v>0</v>
      </c>
      <c r="V524" s="24">
        <f t="shared" ca="1" si="1152"/>
        <v>0</v>
      </c>
      <c r="W524" s="24">
        <f t="shared" ca="1" si="1152"/>
        <v>0</v>
      </c>
      <c r="X524" s="24">
        <f t="shared" ca="1" si="1152"/>
        <v>0</v>
      </c>
      <c r="Y524" s="24">
        <f t="shared" ca="1" si="1152"/>
        <v>0</v>
      </c>
      <c r="Z524" s="24">
        <f t="shared" ca="1" si="1152"/>
        <v>0</v>
      </c>
      <c r="AA524" s="24">
        <f t="shared" ca="1" si="1152"/>
        <v>0</v>
      </c>
      <c r="AB524" s="24">
        <f t="shared" ca="1" si="1152"/>
        <v>0</v>
      </c>
      <c r="AC524" s="24">
        <f t="shared" ca="1" si="1152"/>
        <v>0</v>
      </c>
      <c r="AD524" s="24">
        <f t="shared" ca="1" si="1152"/>
        <v>0</v>
      </c>
      <c r="AE524" s="24">
        <f t="shared" ca="1" si="1152"/>
        <v>0</v>
      </c>
      <c r="AF524" s="24">
        <f t="shared" ca="1" si="1152"/>
        <v>0</v>
      </c>
      <c r="AG524" s="24">
        <f t="shared" ca="1" si="1152"/>
        <v>0</v>
      </c>
      <c r="AH524" s="24">
        <f t="shared" ca="1" si="1152"/>
        <v>0</v>
      </c>
      <c r="AI524" s="24">
        <f t="shared" ca="1" si="1152"/>
        <v>0</v>
      </c>
      <c r="AJ524" s="24">
        <f t="shared" ca="1" si="1152"/>
        <v>0</v>
      </c>
      <c r="AK524" s="24">
        <f t="shared" ca="1" si="1152"/>
        <v>0</v>
      </c>
      <c r="AL524" s="24">
        <f t="shared" ca="1" si="1152"/>
        <v>0</v>
      </c>
      <c r="AM524" s="49">
        <f t="shared" ca="1" si="1152"/>
        <v>0</v>
      </c>
      <c r="AS524" s="61"/>
      <c r="AT524" s="5" t="str">
        <f t="shared" ref="AT524" si="1153">IF(G524&gt;0,E524,"")</f>
        <v>MC</v>
      </c>
      <c r="AU524" s="62"/>
      <c r="AW524" s="145"/>
      <c r="AX524" s="38"/>
      <c r="AY524" s="38"/>
      <c r="AZ524" s="38"/>
      <c r="BA524" s="38"/>
      <c r="BB524" s="38"/>
      <c r="BC524" s="38"/>
      <c r="BD524" s="38"/>
      <c r="BE524" s="38"/>
      <c r="BF524" s="38"/>
      <c r="BG524" s="38"/>
      <c r="BH524" s="38"/>
      <c r="BI524" s="38"/>
      <c r="BJ524" s="38"/>
      <c r="BK524" s="38"/>
      <c r="BL524" s="38"/>
      <c r="BM524" s="38"/>
      <c r="BN524" s="38"/>
      <c r="BO524" s="38"/>
      <c r="BP524" s="38"/>
      <c r="BQ524" s="38"/>
      <c r="BR524" s="38"/>
      <c r="BS524" s="38"/>
      <c r="BT524" s="38"/>
      <c r="BU524" s="38"/>
      <c r="BV524" s="38"/>
      <c r="BW524" s="38"/>
      <c r="BX524" s="38"/>
      <c r="BY524" s="38"/>
      <c r="BZ524" s="146"/>
      <c r="CB524" s="145"/>
      <c r="CC524" s="38"/>
      <c r="CD524" s="38"/>
      <c r="CE524" s="146"/>
      <c r="CG524" s="433">
        <v>0</v>
      </c>
      <c r="CH524" s="434">
        <v>0</v>
      </c>
      <c r="CI524" s="434">
        <v>0</v>
      </c>
      <c r="CJ524" s="435">
        <v>0</v>
      </c>
    </row>
    <row r="525" spans="1:88" x14ac:dyDescent="0.35">
      <c r="A525" s="50" t="str">
        <f>MID(A521,1,5)</f>
        <v>50100</v>
      </c>
      <c r="B525" s="6"/>
      <c r="C525" s="6"/>
      <c r="D525" s="6"/>
      <c r="E525" s="304" t="s">
        <v>78</v>
      </c>
      <c r="F525" s="42"/>
      <c r="G525" s="25">
        <v>150</v>
      </c>
      <c r="H525" s="21" t="s">
        <v>2052</v>
      </c>
      <c r="I525" s="26">
        <v>1</v>
      </c>
      <c r="J525" s="24">
        <f t="shared" ca="1" si="1151"/>
        <v>5</v>
      </c>
      <c r="K525" s="24">
        <f ca="1">IF(AND($H525="優先L",$I525&gt;0),OFFSET(K523,0,$I525),0)</f>
        <v>0</v>
      </c>
      <c r="L525" s="24">
        <f t="shared" ref="L525:AM525" ca="1" si="1154">IF(AND($H525="優先L",$I525&gt;0),OFFSET(L523,0,$I525),0)</f>
        <v>0</v>
      </c>
      <c r="M525" s="24">
        <f t="shared" ca="1" si="1154"/>
        <v>0</v>
      </c>
      <c r="N525" s="24">
        <f t="shared" ca="1" si="1154"/>
        <v>0</v>
      </c>
      <c r="O525" s="24">
        <f t="shared" ca="1" si="1154"/>
        <v>0</v>
      </c>
      <c r="P525" s="24">
        <f t="shared" ca="1" si="1154"/>
        <v>0</v>
      </c>
      <c r="Q525" s="24">
        <f t="shared" ca="1" si="1154"/>
        <v>0</v>
      </c>
      <c r="R525" s="24">
        <f t="shared" ca="1" si="1154"/>
        <v>5</v>
      </c>
      <c r="S525" s="24">
        <f t="shared" ca="1" si="1154"/>
        <v>0</v>
      </c>
      <c r="T525" s="24">
        <f t="shared" ca="1" si="1154"/>
        <v>0</v>
      </c>
      <c r="U525" s="24">
        <f t="shared" ca="1" si="1154"/>
        <v>0</v>
      </c>
      <c r="V525" s="24">
        <f t="shared" ca="1" si="1154"/>
        <v>0</v>
      </c>
      <c r="W525" s="24">
        <f t="shared" ca="1" si="1154"/>
        <v>0</v>
      </c>
      <c r="X525" s="24">
        <f t="shared" ca="1" si="1154"/>
        <v>0</v>
      </c>
      <c r="Y525" s="24">
        <f t="shared" ca="1" si="1154"/>
        <v>0</v>
      </c>
      <c r="Z525" s="24">
        <f t="shared" ca="1" si="1154"/>
        <v>0</v>
      </c>
      <c r="AA525" s="24">
        <f t="shared" ca="1" si="1154"/>
        <v>0</v>
      </c>
      <c r="AB525" s="24">
        <f t="shared" ca="1" si="1154"/>
        <v>0</v>
      </c>
      <c r="AC525" s="24">
        <f t="shared" ca="1" si="1154"/>
        <v>0</v>
      </c>
      <c r="AD525" s="24">
        <f t="shared" ca="1" si="1154"/>
        <v>0</v>
      </c>
      <c r="AE525" s="24">
        <f t="shared" ca="1" si="1154"/>
        <v>0</v>
      </c>
      <c r="AF525" s="24">
        <f t="shared" ca="1" si="1154"/>
        <v>0</v>
      </c>
      <c r="AG525" s="24">
        <f t="shared" ca="1" si="1154"/>
        <v>0</v>
      </c>
      <c r="AH525" s="24">
        <f t="shared" ca="1" si="1154"/>
        <v>0</v>
      </c>
      <c r="AI525" s="24">
        <f t="shared" ca="1" si="1154"/>
        <v>0</v>
      </c>
      <c r="AJ525" s="24">
        <f t="shared" ca="1" si="1154"/>
        <v>0</v>
      </c>
      <c r="AK525" s="24">
        <f t="shared" ca="1" si="1154"/>
        <v>0</v>
      </c>
      <c r="AL525" s="24">
        <f t="shared" ca="1" si="1154"/>
        <v>0</v>
      </c>
      <c r="AM525" s="49">
        <f t="shared" ca="1" si="1154"/>
        <v>0</v>
      </c>
      <c r="AS525" s="61"/>
      <c r="AT525" s="6" t="str">
        <f t="shared" si="1087"/>
        <v>溶接1</v>
      </c>
      <c r="AU525" s="62"/>
      <c r="AW525" s="145"/>
      <c r="AX525" s="38"/>
      <c r="AY525" s="38"/>
      <c r="AZ525" s="38"/>
      <c r="BA525" s="38"/>
      <c r="BB525" s="38"/>
      <c r="BC525" s="38"/>
      <c r="BD525" s="38"/>
      <c r="BE525" s="38"/>
      <c r="BF525" s="38"/>
      <c r="BG525" s="38"/>
      <c r="BH525" s="38"/>
      <c r="BI525" s="38"/>
      <c r="BJ525" s="38"/>
      <c r="BK525" s="38"/>
      <c r="BL525" s="38"/>
      <c r="BM525" s="38"/>
      <c r="BN525" s="38"/>
      <c r="BO525" s="38"/>
      <c r="BP525" s="38"/>
      <c r="BQ525" s="38"/>
      <c r="BR525" s="38"/>
      <c r="BS525" s="38"/>
      <c r="BT525" s="38"/>
      <c r="BU525" s="38"/>
      <c r="BV525" s="38"/>
      <c r="BW525" s="38"/>
      <c r="BX525" s="38"/>
      <c r="BY525" s="38"/>
      <c r="BZ525" s="146"/>
      <c r="CB525" s="145"/>
      <c r="CC525" s="38"/>
      <c r="CD525" s="38"/>
      <c r="CE525" s="146"/>
      <c r="CG525" s="433">
        <v>0</v>
      </c>
      <c r="CH525" s="434">
        <v>0</v>
      </c>
      <c r="CI525" s="434">
        <v>0</v>
      </c>
      <c r="CJ525" s="435">
        <v>0</v>
      </c>
    </row>
    <row r="526" spans="1:88" x14ac:dyDescent="0.35">
      <c r="A526" s="50" t="str">
        <f>MID(A521,6,3)&amp;"-"&amp;MID(A521,10,4)</f>
        <v>MLV-J000</v>
      </c>
      <c r="B526" s="6"/>
      <c r="C526" s="6"/>
      <c r="D526" s="7"/>
      <c r="E526" s="304" t="s">
        <v>79</v>
      </c>
      <c r="F526" s="42"/>
      <c r="G526" s="25"/>
      <c r="H526" s="21"/>
      <c r="I526" s="26"/>
      <c r="J526" s="24">
        <f t="shared" ca="1" si="1151"/>
        <v>0</v>
      </c>
      <c r="K526" s="24">
        <f ca="1">IF(AND($H526="優先L",$I526&gt;0),OFFSET(K523,0,$I526),0)</f>
        <v>0</v>
      </c>
      <c r="L526" s="24">
        <f t="shared" ref="L526:AM526" ca="1" si="1155">IF(AND($H526="優先L",$I526&gt;0),OFFSET(L523,0,$I526),0)</f>
        <v>0</v>
      </c>
      <c r="M526" s="24">
        <f t="shared" ca="1" si="1155"/>
        <v>0</v>
      </c>
      <c r="N526" s="24">
        <f t="shared" ca="1" si="1155"/>
        <v>0</v>
      </c>
      <c r="O526" s="24">
        <f t="shared" ca="1" si="1155"/>
        <v>0</v>
      </c>
      <c r="P526" s="24">
        <f t="shared" ca="1" si="1155"/>
        <v>0</v>
      </c>
      <c r="Q526" s="24">
        <f t="shared" ca="1" si="1155"/>
        <v>0</v>
      </c>
      <c r="R526" s="24">
        <f t="shared" ca="1" si="1155"/>
        <v>0</v>
      </c>
      <c r="S526" s="24">
        <f t="shared" ca="1" si="1155"/>
        <v>0</v>
      </c>
      <c r="T526" s="24">
        <f t="shared" ca="1" si="1155"/>
        <v>0</v>
      </c>
      <c r="U526" s="24">
        <f t="shared" ca="1" si="1155"/>
        <v>0</v>
      </c>
      <c r="V526" s="24">
        <f t="shared" ca="1" si="1155"/>
        <v>0</v>
      </c>
      <c r="W526" s="24">
        <f t="shared" ca="1" si="1155"/>
        <v>0</v>
      </c>
      <c r="X526" s="24">
        <f t="shared" ca="1" si="1155"/>
        <v>0</v>
      </c>
      <c r="Y526" s="24">
        <f t="shared" ca="1" si="1155"/>
        <v>0</v>
      </c>
      <c r="Z526" s="24">
        <f t="shared" ca="1" si="1155"/>
        <v>0</v>
      </c>
      <c r="AA526" s="24">
        <f t="shared" ca="1" si="1155"/>
        <v>0</v>
      </c>
      <c r="AB526" s="24">
        <f t="shared" ca="1" si="1155"/>
        <v>0</v>
      </c>
      <c r="AC526" s="24">
        <f t="shared" ca="1" si="1155"/>
        <v>0</v>
      </c>
      <c r="AD526" s="24">
        <f t="shared" ca="1" si="1155"/>
        <v>0</v>
      </c>
      <c r="AE526" s="24">
        <f t="shared" ca="1" si="1155"/>
        <v>0</v>
      </c>
      <c r="AF526" s="24">
        <f t="shared" ca="1" si="1155"/>
        <v>0</v>
      </c>
      <c r="AG526" s="24">
        <f t="shared" ca="1" si="1155"/>
        <v>0</v>
      </c>
      <c r="AH526" s="24">
        <f t="shared" ca="1" si="1155"/>
        <v>0</v>
      </c>
      <c r="AI526" s="24">
        <f t="shared" ca="1" si="1155"/>
        <v>0</v>
      </c>
      <c r="AJ526" s="24">
        <f t="shared" ca="1" si="1155"/>
        <v>0</v>
      </c>
      <c r="AK526" s="24">
        <f t="shared" ca="1" si="1155"/>
        <v>0</v>
      </c>
      <c r="AL526" s="24">
        <f t="shared" ca="1" si="1155"/>
        <v>0</v>
      </c>
      <c r="AM526" s="49">
        <f t="shared" ca="1" si="1155"/>
        <v>0</v>
      </c>
      <c r="AS526" s="61"/>
      <c r="AT526" s="7" t="str">
        <f t="shared" si="1087"/>
        <v/>
      </c>
      <c r="AU526" s="62"/>
      <c r="AW526" s="145"/>
      <c r="AX526" s="38"/>
      <c r="AY526" s="38"/>
      <c r="AZ526" s="38"/>
      <c r="BA526" s="38"/>
      <c r="BB526" s="38"/>
      <c r="BC526" s="38"/>
      <c r="BD526" s="38"/>
      <c r="BE526" s="38"/>
      <c r="BF526" s="38"/>
      <c r="BG526" s="38"/>
      <c r="BH526" s="38"/>
      <c r="BI526" s="38"/>
      <c r="BJ526" s="38"/>
      <c r="BK526" s="38"/>
      <c r="BL526" s="38"/>
      <c r="BM526" s="38"/>
      <c r="BN526" s="38"/>
      <c r="BO526" s="38"/>
      <c r="BP526" s="38"/>
      <c r="BQ526" s="38"/>
      <c r="BR526" s="38"/>
      <c r="BS526" s="38"/>
      <c r="BT526" s="38"/>
      <c r="BU526" s="38"/>
      <c r="BV526" s="38"/>
      <c r="BW526" s="38"/>
      <c r="BX526" s="38"/>
      <c r="BY526" s="38"/>
      <c r="BZ526" s="146"/>
      <c r="CB526" s="145"/>
      <c r="CC526" s="38"/>
      <c r="CD526" s="38"/>
      <c r="CE526" s="146"/>
      <c r="CG526" s="433">
        <v>0</v>
      </c>
      <c r="CH526" s="434">
        <v>0</v>
      </c>
      <c r="CI526" s="434">
        <v>0</v>
      </c>
      <c r="CJ526" s="435">
        <v>0</v>
      </c>
    </row>
    <row r="527" spans="1:88" x14ac:dyDescent="0.35">
      <c r="A527" s="48"/>
      <c r="B527" s="6"/>
      <c r="C527" s="6"/>
      <c r="D527" s="22" t="s">
        <v>2132</v>
      </c>
      <c r="E527" s="2" t="str">
        <f>E524</f>
        <v>MC</v>
      </c>
      <c r="F527" s="5"/>
      <c r="G527" s="5"/>
      <c r="H527" s="27" t="s">
        <v>2055</v>
      </c>
      <c r="I527" s="5"/>
      <c r="J527" s="550">
        <f>SUM(K527:AM529)</f>
        <v>0</v>
      </c>
      <c r="K527" s="29"/>
      <c r="L527" s="29"/>
      <c r="M527" s="29"/>
      <c r="N527" s="29"/>
      <c r="O527" s="29"/>
      <c r="P527" s="29"/>
      <c r="Q527" s="29"/>
      <c r="R527" s="29"/>
      <c r="S527" s="29"/>
      <c r="T527" s="29"/>
      <c r="U527" s="29"/>
      <c r="V527" s="29"/>
      <c r="W527" s="29"/>
      <c r="X527" s="29"/>
      <c r="Y527" s="29"/>
      <c r="Z527" s="29"/>
      <c r="AA527" s="29"/>
      <c r="AB527" s="29"/>
      <c r="AC527" s="29"/>
      <c r="AD527" s="29"/>
      <c r="AE527" s="29"/>
      <c r="AF527" s="29"/>
      <c r="AG527" s="29"/>
      <c r="AH527" s="29"/>
      <c r="AI527" s="29"/>
      <c r="AJ527" s="29"/>
      <c r="AK527" s="29"/>
      <c r="AL527" s="29"/>
      <c r="AM527" s="51"/>
      <c r="AS527" s="61"/>
      <c r="AT527" s="38"/>
      <c r="AU527" s="62"/>
      <c r="AW527" s="145"/>
      <c r="AX527" s="38"/>
      <c r="AY527" s="38"/>
      <c r="AZ527" s="38"/>
      <c r="BA527" s="38"/>
      <c r="BB527" s="38"/>
      <c r="BC527" s="38"/>
      <c r="BD527" s="38"/>
      <c r="BE527" s="38"/>
      <c r="BF527" s="38"/>
      <c r="BG527" s="38"/>
      <c r="BH527" s="38"/>
      <c r="BI527" s="38"/>
      <c r="BJ527" s="38"/>
      <c r="BK527" s="38"/>
      <c r="BL527" s="38"/>
      <c r="BM527" s="38"/>
      <c r="BN527" s="38"/>
      <c r="BO527" s="38"/>
      <c r="BP527" s="38"/>
      <c r="BQ527" s="38"/>
      <c r="BR527" s="38"/>
      <c r="BS527" s="38"/>
      <c r="BT527" s="38"/>
      <c r="BU527" s="38"/>
      <c r="BV527" s="38"/>
      <c r="BW527" s="38"/>
      <c r="BX527" s="38"/>
      <c r="BY527" s="38"/>
      <c r="BZ527" s="146"/>
      <c r="CB527" s="145"/>
      <c r="CC527" s="38"/>
      <c r="CD527" s="38"/>
      <c r="CE527" s="146"/>
      <c r="CG527" s="430"/>
      <c r="CH527" s="9"/>
      <c r="CI527" s="9"/>
      <c r="CJ527" s="431"/>
    </row>
    <row r="528" spans="1:88" x14ac:dyDescent="0.35">
      <c r="A528" s="48"/>
      <c r="B528" s="7"/>
      <c r="C528" s="7"/>
      <c r="D528" s="444" t="s">
        <v>2376</v>
      </c>
      <c r="E528" s="2" t="str">
        <f>E525</f>
        <v>溶接1</v>
      </c>
      <c r="F528" s="6"/>
      <c r="G528" s="6"/>
      <c r="H528" s="27" t="s">
        <v>2055</v>
      </c>
      <c r="I528" s="6"/>
      <c r="J528" s="551"/>
      <c r="K528" s="30"/>
      <c r="L528" s="30"/>
      <c r="M528" s="30"/>
      <c r="N528" s="30"/>
      <c r="O528" s="30"/>
      <c r="P528" s="30"/>
      <c r="Q528" s="30"/>
      <c r="R528" s="30"/>
      <c r="S528" s="30"/>
      <c r="T528" s="30"/>
      <c r="U528" s="30"/>
      <c r="V528" s="30"/>
      <c r="W528" s="30"/>
      <c r="X528" s="30"/>
      <c r="Y528" s="30"/>
      <c r="Z528" s="30"/>
      <c r="AA528" s="30"/>
      <c r="AB528" s="30"/>
      <c r="AC528" s="30"/>
      <c r="AD528" s="30"/>
      <c r="AE528" s="30"/>
      <c r="AF528" s="30"/>
      <c r="AG528" s="30"/>
      <c r="AH528" s="30"/>
      <c r="AI528" s="30"/>
      <c r="AJ528" s="30"/>
      <c r="AK528" s="30"/>
      <c r="AL528" s="30"/>
      <c r="AM528" s="52"/>
      <c r="AS528" s="61"/>
      <c r="AT528" s="38"/>
      <c r="AU528" s="62"/>
      <c r="AW528" s="145"/>
      <c r="AX528" s="38"/>
      <c r="AY528" s="38"/>
      <c r="AZ528" s="38"/>
      <c r="BA528" s="38"/>
      <c r="BB528" s="38"/>
      <c r="BC528" s="38"/>
      <c r="BD528" s="38"/>
      <c r="BE528" s="38"/>
      <c r="BF528" s="38"/>
      <c r="BG528" s="38"/>
      <c r="BH528" s="38"/>
      <c r="BI528" s="38"/>
      <c r="BJ528" s="38"/>
      <c r="BK528" s="38"/>
      <c r="BL528" s="38"/>
      <c r="BM528" s="38"/>
      <c r="BN528" s="38"/>
      <c r="BO528" s="38"/>
      <c r="BP528" s="38"/>
      <c r="BQ528" s="38"/>
      <c r="BR528" s="38"/>
      <c r="BS528" s="38"/>
      <c r="BT528" s="38"/>
      <c r="BU528" s="38"/>
      <c r="BV528" s="38"/>
      <c r="BW528" s="38"/>
      <c r="BX528" s="38"/>
      <c r="BY528" s="38"/>
      <c r="BZ528" s="146"/>
      <c r="CB528" s="145"/>
      <c r="CC528" s="38"/>
      <c r="CD528" s="38"/>
      <c r="CE528" s="146"/>
      <c r="CG528" s="430"/>
      <c r="CH528" s="9"/>
      <c r="CI528" s="9"/>
      <c r="CJ528" s="431"/>
    </row>
    <row r="529" spans="1:88" x14ac:dyDescent="0.35">
      <c r="A529" s="399">
        <f>COUNTIF(AT524:AT526,B529)</f>
        <v>1</v>
      </c>
      <c r="B529" s="308" t="str">
        <f>設定!$F$4</f>
        <v>MC</v>
      </c>
      <c r="C529" s="308" t="str">
        <f>IF(COUNTIF('PLAN-MC'!$AO$6:$AO$117,B529&amp;"_"&amp;A521&amp;"_"&amp;B521)&gt;0,"計画コード有",IF(COUNTIF('PLAN-MC'!$AO$6:$AO$117,B529&amp;"_"&amp;A521&amp;"_"&amp;B521)&gt;1,"ﾀﾞﾌﾞﾘ有","未反映"))</f>
        <v>計画コード有</v>
      </c>
      <c r="D529" s="7"/>
      <c r="E529" s="2" t="str">
        <f>E526</f>
        <v>マルチ</v>
      </c>
      <c r="F529" s="7"/>
      <c r="G529" s="7"/>
      <c r="H529" s="27"/>
      <c r="I529" s="7"/>
      <c r="J529" s="552"/>
      <c r="K529" s="31"/>
      <c r="L529" s="31"/>
      <c r="M529" s="31"/>
      <c r="N529" s="31"/>
      <c r="O529" s="31"/>
      <c r="P529" s="31"/>
      <c r="Q529" s="31"/>
      <c r="R529" s="31"/>
      <c r="S529" s="31"/>
      <c r="T529" s="31"/>
      <c r="U529" s="31"/>
      <c r="V529" s="31"/>
      <c r="W529" s="31"/>
      <c r="X529" s="31"/>
      <c r="Y529" s="31"/>
      <c r="Z529" s="31"/>
      <c r="AA529" s="31"/>
      <c r="AB529" s="31"/>
      <c r="AC529" s="31"/>
      <c r="AD529" s="31"/>
      <c r="AE529" s="31"/>
      <c r="AF529" s="31"/>
      <c r="AG529" s="31"/>
      <c r="AH529" s="31"/>
      <c r="AI529" s="31"/>
      <c r="AJ529" s="31"/>
      <c r="AK529" s="31"/>
      <c r="AL529" s="31"/>
      <c r="AM529" s="53"/>
      <c r="AS529" s="61"/>
      <c r="AT529" s="38"/>
      <c r="AU529" s="62"/>
      <c r="AW529" s="145"/>
      <c r="AX529" s="38"/>
      <c r="AY529" s="38"/>
      <c r="AZ529" s="38"/>
      <c r="BA529" s="38"/>
      <c r="BB529" s="38"/>
      <c r="BC529" s="38"/>
      <c r="BD529" s="38"/>
      <c r="BE529" s="38"/>
      <c r="BF529" s="38"/>
      <c r="BG529" s="38"/>
      <c r="BH529" s="38"/>
      <c r="BI529" s="38"/>
      <c r="BJ529" s="38"/>
      <c r="BK529" s="38"/>
      <c r="BL529" s="38"/>
      <c r="BM529" s="38"/>
      <c r="BN529" s="38"/>
      <c r="BO529" s="38"/>
      <c r="BP529" s="38"/>
      <c r="BQ529" s="38"/>
      <c r="BR529" s="38"/>
      <c r="BS529" s="38"/>
      <c r="BT529" s="38"/>
      <c r="BU529" s="38"/>
      <c r="BV529" s="38"/>
      <c r="BW529" s="38"/>
      <c r="BX529" s="38"/>
      <c r="BY529" s="38"/>
      <c r="BZ529" s="146"/>
      <c r="CB529" s="145"/>
      <c r="CC529" s="38"/>
      <c r="CD529" s="38"/>
      <c r="CE529" s="146"/>
      <c r="CG529" s="430"/>
      <c r="CH529" s="9"/>
      <c r="CI529" s="9"/>
      <c r="CJ529" s="431"/>
    </row>
    <row r="530" spans="1:88" x14ac:dyDescent="0.35">
      <c r="A530" s="399">
        <f>COUNTIF(AT524:AT526,B530)</f>
        <v>1</v>
      </c>
      <c r="B530" s="308" t="str">
        <f>設定!$F$5</f>
        <v>溶接1</v>
      </c>
      <c r="C530" s="308" t="str">
        <f>IF(COUNTIF('PLAN-溶接1'!$AO$6:$AO$108,B530&amp;"_"&amp;A521&amp;"_"&amp;B521)&gt;0,"計画コード有",IF(COUNTIF('PLAN-溶接1'!$AO$6:$AO$108,B530&amp;"_"&amp;A521&amp;"_"&amp;B521)&gt;1,"ﾀﾞﾌﾞﾘ有","未反映"))</f>
        <v>計画コード有</v>
      </c>
      <c r="D530" s="22" t="s">
        <v>2133</v>
      </c>
      <c r="E530" s="2" t="str">
        <f>E524</f>
        <v>MC</v>
      </c>
      <c r="F530" s="5"/>
      <c r="G530" s="5"/>
      <c r="H530" s="27" t="s">
        <v>2055</v>
      </c>
      <c r="I530" s="5"/>
      <c r="J530" s="32">
        <f t="shared" ref="J530:J535" si="1156">SUM(K530:AM530)</f>
        <v>0</v>
      </c>
      <c r="K530" s="441">
        <f>CB530</f>
        <v>0</v>
      </c>
      <c r="L530" s="441">
        <f t="shared" ref="L530:L532" si="1157">CC530</f>
        <v>0</v>
      </c>
      <c r="M530" s="441">
        <f t="shared" ref="M530:M532" si="1158">CD530</f>
        <v>0</v>
      </c>
      <c r="N530" s="441">
        <f t="shared" ref="N530:N532" si="1159">CE530</f>
        <v>0</v>
      </c>
      <c r="O530" s="29"/>
      <c r="P530" s="29"/>
      <c r="Q530" s="29"/>
      <c r="R530" s="29"/>
      <c r="S530" s="29"/>
      <c r="T530" s="29"/>
      <c r="U530" s="29"/>
      <c r="V530" s="29"/>
      <c r="W530" s="29"/>
      <c r="X530" s="29"/>
      <c r="Y530" s="29"/>
      <c r="Z530" s="29"/>
      <c r="AA530" s="29"/>
      <c r="AB530" s="29"/>
      <c r="AC530" s="29"/>
      <c r="AD530" s="29"/>
      <c r="AE530" s="29"/>
      <c r="AF530" s="29"/>
      <c r="AG530" s="29"/>
      <c r="AH530" s="29"/>
      <c r="AI530" s="29"/>
      <c r="AJ530" s="29"/>
      <c r="AK530" s="29"/>
      <c r="AL530" s="29"/>
      <c r="AM530" s="51"/>
      <c r="AS530" s="61"/>
      <c r="AT530" s="38"/>
      <c r="AU530" s="62"/>
      <c r="AW530" s="145"/>
      <c r="AX530" s="38"/>
      <c r="AY530" s="38"/>
      <c r="AZ530" s="38"/>
      <c r="BA530" s="38"/>
      <c r="BB530" s="38"/>
      <c r="BC530" s="38"/>
      <c r="BD530" s="38"/>
      <c r="BE530" s="38"/>
      <c r="BF530" s="38"/>
      <c r="BG530" s="38"/>
      <c r="BH530" s="38"/>
      <c r="BI530" s="38"/>
      <c r="BJ530" s="38"/>
      <c r="BK530" s="38"/>
      <c r="BL530" s="38"/>
      <c r="BM530" s="38"/>
      <c r="BN530" s="38"/>
      <c r="BO530" s="38"/>
      <c r="BP530" s="38"/>
      <c r="BQ530" s="38"/>
      <c r="BR530" s="38"/>
      <c r="BS530" s="38"/>
      <c r="BT530" s="38"/>
      <c r="BU530" s="38"/>
      <c r="BV530" s="38"/>
      <c r="BW530" s="38"/>
      <c r="BX530" s="38"/>
      <c r="BY530" s="38"/>
      <c r="BZ530" s="146"/>
      <c r="CB530" s="427">
        <f t="shared" ref="CB530:CB532" si="1160">CG527+CG530</f>
        <v>0</v>
      </c>
      <c r="CC530" s="428">
        <f t="shared" ref="CC530:CC532" si="1161">CH527+CH530</f>
        <v>0</v>
      </c>
      <c r="CD530" s="428">
        <f t="shared" ref="CD530:CD532" si="1162">CI527+CI530</f>
        <v>0</v>
      </c>
      <c r="CE530" s="429">
        <f t="shared" ref="CE530:CE532" si="1163">CJ527+CJ530</f>
        <v>0</v>
      </c>
      <c r="CG530" s="430"/>
      <c r="CH530" s="9"/>
      <c r="CI530" s="9"/>
      <c r="CJ530" s="431"/>
    </row>
    <row r="531" spans="1:88" x14ac:dyDescent="0.35">
      <c r="A531" s="399">
        <f>COUNTIF(AT524:AT526,B531)</f>
        <v>0</v>
      </c>
      <c r="B531" s="308" t="str">
        <f>設定!$F$6</f>
        <v>マルチ</v>
      </c>
      <c r="C531" s="308" t="str">
        <f>IF(COUNTIF('PLAN-マルチ'!$AO$29:$AO$125,B531&amp;"_"&amp;A521&amp;"_"&amp;B521)&gt;0,"計画コード有",IF(COUNTIF('PLAN-マルチ'!$AO$29:$AO$125,B531&amp;"_"&amp;A521&amp;"_"&amp;B521)&gt;1,"ﾀﾞﾌﾞﾘ有","未反映"))</f>
        <v>未反映</v>
      </c>
      <c r="D531" s="445" t="s">
        <v>2377</v>
      </c>
      <c r="E531" s="2" t="str">
        <f>E525</f>
        <v>溶接1</v>
      </c>
      <c r="F531" s="6"/>
      <c r="G531" s="6"/>
      <c r="H531" s="27" t="s">
        <v>2055</v>
      </c>
      <c r="I531" s="6"/>
      <c r="J531" s="33">
        <f t="shared" si="1156"/>
        <v>0</v>
      </c>
      <c r="K531" s="442">
        <f t="shared" ref="K531:K532" si="1164">CB531</f>
        <v>0</v>
      </c>
      <c r="L531" s="442">
        <f t="shared" si="1157"/>
        <v>0</v>
      </c>
      <c r="M531" s="442">
        <f t="shared" si="1158"/>
        <v>0</v>
      </c>
      <c r="N531" s="442">
        <f t="shared" si="1159"/>
        <v>0</v>
      </c>
      <c r="O531" s="30"/>
      <c r="P531" s="30"/>
      <c r="Q531" s="30"/>
      <c r="R531" s="30"/>
      <c r="S531" s="30"/>
      <c r="T531" s="30"/>
      <c r="U531" s="30"/>
      <c r="V531" s="30"/>
      <c r="W531" s="30"/>
      <c r="X531" s="30"/>
      <c r="Y531" s="30"/>
      <c r="Z531" s="30"/>
      <c r="AA531" s="30"/>
      <c r="AB531" s="30"/>
      <c r="AC531" s="30"/>
      <c r="AD531" s="30"/>
      <c r="AE531" s="30"/>
      <c r="AF531" s="30"/>
      <c r="AG531" s="30"/>
      <c r="AH531" s="30"/>
      <c r="AI531" s="30"/>
      <c r="AJ531" s="30"/>
      <c r="AK531" s="30"/>
      <c r="AL531" s="30"/>
      <c r="AM531" s="52"/>
      <c r="AS531" s="61"/>
      <c r="AT531" s="38"/>
      <c r="AU531" s="62"/>
      <c r="AW531" s="145"/>
      <c r="AX531" s="38"/>
      <c r="AY531" s="38"/>
      <c r="AZ531" s="38"/>
      <c r="BA531" s="38"/>
      <c r="BB531" s="38"/>
      <c r="BC531" s="38"/>
      <c r="BD531" s="38"/>
      <c r="BE531" s="38"/>
      <c r="BF531" s="38"/>
      <c r="BG531" s="38"/>
      <c r="BH531" s="38"/>
      <c r="BI531" s="38"/>
      <c r="BJ531" s="38"/>
      <c r="BK531" s="38"/>
      <c r="BL531" s="38"/>
      <c r="BM531" s="38"/>
      <c r="BN531" s="38"/>
      <c r="BO531" s="38"/>
      <c r="BP531" s="38"/>
      <c r="BQ531" s="38"/>
      <c r="BR531" s="38"/>
      <c r="BS531" s="38"/>
      <c r="BT531" s="38"/>
      <c r="BU531" s="38"/>
      <c r="BV531" s="38"/>
      <c r="BW531" s="38"/>
      <c r="BX531" s="38"/>
      <c r="BY531" s="38"/>
      <c r="BZ531" s="146"/>
      <c r="CB531" s="427">
        <f t="shared" si="1160"/>
        <v>0</v>
      </c>
      <c r="CC531" s="428">
        <f t="shared" si="1161"/>
        <v>0</v>
      </c>
      <c r="CD531" s="428">
        <f t="shared" si="1162"/>
        <v>0</v>
      </c>
      <c r="CE531" s="429">
        <f t="shared" si="1163"/>
        <v>0</v>
      </c>
      <c r="CG531" s="430"/>
      <c r="CH531" s="9"/>
      <c r="CI531" s="9"/>
      <c r="CJ531" s="431"/>
    </row>
    <row r="532" spans="1:88" x14ac:dyDescent="0.35">
      <c r="A532" s="399">
        <f>COUNTIF(AT524:AT526,B532)</f>
        <v>0</v>
      </c>
      <c r="B532" s="308" t="str">
        <f>設定!$F$7</f>
        <v>50号機</v>
      </c>
      <c r="C532" s="308" t="str">
        <f>IF(COUNTIF('PLAN-SUB'!$AO$6:$AO$87,B532&amp;"_"&amp;A521&amp;"_"&amp;B521)&gt;0,"計画コード有",IF(COUNTIF('PLAN-SUB'!$AO$6:$AO$87,B532&amp;"_"&amp;A521&amp;"_"&amp;B521)&gt;1,"ﾀﾞﾌﾞﾘ有","未反映"))</f>
        <v>未反映</v>
      </c>
      <c r="D532" s="7"/>
      <c r="E532" s="2" t="str">
        <f>E526</f>
        <v>マルチ</v>
      </c>
      <c r="F532" s="7"/>
      <c r="G532" s="7"/>
      <c r="H532" s="27"/>
      <c r="I532" s="7"/>
      <c r="J532" s="34">
        <f t="shared" si="1156"/>
        <v>0</v>
      </c>
      <c r="K532" s="443">
        <f t="shared" si="1164"/>
        <v>0</v>
      </c>
      <c r="L532" s="443">
        <f t="shared" si="1157"/>
        <v>0</v>
      </c>
      <c r="M532" s="443">
        <f t="shared" si="1158"/>
        <v>0</v>
      </c>
      <c r="N532" s="443">
        <f t="shared" si="1159"/>
        <v>0</v>
      </c>
      <c r="O532" s="31"/>
      <c r="P532" s="31"/>
      <c r="Q532" s="31"/>
      <c r="R532" s="31"/>
      <c r="S532" s="31"/>
      <c r="T532" s="31"/>
      <c r="U532" s="31"/>
      <c r="V532" s="31"/>
      <c r="W532" s="31"/>
      <c r="X532" s="31"/>
      <c r="Y532" s="31"/>
      <c r="Z532" s="31"/>
      <c r="AA532" s="31"/>
      <c r="AB532" s="31"/>
      <c r="AC532" s="31"/>
      <c r="AD532" s="31"/>
      <c r="AE532" s="31"/>
      <c r="AF532" s="31"/>
      <c r="AG532" s="31"/>
      <c r="AH532" s="31"/>
      <c r="AI532" s="31"/>
      <c r="AJ532" s="31"/>
      <c r="AK532" s="31"/>
      <c r="AL532" s="31"/>
      <c r="AM532" s="53"/>
      <c r="AS532" s="61"/>
      <c r="AT532" s="38"/>
      <c r="AU532" s="62"/>
      <c r="AW532" s="145"/>
      <c r="AX532" s="38"/>
      <c r="AY532" s="38"/>
      <c r="AZ532" s="38"/>
      <c r="BA532" s="38"/>
      <c r="BB532" s="38"/>
      <c r="BC532" s="38"/>
      <c r="BD532" s="38"/>
      <c r="BE532" s="38"/>
      <c r="BF532" s="38"/>
      <c r="BG532" s="38"/>
      <c r="BH532" s="38"/>
      <c r="BI532" s="38"/>
      <c r="BJ532" s="38"/>
      <c r="BK532" s="38"/>
      <c r="BL532" s="38"/>
      <c r="BM532" s="38"/>
      <c r="BN532" s="38"/>
      <c r="BO532" s="38"/>
      <c r="BP532" s="38"/>
      <c r="BQ532" s="38"/>
      <c r="BR532" s="38"/>
      <c r="BS532" s="38"/>
      <c r="BT532" s="38"/>
      <c r="BU532" s="38"/>
      <c r="BV532" s="38"/>
      <c r="BW532" s="38"/>
      <c r="BX532" s="38"/>
      <c r="BY532" s="38"/>
      <c r="BZ532" s="146"/>
      <c r="CB532" s="427">
        <f t="shared" si="1160"/>
        <v>0</v>
      </c>
      <c r="CC532" s="428">
        <f t="shared" si="1161"/>
        <v>0</v>
      </c>
      <c r="CD532" s="428">
        <f t="shared" si="1162"/>
        <v>0</v>
      </c>
      <c r="CE532" s="429">
        <f t="shared" si="1163"/>
        <v>0</v>
      </c>
      <c r="CG532" s="430"/>
      <c r="CH532" s="9"/>
      <c r="CI532" s="9"/>
      <c r="CJ532" s="431"/>
    </row>
    <row r="533" spans="1:88" x14ac:dyDescent="0.35">
      <c r="A533" s="399">
        <f>COUNTIF(AT524:AT526,B533)</f>
        <v>0</v>
      </c>
      <c r="B533" s="308" t="str">
        <f>設定!$F$8</f>
        <v>RF,S/A</v>
      </c>
      <c r="C533" s="308" t="str">
        <f>IF(COUNTIF('PLAN-SUB'!$AO$6:$AO$87,B533&amp;"_"&amp;A521&amp;"_"&amp;B521)&gt;0,"計画コード有",IF(COUNTIF('PLAN-SUB'!$AO$6:$AO$87,B533&amp;"_"&amp;A521&amp;"_"&amp;B521)&gt;1,"ﾀﾞﾌﾞﾘ有","未反映"))</f>
        <v>未反映</v>
      </c>
      <c r="D533" s="22" t="s">
        <v>2059</v>
      </c>
      <c r="E533" s="2" t="str">
        <f t="shared" ref="E533:G535" si="1165">E524</f>
        <v>MC</v>
      </c>
      <c r="F533" s="43">
        <f t="shared" si="1165"/>
        <v>0</v>
      </c>
      <c r="G533" s="28">
        <f t="shared" si="1165"/>
        <v>200</v>
      </c>
      <c r="H533" s="5"/>
      <c r="I533" s="5"/>
      <c r="J533" s="32">
        <f t="shared" ca="1" si="1156"/>
        <v>0</v>
      </c>
      <c r="K533" s="32">
        <f ca="1">K524+K527+K530</f>
        <v>0</v>
      </c>
      <c r="L533" s="32">
        <f ca="1">L524+L527+L530</f>
        <v>0</v>
      </c>
      <c r="M533" s="32">
        <f ca="1">M524+M527+M530</f>
        <v>0</v>
      </c>
      <c r="N533" s="32">
        <f ca="1">N524+N527+N530</f>
        <v>0</v>
      </c>
      <c r="O533" s="32">
        <f t="shared" ref="O533:AM533" ca="1" si="1166">O524+O527+O530</f>
        <v>0</v>
      </c>
      <c r="P533" s="32">
        <f t="shared" ca="1" si="1166"/>
        <v>0</v>
      </c>
      <c r="Q533" s="32">
        <f t="shared" ca="1" si="1166"/>
        <v>0</v>
      </c>
      <c r="R533" s="32">
        <f t="shared" ca="1" si="1166"/>
        <v>0</v>
      </c>
      <c r="S533" s="32">
        <f t="shared" ca="1" si="1166"/>
        <v>0</v>
      </c>
      <c r="T533" s="32">
        <f t="shared" ca="1" si="1166"/>
        <v>0</v>
      </c>
      <c r="U533" s="32">
        <f t="shared" ca="1" si="1166"/>
        <v>0</v>
      </c>
      <c r="V533" s="32">
        <f t="shared" ca="1" si="1166"/>
        <v>0</v>
      </c>
      <c r="W533" s="32">
        <f t="shared" ca="1" si="1166"/>
        <v>0</v>
      </c>
      <c r="X533" s="32">
        <f t="shared" ca="1" si="1166"/>
        <v>0</v>
      </c>
      <c r="Y533" s="32">
        <f t="shared" ca="1" si="1166"/>
        <v>0</v>
      </c>
      <c r="Z533" s="32">
        <f t="shared" ca="1" si="1166"/>
        <v>0</v>
      </c>
      <c r="AA533" s="32">
        <f t="shared" ca="1" si="1166"/>
        <v>0</v>
      </c>
      <c r="AB533" s="32">
        <f t="shared" ca="1" si="1166"/>
        <v>0</v>
      </c>
      <c r="AC533" s="32">
        <f t="shared" ca="1" si="1166"/>
        <v>0</v>
      </c>
      <c r="AD533" s="32">
        <f t="shared" ca="1" si="1166"/>
        <v>0</v>
      </c>
      <c r="AE533" s="32">
        <f t="shared" ca="1" si="1166"/>
        <v>0</v>
      </c>
      <c r="AF533" s="32">
        <f t="shared" ca="1" si="1166"/>
        <v>0</v>
      </c>
      <c r="AG533" s="32">
        <f t="shared" ca="1" si="1166"/>
        <v>0</v>
      </c>
      <c r="AH533" s="32">
        <f t="shared" ca="1" si="1166"/>
        <v>0</v>
      </c>
      <c r="AI533" s="32">
        <f t="shared" ca="1" si="1166"/>
        <v>0</v>
      </c>
      <c r="AJ533" s="32">
        <f t="shared" ca="1" si="1166"/>
        <v>0</v>
      </c>
      <c r="AK533" s="32">
        <f t="shared" ca="1" si="1166"/>
        <v>0</v>
      </c>
      <c r="AL533" s="32">
        <f t="shared" ca="1" si="1166"/>
        <v>0</v>
      </c>
      <c r="AM533" s="54">
        <f t="shared" ca="1" si="1166"/>
        <v>0</v>
      </c>
      <c r="AS533" s="97" t="str">
        <f>$E533&amp;"_"&amp;$A521&amp;"_"&amp;$B521</f>
        <v>MC_50100MLV J000XA_CBU</v>
      </c>
      <c r="AT533" s="97" t="str">
        <f t="shared" ref="AT533" si="1167">A525</f>
        <v>50100</v>
      </c>
      <c r="AU533" s="97" t="str">
        <f>A526</f>
        <v>MLV-J000</v>
      </c>
      <c r="AW533" s="147" t="str">
        <f>E533</f>
        <v>MC</v>
      </c>
      <c r="AX533" s="150">
        <f t="shared" ref="AX533:BG535" ca="1" si="1168">K533*$G533</f>
        <v>0</v>
      </c>
      <c r="AY533" s="150">
        <f t="shared" ca="1" si="1168"/>
        <v>0</v>
      </c>
      <c r="AZ533" s="150">
        <f t="shared" ca="1" si="1168"/>
        <v>0</v>
      </c>
      <c r="BA533" s="150">
        <f t="shared" ca="1" si="1168"/>
        <v>0</v>
      </c>
      <c r="BB533" s="150">
        <f t="shared" ca="1" si="1168"/>
        <v>0</v>
      </c>
      <c r="BC533" s="150">
        <f t="shared" ca="1" si="1168"/>
        <v>0</v>
      </c>
      <c r="BD533" s="150">
        <f t="shared" ca="1" si="1168"/>
        <v>0</v>
      </c>
      <c r="BE533" s="150">
        <f t="shared" ca="1" si="1168"/>
        <v>0</v>
      </c>
      <c r="BF533" s="150">
        <f t="shared" ca="1" si="1168"/>
        <v>0</v>
      </c>
      <c r="BG533" s="150">
        <f t="shared" ca="1" si="1168"/>
        <v>0</v>
      </c>
      <c r="BH533" s="150">
        <f t="shared" ref="BH533:BQ535" ca="1" si="1169">U533*$G533</f>
        <v>0</v>
      </c>
      <c r="BI533" s="150">
        <f t="shared" ca="1" si="1169"/>
        <v>0</v>
      </c>
      <c r="BJ533" s="150">
        <f t="shared" ca="1" si="1169"/>
        <v>0</v>
      </c>
      <c r="BK533" s="150">
        <f t="shared" ca="1" si="1169"/>
        <v>0</v>
      </c>
      <c r="BL533" s="150">
        <f t="shared" ca="1" si="1169"/>
        <v>0</v>
      </c>
      <c r="BM533" s="150">
        <f t="shared" ca="1" si="1169"/>
        <v>0</v>
      </c>
      <c r="BN533" s="150">
        <f t="shared" ca="1" si="1169"/>
        <v>0</v>
      </c>
      <c r="BO533" s="150">
        <f t="shared" ca="1" si="1169"/>
        <v>0</v>
      </c>
      <c r="BP533" s="150">
        <f t="shared" ca="1" si="1169"/>
        <v>0</v>
      </c>
      <c r="BQ533" s="150">
        <f t="shared" ca="1" si="1169"/>
        <v>0</v>
      </c>
      <c r="BR533" s="150">
        <f t="shared" ref="BR533:BZ535" ca="1" si="1170">AE533*$G533</f>
        <v>0</v>
      </c>
      <c r="BS533" s="150">
        <f t="shared" ca="1" si="1170"/>
        <v>0</v>
      </c>
      <c r="BT533" s="150">
        <f t="shared" ca="1" si="1170"/>
        <v>0</v>
      </c>
      <c r="BU533" s="150">
        <f t="shared" ca="1" si="1170"/>
        <v>0</v>
      </c>
      <c r="BV533" s="150">
        <f t="shared" ca="1" si="1170"/>
        <v>0</v>
      </c>
      <c r="BW533" s="150">
        <f t="shared" ca="1" si="1170"/>
        <v>0</v>
      </c>
      <c r="BX533" s="150">
        <f t="shared" ca="1" si="1170"/>
        <v>0</v>
      </c>
      <c r="BY533" s="150">
        <f t="shared" ca="1" si="1170"/>
        <v>0</v>
      </c>
      <c r="BZ533" s="151">
        <f t="shared" ca="1" si="1170"/>
        <v>0</v>
      </c>
      <c r="CB533" s="145"/>
      <c r="CC533" s="38"/>
      <c r="CD533" s="38"/>
      <c r="CE533" s="146"/>
      <c r="CG533" s="433">
        <v>0</v>
      </c>
      <c r="CH533" s="434">
        <v>0</v>
      </c>
      <c r="CI533" s="434">
        <v>0</v>
      </c>
      <c r="CJ533" s="435">
        <v>0</v>
      </c>
    </row>
    <row r="534" spans="1:88" x14ac:dyDescent="0.35">
      <c r="A534" s="399">
        <f>COUNTIF(AT524:AT526,B534)</f>
        <v>0</v>
      </c>
      <c r="B534" s="308" t="str">
        <f>設定!$F$9</f>
        <v>T/T</v>
      </c>
      <c r="C534" s="308" t="str">
        <f>IF(COUNTIF('PLAN-SUB'!$AO$6:$AO$87,B534&amp;"_"&amp;A521&amp;"_"&amp;B521)&gt;0,"計画コード有",IF(COUNTIF('PLAN-SUB'!$AO$6:$AO$87,B534&amp;"_"&amp;A521&amp;"_"&amp;B521)&gt;1,"ﾀﾞﾌﾞﾘ有","未反映"))</f>
        <v>未反映</v>
      </c>
      <c r="D534" s="6"/>
      <c r="E534" s="2" t="str">
        <f t="shared" si="1165"/>
        <v>溶接1</v>
      </c>
      <c r="F534" s="43">
        <f t="shared" si="1165"/>
        <v>0</v>
      </c>
      <c r="G534" s="28">
        <f t="shared" si="1165"/>
        <v>150</v>
      </c>
      <c r="H534" s="6"/>
      <c r="I534" s="6"/>
      <c r="J534" s="33">
        <f t="shared" ca="1" si="1156"/>
        <v>5</v>
      </c>
      <c r="K534" s="33">
        <f t="shared" ref="K534:AM534" ca="1" si="1171">K525+K528+K531</f>
        <v>0</v>
      </c>
      <c r="L534" s="33">
        <f t="shared" ca="1" si="1171"/>
        <v>0</v>
      </c>
      <c r="M534" s="33">
        <f t="shared" ca="1" si="1171"/>
        <v>0</v>
      </c>
      <c r="N534" s="33">
        <f t="shared" ca="1" si="1171"/>
        <v>0</v>
      </c>
      <c r="O534" s="33">
        <f t="shared" ca="1" si="1171"/>
        <v>0</v>
      </c>
      <c r="P534" s="33">
        <f t="shared" ca="1" si="1171"/>
        <v>0</v>
      </c>
      <c r="Q534" s="33">
        <f t="shared" ca="1" si="1171"/>
        <v>0</v>
      </c>
      <c r="R534" s="33">
        <f t="shared" ca="1" si="1171"/>
        <v>5</v>
      </c>
      <c r="S534" s="33">
        <f t="shared" ca="1" si="1171"/>
        <v>0</v>
      </c>
      <c r="T534" s="33">
        <f t="shared" ca="1" si="1171"/>
        <v>0</v>
      </c>
      <c r="U534" s="33">
        <f t="shared" ca="1" si="1171"/>
        <v>0</v>
      </c>
      <c r="V534" s="33">
        <f t="shared" ca="1" si="1171"/>
        <v>0</v>
      </c>
      <c r="W534" s="33">
        <f t="shared" ca="1" si="1171"/>
        <v>0</v>
      </c>
      <c r="X534" s="33">
        <f t="shared" ca="1" si="1171"/>
        <v>0</v>
      </c>
      <c r="Y534" s="33">
        <f t="shared" ca="1" si="1171"/>
        <v>0</v>
      </c>
      <c r="Z534" s="33">
        <f t="shared" ca="1" si="1171"/>
        <v>0</v>
      </c>
      <c r="AA534" s="33">
        <f t="shared" ca="1" si="1171"/>
        <v>0</v>
      </c>
      <c r="AB534" s="33">
        <f t="shared" ca="1" si="1171"/>
        <v>0</v>
      </c>
      <c r="AC534" s="33">
        <f t="shared" ca="1" si="1171"/>
        <v>0</v>
      </c>
      <c r="AD534" s="33">
        <f t="shared" ca="1" si="1171"/>
        <v>0</v>
      </c>
      <c r="AE534" s="33">
        <f t="shared" ca="1" si="1171"/>
        <v>0</v>
      </c>
      <c r="AF534" s="33">
        <f t="shared" ca="1" si="1171"/>
        <v>0</v>
      </c>
      <c r="AG534" s="33">
        <f t="shared" ca="1" si="1171"/>
        <v>0</v>
      </c>
      <c r="AH534" s="33">
        <f t="shared" ca="1" si="1171"/>
        <v>0</v>
      </c>
      <c r="AI534" s="33">
        <f t="shared" ca="1" si="1171"/>
        <v>0</v>
      </c>
      <c r="AJ534" s="33">
        <f t="shared" ca="1" si="1171"/>
        <v>0</v>
      </c>
      <c r="AK534" s="33">
        <f t="shared" ca="1" si="1171"/>
        <v>0</v>
      </c>
      <c r="AL534" s="33">
        <f t="shared" ca="1" si="1171"/>
        <v>0</v>
      </c>
      <c r="AM534" s="55">
        <f t="shared" ca="1" si="1171"/>
        <v>0</v>
      </c>
      <c r="AS534" s="98" t="str">
        <f>$E534&amp;"_"&amp;$A521&amp;"_"&amp;$B521</f>
        <v>溶接1_50100MLV J000XA_CBU</v>
      </c>
      <c r="AT534" s="98" t="str">
        <f t="shared" ref="AT534" si="1172">A525</f>
        <v>50100</v>
      </c>
      <c r="AU534" s="98" t="str">
        <f>A526</f>
        <v>MLV-J000</v>
      </c>
      <c r="AW534" s="148" t="str">
        <f>E534</f>
        <v>溶接1</v>
      </c>
      <c r="AX534" s="152">
        <f t="shared" ca="1" si="1168"/>
        <v>0</v>
      </c>
      <c r="AY534" s="152">
        <f t="shared" ca="1" si="1168"/>
        <v>0</v>
      </c>
      <c r="AZ534" s="152">
        <f t="shared" ca="1" si="1168"/>
        <v>0</v>
      </c>
      <c r="BA534" s="152">
        <f t="shared" ca="1" si="1168"/>
        <v>0</v>
      </c>
      <c r="BB534" s="152">
        <f t="shared" ca="1" si="1168"/>
        <v>0</v>
      </c>
      <c r="BC534" s="152">
        <f t="shared" ca="1" si="1168"/>
        <v>0</v>
      </c>
      <c r="BD534" s="152">
        <f t="shared" ca="1" si="1168"/>
        <v>0</v>
      </c>
      <c r="BE534" s="152">
        <f t="shared" ca="1" si="1168"/>
        <v>750</v>
      </c>
      <c r="BF534" s="152">
        <f t="shared" ca="1" si="1168"/>
        <v>0</v>
      </c>
      <c r="BG534" s="152">
        <f t="shared" ca="1" si="1168"/>
        <v>0</v>
      </c>
      <c r="BH534" s="152">
        <f t="shared" ca="1" si="1169"/>
        <v>0</v>
      </c>
      <c r="BI534" s="152">
        <f t="shared" ca="1" si="1169"/>
        <v>0</v>
      </c>
      <c r="BJ534" s="152">
        <f t="shared" ca="1" si="1169"/>
        <v>0</v>
      </c>
      <c r="BK534" s="152">
        <f t="shared" ca="1" si="1169"/>
        <v>0</v>
      </c>
      <c r="BL534" s="152">
        <f t="shared" ca="1" si="1169"/>
        <v>0</v>
      </c>
      <c r="BM534" s="152">
        <f t="shared" ca="1" si="1169"/>
        <v>0</v>
      </c>
      <c r="BN534" s="152">
        <f t="shared" ca="1" si="1169"/>
        <v>0</v>
      </c>
      <c r="BO534" s="152">
        <f t="shared" ca="1" si="1169"/>
        <v>0</v>
      </c>
      <c r="BP534" s="152">
        <f t="shared" ca="1" si="1169"/>
        <v>0</v>
      </c>
      <c r="BQ534" s="152">
        <f t="shared" ca="1" si="1169"/>
        <v>0</v>
      </c>
      <c r="BR534" s="152">
        <f t="shared" ca="1" si="1170"/>
        <v>0</v>
      </c>
      <c r="BS534" s="152">
        <f t="shared" ca="1" si="1170"/>
        <v>0</v>
      </c>
      <c r="BT534" s="152">
        <f t="shared" ca="1" si="1170"/>
        <v>0</v>
      </c>
      <c r="BU534" s="152">
        <f t="shared" ca="1" si="1170"/>
        <v>0</v>
      </c>
      <c r="BV534" s="152">
        <f t="shared" ca="1" si="1170"/>
        <v>0</v>
      </c>
      <c r="BW534" s="152">
        <f t="shared" ca="1" si="1170"/>
        <v>0</v>
      </c>
      <c r="BX534" s="152">
        <f t="shared" ca="1" si="1170"/>
        <v>0</v>
      </c>
      <c r="BY534" s="152">
        <f t="shared" ca="1" si="1170"/>
        <v>0</v>
      </c>
      <c r="BZ534" s="153">
        <f t="shared" ca="1" si="1170"/>
        <v>0</v>
      </c>
      <c r="CB534" s="145"/>
      <c r="CC534" s="38"/>
      <c r="CD534" s="38"/>
      <c r="CE534" s="146"/>
      <c r="CG534" s="433">
        <v>0</v>
      </c>
      <c r="CH534" s="434">
        <v>0</v>
      </c>
      <c r="CI534" s="434">
        <v>0</v>
      </c>
      <c r="CJ534" s="435">
        <v>0</v>
      </c>
    </row>
    <row r="535" spans="1:88" ht="15.5" thickBot="1" x14ac:dyDescent="0.4">
      <c r="A535" s="399">
        <f>COUNTIF(AT524:AT526,B535)</f>
        <v>0</v>
      </c>
      <c r="B535" s="309">
        <f>設定!$F$10</f>
        <v>0</v>
      </c>
      <c r="C535" s="309"/>
      <c r="D535" s="56"/>
      <c r="E535" s="2" t="str">
        <f t="shared" si="1165"/>
        <v>マルチ</v>
      </c>
      <c r="F535" s="57">
        <f t="shared" si="1165"/>
        <v>0</v>
      </c>
      <c r="G535" s="58">
        <f t="shared" si="1165"/>
        <v>0</v>
      </c>
      <c r="H535" s="56"/>
      <c r="I535" s="56"/>
      <c r="J535" s="59">
        <f t="shared" ca="1" si="1156"/>
        <v>0</v>
      </c>
      <c r="K535" s="59">
        <f t="shared" ref="K535:AM535" ca="1" si="1173">K526+K529+K532</f>
        <v>0</v>
      </c>
      <c r="L535" s="59">
        <f t="shared" ca="1" si="1173"/>
        <v>0</v>
      </c>
      <c r="M535" s="59">
        <f t="shared" ca="1" si="1173"/>
        <v>0</v>
      </c>
      <c r="N535" s="59">
        <f t="shared" ca="1" si="1173"/>
        <v>0</v>
      </c>
      <c r="O535" s="59">
        <f t="shared" ca="1" si="1173"/>
        <v>0</v>
      </c>
      <c r="P535" s="59">
        <f t="shared" ca="1" si="1173"/>
        <v>0</v>
      </c>
      <c r="Q535" s="59">
        <f t="shared" ca="1" si="1173"/>
        <v>0</v>
      </c>
      <c r="R535" s="59">
        <f t="shared" ca="1" si="1173"/>
        <v>0</v>
      </c>
      <c r="S535" s="59">
        <f t="shared" ca="1" si="1173"/>
        <v>0</v>
      </c>
      <c r="T535" s="59">
        <f t="shared" ca="1" si="1173"/>
        <v>0</v>
      </c>
      <c r="U535" s="59">
        <f t="shared" ca="1" si="1173"/>
        <v>0</v>
      </c>
      <c r="V535" s="59">
        <f t="shared" ca="1" si="1173"/>
        <v>0</v>
      </c>
      <c r="W535" s="59">
        <f t="shared" ca="1" si="1173"/>
        <v>0</v>
      </c>
      <c r="X535" s="59">
        <f t="shared" ca="1" si="1173"/>
        <v>0</v>
      </c>
      <c r="Y535" s="59">
        <f t="shared" ca="1" si="1173"/>
        <v>0</v>
      </c>
      <c r="Z535" s="59">
        <f t="shared" ca="1" si="1173"/>
        <v>0</v>
      </c>
      <c r="AA535" s="59">
        <f t="shared" ca="1" si="1173"/>
        <v>0</v>
      </c>
      <c r="AB535" s="59">
        <f t="shared" ca="1" si="1173"/>
        <v>0</v>
      </c>
      <c r="AC535" s="59">
        <f t="shared" ca="1" si="1173"/>
        <v>0</v>
      </c>
      <c r="AD535" s="59">
        <f t="shared" ca="1" si="1173"/>
        <v>0</v>
      </c>
      <c r="AE535" s="59">
        <f t="shared" ca="1" si="1173"/>
        <v>0</v>
      </c>
      <c r="AF535" s="59">
        <f t="shared" ca="1" si="1173"/>
        <v>0</v>
      </c>
      <c r="AG535" s="59">
        <f t="shared" ca="1" si="1173"/>
        <v>0</v>
      </c>
      <c r="AH535" s="59">
        <f t="shared" ca="1" si="1173"/>
        <v>0</v>
      </c>
      <c r="AI535" s="59">
        <f t="shared" ca="1" si="1173"/>
        <v>0</v>
      </c>
      <c r="AJ535" s="59">
        <f t="shared" ca="1" si="1173"/>
        <v>0</v>
      </c>
      <c r="AK535" s="59">
        <f t="shared" ca="1" si="1173"/>
        <v>0</v>
      </c>
      <c r="AL535" s="59">
        <f t="shared" ca="1" si="1173"/>
        <v>0</v>
      </c>
      <c r="AM535" s="60">
        <f t="shared" ca="1" si="1173"/>
        <v>0</v>
      </c>
      <c r="AS535" s="99" t="str">
        <f>$E535&amp;"_"&amp;$A521&amp;"_"&amp;$B521</f>
        <v>マルチ_50100MLV J000XA_CBU</v>
      </c>
      <c r="AT535" s="99" t="str">
        <f t="shared" ref="AT535" si="1174">A525</f>
        <v>50100</v>
      </c>
      <c r="AU535" s="99" t="str">
        <f>A526</f>
        <v>MLV-J000</v>
      </c>
      <c r="AW535" s="149" t="str">
        <f>E535</f>
        <v>マルチ</v>
      </c>
      <c r="AX535" s="154">
        <f t="shared" ca="1" si="1168"/>
        <v>0</v>
      </c>
      <c r="AY535" s="154">
        <f t="shared" ca="1" si="1168"/>
        <v>0</v>
      </c>
      <c r="AZ535" s="154">
        <f t="shared" ca="1" si="1168"/>
        <v>0</v>
      </c>
      <c r="BA535" s="154">
        <f t="shared" ca="1" si="1168"/>
        <v>0</v>
      </c>
      <c r="BB535" s="154">
        <f t="shared" ca="1" si="1168"/>
        <v>0</v>
      </c>
      <c r="BC535" s="154">
        <f t="shared" ca="1" si="1168"/>
        <v>0</v>
      </c>
      <c r="BD535" s="154">
        <f t="shared" ca="1" si="1168"/>
        <v>0</v>
      </c>
      <c r="BE535" s="154">
        <f t="shared" ca="1" si="1168"/>
        <v>0</v>
      </c>
      <c r="BF535" s="154">
        <f t="shared" ca="1" si="1168"/>
        <v>0</v>
      </c>
      <c r="BG535" s="154">
        <f t="shared" ca="1" si="1168"/>
        <v>0</v>
      </c>
      <c r="BH535" s="154">
        <f t="shared" ca="1" si="1169"/>
        <v>0</v>
      </c>
      <c r="BI535" s="154">
        <f t="shared" ca="1" si="1169"/>
        <v>0</v>
      </c>
      <c r="BJ535" s="154">
        <f t="shared" ca="1" si="1169"/>
        <v>0</v>
      </c>
      <c r="BK535" s="154">
        <f t="shared" ca="1" si="1169"/>
        <v>0</v>
      </c>
      <c r="BL535" s="154">
        <f t="shared" ca="1" si="1169"/>
        <v>0</v>
      </c>
      <c r="BM535" s="154">
        <f t="shared" ca="1" si="1169"/>
        <v>0</v>
      </c>
      <c r="BN535" s="154">
        <f t="shared" ca="1" si="1169"/>
        <v>0</v>
      </c>
      <c r="BO535" s="154">
        <f t="shared" ca="1" si="1169"/>
        <v>0</v>
      </c>
      <c r="BP535" s="154">
        <f t="shared" ca="1" si="1169"/>
        <v>0</v>
      </c>
      <c r="BQ535" s="154">
        <f t="shared" ca="1" si="1169"/>
        <v>0</v>
      </c>
      <c r="BR535" s="154">
        <f t="shared" ca="1" si="1170"/>
        <v>0</v>
      </c>
      <c r="BS535" s="154">
        <f t="shared" ca="1" si="1170"/>
        <v>0</v>
      </c>
      <c r="BT535" s="154">
        <f t="shared" ca="1" si="1170"/>
        <v>0</v>
      </c>
      <c r="BU535" s="154">
        <f t="shared" ca="1" si="1170"/>
        <v>0</v>
      </c>
      <c r="BV535" s="154">
        <f t="shared" ca="1" si="1170"/>
        <v>0</v>
      </c>
      <c r="BW535" s="154">
        <f t="shared" ca="1" si="1170"/>
        <v>0</v>
      </c>
      <c r="BX535" s="154">
        <f t="shared" ca="1" si="1170"/>
        <v>0</v>
      </c>
      <c r="BY535" s="154">
        <f t="shared" ca="1" si="1170"/>
        <v>0</v>
      </c>
      <c r="BZ535" s="155">
        <f t="shared" ca="1" si="1170"/>
        <v>0</v>
      </c>
      <c r="CB535" s="422"/>
      <c r="CC535" s="423"/>
      <c r="CD535" s="423"/>
      <c r="CE535" s="424"/>
      <c r="CG535" s="436">
        <v>0</v>
      </c>
      <c r="CH535" s="437">
        <v>0</v>
      </c>
      <c r="CI535" s="437">
        <v>0</v>
      </c>
      <c r="CJ535" s="438">
        <v>0</v>
      </c>
    </row>
    <row r="536" spans="1:88" x14ac:dyDescent="0.35">
      <c r="A536" s="46" t="s">
        <v>2197</v>
      </c>
      <c r="B536" s="47" t="s">
        <v>2081</v>
      </c>
      <c r="C536" s="101"/>
      <c r="D536" s="128"/>
      <c r="E536" s="129"/>
      <c r="F536" s="129" t="s">
        <v>2130</v>
      </c>
      <c r="G536" s="300" t="s">
        <v>2205</v>
      </c>
      <c r="H536" s="131"/>
      <c r="I536" s="132">
        <f>SUM(K536:N536)</f>
        <v>0</v>
      </c>
      <c r="J536" s="132">
        <f>SUM(O536:AM536)</f>
        <v>0</v>
      </c>
      <c r="K536" s="439">
        <f>CB536</f>
        <v>0</v>
      </c>
      <c r="L536" s="439">
        <f t="shared" ref="L536:L537" si="1175">CC536</f>
        <v>0</v>
      </c>
      <c r="M536" s="439">
        <f t="shared" ref="M536:M537" si="1176">CD536</f>
        <v>0</v>
      </c>
      <c r="N536" s="439">
        <f t="shared" ref="N536:N537" si="1177">CE536</f>
        <v>0</v>
      </c>
      <c r="O536" s="271">
        <f>O551</f>
        <v>0</v>
      </c>
      <c r="P536" s="271">
        <f t="shared" ref="P536:AM536" si="1178">P551</f>
        <v>0</v>
      </c>
      <c r="Q536" s="271">
        <f t="shared" si="1178"/>
        <v>0</v>
      </c>
      <c r="R536" s="271">
        <f t="shared" si="1178"/>
        <v>0</v>
      </c>
      <c r="S536" s="271">
        <f t="shared" si="1178"/>
        <v>0</v>
      </c>
      <c r="T536" s="271">
        <f t="shared" si="1178"/>
        <v>0</v>
      </c>
      <c r="U536" s="271">
        <f t="shared" si="1178"/>
        <v>0</v>
      </c>
      <c r="V536" s="271">
        <f t="shared" si="1178"/>
        <v>0</v>
      </c>
      <c r="W536" s="271">
        <f t="shared" si="1178"/>
        <v>0</v>
      </c>
      <c r="X536" s="271">
        <f t="shared" si="1178"/>
        <v>0</v>
      </c>
      <c r="Y536" s="271">
        <f t="shared" si="1178"/>
        <v>0</v>
      </c>
      <c r="Z536" s="271">
        <f t="shared" si="1178"/>
        <v>0</v>
      </c>
      <c r="AA536" s="271">
        <f t="shared" si="1178"/>
        <v>0</v>
      </c>
      <c r="AB536" s="271">
        <f t="shared" si="1178"/>
        <v>0</v>
      </c>
      <c r="AC536" s="271">
        <f t="shared" si="1178"/>
        <v>0</v>
      </c>
      <c r="AD536" s="271">
        <f t="shared" si="1178"/>
        <v>0</v>
      </c>
      <c r="AE536" s="271">
        <f t="shared" si="1178"/>
        <v>0</v>
      </c>
      <c r="AF536" s="271">
        <f t="shared" si="1178"/>
        <v>0</v>
      </c>
      <c r="AG536" s="271">
        <f t="shared" si="1178"/>
        <v>0</v>
      </c>
      <c r="AH536" s="271">
        <f t="shared" si="1178"/>
        <v>0</v>
      </c>
      <c r="AI536" s="271">
        <f t="shared" si="1178"/>
        <v>0</v>
      </c>
      <c r="AJ536" s="271">
        <f t="shared" si="1178"/>
        <v>0</v>
      </c>
      <c r="AK536" s="271">
        <f t="shared" si="1178"/>
        <v>0</v>
      </c>
      <c r="AL536" s="271">
        <f t="shared" si="1178"/>
        <v>0</v>
      </c>
      <c r="AM536" s="272">
        <f t="shared" si="1178"/>
        <v>0</v>
      </c>
      <c r="AN536" s="275" t="s">
        <v>2198</v>
      </c>
      <c r="AS536" s="2" t="str">
        <f>$A536&amp;"_"&amp;$B536</f>
        <v>FRONTMY6 A000  _CBU</v>
      </c>
      <c r="AT536" s="96"/>
      <c r="AU536" s="63"/>
      <c r="AW536" s="142"/>
      <c r="AX536" s="143"/>
      <c r="AY536" s="143"/>
      <c r="AZ536" s="143"/>
      <c r="BA536" s="143"/>
      <c r="BB536" s="143"/>
      <c r="BC536" s="143"/>
      <c r="BD536" s="143"/>
      <c r="BE536" s="143"/>
      <c r="BF536" s="143"/>
      <c r="BG536" s="143"/>
      <c r="BH536" s="143"/>
      <c r="BI536" s="143"/>
      <c r="BJ536" s="143"/>
      <c r="BK536" s="143"/>
      <c r="BL536" s="143"/>
      <c r="BM536" s="143"/>
      <c r="BN536" s="143"/>
      <c r="BO536" s="143"/>
      <c r="BP536" s="143"/>
      <c r="BQ536" s="143"/>
      <c r="BR536" s="143"/>
      <c r="BS536" s="143"/>
      <c r="BT536" s="143"/>
      <c r="BU536" s="143"/>
      <c r="BV536" s="143"/>
      <c r="BW536" s="143"/>
      <c r="BX536" s="143"/>
      <c r="BY536" s="143"/>
      <c r="BZ536" s="144"/>
      <c r="CB536" s="425">
        <f t="shared" ref="CB536:CB537" si="1179">CG536</f>
        <v>0</v>
      </c>
      <c r="CC536" s="271">
        <f t="shared" ref="CC536:CC537" si="1180">CH536</f>
        <v>0</v>
      </c>
      <c r="CD536" s="271">
        <f t="shared" ref="CD536:CD537" si="1181">CI536</f>
        <v>0</v>
      </c>
      <c r="CE536" s="272">
        <f t="shared" ref="CE536:CE537" si="1182">CJ536</f>
        <v>0</v>
      </c>
      <c r="CG536" s="418">
        <v>0</v>
      </c>
      <c r="CH536" s="416">
        <v>0</v>
      </c>
      <c r="CI536" s="416">
        <v>0</v>
      </c>
      <c r="CJ536" s="419">
        <v>0</v>
      </c>
    </row>
    <row r="537" spans="1:88" x14ac:dyDescent="0.35">
      <c r="A537" s="119"/>
      <c r="B537" s="6"/>
      <c r="C537" s="120"/>
      <c r="D537" s="134"/>
      <c r="E537" s="135"/>
      <c r="F537" s="135"/>
      <c r="G537" s="136" t="str">
        <f>IF(B536="CKD","","SP")</f>
        <v>SP</v>
      </c>
      <c r="H537" s="137"/>
      <c r="I537" s="138">
        <f>SUM(K537:N537)</f>
        <v>0</v>
      </c>
      <c r="J537" s="138">
        <f>SUM(O537:AM537)</f>
        <v>0</v>
      </c>
      <c r="K537" s="440">
        <f t="shared" ref="K537" si="1183">CB537</f>
        <v>0</v>
      </c>
      <c r="L537" s="440">
        <f t="shared" si="1175"/>
        <v>0</v>
      </c>
      <c r="M537" s="440">
        <f t="shared" si="1176"/>
        <v>0</v>
      </c>
      <c r="N537" s="440">
        <f t="shared" si="1177"/>
        <v>0</v>
      </c>
      <c r="O537" s="273">
        <f t="shared" ref="O537:AM537" si="1184">O552</f>
        <v>0</v>
      </c>
      <c r="P537" s="273">
        <f t="shared" si="1184"/>
        <v>0</v>
      </c>
      <c r="Q537" s="273">
        <f t="shared" si="1184"/>
        <v>0</v>
      </c>
      <c r="R537" s="273">
        <f t="shared" si="1184"/>
        <v>0</v>
      </c>
      <c r="S537" s="273">
        <f t="shared" si="1184"/>
        <v>0</v>
      </c>
      <c r="T537" s="273">
        <f t="shared" si="1184"/>
        <v>0</v>
      </c>
      <c r="U537" s="273">
        <f t="shared" si="1184"/>
        <v>0</v>
      </c>
      <c r="V537" s="273">
        <f t="shared" si="1184"/>
        <v>0</v>
      </c>
      <c r="W537" s="273">
        <f t="shared" si="1184"/>
        <v>0</v>
      </c>
      <c r="X537" s="273">
        <f t="shared" si="1184"/>
        <v>0</v>
      </c>
      <c r="Y537" s="273">
        <f t="shared" si="1184"/>
        <v>0</v>
      </c>
      <c r="Z537" s="273">
        <f t="shared" si="1184"/>
        <v>0</v>
      </c>
      <c r="AA537" s="273">
        <f t="shared" si="1184"/>
        <v>0</v>
      </c>
      <c r="AB537" s="273">
        <f t="shared" si="1184"/>
        <v>0</v>
      </c>
      <c r="AC537" s="273">
        <f t="shared" si="1184"/>
        <v>0</v>
      </c>
      <c r="AD537" s="273">
        <f t="shared" si="1184"/>
        <v>0</v>
      </c>
      <c r="AE537" s="273">
        <f t="shared" si="1184"/>
        <v>0</v>
      </c>
      <c r="AF537" s="273">
        <f t="shared" si="1184"/>
        <v>0</v>
      </c>
      <c r="AG537" s="273">
        <f t="shared" si="1184"/>
        <v>0</v>
      </c>
      <c r="AH537" s="273">
        <f t="shared" si="1184"/>
        <v>0</v>
      </c>
      <c r="AI537" s="273">
        <f t="shared" si="1184"/>
        <v>0</v>
      </c>
      <c r="AJ537" s="273">
        <f t="shared" si="1184"/>
        <v>0</v>
      </c>
      <c r="AK537" s="273">
        <f t="shared" si="1184"/>
        <v>0</v>
      </c>
      <c r="AL537" s="273">
        <f t="shared" si="1184"/>
        <v>0</v>
      </c>
      <c r="AM537" s="274">
        <f t="shared" si="1184"/>
        <v>0</v>
      </c>
      <c r="AN537" s="275" t="s">
        <v>2198</v>
      </c>
      <c r="AS537" s="2" t="str">
        <f>IF($B536="CKD",0,$A536&amp;"_"&amp;"SP")</f>
        <v>FRONTMY6 A000  _SP</v>
      </c>
      <c r="AT537" s="38"/>
      <c r="AU537" s="62"/>
      <c r="AW537" s="145"/>
      <c r="AX537" s="38"/>
      <c r="AY537" s="38"/>
      <c r="AZ537" s="38"/>
      <c r="BA537" s="38"/>
      <c r="BB537" s="38"/>
      <c r="BC537" s="38"/>
      <c r="BD537" s="38"/>
      <c r="BE537" s="38"/>
      <c r="BF537" s="38"/>
      <c r="BG537" s="38"/>
      <c r="BH537" s="38"/>
      <c r="BI537" s="38"/>
      <c r="BJ537" s="38"/>
      <c r="BK537" s="38"/>
      <c r="BL537" s="38"/>
      <c r="BM537" s="38"/>
      <c r="BN537" s="38"/>
      <c r="BO537" s="38"/>
      <c r="BP537" s="38"/>
      <c r="BQ537" s="38"/>
      <c r="BR537" s="38"/>
      <c r="BS537" s="38"/>
      <c r="BT537" s="38"/>
      <c r="BU537" s="38"/>
      <c r="BV537" s="38"/>
      <c r="BW537" s="38"/>
      <c r="BX537" s="38"/>
      <c r="BY537" s="38"/>
      <c r="BZ537" s="146"/>
      <c r="CB537" s="426">
        <f t="shared" si="1179"/>
        <v>0</v>
      </c>
      <c r="CC537" s="273">
        <f t="shared" si="1180"/>
        <v>0</v>
      </c>
      <c r="CD537" s="273">
        <f t="shared" si="1181"/>
        <v>0</v>
      </c>
      <c r="CE537" s="274">
        <f t="shared" si="1182"/>
        <v>0</v>
      </c>
      <c r="CG537" s="420">
        <v>0</v>
      </c>
      <c r="CH537" s="417">
        <v>0</v>
      </c>
      <c r="CI537" s="417">
        <v>0</v>
      </c>
      <c r="CJ537" s="421">
        <v>0</v>
      </c>
    </row>
    <row r="538" spans="1:88" x14ac:dyDescent="0.35">
      <c r="A538" s="119"/>
      <c r="B538" s="6"/>
      <c r="C538" s="120"/>
      <c r="D538" s="121"/>
      <c r="E538" s="115"/>
      <c r="F538" s="115"/>
      <c r="G538" s="116" t="s">
        <v>2131</v>
      </c>
      <c r="H538" s="117"/>
      <c r="I538" s="113">
        <f>SUM(K538:N538)</f>
        <v>0</v>
      </c>
      <c r="J538" s="126">
        <f>SUM(O538:AM538)</f>
        <v>0</v>
      </c>
      <c r="K538" s="113">
        <f t="shared" ref="K538:AM538" si="1185">SUM(K536:K537)</f>
        <v>0</v>
      </c>
      <c r="L538" s="113">
        <f t="shared" si="1185"/>
        <v>0</v>
      </c>
      <c r="M538" s="113">
        <f t="shared" si="1185"/>
        <v>0</v>
      </c>
      <c r="N538" s="113">
        <f t="shared" si="1185"/>
        <v>0</v>
      </c>
      <c r="O538" s="122">
        <f t="shared" si="1185"/>
        <v>0</v>
      </c>
      <c r="P538" s="113">
        <f t="shared" si="1185"/>
        <v>0</v>
      </c>
      <c r="Q538" s="113">
        <f t="shared" si="1185"/>
        <v>0</v>
      </c>
      <c r="R538" s="113">
        <f t="shared" si="1185"/>
        <v>0</v>
      </c>
      <c r="S538" s="113">
        <f t="shared" si="1185"/>
        <v>0</v>
      </c>
      <c r="T538" s="113">
        <f t="shared" si="1185"/>
        <v>0</v>
      </c>
      <c r="U538" s="113">
        <f t="shared" si="1185"/>
        <v>0</v>
      </c>
      <c r="V538" s="113">
        <f t="shared" si="1185"/>
        <v>0</v>
      </c>
      <c r="W538" s="113">
        <f t="shared" si="1185"/>
        <v>0</v>
      </c>
      <c r="X538" s="113">
        <f t="shared" si="1185"/>
        <v>0</v>
      </c>
      <c r="Y538" s="113">
        <f t="shared" si="1185"/>
        <v>0</v>
      </c>
      <c r="Z538" s="113">
        <f t="shared" si="1185"/>
        <v>0</v>
      </c>
      <c r="AA538" s="113">
        <f t="shared" si="1185"/>
        <v>0</v>
      </c>
      <c r="AB538" s="113">
        <f t="shared" si="1185"/>
        <v>0</v>
      </c>
      <c r="AC538" s="113">
        <f t="shared" si="1185"/>
        <v>0</v>
      </c>
      <c r="AD538" s="113">
        <f t="shared" si="1185"/>
        <v>0</v>
      </c>
      <c r="AE538" s="113">
        <f t="shared" si="1185"/>
        <v>0</v>
      </c>
      <c r="AF538" s="113">
        <f t="shared" si="1185"/>
        <v>0</v>
      </c>
      <c r="AG538" s="113">
        <f t="shared" si="1185"/>
        <v>0</v>
      </c>
      <c r="AH538" s="113">
        <f t="shared" si="1185"/>
        <v>0</v>
      </c>
      <c r="AI538" s="113">
        <f t="shared" si="1185"/>
        <v>0</v>
      </c>
      <c r="AJ538" s="113">
        <f t="shared" si="1185"/>
        <v>0</v>
      </c>
      <c r="AK538" s="113">
        <f t="shared" si="1185"/>
        <v>0</v>
      </c>
      <c r="AL538" s="113">
        <f t="shared" si="1185"/>
        <v>0</v>
      </c>
      <c r="AM538" s="118">
        <f t="shared" si="1185"/>
        <v>0</v>
      </c>
      <c r="AS538" s="61"/>
      <c r="AT538" s="38"/>
      <c r="AU538" s="62"/>
      <c r="AW538" s="145"/>
      <c r="AX538" s="38"/>
      <c r="AY538" s="38"/>
      <c r="AZ538" s="38"/>
      <c r="BA538" s="38"/>
      <c r="BB538" s="38"/>
      <c r="BC538" s="38"/>
      <c r="BD538" s="38"/>
      <c r="BE538" s="38"/>
      <c r="BF538" s="38"/>
      <c r="BG538" s="38"/>
      <c r="BH538" s="38"/>
      <c r="BI538" s="38"/>
      <c r="BJ538" s="38"/>
      <c r="BK538" s="38"/>
      <c r="BL538" s="38"/>
      <c r="BM538" s="38"/>
      <c r="BN538" s="38"/>
      <c r="BO538" s="38"/>
      <c r="BP538" s="38"/>
      <c r="BQ538" s="38"/>
      <c r="BR538" s="38"/>
      <c r="BS538" s="38"/>
      <c r="BT538" s="38"/>
      <c r="BU538" s="38"/>
      <c r="BV538" s="38"/>
      <c r="BW538" s="38"/>
      <c r="BX538" s="38"/>
      <c r="BY538" s="38"/>
      <c r="BZ538" s="146"/>
      <c r="CB538" s="145"/>
      <c r="CC538" s="38"/>
      <c r="CD538" s="38"/>
      <c r="CE538" s="146"/>
      <c r="CG538" s="433">
        <v>0</v>
      </c>
      <c r="CH538" s="434">
        <v>0</v>
      </c>
      <c r="CI538" s="434">
        <v>0</v>
      </c>
      <c r="CJ538" s="435">
        <v>0</v>
      </c>
    </row>
    <row r="539" spans="1:88" x14ac:dyDescent="0.35">
      <c r="A539" s="48" t="s">
        <v>2088</v>
      </c>
      <c r="B539" s="6"/>
      <c r="C539" s="6"/>
      <c r="D539" s="22" t="s">
        <v>2058</v>
      </c>
      <c r="E539" s="304" t="s">
        <v>20</v>
      </c>
      <c r="F539" s="42"/>
      <c r="G539" s="25">
        <v>280</v>
      </c>
      <c r="H539" s="21" t="s">
        <v>2067</v>
      </c>
      <c r="I539" s="26">
        <v>5</v>
      </c>
      <c r="J539" s="24">
        <f t="shared" ref="J539:J541" ca="1" si="1186">SUM(K539:AM539)</f>
        <v>0</v>
      </c>
      <c r="K539" s="24">
        <f t="shared" ref="K539:AM539" ca="1" si="1187">IF(AND($H539="優先L",$I539&gt;0),OFFSET(K538,0,$I539),0)</f>
        <v>0</v>
      </c>
      <c r="L539" s="24">
        <f t="shared" ca="1" si="1187"/>
        <v>0</v>
      </c>
      <c r="M539" s="24">
        <f t="shared" ca="1" si="1187"/>
        <v>0</v>
      </c>
      <c r="N539" s="24">
        <f t="shared" ca="1" si="1187"/>
        <v>0</v>
      </c>
      <c r="O539" s="24">
        <f t="shared" ca="1" si="1187"/>
        <v>0</v>
      </c>
      <c r="P539" s="24">
        <f t="shared" ca="1" si="1187"/>
        <v>0</v>
      </c>
      <c r="Q539" s="24">
        <f t="shared" ca="1" si="1187"/>
        <v>0</v>
      </c>
      <c r="R539" s="24">
        <f t="shared" ca="1" si="1187"/>
        <v>0</v>
      </c>
      <c r="S539" s="24">
        <f t="shared" ca="1" si="1187"/>
        <v>0</v>
      </c>
      <c r="T539" s="24">
        <f t="shared" ca="1" si="1187"/>
        <v>0</v>
      </c>
      <c r="U539" s="24">
        <f t="shared" ca="1" si="1187"/>
        <v>0</v>
      </c>
      <c r="V539" s="24">
        <f t="shared" ca="1" si="1187"/>
        <v>0</v>
      </c>
      <c r="W539" s="24">
        <f t="shared" ca="1" si="1187"/>
        <v>0</v>
      </c>
      <c r="X539" s="24">
        <f t="shared" ca="1" si="1187"/>
        <v>0</v>
      </c>
      <c r="Y539" s="24">
        <f t="shared" ca="1" si="1187"/>
        <v>0</v>
      </c>
      <c r="Z539" s="24">
        <f t="shared" ca="1" si="1187"/>
        <v>0</v>
      </c>
      <c r="AA539" s="24">
        <f t="shared" ca="1" si="1187"/>
        <v>0</v>
      </c>
      <c r="AB539" s="24">
        <f t="shared" ca="1" si="1187"/>
        <v>0</v>
      </c>
      <c r="AC539" s="24">
        <f t="shared" ca="1" si="1187"/>
        <v>0</v>
      </c>
      <c r="AD539" s="24">
        <f t="shared" ca="1" si="1187"/>
        <v>0</v>
      </c>
      <c r="AE539" s="24">
        <f t="shared" ca="1" si="1187"/>
        <v>0</v>
      </c>
      <c r="AF539" s="24">
        <f t="shared" ca="1" si="1187"/>
        <v>0</v>
      </c>
      <c r="AG539" s="24">
        <f t="shared" ca="1" si="1187"/>
        <v>0</v>
      </c>
      <c r="AH539" s="24">
        <f t="shared" ca="1" si="1187"/>
        <v>0</v>
      </c>
      <c r="AI539" s="24">
        <f t="shared" ca="1" si="1187"/>
        <v>0</v>
      </c>
      <c r="AJ539" s="24">
        <f t="shared" ca="1" si="1187"/>
        <v>0</v>
      </c>
      <c r="AK539" s="24">
        <f t="shared" ca="1" si="1187"/>
        <v>0</v>
      </c>
      <c r="AL539" s="24">
        <f t="shared" ca="1" si="1187"/>
        <v>0</v>
      </c>
      <c r="AM539" s="49">
        <f t="shared" ca="1" si="1187"/>
        <v>0</v>
      </c>
      <c r="AS539" s="61"/>
      <c r="AT539" s="5" t="str">
        <f t="shared" ref="AT539" si="1188">IF(G539&gt;0,E539,"")</f>
        <v>MC</v>
      </c>
      <c r="AU539" s="62"/>
      <c r="AW539" s="145"/>
      <c r="AX539" s="38"/>
      <c r="AY539" s="38"/>
      <c r="AZ539" s="38"/>
      <c r="BA539" s="38"/>
      <c r="BB539" s="38"/>
      <c r="BC539" s="38"/>
      <c r="BD539" s="38"/>
      <c r="BE539" s="38"/>
      <c r="BF539" s="38"/>
      <c r="BG539" s="38"/>
      <c r="BH539" s="38"/>
      <c r="BI539" s="38"/>
      <c r="BJ539" s="38"/>
      <c r="BK539" s="38"/>
      <c r="BL539" s="38"/>
      <c r="BM539" s="38"/>
      <c r="BN539" s="38"/>
      <c r="BO539" s="38"/>
      <c r="BP539" s="38"/>
      <c r="BQ539" s="38"/>
      <c r="BR539" s="38"/>
      <c r="BS539" s="38"/>
      <c r="BT539" s="38"/>
      <c r="BU539" s="38"/>
      <c r="BV539" s="38"/>
      <c r="BW539" s="38"/>
      <c r="BX539" s="38"/>
      <c r="BY539" s="38"/>
      <c r="BZ539" s="146"/>
      <c r="CB539" s="145"/>
      <c r="CC539" s="38"/>
      <c r="CD539" s="38"/>
      <c r="CE539" s="146"/>
      <c r="CG539" s="433">
        <v>0</v>
      </c>
      <c r="CH539" s="434">
        <v>0</v>
      </c>
      <c r="CI539" s="434">
        <v>0</v>
      </c>
      <c r="CJ539" s="435">
        <v>0</v>
      </c>
    </row>
    <row r="540" spans="1:88" x14ac:dyDescent="0.35">
      <c r="A540" s="50" t="str">
        <f>MID(A536,1,5)</f>
        <v>FRONT</v>
      </c>
      <c r="B540" s="6"/>
      <c r="C540" s="6"/>
      <c r="D540" s="6"/>
      <c r="E540" s="304" t="s">
        <v>78</v>
      </c>
      <c r="F540" s="42"/>
      <c r="G540" s="25">
        <v>280</v>
      </c>
      <c r="H540" s="21" t="s">
        <v>2052</v>
      </c>
      <c r="I540" s="26">
        <v>5</v>
      </c>
      <c r="J540" s="24">
        <f t="shared" ca="1" si="1186"/>
        <v>0</v>
      </c>
      <c r="K540" s="24">
        <f t="shared" ref="K540:AM540" ca="1" si="1189">IF(AND($H540="優先L",$I540&gt;0),OFFSET(K538,0,$I540),0)</f>
        <v>0</v>
      </c>
      <c r="L540" s="24">
        <f t="shared" ca="1" si="1189"/>
        <v>0</v>
      </c>
      <c r="M540" s="24">
        <f t="shared" ca="1" si="1189"/>
        <v>0</v>
      </c>
      <c r="N540" s="24">
        <f t="shared" ca="1" si="1189"/>
        <v>0</v>
      </c>
      <c r="O540" s="24">
        <f t="shared" ca="1" si="1189"/>
        <v>0</v>
      </c>
      <c r="P540" s="24">
        <f t="shared" ca="1" si="1189"/>
        <v>0</v>
      </c>
      <c r="Q540" s="24">
        <f t="shared" ca="1" si="1189"/>
        <v>0</v>
      </c>
      <c r="R540" s="24">
        <f t="shared" ca="1" si="1189"/>
        <v>0</v>
      </c>
      <c r="S540" s="24">
        <f t="shared" ca="1" si="1189"/>
        <v>0</v>
      </c>
      <c r="T540" s="24">
        <f t="shared" ca="1" si="1189"/>
        <v>0</v>
      </c>
      <c r="U540" s="24">
        <f t="shared" ca="1" si="1189"/>
        <v>0</v>
      </c>
      <c r="V540" s="24">
        <f t="shared" ca="1" si="1189"/>
        <v>0</v>
      </c>
      <c r="W540" s="24">
        <f t="shared" ca="1" si="1189"/>
        <v>0</v>
      </c>
      <c r="X540" s="24">
        <f t="shared" ca="1" si="1189"/>
        <v>0</v>
      </c>
      <c r="Y540" s="24">
        <f t="shared" ca="1" si="1189"/>
        <v>0</v>
      </c>
      <c r="Z540" s="24">
        <f t="shared" ca="1" si="1189"/>
        <v>0</v>
      </c>
      <c r="AA540" s="24">
        <f t="shared" ca="1" si="1189"/>
        <v>0</v>
      </c>
      <c r="AB540" s="24">
        <f t="shared" ca="1" si="1189"/>
        <v>0</v>
      </c>
      <c r="AC540" s="24">
        <f t="shared" ca="1" si="1189"/>
        <v>0</v>
      </c>
      <c r="AD540" s="24">
        <f t="shared" ca="1" si="1189"/>
        <v>0</v>
      </c>
      <c r="AE540" s="24">
        <f t="shared" ca="1" si="1189"/>
        <v>0</v>
      </c>
      <c r="AF540" s="24">
        <f t="shared" ca="1" si="1189"/>
        <v>0</v>
      </c>
      <c r="AG540" s="24">
        <f t="shared" ca="1" si="1189"/>
        <v>0</v>
      </c>
      <c r="AH540" s="24">
        <f t="shared" ca="1" si="1189"/>
        <v>0</v>
      </c>
      <c r="AI540" s="24">
        <f t="shared" ca="1" si="1189"/>
        <v>0</v>
      </c>
      <c r="AJ540" s="24">
        <f t="shared" ca="1" si="1189"/>
        <v>0</v>
      </c>
      <c r="AK540" s="24">
        <f t="shared" ca="1" si="1189"/>
        <v>0</v>
      </c>
      <c r="AL540" s="24">
        <f t="shared" ca="1" si="1189"/>
        <v>0</v>
      </c>
      <c r="AM540" s="49">
        <f t="shared" ca="1" si="1189"/>
        <v>0</v>
      </c>
      <c r="AS540" s="61"/>
      <c r="AT540" s="6" t="str">
        <f t="shared" si="1087"/>
        <v>溶接1</v>
      </c>
      <c r="AU540" s="62"/>
      <c r="AW540" s="145"/>
      <c r="AX540" s="38"/>
      <c r="AY540" s="38"/>
      <c r="AZ540" s="38"/>
      <c r="BA540" s="38"/>
      <c r="BB540" s="38"/>
      <c r="BC540" s="38"/>
      <c r="BD540" s="38"/>
      <c r="BE540" s="38"/>
      <c r="BF540" s="38"/>
      <c r="BG540" s="38"/>
      <c r="BH540" s="38"/>
      <c r="BI540" s="38"/>
      <c r="BJ540" s="38"/>
      <c r="BK540" s="38"/>
      <c r="BL540" s="38"/>
      <c r="BM540" s="38"/>
      <c r="BN540" s="38"/>
      <c r="BO540" s="38"/>
      <c r="BP540" s="38"/>
      <c r="BQ540" s="38"/>
      <c r="BR540" s="38"/>
      <c r="BS540" s="38"/>
      <c r="BT540" s="38"/>
      <c r="BU540" s="38"/>
      <c r="BV540" s="38"/>
      <c r="BW540" s="38"/>
      <c r="BX540" s="38"/>
      <c r="BY540" s="38"/>
      <c r="BZ540" s="146"/>
      <c r="CB540" s="145"/>
      <c r="CC540" s="38"/>
      <c r="CD540" s="38"/>
      <c r="CE540" s="146"/>
      <c r="CG540" s="433">
        <v>0</v>
      </c>
      <c r="CH540" s="434">
        <v>0</v>
      </c>
      <c r="CI540" s="434">
        <v>0</v>
      </c>
      <c r="CJ540" s="435">
        <v>0</v>
      </c>
    </row>
    <row r="541" spans="1:88" x14ac:dyDescent="0.35">
      <c r="A541" s="50" t="str">
        <f>MID(A536,6,3)&amp;"-"&amp;MID(A536,10,4)</f>
        <v>MY6-A000</v>
      </c>
      <c r="B541" s="6"/>
      <c r="C541" s="6"/>
      <c r="D541" s="7"/>
      <c r="E541" s="304" t="s">
        <v>79</v>
      </c>
      <c r="F541" s="42"/>
      <c r="G541" s="25">
        <v>280</v>
      </c>
      <c r="H541" s="21" t="s">
        <v>2067</v>
      </c>
      <c r="I541" s="26">
        <v>5</v>
      </c>
      <c r="J541" s="24">
        <f t="shared" ca="1" si="1186"/>
        <v>0</v>
      </c>
      <c r="K541" s="24">
        <f t="shared" ref="K541:AM541" ca="1" si="1190">IF(AND($H541="優先L",$I541&gt;0),OFFSET(K538,0,$I541),0)</f>
        <v>0</v>
      </c>
      <c r="L541" s="24">
        <f t="shared" ca="1" si="1190"/>
        <v>0</v>
      </c>
      <c r="M541" s="24">
        <f t="shared" ca="1" si="1190"/>
        <v>0</v>
      </c>
      <c r="N541" s="24">
        <f t="shared" ca="1" si="1190"/>
        <v>0</v>
      </c>
      <c r="O541" s="24">
        <f t="shared" ca="1" si="1190"/>
        <v>0</v>
      </c>
      <c r="P541" s="24">
        <f t="shared" ca="1" si="1190"/>
        <v>0</v>
      </c>
      <c r="Q541" s="24">
        <f t="shared" ca="1" si="1190"/>
        <v>0</v>
      </c>
      <c r="R541" s="24">
        <f t="shared" ca="1" si="1190"/>
        <v>0</v>
      </c>
      <c r="S541" s="24">
        <f t="shared" ca="1" si="1190"/>
        <v>0</v>
      </c>
      <c r="T541" s="24">
        <f t="shared" ca="1" si="1190"/>
        <v>0</v>
      </c>
      <c r="U541" s="24">
        <f t="shared" ca="1" si="1190"/>
        <v>0</v>
      </c>
      <c r="V541" s="24">
        <f t="shared" ca="1" si="1190"/>
        <v>0</v>
      </c>
      <c r="W541" s="24">
        <f t="shared" ca="1" si="1190"/>
        <v>0</v>
      </c>
      <c r="X541" s="24">
        <f t="shared" ca="1" si="1190"/>
        <v>0</v>
      </c>
      <c r="Y541" s="24">
        <f t="shared" ca="1" si="1190"/>
        <v>0</v>
      </c>
      <c r="Z541" s="24">
        <f t="shared" ca="1" si="1190"/>
        <v>0</v>
      </c>
      <c r="AA541" s="24">
        <f t="shared" ca="1" si="1190"/>
        <v>0</v>
      </c>
      <c r="AB541" s="24">
        <f t="shared" ca="1" si="1190"/>
        <v>0</v>
      </c>
      <c r="AC541" s="24">
        <f t="shared" ca="1" si="1190"/>
        <v>0</v>
      </c>
      <c r="AD541" s="24">
        <f t="shared" ca="1" si="1190"/>
        <v>0</v>
      </c>
      <c r="AE541" s="24">
        <f t="shared" ca="1" si="1190"/>
        <v>0</v>
      </c>
      <c r="AF541" s="24">
        <f t="shared" ca="1" si="1190"/>
        <v>0</v>
      </c>
      <c r="AG541" s="24">
        <f t="shared" ca="1" si="1190"/>
        <v>0</v>
      </c>
      <c r="AH541" s="24">
        <f t="shared" ca="1" si="1190"/>
        <v>0</v>
      </c>
      <c r="AI541" s="24">
        <f t="shared" ca="1" si="1190"/>
        <v>0</v>
      </c>
      <c r="AJ541" s="24">
        <f t="shared" ca="1" si="1190"/>
        <v>0</v>
      </c>
      <c r="AK541" s="24">
        <f t="shared" ca="1" si="1190"/>
        <v>0</v>
      </c>
      <c r="AL541" s="24">
        <f t="shared" ca="1" si="1190"/>
        <v>0</v>
      </c>
      <c r="AM541" s="49">
        <f t="shared" ca="1" si="1190"/>
        <v>0</v>
      </c>
      <c r="AS541" s="61"/>
      <c r="AT541" s="7" t="str">
        <f t="shared" si="1087"/>
        <v>マルチ</v>
      </c>
      <c r="AU541" s="62"/>
      <c r="AW541" s="145"/>
      <c r="AX541" s="38"/>
      <c r="AY541" s="38"/>
      <c r="AZ541" s="38"/>
      <c r="BA541" s="38"/>
      <c r="BB541" s="38"/>
      <c r="BC541" s="38"/>
      <c r="BD541" s="38"/>
      <c r="BE541" s="38"/>
      <c r="BF541" s="38"/>
      <c r="BG541" s="38"/>
      <c r="BH541" s="38"/>
      <c r="BI541" s="38"/>
      <c r="BJ541" s="38"/>
      <c r="BK541" s="38"/>
      <c r="BL541" s="38"/>
      <c r="BM541" s="38"/>
      <c r="BN541" s="38"/>
      <c r="BO541" s="38"/>
      <c r="BP541" s="38"/>
      <c r="BQ541" s="38"/>
      <c r="BR541" s="38"/>
      <c r="BS541" s="38"/>
      <c r="BT541" s="38"/>
      <c r="BU541" s="38"/>
      <c r="BV541" s="38"/>
      <c r="BW541" s="38"/>
      <c r="BX541" s="38"/>
      <c r="BY541" s="38"/>
      <c r="BZ541" s="146"/>
      <c r="CB541" s="145"/>
      <c r="CC541" s="38"/>
      <c r="CD541" s="38"/>
      <c r="CE541" s="146"/>
      <c r="CG541" s="433">
        <v>0</v>
      </c>
      <c r="CH541" s="434">
        <v>0</v>
      </c>
      <c r="CI541" s="434">
        <v>0</v>
      </c>
      <c r="CJ541" s="435">
        <v>0</v>
      </c>
    </row>
    <row r="542" spans="1:88" x14ac:dyDescent="0.35">
      <c r="A542" s="48"/>
      <c r="B542" s="6"/>
      <c r="C542" s="6"/>
      <c r="D542" s="22" t="s">
        <v>2132</v>
      </c>
      <c r="E542" s="2" t="str">
        <f>E539</f>
        <v>MC</v>
      </c>
      <c r="F542" s="5"/>
      <c r="G542" s="5"/>
      <c r="H542" s="27" t="s">
        <v>2055</v>
      </c>
      <c r="I542" s="5"/>
      <c r="J542" s="550">
        <f>SUM(K542:AM544)</f>
        <v>0</v>
      </c>
      <c r="K542" s="29"/>
      <c r="L542" s="29"/>
      <c r="M542" s="29"/>
      <c r="N542" s="29"/>
      <c r="O542" s="29"/>
      <c r="P542" s="29"/>
      <c r="Q542" s="29"/>
      <c r="R542" s="29"/>
      <c r="S542" s="29"/>
      <c r="T542" s="29"/>
      <c r="U542" s="29"/>
      <c r="V542" s="29"/>
      <c r="W542" s="29"/>
      <c r="X542" s="29"/>
      <c r="Y542" s="29"/>
      <c r="Z542" s="29"/>
      <c r="AA542" s="29"/>
      <c r="AB542" s="29"/>
      <c r="AC542" s="29"/>
      <c r="AD542" s="29"/>
      <c r="AE542" s="29"/>
      <c r="AF542" s="29"/>
      <c r="AG542" s="29"/>
      <c r="AH542" s="29"/>
      <c r="AI542" s="29"/>
      <c r="AJ542" s="29"/>
      <c r="AK542" s="29"/>
      <c r="AL542" s="29"/>
      <c r="AM542" s="51"/>
      <c r="AS542" s="61"/>
      <c r="AT542" s="38"/>
      <c r="AU542" s="62"/>
      <c r="AW542" s="145"/>
      <c r="AX542" s="38"/>
      <c r="AY542" s="38"/>
      <c r="AZ542" s="38"/>
      <c r="BA542" s="38"/>
      <c r="BB542" s="38"/>
      <c r="BC542" s="38"/>
      <c r="BD542" s="38"/>
      <c r="BE542" s="38"/>
      <c r="BF542" s="38"/>
      <c r="BG542" s="38"/>
      <c r="BH542" s="38"/>
      <c r="BI542" s="38"/>
      <c r="BJ542" s="38"/>
      <c r="BK542" s="38"/>
      <c r="BL542" s="38"/>
      <c r="BM542" s="38"/>
      <c r="BN542" s="38"/>
      <c r="BO542" s="38"/>
      <c r="BP542" s="38"/>
      <c r="BQ542" s="38"/>
      <c r="BR542" s="38"/>
      <c r="BS542" s="38"/>
      <c r="BT542" s="38"/>
      <c r="BU542" s="38"/>
      <c r="BV542" s="38"/>
      <c r="BW542" s="38"/>
      <c r="BX542" s="38"/>
      <c r="BY542" s="38"/>
      <c r="BZ542" s="146"/>
      <c r="CB542" s="145"/>
      <c r="CC542" s="38"/>
      <c r="CD542" s="38"/>
      <c r="CE542" s="146"/>
      <c r="CG542" s="430"/>
      <c r="CH542" s="9"/>
      <c r="CI542" s="9"/>
      <c r="CJ542" s="431"/>
    </row>
    <row r="543" spans="1:88" x14ac:dyDescent="0.35">
      <c r="A543" s="48"/>
      <c r="B543" s="7"/>
      <c r="C543" s="7"/>
      <c r="D543" s="444" t="s">
        <v>2376</v>
      </c>
      <c r="E543" s="2" t="str">
        <f>E540</f>
        <v>溶接1</v>
      </c>
      <c r="F543" s="6"/>
      <c r="G543" s="6"/>
      <c r="H543" s="27" t="s">
        <v>2055</v>
      </c>
      <c r="I543" s="6"/>
      <c r="J543" s="551"/>
      <c r="K543" s="30"/>
      <c r="L543" s="30"/>
      <c r="M543" s="30"/>
      <c r="N543" s="30"/>
      <c r="O543" s="30"/>
      <c r="P543" s="30"/>
      <c r="Q543" s="30"/>
      <c r="R543" s="30"/>
      <c r="S543" s="30"/>
      <c r="T543" s="30"/>
      <c r="U543" s="30"/>
      <c r="V543" s="30"/>
      <c r="W543" s="30"/>
      <c r="X543" s="30"/>
      <c r="Y543" s="30"/>
      <c r="Z543" s="30"/>
      <c r="AA543" s="30"/>
      <c r="AB543" s="30"/>
      <c r="AC543" s="30"/>
      <c r="AD543" s="30"/>
      <c r="AE543" s="30"/>
      <c r="AF543" s="30"/>
      <c r="AG543" s="30"/>
      <c r="AH543" s="30"/>
      <c r="AI543" s="30"/>
      <c r="AJ543" s="30"/>
      <c r="AK543" s="30"/>
      <c r="AL543" s="30"/>
      <c r="AM543" s="52"/>
      <c r="AS543" s="61"/>
      <c r="AT543" s="38"/>
      <c r="AU543" s="62"/>
      <c r="AW543" s="145"/>
      <c r="AX543" s="38"/>
      <c r="AY543" s="38"/>
      <c r="AZ543" s="38"/>
      <c r="BA543" s="38"/>
      <c r="BB543" s="38"/>
      <c r="BC543" s="38"/>
      <c r="BD543" s="38"/>
      <c r="BE543" s="38"/>
      <c r="BF543" s="38"/>
      <c r="BG543" s="38"/>
      <c r="BH543" s="38"/>
      <c r="BI543" s="38"/>
      <c r="BJ543" s="38"/>
      <c r="BK543" s="38"/>
      <c r="BL543" s="38"/>
      <c r="BM543" s="38"/>
      <c r="BN543" s="38"/>
      <c r="BO543" s="38"/>
      <c r="BP543" s="38"/>
      <c r="BQ543" s="38"/>
      <c r="BR543" s="38"/>
      <c r="BS543" s="38"/>
      <c r="BT543" s="38"/>
      <c r="BU543" s="38"/>
      <c r="BV543" s="38"/>
      <c r="BW543" s="38"/>
      <c r="BX543" s="38"/>
      <c r="BY543" s="38"/>
      <c r="BZ543" s="146"/>
      <c r="CB543" s="145"/>
      <c r="CC543" s="38"/>
      <c r="CD543" s="38"/>
      <c r="CE543" s="146"/>
      <c r="CG543" s="430"/>
      <c r="CH543" s="9"/>
      <c r="CI543" s="9"/>
      <c r="CJ543" s="431"/>
    </row>
    <row r="544" spans="1:88" x14ac:dyDescent="0.35">
      <c r="A544" s="399">
        <f>COUNTIF(AT539:AT541,B544)</f>
        <v>1</v>
      </c>
      <c r="B544" s="308" t="str">
        <f>設定!$F$4</f>
        <v>MC</v>
      </c>
      <c r="C544" s="308" t="str">
        <f>IF(COUNTIF('PLAN-MC'!$AO$6:$AO$117,B544&amp;"_"&amp;A536&amp;"_"&amp;B536)&gt;0,"計画コード有",IF(COUNTIF('PLAN-MC'!$AO$6:$AO$117,B544&amp;"_"&amp;A536&amp;"_"&amp;B536)&gt;1,"ﾀﾞﾌﾞﾘ有","未反映"))</f>
        <v>計画コード有</v>
      </c>
      <c r="D544" s="7"/>
      <c r="E544" s="2" t="str">
        <f>E541</f>
        <v>マルチ</v>
      </c>
      <c r="F544" s="7"/>
      <c r="G544" s="7"/>
      <c r="H544" s="27" t="s">
        <v>2055</v>
      </c>
      <c r="I544" s="7"/>
      <c r="J544" s="552"/>
      <c r="K544" s="31"/>
      <c r="L544" s="31"/>
      <c r="M544" s="31"/>
      <c r="N544" s="31"/>
      <c r="O544" s="31"/>
      <c r="P544" s="31"/>
      <c r="Q544" s="31"/>
      <c r="R544" s="31"/>
      <c r="S544" s="31"/>
      <c r="T544" s="31"/>
      <c r="U544" s="31"/>
      <c r="V544" s="31"/>
      <c r="W544" s="31"/>
      <c r="X544" s="31"/>
      <c r="Y544" s="31"/>
      <c r="Z544" s="31"/>
      <c r="AA544" s="31"/>
      <c r="AB544" s="31"/>
      <c r="AC544" s="31"/>
      <c r="AD544" s="31"/>
      <c r="AE544" s="31"/>
      <c r="AF544" s="31"/>
      <c r="AG544" s="31"/>
      <c r="AH544" s="31"/>
      <c r="AI544" s="31"/>
      <c r="AJ544" s="31"/>
      <c r="AK544" s="31"/>
      <c r="AL544" s="31"/>
      <c r="AM544" s="53"/>
      <c r="AS544" s="61"/>
      <c r="AT544" s="38"/>
      <c r="AU544" s="62"/>
      <c r="AW544" s="145"/>
      <c r="AX544" s="38"/>
      <c r="AY544" s="38"/>
      <c r="AZ544" s="38"/>
      <c r="BA544" s="38"/>
      <c r="BB544" s="38"/>
      <c r="BC544" s="38"/>
      <c r="BD544" s="38"/>
      <c r="BE544" s="38"/>
      <c r="BF544" s="38"/>
      <c r="BG544" s="38"/>
      <c r="BH544" s="38"/>
      <c r="BI544" s="38"/>
      <c r="BJ544" s="38"/>
      <c r="BK544" s="38"/>
      <c r="BL544" s="38"/>
      <c r="BM544" s="38"/>
      <c r="BN544" s="38"/>
      <c r="BO544" s="38"/>
      <c r="BP544" s="38"/>
      <c r="BQ544" s="38"/>
      <c r="BR544" s="38"/>
      <c r="BS544" s="38"/>
      <c r="BT544" s="38"/>
      <c r="BU544" s="38"/>
      <c r="BV544" s="38"/>
      <c r="BW544" s="38"/>
      <c r="BX544" s="38"/>
      <c r="BY544" s="38"/>
      <c r="BZ544" s="146"/>
      <c r="CB544" s="145"/>
      <c r="CC544" s="38"/>
      <c r="CD544" s="38"/>
      <c r="CE544" s="146"/>
      <c r="CG544" s="430"/>
      <c r="CH544" s="9"/>
      <c r="CI544" s="9"/>
      <c r="CJ544" s="431"/>
    </row>
    <row r="545" spans="1:88" x14ac:dyDescent="0.35">
      <c r="A545" s="399">
        <f>COUNTIF(AT539:AT541,B545)</f>
        <v>1</v>
      </c>
      <c r="B545" s="308" t="str">
        <f>設定!$F$5</f>
        <v>溶接1</v>
      </c>
      <c r="C545" s="308" t="str">
        <f>IF(COUNTIF('PLAN-溶接1'!$AO$6:$AO$108,B545&amp;"_"&amp;A536&amp;"_"&amp;B536)&gt;0,"計画コード有",IF(COUNTIF('PLAN-溶接1'!$AO$6:$AO$108,B545&amp;"_"&amp;A536&amp;"_"&amp;B536)&gt;1,"ﾀﾞﾌﾞﾘ有","未反映"))</f>
        <v>計画コード有</v>
      </c>
      <c r="D545" s="22" t="s">
        <v>2133</v>
      </c>
      <c r="E545" s="2" t="str">
        <f>E539</f>
        <v>MC</v>
      </c>
      <c r="F545" s="5"/>
      <c r="G545" s="5"/>
      <c r="H545" s="27" t="s">
        <v>2055</v>
      </c>
      <c r="I545" s="5"/>
      <c r="J545" s="32">
        <f t="shared" ref="J545:J550" si="1191">SUM(K545:AM545)</f>
        <v>0</v>
      </c>
      <c r="K545" s="441">
        <f>CB545</f>
        <v>0</v>
      </c>
      <c r="L545" s="441">
        <f t="shared" ref="L545:L547" si="1192">CC545</f>
        <v>0</v>
      </c>
      <c r="M545" s="441">
        <f t="shared" ref="M545:M547" si="1193">CD545</f>
        <v>0</v>
      </c>
      <c r="N545" s="441">
        <f t="shared" ref="N545:N547" si="1194">CE545</f>
        <v>0</v>
      </c>
      <c r="O545" s="29"/>
      <c r="P545" s="29"/>
      <c r="Q545" s="29"/>
      <c r="R545" s="29"/>
      <c r="S545" s="29"/>
      <c r="T545" s="29"/>
      <c r="U545" s="29"/>
      <c r="V545" s="29"/>
      <c r="W545" s="29"/>
      <c r="X545" s="29"/>
      <c r="Y545" s="29"/>
      <c r="Z545" s="29"/>
      <c r="AA545" s="29"/>
      <c r="AB545" s="29"/>
      <c r="AC545" s="29"/>
      <c r="AD545" s="29"/>
      <c r="AE545" s="29"/>
      <c r="AF545" s="29"/>
      <c r="AG545" s="29"/>
      <c r="AH545" s="29"/>
      <c r="AI545" s="29"/>
      <c r="AJ545" s="29"/>
      <c r="AK545" s="29"/>
      <c r="AL545" s="29"/>
      <c r="AM545" s="51"/>
      <c r="AS545" s="61"/>
      <c r="AT545" s="38"/>
      <c r="AU545" s="62"/>
      <c r="AW545" s="145"/>
      <c r="AX545" s="38"/>
      <c r="AY545" s="38"/>
      <c r="AZ545" s="38"/>
      <c r="BA545" s="38"/>
      <c r="BB545" s="38"/>
      <c r="BC545" s="38"/>
      <c r="BD545" s="38"/>
      <c r="BE545" s="38"/>
      <c r="BF545" s="38"/>
      <c r="BG545" s="38"/>
      <c r="BH545" s="38"/>
      <c r="BI545" s="38"/>
      <c r="BJ545" s="38"/>
      <c r="BK545" s="38"/>
      <c r="BL545" s="38"/>
      <c r="BM545" s="38"/>
      <c r="BN545" s="38"/>
      <c r="BO545" s="38"/>
      <c r="BP545" s="38"/>
      <c r="BQ545" s="38"/>
      <c r="BR545" s="38"/>
      <c r="BS545" s="38"/>
      <c r="BT545" s="38"/>
      <c r="BU545" s="38"/>
      <c r="BV545" s="38"/>
      <c r="BW545" s="38"/>
      <c r="BX545" s="38"/>
      <c r="BY545" s="38"/>
      <c r="BZ545" s="146"/>
      <c r="CB545" s="427">
        <f t="shared" ref="CB545:CB547" si="1195">CG542+CG545</f>
        <v>0</v>
      </c>
      <c r="CC545" s="428">
        <f t="shared" ref="CC545:CC547" si="1196">CH542+CH545</f>
        <v>0</v>
      </c>
      <c r="CD545" s="428">
        <f t="shared" ref="CD545:CD547" si="1197">CI542+CI545</f>
        <v>0</v>
      </c>
      <c r="CE545" s="429">
        <f t="shared" ref="CE545:CE547" si="1198">CJ542+CJ545</f>
        <v>0</v>
      </c>
      <c r="CG545" s="430"/>
      <c r="CH545" s="9"/>
      <c r="CI545" s="9"/>
      <c r="CJ545" s="431"/>
    </row>
    <row r="546" spans="1:88" x14ac:dyDescent="0.35">
      <c r="A546" s="399">
        <f>COUNTIF(AT539:AT541,B546)</f>
        <v>1</v>
      </c>
      <c r="B546" s="308" t="str">
        <f>設定!$F$6</f>
        <v>マルチ</v>
      </c>
      <c r="C546" s="308" t="str">
        <f>IF(COUNTIF('PLAN-マルチ'!$AO$29:$AO$125,B546&amp;"_"&amp;A536&amp;"_"&amp;B536)&gt;0,"計画コード有",IF(COUNTIF('PLAN-マルチ'!$AO$29:$AO$125,B546&amp;"_"&amp;A536&amp;"_"&amp;B536)&gt;1,"ﾀﾞﾌﾞﾘ有","未反映"))</f>
        <v>計画コード有</v>
      </c>
      <c r="D546" s="445" t="s">
        <v>2377</v>
      </c>
      <c r="E546" s="2" t="str">
        <f>E540</f>
        <v>溶接1</v>
      </c>
      <c r="F546" s="6"/>
      <c r="G546" s="6"/>
      <c r="H546" s="27"/>
      <c r="I546" s="6"/>
      <c r="J546" s="33">
        <f t="shared" si="1191"/>
        <v>0</v>
      </c>
      <c r="K546" s="442">
        <f t="shared" ref="K546:K547" si="1199">CB546</f>
        <v>0</v>
      </c>
      <c r="L546" s="442">
        <f t="shared" si="1192"/>
        <v>0</v>
      </c>
      <c r="M546" s="442">
        <f t="shared" si="1193"/>
        <v>0</v>
      </c>
      <c r="N546" s="442">
        <f t="shared" si="1194"/>
        <v>0</v>
      </c>
      <c r="O546" s="30"/>
      <c r="P546" s="30"/>
      <c r="Q546" s="30"/>
      <c r="R546" s="30"/>
      <c r="S546" s="30"/>
      <c r="T546" s="30"/>
      <c r="U546" s="30"/>
      <c r="V546" s="30"/>
      <c r="W546" s="30"/>
      <c r="X546" s="30"/>
      <c r="Y546" s="30"/>
      <c r="Z546" s="30"/>
      <c r="AA546" s="30"/>
      <c r="AB546" s="30"/>
      <c r="AC546" s="30"/>
      <c r="AD546" s="30"/>
      <c r="AE546" s="30"/>
      <c r="AF546" s="30"/>
      <c r="AG546" s="30"/>
      <c r="AH546" s="30"/>
      <c r="AI546" s="30"/>
      <c r="AJ546" s="30"/>
      <c r="AK546" s="30"/>
      <c r="AL546" s="30"/>
      <c r="AM546" s="52"/>
      <c r="AS546" s="61"/>
      <c r="AT546" s="38"/>
      <c r="AU546" s="62"/>
      <c r="AW546" s="145"/>
      <c r="AX546" s="38"/>
      <c r="AY546" s="38"/>
      <c r="AZ546" s="38"/>
      <c r="BA546" s="38"/>
      <c r="BB546" s="38"/>
      <c r="BC546" s="38"/>
      <c r="BD546" s="38"/>
      <c r="BE546" s="38"/>
      <c r="BF546" s="38"/>
      <c r="BG546" s="38"/>
      <c r="BH546" s="38"/>
      <c r="BI546" s="38"/>
      <c r="BJ546" s="38"/>
      <c r="BK546" s="38"/>
      <c r="BL546" s="38"/>
      <c r="BM546" s="38"/>
      <c r="BN546" s="38"/>
      <c r="BO546" s="38"/>
      <c r="BP546" s="38"/>
      <c r="BQ546" s="38"/>
      <c r="BR546" s="38"/>
      <c r="BS546" s="38"/>
      <c r="BT546" s="38"/>
      <c r="BU546" s="38"/>
      <c r="BV546" s="38"/>
      <c r="BW546" s="38"/>
      <c r="BX546" s="38"/>
      <c r="BY546" s="38"/>
      <c r="BZ546" s="146"/>
      <c r="CB546" s="427">
        <f t="shared" si="1195"/>
        <v>0</v>
      </c>
      <c r="CC546" s="428">
        <f t="shared" si="1196"/>
        <v>0</v>
      </c>
      <c r="CD546" s="428">
        <f t="shared" si="1197"/>
        <v>0</v>
      </c>
      <c r="CE546" s="429">
        <f t="shared" si="1198"/>
        <v>0</v>
      </c>
      <c r="CG546" s="430"/>
      <c r="CH546" s="9"/>
      <c r="CI546" s="9"/>
      <c r="CJ546" s="431"/>
    </row>
    <row r="547" spans="1:88" x14ac:dyDescent="0.35">
      <c r="A547" s="399">
        <f>COUNTIF(AT539:AT541,B547)</f>
        <v>0</v>
      </c>
      <c r="B547" s="308" t="str">
        <f>設定!$F$7</f>
        <v>50号機</v>
      </c>
      <c r="C547" s="308" t="str">
        <f>IF(COUNTIF('PLAN-SUB'!$AO$6:$AO$87,B547&amp;"_"&amp;A536&amp;"_"&amp;B536)&gt;0,"計画コード有",IF(COUNTIF('PLAN-SUB'!$AO$6:$AO$87,B547&amp;"_"&amp;A536&amp;"_"&amp;B536)&gt;1,"ﾀﾞﾌﾞﾘ有","未反映"))</f>
        <v>未反映</v>
      </c>
      <c r="D547" s="7"/>
      <c r="E547" s="2" t="str">
        <f>E541</f>
        <v>マルチ</v>
      </c>
      <c r="F547" s="7"/>
      <c r="G547" s="7"/>
      <c r="H547" s="27" t="s">
        <v>2055</v>
      </c>
      <c r="I547" s="7"/>
      <c r="J547" s="34">
        <f t="shared" si="1191"/>
        <v>0</v>
      </c>
      <c r="K547" s="443">
        <f t="shared" si="1199"/>
        <v>0</v>
      </c>
      <c r="L547" s="443">
        <f t="shared" si="1192"/>
        <v>0</v>
      </c>
      <c r="M547" s="443">
        <f t="shared" si="1193"/>
        <v>0</v>
      </c>
      <c r="N547" s="443">
        <f t="shared" si="1194"/>
        <v>0</v>
      </c>
      <c r="O547" s="31"/>
      <c r="P547" s="31"/>
      <c r="Q547" s="31"/>
      <c r="R547" s="31"/>
      <c r="S547" s="31"/>
      <c r="T547" s="31"/>
      <c r="U547" s="31"/>
      <c r="V547" s="31"/>
      <c r="W547" s="31"/>
      <c r="X547" s="31"/>
      <c r="Y547" s="31"/>
      <c r="Z547" s="31"/>
      <c r="AA547" s="31"/>
      <c r="AB547" s="31"/>
      <c r="AC547" s="31"/>
      <c r="AD547" s="31"/>
      <c r="AE547" s="31"/>
      <c r="AF547" s="31"/>
      <c r="AG547" s="31"/>
      <c r="AH547" s="31"/>
      <c r="AI547" s="31"/>
      <c r="AJ547" s="31"/>
      <c r="AK547" s="31"/>
      <c r="AL547" s="31"/>
      <c r="AM547" s="53"/>
      <c r="AS547" s="61"/>
      <c r="AT547" s="38"/>
      <c r="AU547" s="62"/>
      <c r="AW547" s="145"/>
      <c r="AX547" s="38"/>
      <c r="AY547" s="38"/>
      <c r="AZ547" s="38"/>
      <c r="BA547" s="38"/>
      <c r="BB547" s="38"/>
      <c r="BC547" s="38"/>
      <c r="BD547" s="38"/>
      <c r="BE547" s="38"/>
      <c r="BF547" s="38"/>
      <c r="BG547" s="38"/>
      <c r="BH547" s="38"/>
      <c r="BI547" s="38"/>
      <c r="BJ547" s="38"/>
      <c r="BK547" s="38"/>
      <c r="BL547" s="38"/>
      <c r="BM547" s="38"/>
      <c r="BN547" s="38"/>
      <c r="BO547" s="38"/>
      <c r="BP547" s="38"/>
      <c r="BQ547" s="38"/>
      <c r="BR547" s="38"/>
      <c r="BS547" s="38"/>
      <c r="BT547" s="38"/>
      <c r="BU547" s="38"/>
      <c r="BV547" s="38"/>
      <c r="BW547" s="38"/>
      <c r="BX547" s="38"/>
      <c r="BY547" s="38"/>
      <c r="BZ547" s="146"/>
      <c r="CB547" s="427">
        <f t="shared" si="1195"/>
        <v>0</v>
      </c>
      <c r="CC547" s="428">
        <f t="shared" si="1196"/>
        <v>0</v>
      </c>
      <c r="CD547" s="428">
        <f t="shared" si="1197"/>
        <v>0</v>
      </c>
      <c r="CE547" s="429">
        <f t="shared" si="1198"/>
        <v>0</v>
      </c>
      <c r="CG547" s="430"/>
      <c r="CH547" s="9"/>
      <c r="CI547" s="9"/>
      <c r="CJ547" s="431"/>
    </row>
    <row r="548" spans="1:88" x14ac:dyDescent="0.35">
      <c r="A548" s="399">
        <f>COUNTIF(AT539:AT541,B548)</f>
        <v>0</v>
      </c>
      <c r="B548" s="308" t="str">
        <f>設定!$F$8</f>
        <v>RF,S/A</v>
      </c>
      <c r="C548" s="308" t="str">
        <f>IF(COUNTIF('PLAN-SUB'!$AO$6:$AO$87,B548&amp;"_"&amp;A536&amp;"_"&amp;B536)&gt;0,"計画コード有",IF(COUNTIF('PLAN-SUB'!$AO$6:$AO$87,B548&amp;"_"&amp;A536&amp;"_"&amp;B536)&gt;1,"ﾀﾞﾌﾞﾘ有","未反映"))</f>
        <v>未反映</v>
      </c>
      <c r="D548" s="22" t="s">
        <v>2059</v>
      </c>
      <c r="E548" s="2" t="str">
        <f t="shared" ref="E548:G550" si="1200">E539</f>
        <v>MC</v>
      </c>
      <c r="F548" s="43">
        <f t="shared" si="1200"/>
        <v>0</v>
      </c>
      <c r="G548" s="28">
        <f t="shared" si="1200"/>
        <v>280</v>
      </c>
      <c r="H548" s="5"/>
      <c r="I548" s="5"/>
      <c r="J548" s="32">
        <f t="shared" ca="1" si="1191"/>
        <v>0</v>
      </c>
      <c r="K548" s="32">
        <f ca="1">K539+K542+K545</f>
        <v>0</v>
      </c>
      <c r="L548" s="32">
        <f ca="1">L539+L542+L545</f>
        <v>0</v>
      </c>
      <c r="M548" s="32">
        <f ca="1">M539+M542+M545</f>
        <v>0</v>
      </c>
      <c r="N548" s="32">
        <f ca="1">N539+N542+N545</f>
        <v>0</v>
      </c>
      <c r="O548" s="32">
        <f t="shared" ref="O548:AM548" ca="1" si="1201">O539+O542+O545</f>
        <v>0</v>
      </c>
      <c r="P548" s="32">
        <f t="shared" ca="1" si="1201"/>
        <v>0</v>
      </c>
      <c r="Q548" s="32">
        <f t="shared" ca="1" si="1201"/>
        <v>0</v>
      </c>
      <c r="R548" s="32">
        <f t="shared" ca="1" si="1201"/>
        <v>0</v>
      </c>
      <c r="S548" s="32">
        <f t="shared" ca="1" si="1201"/>
        <v>0</v>
      </c>
      <c r="T548" s="32">
        <f t="shared" ca="1" si="1201"/>
        <v>0</v>
      </c>
      <c r="U548" s="32">
        <f t="shared" ca="1" si="1201"/>
        <v>0</v>
      </c>
      <c r="V548" s="32">
        <f t="shared" ca="1" si="1201"/>
        <v>0</v>
      </c>
      <c r="W548" s="32">
        <f t="shared" ca="1" si="1201"/>
        <v>0</v>
      </c>
      <c r="X548" s="32">
        <f t="shared" ca="1" si="1201"/>
        <v>0</v>
      </c>
      <c r="Y548" s="32">
        <f t="shared" ca="1" si="1201"/>
        <v>0</v>
      </c>
      <c r="Z548" s="32">
        <f t="shared" ca="1" si="1201"/>
        <v>0</v>
      </c>
      <c r="AA548" s="32">
        <f t="shared" ca="1" si="1201"/>
        <v>0</v>
      </c>
      <c r="AB548" s="32">
        <f t="shared" ca="1" si="1201"/>
        <v>0</v>
      </c>
      <c r="AC548" s="32">
        <f t="shared" ca="1" si="1201"/>
        <v>0</v>
      </c>
      <c r="AD548" s="32">
        <f t="shared" ca="1" si="1201"/>
        <v>0</v>
      </c>
      <c r="AE548" s="32">
        <f t="shared" ca="1" si="1201"/>
        <v>0</v>
      </c>
      <c r="AF548" s="32">
        <f t="shared" ca="1" si="1201"/>
        <v>0</v>
      </c>
      <c r="AG548" s="32">
        <f t="shared" ca="1" si="1201"/>
        <v>0</v>
      </c>
      <c r="AH548" s="32">
        <f t="shared" ca="1" si="1201"/>
        <v>0</v>
      </c>
      <c r="AI548" s="32">
        <f t="shared" ca="1" si="1201"/>
        <v>0</v>
      </c>
      <c r="AJ548" s="32">
        <f t="shared" ca="1" si="1201"/>
        <v>0</v>
      </c>
      <c r="AK548" s="32">
        <f t="shared" ca="1" si="1201"/>
        <v>0</v>
      </c>
      <c r="AL548" s="32">
        <f t="shared" ca="1" si="1201"/>
        <v>0</v>
      </c>
      <c r="AM548" s="54">
        <f t="shared" ca="1" si="1201"/>
        <v>0</v>
      </c>
      <c r="AS548" s="97" t="str">
        <f>$E548&amp;"_"&amp;$A536&amp;"_"&amp;$B536</f>
        <v>MC_FRONTMY6 A000  _CBU</v>
      </c>
      <c r="AT548" s="97" t="str">
        <f t="shared" ref="AT548" si="1202">A540</f>
        <v>FRONT</v>
      </c>
      <c r="AU548" s="97" t="str">
        <f>A541</f>
        <v>MY6-A000</v>
      </c>
      <c r="AW548" s="147" t="str">
        <f>E548</f>
        <v>MC</v>
      </c>
      <c r="AX548" s="150">
        <f t="shared" ref="AX548:BG550" ca="1" si="1203">K548*$G548</f>
        <v>0</v>
      </c>
      <c r="AY548" s="150">
        <f t="shared" ca="1" si="1203"/>
        <v>0</v>
      </c>
      <c r="AZ548" s="150">
        <f t="shared" ca="1" si="1203"/>
        <v>0</v>
      </c>
      <c r="BA548" s="150">
        <f t="shared" ca="1" si="1203"/>
        <v>0</v>
      </c>
      <c r="BB548" s="150">
        <f t="shared" ca="1" si="1203"/>
        <v>0</v>
      </c>
      <c r="BC548" s="150">
        <f t="shared" ca="1" si="1203"/>
        <v>0</v>
      </c>
      <c r="BD548" s="150">
        <f t="shared" ca="1" si="1203"/>
        <v>0</v>
      </c>
      <c r="BE548" s="150">
        <f t="shared" ca="1" si="1203"/>
        <v>0</v>
      </c>
      <c r="BF548" s="150">
        <f t="shared" ca="1" si="1203"/>
        <v>0</v>
      </c>
      <c r="BG548" s="150">
        <f t="shared" ca="1" si="1203"/>
        <v>0</v>
      </c>
      <c r="BH548" s="150">
        <f t="shared" ref="BH548:BQ550" ca="1" si="1204">U548*$G548</f>
        <v>0</v>
      </c>
      <c r="BI548" s="150">
        <f t="shared" ca="1" si="1204"/>
        <v>0</v>
      </c>
      <c r="BJ548" s="150">
        <f t="shared" ca="1" si="1204"/>
        <v>0</v>
      </c>
      <c r="BK548" s="150">
        <f t="shared" ca="1" si="1204"/>
        <v>0</v>
      </c>
      <c r="BL548" s="150">
        <f t="shared" ca="1" si="1204"/>
        <v>0</v>
      </c>
      <c r="BM548" s="150">
        <f t="shared" ca="1" si="1204"/>
        <v>0</v>
      </c>
      <c r="BN548" s="150">
        <f t="shared" ca="1" si="1204"/>
        <v>0</v>
      </c>
      <c r="BO548" s="150">
        <f t="shared" ca="1" si="1204"/>
        <v>0</v>
      </c>
      <c r="BP548" s="150">
        <f t="shared" ca="1" si="1204"/>
        <v>0</v>
      </c>
      <c r="BQ548" s="150">
        <f t="shared" ca="1" si="1204"/>
        <v>0</v>
      </c>
      <c r="BR548" s="150">
        <f t="shared" ref="BR548:BZ550" ca="1" si="1205">AE548*$G548</f>
        <v>0</v>
      </c>
      <c r="BS548" s="150">
        <f t="shared" ca="1" si="1205"/>
        <v>0</v>
      </c>
      <c r="BT548" s="150">
        <f t="shared" ca="1" si="1205"/>
        <v>0</v>
      </c>
      <c r="BU548" s="150">
        <f t="shared" ca="1" si="1205"/>
        <v>0</v>
      </c>
      <c r="BV548" s="150">
        <f t="shared" ca="1" si="1205"/>
        <v>0</v>
      </c>
      <c r="BW548" s="150">
        <f t="shared" ca="1" si="1205"/>
        <v>0</v>
      </c>
      <c r="BX548" s="150">
        <f t="shared" ca="1" si="1205"/>
        <v>0</v>
      </c>
      <c r="BY548" s="150">
        <f t="shared" ca="1" si="1205"/>
        <v>0</v>
      </c>
      <c r="BZ548" s="151">
        <f t="shared" ca="1" si="1205"/>
        <v>0</v>
      </c>
      <c r="CB548" s="145"/>
      <c r="CC548" s="38"/>
      <c r="CD548" s="38"/>
      <c r="CE548" s="146"/>
      <c r="CG548" s="433">
        <v>0</v>
      </c>
      <c r="CH548" s="434">
        <v>0</v>
      </c>
      <c r="CI548" s="434">
        <v>0</v>
      </c>
      <c r="CJ548" s="435">
        <v>0</v>
      </c>
    </row>
    <row r="549" spans="1:88" x14ac:dyDescent="0.35">
      <c r="A549" s="399">
        <f>COUNTIF(AT539:AT541,B549)</f>
        <v>0</v>
      </c>
      <c r="B549" s="308" t="str">
        <f>設定!$F$9</f>
        <v>T/T</v>
      </c>
      <c r="C549" s="308" t="str">
        <f>IF(COUNTIF('PLAN-SUB'!$AO$6:$AO$87,B549&amp;"_"&amp;A536&amp;"_"&amp;B536)&gt;0,"計画コード有",IF(COUNTIF('PLAN-SUB'!$AO$6:$AO$87,B549&amp;"_"&amp;A536&amp;"_"&amp;B536)&gt;1,"ﾀﾞﾌﾞﾘ有","未反映"))</f>
        <v>未反映</v>
      </c>
      <c r="D549" s="6"/>
      <c r="E549" s="2" t="str">
        <f t="shared" si="1200"/>
        <v>溶接1</v>
      </c>
      <c r="F549" s="43">
        <f t="shared" si="1200"/>
        <v>0</v>
      </c>
      <c r="G549" s="28">
        <f t="shared" si="1200"/>
        <v>280</v>
      </c>
      <c r="H549" s="6"/>
      <c r="I549" s="6"/>
      <c r="J549" s="33">
        <f t="shared" ca="1" si="1191"/>
        <v>0</v>
      </c>
      <c r="K549" s="33">
        <f t="shared" ref="K549:AM549" ca="1" si="1206">K540+K543+K546</f>
        <v>0</v>
      </c>
      <c r="L549" s="33">
        <f t="shared" ca="1" si="1206"/>
        <v>0</v>
      </c>
      <c r="M549" s="33">
        <f t="shared" ca="1" si="1206"/>
        <v>0</v>
      </c>
      <c r="N549" s="33">
        <f t="shared" ca="1" si="1206"/>
        <v>0</v>
      </c>
      <c r="O549" s="33">
        <f t="shared" ca="1" si="1206"/>
        <v>0</v>
      </c>
      <c r="P549" s="33">
        <f t="shared" ca="1" si="1206"/>
        <v>0</v>
      </c>
      <c r="Q549" s="33">
        <f t="shared" ca="1" si="1206"/>
        <v>0</v>
      </c>
      <c r="R549" s="33">
        <f t="shared" ca="1" si="1206"/>
        <v>0</v>
      </c>
      <c r="S549" s="33">
        <f t="shared" ca="1" si="1206"/>
        <v>0</v>
      </c>
      <c r="T549" s="33">
        <f t="shared" ca="1" si="1206"/>
        <v>0</v>
      </c>
      <c r="U549" s="33">
        <f t="shared" ca="1" si="1206"/>
        <v>0</v>
      </c>
      <c r="V549" s="33">
        <f t="shared" ca="1" si="1206"/>
        <v>0</v>
      </c>
      <c r="W549" s="33">
        <f t="shared" ca="1" si="1206"/>
        <v>0</v>
      </c>
      <c r="X549" s="33">
        <f t="shared" ca="1" si="1206"/>
        <v>0</v>
      </c>
      <c r="Y549" s="33">
        <f t="shared" ca="1" si="1206"/>
        <v>0</v>
      </c>
      <c r="Z549" s="33">
        <f t="shared" ca="1" si="1206"/>
        <v>0</v>
      </c>
      <c r="AA549" s="33">
        <f t="shared" ca="1" si="1206"/>
        <v>0</v>
      </c>
      <c r="AB549" s="33">
        <f t="shared" ca="1" si="1206"/>
        <v>0</v>
      </c>
      <c r="AC549" s="33">
        <f t="shared" ca="1" si="1206"/>
        <v>0</v>
      </c>
      <c r="AD549" s="33">
        <f t="shared" ca="1" si="1206"/>
        <v>0</v>
      </c>
      <c r="AE549" s="33">
        <f t="shared" ca="1" si="1206"/>
        <v>0</v>
      </c>
      <c r="AF549" s="33">
        <f t="shared" ca="1" si="1206"/>
        <v>0</v>
      </c>
      <c r="AG549" s="33">
        <f t="shared" ca="1" si="1206"/>
        <v>0</v>
      </c>
      <c r="AH549" s="33">
        <f t="shared" ca="1" si="1206"/>
        <v>0</v>
      </c>
      <c r="AI549" s="33">
        <f t="shared" ca="1" si="1206"/>
        <v>0</v>
      </c>
      <c r="AJ549" s="33">
        <f t="shared" ca="1" si="1206"/>
        <v>0</v>
      </c>
      <c r="AK549" s="33">
        <f t="shared" ca="1" si="1206"/>
        <v>0</v>
      </c>
      <c r="AL549" s="33">
        <f t="shared" ca="1" si="1206"/>
        <v>0</v>
      </c>
      <c r="AM549" s="55">
        <f t="shared" ca="1" si="1206"/>
        <v>0</v>
      </c>
      <c r="AS549" s="98" t="str">
        <f>$E549&amp;"_"&amp;$A536&amp;"_"&amp;$B536</f>
        <v>溶接1_FRONTMY6 A000  _CBU</v>
      </c>
      <c r="AT549" s="98" t="str">
        <f t="shared" ref="AT549" si="1207">A540</f>
        <v>FRONT</v>
      </c>
      <c r="AU549" s="98" t="str">
        <f>A541</f>
        <v>MY6-A000</v>
      </c>
      <c r="AW549" s="148" t="str">
        <f>E549</f>
        <v>溶接1</v>
      </c>
      <c r="AX549" s="152">
        <f t="shared" ca="1" si="1203"/>
        <v>0</v>
      </c>
      <c r="AY549" s="152">
        <f t="shared" ca="1" si="1203"/>
        <v>0</v>
      </c>
      <c r="AZ549" s="152">
        <f t="shared" ca="1" si="1203"/>
        <v>0</v>
      </c>
      <c r="BA549" s="152">
        <f t="shared" ca="1" si="1203"/>
        <v>0</v>
      </c>
      <c r="BB549" s="152">
        <f t="shared" ca="1" si="1203"/>
        <v>0</v>
      </c>
      <c r="BC549" s="152">
        <f t="shared" ca="1" si="1203"/>
        <v>0</v>
      </c>
      <c r="BD549" s="152">
        <f t="shared" ca="1" si="1203"/>
        <v>0</v>
      </c>
      <c r="BE549" s="152">
        <f t="shared" ca="1" si="1203"/>
        <v>0</v>
      </c>
      <c r="BF549" s="152">
        <f t="shared" ca="1" si="1203"/>
        <v>0</v>
      </c>
      <c r="BG549" s="152">
        <f t="shared" ca="1" si="1203"/>
        <v>0</v>
      </c>
      <c r="BH549" s="152">
        <f t="shared" ca="1" si="1204"/>
        <v>0</v>
      </c>
      <c r="BI549" s="152">
        <f t="shared" ca="1" si="1204"/>
        <v>0</v>
      </c>
      <c r="BJ549" s="152">
        <f t="shared" ca="1" si="1204"/>
        <v>0</v>
      </c>
      <c r="BK549" s="152">
        <f t="shared" ca="1" si="1204"/>
        <v>0</v>
      </c>
      <c r="BL549" s="152">
        <f t="shared" ca="1" si="1204"/>
        <v>0</v>
      </c>
      <c r="BM549" s="152">
        <f t="shared" ca="1" si="1204"/>
        <v>0</v>
      </c>
      <c r="BN549" s="152">
        <f t="shared" ca="1" si="1204"/>
        <v>0</v>
      </c>
      <c r="BO549" s="152">
        <f t="shared" ca="1" si="1204"/>
        <v>0</v>
      </c>
      <c r="BP549" s="152">
        <f t="shared" ca="1" si="1204"/>
        <v>0</v>
      </c>
      <c r="BQ549" s="152">
        <f t="shared" ca="1" si="1204"/>
        <v>0</v>
      </c>
      <c r="BR549" s="152">
        <f t="shared" ca="1" si="1205"/>
        <v>0</v>
      </c>
      <c r="BS549" s="152">
        <f t="shared" ca="1" si="1205"/>
        <v>0</v>
      </c>
      <c r="BT549" s="152">
        <f t="shared" ca="1" si="1205"/>
        <v>0</v>
      </c>
      <c r="BU549" s="152">
        <f t="shared" ca="1" si="1205"/>
        <v>0</v>
      </c>
      <c r="BV549" s="152">
        <f t="shared" ca="1" si="1205"/>
        <v>0</v>
      </c>
      <c r="BW549" s="152">
        <f t="shared" ca="1" si="1205"/>
        <v>0</v>
      </c>
      <c r="BX549" s="152">
        <f t="shared" ca="1" si="1205"/>
        <v>0</v>
      </c>
      <c r="BY549" s="152">
        <f t="shared" ca="1" si="1205"/>
        <v>0</v>
      </c>
      <c r="BZ549" s="153">
        <f t="shared" ca="1" si="1205"/>
        <v>0</v>
      </c>
      <c r="CB549" s="145"/>
      <c r="CC549" s="38"/>
      <c r="CD549" s="38"/>
      <c r="CE549" s="146"/>
      <c r="CG549" s="433">
        <v>0</v>
      </c>
      <c r="CH549" s="434">
        <v>0</v>
      </c>
      <c r="CI549" s="434">
        <v>0</v>
      </c>
      <c r="CJ549" s="435">
        <v>0</v>
      </c>
    </row>
    <row r="550" spans="1:88" ht="15.5" thickBot="1" x14ac:dyDescent="0.4">
      <c r="A550" s="399">
        <f>COUNTIF(AT539:AT541,B550)</f>
        <v>0</v>
      </c>
      <c r="B550" s="309">
        <f>設定!$F$10</f>
        <v>0</v>
      </c>
      <c r="C550" s="309"/>
      <c r="D550" s="56"/>
      <c r="E550" s="2" t="str">
        <f t="shared" si="1200"/>
        <v>マルチ</v>
      </c>
      <c r="F550" s="57">
        <f t="shared" si="1200"/>
        <v>0</v>
      </c>
      <c r="G550" s="58">
        <f t="shared" si="1200"/>
        <v>280</v>
      </c>
      <c r="H550" s="56"/>
      <c r="I550" s="56"/>
      <c r="J550" s="59">
        <f t="shared" ca="1" si="1191"/>
        <v>0</v>
      </c>
      <c r="K550" s="59">
        <f t="shared" ref="K550:AM550" ca="1" si="1208">K541+K544+K547</f>
        <v>0</v>
      </c>
      <c r="L550" s="59">
        <f t="shared" ca="1" si="1208"/>
        <v>0</v>
      </c>
      <c r="M550" s="59">
        <f t="shared" ca="1" si="1208"/>
        <v>0</v>
      </c>
      <c r="N550" s="59">
        <f t="shared" ca="1" si="1208"/>
        <v>0</v>
      </c>
      <c r="O550" s="59">
        <f t="shared" ca="1" si="1208"/>
        <v>0</v>
      </c>
      <c r="P550" s="59">
        <f t="shared" ca="1" si="1208"/>
        <v>0</v>
      </c>
      <c r="Q550" s="59">
        <f t="shared" ca="1" si="1208"/>
        <v>0</v>
      </c>
      <c r="R550" s="59">
        <f t="shared" ca="1" si="1208"/>
        <v>0</v>
      </c>
      <c r="S550" s="59">
        <f t="shared" ca="1" si="1208"/>
        <v>0</v>
      </c>
      <c r="T550" s="59">
        <f t="shared" ca="1" si="1208"/>
        <v>0</v>
      </c>
      <c r="U550" s="59">
        <f t="shared" ca="1" si="1208"/>
        <v>0</v>
      </c>
      <c r="V550" s="59">
        <f t="shared" ca="1" si="1208"/>
        <v>0</v>
      </c>
      <c r="W550" s="59">
        <f t="shared" ca="1" si="1208"/>
        <v>0</v>
      </c>
      <c r="X550" s="59">
        <f t="shared" ca="1" si="1208"/>
        <v>0</v>
      </c>
      <c r="Y550" s="59">
        <f t="shared" ca="1" si="1208"/>
        <v>0</v>
      </c>
      <c r="Z550" s="59">
        <f t="shared" ca="1" si="1208"/>
        <v>0</v>
      </c>
      <c r="AA550" s="59">
        <f t="shared" ca="1" si="1208"/>
        <v>0</v>
      </c>
      <c r="AB550" s="59">
        <f t="shared" ca="1" si="1208"/>
        <v>0</v>
      </c>
      <c r="AC550" s="59">
        <f t="shared" ca="1" si="1208"/>
        <v>0</v>
      </c>
      <c r="AD550" s="59">
        <f t="shared" ca="1" si="1208"/>
        <v>0</v>
      </c>
      <c r="AE550" s="59">
        <f t="shared" ca="1" si="1208"/>
        <v>0</v>
      </c>
      <c r="AF550" s="59">
        <f t="shared" ca="1" si="1208"/>
        <v>0</v>
      </c>
      <c r="AG550" s="59">
        <f t="shared" ca="1" si="1208"/>
        <v>0</v>
      </c>
      <c r="AH550" s="59">
        <f t="shared" ca="1" si="1208"/>
        <v>0</v>
      </c>
      <c r="AI550" s="59">
        <f t="shared" ca="1" si="1208"/>
        <v>0</v>
      </c>
      <c r="AJ550" s="59">
        <f t="shared" ca="1" si="1208"/>
        <v>0</v>
      </c>
      <c r="AK550" s="59">
        <f t="shared" ca="1" si="1208"/>
        <v>0</v>
      </c>
      <c r="AL550" s="59">
        <f t="shared" ca="1" si="1208"/>
        <v>0</v>
      </c>
      <c r="AM550" s="60">
        <f t="shared" ca="1" si="1208"/>
        <v>0</v>
      </c>
      <c r="AS550" s="99" t="str">
        <f>$E550&amp;"_"&amp;$A536&amp;"_"&amp;$B536</f>
        <v>マルチ_FRONTMY6 A000  _CBU</v>
      </c>
      <c r="AT550" s="99" t="str">
        <f t="shared" ref="AT550" si="1209">A540</f>
        <v>FRONT</v>
      </c>
      <c r="AU550" s="99" t="str">
        <f>A541</f>
        <v>MY6-A000</v>
      </c>
      <c r="AW550" s="149" t="str">
        <f>E550</f>
        <v>マルチ</v>
      </c>
      <c r="AX550" s="154">
        <f t="shared" ca="1" si="1203"/>
        <v>0</v>
      </c>
      <c r="AY550" s="154">
        <f t="shared" ca="1" si="1203"/>
        <v>0</v>
      </c>
      <c r="AZ550" s="154">
        <f t="shared" ca="1" si="1203"/>
        <v>0</v>
      </c>
      <c r="BA550" s="154">
        <f t="shared" ca="1" si="1203"/>
        <v>0</v>
      </c>
      <c r="BB550" s="154">
        <f t="shared" ca="1" si="1203"/>
        <v>0</v>
      </c>
      <c r="BC550" s="154">
        <f t="shared" ca="1" si="1203"/>
        <v>0</v>
      </c>
      <c r="BD550" s="154">
        <f t="shared" ca="1" si="1203"/>
        <v>0</v>
      </c>
      <c r="BE550" s="154">
        <f t="shared" ca="1" si="1203"/>
        <v>0</v>
      </c>
      <c r="BF550" s="154">
        <f t="shared" ca="1" si="1203"/>
        <v>0</v>
      </c>
      <c r="BG550" s="154">
        <f t="shared" ca="1" si="1203"/>
        <v>0</v>
      </c>
      <c r="BH550" s="154">
        <f t="shared" ca="1" si="1204"/>
        <v>0</v>
      </c>
      <c r="BI550" s="154">
        <f t="shared" ca="1" si="1204"/>
        <v>0</v>
      </c>
      <c r="BJ550" s="154">
        <f t="shared" ca="1" si="1204"/>
        <v>0</v>
      </c>
      <c r="BK550" s="154">
        <f t="shared" ca="1" si="1204"/>
        <v>0</v>
      </c>
      <c r="BL550" s="154">
        <f t="shared" ca="1" si="1204"/>
        <v>0</v>
      </c>
      <c r="BM550" s="154">
        <f t="shared" ca="1" si="1204"/>
        <v>0</v>
      </c>
      <c r="BN550" s="154">
        <f t="shared" ca="1" si="1204"/>
        <v>0</v>
      </c>
      <c r="BO550" s="154">
        <f t="shared" ca="1" si="1204"/>
        <v>0</v>
      </c>
      <c r="BP550" s="154">
        <f t="shared" ca="1" si="1204"/>
        <v>0</v>
      </c>
      <c r="BQ550" s="154">
        <f t="shared" ca="1" si="1204"/>
        <v>0</v>
      </c>
      <c r="BR550" s="154">
        <f t="shared" ca="1" si="1205"/>
        <v>0</v>
      </c>
      <c r="BS550" s="154">
        <f t="shared" ca="1" si="1205"/>
        <v>0</v>
      </c>
      <c r="BT550" s="154">
        <f t="shared" ca="1" si="1205"/>
        <v>0</v>
      </c>
      <c r="BU550" s="154">
        <f t="shared" ca="1" si="1205"/>
        <v>0</v>
      </c>
      <c r="BV550" s="154">
        <f t="shared" ca="1" si="1205"/>
        <v>0</v>
      </c>
      <c r="BW550" s="154">
        <f t="shared" ca="1" si="1205"/>
        <v>0</v>
      </c>
      <c r="BX550" s="154">
        <f t="shared" ca="1" si="1205"/>
        <v>0</v>
      </c>
      <c r="BY550" s="154">
        <f t="shared" ca="1" si="1205"/>
        <v>0</v>
      </c>
      <c r="BZ550" s="155">
        <f t="shared" ca="1" si="1205"/>
        <v>0</v>
      </c>
      <c r="CB550" s="422"/>
      <c r="CC550" s="423"/>
      <c r="CD550" s="423"/>
      <c r="CE550" s="424"/>
      <c r="CG550" s="436">
        <v>0</v>
      </c>
      <c r="CH550" s="437">
        <v>0</v>
      </c>
      <c r="CI550" s="437">
        <v>0</v>
      </c>
      <c r="CJ550" s="438">
        <v>0</v>
      </c>
    </row>
    <row r="551" spans="1:88" x14ac:dyDescent="0.35">
      <c r="A551" s="46" t="s">
        <v>1775</v>
      </c>
      <c r="B551" s="47" t="s">
        <v>2081</v>
      </c>
      <c r="C551" s="101"/>
      <c r="D551" s="128"/>
      <c r="E551" s="129"/>
      <c r="F551" s="129" t="s">
        <v>2130</v>
      </c>
      <c r="G551" s="130" t="str">
        <f>IF($B551="CKD","CKD",_xlfn.XLOOKUP($A551,AF所要量!$AF$4:$AF$1001,AF所要量!$AG$4:$AG$1001,"",,))</f>
        <v/>
      </c>
      <c r="H551" s="131"/>
      <c r="I551" s="132">
        <f>SUM(K551:N551)</f>
        <v>0</v>
      </c>
      <c r="J551" s="132">
        <f>SUM(O551:AM551)</f>
        <v>0</v>
      </c>
      <c r="K551" s="439">
        <f>CB551</f>
        <v>0</v>
      </c>
      <c r="L551" s="439">
        <f t="shared" ref="L551:L552" si="1210">CC551</f>
        <v>0</v>
      </c>
      <c r="M551" s="439">
        <f t="shared" ref="M551:M552" si="1211">CD551</f>
        <v>0</v>
      </c>
      <c r="N551" s="439">
        <f t="shared" ref="N551:N552" si="1212">CE551</f>
        <v>0</v>
      </c>
      <c r="O551" s="132">
        <f>SUMIF(AF所要量!$AK$4:$AK$1001,$AS551,AF所要量!E$4:E$1001)</f>
        <v>0</v>
      </c>
      <c r="P551" s="132">
        <f>SUMIF(AF所要量!$AK$4:$AK$1001,$AS551,AF所要量!F$4:F$1001)</f>
        <v>0</v>
      </c>
      <c r="Q551" s="132">
        <f>SUMIF(AF所要量!$AK$4:$AK$1001,$AS551,AF所要量!G$4:G$1001)</f>
        <v>0</v>
      </c>
      <c r="R551" s="132">
        <f>SUMIF(AF所要量!$AK$4:$AK$1001,$AS551,AF所要量!H$4:H$1001)</f>
        <v>0</v>
      </c>
      <c r="S551" s="132">
        <f>SUMIF(AF所要量!$AK$4:$AK$1001,$AS551,AF所要量!I$4:I$1001)</f>
        <v>0</v>
      </c>
      <c r="T551" s="132">
        <f>SUMIF(AF所要量!$AK$4:$AK$1001,$AS551,AF所要量!J$4:J$1001)</f>
        <v>0</v>
      </c>
      <c r="U551" s="132">
        <f>SUMIF(AF所要量!$AK$4:$AK$1001,$AS551,AF所要量!K$4:K$1001)</f>
        <v>0</v>
      </c>
      <c r="V551" s="132">
        <f>SUMIF(AF所要量!$AK$4:$AK$1001,$AS551,AF所要量!L$4:L$1001)</f>
        <v>0</v>
      </c>
      <c r="W551" s="132">
        <f>SUMIF(AF所要量!$AK$4:$AK$1001,$AS551,AF所要量!M$4:M$1001)</f>
        <v>0</v>
      </c>
      <c r="X551" s="132">
        <f>SUMIF(AF所要量!$AK$4:$AK$1001,$AS551,AF所要量!N$4:N$1001)</f>
        <v>0</v>
      </c>
      <c r="Y551" s="132">
        <f>SUMIF(AF所要量!$AK$4:$AK$1001,$AS551,AF所要量!O$4:O$1001)</f>
        <v>0</v>
      </c>
      <c r="Z551" s="132">
        <f>SUMIF(AF所要量!$AK$4:$AK$1001,$AS551,AF所要量!P$4:P$1001)</f>
        <v>0</v>
      </c>
      <c r="AA551" s="132">
        <f>SUMIF(AF所要量!$AK$4:$AK$1001,$AS551,AF所要量!Q$4:Q$1001)</f>
        <v>0</v>
      </c>
      <c r="AB551" s="132">
        <f>SUMIF(AF所要量!$AK$4:$AK$1001,$AS551,AF所要量!R$4:R$1001)</f>
        <v>0</v>
      </c>
      <c r="AC551" s="132">
        <f>SUMIF(AF所要量!$AK$4:$AK$1001,$AS551,AF所要量!S$4:S$1001)</f>
        <v>0</v>
      </c>
      <c r="AD551" s="132">
        <f>SUMIF(AF所要量!$AK$4:$AK$1001,$AS551,AF所要量!T$4:T$1001)</f>
        <v>0</v>
      </c>
      <c r="AE551" s="132">
        <f>SUMIF(AF所要量!$AK$4:$AK$1001,$AS551,AF所要量!U$4:U$1001)</f>
        <v>0</v>
      </c>
      <c r="AF551" s="132">
        <f>SUMIF(AF所要量!$AK$4:$AK$1001,$AS551,AF所要量!V$4:V$1001)</f>
        <v>0</v>
      </c>
      <c r="AG551" s="132">
        <f>SUMIF(AF所要量!$AK$4:$AK$1001,$AS551,AF所要量!W$4:W$1001)</f>
        <v>0</v>
      </c>
      <c r="AH551" s="132">
        <f>SUMIF(AF所要量!$AK$4:$AK$1001,$AS551,AF所要量!X$4:X$1001)</f>
        <v>0</v>
      </c>
      <c r="AI551" s="132">
        <f>SUMIF(AF所要量!$AK$4:$AK$1001,$AS551,AF所要量!Y$4:Y$1001)</f>
        <v>0</v>
      </c>
      <c r="AJ551" s="132">
        <f>SUMIF(AF所要量!$AK$4:$AK$1001,$AS551,AF所要量!Z$4:Z$1001)</f>
        <v>0</v>
      </c>
      <c r="AK551" s="132">
        <f>SUMIF(AF所要量!$AK$4:$AK$1001,$AS551,AF所要量!AA$4:AA$1001)</f>
        <v>0</v>
      </c>
      <c r="AL551" s="132">
        <f>SUMIF(AF所要量!$AK$4:$AK$1001,$AS551,AF所要量!AB$4:AB$1001)</f>
        <v>0</v>
      </c>
      <c r="AM551" s="133">
        <f>SUMIF(AF所要量!$AK$4:$AK$1001,$AS551,AF所要量!AC$4:AC$1001)</f>
        <v>0</v>
      </c>
      <c r="AS551" s="2" t="str">
        <f>$A551&amp;"_"&amp;$B551</f>
        <v>50100MY6 A000  _CBU</v>
      </c>
      <c r="AT551" s="96"/>
      <c r="AU551" s="63"/>
      <c r="AW551" s="142"/>
      <c r="AX551" s="143"/>
      <c r="AY551" s="143"/>
      <c r="AZ551" s="143"/>
      <c r="BA551" s="143"/>
      <c r="BB551" s="143"/>
      <c r="BC551" s="143"/>
      <c r="BD551" s="143"/>
      <c r="BE551" s="143"/>
      <c r="BF551" s="143"/>
      <c r="BG551" s="143"/>
      <c r="BH551" s="143"/>
      <c r="BI551" s="143"/>
      <c r="BJ551" s="143"/>
      <c r="BK551" s="143"/>
      <c r="BL551" s="143"/>
      <c r="BM551" s="143"/>
      <c r="BN551" s="143"/>
      <c r="BO551" s="143"/>
      <c r="BP551" s="143"/>
      <c r="BQ551" s="143"/>
      <c r="BR551" s="143"/>
      <c r="BS551" s="143"/>
      <c r="BT551" s="143"/>
      <c r="BU551" s="143"/>
      <c r="BV551" s="143"/>
      <c r="BW551" s="143"/>
      <c r="BX551" s="143"/>
      <c r="BY551" s="143"/>
      <c r="BZ551" s="144"/>
      <c r="CB551" s="425">
        <f t="shared" ref="CB551:CB552" si="1213">CG551</f>
        <v>0</v>
      </c>
      <c r="CC551" s="271">
        <f t="shared" ref="CC551:CC552" si="1214">CH551</f>
        <v>0</v>
      </c>
      <c r="CD551" s="271">
        <f t="shared" ref="CD551:CD552" si="1215">CI551</f>
        <v>0</v>
      </c>
      <c r="CE551" s="272">
        <f t="shared" ref="CE551:CE552" si="1216">CJ551</f>
        <v>0</v>
      </c>
      <c r="CG551" s="418">
        <v>0</v>
      </c>
      <c r="CH551" s="416">
        <v>0</v>
      </c>
      <c r="CI551" s="416">
        <v>0</v>
      </c>
      <c r="CJ551" s="419">
        <v>0</v>
      </c>
    </row>
    <row r="552" spans="1:88" x14ac:dyDescent="0.35">
      <c r="A552" s="119"/>
      <c r="B552" s="6"/>
      <c r="C552" s="120"/>
      <c r="D552" s="134"/>
      <c r="E552" s="135"/>
      <c r="F552" s="135"/>
      <c r="G552" s="136" t="str">
        <f>IF(B551="CKD","","SP")</f>
        <v>SP</v>
      </c>
      <c r="H552" s="137"/>
      <c r="I552" s="138">
        <f>SUM(K552:N552)</f>
        <v>0</v>
      </c>
      <c r="J552" s="138">
        <f>SUM(O552:AM552)</f>
        <v>0</v>
      </c>
      <c r="K552" s="440">
        <f t="shared" ref="K552" si="1217">CB552</f>
        <v>0</v>
      </c>
      <c r="L552" s="440">
        <f t="shared" si="1210"/>
        <v>0</v>
      </c>
      <c r="M552" s="440">
        <f t="shared" si="1211"/>
        <v>0</v>
      </c>
      <c r="N552" s="440">
        <f t="shared" si="1212"/>
        <v>0</v>
      </c>
      <c r="O552" s="138">
        <f>SUMIF(SP所要量!$AU$4:$AU$1001,$AS552,SP所要量!O$4:O$1001)</f>
        <v>0</v>
      </c>
      <c r="P552" s="138">
        <f>SUMIF(SP所要量!$AU$4:$AU$1001,$AS552,SP所要量!P$4:P$1001)</f>
        <v>0</v>
      </c>
      <c r="Q552" s="138">
        <f>SUMIF(SP所要量!$AU$4:$AU$1001,$AS552,SP所要量!Q$4:Q$1001)</f>
        <v>0</v>
      </c>
      <c r="R552" s="138">
        <f>SUMIF(SP所要量!$AU$4:$AU$1001,$AS552,SP所要量!R$4:R$1001)</f>
        <v>0</v>
      </c>
      <c r="S552" s="138">
        <f>SUMIF(SP所要量!$AU$4:$AU$1001,$AS552,SP所要量!S$4:S$1001)</f>
        <v>0</v>
      </c>
      <c r="T552" s="138">
        <f>SUMIF(SP所要量!$AU$4:$AU$1001,$AS552,SP所要量!T$4:T$1001)</f>
        <v>0</v>
      </c>
      <c r="U552" s="138">
        <f>SUMIF(SP所要量!$AU$4:$AU$1001,$AS552,SP所要量!U$4:U$1001)</f>
        <v>0</v>
      </c>
      <c r="V552" s="138">
        <f>SUMIF(SP所要量!$AU$4:$AU$1001,$AS552,SP所要量!V$4:V$1001)</f>
        <v>0</v>
      </c>
      <c r="W552" s="138">
        <f>SUMIF(SP所要量!$AU$4:$AU$1001,$AS552,SP所要量!W$4:W$1001)</f>
        <v>0</v>
      </c>
      <c r="X552" s="138">
        <f>SUMIF(SP所要量!$AU$4:$AU$1001,$AS552,SP所要量!X$4:X$1001)</f>
        <v>0</v>
      </c>
      <c r="Y552" s="138">
        <f>SUMIF(SP所要量!$AU$4:$AU$1001,$AS552,SP所要量!Y$4:Y$1001)</f>
        <v>0</v>
      </c>
      <c r="Z552" s="138">
        <f>SUMIF(SP所要量!$AU$4:$AU$1001,$AS552,SP所要量!Z$4:Z$1001)</f>
        <v>0</v>
      </c>
      <c r="AA552" s="138">
        <f>SUMIF(SP所要量!$AU$4:$AU$1001,$AS552,SP所要量!AA$4:AA$1001)</f>
        <v>0</v>
      </c>
      <c r="AB552" s="138">
        <f>SUMIF(SP所要量!$AU$4:$AU$1001,$AS552,SP所要量!AB$4:AB$1001)</f>
        <v>0</v>
      </c>
      <c r="AC552" s="138">
        <f>SUMIF(SP所要量!$AU$4:$AU$1001,$AS552,SP所要量!AC$4:AC$1001)</f>
        <v>0</v>
      </c>
      <c r="AD552" s="138">
        <f>SUMIF(SP所要量!$AU$4:$AU$1001,$AS552,SP所要量!AD$4:AD$1001)</f>
        <v>0</v>
      </c>
      <c r="AE552" s="138">
        <f>SUMIF(SP所要量!$AU$4:$AU$1001,$AS552,SP所要量!AE$4:AE$1001)</f>
        <v>0</v>
      </c>
      <c r="AF552" s="138">
        <f>SUMIF(SP所要量!$AU$4:$AU$1001,$AS552,SP所要量!AF$4:AF$1001)</f>
        <v>0</v>
      </c>
      <c r="AG552" s="138">
        <f>SUMIF(SP所要量!$AU$4:$AU$1001,$AS552,SP所要量!AG$4:AG$1001)</f>
        <v>0</v>
      </c>
      <c r="AH552" s="138">
        <f>SUMIF(SP所要量!$AU$4:$AU$1001,$AS552,SP所要量!AH$4:AH$1001)</f>
        <v>0</v>
      </c>
      <c r="AI552" s="138">
        <f>SUMIF(SP所要量!$AU$4:$AU$1001,$AS552,SP所要量!AI$4:AI$1001)</f>
        <v>0</v>
      </c>
      <c r="AJ552" s="138">
        <f>SUMIF(SP所要量!$AU$4:$AU$1001,$AS552,SP所要量!AJ$4:AJ$1001)</f>
        <v>0</v>
      </c>
      <c r="AK552" s="138">
        <f>SUMIF(SP所要量!$AU$4:$AU$1001,$AS552,SP所要量!AK$4:AK$1001)</f>
        <v>0</v>
      </c>
      <c r="AL552" s="138">
        <f>SUMIF(SP所要量!$AU$4:$AU$1001,$AS552,SP所要量!AL$4:AL$1001)</f>
        <v>0</v>
      </c>
      <c r="AM552" s="139">
        <f>SUMIF(SP所要量!$AU$4:$AU$1001,$AS552,SP所要量!AM$4:AM$1001)</f>
        <v>0</v>
      </c>
      <c r="AS552" s="2" t="str">
        <f>IF($B551="CKD",0,$A551&amp;"_"&amp;"SP")</f>
        <v>50100MY6 A000  _SP</v>
      </c>
      <c r="AT552" s="38"/>
      <c r="AU552" s="62"/>
      <c r="AW552" s="145"/>
      <c r="AX552" s="38"/>
      <c r="AY552" s="38"/>
      <c r="AZ552" s="38"/>
      <c r="BA552" s="38"/>
      <c r="BB552" s="38"/>
      <c r="BC552" s="38"/>
      <c r="BD552" s="38"/>
      <c r="BE552" s="38"/>
      <c r="BF552" s="38"/>
      <c r="BG552" s="38"/>
      <c r="BH552" s="38"/>
      <c r="BI552" s="38"/>
      <c r="BJ552" s="38"/>
      <c r="BK552" s="38"/>
      <c r="BL552" s="38"/>
      <c r="BM552" s="38"/>
      <c r="BN552" s="38"/>
      <c r="BO552" s="38"/>
      <c r="BP552" s="38"/>
      <c r="BQ552" s="38"/>
      <c r="BR552" s="38"/>
      <c r="BS552" s="38"/>
      <c r="BT552" s="38"/>
      <c r="BU552" s="38"/>
      <c r="BV552" s="38"/>
      <c r="BW552" s="38"/>
      <c r="BX552" s="38"/>
      <c r="BY552" s="38"/>
      <c r="BZ552" s="146"/>
      <c r="CB552" s="426">
        <f t="shared" si="1213"/>
        <v>0</v>
      </c>
      <c r="CC552" s="273">
        <f t="shared" si="1214"/>
        <v>0</v>
      </c>
      <c r="CD552" s="273">
        <f t="shared" si="1215"/>
        <v>0</v>
      </c>
      <c r="CE552" s="274">
        <f t="shared" si="1216"/>
        <v>0</v>
      </c>
      <c r="CG552" s="420">
        <v>0</v>
      </c>
      <c r="CH552" s="417">
        <v>0</v>
      </c>
      <c r="CI552" s="417">
        <v>0</v>
      </c>
      <c r="CJ552" s="421">
        <v>0</v>
      </c>
    </row>
    <row r="553" spans="1:88" x14ac:dyDescent="0.35">
      <c r="A553" s="119"/>
      <c r="B553" s="6"/>
      <c r="C553" s="120"/>
      <c r="D553" s="121"/>
      <c r="E553" s="115"/>
      <c r="F553" s="115"/>
      <c r="G553" s="116" t="s">
        <v>2131</v>
      </c>
      <c r="H553" s="117"/>
      <c r="I553" s="113">
        <f>SUM(K553:N553)</f>
        <v>0</v>
      </c>
      <c r="J553" s="126">
        <f>SUM(O553:AM553)</f>
        <v>0</v>
      </c>
      <c r="K553" s="113">
        <f t="shared" ref="K553:AM553" si="1218">SUM(K551:K552)</f>
        <v>0</v>
      </c>
      <c r="L553" s="113">
        <f t="shared" si="1218"/>
        <v>0</v>
      </c>
      <c r="M553" s="113">
        <f t="shared" si="1218"/>
        <v>0</v>
      </c>
      <c r="N553" s="113">
        <f t="shared" si="1218"/>
        <v>0</v>
      </c>
      <c r="O553" s="122">
        <f t="shared" si="1218"/>
        <v>0</v>
      </c>
      <c r="P553" s="113">
        <f t="shared" si="1218"/>
        <v>0</v>
      </c>
      <c r="Q553" s="113">
        <f t="shared" si="1218"/>
        <v>0</v>
      </c>
      <c r="R553" s="113">
        <f t="shared" si="1218"/>
        <v>0</v>
      </c>
      <c r="S553" s="113">
        <f t="shared" si="1218"/>
        <v>0</v>
      </c>
      <c r="T553" s="113">
        <f t="shared" si="1218"/>
        <v>0</v>
      </c>
      <c r="U553" s="113">
        <f t="shared" si="1218"/>
        <v>0</v>
      </c>
      <c r="V553" s="113">
        <f t="shared" si="1218"/>
        <v>0</v>
      </c>
      <c r="W553" s="113">
        <f t="shared" si="1218"/>
        <v>0</v>
      </c>
      <c r="X553" s="113">
        <f t="shared" si="1218"/>
        <v>0</v>
      </c>
      <c r="Y553" s="113">
        <f t="shared" si="1218"/>
        <v>0</v>
      </c>
      <c r="Z553" s="113">
        <f t="shared" si="1218"/>
        <v>0</v>
      </c>
      <c r="AA553" s="113">
        <f t="shared" si="1218"/>
        <v>0</v>
      </c>
      <c r="AB553" s="113">
        <f t="shared" si="1218"/>
        <v>0</v>
      </c>
      <c r="AC553" s="113">
        <f t="shared" si="1218"/>
        <v>0</v>
      </c>
      <c r="AD553" s="113">
        <f t="shared" si="1218"/>
        <v>0</v>
      </c>
      <c r="AE553" s="113">
        <f t="shared" si="1218"/>
        <v>0</v>
      </c>
      <c r="AF553" s="113">
        <f t="shared" si="1218"/>
        <v>0</v>
      </c>
      <c r="AG553" s="113">
        <f t="shared" si="1218"/>
        <v>0</v>
      </c>
      <c r="AH553" s="113">
        <f t="shared" si="1218"/>
        <v>0</v>
      </c>
      <c r="AI553" s="113">
        <f t="shared" si="1218"/>
        <v>0</v>
      </c>
      <c r="AJ553" s="113">
        <f t="shared" si="1218"/>
        <v>0</v>
      </c>
      <c r="AK553" s="113">
        <f t="shared" si="1218"/>
        <v>0</v>
      </c>
      <c r="AL553" s="113">
        <f t="shared" si="1218"/>
        <v>0</v>
      </c>
      <c r="AM553" s="118">
        <f t="shared" si="1218"/>
        <v>0</v>
      </c>
      <c r="AS553" s="61"/>
      <c r="AT553" s="38"/>
      <c r="AU553" s="62"/>
      <c r="AW553" s="145"/>
      <c r="AX553" s="38"/>
      <c r="AY553" s="38"/>
      <c r="AZ553" s="38"/>
      <c r="BA553" s="38"/>
      <c r="BB553" s="38"/>
      <c r="BC553" s="38"/>
      <c r="BD553" s="38"/>
      <c r="BE553" s="38"/>
      <c r="BF553" s="38"/>
      <c r="BG553" s="38"/>
      <c r="BH553" s="38"/>
      <c r="BI553" s="38"/>
      <c r="BJ553" s="38"/>
      <c r="BK553" s="38"/>
      <c r="BL553" s="38"/>
      <c r="BM553" s="38"/>
      <c r="BN553" s="38"/>
      <c r="BO553" s="38"/>
      <c r="BP553" s="38"/>
      <c r="BQ553" s="38"/>
      <c r="BR553" s="38"/>
      <c r="BS553" s="38"/>
      <c r="BT553" s="38"/>
      <c r="BU553" s="38"/>
      <c r="BV553" s="38"/>
      <c r="BW553" s="38"/>
      <c r="BX553" s="38"/>
      <c r="BY553" s="38"/>
      <c r="BZ553" s="146"/>
      <c r="CB553" s="145"/>
      <c r="CC553" s="38"/>
      <c r="CD553" s="38"/>
      <c r="CE553" s="146"/>
      <c r="CG553" s="433">
        <v>0</v>
      </c>
      <c r="CH553" s="434">
        <v>0</v>
      </c>
      <c r="CI553" s="434">
        <v>0</v>
      </c>
      <c r="CJ553" s="435">
        <v>0</v>
      </c>
    </row>
    <row r="554" spans="1:88" x14ac:dyDescent="0.35">
      <c r="A554" s="48" t="s">
        <v>2088</v>
      </c>
      <c r="B554" s="6"/>
      <c r="C554" s="6"/>
      <c r="D554" s="22" t="s">
        <v>2058</v>
      </c>
      <c r="E554" s="304" t="s">
        <v>20</v>
      </c>
      <c r="F554" s="42"/>
      <c r="G554" s="25"/>
      <c r="H554" s="21"/>
      <c r="I554" s="26"/>
      <c r="J554" s="24">
        <f t="shared" ref="J554:J556" ca="1" si="1219">SUM(K554:AM554)</f>
        <v>0</v>
      </c>
      <c r="K554" s="24">
        <f t="shared" ref="K554:AM554" ca="1" si="1220">IF(AND($H554="優先L",$I554&gt;0),OFFSET(K553,0,$I554),0)</f>
        <v>0</v>
      </c>
      <c r="L554" s="24">
        <f t="shared" ca="1" si="1220"/>
        <v>0</v>
      </c>
      <c r="M554" s="24">
        <f t="shared" ca="1" si="1220"/>
        <v>0</v>
      </c>
      <c r="N554" s="24">
        <f t="shared" ca="1" si="1220"/>
        <v>0</v>
      </c>
      <c r="O554" s="24">
        <f t="shared" ca="1" si="1220"/>
        <v>0</v>
      </c>
      <c r="P554" s="24">
        <f t="shared" ca="1" si="1220"/>
        <v>0</v>
      </c>
      <c r="Q554" s="24">
        <f t="shared" ca="1" si="1220"/>
        <v>0</v>
      </c>
      <c r="R554" s="24">
        <f t="shared" ca="1" si="1220"/>
        <v>0</v>
      </c>
      <c r="S554" s="24">
        <f t="shared" ca="1" si="1220"/>
        <v>0</v>
      </c>
      <c r="T554" s="24">
        <f t="shared" ca="1" si="1220"/>
        <v>0</v>
      </c>
      <c r="U554" s="24">
        <f t="shared" ca="1" si="1220"/>
        <v>0</v>
      </c>
      <c r="V554" s="24">
        <f t="shared" ca="1" si="1220"/>
        <v>0</v>
      </c>
      <c r="W554" s="24">
        <f t="shared" ca="1" si="1220"/>
        <v>0</v>
      </c>
      <c r="X554" s="24">
        <f t="shared" ca="1" si="1220"/>
        <v>0</v>
      </c>
      <c r="Y554" s="24">
        <f t="shared" ca="1" si="1220"/>
        <v>0</v>
      </c>
      <c r="Z554" s="24">
        <f t="shared" ca="1" si="1220"/>
        <v>0</v>
      </c>
      <c r="AA554" s="24">
        <f t="shared" ca="1" si="1220"/>
        <v>0</v>
      </c>
      <c r="AB554" s="24">
        <f t="shared" ca="1" si="1220"/>
        <v>0</v>
      </c>
      <c r="AC554" s="24">
        <f t="shared" ca="1" si="1220"/>
        <v>0</v>
      </c>
      <c r="AD554" s="24">
        <f t="shared" ca="1" si="1220"/>
        <v>0</v>
      </c>
      <c r="AE554" s="24">
        <f t="shared" ca="1" si="1220"/>
        <v>0</v>
      </c>
      <c r="AF554" s="24">
        <f t="shared" ca="1" si="1220"/>
        <v>0</v>
      </c>
      <c r="AG554" s="24">
        <f t="shared" ca="1" si="1220"/>
        <v>0</v>
      </c>
      <c r="AH554" s="24">
        <f t="shared" ca="1" si="1220"/>
        <v>0</v>
      </c>
      <c r="AI554" s="24">
        <f t="shared" ca="1" si="1220"/>
        <v>0</v>
      </c>
      <c r="AJ554" s="24">
        <f t="shared" ca="1" si="1220"/>
        <v>0</v>
      </c>
      <c r="AK554" s="24">
        <f t="shared" ca="1" si="1220"/>
        <v>0</v>
      </c>
      <c r="AL554" s="24">
        <f t="shared" ca="1" si="1220"/>
        <v>0</v>
      </c>
      <c r="AM554" s="49">
        <f t="shared" ca="1" si="1220"/>
        <v>0</v>
      </c>
      <c r="AS554" s="61"/>
      <c r="AT554" s="5" t="str">
        <f t="shared" ref="AT554" si="1221">IF(G554&gt;0,E554,"")</f>
        <v/>
      </c>
      <c r="AU554" s="62"/>
      <c r="AW554" s="145"/>
      <c r="AX554" s="38"/>
      <c r="AY554" s="38"/>
      <c r="AZ554" s="38"/>
      <c r="BA554" s="38"/>
      <c r="BB554" s="38"/>
      <c r="BC554" s="38"/>
      <c r="BD554" s="38"/>
      <c r="BE554" s="38"/>
      <c r="BF554" s="38"/>
      <c r="BG554" s="38"/>
      <c r="BH554" s="38"/>
      <c r="BI554" s="38"/>
      <c r="BJ554" s="38"/>
      <c r="BK554" s="38"/>
      <c r="BL554" s="38"/>
      <c r="BM554" s="38"/>
      <c r="BN554" s="38"/>
      <c r="BO554" s="38"/>
      <c r="BP554" s="38"/>
      <c r="BQ554" s="38"/>
      <c r="BR554" s="38"/>
      <c r="BS554" s="38"/>
      <c r="BT554" s="38"/>
      <c r="BU554" s="38"/>
      <c r="BV554" s="38"/>
      <c r="BW554" s="38"/>
      <c r="BX554" s="38"/>
      <c r="BY554" s="38"/>
      <c r="BZ554" s="146"/>
      <c r="CB554" s="145"/>
      <c r="CC554" s="38"/>
      <c r="CD554" s="38"/>
      <c r="CE554" s="146"/>
      <c r="CG554" s="433">
        <v>0</v>
      </c>
      <c r="CH554" s="434">
        <v>0</v>
      </c>
      <c r="CI554" s="434">
        <v>0</v>
      </c>
      <c r="CJ554" s="435">
        <v>0</v>
      </c>
    </row>
    <row r="555" spans="1:88" x14ac:dyDescent="0.35">
      <c r="A555" s="50" t="str">
        <f>MID(A551,1,5)</f>
        <v>50100</v>
      </c>
      <c r="B555" s="6"/>
      <c r="C555" s="6"/>
      <c r="D555" s="6"/>
      <c r="E555" s="304" t="s">
        <v>78</v>
      </c>
      <c r="F555" s="42"/>
      <c r="G555" s="25"/>
      <c r="H555" s="21"/>
      <c r="I555" s="26"/>
      <c r="J555" s="24">
        <f t="shared" ca="1" si="1219"/>
        <v>0</v>
      </c>
      <c r="K555" s="24">
        <f t="shared" ref="K555:AM555" ca="1" si="1222">IF(AND($H555="優先L",$I555&gt;0),OFFSET(K553,0,$I555),0)</f>
        <v>0</v>
      </c>
      <c r="L555" s="24">
        <f t="shared" ca="1" si="1222"/>
        <v>0</v>
      </c>
      <c r="M555" s="24">
        <f t="shared" ca="1" si="1222"/>
        <v>0</v>
      </c>
      <c r="N555" s="24">
        <f t="shared" ca="1" si="1222"/>
        <v>0</v>
      </c>
      <c r="O555" s="24">
        <f t="shared" ca="1" si="1222"/>
        <v>0</v>
      </c>
      <c r="P555" s="24">
        <f t="shared" ca="1" si="1222"/>
        <v>0</v>
      </c>
      <c r="Q555" s="24">
        <f t="shared" ca="1" si="1222"/>
        <v>0</v>
      </c>
      <c r="R555" s="24">
        <f t="shared" ca="1" si="1222"/>
        <v>0</v>
      </c>
      <c r="S555" s="24">
        <f t="shared" ca="1" si="1222"/>
        <v>0</v>
      </c>
      <c r="T555" s="24">
        <f t="shared" ca="1" si="1222"/>
        <v>0</v>
      </c>
      <c r="U555" s="24">
        <f t="shared" ca="1" si="1222"/>
        <v>0</v>
      </c>
      <c r="V555" s="24">
        <f t="shared" ca="1" si="1222"/>
        <v>0</v>
      </c>
      <c r="W555" s="24">
        <f t="shared" ca="1" si="1222"/>
        <v>0</v>
      </c>
      <c r="X555" s="24">
        <f t="shared" ca="1" si="1222"/>
        <v>0</v>
      </c>
      <c r="Y555" s="24">
        <f t="shared" ca="1" si="1222"/>
        <v>0</v>
      </c>
      <c r="Z555" s="24">
        <f t="shared" ca="1" si="1222"/>
        <v>0</v>
      </c>
      <c r="AA555" s="24">
        <f t="shared" ca="1" si="1222"/>
        <v>0</v>
      </c>
      <c r="AB555" s="24">
        <f t="shared" ca="1" si="1222"/>
        <v>0</v>
      </c>
      <c r="AC555" s="24">
        <f t="shared" ca="1" si="1222"/>
        <v>0</v>
      </c>
      <c r="AD555" s="24">
        <f t="shared" ca="1" si="1222"/>
        <v>0</v>
      </c>
      <c r="AE555" s="24">
        <f t="shared" ca="1" si="1222"/>
        <v>0</v>
      </c>
      <c r="AF555" s="24">
        <f t="shared" ca="1" si="1222"/>
        <v>0</v>
      </c>
      <c r="AG555" s="24">
        <f t="shared" ca="1" si="1222"/>
        <v>0</v>
      </c>
      <c r="AH555" s="24">
        <f t="shared" ca="1" si="1222"/>
        <v>0</v>
      </c>
      <c r="AI555" s="24">
        <f t="shared" ca="1" si="1222"/>
        <v>0</v>
      </c>
      <c r="AJ555" s="24">
        <f t="shared" ca="1" si="1222"/>
        <v>0</v>
      </c>
      <c r="AK555" s="24">
        <f t="shared" ca="1" si="1222"/>
        <v>0</v>
      </c>
      <c r="AL555" s="24">
        <f t="shared" ca="1" si="1222"/>
        <v>0</v>
      </c>
      <c r="AM555" s="49">
        <f t="shared" ca="1" si="1222"/>
        <v>0</v>
      </c>
      <c r="AS555" s="61"/>
      <c r="AT555" s="6" t="str">
        <f t="shared" si="1087"/>
        <v/>
      </c>
      <c r="AU555" s="62"/>
      <c r="AW555" s="145"/>
      <c r="AX555" s="38"/>
      <c r="AY555" s="38"/>
      <c r="AZ555" s="38"/>
      <c r="BA555" s="38"/>
      <c r="BB555" s="38"/>
      <c r="BC555" s="38"/>
      <c r="BD555" s="38"/>
      <c r="BE555" s="38"/>
      <c r="BF555" s="38"/>
      <c r="BG555" s="38"/>
      <c r="BH555" s="38"/>
      <c r="BI555" s="38"/>
      <c r="BJ555" s="38"/>
      <c r="BK555" s="38"/>
      <c r="BL555" s="38"/>
      <c r="BM555" s="38"/>
      <c r="BN555" s="38"/>
      <c r="BO555" s="38"/>
      <c r="BP555" s="38"/>
      <c r="BQ555" s="38"/>
      <c r="BR555" s="38"/>
      <c r="BS555" s="38"/>
      <c r="BT555" s="38"/>
      <c r="BU555" s="38"/>
      <c r="BV555" s="38"/>
      <c r="BW555" s="38"/>
      <c r="BX555" s="38"/>
      <c r="BY555" s="38"/>
      <c r="BZ555" s="146"/>
      <c r="CB555" s="145"/>
      <c r="CC555" s="38"/>
      <c r="CD555" s="38"/>
      <c r="CE555" s="146"/>
      <c r="CG555" s="433">
        <v>0</v>
      </c>
      <c r="CH555" s="434">
        <v>0</v>
      </c>
      <c r="CI555" s="434">
        <v>0</v>
      </c>
      <c r="CJ555" s="435">
        <v>0</v>
      </c>
    </row>
    <row r="556" spans="1:88" x14ac:dyDescent="0.35">
      <c r="A556" s="50" t="str">
        <f>MID(A551,6,3)&amp;"-"&amp;MID(A551,10,4)</f>
        <v>MY6-A000</v>
      </c>
      <c r="B556" s="6"/>
      <c r="C556" s="6"/>
      <c r="D556" s="7"/>
      <c r="E556" s="304" t="s">
        <v>79</v>
      </c>
      <c r="F556" s="42"/>
      <c r="G556" s="25">
        <v>280</v>
      </c>
      <c r="H556" s="21" t="s">
        <v>2052</v>
      </c>
      <c r="I556" s="26">
        <v>2</v>
      </c>
      <c r="J556" s="24">
        <f t="shared" ca="1" si="1219"/>
        <v>0</v>
      </c>
      <c r="K556" s="24">
        <f t="shared" ref="K556:AM556" ca="1" si="1223">IF(AND($H556="優先L",$I556&gt;0),OFFSET(K553,0,$I556),0)</f>
        <v>0</v>
      </c>
      <c r="L556" s="24">
        <f t="shared" ca="1" si="1223"/>
        <v>0</v>
      </c>
      <c r="M556" s="24">
        <f t="shared" ca="1" si="1223"/>
        <v>0</v>
      </c>
      <c r="N556" s="24">
        <f t="shared" ca="1" si="1223"/>
        <v>0</v>
      </c>
      <c r="O556" s="24">
        <f t="shared" ca="1" si="1223"/>
        <v>0</v>
      </c>
      <c r="P556" s="24">
        <f t="shared" ca="1" si="1223"/>
        <v>0</v>
      </c>
      <c r="Q556" s="24">
        <f t="shared" ca="1" si="1223"/>
        <v>0</v>
      </c>
      <c r="R556" s="24">
        <f t="shared" ca="1" si="1223"/>
        <v>0</v>
      </c>
      <c r="S556" s="24">
        <f t="shared" ca="1" si="1223"/>
        <v>0</v>
      </c>
      <c r="T556" s="24">
        <f t="shared" ca="1" si="1223"/>
        <v>0</v>
      </c>
      <c r="U556" s="24">
        <f t="shared" ca="1" si="1223"/>
        <v>0</v>
      </c>
      <c r="V556" s="24">
        <f t="shared" ca="1" si="1223"/>
        <v>0</v>
      </c>
      <c r="W556" s="24">
        <f t="shared" ca="1" si="1223"/>
        <v>0</v>
      </c>
      <c r="X556" s="24">
        <f t="shared" ca="1" si="1223"/>
        <v>0</v>
      </c>
      <c r="Y556" s="24">
        <f t="shared" ca="1" si="1223"/>
        <v>0</v>
      </c>
      <c r="Z556" s="24">
        <f t="shared" ca="1" si="1223"/>
        <v>0</v>
      </c>
      <c r="AA556" s="24">
        <f t="shared" ca="1" si="1223"/>
        <v>0</v>
      </c>
      <c r="AB556" s="24">
        <f t="shared" ca="1" si="1223"/>
        <v>0</v>
      </c>
      <c r="AC556" s="24">
        <f t="shared" ca="1" si="1223"/>
        <v>0</v>
      </c>
      <c r="AD556" s="24">
        <f t="shared" ca="1" si="1223"/>
        <v>0</v>
      </c>
      <c r="AE556" s="24">
        <f t="shared" ca="1" si="1223"/>
        <v>0</v>
      </c>
      <c r="AF556" s="24">
        <f t="shared" ca="1" si="1223"/>
        <v>0</v>
      </c>
      <c r="AG556" s="24">
        <f t="shared" ca="1" si="1223"/>
        <v>0</v>
      </c>
      <c r="AH556" s="24">
        <f t="shared" ca="1" si="1223"/>
        <v>0</v>
      </c>
      <c r="AI556" s="24">
        <f t="shared" ca="1" si="1223"/>
        <v>0</v>
      </c>
      <c r="AJ556" s="24">
        <f t="shared" ca="1" si="1223"/>
        <v>0</v>
      </c>
      <c r="AK556" s="24">
        <f t="shared" ca="1" si="1223"/>
        <v>0</v>
      </c>
      <c r="AL556" s="24">
        <f t="shared" ca="1" si="1223"/>
        <v>0</v>
      </c>
      <c r="AM556" s="49">
        <f t="shared" ca="1" si="1223"/>
        <v>0</v>
      </c>
      <c r="AS556" s="61"/>
      <c r="AT556" s="7" t="str">
        <f t="shared" si="1087"/>
        <v>マルチ</v>
      </c>
      <c r="AU556" s="62"/>
      <c r="AW556" s="145"/>
      <c r="AX556" s="38"/>
      <c r="AY556" s="38"/>
      <c r="AZ556" s="38"/>
      <c r="BA556" s="38"/>
      <c r="BB556" s="38"/>
      <c r="BC556" s="38"/>
      <c r="BD556" s="38"/>
      <c r="BE556" s="38"/>
      <c r="BF556" s="38"/>
      <c r="BG556" s="38"/>
      <c r="BH556" s="38"/>
      <c r="BI556" s="38"/>
      <c r="BJ556" s="38"/>
      <c r="BK556" s="38"/>
      <c r="BL556" s="38"/>
      <c r="BM556" s="38"/>
      <c r="BN556" s="38"/>
      <c r="BO556" s="38"/>
      <c r="BP556" s="38"/>
      <c r="BQ556" s="38"/>
      <c r="BR556" s="38"/>
      <c r="BS556" s="38"/>
      <c r="BT556" s="38"/>
      <c r="BU556" s="38"/>
      <c r="BV556" s="38"/>
      <c r="BW556" s="38"/>
      <c r="BX556" s="38"/>
      <c r="BY556" s="38"/>
      <c r="BZ556" s="146"/>
      <c r="CB556" s="145"/>
      <c r="CC556" s="38"/>
      <c r="CD556" s="38"/>
      <c r="CE556" s="146"/>
      <c r="CG556" s="433">
        <v>0</v>
      </c>
      <c r="CH556" s="434">
        <v>0</v>
      </c>
      <c r="CI556" s="434">
        <v>0</v>
      </c>
      <c r="CJ556" s="435">
        <v>0</v>
      </c>
    </row>
    <row r="557" spans="1:88" x14ac:dyDescent="0.35">
      <c r="A557" s="48"/>
      <c r="B557" s="6"/>
      <c r="C557" s="6"/>
      <c r="D557" s="22" t="s">
        <v>2132</v>
      </c>
      <c r="E557" s="2" t="str">
        <f>E554</f>
        <v>MC</v>
      </c>
      <c r="F557" s="5"/>
      <c r="G557" s="5"/>
      <c r="H557" s="27"/>
      <c r="I557" s="5"/>
      <c r="J557" s="550">
        <f>SUM(K557:AM559)</f>
        <v>0</v>
      </c>
      <c r="K557" s="29"/>
      <c r="L557" s="29"/>
      <c r="M557" s="29"/>
      <c r="N557" s="29"/>
      <c r="O557" s="29"/>
      <c r="P557" s="29"/>
      <c r="Q557" s="29"/>
      <c r="R557" s="29"/>
      <c r="S557" s="29"/>
      <c r="T557" s="29"/>
      <c r="U557" s="29"/>
      <c r="V557" s="29"/>
      <c r="W557" s="29"/>
      <c r="X557" s="29"/>
      <c r="Y557" s="29"/>
      <c r="Z557" s="29"/>
      <c r="AA557" s="29"/>
      <c r="AB557" s="29"/>
      <c r="AC557" s="29"/>
      <c r="AD557" s="29"/>
      <c r="AE557" s="29"/>
      <c r="AF557" s="29"/>
      <c r="AG557" s="29"/>
      <c r="AH557" s="29"/>
      <c r="AI557" s="29"/>
      <c r="AJ557" s="29"/>
      <c r="AK557" s="29"/>
      <c r="AL557" s="29"/>
      <c r="AM557" s="51"/>
      <c r="AS557" s="61"/>
      <c r="AT557" s="38"/>
      <c r="AU557" s="62"/>
      <c r="AW557" s="145"/>
      <c r="AX557" s="38"/>
      <c r="AY557" s="38"/>
      <c r="AZ557" s="38"/>
      <c r="BA557" s="38"/>
      <c r="BB557" s="38"/>
      <c r="BC557" s="38"/>
      <c r="BD557" s="38"/>
      <c r="BE557" s="38"/>
      <c r="BF557" s="38"/>
      <c r="BG557" s="38"/>
      <c r="BH557" s="38"/>
      <c r="BI557" s="38"/>
      <c r="BJ557" s="38"/>
      <c r="BK557" s="38"/>
      <c r="BL557" s="38"/>
      <c r="BM557" s="38"/>
      <c r="BN557" s="38"/>
      <c r="BO557" s="38"/>
      <c r="BP557" s="38"/>
      <c r="BQ557" s="38"/>
      <c r="BR557" s="38"/>
      <c r="BS557" s="38"/>
      <c r="BT557" s="38"/>
      <c r="BU557" s="38"/>
      <c r="BV557" s="38"/>
      <c r="BW557" s="38"/>
      <c r="BX557" s="38"/>
      <c r="BY557" s="38"/>
      <c r="BZ557" s="146"/>
      <c r="CB557" s="145"/>
      <c r="CC557" s="38"/>
      <c r="CD557" s="38"/>
      <c r="CE557" s="146"/>
      <c r="CG557" s="430"/>
      <c r="CH557" s="9"/>
      <c r="CI557" s="9"/>
      <c r="CJ557" s="431"/>
    </row>
    <row r="558" spans="1:88" x14ac:dyDescent="0.35">
      <c r="A558" s="48"/>
      <c r="B558" s="7"/>
      <c r="C558" s="7"/>
      <c r="D558" s="444" t="s">
        <v>2376</v>
      </c>
      <c r="E558" s="2" t="str">
        <f>E555</f>
        <v>溶接1</v>
      </c>
      <c r="F558" s="6"/>
      <c r="G558" s="6"/>
      <c r="H558" s="27"/>
      <c r="I558" s="6"/>
      <c r="J558" s="551"/>
      <c r="K558" s="30"/>
      <c r="L558" s="30"/>
      <c r="M558" s="30"/>
      <c r="N558" s="30"/>
      <c r="O558" s="30"/>
      <c r="P558" s="30"/>
      <c r="Q558" s="30"/>
      <c r="R558" s="30"/>
      <c r="S558" s="30"/>
      <c r="T558" s="30"/>
      <c r="U558" s="30"/>
      <c r="V558" s="30"/>
      <c r="W558" s="30"/>
      <c r="X558" s="30"/>
      <c r="Y558" s="30"/>
      <c r="Z558" s="30"/>
      <c r="AA558" s="30"/>
      <c r="AB558" s="30"/>
      <c r="AC558" s="30"/>
      <c r="AD558" s="30"/>
      <c r="AE558" s="30"/>
      <c r="AF558" s="30"/>
      <c r="AG558" s="30"/>
      <c r="AH558" s="30"/>
      <c r="AI558" s="30"/>
      <c r="AJ558" s="30"/>
      <c r="AK558" s="30"/>
      <c r="AL558" s="30"/>
      <c r="AM558" s="52"/>
      <c r="AS558" s="61"/>
      <c r="AT558" s="38"/>
      <c r="AU558" s="62"/>
      <c r="AW558" s="145"/>
      <c r="AX558" s="38"/>
      <c r="AY558" s="38"/>
      <c r="AZ558" s="38"/>
      <c r="BA558" s="38"/>
      <c r="BB558" s="38"/>
      <c r="BC558" s="38"/>
      <c r="BD558" s="38"/>
      <c r="BE558" s="38"/>
      <c r="BF558" s="38"/>
      <c r="BG558" s="38"/>
      <c r="BH558" s="38"/>
      <c r="BI558" s="38"/>
      <c r="BJ558" s="38"/>
      <c r="BK558" s="38"/>
      <c r="BL558" s="38"/>
      <c r="BM558" s="38"/>
      <c r="BN558" s="38"/>
      <c r="BO558" s="38"/>
      <c r="BP558" s="38"/>
      <c r="BQ558" s="38"/>
      <c r="BR558" s="38"/>
      <c r="BS558" s="38"/>
      <c r="BT558" s="38"/>
      <c r="BU558" s="38"/>
      <c r="BV558" s="38"/>
      <c r="BW558" s="38"/>
      <c r="BX558" s="38"/>
      <c r="BY558" s="38"/>
      <c r="BZ558" s="146"/>
      <c r="CB558" s="145"/>
      <c r="CC558" s="38"/>
      <c r="CD558" s="38"/>
      <c r="CE558" s="146"/>
      <c r="CG558" s="430"/>
      <c r="CH558" s="9"/>
      <c r="CI558" s="9"/>
      <c r="CJ558" s="431"/>
    </row>
    <row r="559" spans="1:88" x14ac:dyDescent="0.35">
      <c r="A559" s="399">
        <f>COUNTIF(AT554:AT556,B559)</f>
        <v>0</v>
      </c>
      <c r="B559" s="308" t="str">
        <f>設定!$F$4</f>
        <v>MC</v>
      </c>
      <c r="C559" s="308" t="str">
        <f>IF(COUNTIF('PLAN-MC'!$AO$6:$AO$117,B559&amp;"_"&amp;A551&amp;"_"&amp;B551)&gt;0,"計画コード有",IF(COUNTIF('PLAN-MC'!$AO$6:$AO$117,B559&amp;"_"&amp;A551&amp;"_"&amp;B551)&gt;1,"ﾀﾞﾌﾞﾘ有","未反映"))</f>
        <v>未反映</v>
      </c>
      <c r="D559" s="7"/>
      <c r="E559" s="2" t="str">
        <f>E556</f>
        <v>マルチ</v>
      </c>
      <c r="F559" s="7"/>
      <c r="G559" s="7"/>
      <c r="H559" s="27" t="s">
        <v>2055</v>
      </c>
      <c r="I559" s="7"/>
      <c r="J559" s="552"/>
      <c r="K559" s="31"/>
      <c r="L559" s="31"/>
      <c r="M559" s="31"/>
      <c r="N559" s="31"/>
      <c r="O559" s="31"/>
      <c r="P559" s="31"/>
      <c r="Q559" s="31"/>
      <c r="R559" s="31"/>
      <c r="S559" s="31"/>
      <c r="T559" s="31"/>
      <c r="U559" s="31"/>
      <c r="V559" s="31"/>
      <c r="W559" s="31"/>
      <c r="X559" s="31"/>
      <c r="Y559" s="31"/>
      <c r="Z559" s="31"/>
      <c r="AA559" s="31"/>
      <c r="AB559" s="31"/>
      <c r="AC559" s="31"/>
      <c r="AD559" s="31"/>
      <c r="AE559" s="31"/>
      <c r="AF559" s="31"/>
      <c r="AG559" s="31"/>
      <c r="AH559" s="31"/>
      <c r="AI559" s="31"/>
      <c r="AJ559" s="31"/>
      <c r="AK559" s="31"/>
      <c r="AL559" s="31"/>
      <c r="AM559" s="53"/>
      <c r="AS559" s="61"/>
      <c r="AT559" s="38"/>
      <c r="AU559" s="62"/>
      <c r="AW559" s="145"/>
      <c r="AX559" s="38"/>
      <c r="AY559" s="38"/>
      <c r="AZ559" s="38"/>
      <c r="BA559" s="38"/>
      <c r="BB559" s="38"/>
      <c r="BC559" s="38"/>
      <c r="BD559" s="38"/>
      <c r="BE559" s="38"/>
      <c r="BF559" s="38"/>
      <c r="BG559" s="38"/>
      <c r="BH559" s="38"/>
      <c r="BI559" s="38"/>
      <c r="BJ559" s="38"/>
      <c r="BK559" s="38"/>
      <c r="BL559" s="38"/>
      <c r="BM559" s="38"/>
      <c r="BN559" s="38"/>
      <c r="BO559" s="38"/>
      <c r="BP559" s="38"/>
      <c r="BQ559" s="38"/>
      <c r="BR559" s="38"/>
      <c r="BS559" s="38"/>
      <c r="BT559" s="38"/>
      <c r="BU559" s="38"/>
      <c r="BV559" s="38"/>
      <c r="BW559" s="38"/>
      <c r="BX559" s="38"/>
      <c r="BY559" s="38"/>
      <c r="BZ559" s="146"/>
      <c r="CB559" s="145"/>
      <c r="CC559" s="38"/>
      <c r="CD559" s="38"/>
      <c r="CE559" s="146"/>
      <c r="CG559" s="430"/>
      <c r="CH559" s="9"/>
      <c r="CI559" s="9"/>
      <c r="CJ559" s="431"/>
    </row>
    <row r="560" spans="1:88" x14ac:dyDescent="0.35">
      <c r="A560" s="399">
        <f>COUNTIF(AT554:AT556,B560)</f>
        <v>0</v>
      </c>
      <c r="B560" s="308" t="str">
        <f>設定!$F$5</f>
        <v>溶接1</v>
      </c>
      <c r="C560" s="308" t="str">
        <f>IF(COUNTIF('PLAN-溶接1'!$AO$6:$AO$108,B560&amp;"_"&amp;A551&amp;"_"&amp;B551)&gt;0,"計画コード有",IF(COUNTIF('PLAN-溶接1'!$AO$6:$AO$108,B560&amp;"_"&amp;A551&amp;"_"&amp;B551)&gt;1,"ﾀﾞﾌﾞﾘ有","未反映"))</f>
        <v>未反映</v>
      </c>
      <c r="D560" s="22" t="s">
        <v>2133</v>
      </c>
      <c r="E560" s="2" t="str">
        <f>E554</f>
        <v>MC</v>
      </c>
      <c r="F560" s="5"/>
      <c r="G560" s="5"/>
      <c r="H560" s="27"/>
      <c r="I560" s="5"/>
      <c r="J560" s="32">
        <f t="shared" ref="J560:J565" si="1224">SUM(K560:AM560)</f>
        <v>0</v>
      </c>
      <c r="K560" s="441">
        <f>CB560</f>
        <v>0</v>
      </c>
      <c r="L560" s="441">
        <f t="shared" ref="L560:L562" si="1225">CC560</f>
        <v>0</v>
      </c>
      <c r="M560" s="441">
        <f t="shared" ref="M560:M562" si="1226">CD560</f>
        <v>0</v>
      </c>
      <c r="N560" s="441">
        <f t="shared" ref="N560:N562" si="1227">CE560</f>
        <v>0</v>
      </c>
      <c r="O560" s="29"/>
      <c r="P560" s="29"/>
      <c r="Q560" s="29"/>
      <c r="R560" s="29"/>
      <c r="S560" s="29"/>
      <c r="T560" s="29"/>
      <c r="U560" s="29"/>
      <c r="V560" s="29"/>
      <c r="W560" s="29"/>
      <c r="X560" s="29"/>
      <c r="Y560" s="29"/>
      <c r="Z560" s="29"/>
      <c r="AA560" s="29"/>
      <c r="AB560" s="29"/>
      <c r="AC560" s="29"/>
      <c r="AD560" s="29"/>
      <c r="AE560" s="29"/>
      <c r="AF560" s="29"/>
      <c r="AG560" s="29"/>
      <c r="AH560" s="29"/>
      <c r="AI560" s="29"/>
      <c r="AJ560" s="29"/>
      <c r="AK560" s="29"/>
      <c r="AL560" s="29"/>
      <c r="AM560" s="51"/>
      <c r="AS560" s="61"/>
      <c r="AT560" s="38"/>
      <c r="AU560" s="62"/>
      <c r="AW560" s="145"/>
      <c r="AX560" s="38"/>
      <c r="AY560" s="38"/>
      <c r="AZ560" s="38"/>
      <c r="BA560" s="38"/>
      <c r="BB560" s="38"/>
      <c r="BC560" s="38"/>
      <c r="BD560" s="38"/>
      <c r="BE560" s="38"/>
      <c r="BF560" s="38"/>
      <c r="BG560" s="38"/>
      <c r="BH560" s="38"/>
      <c r="BI560" s="38"/>
      <c r="BJ560" s="38"/>
      <c r="BK560" s="38"/>
      <c r="BL560" s="38"/>
      <c r="BM560" s="38"/>
      <c r="BN560" s="38"/>
      <c r="BO560" s="38"/>
      <c r="BP560" s="38"/>
      <c r="BQ560" s="38"/>
      <c r="BR560" s="38"/>
      <c r="BS560" s="38"/>
      <c r="BT560" s="38"/>
      <c r="BU560" s="38"/>
      <c r="BV560" s="38"/>
      <c r="BW560" s="38"/>
      <c r="BX560" s="38"/>
      <c r="BY560" s="38"/>
      <c r="BZ560" s="146"/>
      <c r="CB560" s="427">
        <f t="shared" ref="CB560:CB562" si="1228">CG557+CG560</f>
        <v>0</v>
      </c>
      <c r="CC560" s="428">
        <f t="shared" ref="CC560:CC562" si="1229">CH557+CH560</f>
        <v>0</v>
      </c>
      <c r="CD560" s="428">
        <f t="shared" ref="CD560:CD562" si="1230">CI557+CI560</f>
        <v>0</v>
      </c>
      <c r="CE560" s="429">
        <f t="shared" ref="CE560:CE562" si="1231">CJ557+CJ560</f>
        <v>0</v>
      </c>
      <c r="CG560" s="430"/>
      <c r="CH560" s="9"/>
      <c r="CI560" s="9"/>
      <c r="CJ560" s="431"/>
    </row>
    <row r="561" spans="1:88" x14ac:dyDescent="0.35">
      <c r="A561" s="399">
        <f>COUNTIF(AT554:AT556,B561)</f>
        <v>1</v>
      </c>
      <c r="B561" s="308" t="str">
        <f>設定!$F$6</f>
        <v>マルチ</v>
      </c>
      <c r="C561" s="308" t="str">
        <f>IF(COUNTIF('PLAN-マルチ'!$AO$29:$AO$125,B561&amp;"_"&amp;A551&amp;"_"&amp;B551)&gt;0,"計画コード有",IF(COUNTIF('PLAN-マルチ'!$AO$29:$AO$125,B561&amp;"_"&amp;A551&amp;"_"&amp;B551)&gt;1,"ﾀﾞﾌﾞﾘ有","未反映"))</f>
        <v>計画コード有</v>
      </c>
      <c r="D561" s="445" t="s">
        <v>2377</v>
      </c>
      <c r="E561" s="2" t="str">
        <f>E555</f>
        <v>溶接1</v>
      </c>
      <c r="F561" s="6"/>
      <c r="G561" s="6"/>
      <c r="H561" s="27"/>
      <c r="I561" s="6"/>
      <c r="J561" s="33">
        <f t="shared" si="1224"/>
        <v>0</v>
      </c>
      <c r="K561" s="442">
        <f t="shared" ref="K561:K562" si="1232">CB561</f>
        <v>0</v>
      </c>
      <c r="L561" s="442">
        <f t="shared" si="1225"/>
        <v>0</v>
      </c>
      <c r="M561" s="442">
        <f t="shared" si="1226"/>
        <v>0</v>
      </c>
      <c r="N561" s="442">
        <f t="shared" si="1227"/>
        <v>0</v>
      </c>
      <c r="O561" s="30"/>
      <c r="P561" s="30"/>
      <c r="Q561" s="30"/>
      <c r="R561" s="30"/>
      <c r="S561" s="30"/>
      <c r="T561" s="30"/>
      <c r="U561" s="30"/>
      <c r="V561" s="30"/>
      <c r="W561" s="30"/>
      <c r="X561" s="30"/>
      <c r="Y561" s="30"/>
      <c r="Z561" s="30"/>
      <c r="AA561" s="30"/>
      <c r="AB561" s="30"/>
      <c r="AC561" s="30"/>
      <c r="AD561" s="30"/>
      <c r="AE561" s="30"/>
      <c r="AF561" s="30"/>
      <c r="AG561" s="30"/>
      <c r="AH561" s="30"/>
      <c r="AI561" s="30"/>
      <c r="AJ561" s="30"/>
      <c r="AK561" s="30"/>
      <c r="AL561" s="30"/>
      <c r="AM561" s="52"/>
      <c r="AS561" s="61"/>
      <c r="AT561" s="38"/>
      <c r="AU561" s="62"/>
      <c r="AW561" s="145"/>
      <c r="AX561" s="38"/>
      <c r="AY561" s="38"/>
      <c r="AZ561" s="38"/>
      <c r="BA561" s="38"/>
      <c r="BB561" s="38"/>
      <c r="BC561" s="38"/>
      <c r="BD561" s="38"/>
      <c r="BE561" s="38"/>
      <c r="BF561" s="38"/>
      <c r="BG561" s="38"/>
      <c r="BH561" s="38"/>
      <c r="BI561" s="38"/>
      <c r="BJ561" s="38"/>
      <c r="BK561" s="38"/>
      <c r="BL561" s="38"/>
      <c r="BM561" s="38"/>
      <c r="BN561" s="38"/>
      <c r="BO561" s="38"/>
      <c r="BP561" s="38"/>
      <c r="BQ561" s="38"/>
      <c r="BR561" s="38"/>
      <c r="BS561" s="38"/>
      <c r="BT561" s="38"/>
      <c r="BU561" s="38"/>
      <c r="BV561" s="38"/>
      <c r="BW561" s="38"/>
      <c r="BX561" s="38"/>
      <c r="BY561" s="38"/>
      <c r="BZ561" s="146"/>
      <c r="CB561" s="427">
        <f t="shared" si="1228"/>
        <v>0</v>
      </c>
      <c r="CC561" s="428">
        <f t="shared" si="1229"/>
        <v>0</v>
      </c>
      <c r="CD561" s="428">
        <f t="shared" si="1230"/>
        <v>0</v>
      </c>
      <c r="CE561" s="429">
        <f t="shared" si="1231"/>
        <v>0</v>
      </c>
      <c r="CG561" s="430"/>
      <c r="CH561" s="9"/>
      <c r="CI561" s="9"/>
      <c r="CJ561" s="431"/>
    </row>
    <row r="562" spans="1:88" x14ac:dyDescent="0.35">
      <c r="A562" s="399">
        <f>COUNTIF(AT554:AT556,B562)</f>
        <v>0</v>
      </c>
      <c r="B562" s="308" t="str">
        <f>設定!$F$7</f>
        <v>50号機</v>
      </c>
      <c r="C562" s="308" t="str">
        <f>IF(COUNTIF('PLAN-SUB'!$AO$6:$AO$87,B562&amp;"_"&amp;A551&amp;"_"&amp;B551)&gt;0,"計画コード有",IF(COUNTIF('PLAN-SUB'!$AO$6:$AO$87,B562&amp;"_"&amp;A551&amp;"_"&amp;B551)&gt;1,"ﾀﾞﾌﾞﾘ有","未反映"))</f>
        <v>未反映</v>
      </c>
      <c r="D562" s="7"/>
      <c r="E562" s="2" t="str">
        <f>E556</f>
        <v>マルチ</v>
      </c>
      <c r="F562" s="7"/>
      <c r="G562" s="7"/>
      <c r="H562" s="27" t="s">
        <v>2055</v>
      </c>
      <c r="I562" s="7"/>
      <c r="J562" s="34">
        <f t="shared" si="1224"/>
        <v>0</v>
      </c>
      <c r="K562" s="443">
        <f t="shared" si="1232"/>
        <v>0</v>
      </c>
      <c r="L562" s="443">
        <f t="shared" si="1225"/>
        <v>0</v>
      </c>
      <c r="M562" s="443">
        <f t="shared" si="1226"/>
        <v>0</v>
      </c>
      <c r="N562" s="443">
        <f t="shared" si="1227"/>
        <v>0</v>
      </c>
      <c r="O562" s="31"/>
      <c r="P562" s="31"/>
      <c r="Q562" s="31"/>
      <c r="R562" s="31"/>
      <c r="S562" s="31"/>
      <c r="T562" s="31"/>
      <c r="U562" s="31"/>
      <c r="V562" s="31"/>
      <c r="W562" s="31"/>
      <c r="X562" s="31"/>
      <c r="Y562" s="31"/>
      <c r="Z562" s="31"/>
      <c r="AA562" s="31"/>
      <c r="AB562" s="31"/>
      <c r="AC562" s="31"/>
      <c r="AD562" s="31"/>
      <c r="AE562" s="31"/>
      <c r="AF562" s="31"/>
      <c r="AG562" s="31"/>
      <c r="AH562" s="31"/>
      <c r="AI562" s="31"/>
      <c r="AJ562" s="31"/>
      <c r="AK562" s="31"/>
      <c r="AL562" s="31"/>
      <c r="AM562" s="53"/>
      <c r="AS562" s="61"/>
      <c r="AT562" s="38"/>
      <c r="AU562" s="62"/>
      <c r="AW562" s="145"/>
      <c r="AX562" s="38"/>
      <c r="AY562" s="38"/>
      <c r="AZ562" s="38"/>
      <c r="BA562" s="38"/>
      <c r="BB562" s="38"/>
      <c r="BC562" s="38"/>
      <c r="BD562" s="38"/>
      <c r="BE562" s="38"/>
      <c r="BF562" s="38"/>
      <c r="BG562" s="38"/>
      <c r="BH562" s="38"/>
      <c r="BI562" s="38"/>
      <c r="BJ562" s="38"/>
      <c r="BK562" s="38"/>
      <c r="BL562" s="38"/>
      <c r="BM562" s="38"/>
      <c r="BN562" s="38"/>
      <c r="BO562" s="38"/>
      <c r="BP562" s="38"/>
      <c r="BQ562" s="38"/>
      <c r="BR562" s="38"/>
      <c r="BS562" s="38"/>
      <c r="BT562" s="38"/>
      <c r="BU562" s="38"/>
      <c r="BV562" s="38"/>
      <c r="BW562" s="38"/>
      <c r="BX562" s="38"/>
      <c r="BY562" s="38"/>
      <c r="BZ562" s="146"/>
      <c r="CB562" s="427">
        <f t="shared" si="1228"/>
        <v>0</v>
      </c>
      <c r="CC562" s="428">
        <f t="shared" si="1229"/>
        <v>0</v>
      </c>
      <c r="CD562" s="428">
        <f t="shared" si="1230"/>
        <v>0</v>
      </c>
      <c r="CE562" s="429">
        <f t="shared" si="1231"/>
        <v>0</v>
      </c>
      <c r="CG562" s="430"/>
      <c r="CH562" s="9"/>
      <c r="CI562" s="9"/>
      <c r="CJ562" s="431"/>
    </row>
    <row r="563" spans="1:88" x14ac:dyDescent="0.35">
      <c r="A563" s="399">
        <f>COUNTIF(AT554:AT556,B563)</f>
        <v>0</v>
      </c>
      <c r="B563" s="308" t="str">
        <f>設定!$F$8</f>
        <v>RF,S/A</v>
      </c>
      <c r="C563" s="308" t="str">
        <f>IF(COUNTIF('PLAN-SUB'!$AO$6:$AO$87,B563&amp;"_"&amp;A551&amp;"_"&amp;B551)&gt;0,"計画コード有",IF(COUNTIF('PLAN-SUB'!$AO$6:$AO$87,B563&amp;"_"&amp;A551&amp;"_"&amp;B551)&gt;1,"ﾀﾞﾌﾞﾘ有","未反映"))</f>
        <v>未反映</v>
      </c>
      <c r="D563" s="22" t="s">
        <v>2059</v>
      </c>
      <c r="E563" s="2" t="str">
        <f t="shared" ref="E563:G565" si="1233">E554</f>
        <v>MC</v>
      </c>
      <c r="F563" s="43">
        <f t="shared" si="1233"/>
        <v>0</v>
      </c>
      <c r="G563" s="28">
        <f t="shared" si="1233"/>
        <v>0</v>
      </c>
      <c r="H563" s="5"/>
      <c r="I563" s="5"/>
      <c r="J563" s="32">
        <f t="shared" ca="1" si="1224"/>
        <v>0</v>
      </c>
      <c r="K563" s="32">
        <f ca="1">K554+K557+K560</f>
        <v>0</v>
      </c>
      <c r="L563" s="32">
        <f ca="1">L554+L557+L560</f>
        <v>0</v>
      </c>
      <c r="M563" s="32">
        <f ca="1">M554+M557+M560</f>
        <v>0</v>
      </c>
      <c r="N563" s="32">
        <f ca="1">N554+N557+N560</f>
        <v>0</v>
      </c>
      <c r="O563" s="32">
        <f t="shared" ref="O563:AM563" ca="1" si="1234">O554+O557+O560</f>
        <v>0</v>
      </c>
      <c r="P563" s="32">
        <f t="shared" ca="1" si="1234"/>
        <v>0</v>
      </c>
      <c r="Q563" s="32">
        <f t="shared" ca="1" si="1234"/>
        <v>0</v>
      </c>
      <c r="R563" s="32">
        <f t="shared" ca="1" si="1234"/>
        <v>0</v>
      </c>
      <c r="S563" s="32">
        <f t="shared" ca="1" si="1234"/>
        <v>0</v>
      </c>
      <c r="T563" s="32">
        <f t="shared" ca="1" si="1234"/>
        <v>0</v>
      </c>
      <c r="U563" s="32">
        <f t="shared" ca="1" si="1234"/>
        <v>0</v>
      </c>
      <c r="V563" s="32">
        <f t="shared" ca="1" si="1234"/>
        <v>0</v>
      </c>
      <c r="W563" s="32">
        <f t="shared" ca="1" si="1234"/>
        <v>0</v>
      </c>
      <c r="X563" s="32">
        <f t="shared" ca="1" si="1234"/>
        <v>0</v>
      </c>
      <c r="Y563" s="32">
        <f t="shared" ca="1" si="1234"/>
        <v>0</v>
      </c>
      <c r="Z563" s="32">
        <f t="shared" ca="1" si="1234"/>
        <v>0</v>
      </c>
      <c r="AA563" s="32">
        <f t="shared" ca="1" si="1234"/>
        <v>0</v>
      </c>
      <c r="AB563" s="32">
        <f t="shared" ca="1" si="1234"/>
        <v>0</v>
      </c>
      <c r="AC563" s="32">
        <f t="shared" ca="1" si="1234"/>
        <v>0</v>
      </c>
      <c r="AD563" s="32">
        <f t="shared" ca="1" si="1234"/>
        <v>0</v>
      </c>
      <c r="AE563" s="32">
        <f t="shared" ca="1" si="1234"/>
        <v>0</v>
      </c>
      <c r="AF563" s="32">
        <f t="shared" ca="1" si="1234"/>
        <v>0</v>
      </c>
      <c r="AG563" s="32">
        <f t="shared" ca="1" si="1234"/>
        <v>0</v>
      </c>
      <c r="AH563" s="32">
        <f t="shared" ca="1" si="1234"/>
        <v>0</v>
      </c>
      <c r="AI563" s="32">
        <f t="shared" ca="1" si="1234"/>
        <v>0</v>
      </c>
      <c r="AJ563" s="32">
        <f t="shared" ca="1" si="1234"/>
        <v>0</v>
      </c>
      <c r="AK563" s="32">
        <f t="shared" ca="1" si="1234"/>
        <v>0</v>
      </c>
      <c r="AL563" s="32">
        <f t="shared" ca="1" si="1234"/>
        <v>0</v>
      </c>
      <c r="AM563" s="54">
        <f t="shared" ca="1" si="1234"/>
        <v>0</v>
      </c>
      <c r="AS563" s="97" t="str">
        <f>$E563&amp;"_"&amp;$A551&amp;"_"&amp;$B551</f>
        <v>MC_50100MY6 A000  _CBU</v>
      </c>
      <c r="AT563" s="97" t="str">
        <f t="shared" ref="AT563" si="1235">A555</f>
        <v>50100</v>
      </c>
      <c r="AU563" s="97" t="str">
        <f>A556</f>
        <v>MY6-A000</v>
      </c>
      <c r="AW563" s="147" t="str">
        <f>E563</f>
        <v>MC</v>
      </c>
      <c r="AX563" s="150">
        <f t="shared" ref="AX563:BG565" ca="1" si="1236">K563*$G563</f>
        <v>0</v>
      </c>
      <c r="AY563" s="150">
        <f t="shared" ca="1" si="1236"/>
        <v>0</v>
      </c>
      <c r="AZ563" s="150">
        <f t="shared" ca="1" si="1236"/>
        <v>0</v>
      </c>
      <c r="BA563" s="150">
        <f t="shared" ca="1" si="1236"/>
        <v>0</v>
      </c>
      <c r="BB563" s="150">
        <f t="shared" ca="1" si="1236"/>
        <v>0</v>
      </c>
      <c r="BC563" s="150">
        <f t="shared" ca="1" si="1236"/>
        <v>0</v>
      </c>
      <c r="BD563" s="150">
        <f t="shared" ca="1" si="1236"/>
        <v>0</v>
      </c>
      <c r="BE563" s="150">
        <f t="shared" ca="1" si="1236"/>
        <v>0</v>
      </c>
      <c r="BF563" s="150">
        <f t="shared" ca="1" si="1236"/>
        <v>0</v>
      </c>
      <c r="BG563" s="150">
        <f t="shared" ca="1" si="1236"/>
        <v>0</v>
      </c>
      <c r="BH563" s="150">
        <f t="shared" ref="BH563:BQ565" ca="1" si="1237">U563*$G563</f>
        <v>0</v>
      </c>
      <c r="BI563" s="150">
        <f t="shared" ca="1" si="1237"/>
        <v>0</v>
      </c>
      <c r="BJ563" s="150">
        <f t="shared" ca="1" si="1237"/>
        <v>0</v>
      </c>
      <c r="BK563" s="150">
        <f t="shared" ca="1" si="1237"/>
        <v>0</v>
      </c>
      <c r="BL563" s="150">
        <f t="shared" ca="1" si="1237"/>
        <v>0</v>
      </c>
      <c r="BM563" s="150">
        <f t="shared" ca="1" si="1237"/>
        <v>0</v>
      </c>
      <c r="BN563" s="150">
        <f t="shared" ca="1" si="1237"/>
        <v>0</v>
      </c>
      <c r="BO563" s="150">
        <f t="shared" ca="1" si="1237"/>
        <v>0</v>
      </c>
      <c r="BP563" s="150">
        <f t="shared" ca="1" si="1237"/>
        <v>0</v>
      </c>
      <c r="BQ563" s="150">
        <f t="shared" ca="1" si="1237"/>
        <v>0</v>
      </c>
      <c r="BR563" s="150">
        <f t="shared" ref="BR563:BZ565" ca="1" si="1238">AE563*$G563</f>
        <v>0</v>
      </c>
      <c r="BS563" s="150">
        <f t="shared" ca="1" si="1238"/>
        <v>0</v>
      </c>
      <c r="BT563" s="150">
        <f t="shared" ca="1" si="1238"/>
        <v>0</v>
      </c>
      <c r="BU563" s="150">
        <f t="shared" ca="1" si="1238"/>
        <v>0</v>
      </c>
      <c r="BV563" s="150">
        <f t="shared" ca="1" si="1238"/>
        <v>0</v>
      </c>
      <c r="BW563" s="150">
        <f t="shared" ca="1" si="1238"/>
        <v>0</v>
      </c>
      <c r="BX563" s="150">
        <f t="shared" ca="1" si="1238"/>
        <v>0</v>
      </c>
      <c r="BY563" s="150">
        <f t="shared" ca="1" si="1238"/>
        <v>0</v>
      </c>
      <c r="BZ563" s="151">
        <f t="shared" ca="1" si="1238"/>
        <v>0</v>
      </c>
      <c r="CB563" s="145"/>
      <c r="CC563" s="38"/>
      <c r="CD563" s="38"/>
      <c r="CE563" s="146"/>
      <c r="CG563" s="433">
        <v>0</v>
      </c>
      <c r="CH563" s="434">
        <v>0</v>
      </c>
      <c r="CI563" s="434">
        <v>0</v>
      </c>
      <c r="CJ563" s="435">
        <v>0</v>
      </c>
    </row>
    <row r="564" spans="1:88" x14ac:dyDescent="0.35">
      <c r="A564" s="399">
        <f>COUNTIF(AT554:AT556,B564)</f>
        <v>0</v>
      </c>
      <c r="B564" s="308" t="str">
        <f>設定!$F$9</f>
        <v>T/T</v>
      </c>
      <c r="C564" s="308" t="str">
        <f>IF(COUNTIF('PLAN-SUB'!$AO$6:$AO$87,B564&amp;"_"&amp;A551&amp;"_"&amp;B551)&gt;0,"計画コード有",IF(COUNTIF('PLAN-SUB'!$AO$6:$AO$87,B564&amp;"_"&amp;A551&amp;"_"&amp;B551)&gt;1,"ﾀﾞﾌﾞﾘ有","未反映"))</f>
        <v>未反映</v>
      </c>
      <c r="D564" s="6"/>
      <c r="E564" s="2" t="str">
        <f t="shared" si="1233"/>
        <v>溶接1</v>
      </c>
      <c r="F564" s="43">
        <f t="shared" si="1233"/>
        <v>0</v>
      </c>
      <c r="G564" s="28">
        <f t="shared" si="1233"/>
        <v>0</v>
      </c>
      <c r="H564" s="6"/>
      <c r="I564" s="6"/>
      <c r="J564" s="33">
        <f t="shared" ca="1" si="1224"/>
        <v>0</v>
      </c>
      <c r="K564" s="33">
        <f t="shared" ref="K564:AM564" ca="1" si="1239">K555+K558+K561</f>
        <v>0</v>
      </c>
      <c r="L564" s="33">
        <f t="shared" ca="1" si="1239"/>
        <v>0</v>
      </c>
      <c r="M564" s="33">
        <f t="shared" ca="1" si="1239"/>
        <v>0</v>
      </c>
      <c r="N564" s="33">
        <f t="shared" ca="1" si="1239"/>
        <v>0</v>
      </c>
      <c r="O564" s="33">
        <f t="shared" ca="1" si="1239"/>
        <v>0</v>
      </c>
      <c r="P564" s="33">
        <f t="shared" ca="1" si="1239"/>
        <v>0</v>
      </c>
      <c r="Q564" s="33">
        <f t="shared" ca="1" si="1239"/>
        <v>0</v>
      </c>
      <c r="R564" s="33">
        <f t="shared" ca="1" si="1239"/>
        <v>0</v>
      </c>
      <c r="S564" s="33">
        <f t="shared" ca="1" si="1239"/>
        <v>0</v>
      </c>
      <c r="T564" s="33">
        <f t="shared" ca="1" si="1239"/>
        <v>0</v>
      </c>
      <c r="U564" s="33">
        <f t="shared" ca="1" si="1239"/>
        <v>0</v>
      </c>
      <c r="V564" s="33">
        <f t="shared" ca="1" si="1239"/>
        <v>0</v>
      </c>
      <c r="W564" s="33">
        <f t="shared" ca="1" si="1239"/>
        <v>0</v>
      </c>
      <c r="X564" s="33">
        <f t="shared" ca="1" si="1239"/>
        <v>0</v>
      </c>
      <c r="Y564" s="33">
        <f t="shared" ca="1" si="1239"/>
        <v>0</v>
      </c>
      <c r="Z564" s="33">
        <f t="shared" ca="1" si="1239"/>
        <v>0</v>
      </c>
      <c r="AA564" s="33">
        <f t="shared" ca="1" si="1239"/>
        <v>0</v>
      </c>
      <c r="AB564" s="33">
        <f t="shared" ca="1" si="1239"/>
        <v>0</v>
      </c>
      <c r="AC564" s="33">
        <f t="shared" ca="1" si="1239"/>
        <v>0</v>
      </c>
      <c r="AD564" s="33">
        <f t="shared" ca="1" si="1239"/>
        <v>0</v>
      </c>
      <c r="AE564" s="33">
        <f t="shared" ca="1" si="1239"/>
        <v>0</v>
      </c>
      <c r="AF564" s="33">
        <f t="shared" ca="1" si="1239"/>
        <v>0</v>
      </c>
      <c r="AG564" s="33">
        <f t="shared" ca="1" si="1239"/>
        <v>0</v>
      </c>
      <c r="AH564" s="33">
        <f t="shared" ca="1" si="1239"/>
        <v>0</v>
      </c>
      <c r="AI564" s="33">
        <f t="shared" ca="1" si="1239"/>
        <v>0</v>
      </c>
      <c r="AJ564" s="33">
        <f t="shared" ca="1" si="1239"/>
        <v>0</v>
      </c>
      <c r="AK564" s="33">
        <f t="shared" ca="1" si="1239"/>
        <v>0</v>
      </c>
      <c r="AL564" s="33">
        <f t="shared" ca="1" si="1239"/>
        <v>0</v>
      </c>
      <c r="AM564" s="55">
        <f t="shared" ca="1" si="1239"/>
        <v>0</v>
      </c>
      <c r="AS564" s="98" t="str">
        <f>$E564&amp;"_"&amp;$A551&amp;"_"&amp;$B551</f>
        <v>溶接1_50100MY6 A000  _CBU</v>
      </c>
      <c r="AT564" s="98" t="str">
        <f t="shared" ref="AT564" si="1240">A555</f>
        <v>50100</v>
      </c>
      <c r="AU564" s="98" t="str">
        <f>A556</f>
        <v>MY6-A000</v>
      </c>
      <c r="AW564" s="148" t="str">
        <f>E564</f>
        <v>溶接1</v>
      </c>
      <c r="AX564" s="152">
        <f t="shared" ca="1" si="1236"/>
        <v>0</v>
      </c>
      <c r="AY564" s="152">
        <f t="shared" ca="1" si="1236"/>
        <v>0</v>
      </c>
      <c r="AZ564" s="152">
        <f t="shared" ca="1" si="1236"/>
        <v>0</v>
      </c>
      <c r="BA564" s="152">
        <f t="shared" ca="1" si="1236"/>
        <v>0</v>
      </c>
      <c r="BB564" s="152">
        <f t="shared" ca="1" si="1236"/>
        <v>0</v>
      </c>
      <c r="BC564" s="152">
        <f t="shared" ca="1" si="1236"/>
        <v>0</v>
      </c>
      <c r="BD564" s="152">
        <f t="shared" ca="1" si="1236"/>
        <v>0</v>
      </c>
      <c r="BE564" s="152">
        <f t="shared" ca="1" si="1236"/>
        <v>0</v>
      </c>
      <c r="BF564" s="152">
        <f t="shared" ca="1" si="1236"/>
        <v>0</v>
      </c>
      <c r="BG564" s="152">
        <f t="shared" ca="1" si="1236"/>
        <v>0</v>
      </c>
      <c r="BH564" s="152">
        <f t="shared" ca="1" si="1237"/>
        <v>0</v>
      </c>
      <c r="BI564" s="152">
        <f t="shared" ca="1" si="1237"/>
        <v>0</v>
      </c>
      <c r="BJ564" s="152">
        <f t="shared" ca="1" si="1237"/>
        <v>0</v>
      </c>
      <c r="BK564" s="152">
        <f t="shared" ca="1" si="1237"/>
        <v>0</v>
      </c>
      <c r="BL564" s="152">
        <f t="shared" ca="1" si="1237"/>
        <v>0</v>
      </c>
      <c r="BM564" s="152">
        <f t="shared" ca="1" si="1237"/>
        <v>0</v>
      </c>
      <c r="BN564" s="152">
        <f t="shared" ca="1" si="1237"/>
        <v>0</v>
      </c>
      <c r="BO564" s="152">
        <f t="shared" ca="1" si="1237"/>
        <v>0</v>
      </c>
      <c r="BP564" s="152">
        <f t="shared" ca="1" si="1237"/>
        <v>0</v>
      </c>
      <c r="BQ564" s="152">
        <f t="shared" ca="1" si="1237"/>
        <v>0</v>
      </c>
      <c r="BR564" s="152">
        <f t="shared" ca="1" si="1238"/>
        <v>0</v>
      </c>
      <c r="BS564" s="152">
        <f t="shared" ca="1" si="1238"/>
        <v>0</v>
      </c>
      <c r="BT564" s="152">
        <f t="shared" ca="1" si="1238"/>
        <v>0</v>
      </c>
      <c r="BU564" s="152">
        <f t="shared" ca="1" si="1238"/>
        <v>0</v>
      </c>
      <c r="BV564" s="152">
        <f t="shared" ca="1" si="1238"/>
        <v>0</v>
      </c>
      <c r="BW564" s="152">
        <f t="shared" ca="1" si="1238"/>
        <v>0</v>
      </c>
      <c r="BX564" s="152">
        <f t="shared" ca="1" si="1238"/>
        <v>0</v>
      </c>
      <c r="BY564" s="152">
        <f t="shared" ca="1" si="1238"/>
        <v>0</v>
      </c>
      <c r="BZ564" s="153">
        <f t="shared" ca="1" si="1238"/>
        <v>0</v>
      </c>
      <c r="CB564" s="145"/>
      <c r="CC564" s="38"/>
      <c r="CD564" s="38"/>
      <c r="CE564" s="146"/>
      <c r="CG564" s="433">
        <v>0</v>
      </c>
      <c r="CH564" s="434">
        <v>0</v>
      </c>
      <c r="CI564" s="434">
        <v>0</v>
      </c>
      <c r="CJ564" s="435">
        <v>0</v>
      </c>
    </row>
    <row r="565" spans="1:88" ht="15.5" thickBot="1" x14ac:dyDescent="0.4">
      <c r="A565" s="399">
        <f>COUNTIF(AT554:AT556,B565)</f>
        <v>0</v>
      </c>
      <c r="B565" s="309">
        <f>設定!$F$10</f>
        <v>0</v>
      </c>
      <c r="C565" s="309"/>
      <c r="D565" s="56"/>
      <c r="E565" s="2" t="str">
        <f t="shared" si="1233"/>
        <v>マルチ</v>
      </c>
      <c r="F565" s="57">
        <f t="shared" si="1233"/>
        <v>0</v>
      </c>
      <c r="G565" s="58">
        <f t="shared" si="1233"/>
        <v>280</v>
      </c>
      <c r="H565" s="56"/>
      <c r="I565" s="56"/>
      <c r="J565" s="59">
        <f t="shared" ca="1" si="1224"/>
        <v>0</v>
      </c>
      <c r="K565" s="59">
        <f t="shared" ref="K565:AM565" ca="1" si="1241">K556+K559+K562</f>
        <v>0</v>
      </c>
      <c r="L565" s="59">
        <f t="shared" ca="1" si="1241"/>
        <v>0</v>
      </c>
      <c r="M565" s="59">
        <f t="shared" ca="1" si="1241"/>
        <v>0</v>
      </c>
      <c r="N565" s="59">
        <f t="shared" ca="1" si="1241"/>
        <v>0</v>
      </c>
      <c r="O565" s="59">
        <f t="shared" ca="1" si="1241"/>
        <v>0</v>
      </c>
      <c r="P565" s="59">
        <f t="shared" ca="1" si="1241"/>
        <v>0</v>
      </c>
      <c r="Q565" s="59">
        <f t="shared" ca="1" si="1241"/>
        <v>0</v>
      </c>
      <c r="R565" s="59">
        <f t="shared" ca="1" si="1241"/>
        <v>0</v>
      </c>
      <c r="S565" s="59">
        <f t="shared" ca="1" si="1241"/>
        <v>0</v>
      </c>
      <c r="T565" s="59">
        <f t="shared" ca="1" si="1241"/>
        <v>0</v>
      </c>
      <c r="U565" s="59">
        <f t="shared" ca="1" si="1241"/>
        <v>0</v>
      </c>
      <c r="V565" s="59">
        <f t="shared" ca="1" si="1241"/>
        <v>0</v>
      </c>
      <c r="W565" s="59">
        <f t="shared" ca="1" si="1241"/>
        <v>0</v>
      </c>
      <c r="X565" s="59">
        <f t="shared" ca="1" si="1241"/>
        <v>0</v>
      </c>
      <c r="Y565" s="59">
        <f t="shared" ca="1" si="1241"/>
        <v>0</v>
      </c>
      <c r="Z565" s="59">
        <f t="shared" ca="1" si="1241"/>
        <v>0</v>
      </c>
      <c r="AA565" s="59">
        <f t="shared" ca="1" si="1241"/>
        <v>0</v>
      </c>
      <c r="AB565" s="59">
        <f t="shared" ca="1" si="1241"/>
        <v>0</v>
      </c>
      <c r="AC565" s="59">
        <f t="shared" ca="1" si="1241"/>
        <v>0</v>
      </c>
      <c r="AD565" s="59">
        <f t="shared" ca="1" si="1241"/>
        <v>0</v>
      </c>
      <c r="AE565" s="59">
        <f t="shared" ca="1" si="1241"/>
        <v>0</v>
      </c>
      <c r="AF565" s="59">
        <f t="shared" ca="1" si="1241"/>
        <v>0</v>
      </c>
      <c r="AG565" s="59">
        <f t="shared" ca="1" si="1241"/>
        <v>0</v>
      </c>
      <c r="AH565" s="59">
        <f t="shared" ca="1" si="1241"/>
        <v>0</v>
      </c>
      <c r="AI565" s="59">
        <f t="shared" ca="1" si="1241"/>
        <v>0</v>
      </c>
      <c r="AJ565" s="59">
        <f t="shared" ca="1" si="1241"/>
        <v>0</v>
      </c>
      <c r="AK565" s="59">
        <f t="shared" ca="1" si="1241"/>
        <v>0</v>
      </c>
      <c r="AL565" s="59">
        <f t="shared" ca="1" si="1241"/>
        <v>0</v>
      </c>
      <c r="AM565" s="60">
        <f t="shared" ca="1" si="1241"/>
        <v>0</v>
      </c>
      <c r="AS565" s="99" t="str">
        <f>$E565&amp;"_"&amp;$A551&amp;"_"&amp;$B551</f>
        <v>マルチ_50100MY6 A000  _CBU</v>
      </c>
      <c r="AT565" s="99" t="str">
        <f t="shared" ref="AT565" si="1242">A555</f>
        <v>50100</v>
      </c>
      <c r="AU565" s="99" t="str">
        <f>A556</f>
        <v>MY6-A000</v>
      </c>
      <c r="AW565" s="149" t="str">
        <f>E565</f>
        <v>マルチ</v>
      </c>
      <c r="AX565" s="154">
        <f t="shared" ca="1" si="1236"/>
        <v>0</v>
      </c>
      <c r="AY565" s="154">
        <f t="shared" ca="1" si="1236"/>
        <v>0</v>
      </c>
      <c r="AZ565" s="154">
        <f t="shared" ca="1" si="1236"/>
        <v>0</v>
      </c>
      <c r="BA565" s="154">
        <f t="shared" ca="1" si="1236"/>
        <v>0</v>
      </c>
      <c r="BB565" s="154">
        <f t="shared" ca="1" si="1236"/>
        <v>0</v>
      </c>
      <c r="BC565" s="154">
        <f t="shared" ca="1" si="1236"/>
        <v>0</v>
      </c>
      <c r="BD565" s="154">
        <f t="shared" ca="1" si="1236"/>
        <v>0</v>
      </c>
      <c r="BE565" s="154">
        <f t="shared" ca="1" si="1236"/>
        <v>0</v>
      </c>
      <c r="BF565" s="154">
        <f t="shared" ca="1" si="1236"/>
        <v>0</v>
      </c>
      <c r="BG565" s="154">
        <f t="shared" ca="1" si="1236"/>
        <v>0</v>
      </c>
      <c r="BH565" s="154">
        <f t="shared" ca="1" si="1237"/>
        <v>0</v>
      </c>
      <c r="BI565" s="154">
        <f t="shared" ca="1" si="1237"/>
        <v>0</v>
      </c>
      <c r="BJ565" s="154">
        <f t="shared" ca="1" si="1237"/>
        <v>0</v>
      </c>
      <c r="BK565" s="154">
        <f t="shared" ca="1" si="1237"/>
        <v>0</v>
      </c>
      <c r="BL565" s="154">
        <f t="shared" ca="1" si="1237"/>
        <v>0</v>
      </c>
      <c r="BM565" s="154">
        <f t="shared" ca="1" si="1237"/>
        <v>0</v>
      </c>
      <c r="BN565" s="154">
        <f t="shared" ca="1" si="1237"/>
        <v>0</v>
      </c>
      <c r="BO565" s="154">
        <f t="shared" ca="1" si="1237"/>
        <v>0</v>
      </c>
      <c r="BP565" s="154">
        <f t="shared" ca="1" si="1237"/>
        <v>0</v>
      </c>
      <c r="BQ565" s="154">
        <f t="shared" ca="1" si="1237"/>
        <v>0</v>
      </c>
      <c r="BR565" s="154">
        <f t="shared" ca="1" si="1238"/>
        <v>0</v>
      </c>
      <c r="BS565" s="154">
        <f t="shared" ca="1" si="1238"/>
        <v>0</v>
      </c>
      <c r="BT565" s="154">
        <f t="shared" ca="1" si="1238"/>
        <v>0</v>
      </c>
      <c r="BU565" s="154">
        <f t="shared" ca="1" si="1238"/>
        <v>0</v>
      </c>
      <c r="BV565" s="154">
        <f t="shared" ca="1" si="1238"/>
        <v>0</v>
      </c>
      <c r="BW565" s="154">
        <f t="shared" ca="1" si="1238"/>
        <v>0</v>
      </c>
      <c r="BX565" s="154">
        <f t="shared" ca="1" si="1238"/>
        <v>0</v>
      </c>
      <c r="BY565" s="154">
        <f t="shared" ca="1" si="1238"/>
        <v>0</v>
      </c>
      <c r="BZ565" s="155">
        <f t="shared" ca="1" si="1238"/>
        <v>0</v>
      </c>
      <c r="CB565" s="422"/>
      <c r="CC565" s="423"/>
      <c r="CD565" s="423"/>
      <c r="CE565" s="424"/>
      <c r="CG565" s="436">
        <v>0</v>
      </c>
      <c r="CH565" s="437">
        <v>0</v>
      </c>
      <c r="CI565" s="437">
        <v>0</v>
      </c>
      <c r="CJ565" s="438">
        <v>0</v>
      </c>
    </row>
    <row r="566" spans="1:88" x14ac:dyDescent="0.35">
      <c r="A566" s="46" t="s">
        <v>2200</v>
      </c>
      <c r="B566" s="47" t="s">
        <v>2081</v>
      </c>
      <c r="C566" s="101"/>
      <c r="D566" s="128"/>
      <c r="E566" s="129"/>
      <c r="F566" s="129" t="s">
        <v>2130</v>
      </c>
      <c r="G566" s="300" t="s">
        <v>2205</v>
      </c>
      <c r="H566" s="131"/>
      <c r="I566" s="132">
        <f>SUM(K566:N566)</f>
        <v>140</v>
      </c>
      <c r="J566" s="132">
        <f>SUM(O566:AM566)</f>
        <v>0</v>
      </c>
      <c r="K566" s="439">
        <f>CB566</f>
        <v>70</v>
      </c>
      <c r="L566" s="439">
        <f t="shared" ref="L566:L567" si="1243">CC566</f>
        <v>70</v>
      </c>
      <c r="M566" s="439">
        <f t="shared" ref="M566:M567" si="1244">CD566</f>
        <v>0</v>
      </c>
      <c r="N566" s="439">
        <f t="shared" ref="N566:N567" si="1245">CE566</f>
        <v>0</v>
      </c>
      <c r="O566" s="271">
        <f>O581</f>
        <v>0</v>
      </c>
      <c r="P566" s="271">
        <f t="shared" ref="P566:AM566" si="1246">P581</f>
        <v>0</v>
      </c>
      <c r="Q566" s="271">
        <f t="shared" si="1246"/>
        <v>0</v>
      </c>
      <c r="R566" s="271">
        <f t="shared" si="1246"/>
        <v>0</v>
      </c>
      <c r="S566" s="271">
        <f t="shared" si="1246"/>
        <v>0</v>
      </c>
      <c r="T566" s="271">
        <f t="shared" si="1246"/>
        <v>0</v>
      </c>
      <c r="U566" s="271">
        <f t="shared" si="1246"/>
        <v>0</v>
      </c>
      <c r="V566" s="271">
        <f t="shared" si="1246"/>
        <v>0</v>
      </c>
      <c r="W566" s="271">
        <f t="shared" si="1246"/>
        <v>0</v>
      </c>
      <c r="X566" s="271">
        <f t="shared" si="1246"/>
        <v>0</v>
      </c>
      <c r="Y566" s="271">
        <f t="shared" si="1246"/>
        <v>0</v>
      </c>
      <c r="Z566" s="271">
        <f t="shared" si="1246"/>
        <v>0</v>
      </c>
      <c r="AA566" s="271">
        <f t="shared" si="1246"/>
        <v>0</v>
      </c>
      <c r="AB566" s="271">
        <f t="shared" si="1246"/>
        <v>0</v>
      </c>
      <c r="AC566" s="271">
        <f t="shared" si="1246"/>
        <v>0</v>
      </c>
      <c r="AD566" s="271">
        <f t="shared" si="1246"/>
        <v>0</v>
      </c>
      <c r="AE566" s="271">
        <f t="shared" si="1246"/>
        <v>0</v>
      </c>
      <c r="AF566" s="271">
        <f t="shared" si="1246"/>
        <v>0</v>
      </c>
      <c r="AG566" s="271">
        <f t="shared" si="1246"/>
        <v>0</v>
      </c>
      <c r="AH566" s="271">
        <f t="shared" si="1246"/>
        <v>0</v>
      </c>
      <c r="AI566" s="271">
        <f t="shared" si="1246"/>
        <v>0</v>
      </c>
      <c r="AJ566" s="271">
        <f t="shared" si="1246"/>
        <v>0</v>
      </c>
      <c r="AK566" s="271">
        <f t="shared" si="1246"/>
        <v>0</v>
      </c>
      <c r="AL566" s="271">
        <f t="shared" si="1246"/>
        <v>0</v>
      </c>
      <c r="AM566" s="272">
        <f t="shared" si="1246"/>
        <v>0</v>
      </c>
      <c r="AN566" s="275" t="s">
        <v>2198</v>
      </c>
      <c r="AS566" s="2" t="str">
        <f>$A566&amp;"_"&amp;$B566</f>
        <v>FRONTMY6 L000  _CBU</v>
      </c>
      <c r="AT566" s="96"/>
      <c r="AU566" s="63"/>
      <c r="AW566" s="142"/>
      <c r="AX566" s="143"/>
      <c r="AY566" s="143"/>
      <c r="AZ566" s="143"/>
      <c r="BA566" s="143"/>
      <c r="BB566" s="143"/>
      <c r="BC566" s="143"/>
      <c r="BD566" s="143"/>
      <c r="BE566" s="143"/>
      <c r="BF566" s="143"/>
      <c r="BG566" s="143"/>
      <c r="BH566" s="143"/>
      <c r="BI566" s="143"/>
      <c r="BJ566" s="143"/>
      <c r="BK566" s="143"/>
      <c r="BL566" s="143"/>
      <c r="BM566" s="143"/>
      <c r="BN566" s="143"/>
      <c r="BO566" s="143"/>
      <c r="BP566" s="143"/>
      <c r="BQ566" s="143"/>
      <c r="BR566" s="143"/>
      <c r="BS566" s="143"/>
      <c r="BT566" s="143"/>
      <c r="BU566" s="143"/>
      <c r="BV566" s="143"/>
      <c r="BW566" s="143"/>
      <c r="BX566" s="143"/>
      <c r="BY566" s="143"/>
      <c r="BZ566" s="144"/>
      <c r="CB566" s="425">
        <f t="shared" ref="CB566:CB567" si="1247">CG566</f>
        <v>70</v>
      </c>
      <c r="CC566" s="271">
        <f t="shared" ref="CC566:CC567" si="1248">CH566</f>
        <v>70</v>
      </c>
      <c r="CD566" s="271">
        <f t="shared" ref="CD566:CD567" si="1249">CI566</f>
        <v>0</v>
      </c>
      <c r="CE566" s="272">
        <f t="shared" ref="CE566:CE567" si="1250">CJ566</f>
        <v>0</v>
      </c>
      <c r="CG566" s="418">
        <v>70</v>
      </c>
      <c r="CH566" s="416">
        <v>70</v>
      </c>
      <c r="CI566" s="416">
        <v>0</v>
      </c>
      <c r="CJ566" s="419">
        <v>0</v>
      </c>
    </row>
    <row r="567" spans="1:88" x14ac:dyDescent="0.35">
      <c r="A567" s="119"/>
      <c r="B567" s="6"/>
      <c r="C567" s="120"/>
      <c r="D567" s="134"/>
      <c r="E567" s="135"/>
      <c r="F567" s="135"/>
      <c r="G567" s="136" t="str">
        <f>IF(B566="CKD","","SP")</f>
        <v>SP</v>
      </c>
      <c r="H567" s="137"/>
      <c r="I567" s="138">
        <f>SUM(K567:N567)</f>
        <v>0</v>
      </c>
      <c r="J567" s="138">
        <f>SUM(O567:AM567)</f>
        <v>0</v>
      </c>
      <c r="K567" s="440">
        <f t="shared" ref="K567" si="1251">CB567</f>
        <v>0</v>
      </c>
      <c r="L567" s="440">
        <f t="shared" si="1243"/>
        <v>0</v>
      </c>
      <c r="M567" s="440">
        <f t="shared" si="1244"/>
        <v>0</v>
      </c>
      <c r="N567" s="440">
        <f t="shared" si="1245"/>
        <v>0</v>
      </c>
      <c r="O567" s="273">
        <f t="shared" ref="O567:AM567" si="1252">O582</f>
        <v>0</v>
      </c>
      <c r="P567" s="273">
        <f t="shared" si="1252"/>
        <v>0</v>
      </c>
      <c r="Q567" s="273">
        <f t="shared" si="1252"/>
        <v>0</v>
      </c>
      <c r="R567" s="273">
        <f t="shared" si="1252"/>
        <v>0</v>
      </c>
      <c r="S567" s="273">
        <f t="shared" si="1252"/>
        <v>0</v>
      </c>
      <c r="T567" s="273">
        <f t="shared" si="1252"/>
        <v>0</v>
      </c>
      <c r="U567" s="273">
        <f t="shared" si="1252"/>
        <v>0</v>
      </c>
      <c r="V567" s="273">
        <f t="shared" si="1252"/>
        <v>0</v>
      </c>
      <c r="W567" s="273">
        <f t="shared" si="1252"/>
        <v>0</v>
      </c>
      <c r="X567" s="273">
        <f t="shared" si="1252"/>
        <v>0</v>
      </c>
      <c r="Y567" s="273">
        <f t="shared" si="1252"/>
        <v>0</v>
      </c>
      <c r="Z567" s="273">
        <f t="shared" si="1252"/>
        <v>0</v>
      </c>
      <c r="AA567" s="273">
        <f t="shared" si="1252"/>
        <v>0</v>
      </c>
      <c r="AB567" s="273">
        <f t="shared" si="1252"/>
        <v>0</v>
      </c>
      <c r="AC567" s="273">
        <f t="shared" si="1252"/>
        <v>0</v>
      </c>
      <c r="AD567" s="273">
        <f t="shared" si="1252"/>
        <v>0</v>
      </c>
      <c r="AE567" s="273">
        <f t="shared" si="1252"/>
        <v>0</v>
      </c>
      <c r="AF567" s="273">
        <f t="shared" si="1252"/>
        <v>0</v>
      </c>
      <c r="AG567" s="273">
        <f t="shared" si="1252"/>
        <v>0</v>
      </c>
      <c r="AH567" s="273">
        <f t="shared" si="1252"/>
        <v>0</v>
      </c>
      <c r="AI567" s="273">
        <f t="shared" si="1252"/>
        <v>0</v>
      </c>
      <c r="AJ567" s="273">
        <f t="shared" si="1252"/>
        <v>0</v>
      </c>
      <c r="AK567" s="273">
        <f t="shared" si="1252"/>
        <v>0</v>
      </c>
      <c r="AL567" s="273">
        <f t="shared" si="1252"/>
        <v>0</v>
      </c>
      <c r="AM567" s="274">
        <f t="shared" si="1252"/>
        <v>0</v>
      </c>
      <c r="AN567" s="275" t="s">
        <v>2198</v>
      </c>
      <c r="AS567" s="2" t="str">
        <f>IF($B566="CKD",0,$A566&amp;"_"&amp;"SP")</f>
        <v>FRONTMY6 L000  _SP</v>
      </c>
      <c r="AT567" s="38"/>
      <c r="AU567" s="62"/>
      <c r="AW567" s="145"/>
      <c r="AX567" s="38"/>
      <c r="AY567" s="38"/>
      <c r="AZ567" s="38"/>
      <c r="BA567" s="38"/>
      <c r="BB567" s="38"/>
      <c r="BC567" s="38"/>
      <c r="BD567" s="38"/>
      <c r="BE567" s="38"/>
      <c r="BF567" s="38"/>
      <c r="BG567" s="38"/>
      <c r="BH567" s="38"/>
      <c r="BI567" s="38"/>
      <c r="BJ567" s="38"/>
      <c r="BK567" s="38"/>
      <c r="BL567" s="38"/>
      <c r="BM567" s="38"/>
      <c r="BN567" s="38"/>
      <c r="BO567" s="38"/>
      <c r="BP567" s="38"/>
      <c r="BQ567" s="38"/>
      <c r="BR567" s="38"/>
      <c r="BS567" s="38"/>
      <c r="BT567" s="38"/>
      <c r="BU567" s="38"/>
      <c r="BV567" s="38"/>
      <c r="BW567" s="38"/>
      <c r="BX567" s="38"/>
      <c r="BY567" s="38"/>
      <c r="BZ567" s="146"/>
      <c r="CB567" s="426">
        <f t="shared" si="1247"/>
        <v>0</v>
      </c>
      <c r="CC567" s="273">
        <f t="shared" si="1248"/>
        <v>0</v>
      </c>
      <c r="CD567" s="273">
        <f t="shared" si="1249"/>
        <v>0</v>
      </c>
      <c r="CE567" s="274">
        <f t="shared" si="1250"/>
        <v>0</v>
      </c>
      <c r="CG567" s="420">
        <v>0</v>
      </c>
      <c r="CH567" s="417">
        <v>0</v>
      </c>
      <c r="CI567" s="417">
        <v>0</v>
      </c>
      <c r="CJ567" s="421">
        <v>0</v>
      </c>
    </row>
    <row r="568" spans="1:88" x14ac:dyDescent="0.35">
      <c r="A568" s="119"/>
      <c r="B568" s="6"/>
      <c r="C568" s="120"/>
      <c r="D568" s="121"/>
      <c r="E568" s="115"/>
      <c r="F568" s="115"/>
      <c r="G568" s="116" t="s">
        <v>2131</v>
      </c>
      <c r="H568" s="117"/>
      <c r="I568" s="113">
        <f>SUM(K568:N568)</f>
        <v>140</v>
      </c>
      <c r="J568" s="126">
        <f>SUM(O568:AM568)</f>
        <v>0</v>
      </c>
      <c r="K568" s="113">
        <f t="shared" ref="K568:AM568" si="1253">SUM(K566:K567)</f>
        <v>70</v>
      </c>
      <c r="L568" s="113">
        <f t="shared" si="1253"/>
        <v>70</v>
      </c>
      <c r="M568" s="113">
        <f t="shared" si="1253"/>
        <v>0</v>
      </c>
      <c r="N568" s="113">
        <f t="shared" si="1253"/>
        <v>0</v>
      </c>
      <c r="O568" s="122">
        <f t="shared" si="1253"/>
        <v>0</v>
      </c>
      <c r="P568" s="113">
        <f t="shared" si="1253"/>
        <v>0</v>
      </c>
      <c r="Q568" s="113">
        <f t="shared" si="1253"/>
        <v>0</v>
      </c>
      <c r="R568" s="113">
        <f t="shared" si="1253"/>
        <v>0</v>
      </c>
      <c r="S568" s="113">
        <f t="shared" si="1253"/>
        <v>0</v>
      </c>
      <c r="T568" s="113">
        <f t="shared" si="1253"/>
        <v>0</v>
      </c>
      <c r="U568" s="113">
        <f t="shared" si="1253"/>
        <v>0</v>
      </c>
      <c r="V568" s="113">
        <f t="shared" si="1253"/>
        <v>0</v>
      </c>
      <c r="W568" s="113">
        <f t="shared" si="1253"/>
        <v>0</v>
      </c>
      <c r="X568" s="113">
        <f t="shared" si="1253"/>
        <v>0</v>
      </c>
      <c r="Y568" s="113">
        <f t="shared" si="1253"/>
        <v>0</v>
      </c>
      <c r="Z568" s="113">
        <f t="shared" si="1253"/>
        <v>0</v>
      </c>
      <c r="AA568" s="113">
        <f t="shared" si="1253"/>
        <v>0</v>
      </c>
      <c r="AB568" s="113">
        <f t="shared" si="1253"/>
        <v>0</v>
      </c>
      <c r="AC568" s="113">
        <f t="shared" si="1253"/>
        <v>0</v>
      </c>
      <c r="AD568" s="113">
        <f t="shared" si="1253"/>
        <v>0</v>
      </c>
      <c r="AE568" s="113">
        <f t="shared" si="1253"/>
        <v>0</v>
      </c>
      <c r="AF568" s="113">
        <f t="shared" si="1253"/>
        <v>0</v>
      </c>
      <c r="AG568" s="113">
        <f t="shared" si="1253"/>
        <v>0</v>
      </c>
      <c r="AH568" s="113">
        <f t="shared" si="1253"/>
        <v>0</v>
      </c>
      <c r="AI568" s="113">
        <f t="shared" si="1253"/>
        <v>0</v>
      </c>
      <c r="AJ568" s="113">
        <f t="shared" si="1253"/>
        <v>0</v>
      </c>
      <c r="AK568" s="113">
        <f t="shared" si="1253"/>
        <v>0</v>
      </c>
      <c r="AL568" s="113">
        <f t="shared" si="1253"/>
        <v>0</v>
      </c>
      <c r="AM568" s="118">
        <f t="shared" si="1253"/>
        <v>0</v>
      </c>
      <c r="AS568" s="61"/>
      <c r="AT568" s="38"/>
      <c r="AU568" s="62"/>
      <c r="AW568" s="145"/>
      <c r="AX568" s="38"/>
      <c r="AY568" s="38"/>
      <c r="AZ568" s="38"/>
      <c r="BA568" s="38"/>
      <c r="BB568" s="38"/>
      <c r="BC568" s="38"/>
      <c r="BD568" s="38"/>
      <c r="BE568" s="38"/>
      <c r="BF568" s="38"/>
      <c r="BG568" s="38"/>
      <c r="BH568" s="38"/>
      <c r="BI568" s="38"/>
      <c r="BJ568" s="38"/>
      <c r="BK568" s="38"/>
      <c r="BL568" s="38"/>
      <c r="BM568" s="38"/>
      <c r="BN568" s="38"/>
      <c r="BO568" s="38"/>
      <c r="BP568" s="38"/>
      <c r="BQ568" s="38"/>
      <c r="BR568" s="38"/>
      <c r="BS568" s="38"/>
      <c r="BT568" s="38"/>
      <c r="BU568" s="38"/>
      <c r="BV568" s="38"/>
      <c r="BW568" s="38"/>
      <c r="BX568" s="38"/>
      <c r="BY568" s="38"/>
      <c r="BZ568" s="146"/>
      <c r="CB568" s="145"/>
      <c r="CC568" s="38"/>
      <c r="CD568" s="38"/>
      <c r="CE568" s="146"/>
      <c r="CG568" s="433">
        <v>70</v>
      </c>
      <c r="CH568" s="434">
        <v>70</v>
      </c>
      <c r="CI568" s="434">
        <v>0</v>
      </c>
      <c r="CJ568" s="435">
        <v>0</v>
      </c>
    </row>
    <row r="569" spans="1:88" x14ac:dyDescent="0.35">
      <c r="A569" s="48" t="s">
        <v>2088</v>
      </c>
      <c r="B569" s="6"/>
      <c r="C569" s="6"/>
      <c r="D569" s="22" t="s">
        <v>2058</v>
      </c>
      <c r="E569" s="304" t="s">
        <v>20</v>
      </c>
      <c r="F569" s="42"/>
      <c r="G569" s="25">
        <v>280</v>
      </c>
      <c r="H569" s="21" t="s">
        <v>2067</v>
      </c>
      <c r="I569" s="26">
        <v>5</v>
      </c>
      <c r="J569" s="24">
        <f t="shared" ref="J569:J571" ca="1" si="1254">SUM(K569:AM569)</f>
        <v>0</v>
      </c>
      <c r="K569" s="24">
        <f t="shared" ref="K569:AM569" ca="1" si="1255">IF(AND($H569="優先L",$I569&gt;0),OFFSET(K568,0,$I569),0)</f>
        <v>0</v>
      </c>
      <c r="L569" s="24">
        <f t="shared" ca="1" si="1255"/>
        <v>0</v>
      </c>
      <c r="M569" s="24">
        <f t="shared" ca="1" si="1255"/>
        <v>0</v>
      </c>
      <c r="N569" s="24">
        <f t="shared" ca="1" si="1255"/>
        <v>0</v>
      </c>
      <c r="O569" s="24">
        <f t="shared" ca="1" si="1255"/>
        <v>0</v>
      </c>
      <c r="P569" s="24">
        <f t="shared" ca="1" si="1255"/>
        <v>0</v>
      </c>
      <c r="Q569" s="24">
        <f t="shared" ca="1" si="1255"/>
        <v>0</v>
      </c>
      <c r="R569" s="24">
        <f t="shared" ca="1" si="1255"/>
        <v>0</v>
      </c>
      <c r="S569" s="24">
        <f t="shared" ca="1" si="1255"/>
        <v>0</v>
      </c>
      <c r="T569" s="24">
        <f t="shared" ca="1" si="1255"/>
        <v>0</v>
      </c>
      <c r="U569" s="24">
        <f t="shared" ca="1" si="1255"/>
        <v>0</v>
      </c>
      <c r="V569" s="24">
        <f t="shared" ca="1" si="1255"/>
        <v>0</v>
      </c>
      <c r="W569" s="24">
        <f t="shared" ca="1" si="1255"/>
        <v>0</v>
      </c>
      <c r="X569" s="24">
        <f t="shared" ca="1" si="1255"/>
        <v>0</v>
      </c>
      <c r="Y569" s="24">
        <f t="shared" ca="1" si="1255"/>
        <v>0</v>
      </c>
      <c r="Z569" s="24">
        <f t="shared" ca="1" si="1255"/>
        <v>0</v>
      </c>
      <c r="AA569" s="24">
        <f t="shared" ca="1" si="1255"/>
        <v>0</v>
      </c>
      <c r="AB569" s="24">
        <f t="shared" ca="1" si="1255"/>
        <v>0</v>
      </c>
      <c r="AC569" s="24">
        <f t="shared" ca="1" si="1255"/>
        <v>0</v>
      </c>
      <c r="AD569" s="24">
        <f t="shared" ca="1" si="1255"/>
        <v>0</v>
      </c>
      <c r="AE569" s="24">
        <f t="shared" ca="1" si="1255"/>
        <v>0</v>
      </c>
      <c r="AF569" s="24">
        <f t="shared" ca="1" si="1255"/>
        <v>0</v>
      </c>
      <c r="AG569" s="24">
        <f t="shared" ca="1" si="1255"/>
        <v>0</v>
      </c>
      <c r="AH569" s="24">
        <f t="shared" ca="1" si="1255"/>
        <v>0</v>
      </c>
      <c r="AI569" s="24">
        <f t="shared" ca="1" si="1255"/>
        <v>0</v>
      </c>
      <c r="AJ569" s="24">
        <f t="shared" ca="1" si="1255"/>
        <v>0</v>
      </c>
      <c r="AK569" s="24">
        <f t="shared" ca="1" si="1255"/>
        <v>0</v>
      </c>
      <c r="AL569" s="24">
        <f t="shared" ca="1" si="1255"/>
        <v>0</v>
      </c>
      <c r="AM569" s="49">
        <f t="shared" ca="1" si="1255"/>
        <v>0</v>
      </c>
      <c r="AS569" s="61"/>
      <c r="AT569" s="5" t="str">
        <f t="shared" ref="AT569:AT631" si="1256">IF(G569&gt;0,E569,"")</f>
        <v>MC</v>
      </c>
      <c r="AU569" s="62"/>
      <c r="AW569" s="145"/>
      <c r="AX569" s="38"/>
      <c r="AY569" s="38"/>
      <c r="AZ569" s="38"/>
      <c r="BA569" s="38"/>
      <c r="BB569" s="38"/>
      <c r="BC569" s="38"/>
      <c r="BD569" s="38"/>
      <c r="BE569" s="38"/>
      <c r="BF569" s="38"/>
      <c r="BG569" s="38"/>
      <c r="BH569" s="38"/>
      <c r="BI569" s="38"/>
      <c r="BJ569" s="38"/>
      <c r="BK569" s="38"/>
      <c r="BL569" s="38"/>
      <c r="BM569" s="38"/>
      <c r="BN569" s="38"/>
      <c r="BO569" s="38"/>
      <c r="BP569" s="38"/>
      <c r="BQ569" s="38"/>
      <c r="BR569" s="38"/>
      <c r="BS569" s="38"/>
      <c r="BT569" s="38"/>
      <c r="BU569" s="38"/>
      <c r="BV569" s="38"/>
      <c r="BW569" s="38"/>
      <c r="BX569" s="38"/>
      <c r="BY569" s="38"/>
      <c r="BZ569" s="146"/>
      <c r="CB569" s="145"/>
      <c r="CC569" s="38"/>
      <c r="CD569" s="38"/>
      <c r="CE569" s="146"/>
      <c r="CG569" s="433">
        <v>0</v>
      </c>
      <c r="CH569" s="434">
        <v>0</v>
      </c>
      <c r="CI569" s="434">
        <v>0</v>
      </c>
      <c r="CJ569" s="435">
        <v>0</v>
      </c>
    </row>
    <row r="570" spans="1:88" x14ac:dyDescent="0.35">
      <c r="A570" s="50" t="str">
        <f>MID(A566,1,5)</f>
        <v>FRONT</v>
      </c>
      <c r="B570" s="6"/>
      <c r="C570" s="6"/>
      <c r="D570" s="6"/>
      <c r="E570" s="304" t="s">
        <v>78</v>
      </c>
      <c r="F570" s="42"/>
      <c r="G570" s="25">
        <v>280</v>
      </c>
      <c r="H570" s="21" t="s">
        <v>2052</v>
      </c>
      <c r="I570" s="26">
        <v>5</v>
      </c>
      <c r="J570" s="24">
        <f t="shared" ca="1" si="1254"/>
        <v>0</v>
      </c>
      <c r="K570" s="24">
        <f t="shared" ref="K570:AM570" ca="1" si="1257">IF(AND($H570="優先L",$I570&gt;0),OFFSET(K568,0,$I570),0)</f>
        <v>0</v>
      </c>
      <c r="L570" s="24">
        <f t="shared" ca="1" si="1257"/>
        <v>0</v>
      </c>
      <c r="M570" s="24">
        <f t="shared" ca="1" si="1257"/>
        <v>0</v>
      </c>
      <c r="N570" s="24">
        <f t="shared" ca="1" si="1257"/>
        <v>0</v>
      </c>
      <c r="O570" s="24">
        <f t="shared" ca="1" si="1257"/>
        <v>0</v>
      </c>
      <c r="P570" s="24">
        <f t="shared" ca="1" si="1257"/>
        <v>0</v>
      </c>
      <c r="Q570" s="24">
        <f t="shared" ca="1" si="1257"/>
        <v>0</v>
      </c>
      <c r="R570" s="24">
        <f t="shared" ca="1" si="1257"/>
        <v>0</v>
      </c>
      <c r="S570" s="24">
        <f t="shared" ca="1" si="1257"/>
        <v>0</v>
      </c>
      <c r="T570" s="24">
        <f t="shared" ca="1" si="1257"/>
        <v>0</v>
      </c>
      <c r="U570" s="24">
        <f t="shared" ca="1" si="1257"/>
        <v>0</v>
      </c>
      <c r="V570" s="24">
        <f t="shared" ca="1" si="1257"/>
        <v>0</v>
      </c>
      <c r="W570" s="24">
        <f t="shared" ca="1" si="1257"/>
        <v>0</v>
      </c>
      <c r="X570" s="24">
        <f t="shared" ca="1" si="1257"/>
        <v>0</v>
      </c>
      <c r="Y570" s="24">
        <f t="shared" ca="1" si="1257"/>
        <v>0</v>
      </c>
      <c r="Z570" s="24">
        <f t="shared" ca="1" si="1257"/>
        <v>0</v>
      </c>
      <c r="AA570" s="24">
        <f t="shared" ca="1" si="1257"/>
        <v>0</v>
      </c>
      <c r="AB570" s="24">
        <f t="shared" ca="1" si="1257"/>
        <v>0</v>
      </c>
      <c r="AC570" s="24">
        <f t="shared" ca="1" si="1257"/>
        <v>0</v>
      </c>
      <c r="AD570" s="24">
        <f t="shared" ca="1" si="1257"/>
        <v>0</v>
      </c>
      <c r="AE570" s="24">
        <f t="shared" ca="1" si="1257"/>
        <v>0</v>
      </c>
      <c r="AF570" s="24">
        <f t="shared" ca="1" si="1257"/>
        <v>0</v>
      </c>
      <c r="AG570" s="24">
        <f t="shared" ca="1" si="1257"/>
        <v>0</v>
      </c>
      <c r="AH570" s="24">
        <f t="shared" ca="1" si="1257"/>
        <v>0</v>
      </c>
      <c r="AI570" s="24">
        <f t="shared" ca="1" si="1257"/>
        <v>0</v>
      </c>
      <c r="AJ570" s="24">
        <f t="shared" ca="1" si="1257"/>
        <v>0</v>
      </c>
      <c r="AK570" s="24">
        <f t="shared" ca="1" si="1257"/>
        <v>0</v>
      </c>
      <c r="AL570" s="24">
        <f t="shared" ca="1" si="1257"/>
        <v>0</v>
      </c>
      <c r="AM570" s="49">
        <f t="shared" ca="1" si="1257"/>
        <v>0</v>
      </c>
      <c r="AS570" s="61"/>
      <c r="AT570" s="6" t="str">
        <f t="shared" si="1256"/>
        <v>溶接1</v>
      </c>
      <c r="AU570" s="62"/>
      <c r="AW570" s="145"/>
      <c r="AX570" s="38"/>
      <c r="AY570" s="38"/>
      <c r="AZ570" s="38"/>
      <c r="BA570" s="38"/>
      <c r="BB570" s="38"/>
      <c r="BC570" s="38"/>
      <c r="BD570" s="38"/>
      <c r="BE570" s="38"/>
      <c r="BF570" s="38"/>
      <c r="BG570" s="38"/>
      <c r="BH570" s="38"/>
      <c r="BI570" s="38"/>
      <c r="BJ570" s="38"/>
      <c r="BK570" s="38"/>
      <c r="BL570" s="38"/>
      <c r="BM570" s="38"/>
      <c r="BN570" s="38"/>
      <c r="BO570" s="38"/>
      <c r="BP570" s="38"/>
      <c r="BQ570" s="38"/>
      <c r="BR570" s="38"/>
      <c r="BS570" s="38"/>
      <c r="BT570" s="38"/>
      <c r="BU570" s="38"/>
      <c r="BV570" s="38"/>
      <c r="BW570" s="38"/>
      <c r="BX570" s="38"/>
      <c r="BY570" s="38"/>
      <c r="BZ570" s="146"/>
      <c r="CB570" s="145"/>
      <c r="CC570" s="38"/>
      <c r="CD570" s="38"/>
      <c r="CE570" s="146"/>
      <c r="CG570" s="433">
        <v>0</v>
      </c>
      <c r="CH570" s="434">
        <v>0</v>
      </c>
      <c r="CI570" s="434">
        <v>0</v>
      </c>
      <c r="CJ570" s="435">
        <v>0</v>
      </c>
    </row>
    <row r="571" spans="1:88" x14ac:dyDescent="0.35">
      <c r="A571" s="50" t="str">
        <f>MID(A566,6,3)&amp;"-"&amp;MID(A566,10,4)</f>
        <v>MY6-L000</v>
      </c>
      <c r="B571" s="6"/>
      <c r="C571" s="6"/>
      <c r="D571" s="7"/>
      <c r="E571" s="304" t="s">
        <v>79</v>
      </c>
      <c r="F571" s="42"/>
      <c r="G571" s="25">
        <v>280</v>
      </c>
      <c r="H571" s="21" t="s">
        <v>2067</v>
      </c>
      <c r="I571" s="26">
        <v>5</v>
      </c>
      <c r="J571" s="24">
        <f t="shared" ca="1" si="1254"/>
        <v>0</v>
      </c>
      <c r="K571" s="24">
        <f t="shared" ref="K571:AM571" ca="1" si="1258">IF(AND($H571="優先L",$I571&gt;0),OFFSET(K568,0,$I571),0)</f>
        <v>0</v>
      </c>
      <c r="L571" s="24">
        <f t="shared" ca="1" si="1258"/>
        <v>0</v>
      </c>
      <c r="M571" s="24">
        <f t="shared" ca="1" si="1258"/>
        <v>0</v>
      </c>
      <c r="N571" s="24">
        <f t="shared" ca="1" si="1258"/>
        <v>0</v>
      </c>
      <c r="O571" s="24">
        <f t="shared" ca="1" si="1258"/>
        <v>0</v>
      </c>
      <c r="P571" s="24">
        <f t="shared" ca="1" si="1258"/>
        <v>0</v>
      </c>
      <c r="Q571" s="24">
        <f t="shared" ca="1" si="1258"/>
        <v>0</v>
      </c>
      <c r="R571" s="24">
        <f t="shared" ca="1" si="1258"/>
        <v>0</v>
      </c>
      <c r="S571" s="24">
        <f t="shared" ca="1" si="1258"/>
        <v>0</v>
      </c>
      <c r="T571" s="24">
        <f t="shared" ca="1" si="1258"/>
        <v>0</v>
      </c>
      <c r="U571" s="24">
        <f t="shared" ca="1" si="1258"/>
        <v>0</v>
      </c>
      <c r="V571" s="24">
        <f t="shared" ca="1" si="1258"/>
        <v>0</v>
      </c>
      <c r="W571" s="24">
        <f t="shared" ca="1" si="1258"/>
        <v>0</v>
      </c>
      <c r="X571" s="24">
        <f t="shared" ca="1" si="1258"/>
        <v>0</v>
      </c>
      <c r="Y571" s="24">
        <f t="shared" ca="1" si="1258"/>
        <v>0</v>
      </c>
      <c r="Z571" s="24">
        <f t="shared" ca="1" si="1258"/>
        <v>0</v>
      </c>
      <c r="AA571" s="24">
        <f t="shared" ca="1" si="1258"/>
        <v>0</v>
      </c>
      <c r="AB571" s="24">
        <f t="shared" ca="1" si="1258"/>
        <v>0</v>
      </c>
      <c r="AC571" s="24">
        <f t="shared" ca="1" si="1258"/>
        <v>0</v>
      </c>
      <c r="AD571" s="24">
        <f t="shared" ca="1" si="1258"/>
        <v>0</v>
      </c>
      <c r="AE571" s="24">
        <f t="shared" ca="1" si="1258"/>
        <v>0</v>
      </c>
      <c r="AF571" s="24">
        <f t="shared" ca="1" si="1258"/>
        <v>0</v>
      </c>
      <c r="AG571" s="24">
        <f t="shared" ca="1" si="1258"/>
        <v>0</v>
      </c>
      <c r="AH571" s="24">
        <f t="shared" ca="1" si="1258"/>
        <v>0</v>
      </c>
      <c r="AI571" s="24">
        <f t="shared" ca="1" si="1258"/>
        <v>0</v>
      </c>
      <c r="AJ571" s="24">
        <f t="shared" ca="1" si="1258"/>
        <v>0</v>
      </c>
      <c r="AK571" s="24">
        <f t="shared" ca="1" si="1258"/>
        <v>0</v>
      </c>
      <c r="AL571" s="24">
        <f t="shared" ca="1" si="1258"/>
        <v>0</v>
      </c>
      <c r="AM571" s="49">
        <f t="shared" ca="1" si="1258"/>
        <v>0</v>
      </c>
      <c r="AS571" s="61"/>
      <c r="AT571" s="7" t="str">
        <f t="shared" si="1256"/>
        <v>マルチ</v>
      </c>
      <c r="AU571" s="62"/>
      <c r="AW571" s="145"/>
      <c r="AX571" s="38"/>
      <c r="AY571" s="38"/>
      <c r="AZ571" s="38"/>
      <c r="BA571" s="38"/>
      <c r="BB571" s="38"/>
      <c r="BC571" s="38"/>
      <c r="BD571" s="38"/>
      <c r="BE571" s="38"/>
      <c r="BF571" s="38"/>
      <c r="BG571" s="38"/>
      <c r="BH571" s="38"/>
      <c r="BI571" s="38"/>
      <c r="BJ571" s="38"/>
      <c r="BK571" s="38"/>
      <c r="BL571" s="38"/>
      <c r="BM571" s="38"/>
      <c r="BN571" s="38"/>
      <c r="BO571" s="38"/>
      <c r="BP571" s="38"/>
      <c r="BQ571" s="38"/>
      <c r="BR571" s="38"/>
      <c r="BS571" s="38"/>
      <c r="BT571" s="38"/>
      <c r="BU571" s="38"/>
      <c r="BV571" s="38"/>
      <c r="BW571" s="38"/>
      <c r="BX571" s="38"/>
      <c r="BY571" s="38"/>
      <c r="BZ571" s="146"/>
      <c r="CB571" s="145"/>
      <c r="CC571" s="38"/>
      <c r="CD571" s="38"/>
      <c r="CE571" s="146"/>
      <c r="CG571" s="433">
        <v>0</v>
      </c>
      <c r="CH571" s="434">
        <v>0</v>
      </c>
      <c r="CI571" s="434">
        <v>0</v>
      </c>
      <c r="CJ571" s="435">
        <v>0</v>
      </c>
    </row>
    <row r="572" spans="1:88" x14ac:dyDescent="0.35">
      <c r="A572" s="48"/>
      <c r="B572" s="6"/>
      <c r="C572" s="6"/>
      <c r="D572" s="22" t="s">
        <v>2132</v>
      </c>
      <c r="E572" s="2" t="str">
        <f>E569</f>
        <v>MC</v>
      </c>
      <c r="F572" s="5"/>
      <c r="G572" s="5"/>
      <c r="H572" s="27" t="s">
        <v>2055</v>
      </c>
      <c r="I572" s="5"/>
      <c r="J572" s="550">
        <f>SUM(K572:AM574)</f>
        <v>0</v>
      </c>
      <c r="K572" s="29"/>
      <c r="L572" s="29"/>
      <c r="M572" s="29"/>
      <c r="N572" s="29"/>
      <c r="O572" s="29"/>
      <c r="P572" s="29"/>
      <c r="Q572" s="29"/>
      <c r="R572" s="29"/>
      <c r="S572" s="29"/>
      <c r="T572" s="29"/>
      <c r="U572" s="29"/>
      <c r="V572" s="29"/>
      <c r="W572" s="29"/>
      <c r="X572" s="29"/>
      <c r="Y572" s="29"/>
      <c r="Z572" s="29"/>
      <c r="AA572" s="29"/>
      <c r="AB572" s="29"/>
      <c r="AC572" s="29"/>
      <c r="AD572" s="29"/>
      <c r="AE572" s="29"/>
      <c r="AF572" s="29"/>
      <c r="AG572" s="29"/>
      <c r="AH572" s="29"/>
      <c r="AI572" s="29"/>
      <c r="AJ572" s="29"/>
      <c r="AK572" s="29"/>
      <c r="AL572" s="29"/>
      <c r="AM572" s="51"/>
      <c r="AS572" s="61"/>
      <c r="AT572" s="38"/>
      <c r="AU572" s="62"/>
      <c r="AW572" s="145"/>
      <c r="AX572" s="38"/>
      <c r="AY572" s="38"/>
      <c r="AZ572" s="38"/>
      <c r="BA572" s="38"/>
      <c r="BB572" s="38"/>
      <c r="BC572" s="38"/>
      <c r="BD572" s="38"/>
      <c r="BE572" s="38"/>
      <c r="BF572" s="38"/>
      <c r="BG572" s="38"/>
      <c r="BH572" s="38"/>
      <c r="BI572" s="38"/>
      <c r="BJ572" s="38"/>
      <c r="BK572" s="38"/>
      <c r="BL572" s="38"/>
      <c r="BM572" s="38"/>
      <c r="BN572" s="38"/>
      <c r="BO572" s="38"/>
      <c r="BP572" s="38"/>
      <c r="BQ572" s="38"/>
      <c r="BR572" s="38"/>
      <c r="BS572" s="38"/>
      <c r="BT572" s="38"/>
      <c r="BU572" s="38"/>
      <c r="BV572" s="38"/>
      <c r="BW572" s="38"/>
      <c r="BX572" s="38"/>
      <c r="BY572" s="38"/>
      <c r="BZ572" s="146"/>
      <c r="CB572" s="145"/>
      <c r="CC572" s="38"/>
      <c r="CD572" s="38"/>
      <c r="CE572" s="146"/>
      <c r="CG572" s="430"/>
      <c r="CH572" s="9"/>
      <c r="CI572" s="9"/>
      <c r="CJ572" s="431"/>
    </row>
    <row r="573" spans="1:88" x14ac:dyDescent="0.35">
      <c r="A573" s="48"/>
      <c r="B573" s="7"/>
      <c r="C573" s="7"/>
      <c r="D573" s="444" t="s">
        <v>2376</v>
      </c>
      <c r="E573" s="2" t="str">
        <f>E570</f>
        <v>溶接1</v>
      </c>
      <c r="F573" s="6"/>
      <c r="G573" s="6"/>
      <c r="H573" s="27" t="s">
        <v>2055</v>
      </c>
      <c r="I573" s="6"/>
      <c r="J573" s="551"/>
      <c r="K573" s="30"/>
      <c r="L573" s="30"/>
      <c r="M573" s="30"/>
      <c r="N573" s="30"/>
      <c r="O573" s="30"/>
      <c r="P573" s="30"/>
      <c r="Q573" s="30"/>
      <c r="R573" s="30"/>
      <c r="S573" s="30"/>
      <c r="T573" s="30"/>
      <c r="U573" s="30"/>
      <c r="V573" s="30"/>
      <c r="W573" s="30"/>
      <c r="X573" s="30"/>
      <c r="Y573" s="30"/>
      <c r="Z573" s="30"/>
      <c r="AA573" s="30"/>
      <c r="AB573" s="30"/>
      <c r="AC573" s="30"/>
      <c r="AD573" s="30"/>
      <c r="AE573" s="30"/>
      <c r="AF573" s="30"/>
      <c r="AG573" s="30"/>
      <c r="AH573" s="30"/>
      <c r="AI573" s="30"/>
      <c r="AJ573" s="30"/>
      <c r="AK573" s="30"/>
      <c r="AL573" s="30"/>
      <c r="AM573" s="52"/>
      <c r="AS573" s="61"/>
      <c r="AT573" s="38"/>
      <c r="AU573" s="62"/>
      <c r="AW573" s="145"/>
      <c r="AX573" s="38"/>
      <c r="AY573" s="38"/>
      <c r="AZ573" s="38"/>
      <c r="BA573" s="38"/>
      <c r="BB573" s="38"/>
      <c r="BC573" s="38"/>
      <c r="BD573" s="38"/>
      <c r="BE573" s="38"/>
      <c r="BF573" s="38"/>
      <c r="BG573" s="38"/>
      <c r="BH573" s="38"/>
      <c r="BI573" s="38"/>
      <c r="BJ573" s="38"/>
      <c r="BK573" s="38"/>
      <c r="BL573" s="38"/>
      <c r="BM573" s="38"/>
      <c r="BN573" s="38"/>
      <c r="BO573" s="38"/>
      <c r="BP573" s="38"/>
      <c r="BQ573" s="38"/>
      <c r="BR573" s="38"/>
      <c r="BS573" s="38"/>
      <c r="BT573" s="38"/>
      <c r="BU573" s="38"/>
      <c r="BV573" s="38"/>
      <c r="BW573" s="38"/>
      <c r="BX573" s="38"/>
      <c r="BY573" s="38"/>
      <c r="BZ573" s="146"/>
      <c r="CB573" s="145"/>
      <c r="CC573" s="38"/>
      <c r="CD573" s="38"/>
      <c r="CE573" s="146"/>
      <c r="CG573" s="430"/>
      <c r="CH573" s="9"/>
      <c r="CI573" s="9"/>
      <c r="CJ573" s="431"/>
    </row>
    <row r="574" spans="1:88" x14ac:dyDescent="0.35">
      <c r="A574" s="399">
        <f>COUNTIF(AT569:AT571,B574)</f>
        <v>1</v>
      </c>
      <c r="B574" s="308" t="str">
        <f>設定!$F$4</f>
        <v>MC</v>
      </c>
      <c r="C574" s="308" t="str">
        <f>IF(COUNTIF('PLAN-MC'!$AO$6:$AO$117,B574&amp;"_"&amp;A566&amp;"_"&amp;B566)&gt;0,"計画コード有",IF(COUNTIF('PLAN-MC'!$AO$6:$AO$117,B574&amp;"_"&amp;A566&amp;"_"&amp;B566)&gt;1,"ﾀﾞﾌﾞﾘ有","未反映"))</f>
        <v>計画コード有</v>
      </c>
      <c r="D574" s="7"/>
      <c r="E574" s="2" t="str">
        <f>E571</f>
        <v>マルチ</v>
      </c>
      <c r="F574" s="7"/>
      <c r="G574" s="7"/>
      <c r="H574" s="27" t="s">
        <v>2055</v>
      </c>
      <c r="I574" s="7"/>
      <c r="J574" s="552"/>
      <c r="K574" s="31"/>
      <c r="L574" s="31"/>
      <c r="M574" s="31"/>
      <c r="N574" s="31"/>
      <c r="O574" s="31"/>
      <c r="P574" s="31"/>
      <c r="Q574" s="31"/>
      <c r="R574" s="31"/>
      <c r="S574" s="31"/>
      <c r="T574" s="31"/>
      <c r="U574" s="31"/>
      <c r="V574" s="31"/>
      <c r="W574" s="31"/>
      <c r="X574" s="31"/>
      <c r="Y574" s="31"/>
      <c r="Z574" s="31"/>
      <c r="AA574" s="31"/>
      <c r="AB574" s="31"/>
      <c r="AC574" s="31"/>
      <c r="AD574" s="31"/>
      <c r="AE574" s="31"/>
      <c r="AF574" s="31"/>
      <c r="AG574" s="31"/>
      <c r="AH574" s="31"/>
      <c r="AI574" s="31"/>
      <c r="AJ574" s="31"/>
      <c r="AK574" s="31"/>
      <c r="AL574" s="31"/>
      <c r="AM574" s="53"/>
      <c r="AS574" s="61"/>
      <c r="AT574" s="38"/>
      <c r="AU574" s="62"/>
      <c r="AW574" s="145"/>
      <c r="AX574" s="38"/>
      <c r="AY574" s="38"/>
      <c r="AZ574" s="38"/>
      <c r="BA574" s="38"/>
      <c r="BB574" s="38"/>
      <c r="BC574" s="38"/>
      <c r="BD574" s="38"/>
      <c r="BE574" s="38"/>
      <c r="BF574" s="38"/>
      <c r="BG574" s="38"/>
      <c r="BH574" s="38"/>
      <c r="BI574" s="38"/>
      <c r="BJ574" s="38"/>
      <c r="BK574" s="38"/>
      <c r="BL574" s="38"/>
      <c r="BM574" s="38"/>
      <c r="BN574" s="38"/>
      <c r="BO574" s="38"/>
      <c r="BP574" s="38"/>
      <c r="BQ574" s="38"/>
      <c r="BR574" s="38"/>
      <c r="BS574" s="38"/>
      <c r="BT574" s="38"/>
      <c r="BU574" s="38"/>
      <c r="BV574" s="38"/>
      <c r="BW574" s="38"/>
      <c r="BX574" s="38"/>
      <c r="BY574" s="38"/>
      <c r="BZ574" s="146"/>
      <c r="CB574" s="145"/>
      <c r="CC574" s="38"/>
      <c r="CD574" s="38"/>
      <c r="CE574" s="146"/>
      <c r="CG574" s="430"/>
      <c r="CH574" s="9"/>
      <c r="CI574" s="9"/>
      <c r="CJ574" s="431"/>
    </row>
    <row r="575" spans="1:88" x14ac:dyDescent="0.35">
      <c r="A575" s="399">
        <f>COUNTIF(AT569:AT571,B575)</f>
        <v>1</v>
      </c>
      <c r="B575" s="308" t="str">
        <f>設定!$F$5</f>
        <v>溶接1</v>
      </c>
      <c r="C575" s="308" t="str">
        <f>IF(COUNTIF('PLAN-溶接1'!$AO$6:$AO$108,B575&amp;"_"&amp;A566&amp;"_"&amp;B566)&gt;0,"計画コード有",IF(COUNTIF('PLAN-溶接1'!$AO$6:$AO$108,B575&amp;"_"&amp;A566&amp;"_"&amp;B566)&gt;1,"ﾀﾞﾌﾞﾘ有","未反映"))</f>
        <v>計画コード有</v>
      </c>
      <c r="D575" s="22" t="s">
        <v>2133</v>
      </c>
      <c r="E575" s="2" t="str">
        <f>E569</f>
        <v>MC</v>
      </c>
      <c r="F575" s="5"/>
      <c r="G575" s="5"/>
      <c r="H575" s="27" t="s">
        <v>2055</v>
      </c>
      <c r="I575" s="5"/>
      <c r="J575" s="32">
        <f t="shared" ref="J575:J580" si="1259">SUM(K575:AM575)</f>
        <v>0</v>
      </c>
      <c r="K575" s="441">
        <f>CB575</f>
        <v>0</v>
      </c>
      <c r="L575" s="441">
        <f t="shared" ref="L575:L577" si="1260">CC575</f>
        <v>0</v>
      </c>
      <c r="M575" s="441">
        <f t="shared" ref="M575:M577" si="1261">CD575</f>
        <v>0</v>
      </c>
      <c r="N575" s="441">
        <f t="shared" ref="N575:N577" si="1262">CE575</f>
        <v>0</v>
      </c>
      <c r="O575" s="29"/>
      <c r="P575" s="29"/>
      <c r="Q575" s="29"/>
      <c r="R575" s="29"/>
      <c r="S575" s="29"/>
      <c r="T575" s="29"/>
      <c r="U575" s="29"/>
      <c r="V575" s="29"/>
      <c r="W575" s="29"/>
      <c r="X575" s="29"/>
      <c r="Y575" s="29"/>
      <c r="Z575" s="29"/>
      <c r="AA575" s="29"/>
      <c r="AB575" s="29"/>
      <c r="AC575" s="29"/>
      <c r="AD575" s="29"/>
      <c r="AE575" s="29"/>
      <c r="AF575" s="29"/>
      <c r="AG575" s="29"/>
      <c r="AH575" s="29"/>
      <c r="AI575" s="29"/>
      <c r="AJ575" s="29"/>
      <c r="AK575" s="29"/>
      <c r="AL575" s="29"/>
      <c r="AM575" s="51"/>
      <c r="AS575" s="61"/>
      <c r="AT575" s="38"/>
      <c r="AU575" s="62"/>
      <c r="AW575" s="145"/>
      <c r="AX575" s="38"/>
      <c r="AY575" s="38"/>
      <c r="AZ575" s="38"/>
      <c r="BA575" s="38"/>
      <c r="BB575" s="38"/>
      <c r="BC575" s="38"/>
      <c r="BD575" s="38"/>
      <c r="BE575" s="38"/>
      <c r="BF575" s="38"/>
      <c r="BG575" s="38"/>
      <c r="BH575" s="38"/>
      <c r="BI575" s="38"/>
      <c r="BJ575" s="38"/>
      <c r="BK575" s="38"/>
      <c r="BL575" s="38"/>
      <c r="BM575" s="38"/>
      <c r="BN575" s="38"/>
      <c r="BO575" s="38"/>
      <c r="BP575" s="38"/>
      <c r="BQ575" s="38"/>
      <c r="BR575" s="38"/>
      <c r="BS575" s="38"/>
      <c r="BT575" s="38"/>
      <c r="BU575" s="38"/>
      <c r="BV575" s="38"/>
      <c r="BW575" s="38"/>
      <c r="BX575" s="38"/>
      <c r="BY575" s="38"/>
      <c r="BZ575" s="146"/>
      <c r="CB575" s="427">
        <f t="shared" ref="CB575:CB577" si="1263">CG572+CG575</f>
        <v>0</v>
      </c>
      <c r="CC575" s="428">
        <f t="shared" ref="CC575:CC577" si="1264">CH572+CH575</f>
        <v>0</v>
      </c>
      <c r="CD575" s="428">
        <f t="shared" ref="CD575:CD577" si="1265">CI572+CI575</f>
        <v>0</v>
      </c>
      <c r="CE575" s="429">
        <f t="shared" ref="CE575:CE577" si="1266">CJ572+CJ575</f>
        <v>0</v>
      </c>
      <c r="CG575" s="430"/>
      <c r="CH575" s="9"/>
      <c r="CI575" s="9"/>
      <c r="CJ575" s="431"/>
    </row>
    <row r="576" spans="1:88" x14ac:dyDescent="0.35">
      <c r="A576" s="399">
        <f>COUNTIF(AT569:AT571,B576)</f>
        <v>1</v>
      </c>
      <c r="B576" s="308" t="str">
        <f>設定!$F$6</f>
        <v>マルチ</v>
      </c>
      <c r="C576" s="308" t="str">
        <f>IF(COUNTIF('PLAN-マルチ'!$AO$29:$AO$125,B576&amp;"_"&amp;A566&amp;"_"&amp;B566)&gt;0,"計画コード有",IF(COUNTIF('PLAN-マルチ'!$AO$29:$AO$125,B576&amp;"_"&amp;A566&amp;"_"&amp;B566)&gt;1,"ﾀﾞﾌﾞﾘ有","未反映"))</f>
        <v>計画コード有</v>
      </c>
      <c r="D576" s="445" t="s">
        <v>2377</v>
      </c>
      <c r="E576" s="2" t="str">
        <f>E570</f>
        <v>溶接1</v>
      </c>
      <c r="F576" s="6"/>
      <c r="G576" s="6"/>
      <c r="H576" s="27"/>
      <c r="I576" s="6"/>
      <c r="J576" s="33">
        <f t="shared" si="1259"/>
        <v>0</v>
      </c>
      <c r="K576" s="442">
        <f t="shared" ref="K576:K577" si="1267">CB576</f>
        <v>0</v>
      </c>
      <c r="L576" s="442">
        <f t="shared" si="1260"/>
        <v>0</v>
      </c>
      <c r="M576" s="442">
        <f t="shared" si="1261"/>
        <v>0</v>
      </c>
      <c r="N576" s="442">
        <f t="shared" si="1262"/>
        <v>0</v>
      </c>
      <c r="O576" s="30"/>
      <c r="P576" s="30"/>
      <c r="Q576" s="30"/>
      <c r="R576" s="30"/>
      <c r="S576" s="30"/>
      <c r="T576" s="30"/>
      <c r="U576" s="30"/>
      <c r="V576" s="30"/>
      <c r="W576" s="30"/>
      <c r="X576" s="30"/>
      <c r="Y576" s="30"/>
      <c r="Z576" s="30"/>
      <c r="AA576" s="30"/>
      <c r="AB576" s="30"/>
      <c r="AC576" s="30"/>
      <c r="AD576" s="30"/>
      <c r="AE576" s="30"/>
      <c r="AF576" s="30"/>
      <c r="AG576" s="30"/>
      <c r="AH576" s="30"/>
      <c r="AI576" s="30"/>
      <c r="AJ576" s="30"/>
      <c r="AK576" s="30"/>
      <c r="AL576" s="30"/>
      <c r="AM576" s="52"/>
      <c r="AS576" s="61"/>
      <c r="AT576" s="38"/>
      <c r="AU576" s="62"/>
      <c r="AW576" s="145"/>
      <c r="AX576" s="38"/>
      <c r="AY576" s="38"/>
      <c r="AZ576" s="38"/>
      <c r="BA576" s="38"/>
      <c r="BB576" s="38"/>
      <c r="BC576" s="38"/>
      <c r="BD576" s="38"/>
      <c r="BE576" s="38"/>
      <c r="BF576" s="38"/>
      <c r="BG576" s="38"/>
      <c r="BH576" s="38"/>
      <c r="BI576" s="38"/>
      <c r="BJ576" s="38"/>
      <c r="BK576" s="38"/>
      <c r="BL576" s="38"/>
      <c r="BM576" s="38"/>
      <c r="BN576" s="38"/>
      <c r="BO576" s="38"/>
      <c r="BP576" s="38"/>
      <c r="BQ576" s="38"/>
      <c r="BR576" s="38"/>
      <c r="BS576" s="38"/>
      <c r="BT576" s="38"/>
      <c r="BU576" s="38"/>
      <c r="BV576" s="38"/>
      <c r="BW576" s="38"/>
      <c r="BX576" s="38"/>
      <c r="BY576" s="38"/>
      <c r="BZ576" s="146"/>
      <c r="CB576" s="427">
        <f t="shared" si="1263"/>
        <v>0</v>
      </c>
      <c r="CC576" s="428">
        <f t="shared" si="1264"/>
        <v>0</v>
      </c>
      <c r="CD576" s="428">
        <f t="shared" si="1265"/>
        <v>0</v>
      </c>
      <c r="CE576" s="429">
        <f t="shared" si="1266"/>
        <v>0</v>
      </c>
      <c r="CG576" s="430"/>
      <c r="CH576" s="9"/>
      <c r="CI576" s="9"/>
      <c r="CJ576" s="431"/>
    </row>
    <row r="577" spans="1:88" x14ac:dyDescent="0.35">
      <c r="A577" s="399">
        <f>COUNTIF(AT569:AT571,B577)</f>
        <v>0</v>
      </c>
      <c r="B577" s="308" t="str">
        <f>設定!$F$7</f>
        <v>50号機</v>
      </c>
      <c r="C577" s="308" t="str">
        <f>IF(COUNTIF('PLAN-SUB'!$AO$6:$AO$87,B577&amp;"_"&amp;A566&amp;"_"&amp;B566)&gt;0,"計画コード有",IF(COUNTIF('PLAN-SUB'!$AO$6:$AO$87,B577&amp;"_"&amp;A566&amp;"_"&amp;B566)&gt;1,"ﾀﾞﾌﾞﾘ有","未反映"))</f>
        <v>未反映</v>
      </c>
      <c r="D577" s="7"/>
      <c r="E577" s="2" t="str">
        <f>E571</f>
        <v>マルチ</v>
      </c>
      <c r="F577" s="7"/>
      <c r="G577" s="7"/>
      <c r="H577" s="27" t="s">
        <v>2055</v>
      </c>
      <c r="I577" s="7"/>
      <c r="J577" s="34">
        <f t="shared" si="1259"/>
        <v>0</v>
      </c>
      <c r="K577" s="443">
        <f t="shared" si="1267"/>
        <v>0</v>
      </c>
      <c r="L577" s="443">
        <f t="shared" si="1260"/>
        <v>0</v>
      </c>
      <c r="M577" s="443">
        <f t="shared" si="1261"/>
        <v>0</v>
      </c>
      <c r="N577" s="443">
        <f t="shared" si="1262"/>
        <v>0</v>
      </c>
      <c r="O577" s="31"/>
      <c r="P577" s="31"/>
      <c r="Q577" s="31"/>
      <c r="R577" s="31"/>
      <c r="S577" s="31"/>
      <c r="T577" s="31"/>
      <c r="U577" s="31"/>
      <c r="V577" s="31"/>
      <c r="W577" s="31"/>
      <c r="X577" s="31"/>
      <c r="Y577" s="31"/>
      <c r="Z577" s="31"/>
      <c r="AA577" s="31"/>
      <c r="AB577" s="31"/>
      <c r="AC577" s="31"/>
      <c r="AD577" s="31"/>
      <c r="AE577" s="31"/>
      <c r="AF577" s="31"/>
      <c r="AG577" s="31"/>
      <c r="AH577" s="31"/>
      <c r="AI577" s="31"/>
      <c r="AJ577" s="31"/>
      <c r="AK577" s="31"/>
      <c r="AL577" s="31"/>
      <c r="AM577" s="53"/>
      <c r="AS577" s="61"/>
      <c r="AT577" s="38"/>
      <c r="AU577" s="62"/>
      <c r="AW577" s="145"/>
      <c r="AX577" s="38"/>
      <c r="AY577" s="38"/>
      <c r="AZ577" s="38"/>
      <c r="BA577" s="38"/>
      <c r="BB577" s="38"/>
      <c r="BC577" s="38"/>
      <c r="BD577" s="38"/>
      <c r="BE577" s="38"/>
      <c r="BF577" s="38"/>
      <c r="BG577" s="38"/>
      <c r="BH577" s="38"/>
      <c r="BI577" s="38"/>
      <c r="BJ577" s="38"/>
      <c r="BK577" s="38"/>
      <c r="BL577" s="38"/>
      <c r="BM577" s="38"/>
      <c r="BN577" s="38"/>
      <c r="BO577" s="38"/>
      <c r="BP577" s="38"/>
      <c r="BQ577" s="38"/>
      <c r="BR577" s="38"/>
      <c r="BS577" s="38"/>
      <c r="BT577" s="38"/>
      <c r="BU577" s="38"/>
      <c r="BV577" s="38"/>
      <c r="BW577" s="38"/>
      <c r="BX577" s="38"/>
      <c r="BY577" s="38"/>
      <c r="BZ577" s="146"/>
      <c r="CB577" s="427">
        <f t="shared" si="1263"/>
        <v>0</v>
      </c>
      <c r="CC577" s="428">
        <f t="shared" si="1264"/>
        <v>0</v>
      </c>
      <c r="CD577" s="428">
        <f t="shared" si="1265"/>
        <v>0</v>
      </c>
      <c r="CE577" s="429">
        <f t="shared" si="1266"/>
        <v>0</v>
      </c>
      <c r="CG577" s="430"/>
      <c r="CH577" s="9"/>
      <c r="CI577" s="9"/>
      <c r="CJ577" s="431"/>
    </row>
    <row r="578" spans="1:88" x14ac:dyDescent="0.35">
      <c r="A578" s="399">
        <f>COUNTIF(AT569:AT571,B578)</f>
        <v>0</v>
      </c>
      <c r="B578" s="308" t="str">
        <f>設定!$F$8</f>
        <v>RF,S/A</v>
      </c>
      <c r="C578" s="308" t="str">
        <f>IF(COUNTIF('PLAN-SUB'!$AO$6:$AO$87,B578&amp;"_"&amp;A566&amp;"_"&amp;B566)&gt;0,"計画コード有",IF(COUNTIF('PLAN-SUB'!$AO$6:$AO$87,B578&amp;"_"&amp;A566&amp;"_"&amp;B566)&gt;1,"ﾀﾞﾌﾞﾘ有","未反映"))</f>
        <v>未反映</v>
      </c>
      <c r="D578" s="22" t="s">
        <v>2059</v>
      </c>
      <c r="E578" s="2" t="str">
        <f t="shared" ref="E578:G580" si="1268">E569</f>
        <v>MC</v>
      </c>
      <c r="F578" s="43">
        <f t="shared" si="1268"/>
        <v>0</v>
      </c>
      <c r="G578" s="28">
        <f t="shared" si="1268"/>
        <v>280</v>
      </c>
      <c r="H578" s="5"/>
      <c r="I578" s="5"/>
      <c r="J578" s="32">
        <f t="shared" ca="1" si="1259"/>
        <v>0</v>
      </c>
      <c r="K578" s="32">
        <f ca="1">K569+K572+K575</f>
        <v>0</v>
      </c>
      <c r="L578" s="32">
        <f ca="1">L569+L572+L575</f>
        <v>0</v>
      </c>
      <c r="M578" s="32">
        <f ca="1">M569+M572+M575</f>
        <v>0</v>
      </c>
      <c r="N578" s="32">
        <f ca="1">N569+N572+N575</f>
        <v>0</v>
      </c>
      <c r="O578" s="32">
        <f t="shared" ref="O578:AM578" ca="1" si="1269">O569+O572+O575</f>
        <v>0</v>
      </c>
      <c r="P578" s="32">
        <f t="shared" ca="1" si="1269"/>
        <v>0</v>
      </c>
      <c r="Q578" s="32">
        <f t="shared" ca="1" si="1269"/>
        <v>0</v>
      </c>
      <c r="R578" s="32">
        <f t="shared" ca="1" si="1269"/>
        <v>0</v>
      </c>
      <c r="S578" s="32">
        <f t="shared" ca="1" si="1269"/>
        <v>0</v>
      </c>
      <c r="T578" s="32">
        <f t="shared" ca="1" si="1269"/>
        <v>0</v>
      </c>
      <c r="U578" s="32">
        <f t="shared" ca="1" si="1269"/>
        <v>0</v>
      </c>
      <c r="V578" s="32">
        <f t="shared" ca="1" si="1269"/>
        <v>0</v>
      </c>
      <c r="W578" s="32">
        <f t="shared" ca="1" si="1269"/>
        <v>0</v>
      </c>
      <c r="X578" s="32">
        <f t="shared" ca="1" si="1269"/>
        <v>0</v>
      </c>
      <c r="Y578" s="32">
        <f t="shared" ca="1" si="1269"/>
        <v>0</v>
      </c>
      <c r="Z578" s="32">
        <f t="shared" ca="1" si="1269"/>
        <v>0</v>
      </c>
      <c r="AA578" s="32">
        <f t="shared" ca="1" si="1269"/>
        <v>0</v>
      </c>
      <c r="AB578" s="32">
        <f t="shared" ca="1" si="1269"/>
        <v>0</v>
      </c>
      <c r="AC578" s="32">
        <f t="shared" ca="1" si="1269"/>
        <v>0</v>
      </c>
      <c r="AD578" s="32">
        <f t="shared" ca="1" si="1269"/>
        <v>0</v>
      </c>
      <c r="AE578" s="32">
        <f t="shared" ca="1" si="1269"/>
        <v>0</v>
      </c>
      <c r="AF578" s="32">
        <f t="shared" ca="1" si="1269"/>
        <v>0</v>
      </c>
      <c r="AG578" s="32">
        <f t="shared" ca="1" si="1269"/>
        <v>0</v>
      </c>
      <c r="AH578" s="32">
        <f t="shared" ca="1" si="1269"/>
        <v>0</v>
      </c>
      <c r="AI578" s="32">
        <f t="shared" ca="1" si="1269"/>
        <v>0</v>
      </c>
      <c r="AJ578" s="32">
        <f t="shared" ca="1" si="1269"/>
        <v>0</v>
      </c>
      <c r="AK578" s="32">
        <f t="shared" ca="1" si="1269"/>
        <v>0</v>
      </c>
      <c r="AL578" s="32">
        <f t="shared" ca="1" si="1269"/>
        <v>0</v>
      </c>
      <c r="AM578" s="54">
        <f t="shared" ca="1" si="1269"/>
        <v>0</v>
      </c>
      <c r="AS578" s="97" t="str">
        <f>$E578&amp;"_"&amp;$A566&amp;"_"&amp;$B566</f>
        <v>MC_FRONTMY6 L000  _CBU</v>
      </c>
      <c r="AT578" s="97" t="str">
        <f t="shared" ref="AT578" si="1270">A570</f>
        <v>FRONT</v>
      </c>
      <c r="AU578" s="97" t="str">
        <f>A571</f>
        <v>MY6-L000</v>
      </c>
      <c r="AW578" s="147" t="str">
        <f>E578</f>
        <v>MC</v>
      </c>
      <c r="AX578" s="150">
        <f t="shared" ref="AX578:BG580" ca="1" si="1271">K578*$G578</f>
        <v>0</v>
      </c>
      <c r="AY578" s="150">
        <f t="shared" ca="1" si="1271"/>
        <v>0</v>
      </c>
      <c r="AZ578" s="150">
        <f t="shared" ca="1" si="1271"/>
        <v>0</v>
      </c>
      <c r="BA578" s="150">
        <f t="shared" ca="1" si="1271"/>
        <v>0</v>
      </c>
      <c r="BB578" s="150">
        <f t="shared" ca="1" si="1271"/>
        <v>0</v>
      </c>
      <c r="BC578" s="150">
        <f t="shared" ca="1" si="1271"/>
        <v>0</v>
      </c>
      <c r="BD578" s="150">
        <f t="shared" ca="1" si="1271"/>
        <v>0</v>
      </c>
      <c r="BE578" s="150">
        <f t="shared" ca="1" si="1271"/>
        <v>0</v>
      </c>
      <c r="BF578" s="150">
        <f t="shared" ca="1" si="1271"/>
        <v>0</v>
      </c>
      <c r="BG578" s="150">
        <f t="shared" ca="1" si="1271"/>
        <v>0</v>
      </c>
      <c r="BH578" s="150">
        <f t="shared" ref="BH578:BQ580" ca="1" si="1272">U578*$G578</f>
        <v>0</v>
      </c>
      <c r="BI578" s="150">
        <f t="shared" ca="1" si="1272"/>
        <v>0</v>
      </c>
      <c r="BJ578" s="150">
        <f t="shared" ca="1" si="1272"/>
        <v>0</v>
      </c>
      <c r="BK578" s="150">
        <f t="shared" ca="1" si="1272"/>
        <v>0</v>
      </c>
      <c r="BL578" s="150">
        <f t="shared" ca="1" si="1272"/>
        <v>0</v>
      </c>
      <c r="BM578" s="150">
        <f t="shared" ca="1" si="1272"/>
        <v>0</v>
      </c>
      <c r="BN578" s="150">
        <f t="shared" ca="1" si="1272"/>
        <v>0</v>
      </c>
      <c r="BO578" s="150">
        <f t="shared" ca="1" si="1272"/>
        <v>0</v>
      </c>
      <c r="BP578" s="150">
        <f t="shared" ca="1" si="1272"/>
        <v>0</v>
      </c>
      <c r="BQ578" s="150">
        <f t="shared" ca="1" si="1272"/>
        <v>0</v>
      </c>
      <c r="BR578" s="150">
        <f t="shared" ref="BR578:BZ580" ca="1" si="1273">AE578*$G578</f>
        <v>0</v>
      </c>
      <c r="BS578" s="150">
        <f t="shared" ca="1" si="1273"/>
        <v>0</v>
      </c>
      <c r="BT578" s="150">
        <f t="shared" ca="1" si="1273"/>
        <v>0</v>
      </c>
      <c r="BU578" s="150">
        <f t="shared" ca="1" si="1273"/>
        <v>0</v>
      </c>
      <c r="BV578" s="150">
        <f t="shared" ca="1" si="1273"/>
        <v>0</v>
      </c>
      <c r="BW578" s="150">
        <f t="shared" ca="1" si="1273"/>
        <v>0</v>
      </c>
      <c r="BX578" s="150">
        <f t="shared" ca="1" si="1273"/>
        <v>0</v>
      </c>
      <c r="BY578" s="150">
        <f t="shared" ca="1" si="1273"/>
        <v>0</v>
      </c>
      <c r="BZ578" s="151">
        <f t="shared" ca="1" si="1273"/>
        <v>0</v>
      </c>
      <c r="CB578" s="145"/>
      <c r="CC578" s="38"/>
      <c r="CD578" s="38"/>
      <c r="CE578" s="146"/>
      <c r="CG578" s="433">
        <v>0</v>
      </c>
      <c r="CH578" s="434">
        <v>0</v>
      </c>
      <c r="CI578" s="434">
        <v>0</v>
      </c>
      <c r="CJ578" s="435">
        <v>0</v>
      </c>
    </row>
    <row r="579" spans="1:88" x14ac:dyDescent="0.35">
      <c r="A579" s="399">
        <f>COUNTIF(AT569:AT571,B579)</f>
        <v>0</v>
      </c>
      <c r="B579" s="308" t="str">
        <f>設定!$F$9</f>
        <v>T/T</v>
      </c>
      <c r="C579" s="308" t="str">
        <f>IF(COUNTIF('PLAN-SUB'!$AO$6:$AO$87,B579&amp;"_"&amp;A566&amp;"_"&amp;B566)&gt;0,"計画コード有",IF(COUNTIF('PLAN-SUB'!$AO$6:$AO$87,B579&amp;"_"&amp;A566&amp;"_"&amp;B566)&gt;1,"ﾀﾞﾌﾞﾘ有","未反映"))</f>
        <v>未反映</v>
      </c>
      <c r="D579" s="6"/>
      <c r="E579" s="2" t="str">
        <f t="shared" si="1268"/>
        <v>溶接1</v>
      </c>
      <c r="F579" s="43">
        <f t="shared" si="1268"/>
        <v>0</v>
      </c>
      <c r="G579" s="28">
        <f t="shared" si="1268"/>
        <v>280</v>
      </c>
      <c r="H579" s="6"/>
      <c r="I579" s="6"/>
      <c r="J579" s="33">
        <f t="shared" ca="1" si="1259"/>
        <v>0</v>
      </c>
      <c r="K579" s="33">
        <f t="shared" ref="K579:AM579" ca="1" si="1274">K570+K573+K576</f>
        <v>0</v>
      </c>
      <c r="L579" s="33">
        <f t="shared" ca="1" si="1274"/>
        <v>0</v>
      </c>
      <c r="M579" s="33">
        <f t="shared" ca="1" si="1274"/>
        <v>0</v>
      </c>
      <c r="N579" s="33">
        <f t="shared" ca="1" si="1274"/>
        <v>0</v>
      </c>
      <c r="O579" s="33">
        <f t="shared" ca="1" si="1274"/>
        <v>0</v>
      </c>
      <c r="P579" s="33">
        <f t="shared" ca="1" si="1274"/>
        <v>0</v>
      </c>
      <c r="Q579" s="33">
        <f t="shared" ca="1" si="1274"/>
        <v>0</v>
      </c>
      <c r="R579" s="33">
        <f t="shared" ca="1" si="1274"/>
        <v>0</v>
      </c>
      <c r="S579" s="33">
        <f t="shared" ca="1" si="1274"/>
        <v>0</v>
      </c>
      <c r="T579" s="33">
        <f t="shared" ca="1" si="1274"/>
        <v>0</v>
      </c>
      <c r="U579" s="33">
        <f t="shared" ca="1" si="1274"/>
        <v>0</v>
      </c>
      <c r="V579" s="33">
        <f t="shared" ca="1" si="1274"/>
        <v>0</v>
      </c>
      <c r="W579" s="33">
        <f t="shared" ca="1" si="1274"/>
        <v>0</v>
      </c>
      <c r="X579" s="33">
        <f t="shared" ca="1" si="1274"/>
        <v>0</v>
      </c>
      <c r="Y579" s="33">
        <f t="shared" ca="1" si="1274"/>
        <v>0</v>
      </c>
      <c r="Z579" s="33">
        <f t="shared" ca="1" si="1274"/>
        <v>0</v>
      </c>
      <c r="AA579" s="33">
        <f t="shared" ca="1" si="1274"/>
        <v>0</v>
      </c>
      <c r="AB579" s="33">
        <f t="shared" ca="1" si="1274"/>
        <v>0</v>
      </c>
      <c r="AC579" s="33">
        <f t="shared" ca="1" si="1274"/>
        <v>0</v>
      </c>
      <c r="AD579" s="33">
        <f t="shared" ca="1" si="1274"/>
        <v>0</v>
      </c>
      <c r="AE579" s="33">
        <f t="shared" ca="1" si="1274"/>
        <v>0</v>
      </c>
      <c r="AF579" s="33">
        <f t="shared" ca="1" si="1274"/>
        <v>0</v>
      </c>
      <c r="AG579" s="33">
        <f t="shared" ca="1" si="1274"/>
        <v>0</v>
      </c>
      <c r="AH579" s="33">
        <f t="shared" ca="1" si="1274"/>
        <v>0</v>
      </c>
      <c r="AI579" s="33">
        <f t="shared" ca="1" si="1274"/>
        <v>0</v>
      </c>
      <c r="AJ579" s="33">
        <f t="shared" ca="1" si="1274"/>
        <v>0</v>
      </c>
      <c r="AK579" s="33">
        <f t="shared" ca="1" si="1274"/>
        <v>0</v>
      </c>
      <c r="AL579" s="33">
        <f t="shared" ca="1" si="1274"/>
        <v>0</v>
      </c>
      <c r="AM579" s="55">
        <f t="shared" ca="1" si="1274"/>
        <v>0</v>
      </c>
      <c r="AS579" s="98" t="str">
        <f>$E579&amp;"_"&amp;$A566&amp;"_"&amp;$B566</f>
        <v>溶接1_FRONTMY6 L000  _CBU</v>
      </c>
      <c r="AT579" s="98" t="str">
        <f t="shared" ref="AT579" si="1275">A570</f>
        <v>FRONT</v>
      </c>
      <c r="AU579" s="98" t="str">
        <f>A571</f>
        <v>MY6-L000</v>
      </c>
      <c r="AW579" s="148" t="str">
        <f>E579</f>
        <v>溶接1</v>
      </c>
      <c r="AX579" s="152">
        <f t="shared" ca="1" si="1271"/>
        <v>0</v>
      </c>
      <c r="AY579" s="152">
        <f t="shared" ca="1" si="1271"/>
        <v>0</v>
      </c>
      <c r="AZ579" s="152">
        <f t="shared" ca="1" si="1271"/>
        <v>0</v>
      </c>
      <c r="BA579" s="152">
        <f t="shared" ca="1" si="1271"/>
        <v>0</v>
      </c>
      <c r="BB579" s="152">
        <f t="shared" ca="1" si="1271"/>
        <v>0</v>
      </c>
      <c r="BC579" s="152">
        <f t="shared" ca="1" si="1271"/>
        <v>0</v>
      </c>
      <c r="BD579" s="152">
        <f t="shared" ca="1" si="1271"/>
        <v>0</v>
      </c>
      <c r="BE579" s="152">
        <f t="shared" ca="1" si="1271"/>
        <v>0</v>
      </c>
      <c r="BF579" s="152">
        <f t="shared" ca="1" si="1271"/>
        <v>0</v>
      </c>
      <c r="BG579" s="152">
        <f t="shared" ca="1" si="1271"/>
        <v>0</v>
      </c>
      <c r="BH579" s="152">
        <f t="shared" ca="1" si="1272"/>
        <v>0</v>
      </c>
      <c r="BI579" s="152">
        <f t="shared" ca="1" si="1272"/>
        <v>0</v>
      </c>
      <c r="BJ579" s="152">
        <f t="shared" ca="1" si="1272"/>
        <v>0</v>
      </c>
      <c r="BK579" s="152">
        <f t="shared" ca="1" si="1272"/>
        <v>0</v>
      </c>
      <c r="BL579" s="152">
        <f t="shared" ca="1" si="1272"/>
        <v>0</v>
      </c>
      <c r="BM579" s="152">
        <f t="shared" ca="1" si="1272"/>
        <v>0</v>
      </c>
      <c r="BN579" s="152">
        <f t="shared" ca="1" si="1272"/>
        <v>0</v>
      </c>
      <c r="BO579" s="152">
        <f t="shared" ca="1" si="1272"/>
        <v>0</v>
      </c>
      <c r="BP579" s="152">
        <f t="shared" ca="1" si="1272"/>
        <v>0</v>
      </c>
      <c r="BQ579" s="152">
        <f t="shared" ca="1" si="1272"/>
        <v>0</v>
      </c>
      <c r="BR579" s="152">
        <f t="shared" ca="1" si="1273"/>
        <v>0</v>
      </c>
      <c r="BS579" s="152">
        <f t="shared" ca="1" si="1273"/>
        <v>0</v>
      </c>
      <c r="BT579" s="152">
        <f t="shared" ca="1" si="1273"/>
        <v>0</v>
      </c>
      <c r="BU579" s="152">
        <f t="shared" ca="1" si="1273"/>
        <v>0</v>
      </c>
      <c r="BV579" s="152">
        <f t="shared" ca="1" si="1273"/>
        <v>0</v>
      </c>
      <c r="BW579" s="152">
        <f t="shared" ca="1" si="1273"/>
        <v>0</v>
      </c>
      <c r="BX579" s="152">
        <f t="shared" ca="1" si="1273"/>
        <v>0</v>
      </c>
      <c r="BY579" s="152">
        <f t="shared" ca="1" si="1273"/>
        <v>0</v>
      </c>
      <c r="BZ579" s="153">
        <f t="shared" ca="1" si="1273"/>
        <v>0</v>
      </c>
      <c r="CB579" s="145"/>
      <c r="CC579" s="38"/>
      <c r="CD579" s="38"/>
      <c r="CE579" s="146"/>
      <c r="CG579" s="433">
        <v>0</v>
      </c>
      <c r="CH579" s="434">
        <v>0</v>
      </c>
      <c r="CI579" s="434">
        <v>0</v>
      </c>
      <c r="CJ579" s="435">
        <v>0</v>
      </c>
    </row>
    <row r="580" spans="1:88" ht="15.5" thickBot="1" x14ac:dyDescent="0.4">
      <c r="A580" s="399">
        <f>COUNTIF(AT569:AT571,B580)</f>
        <v>0</v>
      </c>
      <c r="B580" s="309">
        <f>設定!$F$10</f>
        <v>0</v>
      </c>
      <c r="C580" s="309"/>
      <c r="D580" s="56"/>
      <c r="E580" s="2" t="str">
        <f t="shared" si="1268"/>
        <v>マルチ</v>
      </c>
      <c r="F580" s="57">
        <f t="shared" si="1268"/>
        <v>0</v>
      </c>
      <c r="G580" s="58">
        <f t="shared" si="1268"/>
        <v>280</v>
      </c>
      <c r="H580" s="56"/>
      <c r="I580" s="56"/>
      <c r="J580" s="59">
        <f t="shared" ca="1" si="1259"/>
        <v>0</v>
      </c>
      <c r="K580" s="59">
        <f t="shared" ref="K580:AM580" ca="1" si="1276">K571+K574+K577</f>
        <v>0</v>
      </c>
      <c r="L580" s="59">
        <f t="shared" ca="1" si="1276"/>
        <v>0</v>
      </c>
      <c r="M580" s="59">
        <f t="shared" ca="1" si="1276"/>
        <v>0</v>
      </c>
      <c r="N580" s="59">
        <f t="shared" ca="1" si="1276"/>
        <v>0</v>
      </c>
      <c r="O580" s="59">
        <f t="shared" ca="1" si="1276"/>
        <v>0</v>
      </c>
      <c r="P580" s="59">
        <f t="shared" ca="1" si="1276"/>
        <v>0</v>
      </c>
      <c r="Q580" s="59">
        <f t="shared" ca="1" si="1276"/>
        <v>0</v>
      </c>
      <c r="R580" s="59">
        <f t="shared" ca="1" si="1276"/>
        <v>0</v>
      </c>
      <c r="S580" s="59">
        <f t="shared" ca="1" si="1276"/>
        <v>0</v>
      </c>
      <c r="T580" s="59">
        <f t="shared" ca="1" si="1276"/>
        <v>0</v>
      </c>
      <c r="U580" s="59">
        <f t="shared" ca="1" si="1276"/>
        <v>0</v>
      </c>
      <c r="V580" s="59">
        <f t="shared" ca="1" si="1276"/>
        <v>0</v>
      </c>
      <c r="W580" s="59">
        <f t="shared" ca="1" si="1276"/>
        <v>0</v>
      </c>
      <c r="X580" s="59">
        <f t="shared" ca="1" si="1276"/>
        <v>0</v>
      </c>
      <c r="Y580" s="59">
        <f t="shared" ca="1" si="1276"/>
        <v>0</v>
      </c>
      <c r="Z580" s="59">
        <f t="shared" ca="1" si="1276"/>
        <v>0</v>
      </c>
      <c r="AA580" s="59">
        <f t="shared" ca="1" si="1276"/>
        <v>0</v>
      </c>
      <c r="AB580" s="59">
        <f t="shared" ca="1" si="1276"/>
        <v>0</v>
      </c>
      <c r="AC580" s="59">
        <f t="shared" ca="1" si="1276"/>
        <v>0</v>
      </c>
      <c r="AD580" s="59">
        <f t="shared" ca="1" si="1276"/>
        <v>0</v>
      </c>
      <c r="AE580" s="59">
        <f t="shared" ca="1" si="1276"/>
        <v>0</v>
      </c>
      <c r="AF580" s="59">
        <f t="shared" ca="1" si="1276"/>
        <v>0</v>
      </c>
      <c r="AG580" s="59">
        <f t="shared" ca="1" si="1276"/>
        <v>0</v>
      </c>
      <c r="AH580" s="59">
        <f t="shared" ca="1" si="1276"/>
        <v>0</v>
      </c>
      <c r="AI580" s="59">
        <f t="shared" ca="1" si="1276"/>
        <v>0</v>
      </c>
      <c r="AJ580" s="59">
        <f t="shared" ca="1" si="1276"/>
        <v>0</v>
      </c>
      <c r="AK580" s="59">
        <f t="shared" ca="1" si="1276"/>
        <v>0</v>
      </c>
      <c r="AL580" s="59">
        <f t="shared" ca="1" si="1276"/>
        <v>0</v>
      </c>
      <c r="AM580" s="60">
        <f t="shared" ca="1" si="1276"/>
        <v>0</v>
      </c>
      <c r="AS580" s="99" t="str">
        <f>$E580&amp;"_"&amp;$A566&amp;"_"&amp;$B566</f>
        <v>マルチ_FRONTMY6 L000  _CBU</v>
      </c>
      <c r="AT580" s="99" t="str">
        <f t="shared" ref="AT580" si="1277">A570</f>
        <v>FRONT</v>
      </c>
      <c r="AU580" s="99" t="str">
        <f>A571</f>
        <v>MY6-L000</v>
      </c>
      <c r="AW580" s="149" t="str">
        <f>E580</f>
        <v>マルチ</v>
      </c>
      <c r="AX580" s="154">
        <f t="shared" ca="1" si="1271"/>
        <v>0</v>
      </c>
      <c r="AY580" s="154">
        <f t="shared" ca="1" si="1271"/>
        <v>0</v>
      </c>
      <c r="AZ580" s="154">
        <f t="shared" ca="1" si="1271"/>
        <v>0</v>
      </c>
      <c r="BA580" s="154">
        <f t="shared" ca="1" si="1271"/>
        <v>0</v>
      </c>
      <c r="BB580" s="154">
        <f t="shared" ca="1" si="1271"/>
        <v>0</v>
      </c>
      <c r="BC580" s="154">
        <f t="shared" ca="1" si="1271"/>
        <v>0</v>
      </c>
      <c r="BD580" s="154">
        <f t="shared" ca="1" si="1271"/>
        <v>0</v>
      </c>
      <c r="BE580" s="154">
        <f t="shared" ca="1" si="1271"/>
        <v>0</v>
      </c>
      <c r="BF580" s="154">
        <f t="shared" ca="1" si="1271"/>
        <v>0</v>
      </c>
      <c r="BG580" s="154">
        <f t="shared" ca="1" si="1271"/>
        <v>0</v>
      </c>
      <c r="BH580" s="154">
        <f t="shared" ca="1" si="1272"/>
        <v>0</v>
      </c>
      <c r="BI580" s="154">
        <f t="shared" ca="1" si="1272"/>
        <v>0</v>
      </c>
      <c r="BJ580" s="154">
        <f t="shared" ca="1" si="1272"/>
        <v>0</v>
      </c>
      <c r="BK580" s="154">
        <f t="shared" ca="1" si="1272"/>
        <v>0</v>
      </c>
      <c r="BL580" s="154">
        <f t="shared" ca="1" si="1272"/>
        <v>0</v>
      </c>
      <c r="BM580" s="154">
        <f t="shared" ca="1" si="1272"/>
        <v>0</v>
      </c>
      <c r="BN580" s="154">
        <f t="shared" ca="1" si="1272"/>
        <v>0</v>
      </c>
      <c r="BO580" s="154">
        <f t="shared" ca="1" si="1272"/>
        <v>0</v>
      </c>
      <c r="BP580" s="154">
        <f t="shared" ca="1" si="1272"/>
        <v>0</v>
      </c>
      <c r="BQ580" s="154">
        <f t="shared" ca="1" si="1272"/>
        <v>0</v>
      </c>
      <c r="BR580" s="154">
        <f t="shared" ca="1" si="1273"/>
        <v>0</v>
      </c>
      <c r="BS580" s="154">
        <f t="shared" ca="1" si="1273"/>
        <v>0</v>
      </c>
      <c r="BT580" s="154">
        <f t="shared" ca="1" si="1273"/>
        <v>0</v>
      </c>
      <c r="BU580" s="154">
        <f t="shared" ca="1" si="1273"/>
        <v>0</v>
      </c>
      <c r="BV580" s="154">
        <f t="shared" ca="1" si="1273"/>
        <v>0</v>
      </c>
      <c r="BW580" s="154">
        <f t="shared" ca="1" si="1273"/>
        <v>0</v>
      </c>
      <c r="BX580" s="154">
        <f t="shared" ca="1" si="1273"/>
        <v>0</v>
      </c>
      <c r="BY580" s="154">
        <f t="shared" ca="1" si="1273"/>
        <v>0</v>
      </c>
      <c r="BZ580" s="155">
        <f t="shared" ca="1" si="1273"/>
        <v>0</v>
      </c>
      <c r="CB580" s="422"/>
      <c r="CC580" s="423"/>
      <c r="CD580" s="423"/>
      <c r="CE580" s="424"/>
      <c r="CG580" s="436">
        <v>0</v>
      </c>
      <c r="CH580" s="437">
        <v>0</v>
      </c>
      <c r="CI580" s="437">
        <v>0</v>
      </c>
      <c r="CJ580" s="438">
        <v>0</v>
      </c>
    </row>
    <row r="581" spans="1:88" x14ac:dyDescent="0.35">
      <c r="A581" s="46" t="s">
        <v>1777</v>
      </c>
      <c r="B581" s="47" t="s">
        <v>2081</v>
      </c>
      <c r="C581" s="101"/>
      <c r="D581" s="128"/>
      <c r="E581" s="129"/>
      <c r="F581" s="129" t="s">
        <v>2130</v>
      </c>
      <c r="G581" s="130" t="str">
        <f>IF($B581="CKD","CKD",_xlfn.XLOOKUP($A581,AF所要量!$AF$4:$AF$1001,AF所要量!$AG$4:$AG$1001,"",,))</f>
        <v/>
      </c>
      <c r="H581" s="131"/>
      <c r="I581" s="132">
        <f>SUM(K581:N581)</f>
        <v>140</v>
      </c>
      <c r="J581" s="132">
        <f>SUM(O581:AM581)</f>
        <v>0</v>
      </c>
      <c r="K581" s="439">
        <f>CB581</f>
        <v>70</v>
      </c>
      <c r="L581" s="439">
        <f t="shared" ref="L581:L582" si="1278">CC581</f>
        <v>70</v>
      </c>
      <c r="M581" s="439">
        <f t="shared" ref="M581:M582" si="1279">CD581</f>
        <v>0</v>
      </c>
      <c r="N581" s="439">
        <f t="shared" ref="N581:N582" si="1280">CE581</f>
        <v>0</v>
      </c>
      <c r="O581" s="132">
        <f>SUMIF(AF所要量!$AK$4:$AK$1001,$AS581,AF所要量!E$4:E$1001)</f>
        <v>0</v>
      </c>
      <c r="P581" s="132">
        <f>SUMIF(AF所要量!$AK$4:$AK$1001,$AS581,AF所要量!F$4:F$1001)</f>
        <v>0</v>
      </c>
      <c r="Q581" s="132">
        <f>SUMIF(AF所要量!$AK$4:$AK$1001,$AS581,AF所要量!G$4:G$1001)</f>
        <v>0</v>
      </c>
      <c r="R581" s="132">
        <f>SUMIF(AF所要量!$AK$4:$AK$1001,$AS581,AF所要量!H$4:H$1001)</f>
        <v>0</v>
      </c>
      <c r="S581" s="132">
        <f>SUMIF(AF所要量!$AK$4:$AK$1001,$AS581,AF所要量!I$4:I$1001)</f>
        <v>0</v>
      </c>
      <c r="T581" s="132">
        <f>SUMIF(AF所要量!$AK$4:$AK$1001,$AS581,AF所要量!J$4:J$1001)</f>
        <v>0</v>
      </c>
      <c r="U581" s="132">
        <f>SUMIF(AF所要量!$AK$4:$AK$1001,$AS581,AF所要量!K$4:K$1001)</f>
        <v>0</v>
      </c>
      <c r="V581" s="132">
        <f>SUMIF(AF所要量!$AK$4:$AK$1001,$AS581,AF所要量!L$4:L$1001)</f>
        <v>0</v>
      </c>
      <c r="W581" s="132">
        <f>SUMIF(AF所要量!$AK$4:$AK$1001,$AS581,AF所要量!M$4:M$1001)</f>
        <v>0</v>
      </c>
      <c r="X581" s="132">
        <f>SUMIF(AF所要量!$AK$4:$AK$1001,$AS581,AF所要量!N$4:N$1001)</f>
        <v>0</v>
      </c>
      <c r="Y581" s="132">
        <f>SUMIF(AF所要量!$AK$4:$AK$1001,$AS581,AF所要量!O$4:O$1001)</f>
        <v>0</v>
      </c>
      <c r="Z581" s="132">
        <f>SUMIF(AF所要量!$AK$4:$AK$1001,$AS581,AF所要量!P$4:P$1001)</f>
        <v>0</v>
      </c>
      <c r="AA581" s="132">
        <f>SUMIF(AF所要量!$AK$4:$AK$1001,$AS581,AF所要量!Q$4:Q$1001)</f>
        <v>0</v>
      </c>
      <c r="AB581" s="132">
        <f>SUMIF(AF所要量!$AK$4:$AK$1001,$AS581,AF所要量!R$4:R$1001)</f>
        <v>0</v>
      </c>
      <c r="AC581" s="132">
        <f>SUMIF(AF所要量!$AK$4:$AK$1001,$AS581,AF所要量!S$4:S$1001)</f>
        <v>0</v>
      </c>
      <c r="AD581" s="132">
        <f>SUMIF(AF所要量!$AK$4:$AK$1001,$AS581,AF所要量!T$4:T$1001)</f>
        <v>0</v>
      </c>
      <c r="AE581" s="132">
        <f>SUMIF(AF所要量!$AK$4:$AK$1001,$AS581,AF所要量!U$4:U$1001)</f>
        <v>0</v>
      </c>
      <c r="AF581" s="132">
        <f>SUMIF(AF所要量!$AK$4:$AK$1001,$AS581,AF所要量!V$4:V$1001)</f>
        <v>0</v>
      </c>
      <c r="AG581" s="132">
        <f>SUMIF(AF所要量!$AK$4:$AK$1001,$AS581,AF所要量!W$4:W$1001)</f>
        <v>0</v>
      </c>
      <c r="AH581" s="132">
        <f>SUMIF(AF所要量!$AK$4:$AK$1001,$AS581,AF所要量!X$4:X$1001)</f>
        <v>0</v>
      </c>
      <c r="AI581" s="132">
        <f>SUMIF(AF所要量!$AK$4:$AK$1001,$AS581,AF所要量!Y$4:Y$1001)</f>
        <v>0</v>
      </c>
      <c r="AJ581" s="132">
        <f>SUMIF(AF所要量!$AK$4:$AK$1001,$AS581,AF所要量!Z$4:Z$1001)</f>
        <v>0</v>
      </c>
      <c r="AK581" s="132">
        <f>SUMIF(AF所要量!$AK$4:$AK$1001,$AS581,AF所要量!AA$4:AA$1001)</f>
        <v>0</v>
      </c>
      <c r="AL581" s="132">
        <f>SUMIF(AF所要量!$AK$4:$AK$1001,$AS581,AF所要量!AB$4:AB$1001)</f>
        <v>0</v>
      </c>
      <c r="AM581" s="133">
        <f>SUMIF(AF所要量!$AK$4:$AK$1001,$AS581,AF所要量!AC$4:AC$1001)</f>
        <v>0</v>
      </c>
      <c r="AS581" s="2" t="str">
        <f>$A581&amp;"_"&amp;$B581</f>
        <v>50100MY6 L000  _CBU</v>
      </c>
      <c r="AT581" s="96"/>
      <c r="AU581" s="63"/>
      <c r="AW581" s="142"/>
      <c r="AX581" s="143"/>
      <c r="AY581" s="143"/>
      <c r="AZ581" s="143"/>
      <c r="BA581" s="143"/>
      <c r="BB581" s="143"/>
      <c r="BC581" s="143"/>
      <c r="BD581" s="143"/>
      <c r="BE581" s="143"/>
      <c r="BF581" s="143"/>
      <c r="BG581" s="143"/>
      <c r="BH581" s="143"/>
      <c r="BI581" s="143"/>
      <c r="BJ581" s="143"/>
      <c r="BK581" s="143"/>
      <c r="BL581" s="143"/>
      <c r="BM581" s="143"/>
      <c r="BN581" s="143"/>
      <c r="BO581" s="143"/>
      <c r="BP581" s="143"/>
      <c r="BQ581" s="143"/>
      <c r="BR581" s="143"/>
      <c r="BS581" s="143"/>
      <c r="BT581" s="143"/>
      <c r="BU581" s="143"/>
      <c r="BV581" s="143"/>
      <c r="BW581" s="143"/>
      <c r="BX581" s="143"/>
      <c r="BY581" s="143"/>
      <c r="BZ581" s="144"/>
      <c r="CB581" s="425">
        <f t="shared" ref="CB581:CB582" si="1281">CG581</f>
        <v>70</v>
      </c>
      <c r="CC581" s="271">
        <f t="shared" ref="CC581:CC582" si="1282">CH581</f>
        <v>70</v>
      </c>
      <c r="CD581" s="271">
        <f t="shared" ref="CD581:CD582" si="1283">CI581</f>
        <v>0</v>
      </c>
      <c r="CE581" s="272">
        <f t="shared" ref="CE581:CE582" si="1284">CJ581</f>
        <v>0</v>
      </c>
      <c r="CG581" s="418">
        <v>70</v>
      </c>
      <c r="CH581" s="416">
        <v>70</v>
      </c>
      <c r="CI581" s="416">
        <v>0</v>
      </c>
      <c r="CJ581" s="419">
        <v>0</v>
      </c>
    </row>
    <row r="582" spans="1:88" x14ac:dyDescent="0.35">
      <c r="A582" s="119"/>
      <c r="B582" s="6"/>
      <c r="C582" s="120"/>
      <c r="D582" s="134"/>
      <c r="E582" s="135"/>
      <c r="F582" s="135"/>
      <c r="G582" s="136" t="str">
        <f>IF(B581="CKD","","SP")</f>
        <v>SP</v>
      </c>
      <c r="H582" s="137"/>
      <c r="I582" s="138">
        <f>SUM(K582:N582)</f>
        <v>0</v>
      </c>
      <c r="J582" s="138">
        <f>SUM(O582:AM582)</f>
        <v>0</v>
      </c>
      <c r="K582" s="440">
        <f t="shared" ref="K582" si="1285">CB582</f>
        <v>0</v>
      </c>
      <c r="L582" s="440">
        <f t="shared" si="1278"/>
        <v>0</v>
      </c>
      <c r="M582" s="440">
        <f t="shared" si="1279"/>
        <v>0</v>
      </c>
      <c r="N582" s="440">
        <f t="shared" si="1280"/>
        <v>0</v>
      </c>
      <c r="O582" s="138">
        <f>SUMIF(SP所要量!$AU$4:$AU$1001,$AS582,SP所要量!O$4:O$1001)</f>
        <v>0</v>
      </c>
      <c r="P582" s="138">
        <f>SUMIF(SP所要量!$AU$4:$AU$1001,$AS582,SP所要量!P$4:P$1001)</f>
        <v>0</v>
      </c>
      <c r="Q582" s="138">
        <f>SUMIF(SP所要量!$AU$4:$AU$1001,$AS582,SP所要量!Q$4:Q$1001)</f>
        <v>0</v>
      </c>
      <c r="R582" s="138">
        <f>SUMIF(SP所要量!$AU$4:$AU$1001,$AS582,SP所要量!R$4:R$1001)</f>
        <v>0</v>
      </c>
      <c r="S582" s="138">
        <f>SUMIF(SP所要量!$AU$4:$AU$1001,$AS582,SP所要量!S$4:S$1001)</f>
        <v>0</v>
      </c>
      <c r="T582" s="138">
        <f>SUMIF(SP所要量!$AU$4:$AU$1001,$AS582,SP所要量!T$4:T$1001)</f>
        <v>0</v>
      </c>
      <c r="U582" s="138">
        <f>SUMIF(SP所要量!$AU$4:$AU$1001,$AS582,SP所要量!U$4:U$1001)</f>
        <v>0</v>
      </c>
      <c r="V582" s="138">
        <f>SUMIF(SP所要量!$AU$4:$AU$1001,$AS582,SP所要量!V$4:V$1001)</f>
        <v>0</v>
      </c>
      <c r="W582" s="138">
        <f>SUMIF(SP所要量!$AU$4:$AU$1001,$AS582,SP所要量!W$4:W$1001)</f>
        <v>0</v>
      </c>
      <c r="X582" s="138">
        <f>SUMIF(SP所要量!$AU$4:$AU$1001,$AS582,SP所要量!X$4:X$1001)</f>
        <v>0</v>
      </c>
      <c r="Y582" s="138">
        <f>SUMIF(SP所要量!$AU$4:$AU$1001,$AS582,SP所要量!Y$4:Y$1001)</f>
        <v>0</v>
      </c>
      <c r="Z582" s="138">
        <f>SUMIF(SP所要量!$AU$4:$AU$1001,$AS582,SP所要量!Z$4:Z$1001)</f>
        <v>0</v>
      </c>
      <c r="AA582" s="138">
        <f>SUMIF(SP所要量!$AU$4:$AU$1001,$AS582,SP所要量!AA$4:AA$1001)</f>
        <v>0</v>
      </c>
      <c r="AB582" s="138">
        <f>SUMIF(SP所要量!$AU$4:$AU$1001,$AS582,SP所要量!AB$4:AB$1001)</f>
        <v>0</v>
      </c>
      <c r="AC582" s="138">
        <f>SUMIF(SP所要量!$AU$4:$AU$1001,$AS582,SP所要量!AC$4:AC$1001)</f>
        <v>0</v>
      </c>
      <c r="AD582" s="138">
        <f>SUMIF(SP所要量!$AU$4:$AU$1001,$AS582,SP所要量!AD$4:AD$1001)</f>
        <v>0</v>
      </c>
      <c r="AE582" s="138">
        <f>SUMIF(SP所要量!$AU$4:$AU$1001,$AS582,SP所要量!AE$4:AE$1001)</f>
        <v>0</v>
      </c>
      <c r="AF582" s="138">
        <f>SUMIF(SP所要量!$AU$4:$AU$1001,$AS582,SP所要量!AF$4:AF$1001)</f>
        <v>0</v>
      </c>
      <c r="AG582" s="138">
        <f>SUMIF(SP所要量!$AU$4:$AU$1001,$AS582,SP所要量!AG$4:AG$1001)</f>
        <v>0</v>
      </c>
      <c r="AH582" s="138">
        <f>SUMIF(SP所要量!$AU$4:$AU$1001,$AS582,SP所要量!AH$4:AH$1001)</f>
        <v>0</v>
      </c>
      <c r="AI582" s="138">
        <f>SUMIF(SP所要量!$AU$4:$AU$1001,$AS582,SP所要量!AI$4:AI$1001)</f>
        <v>0</v>
      </c>
      <c r="AJ582" s="138">
        <f>SUMIF(SP所要量!$AU$4:$AU$1001,$AS582,SP所要量!AJ$4:AJ$1001)</f>
        <v>0</v>
      </c>
      <c r="AK582" s="138">
        <f>SUMIF(SP所要量!$AU$4:$AU$1001,$AS582,SP所要量!AK$4:AK$1001)</f>
        <v>0</v>
      </c>
      <c r="AL582" s="138">
        <f>SUMIF(SP所要量!$AU$4:$AU$1001,$AS582,SP所要量!AL$4:AL$1001)</f>
        <v>0</v>
      </c>
      <c r="AM582" s="139">
        <f>SUMIF(SP所要量!$AU$4:$AU$1001,$AS582,SP所要量!AM$4:AM$1001)</f>
        <v>0</v>
      </c>
      <c r="AS582" s="2" t="str">
        <f>IF($B581="CKD",0,$A581&amp;"_"&amp;"SP")</f>
        <v>50100MY6 L000  _SP</v>
      </c>
      <c r="AT582" s="38"/>
      <c r="AU582" s="62"/>
      <c r="AW582" s="145"/>
      <c r="AX582" s="38"/>
      <c r="AY582" s="38"/>
      <c r="AZ582" s="38"/>
      <c r="BA582" s="38"/>
      <c r="BB582" s="38"/>
      <c r="BC582" s="38"/>
      <c r="BD582" s="38"/>
      <c r="BE582" s="38"/>
      <c r="BF582" s="38"/>
      <c r="BG582" s="38"/>
      <c r="BH582" s="38"/>
      <c r="BI582" s="38"/>
      <c r="BJ582" s="38"/>
      <c r="BK582" s="38"/>
      <c r="BL582" s="38"/>
      <c r="BM582" s="38"/>
      <c r="BN582" s="38"/>
      <c r="BO582" s="38"/>
      <c r="BP582" s="38"/>
      <c r="BQ582" s="38"/>
      <c r="BR582" s="38"/>
      <c r="BS582" s="38"/>
      <c r="BT582" s="38"/>
      <c r="BU582" s="38"/>
      <c r="BV582" s="38"/>
      <c r="BW582" s="38"/>
      <c r="BX582" s="38"/>
      <c r="BY582" s="38"/>
      <c r="BZ582" s="146"/>
      <c r="CB582" s="426">
        <f t="shared" si="1281"/>
        <v>0</v>
      </c>
      <c r="CC582" s="273">
        <f t="shared" si="1282"/>
        <v>0</v>
      </c>
      <c r="CD582" s="273">
        <f t="shared" si="1283"/>
        <v>0</v>
      </c>
      <c r="CE582" s="274">
        <f t="shared" si="1284"/>
        <v>0</v>
      </c>
      <c r="CG582" s="420">
        <v>0</v>
      </c>
      <c r="CH582" s="417">
        <v>0</v>
      </c>
      <c r="CI582" s="417">
        <v>0</v>
      </c>
      <c r="CJ582" s="421">
        <v>0</v>
      </c>
    </row>
    <row r="583" spans="1:88" x14ac:dyDescent="0.35">
      <c r="A583" s="119"/>
      <c r="B583" s="6"/>
      <c r="C583" s="120"/>
      <c r="D583" s="121"/>
      <c r="E583" s="115"/>
      <c r="F583" s="115"/>
      <c r="G583" s="116" t="s">
        <v>2131</v>
      </c>
      <c r="H583" s="117"/>
      <c r="I583" s="113">
        <f>SUM(K583:N583)</f>
        <v>140</v>
      </c>
      <c r="J583" s="126">
        <f>SUM(O583:AM583)</f>
        <v>0</v>
      </c>
      <c r="K583" s="113">
        <f t="shared" ref="K583:AM583" si="1286">SUM(K581:K582)</f>
        <v>70</v>
      </c>
      <c r="L583" s="113">
        <f t="shared" si="1286"/>
        <v>70</v>
      </c>
      <c r="M583" s="113">
        <f t="shared" si="1286"/>
        <v>0</v>
      </c>
      <c r="N583" s="113">
        <f t="shared" si="1286"/>
        <v>0</v>
      </c>
      <c r="O583" s="122">
        <f t="shared" si="1286"/>
        <v>0</v>
      </c>
      <c r="P583" s="113">
        <f t="shared" si="1286"/>
        <v>0</v>
      </c>
      <c r="Q583" s="113">
        <f t="shared" si="1286"/>
        <v>0</v>
      </c>
      <c r="R583" s="113">
        <f t="shared" si="1286"/>
        <v>0</v>
      </c>
      <c r="S583" s="113">
        <f t="shared" si="1286"/>
        <v>0</v>
      </c>
      <c r="T583" s="113">
        <f t="shared" si="1286"/>
        <v>0</v>
      </c>
      <c r="U583" s="113">
        <f t="shared" si="1286"/>
        <v>0</v>
      </c>
      <c r="V583" s="113">
        <f t="shared" si="1286"/>
        <v>0</v>
      </c>
      <c r="W583" s="113">
        <f t="shared" si="1286"/>
        <v>0</v>
      </c>
      <c r="X583" s="113">
        <f t="shared" si="1286"/>
        <v>0</v>
      </c>
      <c r="Y583" s="113">
        <f t="shared" si="1286"/>
        <v>0</v>
      </c>
      <c r="Z583" s="113">
        <f t="shared" si="1286"/>
        <v>0</v>
      </c>
      <c r="AA583" s="113">
        <f t="shared" si="1286"/>
        <v>0</v>
      </c>
      <c r="AB583" s="113">
        <f t="shared" si="1286"/>
        <v>0</v>
      </c>
      <c r="AC583" s="113">
        <f t="shared" si="1286"/>
        <v>0</v>
      </c>
      <c r="AD583" s="113">
        <f t="shared" si="1286"/>
        <v>0</v>
      </c>
      <c r="AE583" s="113">
        <f t="shared" si="1286"/>
        <v>0</v>
      </c>
      <c r="AF583" s="113">
        <f t="shared" si="1286"/>
        <v>0</v>
      </c>
      <c r="AG583" s="113">
        <f t="shared" si="1286"/>
        <v>0</v>
      </c>
      <c r="AH583" s="113">
        <f t="shared" si="1286"/>
        <v>0</v>
      </c>
      <c r="AI583" s="113">
        <f t="shared" si="1286"/>
        <v>0</v>
      </c>
      <c r="AJ583" s="113">
        <f t="shared" si="1286"/>
        <v>0</v>
      </c>
      <c r="AK583" s="113">
        <f t="shared" si="1286"/>
        <v>0</v>
      </c>
      <c r="AL583" s="113">
        <f t="shared" si="1286"/>
        <v>0</v>
      </c>
      <c r="AM583" s="118">
        <f t="shared" si="1286"/>
        <v>0</v>
      </c>
      <c r="AS583" s="61"/>
      <c r="AT583" s="38"/>
      <c r="AU583" s="62"/>
      <c r="AW583" s="145"/>
      <c r="AX583" s="38"/>
      <c r="AY583" s="38"/>
      <c r="AZ583" s="38"/>
      <c r="BA583" s="38"/>
      <c r="BB583" s="38"/>
      <c r="BC583" s="38"/>
      <c r="BD583" s="38"/>
      <c r="BE583" s="38"/>
      <c r="BF583" s="38"/>
      <c r="BG583" s="38"/>
      <c r="BH583" s="38"/>
      <c r="BI583" s="38"/>
      <c r="BJ583" s="38"/>
      <c r="BK583" s="38"/>
      <c r="BL583" s="38"/>
      <c r="BM583" s="38"/>
      <c r="BN583" s="38"/>
      <c r="BO583" s="38"/>
      <c r="BP583" s="38"/>
      <c r="BQ583" s="38"/>
      <c r="BR583" s="38"/>
      <c r="BS583" s="38"/>
      <c r="BT583" s="38"/>
      <c r="BU583" s="38"/>
      <c r="BV583" s="38"/>
      <c r="BW583" s="38"/>
      <c r="BX583" s="38"/>
      <c r="BY583" s="38"/>
      <c r="BZ583" s="146"/>
      <c r="CB583" s="145"/>
      <c r="CC583" s="38"/>
      <c r="CD583" s="38"/>
      <c r="CE583" s="146"/>
      <c r="CG583" s="433">
        <v>70</v>
      </c>
      <c r="CH583" s="434">
        <v>70</v>
      </c>
      <c r="CI583" s="434">
        <v>0</v>
      </c>
      <c r="CJ583" s="435">
        <v>0</v>
      </c>
    </row>
    <row r="584" spans="1:88" x14ac:dyDescent="0.35">
      <c r="A584" s="48" t="s">
        <v>2088</v>
      </c>
      <c r="B584" s="6"/>
      <c r="C584" s="6"/>
      <c r="D584" s="22" t="s">
        <v>2058</v>
      </c>
      <c r="E584" s="304" t="s">
        <v>20</v>
      </c>
      <c r="F584" s="42"/>
      <c r="G584" s="25"/>
      <c r="H584" s="21"/>
      <c r="I584" s="26"/>
      <c r="J584" s="24">
        <f t="shared" ref="J584:J586" ca="1" si="1287">SUM(K584:AM584)</f>
        <v>0</v>
      </c>
      <c r="K584" s="24">
        <f t="shared" ref="K584:AM584" ca="1" si="1288">IF(AND($H584="優先L",$I584&gt;0),OFFSET(K583,0,$I584),0)</f>
        <v>0</v>
      </c>
      <c r="L584" s="24">
        <f t="shared" ca="1" si="1288"/>
        <v>0</v>
      </c>
      <c r="M584" s="24">
        <f t="shared" ca="1" si="1288"/>
        <v>0</v>
      </c>
      <c r="N584" s="24">
        <f t="shared" ca="1" si="1288"/>
        <v>0</v>
      </c>
      <c r="O584" s="24">
        <f t="shared" ca="1" si="1288"/>
        <v>0</v>
      </c>
      <c r="P584" s="24">
        <f t="shared" ca="1" si="1288"/>
        <v>0</v>
      </c>
      <c r="Q584" s="24">
        <f t="shared" ca="1" si="1288"/>
        <v>0</v>
      </c>
      <c r="R584" s="24">
        <f t="shared" ca="1" si="1288"/>
        <v>0</v>
      </c>
      <c r="S584" s="24">
        <f t="shared" ca="1" si="1288"/>
        <v>0</v>
      </c>
      <c r="T584" s="24">
        <f t="shared" ca="1" si="1288"/>
        <v>0</v>
      </c>
      <c r="U584" s="24">
        <f t="shared" ca="1" si="1288"/>
        <v>0</v>
      </c>
      <c r="V584" s="24">
        <f t="shared" ca="1" si="1288"/>
        <v>0</v>
      </c>
      <c r="W584" s="24">
        <f t="shared" ca="1" si="1288"/>
        <v>0</v>
      </c>
      <c r="X584" s="24">
        <f t="shared" ca="1" si="1288"/>
        <v>0</v>
      </c>
      <c r="Y584" s="24">
        <f t="shared" ca="1" si="1288"/>
        <v>0</v>
      </c>
      <c r="Z584" s="24">
        <f t="shared" ca="1" si="1288"/>
        <v>0</v>
      </c>
      <c r="AA584" s="24">
        <f t="shared" ca="1" si="1288"/>
        <v>0</v>
      </c>
      <c r="AB584" s="24">
        <f t="shared" ca="1" si="1288"/>
        <v>0</v>
      </c>
      <c r="AC584" s="24">
        <f t="shared" ca="1" si="1288"/>
        <v>0</v>
      </c>
      <c r="AD584" s="24">
        <f t="shared" ca="1" si="1288"/>
        <v>0</v>
      </c>
      <c r="AE584" s="24">
        <f t="shared" ca="1" si="1288"/>
        <v>0</v>
      </c>
      <c r="AF584" s="24">
        <f t="shared" ca="1" si="1288"/>
        <v>0</v>
      </c>
      <c r="AG584" s="24">
        <f t="shared" ca="1" si="1288"/>
        <v>0</v>
      </c>
      <c r="AH584" s="24">
        <f t="shared" ca="1" si="1288"/>
        <v>0</v>
      </c>
      <c r="AI584" s="24">
        <f t="shared" ca="1" si="1288"/>
        <v>0</v>
      </c>
      <c r="AJ584" s="24">
        <f t="shared" ca="1" si="1288"/>
        <v>0</v>
      </c>
      <c r="AK584" s="24">
        <f t="shared" ca="1" si="1288"/>
        <v>0</v>
      </c>
      <c r="AL584" s="24">
        <f t="shared" ca="1" si="1288"/>
        <v>0</v>
      </c>
      <c r="AM584" s="49">
        <f t="shared" ca="1" si="1288"/>
        <v>0</v>
      </c>
      <c r="AS584" s="61"/>
      <c r="AT584" s="5" t="str">
        <f t="shared" ref="AT584" si="1289">IF(G584&gt;0,E584,"")</f>
        <v/>
      </c>
      <c r="AU584" s="62"/>
      <c r="AW584" s="145"/>
      <c r="AX584" s="38"/>
      <c r="AY584" s="38"/>
      <c r="AZ584" s="38"/>
      <c r="BA584" s="38"/>
      <c r="BB584" s="38"/>
      <c r="BC584" s="38"/>
      <c r="BD584" s="38"/>
      <c r="BE584" s="38"/>
      <c r="BF584" s="38"/>
      <c r="BG584" s="38"/>
      <c r="BH584" s="38"/>
      <c r="BI584" s="38"/>
      <c r="BJ584" s="38"/>
      <c r="BK584" s="38"/>
      <c r="BL584" s="38"/>
      <c r="BM584" s="38"/>
      <c r="BN584" s="38"/>
      <c r="BO584" s="38"/>
      <c r="BP584" s="38"/>
      <c r="BQ584" s="38"/>
      <c r="BR584" s="38"/>
      <c r="BS584" s="38"/>
      <c r="BT584" s="38"/>
      <c r="BU584" s="38"/>
      <c r="BV584" s="38"/>
      <c r="BW584" s="38"/>
      <c r="BX584" s="38"/>
      <c r="BY584" s="38"/>
      <c r="BZ584" s="146"/>
      <c r="CB584" s="145"/>
      <c r="CC584" s="38"/>
      <c r="CD584" s="38"/>
      <c r="CE584" s="146"/>
      <c r="CG584" s="433">
        <v>0</v>
      </c>
      <c r="CH584" s="434">
        <v>0</v>
      </c>
      <c r="CI584" s="434">
        <v>0</v>
      </c>
      <c r="CJ584" s="435">
        <v>0</v>
      </c>
    </row>
    <row r="585" spans="1:88" x14ac:dyDescent="0.35">
      <c r="A585" s="50" t="str">
        <f>MID(A581,1,5)</f>
        <v>50100</v>
      </c>
      <c r="B585" s="6"/>
      <c r="C585" s="6"/>
      <c r="D585" s="6"/>
      <c r="E585" s="304" t="s">
        <v>78</v>
      </c>
      <c r="F585" s="42"/>
      <c r="G585" s="25"/>
      <c r="H585" s="21"/>
      <c r="I585" s="26"/>
      <c r="J585" s="24">
        <f t="shared" ca="1" si="1287"/>
        <v>0</v>
      </c>
      <c r="K585" s="24">
        <f t="shared" ref="K585:AM585" ca="1" si="1290">IF(AND($H585="優先L",$I585&gt;0),OFFSET(K583,0,$I585),0)</f>
        <v>0</v>
      </c>
      <c r="L585" s="24">
        <f t="shared" ca="1" si="1290"/>
        <v>0</v>
      </c>
      <c r="M585" s="24">
        <f t="shared" ca="1" si="1290"/>
        <v>0</v>
      </c>
      <c r="N585" s="24">
        <f t="shared" ca="1" si="1290"/>
        <v>0</v>
      </c>
      <c r="O585" s="24">
        <f t="shared" ca="1" si="1290"/>
        <v>0</v>
      </c>
      <c r="P585" s="24">
        <f t="shared" ca="1" si="1290"/>
        <v>0</v>
      </c>
      <c r="Q585" s="24">
        <f t="shared" ca="1" si="1290"/>
        <v>0</v>
      </c>
      <c r="R585" s="24">
        <f t="shared" ca="1" si="1290"/>
        <v>0</v>
      </c>
      <c r="S585" s="24">
        <f t="shared" ca="1" si="1290"/>
        <v>0</v>
      </c>
      <c r="T585" s="24">
        <f t="shared" ca="1" si="1290"/>
        <v>0</v>
      </c>
      <c r="U585" s="24">
        <f t="shared" ca="1" si="1290"/>
        <v>0</v>
      </c>
      <c r="V585" s="24">
        <f t="shared" ca="1" si="1290"/>
        <v>0</v>
      </c>
      <c r="W585" s="24">
        <f t="shared" ca="1" si="1290"/>
        <v>0</v>
      </c>
      <c r="X585" s="24">
        <f t="shared" ca="1" si="1290"/>
        <v>0</v>
      </c>
      <c r="Y585" s="24">
        <f t="shared" ca="1" si="1290"/>
        <v>0</v>
      </c>
      <c r="Z585" s="24">
        <f t="shared" ca="1" si="1290"/>
        <v>0</v>
      </c>
      <c r="AA585" s="24">
        <f t="shared" ca="1" si="1290"/>
        <v>0</v>
      </c>
      <c r="AB585" s="24">
        <f t="shared" ca="1" si="1290"/>
        <v>0</v>
      </c>
      <c r="AC585" s="24">
        <f t="shared" ca="1" si="1290"/>
        <v>0</v>
      </c>
      <c r="AD585" s="24">
        <f t="shared" ca="1" si="1290"/>
        <v>0</v>
      </c>
      <c r="AE585" s="24">
        <f t="shared" ca="1" si="1290"/>
        <v>0</v>
      </c>
      <c r="AF585" s="24">
        <f t="shared" ca="1" si="1290"/>
        <v>0</v>
      </c>
      <c r="AG585" s="24">
        <f t="shared" ca="1" si="1290"/>
        <v>0</v>
      </c>
      <c r="AH585" s="24">
        <f t="shared" ca="1" si="1290"/>
        <v>0</v>
      </c>
      <c r="AI585" s="24">
        <f t="shared" ca="1" si="1290"/>
        <v>0</v>
      </c>
      <c r="AJ585" s="24">
        <f t="shared" ca="1" si="1290"/>
        <v>0</v>
      </c>
      <c r="AK585" s="24">
        <f t="shared" ca="1" si="1290"/>
        <v>0</v>
      </c>
      <c r="AL585" s="24">
        <f t="shared" ca="1" si="1290"/>
        <v>0</v>
      </c>
      <c r="AM585" s="49">
        <f t="shared" ca="1" si="1290"/>
        <v>0</v>
      </c>
      <c r="AS585" s="61"/>
      <c r="AT585" s="6" t="str">
        <f t="shared" si="1256"/>
        <v/>
      </c>
      <c r="AU585" s="62"/>
      <c r="AW585" s="145"/>
      <c r="AX585" s="38"/>
      <c r="AY585" s="38"/>
      <c r="AZ585" s="38"/>
      <c r="BA585" s="38"/>
      <c r="BB585" s="38"/>
      <c r="BC585" s="38"/>
      <c r="BD585" s="38"/>
      <c r="BE585" s="38"/>
      <c r="BF585" s="38"/>
      <c r="BG585" s="38"/>
      <c r="BH585" s="38"/>
      <c r="BI585" s="38"/>
      <c r="BJ585" s="38"/>
      <c r="BK585" s="38"/>
      <c r="BL585" s="38"/>
      <c r="BM585" s="38"/>
      <c r="BN585" s="38"/>
      <c r="BO585" s="38"/>
      <c r="BP585" s="38"/>
      <c r="BQ585" s="38"/>
      <c r="BR585" s="38"/>
      <c r="BS585" s="38"/>
      <c r="BT585" s="38"/>
      <c r="BU585" s="38"/>
      <c r="BV585" s="38"/>
      <c r="BW585" s="38"/>
      <c r="BX585" s="38"/>
      <c r="BY585" s="38"/>
      <c r="BZ585" s="146"/>
      <c r="CB585" s="145"/>
      <c r="CC585" s="38"/>
      <c r="CD585" s="38"/>
      <c r="CE585" s="146"/>
      <c r="CG585" s="433">
        <v>0</v>
      </c>
      <c r="CH585" s="434">
        <v>0</v>
      </c>
      <c r="CI585" s="434">
        <v>0</v>
      </c>
      <c r="CJ585" s="435">
        <v>0</v>
      </c>
    </row>
    <row r="586" spans="1:88" x14ac:dyDescent="0.35">
      <c r="A586" s="50" t="str">
        <f>MID(A581,6,3)&amp;"-"&amp;MID(A581,10,4)</f>
        <v>MY6-L000</v>
      </c>
      <c r="B586" s="6"/>
      <c r="C586" s="6"/>
      <c r="D586" s="7"/>
      <c r="E586" s="304" t="s">
        <v>79</v>
      </c>
      <c r="F586" s="42"/>
      <c r="G586" s="25">
        <v>280</v>
      </c>
      <c r="H586" s="21" t="s">
        <v>2052</v>
      </c>
      <c r="I586" s="26">
        <v>2</v>
      </c>
      <c r="J586" s="24">
        <f t="shared" ca="1" si="1287"/>
        <v>0</v>
      </c>
      <c r="K586" s="24">
        <f t="shared" ref="K586:AM586" ca="1" si="1291">IF(AND($H586="優先L",$I586&gt;0),OFFSET(K583,0,$I586),0)</f>
        <v>0</v>
      </c>
      <c r="L586" s="24">
        <f t="shared" ca="1" si="1291"/>
        <v>0</v>
      </c>
      <c r="M586" s="24">
        <f t="shared" ca="1" si="1291"/>
        <v>0</v>
      </c>
      <c r="N586" s="24">
        <f t="shared" ca="1" si="1291"/>
        <v>0</v>
      </c>
      <c r="O586" s="24">
        <f t="shared" ca="1" si="1291"/>
        <v>0</v>
      </c>
      <c r="P586" s="24">
        <f t="shared" ca="1" si="1291"/>
        <v>0</v>
      </c>
      <c r="Q586" s="24">
        <f t="shared" ca="1" si="1291"/>
        <v>0</v>
      </c>
      <c r="R586" s="24">
        <f t="shared" ca="1" si="1291"/>
        <v>0</v>
      </c>
      <c r="S586" s="24">
        <f t="shared" ca="1" si="1291"/>
        <v>0</v>
      </c>
      <c r="T586" s="24">
        <f t="shared" ca="1" si="1291"/>
        <v>0</v>
      </c>
      <c r="U586" s="24">
        <f t="shared" ca="1" si="1291"/>
        <v>0</v>
      </c>
      <c r="V586" s="24">
        <f t="shared" ca="1" si="1291"/>
        <v>0</v>
      </c>
      <c r="W586" s="24">
        <f t="shared" ca="1" si="1291"/>
        <v>0</v>
      </c>
      <c r="X586" s="24">
        <f t="shared" ca="1" si="1291"/>
        <v>0</v>
      </c>
      <c r="Y586" s="24">
        <f t="shared" ca="1" si="1291"/>
        <v>0</v>
      </c>
      <c r="Z586" s="24">
        <f t="shared" ca="1" si="1291"/>
        <v>0</v>
      </c>
      <c r="AA586" s="24">
        <f t="shared" ca="1" si="1291"/>
        <v>0</v>
      </c>
      <c r="AB586" s="24">
        <f t="shared" ca="1" si="1291"/>
        <v>0</v>
      </c>
      <c r="AC586" s="24">
        <f t="shared" ca="1" si="1291"/>
        <v>0</v>
      </c>
      <c r="AD586" s="24">
        <f t="shared" ca="1" si="1291"/>
        <v>0</v>
      </c>
      <c r="AE586" s="24">
        <f t="shared" ca="1" si="1291"/>
        <v>0</v>
      </c>
      <c r="AF586" s="24">
        <f t="shared" ca="1" si="1291"/>
        <v>0</v>
      </c>
      <c r="AG586" s="24">
        <f t="shared" ca="1" si="1291"/>
        <v>0</v>
      </c>
      <c r="AH586" s="24">
        <f t="shared" ca="1" si="1291"/>
        <v>0</v>
      </c>
      <c r="AI586" s="24">
        <f t="shared" ca="1" si="1291"/>
        <v>0</v>
      </c>
      <c r="AJ586" s="24">
        <f t="shared" ca="1" si="1291"/>
        <v>0</v>
      </c>
      <c r="AK586" s="24">
        <f t="shared" ca="1" si="1291"/>
        <v>0</v>
      </c>
      <c r="AL586" s="24">
        <f t="shared" ca="1" si="1291"/>
        <v>0</v>
      </c>
      <c r="AM586" s="49">
        <f t="shared" ca="1" si="1291"/>
        <v>0</v>
      </c>
      <c r="AS586" s="61"/>
      <c r="AT586" s="7" t="str">
        <f t="shared" si="1256"/>
        <v>マルチ</v>
      </c>
      <c r="AU586" s="62"/>
      <c r="AW586" s="145"/>
      <c r="AX586" s="38"/>
      <c r="AY586" s="38"/>
      <c r="AZ586" s="38"/>
      <c r="BA586" s="38"/>
      <c r="BB586" s="38"/>
      <c r="BC586" s="38"/>
      <c r="BD586" s="38"/>
      <c r="BE586" s="38"/>
      <c r="BF586" s="38"/>
      <c r="BG586" s="38"/>
      <c r="BH586" s="38"/>
      <c r="BI586" s="38"/>
      <c r="BJ586" s="38"/>
      <c r="BK586" s="38"/>
      <c r="BL586" s="38"/>
      <c r="BM586" s="38"/>
      <c r="BN586" s="38"/>
      <c r="BO586" s="38"/>
      <c r="BP586" s="38"/>
      <c r="BQ586" s="38"/>
      <c r="BR586" s="38"/>
      <c r="BS586" s="38"/>
      <c r="BT586" s="38"/>
      <c r="BU586" s="38"/>
      <c r="BV586" s="38"/>
      <c r="BW586" s="38"/>
      <c r="BX586" s="38"/>
      <c r="BY586" s="38"/>
      <c r="BZ586" s="146"/>
      <c r="CB586" s="145"/>
      <c r="CC586" s="38"/>
      <c r="CD586" s="38"/>
      <c r="CE586" s="146"/>
      <c r="CG586" s="433">
        <v>0</v>
      </c>
      <c r="CH586" s="434">
        <v>0</v>
      </c>
      <c r="CI586" s="434">
        <v>0</v>
      </c>
      <c r="CJ586" s="435">
        <v>0</v>
      </c>
    </row>
    <row r="587" spans="1:88" x14ac:dyDescent="0.35">
      <c r="A587" s="48"/>
      <c r="B587" s="6"/>
      <c r="C587" s="6"/>
      <c r="D587" s="22" t="s">
        <v>2132</v>
      </c>
      <c r="E587" s="2" t="str">
        <f>E584</f>
        <v>MC</v>
      </c>
      <c r="F587" s="5"/>
      <c r="G587" s="5"/>
      <c r="H587" s="27"/>
      <c r="I587" s="5"/>
      <c r="J587" s="550">
        <f>SUM(K587:AM589)</f>
        <v>0</v>
      </c>
      <c r="K587" s="29"/>
      <c r="L587" s="29"/>
      <c r="M587" s="29"/>
      <c r="N587" s="29"/>
      <c r="O587" s="29"/>
      <c r="P587" s="29"/>
      <c r="Q587" s="29"/>
      <c r="R587" s="29"/>
      <c r="S587" s="29"/>
      <c r="T587" s="29"/>
      <c r="U587" s="29"/>
      <c r="V587" s="29"/>
      <c r="W587" s="29"/>
      <c r="X587" s="29"/>
      <c r="Y587" s="29"/>
      <c r="Z587" s="29"/>
      <c r="AA587" s="29"/>
      <c r="AB587" s="29"/>
      <c r="AC587" s="29"/>
      <c r="AD587" s="29"/>
      <c r="AE587" s="29"/>
      <c r="AF587" s="29"/>
      <c r="AG587" s="29"/>
      <c r="AH587" s="29"/>
      <c r="AI587" s="29"/>
      <c r="AJ587" s="29"/>
      <c r="AK587" s="29"/>
      <c r="AL587" s="29"/>
      <c r="AM587" s="51"/>
      <c r="AS587" s="61"/>
      <c r="AT587" s="38"/>
      <c r="AU587" s="62"/>
      <c r="AW587" s="145"/>
      <c r="AX587" s="38"/>
      <c r="AY587" s="38"/>
      <c r="AZ587" s="38"/>
      <c r="BA587" s="38"/>
      <c r="BB587" s="38"/>
      <c r="BC587" s="38"/>
      <c r="BD587" s="38"/>
      <c r="BE587" s="38"/>
      <c r="BF587" s="38"/>
      <c r="BG587" s="38"/>
      <c r="BH587" s="38"/>
      <c r="BI587" s="38"/>
      <c r="BJ587" s="38"/>
      <c r="BK587" s="38"/>
      <c r="BL587" s="38"/>
      <c r="BM587" s="38"/>
      <c r="BN587" s="38"/>
      <c r="BO587" s="38"/>
      <c r="BP587" s="38"/>
      <c r="BQ587" s="38"/>
      <c r="BR587" s="38"/>
      <c r="BS587" s="38"/>
      <c r="BT587" s="38"/>
      <c r="BU587" s="38"/>
      <c r="BV587" s="38"/>
      <c r="BW587" s="38"/>
      <c r="BX587" s="38"/>
      <c r="BY587" s="38"/>
      <c r="BZ587" s="146"/>
      <c r="CB587" s="145"/>
      <c r="CC587" s="38"/>
      <c r="CD587" s="38"/>
      <c r="CE587" s="146"/>
      <c r="CG587" s="430"/>
      <c r="CH587" s="9"/>
      <c r="CI587" s="9"/>
      <c r="CJ587" s="431"/>
    </row>
    <row r="588" spans="1:88" x14ac:dyDescent="0.35">
      <c r="A588" s="48"/>
      <c r="B588" s="7"/>
      <c r="C588" s="7"/>
      <c r="D588" s="444" t="s">
        <v>2376</v>
      </c>
      <c r="E588" s="2" t="str">
        <f>E585</f>
        <v>溶接1</v>
      </c>
      <c r="F588" s="6"/>
      <c r="G588" s="6"/>
      <c r="H588" s="27"/>
      <c r="I588" s="6"/>
      <c r="J588" s="551"/>
      <c r="K588" s="30"/>
      <c r="L588" s="30"/>
      <c r="M588" s="30"/>
      <c r="N588" s="30"/>
      <c r="O588" s="30"/>
      <c r="P588" s="30"/>
      <c r="Q588" s="30"/>
      <c r="R588" s="30"/>
      <c r="S588" s="30"/>
      <c r="T588" s="30"/>
      <c r="U588" s="30"/>
      <c r="V588" s="30"/>
      <c r="W588" s="30"/>
      <c r="X588" s="30"/>
      <c r="Y588" s="30"/>
      <c r="Z588" s="30"/>
      <c r="AA588" s="30"/>
      <c r="AB588" s="30"/>
      <c r="AC588" s="30"/>
      <c r="AD588" s="30"/>
      <c r="AE588" s="30"/>
      <c r="AF588" s="30"/>
      <c r="AG588" s="30"/>
      <c r="AH588" s="30"/>
      <c r="AI588" s="30"/>
      <c r="AJ588" s="30"/>
      <c r="AK588" s="30"/>
      <c r="AL588" s="30"/>
      <c r="AM588" s="52"/>
      <c r="AS588" s="61"/>
      <c r="AT588" s="38"/>
      <c r="AU588" s="62"/>
      <c r="AW588" s="145"/>
      <c r="AX588" s="38"/>
      <c r="AY588" s="38"/>
      <c r="AZ588" s="38"/>
      <c r="BA588" s="38"/>
      <c r="BB588" s="38"/>
      <c r="BC588" s="38"/>
      <c r="BD588" s="38"/>
      <c r="BE588" s="38"/>
      <c r="BF588" s="38"/>
      <c r="BG588" s="38"/>
      <c r="BH588" s="38"/>
      <c r="BI588" s="38"/>
      <c r="BJ588" s="38"/>
      <c r="BK588" s="38"/>
      <c r="BL588" s="38"/>
      <c r="BM588" s="38"/>
      <c r="BN588" s="38"/>
      <c r="BO588" s="38"/>
      <c r="BP588" s="38"/>
      <c r="BQ588" s="38"/>
      <c r="BR588" s="38"/>
      <c r="BS588" s="38"/>
      <c r="BT588" s="38"/>
      <c r="BU588" s="38"/>
      <c r="BV588" s="38"/>
      <c r="BW588" s="38"/>
      <c r="BX588" s="38"/>
      <c r="BY588" s="38"/>
      <c r="BZ588" s="146"/>
      <c r="CB588" s="145"/>
      <c r="CC588" s="38"/>
      <c r="CD588" s="38"/>
      <c r="CE588" s="146"/>
      <c r="CG588" s="430"/>
      <c r="CH588" s="9"/>
      <c r="CI588" s="9"/>
      <c r="CJ588" s="431"/>
    </row>
    <row r="589" spans="1:88" x14ac:dyDescent="0.35">
      <c r="A589" s="399">
        <f>COUNTIF(AT584:AT586,B589)</f>
        <v>0</v>
      </c>
      <c r="B589" s="308" t="str">
        <f>設定!$F$4</f>
        <v>MC</v>
      </c>
      <c r="C589" s="308" t="str">
        <f>IF(COUNTIF('PLAN-MC'!$AO$6:$AO$117,B589&amp;"_"&amp;A581&amp;"_"&amp;B581)&gt;0,"計画コード有",IF(COUNTIF('PLAN-MC'!$AO$6:$AO$117,B589&amp;"_"&amp;A581&amp;"_"&amp;B581)&gt;1,"ﾀﾞﾌﾞﾘ有","未反映"))</f>
        <v>未反映</v>
      </c>
      <c r="D589" s="7"/>
      <c r="E589" s="2" t="str">
        <f>E586</f>
        <v>マルチ</v>
      </c>
      <c r="F589" s="7"/>
      <c r="G589" s="7"/>
      <c r="H589" s="27" t="s">
        <v>2055</v>
      </c>
      <c r="I589" s="7"/>
      <c r="J589" s="552"/>
      <c r="K589" s="31"/>
      <c r="L589" s="31"/>
      <c r="M589" s="31"/>
      <c r="N589" s="31"/>
      <c r="O589" s="31"/>
      <c r="P589" s="31"/>
      <c r="Q589" s="31"/>
      <c r="R589" s="31"/>
      <c r="S589" s="31"/>
      <c r="T589" s="31"/>
      <c r="U589" s="31"/>
      <c r="V589" s="31"/>
      <c r="W589" s="31"/>
      <c r="X589" s="31"/>
      <c r="Y589" s="31"/>
      <c r="Z589" s="31"/>
      <c r="AA589" s="31"/>
      <c r="AB589" s="31"/>
      <c r="AC589" s="31"/>
      <c r="AD589" s="31"/>
      <c r="AE589" s="31"/>
      <c r="AF589" s="31"/>
      <c r="AG589" s="31"/>
      <c r="AH589" s="31"/>
      <c r="AI589" s="31"/>
      <c r="AJ589" s="31"/>
      <c r="AK589" s="31"/>
      <c r="AL589" s="31"/>
      <c r="AM589" s="53"/>
      <c r="AS589" s="61"/>
      <c r="AT589" s="38"/>
      <c r="AU589" s="62"/>
      <c r="AW589" s="145"/>
      <c r="AX589" s="38"/>
      <c r="AY589" s="38"/>
      <c r="AZ589" s="38"/>
      <c r="BA589" s="38"/>
      <c r="BB589" s="38"/>
      <c r="BC589" s="38"/>
      <c r="BD589" s="38"/>
      <c r="BE589" s="38"/>
      <c r="BF589" s="38"/>
      <c r="BG589" s="38"/>
      <c r="BH589" s="38"/>
      <c r="BI589" s="38"/>
      <c r="BJ589" s="38"/>
      <c r="BK589" s="38"/>
      <c r="BL589" s="38"/>
      <c r="BM589" s="38"/>
      <c r="BN589" s="38"/>
      <c r="BO589" s="38"/>
      <c r="BP589" s="38"/>
      <c r="BQ589" s="38"/>
      <c r="BR589" s="38"/>
      <c r="BS589" s="38"/>
      <c r="BT589" s="38"/>
      <c r="BU589" s="38"/>
      <c r="BV589" s="38"/>
      <c r="BW589" s="38"/>
      <c r="BX589" s="38"/>
      <c r="BY589" s="38"/>
      <c r="BZ589" s="146"/>
      <c r="CB589" s="145"/>
      <c r="CC589" s="38"/>
      <c r="CD589" s="38"/>
      <c r="CE589" s="146"/>
      <c r="CG589" s="430"/>
      <c r="CH589" s="9"/>
      <c r="CI589" s="9"/>
      <c r="CJ589" s="431"/>
    </row>
    <row r="590" spans="1:88" x14ac:dyDescent="0.35">
      <c r="A590" s="399">
        <f>COUNTIF(AT584:AT586,B590)</f>
        <v>0</v>
      </c>
      <c r="B590" s="308" t="str">
        <f>設定!$F$5</f>
        <v>溶接1</v>
      </c>
      <c r="C590" s="308" t="str">
        <f>IF(COUNTIF('PLAN-溶接1'!$AO$6:$AO$108,B590&amp;"_"&amp;A581&amp;"_"&amp;B581)&gt;0,"計画コード有",IF(COUNTIF('PLAN-溶接1'!$AO$6:$AO$108,B590&amp;"_"&amp;A581&amp;"_"&amp;B581)&gt;1,"ﾀﾞﾌﾞﾘ有","未反映"))</f>
        <v>未反映</v>
      </c>
      <c r="D590" s="22" t="s">
        <v>2133</v>
      </c>
      <c r="E590" s="2" t="str">
        <f>E584</f>
        <v>MC</v>
      </c>
      <c r="F590" s="5"/>
      <c r="G590" s="5"/>
      <c r="H590" s="27"/>
      <c r="I590" s="5"/>
      <c r="J590" s="32">
        <f t="shared" ref="J590:J595" si="1292">SUM(K590:AM590)</f>
        <v>0</v>
      </c>
      <c r="K590" s="441">
        <f>CB590</f>
        <v>0</v>
      </c>
      <c r="L590" s="441">
        <f t="shared" ref="L590:L592" si="1293">CC590</f>
        <v>0</v>
      </c>
      <c r="M590" s="441">
        <f t="shared" ref="M590:M592" si="1294">CD590</f>
        <v>0</v>
      </c>
      <c r="N590" s="441">
        <f t="shared" ref="N590:N592" si="1295">CE590</f>
        <v>0</v>
      </c>
      <c r="O590" s="29"/>
      <c r="P590" s="29"/>
      <c r="Q590" s="29"/>
      <c r="R590" s="29"/>
      <c r="S590" s="29"/>
      <c r="T590" s="29"/>
      <c r="U590" s="29"/>
      <c r="V590" s="29"/>
      <c r="W590" s="29"/>
      <c r="X590" s="29"/>
      <c r="Y590" s="29"/>
      <c r="Z590" s="29"/>
      <c r="AA590" s="29"/>
      <c r="AB590" s="29"/>
      <c r="AC590" s="29"/>
      <c r="AD590" s="29"/>
      <c r="AE590" s="29"/>
      <c r="AF590" s="29"/>
      <c r="AG590" s="29"/>
      <c r="AH590" s="29"/>
      <c r="AI590" s="29"/>
      <c r="AJ590" s="29"/>
      <c r="AK590" s="29"/>
      <c r="AL590" s="29"/>
      <c r="AM590" s="51"/>
      <c r="AS590" s="61"/>
      <c r="AT590" s="38"/>
      <c r="AU590" s="62"/>
      <c r="AW590" s="145"/>
      <c r="AX590" s="38"/>
      <c r="AY590" s="38"/>
      <c r="AZ590" s="38"/>
      <c r="BA590" s="38"/>
      <c r="BB590" s="38"/>
      <c r="BC590" s="38"/>
      <c r="BD590" s="38"/>
      <c r="BE590" s="38"/>
      <c r="BF590" s="38"/>
      <c r="BG590" s="38"/>
      <c r="BH590" s="38"/>
      <c r="BI590" s="38"/>
      <c r="BJ590" s="38"/>
      <c r="BK590" s="38"/>
      <c r="BL590" s="38"/>
      <c r="BM590" s="38"/>
      <c r="BN590" s="38"/>
      <c r="BO590" s="38"/>
      <c r="BP590" s="38"/>
      <c r="BQ590" s="38"/>
      <c r="BR590" s="38"/>
      <c r="BS590" s="38"/>
      <c r="BT590" s="38"/>
      <c r="BU590" s="38"/>
      <c r="BV590" s="38"/>
      <c r="BW590" s="38"/>
      <c r="BX590" s="38"/>
      <c r="BY590" s="38"/>
      <c r="BZ590" s="146"/>
      <c r="CB590" s="427">
        <f t="shared" ref="CB590:CB592" si="1296">CG587+CG590</f>
        <v>0</v>
      </c>
      <c r="CC590" s="428">
        <f t="shared" ref="CC590:CC592" si="1297">CH587+CH590</f>
        <v>0</v>
      </c>
      <c r="CD590" s="428">
        <f t="shared" ref="CD590:CD592" si="1298">CI587+CI590</f>
        <v>0</v>
      </c>
      <c r="CE590" s="429">
        <f t="shared" ref="CE590:CE592" si="1299">CJ587+CJ590</f>
        <v>0</v>
      </c>
      <c r="CG590" s="430"/>
      <c r="CH590" s="9"/>
      <c r="CI590" s="9"/>
      <c r="CJ590" s="431"/>
    </row>
    <row r="591" spans="1:88" x14ac:dyDescent="0.35">
      <c r="A591" s="399">
        <f>COUNTIF(AT584:AT586,B591)</f>
        <v>1</v>
      </c>
      <c r="B591" s="308" t="str">
        <f>設定!$F$6</f>
        <v>マルチ</v>
      </c>
      <c r="C591" s="308" t="str">
        <f>IF(COUNTIF('PLAN-マルチ'!$AO$29:$AO$125,B591&amp;"_"&amp;A581&amp;"_"&amp;B581)&gt;0,"計画コード有",IF(COUNTIF('PLAN-マルチ'!$AO$29:$AO$125,B591&amp;"_"&amp;A581&amp;"_"&amp;B581)&gt;1,"ﾀﾞﾌﾞﾘ有","未反映"))</f>
        <v>計画コード有</v>
      </c>
      <c r="D591" s="445" t="s">
        <v>2377</v>
      </c>
      <c r="E591" s="2" t="str">
        <f>E585</f>
        <v>溶接1</v>
      </c>
      <c r="F591" s="6"/>
      <c r="G591" s="6"/>
      <c r="H591" s="27"/>
      <c r="I591" s="6"/>
      <c r="J591" s="33">
        <f t="shared" si="1292"/>
        <v>0</v>
      </c>
      <c r="K591" s="442">
        <f t="shared" ref="K591:K592" si="1300">CB591</f>
        <v>0</v>
      </c>
      <c r="L591" s="442">
        <f t="shared" si="1293"/>
        <v>0</v>
      </c>
      <c r="M591" s="442">
        <f t="shared" si="1294"/>
        <v>0</v>
      </c>
      <c r="N591" s="442">
        <f t="shared" si="1295"/>
        <v>0</v>
      </c>
      <c r="O591" s="30"/>
      <c r="P591" s="30"/>
      <c r="Q591" s="30"/>
      <c r="R591" s="30"/>
      <c r="S591" s="30"/>
      <c r="T591" s="30"/>
      <c r="U591" s="30"/>
      <c r="V591" s="30"/>
      <c r="W591" s="30"/>
      <c r="X591" s="30"/>
      <c r="Y591" s="30"/>
      <c r="Z591" s="30"/>
      <c r="AA591" s="30"/>
      <c r="AB591" s="30"/>
      <c r="AC591" s="30"/>
      <c r="AD591" s="30"/>
      <c r="AE591" s="30"/>
      <c r="AF591" s="30"/>
      <c r="AG591" s="30"/>
      <c r="AH591" s="30"/>
      <c r="AI591" s="30"/>
      <c r="AJ591" s="30"/>
      <c r="AK591" s="30"/>
      <c r="AL591" s="30"/>
      <c r="AM591" s="52"/>
      <c r="AS591" s="61"/>
      <c r="AT591" s="38"/>
      <c r="AU591" s="62"/>
      <c r="AW591" s="145"/>
      <c r="AX591" s="38"/>
      <c r="AY591" s="38"/>
      <c r="AZ591" s="38"/>
      <c r="BA591" s="38"/>
      <c r="BB591" s="38"/>
      <c r="BC591" s="38"/>
      <c r="BD591" s="38"/>
      <c r="BE591" s="38"/>
      <c r="BF591" s="38"/>
      <c r="BG591" s="38"/>
      <c r="BH591" s="38"/>
      <c r="BI591" s="38"/>
      <c r="BJ591" s="38"/>
      <c r="BK591" s="38"/>
      <c r="BL591" s="38"/>
      <c r="BM591" s="38"/>
      <c r="BN591" s="38"/>
      <c r="BO591" s="38"/>
      <c r="BP591" s="38"/>
      <c r="BQ591" s="38"/>
      <c r="BR591" s="38"/>
      <c r="BS591" s="38"/>
      <c r="BT591" s="38"/>
      <c r="BU591" s="38"/>
      <c r="BV591" s="38"/>
      <c r="BW591" s="38"/>
      <c r="BX591" s="38"/>
      <c r="BY591" s="38"/>
      <c r="BZ591" s="146"/>
      <c r="CB591" s="427">
        <f t="shared" si="1296"/>
        <v>0</v>
      </c>
      <c r="CC591" s="428">
        <f t="shared" si="1297"/>
        <v>0</v>
      </c>
      <c r="CD591" s="428">
        <f t="shared" si="1298"/>
        <v>0</v>
      </c>
      <c r="CE591" s="429">
        <f t="shared" si="1299"/>
        <v>0</v>
      </c>
      <c r="CG591" s="430"/>
      <c r="CH591" s="9"/>
      <c r="CI591" s="9"/>
      <c r="CJ591" s="431"/>
    </row>
    <row r="592" spans="1:88" x14ac:dyDescent="0.35">
      <c r="A592" s="399">
        <f>COUNTIF(AT584:AT586,B592)</f>
        <v>0</v>
      </c>
      <c r="B592" s="308" t="str">
        <f>設定!$F$7</f>
        <v>50号機</v>
      </c>
      <c r="C592" s="308" t="str">
        <f>IF(COUNTIF('PLAN-SUB'!$AO$6:$AO$87,B592&amp;"_"&amp;A581&amp;"_"&amp;B581)&gt;0,"計画コード有",IF(COUNTIF('PLAN-SUB'!$AO$6:$AO$87,B592&amp;"_"&amp;A581&amp;"_"&amp;B581)&gt;1,"ﾀﾞﾌﾞﾘ有","未反映"))</f>
        <v>未反映</v>
      </c>
      <c r="D592" s="7"/>
      <c r="E592" s="2" t="str">
        <f>E586</f>
        <v>マルチ</v>
      </c>
      <c r="F592" s="7"/>
      <c r="G592" s="7"/>
      <c r="H592" s="27" t="s">
        <v>2055</v>
      </c>
      <c r="I592" s="7"/>
      <c r="J592" s="34">
        <f t="shared" si="1292"/>
        <v>0</v>
      </c>
      <c r="K592" s="443">
        <f t="shared" si="1300"/>
        <v>0</v>
      </c>
      <c r="L592" s="443">
        <f t="shared" si="1293"/>
        <v>0</v>
      </c>
      <c r="M592" s="443">
        <f t="shared" si="1294"/>
        <v>0</v>
      </c>
      <c r="N592" s="443">
        <f t="shared" si="1295"/>
        <v>0</v>
      </c>
      <c r="O592" s="31"/>
      <c r="P592" s="31"/>
      <c r="Q592" s="31"/>
      <c r="R592" s="31"/>
      <c r="S592" s="31"/>
      <c r="T592" s="31"/>
      <c r="U592" s="31"/>
      <c r="V592" s="31"/>
      <c r="W592" s="31"/>
      <c r="X592" s="31"/>
      <c r="Y592" s="31"/>
      <c r="Z592" s="31"/>
      <c r="AA592" s="31"/>
      <c r="AB592" s="31"/>
      <c r="AC592" s="31"/>
      <c r="AD592" s="31"/>
      <c r="AE592" s="31"/>
      <c r="AF592" s="31"/>
      <c r="AG592" s="31"/>
      <c r="AH592" s="31"/>
      <c r="AI592" s="31"/>
      <c r="AJ592" s="31"/>
      <c r="AK592" s="31"/>
      <c r="AL592" s="31"/>
      <c r="AM592" s="53"/>
      <c r="AS592" s="61"/>
      <c r="AT592" s="38"/>
      <c r="AU592" s="62"/>
      <c r="AW592" s="145"/>
      <c r="AX592" s="38"/>
      <c r="AY592" s="38"/>
      <c r="AZ592" s="38"/>
      <c r="BA592" s="38"/>
      <c r="BB592" s="38"/>
      <c r="BC592" s="38"/>
      <c r="BD592" s="38"/>
      <c r="BE592" s="38"/>
      <c r="BF592" s="38"/>
      <c r="BG592" s="38"/>
      <c r="BH592" s="38"/>
      <c r="BI592" s="38"/>
      <c r="BJ592" s="38"/>
      <c r="BK592" s="38"/>
      <c r="BL592" s="38"/>
      <c r="BM592" s="38"/>
      <c r="BN592" s="38"/>
      <c r="BO592" s="38"/>
      <c r="BP592" s="38"/>
      <c r="BQ592" s="38"/>
      <c r="BR592" s="38"/>
      <c r="BS592" s="38"/>
      <c r="BT592" s="38"/>
      <c r="BU592" s="38"/>
      <c r="BV592" s="38"/>
      <c r="BW592" s="38"/>
      <c r="BX592" s="38"/>
      <c r="BY592" s="38"/>
      <c r="BZ592" s="146"/>
      <c r="CB592" s="427">
        <f t="shared" si="1296"/>
        <v>0</v>
      </c>
      <c r="CC592" s="428">
        <f t="shared" si="1297"/>
        <v>0</v>
      </c>
      <c r="CD592" s="428">
        <f t="shared" si="1298"/>
        <v>0</v>
      </c>
      <c r="CE592" s="429">
        <f t="shared" si="1299"/>
        <v>0</v>
      </c>
      <c r="CG592" s="430"/>
      <c r="CH592" s="9"/>
      <c r="CI592" s="9"/>
      <c r="CJ592" s="431"/>
    </row>
    <row r="593" spans="1:88" x14ac:dyDescent="0.35">
      <c r="A593" s="399">
        <f>COUNTIF(AT584:AT586,B593)</f>
        <v>0</v>
      </c>
      <c r="B593" s="308" t="str">
        <f>設定!$F$8</f>
        <v>RF,S/A</v>
      </c>
      <c r="C593" s="308" t="str">
        <f>IF(COUNTIF('PLAN-SUB'!$AO$6:$AO$87,B593&amp;"_"&amp;A581&amp;"_"&amp;B581)&gt;0,"計画コード有",IF(COUNTIF('PLAN-SUB'!$AO$6:$AO$87,B593&amp;"_"&amp;A581&amp;"_"&amp;B581)&gt;1,"ﾀﾞﾌﾞﾘ有","未反映"))</f>
        <v>未反映</v>
      </c>
      <c r="D593" s="22" t="s">
        <v>2059</v>
      </c>
      <c r="E593" s="2" t="str">
        <f t="shared" ref="E593:G595" si="1301">E584</f>
        <v>MC</v>
      </c>
      <c r="F593" s="43">
        <f t="shared" si="1301"/>
        <v>0</v>
      </c>
      <c r="G593" s="28">
        <f t="shared" si="1301"/>
        <v>0</v>
      </c>
      <c r="H593" s="5"/>
      <c r="I593" s="5"/>
      <c r="J593" s="32">
        <f t="shared" ca="1" si="1292"/>
        <v>0</v>
      </c>
      <c r="K593" s="32">
        <f ca="1">K584+K587+K590</f>
        <v>0</v>
      </c>
      <c r="L593" s="32">
        <f ca="1">L584+L587+L590</f>
        <v>0</v>
      </c>
      <c r="M593" s="32">
        <f ca="1">M584+M587+M590</f>
        <v>0</v>
      </c>
      <c r="N593" s="32">
        <f ca="1">N584+N587+N590</f>
        <v>0</v>
      </c>
      <c r="O593" s="32">
        <f t="shared" ref="O593:AM593" ca="1" si="1302">O584+O587+O590</f>
        <v>0</v>
      </c>
      <c r="P593" s="32">
        <f t="shared" ca="1" si="1302"/>
        <v>0</v>
      </c>
      <c r="Q593" s="32">
        <f t="shared" ca="1" si="1302"/>
        <v>0</v>
      </c>
      <c r="R593" s="32">
        <f t="shared" ca="1" si="1302"/>
        <v>0</v>
      </c>
      <c r="S593" s="32">
        <f t="shared" ca="1" si="1302"/>
        <v>0</v>
      </c>
      <c r="T593" s="32">
        <f t="shared" ca="1" si="1302"/>
        <v>0</v>
      </c>
      <c r="U593" s="32">
        <f t="shared" ca="1" si="1302"/>
        <v>0</v>
      </c>
      <c r="V593" s="32">
        <f t="shared" ca="1" si="1302"/>
        <v>0</v>
      </c>
      <c r="W593" s="32">
        <f t="shared" ca="1" si="1302"/>
        <v>0</v>
      </c>
      <c r="X593" s="32">
        <f t="shared" ca="1" si="1302"/>
        <v>0</v>
      </c>
      <c r="Y593" s="32">
        <f t="shared" ca="1" si="1302"/>
        <v>0</v>
      </c>
      <c r="Z593" s="32">
        <f t="shared" ca="1" si="1302"/>
        <v>0</v>
      </c>
      <c r="AA593" s="32">
        <f t="shared" ca="1" si="1302"/>
        <v>0</v>
      </c>
      <c r="AB593" s="32">
        <f t="shared" ca="1" si="1302"/>
        <v>0</v>
      </c>
      <c r="AC593" s="32">
        <f t="shared" ca="1" si="1302"/>
        <v>0</v>
      </c>
      <c r="AD593" s="32">
        <f t="shared" ca="1" si="1302"/>
        <v>0</v>
      </c>
      <c r="AE593" s="32">
        <f t="shared" ca="1" si="1302"/>
        <v>0</v>
      </c>
      <c r="AF593" s="32">
        <f t="shared" ca="1" si="1302"/>
        <v>0</v>
      </c>
      <c r="AG593" s="32">
        <f t="shared" ca="1" si="1302"/>
        <v>0</v>
      </c>
      <c r="AH593" s="32">
        <f t="shared" ca="1" si="1302"/>
        <v>0</v>
      </c>
      <c r="AI593" s="32">
        <f t="shared" ca="1" si="1302"/>
        <v>0</v>
      </c>
      <c r="AJ593" s="32">
        <f t="shared" ca="1" si="1302"/>
        <v>0</v>
      </c>
      <c r="AK593" s="32">
        <f t="shared" ca="1" si="1302"/>
        <v>0</v>
      </c>
      <c r="AL593" s="32">
        <f t="shared" ca="1" si="1302"/>
        <v>0</v>
      </c>
      <c r="AM593" s="54">
        <f t="shared" ca="1" si="1302"/>
        <v>0</v>
      </c>
      <c r="AS593" s="97" t="str">
        <f>$E593&amp;"_"&amp;$A581&amp;"_"&amp;$B581</f>
        <v>MC_50100MY6 L000  _CBU</v>
      </c>
      <c r="AT593" s="97" t="str">
        <f t="shared" ref="AT593" si="1303">A585</f>
        <v>50100</v>
      </c>
      <c r="AU593" s="97" t="str">
        <f>A586</f>
        <v>MY6-L000</v>
      </c>
      <c r="AW593" s="147" t="str">
        <f>E593</f>
        <v>MC</v>
      </c>
      <c r="AX593" s="150">
        <f t="shared" ref="AX593:BG595" ca="1" si="1304">K593*$G593</f>
        <v>0</v>
      </c>
      <c r="AY593" s="150">
        <f t="shared" ca="1" si="1304"/>
        <v>0</v>
      </c>
      <c r="AZ593" s="150">
        <f t="shared" ca="1" si="1304"/>
        <v>0</v>
      </c>
      <c r="BA593" s="150">
        <f t="shared" ca="1" si="1304"/>
        <v>0</v>
      </c>
      <c r="BB593" s="150">
        <f t="shared" ca="1" si="1304"/>
        <v>0</v>
      </c>
      <c r="BC593" s="150">
        <f t="shared" ca="1" si="1304"/>
        <v>0</v>
      </c>
      <c r="BD593" s="150">
        <f t="shared" ca="1" si="1304"/>
        <v>0</v>
      </c>
      <c r="BE593" s="150">
        <f t="shared" ca="1" si="1304"/>
        <v>0</v>
      </c>
      <c r="BF593" s="150">
        <f t="shared" ca="1" si="1304"/>
        <v>0</v>
      </c>
      <c r="BG593" s="150">
        <f t="shared" ca="1" si="1304"/>
        <v>0</v>
      </c>
      <c r="BH593" s="150">
        <f t="shared" ref="BH593:BQ595" ca="1" si="1305">U593*$G593</f>
        <v>0</v>
      </c>
      <c r="BI593" s="150">
        <f t="shared" ca="1" si="1305"/>
        <v>0</v>
      </c>
      <c r="BJ593" s="150">
        <f t="shared" ca="1" si="1305"/>
        <v>0</v>
      </c>
      <c r="BK593" s="150">
        <f t="shared" ca="1" si="1305"/>
        <v>0</v>
      </c>
      <c r="BL593" s="150">
        <f t="shared" ca="1" si="1305"/>
        <v>0</v>
      </c>
      <c r="BM593" s="150">
        <f t="shared" ca="1" si="1305"/>
        <v>0</v>
      </c>
      <c r="BN593" s="150">
        <f t="shared" ca="1" si="1305"/>
        <v>0</v>
      </c>
      <c r="BO593" s="150">
        <f t="shared" ca="1" si="1305"/>
        <v>0</v>
      </c>
      <c r="BP593" s="150">
        <f t="shared" ca="1" si="1305"/>
        <v>0</v>
      </c>
      <c r="BQ593" s="150">
        <f t="shared" ca="1" si="1305"/>
        <v>0</v>
      </c>
      <c r="BR593" s="150">
        <f t="shared" ref="BR593:BZ595" ca="1" si="1306">AE593*$G593</f>
        <v>0</v>
      </c>
      <c r="BS593" s="150">
        <f t="shared" ca="1" si="1306"/>
        <v>0</v>
      </c>
      <c r="BT593" s="150">
        <f t="shared" ca="1" si="1306"/>
        <v>0</v>
      </c>
      <c r="BU593" s="150">
        <f t="shared" ca="1" si="1306"/>
        <v>0</v>
      </c>
      <c r="BV593" s="150">
        <f t="shared" ca="1" si="1306"/>
        <v>0</v>
      </c>
      <c r="BW593" s="150">
        <f t="shared" ca="1" si="1306"/>
        <v>0</v>
      </c>
      <c r="BX593" s="150">
        <f t="shared" ca="1" si="1306"/>
        <v>0</v>
      </c>
      <c r="BY593" s="150">
        <f t="shared" ca="1" si="1306"/>
        <v>0</v>
      </c>
      <c r="BZ593" s="151">
        <f t="shared" ca="1" si="1306"/>
        <v>0</v>
      </c>
      <c r="CB593" s="145"/>
      <c r="CC593" s="38"/>
      <c r="CD593" s="38"/>
      <c r="CE593" s="146"/>
      <c r="CG593" s="433">
        <v>0</v>
      </c>
      <c r="CH593" s="434">
        <v>0</v>
      </c>
      <c r="CI593" s="434">
        <v>0</v>
      </c>
      <c r="CJ593" s="435">
        <v>0</v>
      </c>
    </row>
    <row r="594" spans="1:88" x14ac:dyDescent="0.35">
      <c r="A594" s="399">
        <f>COUNTIF(AT584:AT586,B594)</f>
        <v>0</v>
      </c>
      <c r="B594" s="308" t="str">
        <f>設定!$F$9</f>
        <v>T/T</v>
      </c>
      <c r="C594" s="308" t="str">
        <f>IF(COUNTIF('PLAN-SUB'!$AO$6:$AO$87,B594&amp;"_"&amp;A581&amp;"_"&amp;B581)&gt;0,"計画コード有",IF(COUNTIF('PLAN-SUB'!$AO$6:$AO$87,B594&amp;"_"&amp;A581&amp;"_"&amp;B581)&gt;1,"ﾀﾞﾌﾞﾘ有","未反映"))</f>
        <v>未反映</v>
      </c>
      <c r="D594" s="6"/>
      <c r="E594" s="2" t="str">
        <f t="shared" si="1301"/>
        <v>溶接1</v>
      </c>
      <c r="F594" s="43">
        <f t="shared" si="1301"/>
        <v>0</v>
      </c>
      <c r="G594" s="28">
        <f t="shared" si="1301"/>
        <v>0</v>
      </c>
      <c r="H594" s="6"/>
      <c r="I594" s="6"/>
      <c r="J594" s="33">
        <f t="shared" ca="1" si="1292"/>
        <v>0</v>
      </c>
      <c r="K594" s="33">
        <f t="shared" ref="K594:AM594" ca="1" si="1307">K585+K588+K591</f>
        <v>0</v>
      </c>
      <c r="L594" s="33">
        <f t="shared" ca="1" si="1307"/>
        <v>0</v>
      </c>
      <c r="M594" s="33">
        <f t="shared" ca="1" si="1307"/>
        <v>0</v>
      </c>
      <c r="N594" s="33">
        <f t="shared" ca="1" si="1307"/>
        <v>0</v>
      </c>
      <c r="O594" s="33">
        <f t="shared" ca="1" si="1307"/>
        <v>0</v>
      </c>
      <c r="P594" s="33">
        <f t="shared" ca="1" si="1307"/>
        <v>0</v>
      </c>
      <c r="Q594" s="33">
        <f t="shared" ca="1" si="1307"/>
        <v>0</v>
      </c>
      <c r="R594" s="33">
        <f t="shared" ca="1" si="1307"/>
        <v>0</v>
      </c>
      <c r="S594" s="33">
        <f t="shared" ca="1" si="1307"/>
        <v>0</v>
      </c>
      <c r="T594" s="33">
        <f t="shared" ca="1" si="1307"/>
        <v>0</v>
      </c>
      <c r="U594" s="33">
        <f t="shared" ca="1" si="1307"/>
        <v>0</v>
      </c>
      <c r="V594" s="33">
        <f t="shared" ca="1" si="1307"/>
        <v>0</v>
      </c>
      <c r="W594" s="33">
        <f t="shared" ca="1" si="1307"/>
        <v>0</v>
      </c>
      <c r="X594" s="33">
        <f t="shared" ca="1" si="1307"/>
        <v>0</v>
      </c>
      <c r="Y594" s="33">
        <f t="shared" ca="1" si="1307"/>
        <v>0</v>
      </c>
      <c r="Z594" s="33">
        <f t="shared" ca="1" si="1307"/>
        <v>0</v>
      </c>
      <c r="AA594" s="33">
        <f t="shared" ca="1" si="1307"/>
        <v>0</v>
      </c>
      <c r="AB594" s="33">
        <f t="shared" ca="1" si="1307"/>
        <v>0</v>
      </c>
      <c r="AC594" s="33">
        <f t="shared" ca="1" si="1307"/>
        <v>0</v>
      </c>
      <c r="AD594" s="33">
        <f t="shared" ca="1" si="1307"/>
        <v>0</v>
      </c>
      <c r="AE594" s="33">
        <f t="shared" ca="1" si="1307"/>
        <v>0</v>
      </c>
      <c r="AF594" s="33">
        <f t="shared" ca="1" si="1307"/>
        <v>0</v>
      </c>
      <c r="AG594" s="33">
        <f t="shared" ca="1" si="1307"/>
        <v>0</v>
      </c>
      <c r="AH594" s="33">
        <f t="shared" ca="1" si="1307"/>
        <v>0</v>
      </c>
      <c r="AI594" s="33">
        <f t="shared" ca="1" si="1307"/>
        <v>0</v>
      </c>
      <c r="AJ594" s="33">
        <f t="shared" ca="1" si="1307"/>
        <v>0</v>
      </c>
      <c r="AK594" s="33">
        <f t="shared" ca="1" si="1307"/>
        <v>0</v>
      </c>
      <c r="AL594" s="33">
        <f t="shared" ca="1" si="1307"/>
        <v>0</v>
      </c>
      <c r="AM594" s="55">
        <f t="shared" ca="1" si="1307"/>
        <v>0</v>
      </c>
      <c r="AS594" s="98" t="str">
        <f>$E594&amp;"_"&amp;$A581&amp;"_"&amp;$B581</f>
        <v>溶接1_50100MY6 L000  _CBU</v>
      </c>
      <c r="AT594" s="98" t="str">
        <f t="shared" ref="AT594" si="1308">A585</f>
        <v>50100</v>
      </c>
      <c r="AU594" s="98" t="str">
        <f>A586</f>
        <v>MY6-L000</v>
      </c>
      <c r="AW594" s="148" t="str">
        <f>E594</f>
        <v>溶接1</v>
      </c>
      <c r="AX594" s="152">
        <f t="shared" ca="1" si="1304"/>
        <v>0</v>
      </c>
      <c r="AY594" s="152">
        <f t="shared" ca="1" si="1304"/>
        <v>0</v>
      </c>
      <c r="AZ594" s="152">
        <f t="shared" ca="1" si="1304"/>
        <v>0</v>
      </c>
      <c r="BA594" s="152">
        <f t="shared" ca="1" si="1304"/>
        <v>0</v>
      </c>
      <c r="BB594" s="152">
        <f t="shared" ca="1" si="1304"/>
        <v>0</v>
      </c>
      <c r="BC594" s="152">
        <f t="shared" ca="1" si="1304"/>
        <v>0</v>
      </c>
      <c r="BD594" s="152">
        <f t="shared" ca="1" si="1304"/>
        <v>0</v>
      </c>
      <c r="BE594" s="152">
        <f t="shared" ca="1" si="1304"/>
        <v>0</v>
      </c>
      <c r="BF594" s="152">
        <f t="shared" ca="1" si="1304"/>
        <v>0</v>
      </c>
      <c r="BG594" s="152">
        <f t="shared" ca="1" si="1304"/>
        <v>0</v>
      </c>
      <c r="BH594" s="152">
        <f t="shared" ca="1" si="1305"/>
        <v>0</v>
      </c>
      <c r="BI594" s="152">
        <f t="shared" ca="1" si="1305"/>
        <v>0</v>
      </c>
      <c r="BJ594" s="152">
        <f t="shared" ca="1" si="1305"/>
        <v>0</v>
      </c>
      <c r="BK594" s="152">
        <f t="shared" ca="1" si="1305"/>
        <v>0</v>
      </c>
      <c r="BL594" s="152">
        <f t="shared" ca="1" si="1305"/>
        <v>0</v>
      </c>
      <c r="BM594" s="152">
        <f t="shared" ca="1" si="1305"/>
        <v>0</v>
      </c>
      <c r="BN594" s="152">
        <f t="shared" ca="1" si="1305"/>
        <v>0</v>
      </c>
      <c r="BO594" s="152">
        <f t="shared" ca="1" si="1305"/>
        <v>0</v>
      </c>
      <c r="BP594" s="152">
        <f t="shared" ca="1" si="1305"/>
        <v>0</v>
      </c>
      <c r="BQ594" s="152">
        <f t="shared" ca="1" si="1305"/>
        <v>0</v>
      </c>
      <c r="BR594" s="152">
        <f t="shared" ca="1" si="1306"/>
        <v>0</v>
      </c>
      <c r="BS594" s="152">
        <f t="shared" ca="1" si="1306"/>
        <v>0</v>
      </c>
      <c r="BT594" s="152">
        <f t="shared" ca="1" si="1306"/>
        <v>0</v>
      </c>
      <c r="BU594" s="152">
        <f t="shared" ca="1" si="1306"/>
        <v>0</v>
      </c>
      <c r="BV594" s="152">
        <f t="shared" ca="1" si="1306"/>
        <v>0</v>
      </c>
      <c r="BW594" s="152">
        <f t="shared" ca="1" si="1306"/>
        <v>0</v>
      </c>
      <c r="BX594" s="152">
        <f t="shared" ca="1" si="1306"/>
        <v>0</v>
      </c>
      <c r="BY594" s="152">
        <f t="shared" ca="1" si="1306"/>
        <v>0</v>
      </c>
      <c r="BZ594" s="153">
        <f t="shared" ca="1" si="1306"/>
        <v>0</v>
      </c>
      <c r="CB594" s="145"/>
      <c r="CC594" s="38"/>
      <c r="CD594" s="38"/>
      <c r="CE594" s="146"/>
      <c r="CG594" s="433">
        <v>0</v>
      </c>
      <c r="CH594" s="434">
        <v>0</v>
      </c>
      <c r="CI594" s="434">
        <v>0</v>
      </c>
      <c r="CJ594" s="435">
        <v>0</v>
      </c>
    </row>
    <row r="595" spans="1:88" ht="15.5" thickBot="1" x14ac:dyDescent="0.4">
      <c r="A595" s="399">
        <f>COUNTIF(AT584:AT586,B595)</f>
        <v>0</v>
      </c>
      <c r="B595" s="309">
        <f>設定!$F$10</f>
        <v>0</v>
      </c>
      <c r="C595" s="309"/>
      <c r="D595" s="56"/>
      <c r="E595" s="2" t="str">
        <f t="shared" si="1301"/>
        <v>マルチ</v>
      </c>
      <c r="F595" s="57">
        <f t="shared" si="1301"/>
        <v>0</v>
      </c>
      <c r="G595" s="58">
        <f t="shared" si="1301"/>
        <v>280</v>
      </c>
      <c r="H595" s="56"/>
      <c r="I595" s="56"/>
      <c r="J595" s="59">
        <f t="shared" ca="1" si="1292"/>
        <v>0</v>
      </c>
      <c r="K595" s="59">
        <f t="shared" ref="K595:AM595" ca="1" si="1309">K586+K589+K592</f>
        <v>0</v>
      </c>
      <c r="L595" s="59">
        <f t="shared" ca="1" si="1309"/>
        <v>0</v>
      </c>
      <c r="M595" s="59">
        <f t="shared" ca="1" si="1309"/>
        <v>0</v>
      </c>
      <c r="N595" s="59">
        <f t="shared" ca="1" si="1309"/>
        <v>0</v>
      </c>
      <c r="O595" s="59">
        <f t="shared" ca="1" si="1309"/>
        <v>0</v>
      </c>
      <c r="P595" s="59">
        <f t="shared" ca="1" si="1309"/>
        <v>0</v>
      </c>
      <c r="Q595" s="59">
        <f t="shared" ca="1" si="1309"/>
        <v>0</v>
      </c>
      <c r="R595" s="59">
        <f t="shared" ca="1" si="1309"/>
        <v>0</v>
      </c>
      <c r="S595" s="59">
        <f t="shared" ca="1" si="1309"/>
        <v>0</v>
      </c>
      <c r="T595" s="59">
        <f t="shared" ca="1" si="1309"/>
        <v>0</v>
      </c>
      <c r="U595" s="59">
        <f t="shared" ca="1" si="1309"/>
        <v>0</v>
      </c>
      <c r="V595" s="59">
        <f t="shared" ca="1" si="1309"/>
        <v>0</v>
      </c>
      <c r="W595" s="59">
        <f t="shared" ca="1" si="1309"/>
        <v>0</v>
      </c>
      <c r="X595" s="59">
        <f t="shared" ca="1" si="1309"/>
        <v>0</v>
      </c>
      <c r="Y595" s="59">
        <f t="shared" ca="1" si="1309"/>
        <v>0</v>
      </c>
      <c r="Z595" s="59">
        <f t="shared" ca="1" si="1309"/>
        <v>0</v>
      </c>
      <c r="AA595" s="59">
        <f t="shared" ca="1" si="1309"/>
        <v>0</v>
      </c>
      <c r="AB595" s="59">
        <f t="shared" ca="1" si="1309"/>
        <v>0</v>
      </c>
      <c r="AC595" s="59">
        <f t="shared" ca="1" si="1309"/>
        <v>0</v>
      </c>
      <c r="AD595" s="59">
        <f t="shared" ca="1" si="1309"/>
        <v>0</v>
      </c>
      <c r="AE595" s="59">
        <f t="shared" ca="1" si="1309"/>
        <v>0</v>
      </c>
      <c r="AF595" s="59">
        <f t="shared" ca="1" si="1309"/>
        <v>0</v>
      </c>
      <c r="AG595" s="59">
        <f t="shared" ca="1" si="1309"/>
        <v>0</v>
      </c>
      <c r="AH595" s="59">
        <f t="shared" ca="1" si="1309"/>
        <v>0</v>
      </c>
      <c r="AI595" s="59">
        <f t="shared" ca="1" si="1309"/>
        <v>0</v>
      </c>
      <c r="AJ595" s="59">
        <f t="shared" ca="1" si="1309"/>
        <v>0</v>
      </c>
      <c r="AK595" s="59">
        <f t="shared" ca="1" si="1309"/>
        <v>0</v>
      </c>
      <c r="AL595" s="59">
        <f t="shared" ca="1" si="1309"/>
        <v>0</v>
      </c>
      <c r="AM595" s="60">
        <f t="shared" ca="1" si="1309"/>
        <v>0</v>
      </c>
      <c r="AS595" s="99" t="str">
        <f>$E595&amp;"_"&amp;$A581&amp;"_"&amp;$B581</f>
        <v>マルチ_50100MY6 L000  _CBU</v>
      </c>
      <c r="AT595" s="99" t="str">
        <f t="shared" ref="AT595" si="1310">A585</f>
        <v>50100</v>
      </c>
      <c r="AU595" s="99" t="str">
        <f>A586</f>
        <v>MY6-L000</v>
      </c>
      <c r="AW595" s="149" t="str">
        <f>E595</f>
        <v>マルチ</v>
      </c>
      <c r="AX595" s="154">
        <f t="shared" ca="1" si="1304"/>
        <v>0</v>
      </c>
      <c r="AY595" s="154">
        <f t="shared" ca="1" si="1304"/>
        <v>0</v>
      </c>
      <c r="AZ595" s="154">
        <f t="shared" ca="1" si="1304"/>
        <v>0</v>
      </c>
      <c r="BA595" s="154">
        <f t="shared" ca="1" si="1304"/>
        <v>0</v>
      </c>
      <c r="BB595" s="154">
        <f t="shared" ca="1" si="1304"/>
        <v>0</v>
      </c>
      <c r="BC595" s="154">
        <f t="shared" ca="1" si="1304"/>
        <v>0</v>
      </c>
      <c r="BD595" s="154">
        <f t="shared" ca="1" si="1304"/>
        <v>0</v>
      </c>
      <c r="BE595" s="154">
        <f t="shared" ca="1" si="1304"/>
        <v>0</v>
      </c>
      <c r="BF595" s="154">
        <f t="shared" ca="1" si="1304"/>
        <v>0</v>
      </c>
      <c r="BG595" s="154">
        <f t="shared" ca="1" si="1304"/>
        <v>0</v>
      </c>
      <c r="BH595" s="154">
        <f t="shared" ca="1" si="1305"/>
        <v>0</v>
      </c>
      <c r="BI595" s="154">
        <f t="shared" ca="1" si="1305"/>
        <v>0</v>
      </c>
      <c r="BJ595" s="154">
        <f t="shared" ca="1" si="1305"/>
        <v>0</v>
      </c>
      <c r="BK595" s="154">
        <f t="shared" ca="1" si="1305"/>
        <v>0</v>
      </c>
      <c r="BL595" s="154">
        <f t="shared" ca="1" si="1305"/>
        <v>0</v>
      </c>
      <c r="BM595" s="154">
        <f t="shared" ca="1" si="1305"/>
        <v>0</v>
      </c>
      <c r="BN595" s="154">
        <f t="shared" ca="1" si="1305"/>
        <v>0</v>
      </c>
      <c r="BO595" s="154">
        <f t="shared" ca="1" si="1305"/>
        <v>0</v>
      </c>
      <c r="BP595" s="154">
        <f t="shared" ca="1" si="1305"/>
        <v>0</v>
      </c>
      <c r="BQ595" s="154">
        <f t="shared" ca="1" si="1305"/>
        <v>0</v>
      </c>
      <c r="BR595" s="154">
        <f t="shared" ca="1" si="1306"/>
        <v>0</v>
      </c>
      <c r="BS595" s="154">
        <f t="shared" ca="1" si="1306"/>
        <v>0</v>
      </c>
      <c r="BT595" s="154">
        <f t="shared" ca="1" si="1306"/>
        <v>0</v>
      </c>
      <c r="BU595" s="154">
        <f t="shared" ca="1" si="1306"/>
        <v>0</v>
      </c>
      <c r="BV595" s="154">
        <f t="shared" ca="1" si="1306"/>
        <v>0</v>
      </c>
      <c r="BW595" s="154">
        <f t="shared" ca="1" si="1306"/>
        <v>0</v>
      </c>
      <c r="BX595" s="154">
        <f t="shared" ca="1" si="1306"/>
        <v>0</v>
      </c>
      <c r="BY595" s="154">
        <f t="shared" ca="1" si="1306"/>
        <v>0</v>
      </c>
      <c r="BZ595" s="155">
        <f t="shared" ca="1" si="1306"/>
        <v>0</v>
      </c>
      <c r="CB595" s="422"/>
      <c r="CC595" s="423"/>
      <c r="CD595" s="423"/>
      <c r="CE595" s="424"/>
      <c r="CG595" s="436">
        <v>0</v>
      </c>
      <c r="CH595" s="437">
        <v>0</v>
      </c>
      <c r="CI595" s="437">
        <v>0</v>
      </c>
      <c r="CJ595" s="438">
        <v>0</v>
      </c>
    </row>
    <row r="596" spans="1:88" x14ac:dyDescent="0.35">
      <c r="A596" s="46" t="s">
        <v>1931</v>
      </c>
      <c r="B596" s="47" t="s">
        <v>2081</v>
      </c>
      <c r="C596" s="101"/>
      <c r="D596" s="128"/>
      <c r="E596" s="129"/>
      <c r="F596" s="129" t="s">
        <v>2130</v>
      </c>
      <c r="G596" s="130" t="str">
        <f>IF($B596="CKD","CKD",_xlfn.XLOOKUP($A596,AF所要量!$AF$4:$AF$1001,AF所要量!$AG$4:$AG$1001,"",,))</f>
        <v>CELL</v>
      </c>
      <c r="H596" s="131"/>
      <c r="I596" s="132">
        <f>SUM(K596:N596)</f>
        <v>30</v>
      </c>
      <c r="J596" s="132">
        <f>SUM(O596:AM596)</f>
        <v>65</v>
      </c>
      <c r="K596" s="439">
        <f>CB596</f>
        <v>15</v>
      </c>
      <c r="L596" s="439">
        <f t="shared" ref="L596:L597" si="1311">CC596</f>
        <v>15</v>
      </c>
      <c r="M596" s="439">
        <f t="shared" ref="M596:M597" si="1312">CD596</f>
        <v>0</v>
      </c>
      <c r="N596" s="439">
        <f t="shared" ref="N596:N597" si="1313">CE596</f>
        <v>0</v>
      </c>
      <c r="O596" s="132">
        <f>SUMIF(AF所要量!$AK$4:$AK$1001,$AS596,AF所要量!E$4:E$1001)</f>
        <v>0</v>
      </c>
      <c r="P596" s="132">
        <f>SUMIF(AF所要量!$AK$4:$AK$1001,$AS596,AF所要量!F$4:F$1001)</f>
        <v>0</v>
      </c>
      <c r="Q596" s="132">
        <f>SUMIF(AF所要量!$AK$4:$AK$1001,$AS596,AF所要量!G$4:G$1001)</f>
        <v>0</v>
      </c>
      <c r="R596" s="132">
        <f>SUMIF(AF所要量!$AK$4:$AK$1001,$AS596,AF所要量!H$4:H$1001)</f>
        <v>0</v>
      </c>
      <c r="S596" s="132">
        <f>SUMIF(AF所要量!$AK$4:$AK$1001,$AS596,AF所要量!I$4:I$1001)</f>
        <v>0</v>
      </c>
      <c r="T596" s="132">
        <f>SUMIF(AF所要量!$AK$4:$AK$1001,$AS596,AF所要量!J$4:J$1001)</f>
        <v>0</v>
      </c>
      <c r="U596" s="132">
        <f>SUMIF(AF所要量!$AK$4:$AK$1001,$AS596,AF所要量!K$4:K$1001)</f>
        <v>0</v>
      </c>
      <c r="V596" s="132">
        <f>SUMIF(AF所要量!$AK$4:$AK$1001,$AS596,AF所要量!L$4:L$1001)</f>
        <v>0</v>
      </c>
      <c r="W596" s="132">
        <f>SUMIF(AF所要量!$AK$4:$AK$1001,$AS596,AF所要量!M$4:M$1001)</f>
        <v>0</v>
      </c>
      <c r="X596" s="132">
        <f>SUMIF(AF所要量!$AK$4:$AK$1001,$AS596,AF所要量!N$4:N$1001)</f>
        <v>20</v>
      </c>
      <c r="Y596" s="132">
        <f>SUMIF(AF所要量!$AK$4:$AK$1001,$AS596,AF所要量!O$4:O$1001)</f>
        <v>20</v>
      </c>
      <c r="Z596" s="132">
        <f>SUMIF(AF所要量!$AK$4:$AK$1001,$AS596,AF所要量!P$4:P$1001)</f>
        <v>0</v>
      </c>
      <c r="AA596" s="132">
        <f>SUMIF(AF所要量!$AK$4:$AK$1001,$AS596,AF所要量!Q$4:Q$1001)</f>
        <v>0</v>
      </c>
      <c r="AB596" s="132">
        <f>SUMIF(AF所要量!$AK$4:$AK$1001,$AS596,AF所要量!R$4:R$1001)</f>
        <v>0</v>
      </c>
      <c r="AC596" s="132">
        <f>SUMIF(AF所要量!$AK$4:$AK$1001,$AS596,AF所要量!S$4:S$1001)</f>
        <v>0</v>
      </c>
      <c r="AD596" s="132">
        <f>SUMIF(AF所要量!$AK$4:$AK$1001,$AS596,AF所要量!T$4:T$1001)</f>
        <v>0</v>
      </c>
      <c r="AE596" s="132">
        <f>SUMIF(AF所要量!$AK$4:$AK$1001,$AS596,AF所要量!U$4:U$1001)</f>
        <v>0</v>
      </c>
      <c r="AF596" s="132">
        <f>SUMIF(AF所要量!$AK$4:$AK$1001,$AS596,AF所要量!V$4:V$1001)</f>
        <v>0</v>
      </c>
      <c r="AG596" s="132">
        <f>SUMIF(AF所要量!$AK$4:$AK$1001,$AS596,AF所要量!W$4:W$1001)</f>
        <v>0</v>
      </c>
      <c r="AH596" s="132">
        <f>SUMIF(AF所要量!$AK$4:$AK$1001,$AS596,AF所要量!X$4:X$1001)</f>
        <v>25</v>
      </c>
      <c r="AI596" s="132">
        <f>SUMIF(AF所要量!$AK$4:$AK$1001,$AS596,AF所要量!Y$4:Y$1001)</f>
        <v>0</v>
      </c>
      <c r="AJ596" s="132">
        <f>SUMIF(AF所要量!$AK$4:$AK$1001,$AS596,AF所要量!Z$4:Z$1001)</f>
        <v>0</v>
      </c>
      <c r="AK596" s="132">
        <f>SUMIF(AF所要量!$AK$4:$AK$1001,$AS596,AF所要量!AA$4:AA$1001)</f>
        <v>0</v>
      </c>
      <c r="AL596" s="132">
        <f>SUMIF(AF所要量!$AK$4:$AK$1001,$AS596,AF所要量!AB$4:AB$1001)</f>
        <v>0</v>
      </c>
      <c r="AM596" s="133">
        <f>SUMIF(AF所要量!$AK$4:$AK$1001,$AS596,AF所要量!AC$4:AC$1001)</f>
        <v>0</v>
      </c>
      <c r="AS596" s="2" t="str">
        <f>$A596&amp;"_"&amp;$B596</f>
        <v>52110NX2 0000  _CBU</v>
      </c>
      <c r="AT596" s="96"/>
      <c r="AU596" s="63"/>
      <c r="AW596" s="142"/>
      <c r="AX596" s="143"/>
      <c r="AY596" s="143"/>
      <c r="AZ596" s="143"/>
      <c r="BA596" s="143"/>
      <c r="BB596" s="143"/>
      <c r="BC596" s="143"/>
      <c r="BD596" s="143"/>
      <c r="BE596" s="143"/>
      <c r="BF596" s="143"/>
      <c r="BG596" s="143"/>
      <c r="BH596" s="143"/>
      <c r="BI596" s="143"/>
      <c r="BJ596" s="143"/>
      <c r="BK596" s="143"/>
      <c r="BL596" s="143"/>
      <c r="BM596" s="143"/>
      <c r="BN596" s="143"/>
      <c r="BO596" s="143"/>
      <c r="BP596" s="143"/>
      <c r="BQ596" s="143"/>
      <c r="BR596" s="143"/>
      <c r="BS596" s="143"/>
      <c r="BT596" s="143"/>
      <c r="BU596" s="143"/>
      <c r="BV596" s="143"/>
      <c r="BW596" s="143"/>
      <c r="BX596" s="143"/>
      <c r="BY596" s="143"/>
      <c r="BZ596" s="144"/>
      <c r="CB596" s="425">
        <f t="shared" ref="CB596:CB597" si="1314">CG596</f>
        <v>15</v>
      </c>
      <c r="CC596" s="271">
        <f t="shared" ref="CC596:CC597" si="1315">CH596</f>
        <v>15</v>
      </c>
      <c r="CD596" s="271">
        <f t="shared" ref="CD596:CD597" si="1316">CI596</f>
        <v>0</v>
      </c>
      <c r="CE596" s="272">
        <f t="shared" ref="CE596:CE597" si="1317">CJ596</f>
        <v>0</v>
      </c>
      <c r="CG596" s="418">
        <v>15</v>
      </c>
      <c r="CH596" s="416">
        <v>15</v>
      </c>
      <c r="CI596" s="416">
        <v>0</v>
      </c>
      <c r="CJ596" s="419">
        <v>0</v>
      </c>
    </row>
    <row r="597" spans="1:88" x14ac:dyDescent="0.35">
      <c r="A597" s="119"/>
      <c r="B597" s="6"/>
      <c r="C597" s="120"/>
      <c r="D597" s="134"/>
      <c r="E597" s="135"/>
      <c r="F597" s="135"/>
      <c r="G597" s="136" t="str">
        <f>IF(B596="CKD","","SP")</f>
        <v>SP</v>
      </c>
      <c r="H597" s="137"/>
      <c r="I597" s="138">
        <f>SUM(K597:N597)</f>
        <v>0</v>
      </c>
      <c r="J597" s="138">
        <f>SUM(O597:AM597)</f>
        <v>0</v>
      </c>
      <c r="K597" s="440">
        <f t="shared" ref="K597" si="1318">CB597</f>
        <v>0</v>
      </c>
      <c r="L597" s="440">
        <f t="shared" si="1311"/>
        <v>0</v>
      </c>
      <c r="M597" s="440">
        <f t="shared" si="1312"/>
        <v>0</v>
      </c>
      <c r="N597" s="440">
        <f t="shared" si="1313"/>
        <v>0</v>
      </c>
      <c r="O597" s="138">
        <f>SUMIF(SP所要量!$AU$4:$AU$1001,$AS597,SP所要量!O$4:O$1001)</f>
        <v>0</v>
      </c>
      <c r="P597" s="138">
        <f>SUMIF(SP所要量!$AU$4:$AU$1001,$AS597,SP所要量!P$4:P$1001)</f>
        <v>0</v>
      </c>
      <c r="Q597" s="138">
        <f>SUMIF(SP所要量!$AU$4:$AU$1001,$AS597,SP所要量!Q$4:Q$1001)</f>
        <v>0</v>
      </c>
      <c r="R597" s="138">
        <f>SUMIF(SP所要量!$AU$4:$AU$1001,$AS597,SP所要量!R$4:R$1001)</f>
        <v>0</v>
      </c>
      <c r="S597" s="138">
        <f>SUMIF(SP所要量!$AU$4:$AU$1001,$AS597,SP所要量!S$4:S$1001)</f>
        <v>0</v>
      </c>
      <c r="T597" s="138">
        <f>SUMIF(SP所要量!$AU$4:$AU$1001,$AS597,SP所要量!T$4:T$1001)</f>
        <v>0</v>
      </c>
      <c r="U597" s="138">
        <f>SUMIF(SP所要量!$AU$4:$AU$1001,$AS597,SP所要量!U$4:U$1001)</f>
        <v>0</v>
      </c>
      <c r="V597" s="138">
        <f>SUMIF(SP所要量!$AU$4:$AU$1001,$AS597,SP所要量!V$4:V$1001)</f>
        <v>0</v>
      </c>
      <c r="W597" s="138">
        <f>SUMIF(SP所要量!$AU$4:$AU$1001,$AS597,SP所要量!W$4:W$1001)</f>
        <v>0</v>
      </c>
      <c r="X597" s="138">
        <f>SUMIF(SP所要量!$AU$4:$AU$1001,$AS597,SP所要量!X$4:X$1001)</f>
        <v>0</v>
      </c>
      <c r="Y597" s="138">
        <f>SUMIF(SP所要量!$AU$4:$AU$1001,$AS597,SP所要量!Y$4:Y$1001)</f>
        <v>0</v>
      </c>
      <c r="Z597" s="138">
        <f>SUMIF(SP所要量!$AU$4:$AU$1001,$AS597,SP所要量!Z$4:Z$1001)</f>
        <v>0</v>
      </c>
      <c r="AA597" s="138">
        <f>SUMIF(SP所要量!$AU$4:$AU$1001,$AS597,SP所要量!AA$4:AA$1001)</f>
        <v>0</v>
      </c>
      <c r="AB597" s="138">
        <f>SUMIF(SP所要量!$AU$4:$AU$1001,$AS597,SP所要量!AB$4:AB$1001)</f>
        <v>0</v>
      </c>
      <c r="AC597" s="138">
        <f>SUMIF(SP所要量!$AU$4:$AU$1001,$AS597,SP所要量!AC$4:AC$1001)</f>
        <v>0</v>
      </c>
      <c r="AD597" s="138">
        <f>SUMIF(SP所要量!$AU$4:$AU$1001,$AS597,SP所要量!AD$4:AD$1001)</f>
        <v>0</v>
      </c>
      <c r="AE597" s="138">
        <f>SUMIF(SP所要量!$AU$4:$AU$1001,$AS597,SP所要量!AE$4:AE$1001)</f>
        <v>0</v>
      </c>
      <c r="AF597" s="138">
        <f>SUMIF(SP所要量!$AU$4:$AU$1001,$AS597,SP所要量!AF$4:AF$1001)</f>
        <v>0</v>
      </c>
      <c r="AG597" s="138">
        <f>SUMIF(SP所要量!$AU$4:$AU$1001,$AS597,SP所要量!AG$4:AG$1001)</f>
        <v>0</v>
      </c>
      <c r="AH597" s="138">
        <f>SUMIF(SP所要量!$AU$4:$AU$1001,$AS597,SP所要量!AH$4:AH$1001)</f>
        <v>0</v>
      </c>
      <c r="AI597" s="138">
        <f>SUMIF(SP所要量!$AU$4:$AU$1001,$AS597,SP所要量!AI$4:AI$1001)</f>
        <v>0</v>
      </c>
      <c r="AJ597" s="138">
        <f>SUMIF(SP所要量!$AU$4:$AU$1001,$AS597,SP所要量!AJ$4:AJ$1001)</f>
        <v>0</v>
      </c>
      <c r="AK597" s="138">
        <f>SUMIF(SP所要量!$AU$4:$AU$1001,$AS597,SP所要量!AK$4:AK$1001)</f>
        <v>0</v>
      </c>
      <c r="AL597" s="138">
        <f>SUMIF(SP所要量!$AU$4:$AU$1001,$AS597,SP所要量!AL$4:AL$1001)</f>
        <v>0</v>
      </c>
      <c r="AM597" s="139">
        <f>SUMIF(SP所要量!$AU$4:$AU$1001,$AS597,SP所要量!AM$4:AM$1001)</f>
        <v>0</v>
      </c>
      <c r="AS597" s="2" t="str">
        <f>IF($B596="CKD",0,$A596&amp;"_"&amp;"SP")</f>
        <v>52110NX2 0000  _SP</v>
      </c>
      <c r="AT597" s="38"/>
      <c r="AU597" s="62"/>
      <c r="AW597" s="145"/>
      <c r="AX597" s="38"/>
      <c r="AY597" s="38"/>
      <c r="AZ597" s="38"/>
      <c r="BA597" s="38"/>
      <c r="BB597" s="38"/>
      <c r="BC597" s="38"/>
      <c r="BD597" s="38"/>
      <c r="BE597" s="38"/>
      <c r="BF597" s="38"/>
      <c r="BG597" s="38"/>
      <c r="BH597" s="38"/>
      <c r="BI597" s="38"/>
      <c r="BJ597" s="38"/>
      <c r="BK597" s="38"/>
      <c r="BL597" s="38"/>
      <c r="BM597" s="38"/>
      <c r="BN597" s="38"/>
      <c r="BO597" s="38"/>
      <c r="BP597" s="38"/>
      <c r="BQ597" s="38"/>
      <c r="BR597" s="38"/>
      <c r="BS597" s="38"/>
      <c r="BT597" s="38"/>
      <c r="BU597" s="38"/>
      <c r="BV597" s="38"/>
      <c r="BW597" s="38"/>
      <c r="BX597" s="38"/>
      <c r="BY597" s="38"/>
      <c r="BZ597" s="146"/>
      <c r="CB597" s="426">
        <f t="shared" si="1314"/>
        <v>0</v>
      </c>
      <c r="CC597" s="273">
        <f t="shared" si="1315"/>
        <v>0</v>
      </c>
      <c r="CD597" s="273">
        <f t="shared" si="1316"/>
        <v>0</v>
      </c>
      <c r="CE597" s="274">
        <f t="shared" si="1317"/>
        <v>0</v>
      </c>
      <c r="CG597" s="420">
        <v>0</v>
      </c>
      <c r="CH597" s="417">
        <v>0</v>
      </c>
      <c r="CI597" s="417">
        <v>0</v>
      </c>
      <c r="CJ597" s="421">
        <v>0</v>
      </c>
    </row>
    <row r="598" spans="1:88" x14ac:dyDescent="0.35">
      <c r="A598" s="119"/>
      <c r="B598" s="6"/>
      <c r="C598" s="120"/>
      <c r="D598" s="121"/>
      <c r="E598" s="115"/>
      <c r="F598" s="115"/>
      <c r="G598" s="116" t="s">
        <v>2131</v>
      </c>
      <c r="H598" s="117"/>
      <c r="I598" s="113">
        <f>SUM(K598:N598)</f>
        <v>30</v>
      </c>
      <c r="J598" s="126">
        <f>SUM(O598:AM598)</f>
        <v>65</v>
      </c>
      <c r="K598" s="113">
        <f t="shared" ref="K598:AM598" si="1319">SUM(K596:K597)</f>
        <v>15</v>
      </c>
      <c r="L598" s="113">
        <f t="shared" si="1319"/>
        <v>15</v>
      </c>
      <c r="M598" s="113">
        <f t="shared" si="1319"/>
        <v>0</v>
      </c>
      <c r="N598" s="113">
        <f t="shared" si="1319"/>
        <v>0</v>
      </c>
      <c r="O598" s="122">
        <f t="shared" si="1319"/>
        <v>0</v>
      </c>
      <c r="P598" s="113">
        <f t="shared" si="1319"/>
        <v>0</v>
      </c>
      <c r="Q598" s="113">
        <f t="shared" si="1319"/>
        <v>0</v>
      </c>
      <c r="R598" s="113">
        <f t="shared" si="1319"/>
        <v>0</v>
      </c>
      <c r="S598" s="113">
        <f t="shared" si="1319"/>
        <v>0</v>
      </c>
      <c r="T598" s="113">
        <f t="shared" si="1319"/>
        <v>0</v>
      </c>
      <c r="U598" s="113">
        <f t="shared" si="1319"/>
        <v>0</v>
      </c>
      <c r="V598" s="113">
        <f t="shared" si="1319"/>
        <v>0</v>
      </c>
      <c r="W598" s="113">
        <f t="shared" si="1319"/>
        <v>0</v>
      </c>
      <c r="X598" s="113">
        <f t="shared" si="1319"/>
        <v>20</v>
      </c>
      <c r="Y598" s="113">
        <f t="shared" si="1319"/>
        <v>20</v>
      </c>
      <c r="Z598" s="113">
        <f t="shared" si="1319"/>
        <v>0</v>
      </c>
      <c r="AA598" s="113">
        <f t="shared" si="1319"/>
        <v>0</v>
      </c>
      <c r="AB598" s="113">
        <f t="shared" si="1319"/>
        <v>0</v>
      </c>
      <c r="AC598" s="113">
        <f t="shared" si="1319"/>
        <v>0</v>
      </c>
      <c r="AD598" s="113">
        <f t="shared" si="1319"/>
        <v>0</v>
      </c>
      <c r="AE598" s="113">
        <f t="shared" si="1319"/>
        <v>0</v>
      </c>
      <c r="AF598" s="113">
        <f t="shared" si="1319"/>
        <v>0</v>
      </c>
      <c r="AG598" s="113">
        <f t="shared" si="1319"/>
        <v>0</v>
      </c>
      <c r="AH598" s="113">
        <f t="shared" si="1319"/>
        <v>25</v>
      </c>
      <c r="AI598" s="113">
        <f t="shared" si="1319"/>
        <v>0</v>
      </c>
      <c r="AJ598" s="113">
        <f t="shared" si="1319"/>
        <v>0</v>
      </c>
      <c r="AK598" s="113">
        <f t="shared" si="1319"/>
        <v>0</v>
      </c>
      <c r="AL598" s="113">
        <f t="shared" si="1319"/>
        <v>0</v>
      </c>
      <c r="AM598" s="118">
        <f t="shared" si="1319"/>
        <v>0</v>
      </c>
      <c r="AS598" s="61"/>
      <c r="AT598" s="38"/>
      <c r="AU598" s="62"/>
      <c r="AW598" s="145"/>
      <c r="AX598" s="38"/>
      <c r="AY598" s="38"/>
      <c r="AZ598" s="38"/>
      <c r="BA598" s="38"/>
      <c r="BB598" s="38"/>
      <c r="BC598" s="38"/>
      <c r="BD598" s="38"/>
      <c r="BE598" s="38"/>
      <c r="BF598" s="38"/>
      <c r="BG598" s="38"/>
      <c r="BH598" s="38"/>
      <c r="BI598" s="38"/>
      <c r="BJ598" s="38"/>
      <c r="BK598" s="38"/>
      <c r="BL598" s="38"/>
      <c r="BM598" s="38"/>
      <c r="BN598" s="38"/>
      <c r="BO598" s="38"/>
      <c r="BP598" s="38"/>
      <c r="BQ598" s="38"/>
      <c r="BR598" s="38"/>
      <c r="BS598" s="38"/>
      <c r="BT598" s="38"/>
      <c r="BU598" s="38"/>
      <c r="BV598" s="38"/>
      <c r="BW598" s="38"/>
      <c r="BX598" s="38"/>
      <c r="BY598" s="38"/>
      <c r="BZ598" s="146"/>
      <c r="CB598" s="145"/>
      <c r="CC598" s="38"/>
      <c r="CD598" s="38"/>
      <c r="CE598" s="146"/>
      <c r="CG598" s="433">
        <v>15</v>
      </c>
      <c r="CH598" s="434">
        <v>15</v>
      </c>
      <c r="CI598" s="434">
        <v>0</v>
      </c>
      <c r="CJ598" s="435">
        <v>0</v>
      </c>
    </row>
    <row r="599" spans="1:88" x14ac:dyDescent="0.35">
      <c r="A599" s="48" t="s">
        <v>2088</v>
      </c>
      <c r="B599" s="6"/>
      <c r="C599" s="6"/>
      <c r="D599" s="22" t="s">
        <v>2058</v>
      </c>
      <c r="E599" s="304" t="s">
        <v>2208</v>
      </c>
      <c r="F599" s="42"/>
      <c r="G599" s="25">
        <v>180</v>
      </c>
      <c r="H599" s="21" t="s">
        <v>2052</v>
      </c>
      <c r="I599" s="26">
        <v>3</v>
      </c>
      <c r="J599" s="24">
        <f t="shared" ref="J599:J601" ca="1" si="1320">SUM(K599:AM599)</f>
        <v>65</v>
      </c>
      <c r="K599" s="24">
        <f t="shared" ref="K599:AM599" ca="1" si="1321">IF(AND($H599="優先L",$I599&gt;0),OFFSET(K598,0,$I599),0)</f>
        <v>0</v>
      </c>
      <c r="L599" s="24">
        <f t="shared" ca="1" si="1321"/>
        <v>0</v>
      </c>
      <c r="M599" s="24">
        <f t="shared" ca="1" si="1321"/>
        <v>0</v>
      </c>
      <c r="N599" s="24">
        <f t="shared" ca="1" si="1321"/>
        <v>0</v>
      </c>
      <c r="O599" s="24">
        <f t="shared" ca="1" si="1321"/>
        <v>0</v>
      </c>
      <c r="P599" s="24">
        <f t="shared" ca="1" si="1321"/>
        <v>0</v>
      </c>
      <c r="Q599" s="24">
        <f t="shared" ca="1" si="1321"/>
        <v>0</v>
      </c>
      <c r="R599" s="24">
        <f t="shared" ca="1" si="1321"/>
        <v>0</v>
      </c>
      <c r="S599" s="24">
        <f t="shared" ca="1" si="1321"/>
        <v>0</v>
      </c>
      <c r="T599" s="24">
        <f t="shared" ca="1" si="1321"/>
        <v>0</v>
      </c>
      <c r="U599" s="24">
        <f t="shared" ca="1" si="1321"/>
        <v>20</v>
      </c>
      <c r="V599" s="24">
        <f t="shared" ca="1" si="1321"/>
        <v>20</v>
      </c>
      <c r="W599" s="24">
        <f t="shared" ca="1" si="1321"/>
        <v>0</v>
      </c>
      <c r="X599" s="24">
        <f t="shared" ca="1" si="1321"/>
        <v>0</v>
      </c>
      <c r="Y599" s="24">
        <f t="shared" ca="1" si="1321"/>
        <v>0</v>
      </c>
      <c r="Z599" s="24">
        <f t="shared" ca="1" si="1321"/>
        <v>0</v>
      </c>
      <c r="AA599" s="24">
        <f t="shared" ca="1" si="1321"/>
        <v>0</v>
      </c>
      <c r="AB599" s="24">
        <f t="shared" ca="1" si="1321"/>
        <v>0</v>
      </c>
      <c r="AC599" s="24">
        <f t="shared" ca="1" si="1321"/>
        <v>0</v>
      </c>
      <c r="AD599" s="24">
        <f t="shared" ca="1" si="1321"/>
        <v>0</v>
      </c>
      <c r="AE599" s="24">
        <f t="shared" ca="1" si="1321"/>
        <v>25</v>
      </c>
      <c r="AF599" s="24">
        <f t="shared" ca="1" si="1321"/>
        <v>0</v>
      </c>
      <c r="AG599" s="24">
        <f t="shared" ca="1" si="1321"/>
        <v>0</v>
      </c>
      <c r="AH599" s="24">
        <f t="shared" ca="1" si="1321"/>
        <v>0</v>
      </c>
      <c r="AI599" s="24">
        <f t="shared" ca="1" si="1321"/>
        <v>0</v>
      </c>
      <c r="AJ599" s="24">
        <f t="shared" ca="1" si="1321"/>
        <v>0</v>
      </c>
      <c r="AK599" s="24">
        <f t="shared" ca="1" si="1321"/>
        <v>0</v>
      </c>
      <c r="AL599" s="24">
        <f t="shared" ca="1" si="1321"/>
        <v>0</v>
      </c>
      <c r="AM599" s="49">
        <f t="shared" ca="1" si="1321"/>
        <v>0</v>
      </c>
      <c r="AS599" s="61"/>
      <c r="AT599" s="5" t="str">
        <f t="shared" ref="AT599" si="1322">IF(G599&gt;0,E599,"")</f>
        <v>RF,S/A</v>
      </c>
      <c r="AU599" s="62"/>
      <c r="AW599" s="145"/>
      <c r="AX599" s="38"/>
      <c r="AY599" s="38"/>
      <c r="AZ599" s="38"/>
      <c r="BA599" s="38"/>
      <c r="BB599" s="38"/>
      <c r="BC599" s="38"/>
      <c r="BD599" s="38"/>
      <c r="BE599" s="38"/>
      <c r="BF599" s="38"/>
      <c r="BG599" s="38"/>
      <c r="BH599" s="38"/>
      <c r="BI599" s="38"/>
      <c r="BJ599" s="38"/>
      <c r="BK599" s="38"/>
      <c r="BL599" s="38"/>
      <c r="BM599" s="38"/>
      <c r="BN599" s="38"/>
      <c r="BO599" s="38"/>
      <c r="BP599" s="38"/>
      <c r="BQ599" s="38"/>
      <c r="BR599" s="38"/>
      <c r="BS599" s="38"/>
      <c r="BT599" s="38"/>
      <c r="BU599" s="38"/>
      <c r="BV599" s="38"/>
      <c r="BW599" s="38"/>
      <c r="BX599" s="38"/>
      <c r="BY599" s="38"/>
      <c r="BZ599" s="146"/>
      <c r="CB599" s="145"/>
      <c r="CC599" s="38"/>
      <c r="CD599" s="38"/>
      <c r="CE599" s="146"/>
      <c r="CG599" s="433">
        <v>0</v>
      </c>
      <c r="CH599" s="434">
        <v>0</v>
      </c>
      <c r="CI599" s="434">
        <v>0</v>
      </c>
      <c r="CJ599" s="435">
        <v>0</v>
      </c>
    </row>
    <row r="600" spans="1:88" x14ac:dyDescent="0.35">
      <c r="A600" s="50" t="str">
        <f>MID(A596,1,5)</f>
        <v>52110</v>
      </c>
      <c r="B600" s="6"/>
      <c r="C600" s="6"/>
      <c r="D600" s="6"/>
      <c r="E600" s="304"/>
      <c r="F600" s="42"/>
      <c r="G600" s="25"/>
      <c r="H600" s="21"/>
      <c r="I600" s="26"/>
      <c r="J600" s="24">
        <f t="shared" ca="1" si="1320"/>
        <v>0</v>
      </c>
      <c r="K600" s="24">
        <f ca="1">IF(AND($H600="優先L",$I600&gt;0),OFFSET(K598,0,$I600),0)</f>
        <v>0</v>
      </c>
      <c r="L600" s="24">
        <f t="shared" ref="L600:AM600" ca="1" si="1323">IF(AND($H600="優先L",$I600&gt;0),OFFSET(L598,0,$I600),0)</f>
        <v>0</v>
      </c>
      <c r="M600" s="24">
        <f t="shared" ca="1" si="1323"/>
        <v>0</v>
      </c>
      <c r="N600" s="24">
        <f t="shared" ca="1" si="1323"/>
        <v>0</v>
      </c>
      <c r="O600" s="24">
        <f t="shared" ca="1" si="1323"/>
        <v>0</v>
      </c>
      <c r="P600" s="24">
        <f t="shared" ca="1" si="1323"/>
        <v>0</v>
      </c>
      <c r="Q600" s="24">
        <f t="shared" ca="1" si="1323"/>
        <v>0</v>
      </c>
      <c r="R600" s="24">
        <f t="shared" ca="1" si="1323"/>
        <v>0</v>
      </c>
      <c r="S600" s="24">
        <f t="shared" ca="1" si="1323"/>
        <v>0</v>
      </c>
      <c r="T600" s="24">
        <f t="shared" ca="1" si="1323"/>
        <v>0</v>
      </c>
      <c r="U600" s="24">
        <f t="shared" ca="1" si="1323"/>
        <v>0</v>
      </c>
      <c r="V600" s="24">
        <f t="shared" ca="1" si="1323"/>
        <v>0</v>
      </c>
      <c r="W600" s="24">
        <f t="shared" ca="1" si="1323"/>
        <v>0</v>
      </c>
      <c r="X600" s="24">
        <f t="shared" ca="1" si="1323"/>
        <v>0</v>
      </c>
      <c r="Y600" s="24">
        <f t="shared" ca="1" si="1323"/>
        <v>0</v>
      </c>
      <c r="Z600" s="24">
        <f t="shared" ca="1" si="1323"/>
        <v>0</v>
      </c>
      <c r="AA600" s="24">
        <f t="shared" ca="1" si="1323"/>
        <v>0</v>
      </c>
      <c r="AB600" s="24">
        <f t="shared" ca="1" si="1323"/>
        <v>0</v>
      </c>
      <c r="AC600" s="24">
        <f t="shared" ca="1" si="1323"/>
        <v>0</v>
      </c>
      <c r="AD600" s="24">
        <f t="shared" ca="1" si="1323"/>
        <v>0</v>
      </c>
      <c r="AE600" s="24">
        <f t="shared" ca="1" si="1323"/>
        <v>0</v>
      </c>
      <c r="AF600" s="24">
        <f t="shared" ca="1" si="1323"/>
        <v>0</v>
      </c>
      <c r="AG600" s="24">
        <f t="shared" ca="1" si="1323"/>
        <v>0</v>
      </c>
      <c r="AH600" s="24">
        <f t="shared" ca="1" si="1323"/>
        <v>0</v>
      </c>
      <c r="AI600" s="24">
        <f t="shared" ca="1" si="1323"/>
        <v>0</v>
      </c>
      <c r="AJ600" s="24">
        <f t="shared" ca="1" si="1323"/>
        <v>0</v>
      </c>
      <c r="AK600" s="24">
        <f t="shared" ca="1" si="1323"/>
        <v>0</v>
      </c>
      <c r="AL600" s="24">
        <f t="shared" ca="1" si="1323"/>
        <v>0</v>
      </c>
      <c r="AM600" s="49">
        <f t="shared" ca="1" si="1323"/>
        <v>0</v>
      </c>
      <c r="AS600" s="61"/>
      <c r="AT600" s="6" t="str">
        <f t="shared" si="1256"/>
        <v/>
      </c>
      <c r="AU600" s="62"/>
      <c r="AW600" s="145"/>
      <c r="AX600" s="38"/>
      <c r="AY600" s="38"/>
      <c r="AZ600" s="38"/>
      <c r="BA600" s="38"/>
      <c r="BB600" s="38"/>
      <c r="BC600" s="38"/>
      <c r="BD600" s="38"/>
      <c r="BE600" s="38"/>
      <c r="BF600" s="38"/>
      <c r="BG600" s="38"/>
      <c r="BH600" s="38"/>
      <c r="BI600" s="38"/>
      <c r="BJ600" s="38"/>
      <c r="BK600" s="38"/>
      <c r="BL600" s="38"/>
      <c r="BM600" s="38"/>
      <c r="BN600" s="38"/>
      <c r="BO600" s="38"/>
      <c r="BP600" s="38"/>
      <c r="BQ600" s="38"/>
      <c r="BR600" s="38"/>
      <c r="BS600" s="38"/>
      <c r="BT600" s="38"/>
      <c r="BU600" s="38"/>
      <c r="BV600" s="38"/>
      <c r="BW600" s="38"/>
      <c r="BX600" s="38"/>
      <c r="BY600" s="38"/>
      <c r="BZ600" s="146"/>
      <c r="CB600" s="145"/>
      <c r="CC600" s="38"/>
      <c r="CD600" s="38"/>
      <c r="CE600" s="146"/>
      <c r="CG600" s="433">
        <v>0</v>
      </c>
      <c r="CH600" s="434">
        <v>0</v>
      </c>
      <c r="CI600" s="434">
        <v>0</v>
      </c>
      <c r="CJ600" s="435">
        <v>0</v>
      </c>
    </row>
    <row r="601" spans="1:88" x14ac:dyDescent="0.35">
      <c r="A601" s="50" t="str">
        <f>MID(A596,6,3)&amp;"-"&amp;MID(A596,10,4)</f>
        <v>NX2-0000</v>
      </c>
      <c r="B601" s="6"/>
      <c r="C601" s="6"/>
      <c r="D601" s="7"/>
      <c r="E601" s="304"/>
      <c r="F601" s="42"/>
      <c r="G601" s="25"/>
      <c r="H601" s="21"/>
      <c r="I601" s="26"/>
      <c r="J601" s="24">
        <f t="shared" ca="1" si="1320"/>
        <v>0</v>
      </c>
      <c r="K601" s="24">
        <f ca="1">IF(AND($H601="優先L",$I601&gt;0),OFFSET(K598,0,$I601),0)</f>
        <v>0</v>
      </c>
      <c r="L601" s="24">
        <f t="shared" ref="L601:AM601" ca="1" si="1324">IF(AND($H601="優先L",$I601&gt;0),OFFSET(L598,0,$I601),0)</f>
        <v>0</v>
      </c>
      <c r="M601" s="24">
        <f t="shared" ca="1" si="1324"/>
        <v>0</v>
      </c>
      <c r="N601" s="24">
        <f t="shared" ca="1" si="1324"/>
        <v>0</v>
      </c>
      <c r="O601" s="24">
        <f t="shared" ca="1" si="1324"/>
        <v>0</v>
      </c>
      <c r="P601" s="24">
        <f t="shared" ca="1" si="1324"/>
        <v>0</v>
      </c>
      <c r="Q601" s="24">
        <f t="shared" ca="1" si="1324"/>
        <v>0</v>
      </c>
      <c r="R601" s="24">
        <f t="shared" ca="1" si="1324"/>
        <v>0</v>
      </c>
      <c r="S601" s="24">
        <f t="shared" ca="1" si="1324"/>
        <v>0</v>
      </c>
      <c r="T601" s="24">
        <f t="shared" ca="1" si="1324"/>
        <v>0</v>
      </c>
      <c r="U601" s="24">
        <f t="shared" ca="1" si="1324"/>
        <v>0</v>
      </c>
      <c r="V601" s="24">
        <f t="shared" ca="1" si="1324"/>
        <v>0</v>
      </c>
      <c r="W601" s="24">
        <f t="shared" ca="1" si="1324"/>
        <v>0</v>
      </c>
      <c r="X601" s="24">
        <f t="shared" ca="1" si="1324"/>
        <v>0</v>
      </c>
      <c r="Y601" s="24">
        <f t="shared" ca="1" si="1324"/>
        <v>0</v>
      </c>
      <c r="Z601" s="24">
        <f t="shared" ca="1" si="1324"/>
        <v>0</v>
      </c>
      <c r="AA601" s="24">
        <f t="shared" ca="1" si="1324"/>
        <v>0</v>
      </c>
      <c r="AB601" s="24">
        <f t="shared" ca="1" si="1324"/>
        <v>0</v>
      </c>
      <c r="AC601" s="24">
        <f t="shared" ca="1" si="1324"/>
        <v>0</v>
      </c>
      <c r="AD601" s="24">
        <f t="shared" ca="1" si="1324"/>
        <v>0</v>
      </c>
      <c r="AE601" s="24">
        <f t="shared" ca="1" si="1324"/>
        <v>0</v>
      </c>
      <c r="AF601" s="24">
        <f t="shared" ca="1" si="1324"/>
        <v>0</v>
      </c>
      <c r="AG601" s="24">
        <f t="shared" ca="1" si="1324"/>
        <v>0</v>
      </c>
      <c r="AH601" s="24">
        <f t="shared" ca="1" si="1324"/>
        <v>0</v>
      </c>
      <c r="AI601" s="24">
        <f t="shared" ca="1" si="1324"/>
        <v>0</v>
      </c>
      <c r="AJ601" s="24">
        <f t="shared" ca="1" si="1324"/>
        <v>0</v>
      </c>
      <c r="AK601" s="24">
        <f t="shared" ca="1" si="1324"/>
        <v>0</v>
      </c>
      <c r="AL601" s="24">
        <f t="shared" ca="1" si="1324"/>
        <v>0</v>
      </c>
      <c r="AM601" s="49">
        <f t="shared" ca="1" si="1324"/>
        <v>0</v>
      </c>
      <c r="AS601" s="61"/>
      <c r="AT601" s="7" t="str">
        <f t="shared" si="1256"/>
        <v/>
      </c>
      <c r="AU601" s="62"/>
      <c r="AW601" s="145"/>
      <c r="AX601" s="38"/>
      <c r="AY601" s="38"/>
      <c r="AZ601" s="38"/>
      <c r="BA601" s="38"/>
      <c r="BB601" s="38"/>
      <c r="BC601" s="38"/>
      <c r="BD601" s="38"/>
      <c r="BE601" s="38"/>
      <c r="BF601" s="38"/>
      <c r="BG601" s="38"/>
      <c r="BH601" s="38"/>
      <c r="BI601" s="38"/>
      <c r="BJ601" s="38"/>
      <c r="BK601" s="38"/>
      <c r="BL601" s="38"/>
      <c r="BM601" s="38"/>
      <c r="BN601" s="38"/>
      <c r="BO601" s="38"/>
      <c r="BP601" s="38"/>
      <c r="BQ601" s="38"/>
      <c r="BR601" s="38"/>
      <c r="BS601" s="38"/>
      <c r="BT601" s="38"/>
      <c r="BU601" s="38"/>
      <c r="BV601" s="38"/>
      <c r="BW601" s="38"/>
      <c r="BX601" s="38"/>
      <c r="BY601" s="38"/>
      <c r="BZ601" s="146"/>
      <c r="CB601" s="145"/>
      <c r="CC601" s="38"/>
      <c r="CD601" s="38"/>
      <c r="CE601" s="146"/>
      <c r="CG601" s="433">
        <v>0</v>
      </c>
      <c r="CH601" s="434">
        <v>0</v>
      </c>
      <c r="CI601" s="434">
        <v>0</v>
      </c>
      <c r="CJ601" s="435">
        <v>0</v>
      </c>
    </row>
    <row r="602" spans="1:88" x14ac:dyDescent="0.35">
      <c r="A602" s="48"/>
      <c r="B602" s="6"/>
      <c r="C602" s="6"/>
      <c r="D602" s="22" t="s">
        <v>2132</v>
      </c>
      <c r="E602" s="2" t="str">
        <f>E599</f>
        <v>RF,S/A</v>
      </c>
      <c r="F602" s="5"/>
      <c r="G602" s="5"/>
      <c r="H602" s="27"/>
      <c r="I602" s="5"/>
      <c r="J602" s="550">
        <f>SUM(K602:AM604)</f>
        <v>0</v>
      </c>
      <c r="K602" s="29"/>
      <c r="L602" s="29"/>
      <c r="M602" s="29"/>
      <c r="N602" s="29"/>
      <c r="O602" s="29"/>
      <c r="P602" s="29"/>
      <c r="Q602" s="29"/>
      <c r="R602" s="29"/>
      <c r="S602" s="29"/>
      <c r="T602" s="29"/>
      <c r="U602" s="29"/>
      <c r="V602" s="29"/>
      <c r="W602" s="29"/>
      <c r="X602" s="29"/>
      <c r="Y602" s="29"/>
      <c r="Z602" s="29"/>
      <c r="AA602" s="29"/>
      <c r="AB602" s="29"/>
      <c r="AC602" s="29"/>
      <c r="AD602" s="29"/>
      <c r="AE602" s="29"/>
      <c r="AF602" s="29"/>
      <c r="AG602" s="29"/>
      <c r="AH602" s="29"/>
      <c r="AI602" s="29"/>
      <c r="AJ602" s="29"/>
      <c r="AK602" s="29"/>
      <c r="AL602" s="29"/>
      <c r="AM602" s="51"/>
      <c r="AS602" s="61"/>
      <c r="AT602" s="38"/>
      <c r="AU602" s="62"/>
      <c r="AW602" s="145"/>
      <c r="AX602" s="38"/>
      <c r="AY602" s="38"/>
      <c r="AZ602" s="38"/>
      <c r="BA602" s="38"/>
      <c r="BB602" s="38"/>
      <c r="BC602" s="38"/>
      <c r="BD602" s="38"/>
      <c r="BE602" s="38"/>
      <c r="BF602" s="38"/>
      <c r="BG602" s="38"/>
      <c r="BH602" s="38"/>
      <c r="BI602" s="38"/>
      <c r="BJ602" s="38"/>
      <c r="BK602" s="38"/>
      <c r="BL602" s="38"/>
      <c r="BM602" s="38"/>
      <c r="BN602" s="38"/>
      <c r="BO602" s="38"/>
      <c r="BP602" s="38"/>
      <c r="BQ602" s="38"/>
      <c r="BR602" s="38"/>
      <c r="BS602" s="38"/>
      <c r="BT602" s="38"/>
      <c r="BU602" s="38"/>
      <c r="BV602" s="38"/>
      <c r="BW602" s="38"/>
      <c r="BX602" s="38"/>
      <c r="BY602" s="38"/>
      <c r="BZ602" s="146"/>
      <c r="CB602" s="145"/>
      <c r="CC602" s="38"/>
      <c r="CD602" s="38"/>
      <c r="CE602" s="146"/>
      <c r="CG602" s="430"/>
      <c r="CH602" s="9"/>
      <c r="CI602" s="9"/>
      <c r="CJ602" s="431"/>
    </row>
    <row r="603" spans="1:88" x14ac:dyDescent="0.35">
      <c r="A603" s="48"/>
      <c r="B603" s="7"/>
      <c r="C603" s="7"/>
      <c r="D603" s="444" t="s">
        <v>2376</v>
      </c>
      <c r="E603" s="2">
        <f>E600</f>
        <v>0</v>
      </c>
      <c r="F603" s="6"/>
      <c r="G603" s="6"/>
      <c r="H603" s="27"/>
      <c r="I603" s="6"/>
      <c r="J603" s="551"/>
      <c r="K603" s="30"/>
      <c r="L603" s="30"/>
      <c r="M603" s="30"/>
      <c r="N603" s="30"/>
      <c r="O603" s="30"/>
      <c r="P603" s="30"/>
      <c r="Q603" s="30"/>
      <c r="R603" s="30"/>
      <c r="S603" s="30"/>
      <c r="T603" s="30"/>
      <c r="U603" s="30"/>
      <c r="V603" s="30"/>
      <c r="W603" s="30"/>
      <c r="X603" s="30"/>
      <c r="Y603" s="30"/>
      <c r="Z603" s="30"/>
      <c r="AA603" s="30"/>
      <c r="AB603" s="30"/>
      <c r="AC603" s="30"/>
      <c r="AD603" s="30"/>
      <c r="AE603" s="30"/>
      <c r="AF603" s="30"/>
      <c r="AG603" s="30"/>
      <c r="AH603" s="30"/>
      <c r="AI603" s="30"/>
      <c r="AJ603" s="30"/>
      <c r="AK603" s="30"/>
      <c r="AL603" s="30"/>
      <c r="AM603" s="52"/>
      <c r="AS603" s="61"/>
      <c r="AT603" s="38"/>
      <c r="AU603" s="62"/>
      <c r="AW603" s="145"/>
      <c r="AX603" s="38"/>
      <c r="AY603" s="38"/>
      <c r="AZ603" s="38"/>
      <c r="BA603" s="38"/>
      <c r="BB603" s="38"/>
      <c r="BC603" s="38"/>
      <c r="BD603" s="38"/>
      <c r="BE603" s="38"/>
      <c r="BF603" s="38"/>
      <c r="BG603" s="38"/>
      <c r="BH603" s="38"/>
      <c r="BI603" s="38"/>
      <c r="BJ603" s="38"/>
      <c r="BK603" s="38"/>
      <c r="BL603" s="38"/>
      <c r="BM603" s="38"/>
      <c r="BN603" s="38"/>
      <c r="BO603" s="38"/>
      <c r="BP603" s="38"/>
      <c r="BQ603" s="38"/>
      <c r="BR603" s="38"/>
      <c r="BS603" s="38"/>
      <c r="BT603" s="38"/>
      <c r="BU603" s="38"/>
      <c r="BV603" s="38"/>
      <c r="BW603" s="38"/>
      <c r="BX603" s="38"/>
      <c r="BY603" s="38"/>
      <c r="BZ603" s="146"/>
      <c r="CB603" s="145"/>
      <c r="CC603" s="38"/>
      <c r="CD603" s="38"/>
      <c r="CE603" s="146"/>
      <c r="CG603" s="430"/>
      <c r="CH603" s="9"/>
      <c r="CI603" s="9"/>
      <c r="CJ603" s="431"/>
    </row>
    <row r="604" spans="1:88" x14ac:dyDescent="0.35">
      <c r="A604" s="399">
        <f>COUNTIF(AT599:AT601,B604)</f>
        <v>0</v>
      </c>
      <c r="B604" s="308" t="str">
        <f>設定!$F$4</f>
        <v>MC</v>
      </c>
      <c r="C604" s="308" t="str">
        <f>IF(COUNTIF('PLAN-MC'!$AO$6:$AO$117,B604&amp;"_"&amp;A596&amp;"_"&amp;B596)&gt;0,"計画コード有",IF(COUNTIF('PLAN-MC'!$AO$6:$AO$117,B604&amp;"_"&amp;A596&amp;"_"&amp;B596)&gt;1,"ﾀﾞﾌﾞﾘ有","未反映"))</f>
        <v>未反映</v>
      </c>
      <c r="D604" s="7"/>
      <c r="E604" s="2">
        <f>E601</f>
        <v>0</v>
      </c>
      <c r="F604" s="7"/>
      <c r="G604" s="7"/>
      <c r="H604" s="27"/>
      <c r="I604" s="7"/>
      <c r="J604" s="552"/>
      <c r="K604" s="31"/>
      <c r="L604" s="31"/>
      <c r="M604" s="31"/>
      <c r="N604" s="31"/>
      <c r="O604" s="31"/>
      <c r="P604" s="31"/>
      <c r="Q604" s="31"/>
      <c r="R604" s="31"/>
      <c r="S604" s="31"/>
      <c r="T604" s="31"/>
      <c r="U604" s="31"/>
      <c r="V604" s="31"/>
      <c r="W604" s="31"/>
      <c r="X604" s="31"/>
      <c r="Y604" s="31"/>
      <c r="Z604" s="31"/>
      <c r="AA604" s="31"/>
      <c r="AB604" s="31"/>
      <c r="AC604" s="31"/>
      <c r="AD604" s="31"/>
      <c r="AE604" s="31"/>
      <c r="AF604" s="31"/>
      <c r="AG604" s="31"/>
      <c r="AH604" s="31"/>
      <c r="AI604" s="31"/>
      <c r="AJ604" s="31"/>
      <c r="AK604" s="31"/>
      <c r="AL604" s="31"/>
      <c r="AM604" s="53"/>
      <c r="AS604" s="61"/>
      <c r="AT604" s="38"/>
      <c r="AU604" s="62"/>
      <c r="AW604" s="145"/>
      <c r="AX604" s="38"/>
      <c r="AY604" s="38"/>
      <c r="AZ604" s="38"/>
      <c r="BA604" s="38"/>
      <c r="BB604" s="38"/>
      <c r="BC604" s="38"/>
      <c r="BD604" s="38"/>
      <c r="BE604" s="38"/>
      <c r="BF604" s="38"/>
      <c r="BG604" s="38"/>
      <c r="BH604" s="38"/>
      <c r="BI604" s="38"/>
      <c r="BJ604" s="38"/>
      <c r="BK604" s="38"/>
      <c r="BL604" s="38"/>
      <c r="BM604" s="38"/>
      <c r="BN604" s="38"/>
      <c r="BO604" s="38"/>
      <c r="BP604" s="38"/>
      <c r="BQ604" s="38"/>
      <c r="BR604" s="38"/>
      <c r="BS604" s="38"/>
      <c r="BT604" s="38"/>
      <c r="BU604" s="38"/>
      <c r="BV604" s="38"/>
      <c r="BW604" s="38"/>
      <c r="BX604" s="38"/>
      <c r="BY604" s="38"/>
      <c r="BZ604" s="146"/>
      <c r="CB604" s="145"/>
      <c r="CC604" s="38"/>
      <c r="CD604" s="38"/>
      <c r="CE604" s="146"/>
      <c r="CG604" s="430"/>
      <c r="CH604" s="9"/>
      <c r="CI604" s="9"/>
      <c r="CJ604" s="431"/>
    </row>
    <row r="605" spans="1:88" x14ac:dyDescent="0.35">
      <c r="A605" s="399">
        <f>COUNTIF(AT599:AT601,B605)</f>
        <v>0</v>
      </c>
      <c r="B605" s="308" t="str">
        <f>設定!$F$5</f>
        <v>溶接1</v>
      </c>
      <c r="C605" s="308" t="str">
        <f>IF(COUNTIF('PLAN-溶接1'!$AO$6:$AO$108,B605&amp;"_"&amp;A596&amp;"_"&amp;B596)&gt;0,"計画コード有",IF(COUNTIF('PLAN-溶接1'!$AO$6:$AO$108,B605&amp;"_"&amp;A596&amp;"_"&amp;B596)&gt;1,"ﾀﾞﾌﾞﾘ有","未反映"))</f>
        <v>未反映</v>
      </c>
      <c r="D605" s="22" t="s">
        <v>2133</v>
      </c>
      <c r="E605" s="2" t="str">
        <f>E599</f>
        <v>RF,S/A</v>
      </c>
      <c r="F605" s="5"/>
      <c r="G605" s="5"/>
      <c r="H605" s="27"/>
      <c r="I605" s="5"/>
      <c r="J605" s="32">
        <f t="shared" ref="J605:J610" si="1325">SUM(K605:AM605)</f>
        <v>0</v>
      </c>
      <c r="K605" s="441">
        <f>CB605</f>
        <v>0</v>
      </c>
      <c r="L605" s="441">
        <f t="shared" ref="L605:L607" si="1326">CC605</f>
        <v>0</v>
      </c>
      <c r="M605" s="441">
        <f t="shared" ref="M605:M607" si="1327">CD605</f>
        <v>0</v>
      </c>
      <c r="N605" s="441">
        <f t="shared" ref="N605:N607" si="1328">CE605</f>
        <v>0</v>
      </c>
      <c r="O605" s="29"/>
      <c r="P605" s="29"/>
      <c r="Q605" s="29"/>
      <c r="R605" s="29"/>
      <c r="S605" s="29"/>
      <c r="T605" s="29"/>
      <c r="U605" s="29"/>
      <c r="V605" s="29"/>
      <c r="W605" s="29"/>
      <c r="X605" s="29"/>
      <c r="Y605" s="29"/>
      <c r="Z605" s="29"/>
      <c r="AA605" s="29"/>
      <c r="AB605" s="29"/>
      <c r="AC605" s="29"/>
      <c r="AD605" s="29"/>
      <c r="AE605" s="29"/>
      <c r="AF605" s="29"/>
      <c r="AG605" s="29"/>
      <c r="AH605" s="29"/>
      <c r="AI605" s="29"/>
      <c r="AJ605" s="29"/>
      <c r="AK605" s="29"/>
      <c r="AL605" s="29"/>
      <c r="AM605" s="51"/>
      <c r="AS605" s="61"/>
      <c r="AT605" s="38"/>
      <c r="AU605" s="62"/>
      <c r="AW605" s="145"/>
      <c r="AX605" s="38"/>
      <c r="AY605" s="38"/>
      <c r="AZ605" s="38"/>
      <c r="BA605" s="38"/>
      <c r="BB605" s="38"/>
      <c r="BC605" s="38"/>
      <c r="BD605" s="38"/>
      <c r="BE605" s="38"/>
      <c r="BF605" s="38"/>
      <c r="BG605" s="38"/>
      <c r="BH605" s="38"/>
      <c r="BI605" s="38"/>
      <c r="BJ605" s="38"/>
      <c r="BK605" s="38"/>
      <c r="BL605" s="38"/>
      <c r="BM605" s="38"/>
      <c r="BN605" s="38"/>
      <c r="BO605" s="38"/>
      <c r="BP605" s="38"/>
      <c r="BQ605" s="38"/>
      <c r="BR605" s="38"/>
      <c r="BS605" s="38"/>
      <c r="BT605" s="38"/>
      <c r="BU605" s="38"/>
      <c r="BV605" s="38"/>
      <c r="BW605" s="38"/>
      <c r="BX605" s="38"/>
      <c r="BY605" s="38"/>
      <c r="BZ605" s="146"/>
      <c r="CB605" s="427">
        <f t="shared" ref="CB605:CB607" si="1329">CG602+CG605</f>
        <v>0</v>
      </c>
      <c r="CC605" s="428">
        <f t="shared" ref="CC605:CC607" si="1330">CH602+CH605</f>
        <v>0</v>
      </c>
      <c r="CD605" s="428">
        <f t="shared" ref="CD605:CD607" si="1331">CI602+CI605</f>
        <v>0</v>
      </c>
      <c r="CE605" s="429">
        <f t="shared" ref="CE605:CE607" si="1332">CJ602+CJ605</f>
        <v>0</v>
      </c>
      <c r="CG605" s="430"/>
      <c r="CH605" s="9"/>
      <c r="CI605" s="9"/>
      <c r="CJ605" s="431"/>
    </row>
    <row r="606" spans="1:88" x14ac:dyDescent="0.35">
      <c r="A606" s="399">
        <f>COUNTIF(AT599:AT601,B606)</f>
        <v>0</v>
      </c>
      <c r="B606" s="308" t="str">
        <f>設定!$F$6</f>
        <v>マルチ</v>
      </c>
      <c r="C606" s="308" t="str">
        <f>IF(COUNTIF('PLAN-マルチ'!$AO$29:$AO$125,B606&amp;"_"&amp;A596&amp;"_"&amp;B596)&gt;0,"計画コード有",IF(COUNTIF('PLAN-マルチ'!$AO$29:$AO$125,B606&amp;"_"&amp;A596&amp;"_"&amp;B596)&gt;1,"ﾀﾞﾌﾞﾘ有","未反映"))</f>
        <v>未反映</v>
      </c>
      <c r="D606" s="445" t="s">
        <v>2377</v>
      </c>
      <c r="E606" s="2">
        <f>E600</f>
        <v>0</v>
      </c>
      <c r="F606" s="6"/>
      <c r="G606" s="6"/>
      <c r="H606" s="27"/>
      <c r="I606" s="6"/>
      <c r="J606" s="33">
        <f t="shared" si="1325"/>
        <v>0</v>
      </c>
      <c r="K606" s="442">
        <f t="shared" ref="K606:K607" si="1333">CB606</f>
        <v>0</v>
      </c>
      <c r="L606" s="442">
        <f t="shared" si="1326"/>
        <v>0</v>
      </c>
      <c r="M606" s="442">
        <f t="shared" si="1327"/>
        <v>0</v>
      </c>
      <c r="N606" s="442">
        <f t="shared" si="1328"/>
        <v>0</v>
      </c>
      <c r="O606" s="30"/>
      <c r="P606" s="30"/>
      <c r="Q606" s="30"/>
      <c r="R606" s="30"/>
      <c r="S606" s="30"/>
      <c r="T606" s="30"/>
      <c r="U606" s="30"/>
      <c r="V606" s="30"/>
      <c r="W606" s="30"/>
      <c r="X606" s="30"/>
      <c r="Y606" s="30"/>
      <c r="Z606" s="30"/>
      <c r="AA606" s="30"/>
      <c r="AB606" s="30"/>
      <c r="AC606" s="30"/>
      <c r="AD606" s="30"/>
      <c r="AE606" s="30"/>
      <c r="AF606" s="30"/>
      <c r="AG606" s="30"/>
      <c r="AH606" s="30"/>
      <c r="AI606" s="30"/>
      <c r="AJ606" s="30"/>
      <c r="AK606" s="30"/>
      <c r="AL606" s="30"/>
      <c r="AM606" s="52"/>
      <c r="AS606" s="61"/>
      <c r="AT606" s="38"/>
      <c r="AU606" s="62"/>
      <c r="AW606" s="145"/>
      <c r="AX606" s="38"/>
      <c r="AY606" s="38"/>
      <c r="AZ606" s="38"/>
      <c r="BA606" s="38"/>
      <c r="BB606" s="38"/>
      <c r="BC606" s="38"/>
      <c r="BD606" s="38"/>
      <c r="BE606" s="38"/>
      <c r="BF606" s="38"/>
      <c r="BG606" s="38"/>
      <c r="BH606" s="38"/>
      <c r="BI606" s="38"/>
      <c r="BJ606" s="38"/>
      <c r="BK606" s="38"/>
      <c r="BL606" s="38"/>
      <c r="BM606" s="38"/>
      <c r="BN606" s="38"/>
      <c r="BO606" s="38"/>
      <c r="BP606" s="38"/>
      <c r="BQ606" s="38"/>
      <c r="BR606" s="38"/>
      <c r="BS606" s="38"/>
      <c r="BT606" s="38"/>
      <c r="BU606" s="38"/>
      <c r="BV606" s="38"/>
      <c r="BW606" s="38"/>
      <c r="BX606" s="38"/>
      <c r="BY606" s="38"/>
      <c r="BZ606" s="146"/>
      <c r="CB606" s="427">
        <f t="shared" si="1329"/>
        <v>0</v>
      </c>
      <c r="CC606" s="428">
        <f t="shared" si="1330"/>
        <v>0</v>
      </c>
      <c r="CD606" s="428">
        <f t="shared" si="1331"/>
        <v>0</v>
      </c>
      <c r="CE606" s="429">
        <f t="shared" si="1332"/>
        <v>0</v>
      </c>
      <c r="CG606" s="430"/>
      <c r="CH606" s="9"/>
      <c r="CI606" s="9"/>
      <c r="CJ606" s="431"/>
    </row>
    <row r="607" spans="1:88" x14ac:dyDescent="0.35">
      <c r="A607" s="399">
        <f>COUNTIF(AT599:AT601,B607)</f>
        <v>0</v>
      </c>
      <c r="B607" s="308" t="str">
        <f>設定!$F$7</f>
        <v>50号機</v>
      </c>
      <c r="C607" s="308" t="str">
        <f>IF(COUNTIF('PLAN-SUB'!$AO$6:$AO$87,B607&amp;"_"&amp;A596&amp;"_"&amp;B596)&gt;0,"計画コード有",IF(COUNTIF('PLAN-SUB'!$AO$6:$AO$87,B607&amp;"_"&amp;A596&amp;"_"&amp;B596)&gt;1,"ﾀﾞﾌﾞﾘ有","未反映"))</f>
        <v>未反映</v>
      </c>
      <c r="D607" s="7"/>
      <c r="E607" s="2">
        <f>E601</f>
        <v>0</v>
      </c>
      <c r="F607" s="7"/>
      <c r="G607" s="7"/>
      <c r="H607" s="27"/>
      <c r="I607" s="7"/>
      <c r="J607" s="34">
        <f t="shared" si="1325"/>
        <v>0</v>
      </c>
      <c r="K607" s="443">
        <f t="shared" si="1333"/>
        <v>0</v>
      </c>
      <c r="L607" s="443">
        <f t="shared" si="1326"/>
        <v>0</v>
      </c>
      <c r="M607" s="443">
        <f t="shared" si="1327"/>
        <v>0</v>
      </c>
      <c r="N607" s="443">
        <f t="shared" si="1328"/>
        <v>0</v>
      </c>
      <c r="O607" s="31"/>
      <c r="P607" s="31"/>
      <c r="Q607" s="31"/>
      <c r="R607" s="31"/>
      <c r="S607" s="31"/>
      <c r="T607" s="31"/>
      <c r="U607" s="31"/>
      <c r="V607" s="31"/>
      <c r="W607" s="31"/>
      <c r="X607" s="31"/>
      <c r="Y607" s="31"/>
      <c r="Z607" s="31"/>
      <c r="AA607" s="31"/>
      <c r="AB607" s="31"/>
      <c r="AC607" s="31"/>
      <c r="AD607" s="31"/>
      <c r="AE607" s="31"/>
      <c r="AF607" s="31"/>
      <c r="AG607" s="31"/>
      <c r="AH607" s="31"/>
      <c r="AI607" s="31"/>
      <c r="AJ607" s="31"/>
      <c r="AK607" s="31"/>
      <c r="AL607" s="31"/>
      <c r="AM607" s="53"/>
      <c r="AS607" s="61"/>
      <c r="AT607" s="38"/>
      <c r="AU607" s="62"/>
      <c r="AW607" s="145"/>
      <c r="AX607" s="38"/>
      <c r="AY607" s="38"/>
      <c r="AZ607" s="38"/>
      <c r="BA607" s="38"/>
      <c r="BB607" s="38"/>
      <c r="BC607" s="38"/>
      <c r="BD607" s="38"/>
      <c r="BE607" s="38"/>
      <c r="BF607" s="38"/>
      <c r="BG607" s="38"/>
      <c r="BH607" s="38"/>
      <c r="BI607" s="38"/>
      <c r="BJ607" s="38"/>
      <c r="BK607" s="38"/>
      <c r="BL607" s="38"/>
      <c r="BM607" s="38"/>
      <c r="BN607" s="38"/>
      <c r="BO607" s="38"/>
      <c r="BP607" s="38"/>
      <c r="BQ607" s="38"/>
      <c r="BR607" s="38"/>
      <c r="BS607" s="38"/>
      <c r="BT607" s="38"/>
      <c r="BU607" s="38"/>
      <c r="BV607" s="38"/>
      <c r="BW607" s="38"/>
      <c r="BX607" s="38"/>
      <c r="BY607" s="38"/>
      <c r="BZ607" s="146"/>
      <c r="CB607" s="427">
        <f t="shared" si="1329"/>
        <v>0</v>
      </c>
      <c r="CC607" s="428">
        <f t="shared" si="1330"/>
        <v>0</v>
      </c>
      <c r="CD607" s="428">
        <f t="shared" si="1331"/>
        <v>0</v>
      </c>
      <c r="CE607" s="429">
        <f t="shared" si="1332"/>
        <v>0</v>
      </c>
      <c r="CG607" s="430"/>
      <c r="CH607" s="9"/>
      <c r="CI607" s="9"/>
      <c r="CJ607" s="431"/>
    </row>
    <row r="608" spans="1:88" x14ac:dyDescent="0.35">
      <c r="A608" s="399">
        <f>COUNTIF(AT599:AT601,B608)</f>
        <v>1</v>
      </c>
      <c r="B608" s="308" t="str">
        <f>設定!$F$8</f>
        <v>RF,S/A</v>
      </c>
      <c r="C608" s="308" t="str">
        <f>IF(COUNTIF('PLAN-SUB'!$AO$6:$AO$87,B608&amp;"_"&amp;A596&amp;"_"&amp;B596)&gt;0,"計画コード有",IF(COUNTIF('PLAN-SUB'!$AO$6:$AO$87,B608&amp;"_"&amp;A596&amp;"_"&amp;B596)&gt;1,"ﾀﾞﾌﾞﾘ有","未反映"))</f>
        <v>計画コード有</v>
      </c>
      <c r="D608" s="22" t="s">
        <v>2059</v>
      </c>
      <c r="E608" s="2" t="str">
        <f t="shared" ref="E608:G610" si="1334">E599</f>
        <v>RF,S/A</v>
      </c>
      <c r="F608" s="43">
        <f t="shared" si="1334"/>
        <v>0</v>
      </c>
      <c r="G608" s="28">
        <f t="shared" si="1334"/>
        <v>180</v>
      </c>
      <c r="H608" s="5"/>
      <c r="I608" s="5"/>
      <c r="J608" s="32">
        <f t="shared" ca="1" si="1325"/>
        <v>65</v>
      </c>
      <c r="K608" s="32">
        <f ca="1">K599+K602+K605</f>
        <v>0</v>
      </c>
      <c r="L608" s="32">
        <f ca="1">L599+L602+L605</f>
        <v>0</v>
      </c>
      <c r="M608" s="32">
        <f ca="1">M599+M602+M605</f>
        <v>0</v>
      </c>
      <c r="N608" s="32">
        <f ca="1">N599+N602+N605</f>
        <v>0</v>
      </c>
      <c r="O608" s="32">
        <f t="shared" ref="O608:AM608" ca="1" si="1335">O599+O602+O605</f>
        <v>0</v>
      </c>
      <c r="P608" s="32">
        <f t="shared" ca="1" si="1335"/>
        <v>0</v>
      </c>
      <c r="Q608" s="32">
        <f t="shared" ca="1" si="1335"/>
        <v>0</v>
      </c>
      <c r="R608" s="32">
        <f t="shared" ca="1" si="1335"/>
        <v>0</v>
      </c>
      <c r="S608" s="32">
        <f t="shared" ca="1" si="1335"/>
        <v>0</v>
      </c>
      <c r="T608" s="32">
        <f t="shared" ca="1" si="1335"/>
        <v>0</v>
      </c>
      <c r="U608" s="32">
        <f t="shared" ca="1" si="1335"/>
        <v>20</v>
      </c>
      <c r="V608" s="32">
        <f t="shared" ca="1" si="1335"/>
        <v>20</v>
      </c>
      <c r="W608" s="32">
        <f t="shared" ca="1" si="1335"/>
        <v>0</v>
      </c>
      <c r="X608" s="32">
        <f t="shared" ca="1" si="1335"/>
        <v>0</v>
      </c>
      <c r="Y608" s="32">
        <f t="shared" ca="1" si="1335"/>
        <v>0</v>
      </c>
      <c r="Z608" s="32">
        <f t="shared" ca="1" si="1335"/>
        <v>0</v>
      </c>
      <c r="AA608" s="32">
        <f t="shared" ca="1" si="1335"/>
        <v>0</v>
      </c>
      <c r="AB608" s="32">
        <f t="shared" ca="1" si="1335"/>
        <v>0</v>
      </c>
      <c r="AC608" s="32">
        <f t="shared" ca="1" si="1335"/>
        <v>0</v>
      </c>
      <c r="AD608" s="32">
        <f t="shared" ca="1" si="1335"/>
        <v>0</v>
      </c>
      <c r="AE608" s="32">
        <f t="shared" ca="1" si="1335"/>
        <v>25</v>
      </c>
      <c r="AF608" s="32">
        <f t="shared" ca="1" si="1335"/>
        <v>0</v>
      </c>
      <c r="AG608" s="32">
        <f t="shared" ca="1" si="1335"/>
        <v>0</v>
      </c>
      <c r="AH608" s="32">
        <f t="shared" ca="1" si="1335"/>
        <v>0</v>
      </c>
      <c r="AI608" s="32">
        <f t="shared" ca="1" si="1335"/>
        <v>0</v>
      </c>
      <c r="AJ608" s="32">
        <f t="shared" ca="1" si="1335"/>
        <v>0</v>
      </c>
      <c r="AK608" s="32">
        <f t="shared" ca="1" si="1335"/>
        <v>0</v>
      </c>
      <c r="AL608" s="32">
        <f t="shared" ca="1" si="1335"/>
        <v>0</v>
      </c>
      <c r="AM608" s="54">
        <f t="shared" ca="1" si="1335"/>
        <v>0</v>
      </c>
      <c r="AS608" s="97" t="str">
        <f>$E608&amp;"_"&amp;$A596&amp;"_"&amp;$B596</f>
        <v>RF,S/A_52110NX2 0000  _CBU</v>
      </c>
      <c r="AT608" s="97" t="str">
        <f t="shared" ref="AT608" si="1336">A600</f>
        <v>52110</v>
      </c>
      <c r="AU608" s="97" t="str">
        <f>A601</f>
        <v>NX2-0000</v>
      </c>
      <c r="AW608" s="147" t="str">
        <f>E608</f>
        <v>RF,S/A</v>
      </c>
      <c r="AX608" s="150">
        <f t="shared" ref="AX608:BG610" ca="1" si="1337">K608*$G608</f>
        <v>0</v>
      </c>
      <c r="AY608" s="150">
        <f t="shared" ca="1" si="1337"/>
        <v>0</v>
      </c>
      <c r="AZ608" s="150">
        <f t="shared" ca="1" si="1337"/>
        <v>0</v>
      </c>
      <c r="BA608" s="150">
        <f t="shared" ca="1" si="1337"/>
        <v>0</v>
      </c>
      <c r="BB608" s="150">
        <f t="shared" ca="1" si="1337"/>
        <v>0</v>
      </c>
      <c r="BC608" s="150">
        <f t="shared" ca="1" si="1337"/>
        <v>0</v>
      </c>
      <c r="BD608" s="150">
        <f t="shared" ca="1" si="1337"/>
        <v>0</v>
      </c>
      <c r="BE608" s="150">
        <f t="shared" ca="1" si="1337"/>
        <v>0</v>
      </c>
      <c r="BF608" s="150">
        <f t="shared" ca="1" si="1337"/>
        <v>0</v>
      </c>
      <c r="BG608" s="150">
        <f t="shared" ca="1" si="1337"/>
        <v>0</v>
      </c>
      <c r="BH608" s="150">
        <f t="shared" ref="BH608:BQ610" ca="1" si="1338">U608*$G608</f>
        <v>3600</v>
      </c>
      <c r="BI608" s="150">
        <f t="shared" ca="1" si="1338"/>
        <v>3600</v>
      </c>
      <c r="BJ608" s="150">
        <f t="shared" ca="1" si="1338"/>
        <v>0</v>
      </c>
      <c r="BK608" s="150">
        <f t="shared" ca="1" si="1338"/>
        <v>0</v>
      </c>
      <c r="BL608" s="150">
        <f t="shared" ca="1" si="1338"/>
        <v>0</v>
      </c>
      <c r="BM608" s="150">
        <f t="shared" ca="1" si="1338"/>
        <v>0</v>
      </c>
      <c r="BN608" s="150">
        <f t="shared" ca="1" si="1338"/>
        <v>0</v>
      </c>
      <c r="BO608" s="150">
        <f t="shared" ca="1" si="1338"/>
        <v>0</v>
      </c>
      <c r="BP608" s="150">
        <f t="shared" ca="1" si="1338"/>
        <v>0</v>
      </c>
      <c r="BQ608" s="150">
        <f t="shared" ca="1" si="1338"/>
        <v>0</v>
      </c>
      <c r="BR608" s="150">
        <f t="shared" ref="BR608:BZ610" ca="1" si="1339">AE608*$G608</f>
        <v>4500</v>
      </c>
      <c r="BS608" s="150">
        <f t="shared" ca="1" si="1339"/>
        <v>0</v>
      </c>
      <c r="BT608" s="150">
        <f t="shared" ca="1" si="1339"/>
        <v>0</v>
      </c>
      <c r="BU608" s="150">
        <f t="shared" ca="1" si="1339"/>
        <v>0</v>
      </c>
      <c r="BV608" s="150">
        <f t="shared" ca="1" si="1339"/>
        <v>0</v>
      </c>
      <c r="BW608" s="150">
        <f t="shared" ca="1" si="1339"/>
        <v>0</v>
      </c>
      <c r="BX608" s="150">
        <f t="shared" ca="1" si="1339"/>
        <v>0</v>
      </c>
      <c r="BY608" s="150">
        <f t="shared" ca="1" si="1339"/>
        <v>0</v>
      </c>
      <c r="BZ608" s="151">
        <f t="shared" ca="1" si="1339"/>
        <v>0</v>
      </c>
      <c r="CB608" s="145"/>
      <c r="CC608" s="38"/>
      <c r="CD608" s="38"/>
      <c r="CE608" s="146"/>
      <c r="CG608" s="433">
        <v>0</v>
      </c>
      <c r="CH608" s="434">
        <v>0</v>
      </c>
      <c r="CI608" s="434">
        <v>0</v>
      </c>
      <c r="CJ608" s="435">
        <v>0</v>
      </c>
    </row>
    <row r="609" spans="1:88" x14ac:dyDescent="0.35">
      <c r="A609" s="399">
        <f>COUNTIF(AT599:AT601,B609)</f>
        <v>0</v>
      </c>
      <c r="B609" s="308" t="str">
        <f>設定!$F$9</f>
        <v>T/T</v>
      </c>
      <c r="C609" s="308" t="str">
        <f>IF(COUNTIF('PLAN-SUB'!$AO$6:$AO$87,B609&amp;"_"&amp;A596&amp;"_"&amp;B596)&gt;0,"計画コード有",IF(COUNTIF('PLAN-SUB'!$AO$6:$AO$87,B609&amp;"_"&amp;A596&amp;"_"&amp;B596)&gt;1,"ﾀﾞﾌﾞﾘ有","未反映"))</f>
        <v>未反映</v>
      </c>
      <c r="D609" s="6"/>
      <c r="E609" s="2">
        <f t="shared" si="1334"/>
        <v>0</v>
      </c>
      <c r="F609" s="43">
        <f t="shared" si="1334"/>
        <v>0</v>
      </c>
      <c r="G609" s="28">
        <f t="shared" si="1334"/>
        <v>0</v>
      </c>
      <c r="H609" s="6"/>
      <c r="I609" s="6"/>
      <c r="J609" s="33">
        <f t="shared" ca="1" si="1325"/>
        <v>0</v>
      </c>
      <c r="K609" s="33">
        <f t="shared" ref="K609:AM609" ca="1" si="1340">K600+K603+K606</f>
        <v>0</v>
      </c>
      <c r="L609" s="33">
        <f t="shared" ca="1" si="1340"/>
        <v>0</v>
      </c>
      <c r="M609" s="33">
        <f t="shared" ca="1" si="1340"/>
        <v>0</v>
      </c>
      <c r="N609" s="33">
        <f t="shared" ca="1" si="1340"/>
        <v>0</v>
      </c>
      <c r="O609" s="33">
        <f t="shared" ca="1" si="1340"/>
        <v>0</v>
      </c>
      <c r="P609" s="33">
        <f t="shared" ca="1" si="1340"/>
        <v>0</v>
      </c>
      <c r="Q609" s="33">
        <f t="shared" ca="1" si="1340"/>
        <v>0</v>
      </c>
      <c r="R609" s="33">
        <f t="shared" ca="1" si="1340"/>
        <v>0</v>
      </c>
      <c r="S609" s="33">
        <f t="shared" ca="1" si="1340"/>
        <v>0</v>
      </c>
      <c r="T609" s="33">
        <f t="shared" ca="1" si="1340"/>
        <v>0</v>
      </c>
      <c r="U609" s="33">
        <f t="shared" ca="1" si="1340"/>
        <v>0</v>
      </c>
      <c r="V609" s="33">
        <f t="shared" ca="1" si="1340"/>
        <v>0</v>
      </c>
      <c r="W609" s="33">
        <f t="shared" ca="1" si="1340"/>
        <v>0</v>
      </c>
      <c r="X609" s="33">
        <f t="shared" ca="1" si="1340"/>
        <v>0</v>
      </c>
      <c r="Y609" s="33">
        <f t="shared" ca="1" si="1340"/>
        <v>0</v>
      </c>
      <c r="Z609" s="33">
        <f t="shared" ca="1" si="1340"/>
        <v>0</v>
      </c>
      <c r="AA609" s="33">
        <f t="shared" ca="1" si="1340"/>
        <v>0</v>
      </c>
      <c r="AB609" s="33">
        <f t="shared" ca="1" si="1340"/>
        <v>0</v>
      </c>
      <c r="AC609" s="33">
        <f t="shared" ca="1" si="1340"/>
        <v>0</v>
      </c>
      <c r="AD609" s="33">
        <f t="shared" ca="1" si="1340"/>
        <v>0</v>
      </c>
      <c r="AE609" s="33">
        <f t="shared" ca="1" si="1340"/>
        <v>0</v>
      </c>
      <c r="AF609" s="33">
        <f t="shared" ca="1" si="1340"/>
        <v>0</v>
      </c>
      <c r="AG609" s="33">
        <f t="shared" ca="1" si="1340"/>
        <v>0</v>
      </c>
      <c r="AH609" s="33">
        <f t="shared" ca="1" si="1340"/>
        <v>0</v>
      </c>
      <c r="AI609" s="33">
        <f t="shared" ca="1" si="1340"/>
        <v>0</v>
      </c>
      <c r="AJ609" s="33">
        <f t="shared" ca="1" si="1340"/>
        <v>0</v>
      </c>
      <c r="AK609" s="33">
        <f t="shared" ca="1" si="1340"/>
        <v>0</v>
      </c>
      <c r="AL609" s="33">
        <f t="shared" ca="1" si="1340"/>
        <v>0</v>
      </c>
      <c r="AM609" s="55">
        <f t="shared" ca="1" si="1340"/>
        <v>0</v>
      </c>
      <c r="AS609" s="98" t="str">
        <f>$E609&amp;"_"&amp;$A596&amp;"_"&amp;$B596</f>
        <v>0_52110NX2 0000  _CBU</v>
      </c>
      <c r="AT609" s="98" t="str">
        <f t="shared" ref="AT609" si="1341">A600</f>
        <v>52110</v>
      </c>
      <c r="AU609" s="98" t="str">
        <f>A601</f>
        <v>NX2-0000</v>
      </c>
      <c r="AW609" s="148">
        <f>E609</f>
        <v>0</v>
      </c>
      <c r="AX609" s="152">
        <f t="shared" ca="1" si="1337"/>
        <v>0</v>
      </c>
      <c r="AY609" s="152">
        <f t="shared" ca="1" si="1337"/>
        <v>0</v>
      </c>
      <c r="AZ609" s="152">
        <f t="shared" ca="1" si="1337"/>
        <v>0</v>
      </c>
      <c r="BA609" s="152">
        <f t="shared" ca="1" si="1337"/>
        <v>0</v>
      </c>
      <c r="BB609" s="152">
        <f t="shared" ca="1" si="1337"/>
        <v>0</v>
      </c>
      <c r="BC609" s="152">
        <f t="shared" ca="1" si="1337"/>
        <v>0</v>
      </c>
      <c r="BD609" s="152">
        <f t="shared" ca="1" si="1337"/>
        <v>0</v>
      </c>
      <c r="BE609" s="152">
        <f t="shared" ca="1" si="1337"/>
        <v>0</v>
      </c>
      <c r="BF609" s="152">
        <f t="shared" ca="1" si="1337"/>
        <v>0</v>
      </c>
      <c r="BG609" s="152">
        <f t="shared" ca="1" si="1337"/>
        <v>0</v>
      </c>
      <c r="BH609" s="152">
        <f t="shared" ca="1" si="1338"/>
        <v>0</v>
      </c>
      <c r="BI609" s="152">
        <f t="shared" ca="1" si="1338"/>
        <v>0</v>
      </c>
      <c r="BJ609" s="152">
        <f t="shared" ca="1" si="1338"/>
        <v>0</v>
      </c>
      <c r="BK609" s="152">
        <f t="shared" ca="1" si="1338"/>
        <v>0</v>
      </c>
      <c r="BL609" s="152">
        <f t="shared" ca="1" si="1338"/>
        <v>0</v>
      </c>
      <c r="BM609" s="152">
        <f t="shared" ca="1" si="1338"/>
        <v>0</v>
      </c>
      <c r="BN609" s="152">
        <f t="shared" ca="1" si="1338"/>
        <v>0</v>
      </c>
      <c r="BO609" s="152">
        <f t="shared" ca="1" si="1338"/>
        <v>0</v>
      </c>
      <c r="BP609" s="152">
        <f t="shared" ca="1" si="1338"/>
        <v>0</v>
      </c>
      <c r="BQ609" s="152">
        <f t="shared" ca="1" si="1338"/>
        <v>0</v>
      </c>
      <c r="BR609" s="152">
        <f t="shared" ca="1" si="1339"/>
        <v>0</v>
      </c>
      <c r="BS609" s="152">
        <f t="shared" ca="1" si="1339"/>
        <v>0</v>
      </c>
      <c r="BT609" s="152">
        <f t="shared" ca="1" si="1339"/>
        <v>0</v>
      </c>
      <c r="BU609" s="152">
        <f t="shared" ca="1" si="1339"/>
        <v>0</v>
      </c>
      <c r="BV609" s="152">
        <f t="shared" ca="1" si="1339"/>
        <v>0</v>
      </c>
      <c r="BW609" s="152">
        <f t="shared" ca="1" si="1339"/>
        <v>0</v>
      </c>
      <c r="BX609" s="152">
        <f t="shared" ca="1" si="1339"/>
        <v>0</v>
      </c>
      <c r="BY609" s="152">
        <f t="shared" ca="1" si="1339"/>
        <v>0</v>
      </c>
      <c r="BZ609" s="153">
        <f t="shared" ca="1" si="1339"/>
        <v>0</v>
      </c>
      <c r="CB609" s="145"/>
      <c r="CC609" s="38"/>
      <c r="CD609" s="38"/>
      <c r="CE609" s="146"/>
      <c r="CG609" s="433">
        <v>0</v>
      </c>
      <c r="CH609" s="434">
        <v>0</v>
      </c>
      <c r="CI609" s="434">
        <v>0</v>
      </c>
      <c r="CJ609" s="435">
        <v>0</v>
      </c>
    </row>
    <row r="610" spans="1:88" ht="15.5" thickBot="1" x14ac:dyDescent="0.4">
      <c r="A610" s="399">
        <f>COUNTIF(AT599:AT601,B610)</f>
        <v>0</v>
      </c>
      <c r="B610" s="309">
        <f>設定!$F$10</f>
        <v>0</v>
      </c>
      <c r="C610" s="309"/>
      <c r="D610" s="56"/>
      <c r="E610" s="2">
        <f t="shared" si="1334"/>
        <v>0</v>
      </c>
      <c r="F610" s="57">
        <f t="shared" si="1334"/>
        <v>0</v>
      </c>
      <c r="G610" s="58">
        <f t="shared" si="1334"/>
        <v>0</v>
      </c>
      <c r="H610" s="56"/>
      <c r="I610" s="56"/>
      <c r="J610" s="59">
        <f t="shared" ca="1" si="1325"/>
        <v>0</v>
      </c>
      <c r="K610" s="59">
        <f t="shared" ref="K610:AM610" ca="1" si="1342">K601+K604+K607</f>
        <v>0</v>
      </c>
      <c r="L610" s="59">
        <f t="shared" ca="1" si="1342"/>
        <v>0</v>
      </c>
      <c r="M610" s="59">
        <f t="shared" ca="1" si="1342"/>
        <v>0</v>
      </c>
      <c r="N610" s="59">
        <f t="shared" ca="1" si="1342"/>
        <v>0</v>
      </c>
      <c r="O610" s="59">
        <f t="shared" ca="1" si="1342"/>
        <v>0</v>
      </c>
      <c r="P610" s="59">
        <f t="shared" ca="1" si="1342"/>
        <v>0</v>
      </c>
      <c r="Q610" s="59">
        <f t="shared" ca="1" si="1342"/>
        <v>0</v>
      </c>
      <c r="R610" s="59">
        <f t="shared" ca="1" si="1342"/>
        <v>0</v>
      </c>
      <c r="S610" s="59">
        <f t="shared" ca="1" si="1342"/>
        <v>0</v>
      </c>
      <c r="T610" s="59">
        <f t="shared" ca="1" si="1342"/>
        <v>0</v>
      </c>
      <c r="U610" s="59">
        <f t="shared" ca="1" si="1342"/>
        <v>0</v>
      </c>
      <c r="V610" s="59">
        <f t="shared" ca="1" si="1342"/>
        <v>0</v>
      </c>
      <c r="W610" s="59">
        <f t="shared" ca="1" si="1342"/>
        <v>0</v>
      </c>
      <c r="X610" s="59">
        <f t="shared" ca="1" si="1342"/>
        <v>0</v>
      </c>
      <c r="Y610" s="59">
        <f t="shared" ca="1" si="1342"/>
        <v>0</v>
      </c>
      <c r="Z610" s="59">
        <f t="shared" ca="1" si="1342"/>
        <v>0</v>
      </c>
      <c r="AA610" s="59">
        <f t="shared" ca="1" si="1342"/>
        <v>0</v>
      </c>
      <c r="AB610" s="59">
        <f t="shared" ca="1" si="1342"/>
        <v>0</v>
      </c>
      <c r="AC610" s="59">
        <f t="shared" ca="1" si="1342"/>
        <v>0</v>
      </c>
      <c r="AD610" s="59">
        <f t="shared" ca="1" si="1342"/>
        <v>0</v>
      </c>
      <c r="AE610" s="59">
        <f t="shared" ca="1" si="1342"/>
        <v>0</v>
      </c>
      <c r="AF610" s="59">
        <f t="shared" ca="1" si="1342"/>
        <v>0</v>
      </c>
      <c r="AG610" s="59">
        <f t="shared" ca="1" si="1342"/>
        <v>0</v>
      </c>
      <c r="AH610" s="59">
        <f t="shared" ca="1" si="1342"/>
        <v>0</v>
      </c>
      <c r="AI610" s="59">
        <f t="shared" ca="1" si="1342"/>
        <v>0</v>
      </c>
      <c r="AJ610" s="59">
        <f t="shared" ca="1" si="1342"/>
        <v>0</v>
      </c>
      <c r="AK610" s="59">
        <f t="shared" ca="1" si="1342"/>
        <v>0</v>
      </c>
      <c r="AL610" s="59">
        <f t="shared" ca="1" si="1342"/>
        <v>0</v>
      </c>
      <c r="AM610" s="60">
        <f t="shared" ca="1" si="1342"/>
        <v>0</v>
      </c>
      <c r="AS610" s="99" t="str">
        <f>$E610&amp;"_"&amp;$A596&amp;"_"&amp;$B596</f>
        <v>0_52110NX2 0000  _CBU</v>
      </c>
      <c r="AT610" s="99" t="str">
        <f t="shared" ref="AT610" si="1343">A600</f>
        <v>52110</v>
      </c>
      <c r="AU610" s="99" t="str">
        <f>A601</f>
        <v>NX2-0000</v>
      </c>
      <c r="AW610" s="149">
        <f>E610</f>
        <v>0</v>
      </c>
      <c r="AX610" s="154">
        <f t="shared" ca="1" si="1337"/>
        <v>0</v>
      </c>
      <c r="AY610" s="154">
        <f t="shared" ca="1" si="1337"/>
        <v>0</v>
      </c>
      <c r="AZ610" s="154">
        <f t="shared" ca="1" si="1337"/>
        <v>0</v>
      </c>
      <c r="BA610" s="154">
        <f t="shared" ca="1" si="1337"/>
        <v>0</v>
      </c>
      <c r="BB610" s="154">
        <f t="shared" ca="1" si="1337"/>
        <v>0</v>
      </c>
      <c r="BC610" s="154">
        <f t="shared" ca="1" si="1337"/>
        <v>0</v>
      </c>
      <c r="BD610" s="154">
        <f t="shared" ca="1" si="1337"/>
        <v>0</v>
      </c>
      <c r="BE610" s="154">
        <f t="shared" ca="1" si="1337"/>
        <v>0</v>
      </c>
      <c r="BF610" s="154">
        <f t="shared" ca="1" si="1337"/>
        <v>0</v>
      </c>
      <c r="BG610" s="154">
        <f t="shared" ca="1" si="1337"/>
        <v>0</v>
      </c>
      <c r="BH610" s="154">
        <f t="shared" ca="1" si="1338"/>
        <v>0</v>
      </c>
      <c r="BI610" s="154">
        <f t="shared" ca="1" si="1338"/>
        <v>0</v>
      </c>
      <c r="BJ610" s="154">
        <f t="shared" ca="1" si="1338"/>
        <v>0</v>
      </c>
      <c r="BK610" s="154">
        <f t="shared" ca="1" si="1338"/>
        <v>0</v>
      </c>
      <c r="BL610" s="154">
        <f t="shared" ca="1" si="1338"/>
        <v>0</v>
      </c>
      <c r="BM610" s="154">
        <f t="shared" ca="1" si="1338"/>
        <v>0</v>
      </c>
      <c r="BN610" s="154">
        <f t="shared" ca="1" si="1338"/>
        <v>0</v>
      </c>
      <c r="BO610" s="154">
        <f t="shared" ca="1" si="1338"/>
        <v>0</v>
      </c>
      <c r="BP610" s="154">
        <f t="shared" ca="1" si="1338"/>
        <v>0</v>
      </c>
      <c r="BQ610" s="154">
        <f t="shared" ca="1" si="1338"/>
        <v>0</v>
      </c>
      <c r="BR610" s="154">
        <f t="shared" ca="1" si="1339"/>
        <v>0</v>
      </c>
      <c r="BS610" s="154">
        <f t="shared" ca="1" si="1339"/>
        <v>0</v>
      </c>
      <c r="BT610" s="154">
        <f t="shared" ca="1" si="1339"/>
        <v>0</v>
      </c>
      <c r="BU610" s="154">
        <f t="shared" ca="1" si="1339"/>
        <v>0</v>
      </c>
      <c r="BV610" s="154">
        <f t="shared" ca="1" si="1339"/>
        <v>0</v>
      </c>
      <c r="BW610" s="154">
        <f t="shared" ca="1" si="1339"/>
        <v>0</v>
      </c>
      <c r="BX610" s="154">
        <f t="shared" ca="1" si="1339"/>
        <v>0</v>
      </c>
      <c r="BY610" s="154">
        <f t="shared" ca="1" si="1339"/>
        <v>0</v>
      </c>
      <c r="BZ610" s="155">
        <f t="shared" ca="1" si="1339"/>
        <v>0</v>
      </c>
      <c r="CB610" s="422"/>
      <c r="CC610" s="423"/>
      <c r="CD610" s="423"/>
      <c r="CE610" s="424"/>
      <c r="CG610" s="436">
        <v>0</v>
      </c>
      <c r="CH610" s="437">
        <v>0</v>
      </c>
      <c r="CI610" s="437">
        <v>0</v>
      </c>
      <c r="CJ610" s="438">
        <v>0</v>
      </c>
    </row>
    <row r="611" spans="1:88" x14ac:dyDescent="0.35">
      <c r="A611" s="46" t="s">
        <v>196</v>
      </c>
      <c r="B611" s="47" t="s">
        <v>2081</v>
      </c>
      <c r="C611" s="101"/>
      <c r="D611" s="128"/>
      <c r="E611" s="129"/>
      <c r="F611" s="129" t="s">
        <v>2130</v>
      </c>
      <c r="G611" s="130" t="str">
        <f>IF($B611="CKD","CKD",_xlfn.XLOOKUP($A611,AF所要量!$AF$4:$AF$1001,AF所要量!$AG$4:$AG$1001,"",,))</f>
        <v/>
      </c>
      <c r="H611" s="131"/>
      <c r="I611" s="132">
        <f>SUM(K611:N611)</f>
        <v>0</v>
      </c>
      <c r="J611" s="132">
        <f>SUM(O611:AM611)</f>
        <v>0</v>
      </c>
      <c r="K611" s="439">
        <f>CB611</f>
        <v>0</v>
      </c>
      <c r="L611" s="439">
        <f t="shared" ref="L611:L612" si="1344">CC611</f>
        <v>0</v>
      </c>
      <c r="M611" s="439">
        <f t="shared" ref="M611:M612" si="1345">CD611</f>
        <v>0</v>
      </c>
      <c r="N611" s="439">
        <f t="shared" ref="N611:N612" si="1346">CE611</f>
        <v>0</v>
      </c>
      <c r="O611" s="132">
        <f>SUMIF(AF所要量!$AK$4:$AK$1001,$AS611,AF所要量!E$4:E$1001)</f>
        <v>0</v>
      </c>
      <c r="P611" s="132">
        <f>SUMIF(AF所要量!$AK$4:$AK$1001,$AS611,AF所要量!F$4:F$1001)</f>
        <v>0</v>
      </c>
      <c r="Q611" s="132">
        <f>SUMIF(AF所要量!$AK$4:$AK$1001,$AS611,AF所要量!G$4:G$1001)</f>
        <v>0</v>
      </c>
      <c r="R611" s="132">
        <f>SUMIF(AF所要量!$AK$4:$AK$1001,$AS611,AF所要量!H$4:H$1001)</f>
        <v>0</v>
      </c>
      <c r="S611" s="132">
        <f>SUMIF(AF所要量!$AK$4:$AK$1001,$AS611,AF所要量!I$4:I$1001)</f>
        <v>0</v>
      </c>
      <c r="T611" s="132">
        <f>SUMIF(AF所要量!$AK$4:$AK$1001,$AS611,AF所要量!J$4:J$1001)</f>
        <v>0</v>
      </c>
      <c r="U611" s="132">
        <f>SUMIF(AF所要量!$AK$4:$AK$1001,$AS611,AF所要量!K$4:K$1001)</f>
        <v>0</v>
      </c>
      <c r="V611" s="132">
        <f>SUMIF(AF所要量!$AK$4:$AK$1001,$AS611,AF所要量!L$4:L$1001)</f>
        <v>0</v>
      </c>
      <c r="W611" s="132">
        <f>SUMIF(AF所要量!$AK$4:$AK$1001,$AS611,AF所要量!M$4:M$1001)</f>
        <v>0</v>
      </c>
      <c r="X611" s="132">
        <f>SUMIF(AF所要量!$AK$4:$AK$1001,$AS611,AF所要量!N$4:N$1001)</f>
        <v>0</v>
      </c>
      <c r="Y611" s="132">
        <f>SUMIF(AF所要量!$AK$4:$AK$1001,$AS611,AF所要量!O$4:O$1001)</f>
        <v>0</v>
      </c>
      <c r="Z611" s="132">
        <f>SUMIF(AF所要量!$AK$4:$AK$1001,$AS611,AF所要量!P$4:P$1001)</f>
        <v>0</v>
      </c>
      <c r="AA611" s="132">
        <f>SUMIF(AF所要量!$AK$4:$AK$1001,$AS611,AF所要量!Q$4:Q$1001)</f>
        <v>0</v>
      </c>
      <c r="AB611" s="132">
        <f>SUMIF(AF所要量!$AK$4:$AK$1001,$AS611,AF所要量!R$4:R$1001)</f>
        <v>0</v>
      </c>
      <c r="AC611" s="132">
        <f>SUMIF(AF所要量!$AK$4:$AK$1001,$AS611,AF所要量!S$4:S$1001)</f>
        <v>0</v>
      </c>
      <c r="AD611" s="132">
        <f>SUMIF(AF所要量!$AK$4:$AK$1001,$AS611,AF所要量!T$4:T$1001)</f>
        <v>0</v>
      </c>
      <c r="AE611" s="132">
        <f>SUMIF(AF所要量!$AK$4:$AK$1001,$AS611,AF所要量!U$4:U$1001)</f>
        <v>0</v>
      </c>
      <c r="AF611" s="132">
        <f>SUMIF(AF所要量!$AK$4:$AK$1001,$AS611,AF所要量!V$4:V$1001)</f>
        <v>0</v>
      </c>
      <c r="AG611" s="132">
        <f>SUMIF(AF所要量!$AK$4:$AK$1001,$AS611,AF所要量!W$4:W$1001)</f>
        <v>0</v>
      </c>
      <c r="AH611" s="132">
        <f>SUMIF(AF所要量!$AK$4:$AK$1001,$AS611,AF所要量!X$4:X$1001)</f>
        <v>0</v>
      </c>
      <c r="AI611" s="132">
        <f>SUMIF(AF所要量!$AK$4:$AK$1001,$AS611,AF所要量!Y$4:Y$1001)</f>
        <v>0</v>
      </c>
      <c r="AJ611" s="132">
        <f>SUMIF(AF所要量!$AK$4:$AK$1001,$AS611,AF所要量!Z$4:Z$1001)</f>
        <v>0</v>
      </c>
      <c r="AK611" s="132">
        <f>SUMIF(AF所要量!$AK$4:$AK$1001,$AS611,AF所要量!AA$4:AA$1001)</f>
        <v>0</v>
      </c>
      <c r="AL611" s="132">
        <f>SUMIF(AF所要量!$AK$4:$AK$1001,$AS611,AF所要量!AB$4:AB$1001)</f>
        <v>0</v>
      </c>
      <c r="AM611" s="133">
        <f>SUMIF(AF所要量!$AK$4:$AK$1001,$AS611,AF所要量!AC$4:AC$1001)</f>
        <v>0</v>
      </c>
      <c r="AS611" s="2" t="str">
        <f>$A611&amp;"_"&amp;$B611</f>
        <v>84150MLF Y000XA_CBU</v>
      </c>
      <c r="AT611" s="96"/>
      <c r="AU611" s="63"/>
      <c r="AW611" s="142"/>
      <c r="AX611" s="143"/>
      <c r="AY611" s="143"/>
      <c r="AZ611" s="143"/>
      <c r="BA611" s="143"/>
      <c r="BB611" s="143"/>
      <c r="BC611" s="143"/>
      <c r="BD611" s="143"/>
      <c r="BE611" s="143"/>
      <c r="BF611" s="143"/>
      <c r="BG611" s="143"/>
      <c r="BH611" s="143"/>
      <c r="BI611" s="143"/>
      <c r="BJ611" s="143"/>
      <c r="BK611" s="143"/>
      <c r="BL611" s="143"/>
      <c r="BM611" s="143"/>
      <c r="BN611" s="143"/>
      <c r="BO611" s="143"/>
      <c r="BP611" s="143"/>
      <c r="BQ611" s="143"/>
      <c r="BR611" s="143"/>
      <c r="BS611" s="143"/>
      <c r="BT611" s="143"/>
      <c r="BU611" s="143"/>
      <c r="BV611" s="143"/>
      <c r="BW611" s="143"/>
      <c r="BX611" s="143"/>
      <c r="BY611" s="143"/>
      <c r="BZ611" s="144"/>
      <c r="CB611" s="425">
        <f t="shared" ref="CB611:CB612" si="1347">CG611</f>
        <v>0</v>
      </c>
      <c r="CC611" s="271">
        <f t="shared" ref="CC611:CC612" si="1348">CH611</f>
        <v>0</v>
      </c>
      <c r="CD611" s="271">
        <f t="shared" ref="CD611:CD612" si="1349">CI611</f>
        <v>0</v>
      </c>
      <c r="CE611" s="272">
        <f t="shared" ref="CE611:CE612" si="1350">CJ611</f>
        <v>0</v>
      </c>
      <c r="CG611" s="418">
        <v>0</v>
      </c>
      <c r="CH611" s="416">
        <v>0</v>
      </c>
      <c r="CI611" s="416">
        <v>0</v>
      </c>
      <c r="CJ611" s="419">
        <v>0</v>
      </c>
    </row>
    <row r="612" spans="1:88" x14ac:dyDescent="0.35">
      <c r="A612" s="119"/>
      <c r="B612" s="6"/>
      <c r="C612" s="120"/>
      <c r="D612" s="134"/>
      <c r="E612" s="135"/>
      <c r="F612" s="135"/>
      <c r="G612" s="136" t="str">
        <f>IF(B611="CKD","","SP")</f>
        <v>SP</v>
      </c>
      <c r="H612" s="137"/>
      <c r="I612" s="138">
        <f>SUM(K612:N612)</f>
        <v>0</v>
      </c>
      <c r="J612" s="138">
        <f>SUM(O612:AM612)</f>
        <v>0</v>
      </c>
      <c r="K612" s="440">
        <f t="shared" ref="K612" si="1351">CB612</f>
        <v>0</v>
      </c>
      <c r="L612" s="440">
        <f t="shared" si="1344"/>
        <v>0</v>
      </c>
      <c r="M612" s="440">
        <f t="shared" si="1345"/>
        <v>0</v>
      </c>
      <c r="N612" s="440">
        <f t="shared" si="1346"/>
        <v>0</v>
      </c>
      <c r="O612" s="138">
        <f>SUMIF(SP所要量!$AU$4:$AU$1001,$AS612,SP所要量!O$4:O$1001)</f>
        <v>0</v>
      </c>
      <c r="P612" s="138">
        <f>SUMIF(SP所要量!$AU$4:$AU$1001,$AS612,SP所要量!P$4:P$1001)</f>
        <v>0</v>
      </c>
      <c r="Q612" s="138">
        <f>SUMIF(SP所要量!$AU$4:$AU$1001,$AS612,SP所要量!Q$4:Q$1001)</f>
        <v>0</v>
      </c>
      <c r="R612" s="138">
        <f>SUMIF(SP所要量!$AU$4:$AU$1001,$AS612,SP所要量!R$4:R$1001)</f>
        <v>0</v>
      </c>
      <c r="S612" s="138">
        <f>SUMIF(SP所要量!$AU$4:$AU$1001,$AS612,SP所要量!S$4:S$1001)</f>
        <v>0</v>
      </c>
      <c r="T612" s="138">
        <f>SUMIF(SP所要量!$AU$4:$AU$1001,$AS612,SP所要量!T$4:T$1001)</f>
        <v>0</v>
      </c>
      <c r="U612" s="138">
        <f>SUMIF(SP所要量!$AU$4:$AU$1001,$AS612,SP所要量!U$4:U$1001)</f>
        <v>0</v>
      </c>
      <c r="V612" s="138">
        <f>SUMIF(SP所要量!$AU$4:$AU$1001,$AS612,SP所要量!V$4:V$1001)</f>
        <v>0</v>
      </c>
      <c r="W612" s="138">
        <f>SUMIF(SP所要量!$AU$4:$AU$1001,$AS612,SP所要量!W$4:W$1001)</f>
        <v>0</v>
      </c>
      <c r="X612" s="138">
        <f>SUMIF(SP所要量!$AU$4:$AU$1001,$AS612,SP所要量!X$4:X$1001)</f>
        <v>0</v>
      </c>
      <c r="Y612" s="138">
        <f>SUMIF(SP所要量!$AU$4:$AU$1001,$AS612,SP所要量!Y$4:Y$1001)</f>
        <v>0</v>
      </c>
      <c r="Z612" s="138">
        <f>SUMIF(SP所要量!$AU$4:$AU$1001,$AS612,SP所要量!Z$4:Z$1001)</f>
        <v>0</v>
      </c>
      <c r="AA612" s="138">
        <f>SUMIF(SP所要量!$AU$4:$AU$1001,$AS612,SP所要量!AA$4:AA$1001)</f>
        <v>0</v>
      </c>
      <c r="AB612" s="138">
        <f>SUMIF(SP所要量!$AU$4:$AU$1001,$AS612,SP所要量!AB$4:AB$1001)</f>
        <v>0</v>
      </c>
      <c r="AC612" s="138">
        <f>SUMIF(SP所要量!$AU$4:$AU$1001,$AS612,SP所要量!AC$4:AC$1001)</f>
        <v>0</v>
      </c>
      <c r="AD612" s="138">
        <f>SUMIF(SP所要量!$AU$4:$AU$1001,$AS612,SP所要量!AD$4:AD$1001)</f>
        <v>0</v>
      </c>
      <c r="AE612" s="138">
        <f>SUMIF(SP所要量!$AU$4:$AU$1001,$AS612,SP所要量!AE$4:AE$1001)</f>
        <v>0</v>
      </c>
      <c r="AF612" s="138">
        <f>SUMIF(SP所要量!$AU$4:$AU$1001,$AS612,SP所要量!AF$4:AF$1001)</f>
        <v>0</v>
      </c>
      <c r="AG612" s="138">
        <f>SUMIF(SP所要量!$AU$4:$AU$1001,$AS612,SP所要量!AG$4:AG$1001)</f>
        <v>0</v>
      </c>
      <c r="AH612" s="138">
        <f>SUMIF(SP所要量!$AU$4:$AU$1001,$AS612,SP所要量!AH$4:AH$1001)</f>
        <v>0</v>
      </c>
      <c r="AI612" s="138">
        <f>SUMIF(SP所要量!$AU$4:$AU$1001,$AS612,SP所要量!AI$4:AI$1001)</f>
        <v>0</v>
      </c>
      <c r="AJ612" s="138">
        <f>SUMIF(SP所要量!$AU$4:$AU$1001,$AS612,SP所要量!AJ$4:AJ$1001)</f>
        <v>0</v>
      </c>
      <c r="AK612" s="138">
        <f>SUMIF(SP所要量!$AU$4:$AU$1001,$AS612,SP所要量!AK$4:AK$1001)</f>
        <v>0</v>
      </c>
      <c r="AL612" s="138">
        <f>SUMIF(SP所要量!$AU$4:$AU$1001,$AS612,SP所要量!AL$4:AL$1001)</f>
        <v>0</v>
      </c>
      <c r="AM612" s="139">
        <f>SUMIF(SP所要量!$AU$4:$AU$1001,$AS612,SP所要量!AM$4:AM$1001)</f>
        <v>0</v>
      </c>
      <c r="AS612" s="2" t="str">
        <f>IF($B611="CKD",0,$A611&amp;"_"&amp;"SP")</f>
        <v>84150MLF Y000XA_SP</v>
      </c>
      <c r="AT612" s="38"/>
      <c r="AU612" s="62"/>
      <c r="AW612" s="145"/>
      <c r="AX612" s="38"/>
      <c r="AY612" s="38"/>
      <c r="AZ612" s="38"/>
      <c r="BA612" s="38"/>
      <c r="BB612" s="38"/>
      <c r="BC612" s="38"/>
      <c r="BD612" s="38"/>
      <c r="BE612" s="38"/>
      <c r="BF612" s="38"/>
      <c r="BG612" s="38"/>
      <c r="BH612" s="38"/>
      <c r="BI612" s="38"/>
      <c r="BJ612" s="38"/>
      <c r="BK612" s="38"/>
      <c r="BL612" s="38"/>
      <c r="BM612" s="38"/>
      <c r="BN612" s="38"/>
      <c r="BO612" s="38"/>
      <c r="BP612" s="38"/>
      <c r="BQ612" s="38"/>
      <c r="BR612" s="38"/>
      <c r="BS612" s="38"/>
      <c r="BT612" s="38"/>
      <c r="BU612" s="38"/>
      <c r="BV612" s="38"/>
      <c r="BW612" s="38"/>
      <c r="BX612" s="38"/>
      <c r="BY612" s="38"/>
      <c r="BZ612" s="146"/>
      <c r="CB612" s="426">
        <f t="shared" si="1347"/>
        <v>0</v>
      </c>
      <c r="CC612" s="273">
        <f t="shared" si="1348"/>
        <v>0</v>
      </c>
      <c r="CD612" s="273">
        <f t="shared" si="1349"/>
        <v>0</v>
      </c>
      <c r="CE612" s="274">
        <f t="shared" si="1350"/>
        <v>0</v>
      </c>
      <c r="CG612" s="420">
        <v>0</v>
      </c>
      <c r="CH612" s="417">
        <v>0</v>
      </c>
      <c r="CI612" s="417">
        <v>0</v>
      </c>
      <c r="CJ612" s="421">
        <v>0</v>
      </c>
    </row>
    <row r="613" spans="1:88" x14ac:dyDescent="0.35">
      <c r="A613" s="119"/>
      <c r="B613" s="6"/>
      <c r="C613" s="120"/>
      <c r="D613" s="121"/>
      <c r="E613" s="115"/>
      <c r="F613" s="115"/>
      <c r="G613" s="116" t="s">
        <v>2131</v>
      </c>
      <c r="H613" s="117"/>
      <c r="I613" s="113">
        <f>SUM(K613:N613)</f>
        <v>0</v>
      </c>
      <c r="J613" s="126">
        <f>SUM(O613:AM613)</f>
        <v>0</v>
      </c>
      <c r="K613" s="113">
        <f>SUM(K611:K612)</f>
        <v>0</v>
      </c>
      <c r="L613" s="113">
        <f t="shared" ref="L613:AM613" si="1352">SUM(L611:L612)</f>
        <v>0</v>
      </c>
      <c r="M613" s="113">
        <f t="shared" si="1352"/>
        <v>0</v>
      </c>
      <c r="N613" s="113">
        <f t="shared" si="1352"/>
        <v>0</v>
      </c>
      <c r="O613" s="122">
        <f t="shared" si="1352"/>
        <v>0</v>
      </c>
      <c r="P613" s="113">
        <f t="shared" si="1352"/>
        <v>0</v>
      </c>
      <c r="Q613" s="113">
        <f t="shared" si="1352"/>
        <v>0</v>
      </c>
      <c r="R613" s="113">
        <f t="shared" si="1352"/>
        <v>0</v>
      </c>
      <c r="S613" s="113">
        <f t="shared" si="1352"/>
        <v>0</v>
      </c>
      <c r="T613" s="113">
        <f t="shared" si="1352"/>
        <v>0</v>
      </c>
      <c r="U613" s="113">
        <f t="shared" si="1352"/>
        <v>0</v>
      </c>
      <c r="V613" s="113">
        <f t="shared" si="1352"/>
        <v>0</v>
      </c>
      <c r="W613" s="113">
        <f t="shared" si="1352"/>
        <v>0</v>
      </c>
      <c r="X613" s="113">
        <f t="shared" si="1352"/>
        <v>0</v>
      </c>
      <c r="Y613" s="113">
        <f t="shared" si="1352"/>
        <v>0</v>
      </c>
      <c r="Z613" s="113">
        <f t="shared" si="1352"/>
        <v>0</v>
      </c>
      <c r="AA613" s="113">
        <f t="shared" si="1352"/>
        <v>0</v>
      </c>
      <c r="AB613" s="113">
        <f t="shared" si="1352"/>
        <v>0</v>
      </c>
      <c r="AC613" s="113">
        <f t="shared" si="1352"/>
        <v>0</v>
      </c>
      <c r="AD613" s="113">
        <f t="shared" si="1352"/>
        <v>0</v>
      </c>
      <c r="AE613" s="113">
        <f t="shared" si="1352"/>
        <v>0</v>
      </c>
      <c r="AF613" s="113">
        <f t="shared" si="1352"/>
        <v>0</v>
      </c>
      <c r="AG613" s="113">
        <f t="shared" si="1352"/>
        <v>0</v>
      </c>
      <c r="AH613" s="113">
        <f t="shared" si="1352"/>
        <v>0</v>
      </c>
      <c r="AI613" s="113">
        <f t="shared" si="1352"/>
        <v>0</v>
      </c>
      <c r="AJ613" s="113">
        <f t="shared" si="1352"/>
        <v>0</v>
      </c>
      <c r="AK613" s="113">
        <f t="shared" si="1352"/>
        <v>0</v>
      </c>
      <c r="AL613" s="113">
        <f t="shared" si="1352"/>
        <v>0</v>
      </c>
      <c r="AM613" s="118">
        <f t="shared" si="1352"/>
        <v>0</v>
      </c>
      <c r="AS613" s="61"/>
      <c r="AT613" s="38"/>
      <c r="AU613" s="62"/>
      <c r="AW613" s="145"/>
      <c r="AX613" s="38"/>
      <c r="AY613" s="38"/>
      <c r="AZ613" s="38"/>
      <c r="BA613" s="38"/>
      <c r="BB613" s="38"/>
      <c r="BC613" s="38"/>
      <c r="BD613" s="38"/>
      <c r="BE613" s="38"/>
      <c r="BF613" s="38"/>
      <c r="BG613" s="38"/>
      <c r="BH613" s="38"/>
      <c r="BI613" s="38"/>
      <c r="BJ613" s="38"/>
      <c r="BK613" s="38"/>
      <c r="BL613" s="38"/>
      <c r="BM613" s="38"/>
      <c r="BN613" s="38"/>
      <c r="BO613" s="38"/>
      <c r="BP613" s="38"/>
      <c r="BQ613" s="38"/>
      <c r="BR613" s="38"/>
      <c r="BS613" s="38"/>
      <c r="BT613" s="38"/>
      <c r="BU613" s="38"/>
      <c r="BV613" s="38"/>
      <c r="BW613" s="38"/>
      <c r="BX613" s="38"/>
      <c r="BY613" s="38"/>
      <c r="BZ613" s="146"/>
      <c r="CB613" s="145"/>
      <c r="CC613" s="38"/>
      <c r="CD613" s="38"/>
      <c r="CE613" s="146"/>
      <c r="CG613" s="433">
        <v>0</v>
      </c>
      <c r="CH613" s="434">
        <v>0</v>
      </c>
      <c r="CI613" s="434">
        <v>0</v>
      </c>
      <c r="CJ613" s="435">
        <v>0</v>
      </c>
    </row>
    <row r="614" spans="1:88" x14ac:dyDescent="0.35">
      <c r="A614" s="48" t="s">
        <v>2088</v>
      </c>
      <c r="B614" s="6"/>
      <c r="C614" s="6"/>
      <c r="D614" s="22" t="s">
        <v>2058</v>
      </c>
      <c r="E614" s="304" t="s">
        <v>2249</v>
      </c>
      <c r="F614" s="42"/>
      <c r="G614" s="25">
        <v>180</v>
      </c>
      <c r="H614" s="21" t="s">
        <v>2052</v>
      </c>
      <c r="I614" s="26">
        <v>3</v>
      </c>
      <c r="J614" s="24">
        <f t="shared" ref="J614:J616" ca="1" si="1353">SUM(K614:AM614)</f>
        <v>0</v>
      </c>
      <c r="K614" s="24">
        <f ca="1">IF(AND($H614="優先L",$I614&gt;0),OFFSET(K613,0,$I614),0)</f>
        <v>0</v>
      </c>
      <c r="L614" s="24">
        <f t="shared" ref="L614:AM614" ca="1" si="1354">IF(AND($H614="優先L",$I614&gt;0),OFFSET(L613,0,$I614),0)</f>
        <v>0</v>
      </c>
      <c r="M614" s="24">
        <f t="shared" ca="1" si="1354"/>
        <v>0</v>
      </c>
      <c r="N614" s="24">
        <f t="shared" ca="1" si="1354"/>
        <v>0</v>
      </c>
      <c r="O614" s="24">
        <f t="shared" ca="1" si="1354"/>
        <v>0</v>
      </c>
      <c r="P614" s="24">
        <f t="shared" ca="1" si="1354"/>
        <v>0</v>
      </c>
      <c r="Q614" s="24">
        <f t="shared" ca="1" si="1354"/>
        <v>0</v>
      </c>
      <c r="R614" s="24">
        <f t="shared" ca="1" si="1354"/>
        <v>0</v>
      </c>
      <c r="S614" s="24">
        <f t="shared" ca="1" si="1354"/>
        <v>0</v>
      </c>
      <c r="T614" s="24">
        <f t="shared" ca="1" si="1354"/>
        <v>0</v>
      </c>
      <c r="U614" s="24">
        <f t="shared" ca="1" si="1354"/>
        <v>0</v>
      </c>
      <c r="V614" s="24">
        <f t="shared" ca="1" si="1354"/>
        <v>0</v>
      </c>
      <c r="W614" s="24">
        <f t="shared" ca="1" si="1354"/>
        <v>0</v>
      </c>
      <c r="X614" s="24">
        <f t="shared" ca="1" si="1354"/>
        <v>0</v>
      </c>
      <c r="Y614" s="24">
        <f t="shared" ca="1" si="1354"/>
        <v>0</v>
      </c>
      <c r="Z614" s="24">
        <f t="shared" ca="1" si="1354"/>
        <v>0</v>
      </c>
      <c r="AA614" s="24">
        <f t="shared" ca="1" si="1354"/>
        <v>0</v>
      </c>
      <c r="AB614" s="24">
        <f t="shared" ca="1" si="1354"/>
        <v>0</v>
      </c>
      <c r="AC614" s="24">
        <f t="shared" ca="1" si="1354"/>
        <v>0</v>
      </c>
      <c r="AD614" s="24">
        <f t="shared" ca="1" si="1354"/>
        <v>0</v>
      </c>
      <c r="AE614" s="24">
        <f t="shared" ca="1" si="1354"/>
        <v>0</v>
      </c>
      <c r="AF614" s="24">
        <f t="shared" ca="1" si="1354"/>
        <v>0</v>
      </c>
      <c r="AG614" s="24">
        <f t="shared" ca="1" si="1354"/>
        <v>0</v>
      </c>
      <c r="AH614" s="24">
        <f t="shared" ca="1" si="1354"/>
        <v>0</v>
      </c>
      <c r="AI614" s="24">
        <f t="shared" ca="1" si="1354"/>
        <v>0</v>
      </c>
      <c r="AJ614" s="24">
        <f t="shared" ca="1" si="1354"/>
        <v>0</v>
      </c>
      <c r="AK614" s="24">
        <f t="shared" ca="1" si="1354"/>
        <v>0</v>
      </c>
      <c r="AL614" s="24">
        <f t="shared" ca="1" si="1354"/>
        <v>0</v>
      </c>
      <c r="AM614" s="49">
        <f t="shared" ca="1" si="1354"/>
        <v>0</v>
      </c>
      <c r="AS614" s="61"/>
      <c r="AT614" s="5" t="str">
        <f t="shared" ref="AT614" si="1355">IF(G614&gt;0,E614,"")</f>
        <v>T/T</v>
      </c>
      <c r="AU614" s="62"/>
      <c r="AW614" s="145"/>
      <c r="AX614" s="38"/>
      <c r="AY614" s="38"/>
      <c r="AZ614" s="38"/>
      <c r="BA614" s="38"/>
      <c r="BB614" s="38"/>
      <c r="BC614" s="38"/>
      <c r="BD614" s="38"/>
      <c r="BE614" s="38"/>
      <c r="BF614" s="38"/>
      <c r="BG614" s="38"/>
      <c r="BH614" s="38"/>
      <c r="BI614" s="38"/>
      <c r="BJ614" s="38"/>
      <c r="BK614" s="38"/>
      <c r="BL614" s="38"/>
      <c r="BM614" s="38"/>
      <c r="BN614" s="38"/>
      <c r="BO614" s="38"/>
      <c r="BP614" s="38"/>
      <c r="BQ614" s="38"/>
      <c r="BR614" s="38"/>
      <c r="BS614" s="38"/>
      <c r="BT614" s="38"/>
      <c r="BU614" s="38"/>
      <c r="BV614" s="38"/>
      <c r="BW614" s="38"/>
      <c r="BX614" s="38"/>
      <c r="BY614" s="38"/>
      <c r="BZ614" s="146"/>
      <c r="CB614" s="145"/>
      <c r="CC614" s="38"/>
      <c r="CD614" s="38"/>
      <c r="CE614" s="146"/>
      <c r="CG614" s="433">
        <v>0</v>
      </c>
      <c r="CH614" s="434">
        <v>0</v>
      </c>
      <c r="CI614" s="434">
        <v>0</v>
      </c>
      <c r="CJ614" s="435">
        <v>0</v>
      </c>
    </row>
    <row r="615" spans="1:88" x14ac:dyDescent="0.35">
      <c r="A615" s="50" t="str">
        <f>MID(A611,1,5)</f>
        <v>84150</v>
      </c>
      <c r="B615" s="6"/>
      <c r="C615" s="6"/>
      <c r="D615" s="6"/>
      <c r="E615" s="304"/>
      <c r="F615" s="42"/>
      <c r="G615" s="25"/>
      <c r="H615" s="21"/>
      <c r="I615" s="26"/>
      <c r="J615" s="24">
        <f t="shared" ca="1" si="1353"/>
        <v>0</v>
      </c>
      <c r="K615" s="24">
        <f ca="1">IF(AND($H615="優先L",$I615&gt;0),OFFSET(K613,0,$I615),0)</f>
        <v>0</v>
      </c>
      <c r="L615" s="24">
        <f t="shared" ref="L615:AM615" ca="1" si="1356">IF(AND($H615="優先L",$I615&gt;0),OFFSET(L613,0,$I615),0)</f>
        <v>0</v>
      </c>
      <c r="M615" s="24">
        <f t="shared" ca="1" si="1356"/>
        <v>0</v>
      </c>
      <c r="N615" s="24">
        <f t="shared" ca="1" si="1356"/>
        <v>0</v>
      </c>
      <c r="O615" s="24">
        <f t="shared" ca="1" si="1356"/>
        <v>0</v>
      </c>
      <c r="P615" s="24">
        <f t="shared" ca="1" si="1356"/>
        <v>0</v>
      </c>
      <c r="Q615" s="24">
        <f t="shared" ca="1" si="1356"/>
        <v>0</v>
      </c>
      <c r="R615" s="24">
        <f t="shared" ca="1" si="1356"/>
        <v>0</v>
      </c>
      <c r="S615" s="24">
        <f t="shared" ca="1" si="1356"/>
        <v>0</v>
      </c>
      <c r="T615" s="24">
        <f t="shared" ca="1" si="1356"/>
        <v>0</v>
      </c>
      <c r="U615" s="24">
        <f t="shared" ca="1" si="1356"/>
        <v>0</v>
      </c>
      <c r="V615" s="24">
        <f t="shared" ca="1" si="1356"/>
        <v>0</v>
      </c>
      <c r="W615" s="24">
        <f t="shared" ca="1" si="1356"/>
        <v>0</v>
      </c>
      <c r="X615" s="24">
        <f t="shared" ca="1" si="1356"/>
        <v>0</v>
      </c>
      <c r="Y615" s="24">
        <f t="shared" ca="1" si="1356"/>
        <v>0</v>
      </c>
      <c r="Z615" s="24">
        <f t="shared" ca="1" si="1356"/>
        <v>0</v>
      </c>
      <c r="AA615" s="24">
        <f t="shared" ca="1" si="1356"/>
        <v>0</v>
      </c>
      <c r="AB615" s="24">
        <f t="shared" ca="1" si="1356"/>
        <v>0</v>
      </c>
      <c r="AC615" s="24">
        <f t="shared" ca="1" si="1356"/>
        <v>0</v>
      </c>
      <c r="AD615" s="24">
        <f t="shared" ca="1" si="1356"/>
        <v>0</v>
      </c>
      <c r="AE615" s="24">
        <f t="shared" ca="1" si="1356"/>
        <v>0</v>
      </c>
      <c r="AF615" s="24">
        <f t="shared" ca="1" si="1356"/>
        <v>0</v>
      </c>
      <c r="AG615" s="24">
        <f t="shared" ca="1" si="1356"/>
        <v>0</v>
      </c>
      <c r="AH615" s="24">
        <f t="shared" ca="1" si="1356"/>
        <v>0</v>
      </c>
      <c r="AI615" s="24">
        <f t="shared" ca="1" si="1356"/>
        <v>0</v>
      </c>
      <c r="AJ615" s="24">
        <f t="shared" ca="1" si="1356"/>
        <v>0</v>
      </c>
      <c r="AK615" s="24">
        <f t="shared" ca="1" si="1356"/>
        <v>0</v>
      </c>
      <c r="AL615" s="24">
        <f t="shared" ca="1" si="1356"/>
        <v>0</v>
      </c>
      <c r="AM615" s="49">
        <f t="shared" ca="1" si="1356"/>
        <v>0</v>
      </c>
      <c r="AS615" s="61"/>
      <c r="AT615" s="6" t="str">
        <f t="shared" si="1256"/>
        <v/>
      </c>
      <c r="AU615" s="62"/>
      <c r="AW615" s="145"/>
      <c r="AX615" s="38"/>
      <c r="AY615" s="38"/>
      <c r="AZ615" s="38"/>
      <c r="BA615" s="38"/>
      <c r="BB615" s="38"/>
      <c r="BC615" s="38"/>
      <c r="BD615" s="38"/>
      <c r="BE615" s="38"/>
      <c r="BF615" s="38"/>
      <c r="BG615" s="38"/>
      <c r="BH615" s="38"/>
      <c r="BI615" s="38"/>
      <c r="BJ615" s="38"/>
      <c r="BK615" s="38"/>
      <c r="BL615" s="38"/>
      <c r="BM615" s="38"/>
      <c r="BN615" s="38"/>
      <c r="BO615" s="38"/>
      <c r="BP615" s="38"/>
      <c r="BQ615" s="38"/>
      <c r="BR615" s="38"/>
      <c r="BS615" s="38"/>
      <c r="BT615" s="38"/>
      <c r="BU615" s="38"/>
      <c r="BV615" s="38"/>
      <c r="BW615" s="38"/>
      <c r="BX615" s="38"/>
      <c r="BY615" s="38"/>
      <c r="BZ615" s="146"/>
      <c r="CB615" s="145"/>
      <c r="CC615" s="38"/>
      <c r="CD615" s="38"/>
      <c r="CE615" s="146"/>
      <c r="CG615" s="433">
        <v>0</v>
      </c>
      <c r="CH615" s="434">
        <v>0</v>
      </c>
      <c r="CI615" s="434">
        <v>0</v>
      </c>
      <c r="CJ615" s="435">
        <v>0</v>
      </c>
    </row>
    <row r="616" spans="1:88" x14ac:dyDescent="0.35">
      <c r="A616" s="50" t="str">
        <f>MID(A611,6,3)&amp;"-"&amp;MID(A611,10,4)</f>
        <v>MLF-Y000</v>
      </c>
      <c r="B616" s="6"/>
      <c r="C616" s="6"/>
      <c r="D616" s="7"/>
      <c r="E616" s="304"/>
      <c r="F616" s="42"/>
      <c r="G616" s="25"/>
      <c r="H616" s="21"/>
      <c r="I616" s="26"/>
      <c r="J616" s="24">
        <f t="shared" ca="1" si="1353"/>
        <v>0</v>
      </c>
      <c r="K616" s="24">
        <f ca="1">IF(AND($H616="優先L",$I616&gt;0),OFFSET(K613,0,$I616),0)</f>
        <v>0</v>
      </c>
      <c r="L616" s="24">
        <f t="shared" ref="L616:AM616" ca="1" si="1357">IF(AND($H616="優先L",$I616&gt;0),OFFSET(L613,0,$I616),0)</f>
        <v>0</v>
      </c>
      <c r="M616" s="24">
        <f t="shared" ca="1" si="1357"/>
        <v>0</v>
      </c>
      <c r="N616" s="24">
        <f t="shared" ca="1" si="1357"/>
        <v>0</v>
      </c>
      <c r="O616" s="24">
        <f t="shared" ca="1" si="1357"/>
        <v>0</v>
      </c>
      <c r="P616" s="24">
        <f t="shared" ca="1" si="1357"/>
        <v>0</v>
      </c>
      <c r="Q616" s="24">
        <f t="shared" ca="1" si="1357"/>
        <v>0</v>
      </c>
      <c r="R616" s="24">
        <f t="shared" ca="1" si="1357"/>
        <v>0</v>
      </c>
      <c r="S616" s="24">
        <f t="shared" ca="1" si="1357"/>
        <v>0</v>
      </c>
      <c r="T616" s="24">
        <f t="shared" ca="1" si="1357"/>
        <v>0</v>
      </c>
      <c r="U616" s="24">
        <f t="shared" ca="1" si="1357"/>
        <v>0</v>
      </c>
      <c r="V616" s="24">
        <f t="shared" ca="1" si="1357"/>
        <v>0</v>
      </c>
      <c r="W616" s="24">
        <f t="shared" ca="1" si="1357"/>
        <v>0</v>
      </c>
      <c r="X616" s="24">
        <f t="shared" ca="1" si="1357"/>
        <v>0</v>
      </c>
      <c r="Y616" s="24">
        <f t="shared" ca="1" si="1357"/>
        <v>0</v>
      </c>
      <c r="Z616" s="24">
        <f t="shared" ca="1" si="1357"/>
        <v>0</v>
      </c>
      <c r="AA616" s="24">
        <f t="shared" ca="1" si="1357"/>
        <v>0</v>
      </c>
      <c r="AB616" s="24">
        <f t="shared" ca="1" si="1357"/>
        <v>0</v>
      </c>
      <c r="AC616" s="24">
        <f t="shared" ca="1" si="1357"/>
        <v>0</v>
      </c>
      <c r="AD616" s="24">
        <f t="shared" ca="1" si="1357"/>
        <v>0</v>
      </c>
      <c r="AE616" s="24">
        <f t="shared" ca="1" si="1357"/>
        <v>0</v>
      </c>
      <c r="AF616" s="24">
        <f t="shared" ca="1" si="1357"/>
        <v>0</v>
      </c>
      <c r="AG616" s="24">
        <f t="shared" ca="1" si="1357"/>
        <v>0</v>
      </c>
      <c r="AH616" s="24">
        <f t="shared" ca="1" si="1357"/>
        <v>0</v>
      </c>
      <c r="AI616" s="24">
        <f t="shared" ca="1" si="1357"/>
        <v>0</v>
      </c>
      <c r="AJ616" s="24">
        <f t="shared" ca="1" si="1357"/>
        <v>0</v>
      </c>
      <c r="AK616" s="24">
        <f t="shared" ca="1" si="1357"/>
        <v>0</v>
      </c>
      <c r="AL616" s="24">
        <f t="shared" ca="1" si="1357"/>
        <v>0</v>
      </c>
      <c r="AM616" s="49">
        <f t="shared" ca="1" si="1357"/>
        <v>0</v>
      </c>
      <c r="AS616" s="61"/>
      <c r="AT616" s="7" t="str">
        <f t="shared" si="1256"/>
        <v/>
      </c>
      <c r="AU616" s="62"/>
      <c r="AW616" s="145"/>
      <c r="AX616" s="38"/>
      <c r="AY616" s="38"/>
      <c r="AZ616" s="38"/>
      <c r="BA616" s="38"/>
      <c r="BB616" s="38"/>
      <c r="BC616" s="38"/>
      <c r="BD616" s="38"/>
      <c r="BE616" s="38"/>
      <c r="BF616" s="38"/>
      <c r="BG616" s="38"/>
      <c r="BH616" s="38"/>
      <c r="BI616" s="38"/>
      <c r="BJ616" s="38"/>
      <c r="BK616" s="38"/>
      <c r="BL616" s="38"/>
      <c r="BM616" s="38"/>
      <c r="BN616" s="38"/>
      <c r="BO616" s="38"/>
      <c r="BP616" s="38"/>
      <c r="BQ616" s="38"/>
      <c r="BR616" s="38"/>
      <c r="BS616" s="38"/>
      <c r="BT616" s="38"/>
      <c r="BU616" s="38"/>
      <c r="BV616" s="38"/>
      <c r="BW616" s="38"/>
      <c r="BX616" s="38"/>
      <c r="BY616" s="38"/>
      <c r="BZ616" s="146"/>
      <c r="CB616" s="145"/>
      <c r="CC616" s="38"/>
      <c r="CD616" s="38"/>
      <c r="CE616" s="146"/>
      <c r="CG616" s="433">
        <v>0</v>
      </c>
      <c r="CH616" s="434">
        <v>0</v>
      </c>
      <c r="CI616" s="434">
        <v>0</v>
      </c>
      <c r="CJ616" s="435">
        <v>0</v>
      </c>
    </row>
    <row r="617" spans="1:88" x14ac:dyDescent="0.35">
      <c r="A617" s="48"/>
      <c r="B617" s="6"/>
      <c r="C617" s="6"/>
      <c r="D617" s="22" t="s">
        <v>2132</v>
      </c>
      <c r="E617" s="2" t="str">
        <f>E614</f>
        <v>T/T</v>
      </c>
      <c r="F617" s="5"/>
      <c r="G617" s="5"/>
      <c r="H617" s="27" t="s">
        <v>2055</v>
      </c>
      <c r="I617" s="5"/>
      <c r="J617" s="550">
        <f>SUM(K617:AM619)</f>
        <v>0</v>
      </c>
      <c r="K617" s="29"/>
      <c r="L617" s="29"/>
      <c r="M617" s="29"/>
      <c r="N617" s="29"/>
      <c r="O617" s="29"/>
      <c r="P617" s="29"/>
      <c r="Q617" s="29"/>
      <c r="R617" s="29"/>
      <c r="S617" s="29"/>
      <c r="T617" s="29"/>
      <c r="U617" s="29"/>
      <c r="V617" s="29"/>
      <c r="W617" s="29"/>
      <c r="X617" s="29"/>
      <c r="Y617" s="29"/>
      <c r="Z617" s="29"/>
      <c r="AA617" s="29"/>
      <c r="AB617" s="29"/>
      <c r="AC617" s="29"/>
      <c r="AD617" s="29"/>
      <c r="AE617" s="29"/>
      <c r="AF617" s="29"/>
      <c r="AG617" s="29"/>
      <c r="AH617" s="29"/>
      <c r="AI617" s="29"/>
      <c r="AJ617" s="29"/>
      <c r="AK617" s="29"/>
      <c r="AL617" s="29"/>
      <c r="AM617" s="51"/>
      <c r="AS617" s="61"/>
      <c r="AT617" s="38"/>
      <c r="AU617" s="62"/>
      <c r="AW617" s="145"/>
      <c r="AX617" s="38"/>
      <c r="AY617" s="38"/>
      <c r="AZ617" s="38"/>
      <c r="BA617" s="38"/>
      <c r="BB617" s="38"/>
      <c r="BC617" s="38"/>
      <c r="BD617" s="38"/>
      <c r="BE617" s="38"/>
      <c r="BF617" s="38"/>
      <c r="BG617" s="38"/>
      <c r="BH617" s="38"/>
      <c r="BI617" s="38"/>
      <c r="BJ617" s="38"/>
      <c r="BK617" s="38"/>
      <c r="BL617" s="38"/>
      <c r="BM617" s="38"/>
      <c r="BN617" s="38"/>
      <c r="BO617" s="38"/>
      <c r="BP617" s="38"/>
      <c r="BQ617" s="38"/>
      <c r="BR617" s="38"/>
      <c r="BS617" s="38"/>
      <c r="BT617" s="38"/>
      <c r="BU617" s="38"/>
      <c r="BV617" s="38"/>
      <c r="BW617" s="38"/>
      <c r="BX617" s="38"/>
      <c r="BY617" s="38"/>
      <c r="BZ617" s="146"/>
      <c r="CB617" s="145"/>
      <c r="CC617" s="38"/>
      <c r="CD617" s="38"/>
      <c r="CE617" s="146"/>
      <c r="CG617" s="430"/>
      <c r="CH617" s="9"/>
      <c r="CI617" s="9"/>
      <c r="CJ617" s="431"/>
    </row>
    <row r="618" spans="1:88" x14ac:dyDescent="0.35">
      <c r="A618" s="48"/>
      <c r="B618" s="7"/>
      <c r="C618" s="7"/>
      <c r="D618" s="444" t="s">
        <v>2376</v>
      </c>
      <c r="E618" s="2">
        <f>E615</f>
        <v>0</v>
      </c>
      <c r="F618" s="6"/>
      <c r="G618" s="6"/>
      <c r="H618" s="27"/>
      <c r="I618" s="6"/>
      <c r="J618" s="551"/>
      <c r="K618" s="30"/>
      <c r="L618" s="30"/>
      <c r="M618" s="30"/>
      <c r="N618" s="30"/>
      <c r="O618" s="30"/>
      <c r="P618" s="30"/>
      <c r="Q618" s="30"/>
      <c r="R618" s="30"/>
      <c r="S618" s="30"/>
      <c r="T618" s="30"/>
      <c r="U618" s="30"/>
      <c r="V618" s="30"/>
      <c r="W618" s="30"/>
      <c r="X618" s="30"/>
      <c r="Y618" s="30"/>
      <c r="Z618" s="30"/>
      <c r="AA618" s="30"/>
      <c r="AB618" s="30"/>
      <c r="AC618" s="30"/>
      <c r="AD618" s="30"/>
      <c r="AE618" s="30"/>
      <c r="AF618" s="30"/>
      <c r="AG618" s="30"/>
      <c r="AH618" s="30"/>
      <c r="AI618" s="30"/>
      <c r="AJ618" s="30"/>
      <c r="AK618" s="30"/>
      <c r="AL618" s="30"/>
      <c r="AM618" s="52"/>
      <c r="AS618" s="61"/>
      <c r="AT618" s="38"/>
      <c r="AU618" s="62"/>
      <c r="AW618" s="145"/>
      <c r="AX618" s="38"/>
      <c r="AY618" s="38"/>
      <c r="AZ618" s="38"/>
      <c r="BA618" s="38"/>
      <c r="BB618" s="38"/>
      <c r="BC618" s="38"/>
      <c r="BD618" s="38"/>
      <c r="BE618" s="38"/>
      <c r="BF618" s="38"/>
      <c r="BG618" s="38"/>
      <c r="BH618" s="38"/>
      <c r="BI618" s="38"/>
      <c r="BJ618" s="38"/>
      <c r="BK618" s="38"/>
      <c r="BL618" s="38"/>
      <c r="BM618" s="38"/>
      <c r="BN618" s="38"/>
      <c r="BO618" s="38"/>
      <c r="BP618" s="38"/>
      <c r="BQ618" s="38"/>
      <c r="BR618" s="38"/>
      <c r="BS618" s="38"/>
      <c r="BT618" s="38"/>
      <c r="BU618" s="38"/>
      <c r="BV618" s="38"/>
      <c r="BW618" s="38"/>
      <c r="BX618" s="38"/>
      <c r="BY618" s="38"/>
      <c r="BZ618" s="146"/>
      <c r="CB618" s="145"/>
      <c r="CC618" s="38"/>
      <c r="CD618" s="38"/>
      <c r="CE618" s="146"/>
      <c r="CG618" s="430"/>
      <c r="CH618" s="9"/>
      <c r="CI618" s="9"/>
      <c r="CJ618" s="431"/>
    </row>
    <row r="619" spans="1:88" x14ac:dyDescent="0.35">
      <c r="A619" s="399">
        <f>COUNTIF(AT614:AT616,B619)</f>
        <v>0</v>
      </c>
      <c r="B619" s="308" t="str">
        <f>設定!$F$4</f>
        <v>MC</v>
      </c>
      <c r="C619" s="308" t="str">
        <f>IF(COUNTIF('PLAN-MC'!$AO$6:$AO$117,B619&amp;"_"&amp;A611&amp;"_"&amp;B611)&gt;0,"計画コード有",IF(COUNTIF('PLAN-MC'!$AO$6:$AO$117,B619&amp;"_"&amp;A611&amp;"_"&amp;B611)&gt;1,"ﾀﾞﾌﾞﾘ有","未反映"))</f>
        <v>未反映</v>
      </c>
      <c r="D619" s="7"/>
      <c r="E619" s="2">
        <f>E616</f>
        <v>0</v>
      </c>
      <c r="F619" s="7"/>
      <c r="G619" s="7"/>
      <c r="H619" s="27"/>
      <c r="I619" s="7"/>
      <c r="J619" s="552"/>
      <c r="K619" s="31"/>
      <c r="L619" s="31"/>
      <c r="M619" s="31"/>
      <c r="N619" s="31"/>
      <c r="O619" s="31"/>
      <c r="P619" s="31"/>
      <c r="Q619" s="31"/>
      <c r="R619" s="31"/>
      <c r="S619" s="31"/>
      <c r="T619" s="31"/>
      <c r="U619" s="31"/>
      <c r="V619" s="31"/>
      <c r="W619" s="31"/>
      <c r="X619" s="31"/>
      <c r="Y619" s="31"/>
      <c r="Z619" s="31"/>
      <c r="AA619" s="31"/>
      <c r="AB619" s="31"/>
      <c r="AC619" s="31"/>
      <c r="AD619" s="31"/>
      <c r="AE619" s="31"/>
      <c r="AF619" s="31"/>
      <c r="AG619" s="31"/>
      <c r="AH619" s="31"/>
      <c r="AI619" s="31"/>
      <c r="AJ619" s="31"/>
      <c r="AK619" s="31"/>
      <c r="AL619" s="31"/>
      <c r="AM619" s="53"/>
      <c r="AS619" s="61"/>
      <c r="AT619" s="38"/>
      <c r="AU619" s="62"/>
      <c r="AW619" s="145"/>
      <c r="AX619" s="38"/>
      <c r="AY619" s="38"/>
      <c r="AZ619" s="38"/>
      <c r="BA619" s="38"/>
      <c r="BB619" s="38"/>
      <c r="BC619" s="38"/>
      <c r="BD619" s="38"/>
      <c r="BE619" s="38"/>
      <c r="BF619" s="38"/>
      <c r="BG619" s="38"/>
      <c r="BH619" s="38"/>
      <c r="BI619" s="38"/>
      <c r="BJ619" s="38"/>
      <c r="BK619" s="38"/>
      <c r="BL619" s="38"/>
      <c r="BM619" s="38"/>
      <c r="BN619" s="38"/>
      <c r="BO619" s="38"/>
      <c r="BP619" s="38"/>
      <c r="BQ619" s="38"/>
      <c r="BR619" s="38"/>
      <c r="BS619" s="38"/>
      <c r="BT619" s="38"/>
      <c r="BU619" s="38"/>
      <c r="BV619" s="38"/>
      <c r="BW619" s="38"/>
      <c r="BX619" s="38"/>
      <c r="BY619" s="38"/>
      <c r="BZ619" s="146"/>
      <c r="CB619" s="145"/>
      <c r="CC619" s="38"/>
      <c r="CD619" s="38"/>
      <c r="CE619" s="146"/>
      <c r="CG619" s="430"/>
      <c r="CH619" s="9"/>
      <c r="CI619" s="9"/>
      <c r="CJ619" s="431"/>
    </row>
    <row r="620" spans="1:88" x14ac:dyDescent="0.35">
      <c r="A620" s="399">
        <f>COUNTIF(AT614:AT616,B620)</f>
        <v>0</v>
      </c>
      <c r="B620" s="308" t="str">
        <f>設定!$F$5</f>
        <v>溶接1</v>
      </c>
      <c r="C620" s="308" t="str">
        <f>IF(COUNTIF('PLAN-溶接1'!$AO$6:$AO$108,B620&amp;"_"&amp;A611&amp;"_"&amp;B611)&gt;0,"計画コード有",IF(COUNTIF('PLAN-溶接1'!$AO$6:$AO$108,B620&amp;"_"&amp;A611&amp;"_"&amp;B611)&gt;1,"ﾀﾞﾌﾞﾘ有","未反映"))</f>
        <v>未反映</v>
      </c>
      <c r="D620" s="22" t="s">
        <v>2133</v>
      </c>
      <c r="E620" s="2" t="str">
        <f>E614</f>
        <v>T/T</v>
      </c>
      <c r="F620" s="5"/>
      <c r="G620" s="5"/>
      <c r="H620" s="27"/>
      <c r="I620" s="5"/>
      <c r="J620" s="32">
        <f t="shared" ref="J620:J625" si="1358">SUM(K620:AM620)</f>
        <v>0</v>
      </c>
      <c r="K620" s="441">
        <f>CB620</f>
        <v>0</v>
      </c>
      <c r="L620" s="441">
        <f t="shared" ref="L620:L622" si="1359">CC620</f>
        <v>0</v>
      </c>
      <c r="M620" s="441">
        <f t="shared" ref="M620:M622" si="1360">CD620</f>
        <v>0</v>
      </c>
      <c r="N620" s="441">
        <f t="shared" ref="N620:N622" si="1361">CE620</f>
        <v>0</v>
      </c>
      <c r="O620" s="29"/>
      <c r="P620" s="29"/>
      <c r="Q620" s="29"/>
      <c r="R620" s="29"/>
      <c r="S620" s="29"/>
      <c r="T620" s="29"/>
      <c r="U620" s="29"/>
      <c r="V620" s="29"/>
      <c r="W620" s="29"/>
      <c r="X620" s="29"/>
      <c r="Y620" s="29"/>
      <c r="Z620" s="29"/>
      <c r="AA620" s="29"/>
      <c r="AB620" s="29"/>
      <c r="AC620" s="29"/>
      <c r="AD620" s="29"/>
      <c r="AE620" s="29"/>
      <c r="AF620" s="29"/>
      <c r="AG620" s="29"/>
      <c r="AH620" s="29"/>
      <c r="AI620" s="29"/>
      <c r="AJ620" s="29"/>
      <c r="AK620" s="29"/>
      <c r="AL620" s="29"/>
      <c r="AM620" s="51"/>
      <c r="AS620" s="61"/>
      <c r="AT620" s="38"/>
      <c r="AU620" s="62"/>
      <c r="AW620" s="145"/>
      <c r="AX620" s="38"/>
      <c r="AY620" s="38"/>
      <c r="AZ620" s="38"/>
      <c r="BA620" s="38"/>
      <c r="BB620" s="38"/>
      <c r="BC620" s="38"/>
      <c r="BD620" s="38"/>
      <c r="BE620" s="38"/>
      <c r="BF620" s="38"/>
      <c r="BG620" s="38"/>
      <c r="BH620" s="38"/>
      <c r="BI620" s="38"/>
      <c r="BJ620" s="38"/>
      <c r="BK620" s="38"/>
      <c r="BL620" s="38"/>
      <c r="BM620" s="38"/>
      <c r="BN620" s="38"/>
      <c r="BO620" s="38"/>
      <c r="BP620" s="38"/>
      <c r="BQ620" s="38"/>
      <c r="BR620" s="38"/>
      <c r="BS620" s="38"/>
      <c r="BT620" s="38"/>
      <c r="BU620" s="38"/>
      <c r="BV620" s="38"/>
      <c r="BW620" s="38"/>
      <c r="BX620" s="38"/>
      <c r="BY620" s="38"/>
      <c r="BZ620" s="146"/>
      <c r="CB620" s="427">
        <f t="shared" ref="CB620:CB622" si="1362">CG617+CG620</f>
        <v>0</v>
      </c>
      <c r="CC620" s="428">
        <f t="shared" ref="CC620:CC622" si="1363">CH617+CH620</f>
        <v>0</v>
      </c>
      <c r="CD620" s="428">
        <f t="shared" ref="CD620:CD622" si="1364">CI617+CI620</f>
        <v>0</v>
      </c>
      <c r="CE620" s="429">
        <f t="shared" ref="CE620:CE622" si="1365">CJ617+CJ620</f>
        <v>0</v>
      </c>
      <c r="CG620" s="430"/>
      <c r="CH620" s="9"/>
      <c r="CI620" s="9"/>
      <c r="CJ620" s="431"/>
    </row>
    <row r="621" spans="1:88" x14ac:dyDescent="0.35">
      <c r="A621" s="399">
        <f>COUNTIF(AT614:AT616,B621)</f>
        <v>0</v>
      </c>
      <c r="B621" s="308" t="str">
        <f>設定!$F$6</f>
        <v>マルチ</v>
      </c>
      <c r="C621" s="308" t="str">
        <f>IF(COUNTIF('PLAN-マルチ'!$AO$29:$AO$125,B621&amp;"_"&amp;A611&amp;"_"&amp;B611)&gt;0,"計画コード有",IF(COUNTIF('PLAN-マルチ'!$AO$29:$AO$125,B621&amp;"_"&amp;A611&amp;"_"&amp;B611)&gt;1,"ﾀﾞﾌﾞﾘ有","未反映"))</f>
        <v>未反映</v>
      </c>
      <c r="D621" s="445" t="s">
        <v>2377</v>
      </c>
      <c r="E621" s="2">
        <f>E615</f>
        <v>0</v>
      </c>
      <c r="F621" s="6"/>
      <c r="G621" s="6"/>
      <c r="H621" s="27"/>
      <c r="I621" s="6"/>
      <c r="J621" s="33">
        <f t="shared" si="1358"/>
        <v>0</v>
      </c>
      <c r="K621" s="442">
        <f t="shared" ref="K621:K622" si="1366">CB621</f>
        <v>0</v>
      </c>
      <c r="L621" s="442">
        <f t="shared" si="1359"/>
        <v>0</v>
      </c>
      <c r="M621" s="442">
        <f t="shared" si="1360"/>
        <v>0</v>
      </c>
      <c r="N621" s="442">
        <f t="shared" si="1361"/>
        <v>0</v>
      </c>
      <c r="O621" s="30"/>
      <c r="P621" s="30"/>
      <c r="Q621" s="30"/>
      <c r="R621" s="30"/>
      <c r="S621" s="30"/>
      <c r="T621" s="30"/>
      <c r="U621" s="30"/>
      <c r="V621" s="30"/>
      <c r="W621" s="30"/>
      <c r="X621" s="30"/>
      <c r="Y621" s="30"/>
      <c r="Z621" s="30"/>
      <c r="AA621" s="30"/>
      <c r="AB621" s="30"/>
      <c r="AC621" s="30"/>
      <c r="AD621" s="30"/>
      <c r="AE621" s="30"/>
      <c r="AF621" s="30"/>
      <c r="AG621" s="30"/>
      <c r="AH621" s="30"/>
      <c r="AI621" s="30"/>
      <c r="AJ621" s="30"/>
      <c r="AK621" s="30"/>
      <c r="AL621" s="30"/>
      <c r="AM621" s="52"/>
      <c r="AS621" s="61"/>
      <c r="AT621" s="38"/>
      <c r="AU621" s="62"/>
      <c r="AW621" s="145"/>
      <c r="AX621" s="38"/>
      <c r="AY621" s="38"/>
      <c r="AZ621" s="38"/>
      <c r="BA621" s="38"/>
      <c r="BB621" s="38"/>
      <c r="BC621" s="38"/>
      <c r="BD621" s="38"/>
      <c r="BE621" s="38"/>
      <c r="BF621" s="38"/>
      <c r="BG621" s="38"/>
      <c r="BH621" s="38"/>
      <c r="BI621" s="38"/>
      <c r="BJ621" s="38"/>
      <c r="BK621" s="38"/>
      <c r="BL621" s="38"/>
      <c r="BM621" s="38"/>
      <c r="BN621" s="38"/>
      <c r="BO621" s="38"/>
      <c r="BP621" s="38"/>
      <c r="BQ621" s="38"/>
      <c r="BR621" s="38"/>
      <c r="BS621" s="38"/>
      <c r="BT621" s="38"/>
      <c r="BU621" s="38"/>
      <c r="BV621" s="38"/>
      <c r="BW621" s="38"/>
      <c r="BX621" s="38"/>
      <c r="BY621" s="38"/>
      <c r="BZ621" s="146"/>
      <c r="CB621" s="427">
        <f t="shared" si="1362"/>
        <v>0</v>
      </c>
      <c r="CC621" s="428">
        <f t="shared" si="1363"/>
        <v>0</v>
      </c>
      <c r="CD621" s="428">
        <f t="shared" si="1364"/>
        <v>0</v>
      </c>
      <c r="CE621" s="429">
        <f t="shared" si="1365"/>
        <v>0</v>
      </c>
      <c r="CG621" s="430"/>
      <c r="CH621" s="9"/>
      <c r="CI621" s="9"/>
      <c r="CJ621" s="431"/>
    </row>
    <row r="622" spans="1:88" x14ac:dyDescent="0.35">
      <c r="A622" s="399">
        <f>COUNTIF(AT614:AT616,B622)</f>
        <v>0</v>
      </c>
      <c r="B622" s="308" t="str">
        <f>設定!$F$7</f>
        <v>50号機</v>
      </c>
      <c r="C622" s="308" t="str">
        <f>IF(COUNTIF('PLAN-SUB'!$AO$6:$AO$87,B622&amp;"_"&amp;A611&amp;"_"&amp;B611)&gt;0,"計画コード有",IF(COUNTIF('PLAN-SUB'!$AO$6:$AO$87,B622&amp;"_"&amp;A611&amp;"_"&amp;B611)&gt;1,"ﾀﾞﾌﾞﾘ有","未反映"))</f>
        <v>未反映</v>
      </c>
      <c r="D622" s="7"/>
      <c r="E622" s="2">
        <f>E616</f>
        <v>0</v>
      </c>
      <c r="F622" s="7"/>
      <c r="G622" s="7"/>
      <c r="H622" s="27"/>
      <c r="I622" s="7"/>
      <c r="J622" s="34">
        <f t="shared" si="1358"/>
        <v>0</v>
      </c>
      <c r="K622" s="443">
        <f t="shared" si="1366"/>
        <v>0</v>
      </c>
      <c r="L622" s="443">
        <f t="shared" si="1359"/>
        <v>0</v>
      </c>
      <c r="M622" s="443">
        <f t="shared" si="1360"/>
        <v>0</v>
      </c>
      <c r="N622" s="443">
        <f t="shared" si="1361"/>
        <v>0</v>
      </c>
      <c r="O622" s="31"/>
      <c r="P622" s="31"/>
      <c r="Q622" s="31"/>
      <c r="R622" s="31"/>
      <c r="S622" s="31"/>
      <c r="T622" s="31"/>
      <c r="U622" s="31"/>
      <c r="V622" s="31"/>
      <c r="W622" s="31"/>
      <c r="X622" s="31"/>
      <c r="Y622" s="31"/>
      <c r="Z622" s="31"/>
      <c r="AA622" s="31"/>
      <c r="AB622" s="31"/>
      <c r="AC622" s="31"/>
      <c r="AD622" s="31"/>
      <c r="AE622" s="31"/>
      <c r="AF622" s="31"/>
      <c r="AG622" s="31"/>
      <c r="AH622" s="31"/>
      <c r="AI622" s="31"/>
      <c r="AJ622" s="31"/>
      <c r="AK622" s="31"/>
      <c r="AL622" s="31"/>
      <c r="AM622" s="53"/>
      <c r="AS622" s="61"/>
      <c r="AT622" s="38"/>
      <c r="AU622" s="62"/>
      <c r="AW622" s="145"/>
      <c r="AX622" s="38"/>
      <c r="AY622" s="38"/>
      <c r="AZ622" s="38"/>
      <c r="BA622" s="38"/>
      <c r="BB622" s="38"/>
      <c r="BC622" s="38"/>
      <c r="BD622" s="38"/>
      <c r="BE622" s="38"/>
      <c r="BF622" s="38"/>
      <c r="BG622" s="38"/>
      <c r="BH622" s="38"/>
      <c r="BI622" s="38"/>
      <c r="BJ622" s="38"/>
      <c r="BK622" s="38"/>
      <c r="BL622" s="38"/>
      <c r="BM622" s="38"/>
      <c r="BN622" s="38"/>
      <c r="BO622" s="38"/>
      <c r="BP622" s="38"/>
      <c r="BQ622" s="38"/>
      <c r="BR622" s="38"/>
      <c r="BS622" s="38"/>
      <c r="BT622" s="38"/>
      <c r="BU622" s="38"/>
      <c r="BV622" s="38"/>
      <c r="BW622" s="38"/>
      <c r="BX622" s="38"/>
      <c r="BY622" s="38"/>
      <c r="BZ622" s="146"/>
      <c r="CB622" s="427">
        <f t="shared" si="1362"/>
        <v>0</v>
      </c>
      <c r="CC622" s="428">
        <f t="shared" si="1363"/>
        <v>0</v>
      </c>
      <c r="CD622" s="428">
        <f t="shared" si="1364"/>
        <v>0</v>
      </c>
      <c r="CE622" s="429">
        <f t="shared" si="1365"/>
        <v>0</v>
      </c>
      <c r="CG622" s="430"/>
      <c r="CH622" s="9"/>
      <c r="CI622" s="9"/>
      <c r="CJ622" s="431"/>
    </row>
    <row r="623" spans="1:88" x14ac:dyDescent="0.35">
      <c r="A623" s="399">
        <f>COUNTIF(AT614:AT616,B623)</f>
        <v>0</v>
      </c>
      <c r="B623" s="308" t="str">
        <f>設定!$F$8</f>
        <v>RF,S/A</v>
      </c>
      <c r="C623" s="308" t="str">
        <f>IF(COUNTIF('PLAN-SUB'!$AO$6:$AO$87,B623&amp;"_"&amp;A611&amp;"_"&amp;B611)&gt;0,"計画コード有",IF(COUNTIF('PLAN-SUB'!$AO$6:$AO$87,B623&amp;"_"&amp;A611&amp;"_"&amp;B611)&gt;1,"ﾀﾞﾌﾞﾘ有","未反映"))</f>
        <v>未反映</v>
      </c>
      <c r="D623" s="22" t="s">
        <v>2059</v>
      </c>
      <c r="E623" s="2" t="str">
        <f t="shared" ref="E623:G625" si="1367">E614</f>
        <v>T/T</v>
      </c>
      <c r="F623" s="43">
        <f t="shared" si="1367"/>
        <v>0</v>
      </c>
      <c r="G623" s="28">
        <f t="shared" si="1367"/>
        <v>180</v>
      </c>
      <c r="H623" s="5"/>
      <c r="I623" s="5"/>
      <c r="J623" s="32">
        <f t="shared" ca="1" si="1358"/>
        <v>0</v>
      </c>
      <c r="K623" s="32">
        <f ca="1">K614+K617+K620</f>
        <v>0</v>
      </c>
      <c r="L623" s="32">
        <f ca="1">L614+L617+L620</f>
        <v>0</v>
      </c>
      <c r="M623" s="32">
        <f ca="1">M614+M617+M620</f>
        <v>0</v>
      </c>
      <c r="N623" s="32">
        <f ca="1">N614+N617+N620</f>
        <v>0</v>
      </c>
      <c r="O623" s="32">
        <f t="shared" ref="O623:AM623" ca="1" si="1368">O614+O617+O620</f>
        <v>0</v>
      </c>
      <c r="P623" s="32">
        <f t="shared" ca="1" si="1368"/>
        <v>0</v>
      </c>
      <c r="Q623" s="32">
        <f t="shared" ca="1" si="1368"/>
        <v>0</v>
      </c>
      <c r="R623" s="32">
        <f t="shared" ca="1" si="1368"/>
        <v>0</v>
      </c>
      <c r="S623" s="32">
        <f t="shared" ca="1" si="1368"/>
        <v>0</v>
      </c>
      <c r="T623" s="32">
        <f t="shared" ca="1" si="1368"/>
        <v>0</v>
      </c>
      <c r="U623" s="32">
        <f t="shared" ca="1" si="1368"/>
        <v>0</v>
      </c>
      <c r="V623" s="32">
        <f t="shared" ca="1" si="1368"/>
        <v>0</v>
      </c>
      <c r="W623" s="32">
        <f t="shared" ca="1" si="1368"/>
        <v>0</v>
      </c>
      <c r="X623" s="32">
        <f t="shared" ca="1" si="1368"/>
        <v>0</v>
      </c>
      <c r="Y623" s="32">
        <f t="shared" ca="1" si="1368"/>
        <v>0</v>
      </c>
      <c r="Z623" s="32">
        <f t="shared" ca="1" si="1368"/>
        <v>0</v>
      </c>
      <c r="AA623" s="32">
        <f t="shared" ca="1" si="1368"/>
        <v>0</v>
      </c>
      <c r="AB623" s="32">
        <f t="shared" ca="1" si="1368"/>
        <v>0</v>
      </c>
      <c r="AC623" s="32">
        <f t="shared" ca="1" si="1368"/>
        <v>0</v>
      </c>
      <c r="AD623" s="32">
        <f t="shared" ca="1" si="1368"/>
        <v>0</v>
      </c>
      <c r="AE623" s="32">
        <f t="shared" ca="1" si="1368"/>
        <v>0</v>
      </c>
      <c r="AF623" s="32">
        <f t="shared" ca="1" si="1368"/>
        <v>0</v>
      </c>
      <c r="AG623" s="32">
        <f t="shared" ca="1" si="1368"/>
        <v>0</v>
      </c>
      <c r="AH623" s="32">
        <f t="shared" ca="1" si="1368"/>
        <v>0</v>
      </c>
      <c r="AI623" s="32">
        <f t="shared" ca="1" si="1368"/>
        <v>0</v>
      </c>
      <c r="AJ623" s="32">
        <f t="shared" ca="1" si="1368"/>
        <v>0</v>
      </c>
      <c r="AK623" s="32">
        <f t="shared" ca="1" si="1368"/>
        <v>0</v>
      </c>
      <c r="AL623" s="32">
        <f t="shared" ca="1" si="1368"/>
        <v>0</v>
      </c>
      <c r="AM623" s="54">
        <f t="shared" ca="1" si="1368"/>
        <v>0</v>
      </c>
      <c r="AS623" s="97" t="str">
        <f>$E623&amp;"_"&amp;$A611&amp;"_"&amp;$B611</f>
        <v>T/T_84150MLF Y000XA_CBU</v>
      </c>
      <c r="AT623" s="97" t="str">
        <f t="shared" ref="AT623" si="1369">A615</f>
        <v>84150</v>
      </c>
      <c r="AU623" s="97" t="str">
        <f>A616</f>
        <v>MLF-Y000</v>
      </c>
      <c r="AW623" s="147" t="str">
        <f>E623</f>
        <v>T/T</v>
      </c>
      <c r="AX623" s="150">
        <f t="shared" ref="AX623:BG625" ca="1" si="1370">K623*$G623</f>
        <v>0</v>
      </c>
      <c r="AY623" s="150">
        <f t="shared" ca="1" si="1370"/>
        <v>0</v>
      </c>
      <c r="AZ623" s="150">
        <f t="shared" ca="1" si="1370"/>
        <v>0</v>
      </c>
      <c r="BA623" s="150">
        <f t="shared" ca="1" si="1370"/>
        <v>0</v>
      </c>
      <c r="BB623" s="150">
        <f t="shared" ca="1" si="1370"/>
        <v>0</v>
      </c>
      <c r="BC623" s="150">
        <f t="shared" ca="1" si="1370"/>
        <v>0</v>
      </c>
      <c r="BD623" s="150">
        <f t="shared" ca="1" si="1370"/>
        <v>0</v>
      </c>
      <c r="BE623" s="150">
        <f t="shared" ca="1" si="1370"/>
        <v>0</v>
      </c>
      <c r="BF623" s="150">
        <f t="shared" ca="1" si="1370"/>
        <v>0</v>
      </c>
      <c r="BG623" s="150">
        <f t="shared" ca="1" si="1370"/>
        <v>0</v>
      </c>
      <c r="BH623" s="150">
        <f t="shared" ref="BH623:BQ625" ca="1" si="1371">U623*$G623</f>
        <v>0</v>
      </c>
      <c r="BI623" s="150">
        <f t="shared" ca="1" si="1371"/>
        <v>0</v>
      </c>
      <c r="BJ623" s="150">
        <f t="shared" ca="1" si="1371"/>
        <v>0</v>
      </c>
      <c r="BK623" s="150">
        <f t="shared" ca="1" si="1371"/>
        <v>0</v>
      </c>
      <c r="BL623" s="150">
        <f t="shared" ca="1" si="1371"/>
        <v>0</v>
      </c>
      <c r="BM623" s="150">
        <f t="shared" ca="1" si="1371"/>
        <v>0</v>
      </c>
      <c r="BN623" s="150">
        <f t="shared" ca="1" si="1371"/>
        <v>0</v>
      </c>
      <c r="BO623" s="150">
        <f t="shared" ca="1" si="1371"/>
        <v>0</v>
      </c>
      <c r="BP623" s="150">
        <f t="shared" ca="1" si="1371"/>
        <v>0</v>
      </c>
      <c r="BQ623" s="150">
        <f t="shared" ca="1" si="1371"/>
        <v>0</v>
      </c>
      <c r="BR623" s="150">
        <f t="shared" ref="BR623:BZ625" ca="1" si="1372">AE623*$G623</f>
        <v>0</v>
      </c>
      <c r="BS623" s="150">
        <f t="shared" ca="1" si="1372"/>
        <v>0</v>
      </c>
      <c r="BT623" s="150">
        <f t="shared" ca="1" si="1372"/>
        <v>0</v>
      </c>
      <c r="BU623" s="150">
        <f t="shared" ca="1" si="1372"/>
        <v>0</v>
      </c>
      <c r="BV623" s="150">
        <f t="shared" ca="1" si="1372"/>
        <v>0</v>
      </c>
      <c r="BW623" s="150">
        <f t="shared" ca="1" si="1372"/>
        <v>0</v>
      </c>
      <c r="BX623" s="150">
        <f t="shared" ca="1" si="1372"/>
        <v>0</v>
      </c>
      <c r="BY623" s="150">
        <f t="shared" ca="1" si="1372"/>
        <v>0</v>
      </c>
      <c r="BZ623" s="151">
        <f t="shared" ca="1" si="1372"/>
        <v>0</v>
      </c>
      <c r="CB623" s="145"/>
      <c r="CC623" s="38"/>
      <c r="CD623" s="38"/>
      <c r="CE623" s="146"/>
      <c r="CG623" s="433">
        <v>0</v>
      </c>
      <c r="CH623" s="434">
        <v>0</v>
      </c>
      <c r="CI623" s="434">
        <v>0</v>
      </c>
      <c r="CJ623" s="435">
        <v>0</v>
      </c>
    </row>
    <row r="624" spans="1:88" x14ac:dyDescent="0.35">
      <c r="A624" s="399">
        <f>COUNTIF(AT614:AT616,B624)</f>
        <v>1</v>
      </c>
      <c r="B624" s="308" t="str">
        <f>設定!$F$9</f>
        <v>T/T</v>
      </c>
      <c r="C624" s="308" t="str">
        <f>IF(COUNTIF('PLAN-SUB'!$AO$6:$AO$87,B624&amp;"_"&amp;A611&amp;"_"&amp;B611)&gt;0,"計画コード有",IF(COUNTIF('PLAN-SUB'!$AO$6:$AO$87,B624&amp;"_"&amp;A611&amp;"_"&amp;B611)&gt;1,"ﾀﾞﾌﾞﾘ有","未反映"))</f>
        <v>計画コード有</v>
      </c>
      <c r="D624" s="6"/>
      <c r="E624" s="2">
        <f t="shared" si="1367"/>
        <v>0</v>
      </c>
      <c r="F624" s="43">
        <f t="shared" si="1367"/>
        <v>0</v>
      </c>
      <c r="G624" s="28">
        <f t="shared" si="1367"/>
        <v>0</v>
      </c>
      <c r="H624" s="6"/>
      <c r="I624" s="6"/>
      <c r="J624" s="33">
        <f t="shared" ca="1" si="1358"/>
        <v>0</v>
      </c>
      <c r="K624" s="33">
        <f t="shared" ref="K624:AM624" ca="1" si="1373">K615+K618+K621</f>
        <v>0</v>
      </c>
      <c r="L624" s="33">
        <f t="shared" ca="1" si="1373"/>
        <v>0</v>
      </c>
      <c r="M624" s="33">
        <f t="shared" ca="1" si="1373"/>
        <v>0</v>
      </c>
      <c r="N624" s="33">
        <f t="shared" ca="1" si="1373"/>
        <v>0</v>
      </c>
      <c r="O624" s="33">
        <f t="shared" ca="1" si="1373"/>
        <v>0</v>
      </c>
      <c r="P624" s="33">
        <f t="shared" ca="1" si="1373"/>
        <v>0</v>
      </c>
      <c r="Q624" s="33">
        <f t="shared" ca="1" si="1373"/>
        <v>0</v>
      </c>
      <c r="R624" s="33">
        <f t="shared" ca="1" si="1373"/>
        <v>0</v>
      </c>
      <c r="S624" s="33">
        <f t="shared" ca="1" si="1373"/>
        <v>0</v>
      </c>
      <c r="T624" s="33">
        <f t="shared" ca="1" si="1373"/>
        <v>0</v>
      </c>
      <c r="U624" s="33">
        <f t="shared" ca="1" si="1373"/>
        <v>0</v>
      </c>
      <c r="V624" s="33">
        <f t="shared" ca="1" si="1373"/>
        <v>0</v>
      </c>
      <c r="W624" s="33">
        <f t="shared" ca="1" si="1373"/>
        <v>0</v>
      </c>
      <c r="X624" s="33">
        <f t="shared" ca="1" si="1373"/>
        <v>0</v>
      </c>
      <c r="Y624" s="33">
        <f t="shared" ca="1" si="1373"/>
        <v>0</v>
      </c>
      <c r="Z624" s="33">
        <f t="shared" ca="1" si="1373"/>
        <v>0</v>
      </c>
      <c r="AA624" s="33">
        <f t="shared" ca="1" si="1373"/>
        <v>0</v>
      </c>
      <c r="AB624" s="33">
        <f t="shared" ca="1" si="1373"/>
        <v>0</v>
      </c>
      <c r="AC624" s="33">
        <f t="shared" ca="1" si="1373"/>
        <v>0</v>
      </c>
      <c r="AD624" s="33">
        <f t="shared" ca="1" si="1373"/>
        <v>0</v>
      </c>
      <c r="AE624" s="33">
        <f t="shared" ca="1" si="1373"/>
        <v>0</v>
      </c>
      <c r="AF624" s="33">
        <f t="shared" ca="1" si="1373"/>
        <v>0</v>
      </c>
      <c r="AG624" s="33">
        <f t="shared" ca="1" si="1373"/>
        <v>0</v>
      </c>
      <c r="AH624" s="33">
        <f t="shared" ca="1" si="1373"/>
        <v>0</v>
      </c>
      <c r="AI624" s="33">
        <f t="shared" ca="1" si="1373"/>
        <v>0</v>
      </c>
      <c r="AJ624" s="33">
        <f t="shared" ca="1" si="1373"/>
        <v>0</v>
      </c>
      <c r="AK624" s="33">
        <f t="shared" ca="1" si="1373"/>
        <v>0</v>
      </c>
      <c r="AL624" s="33">
        <f t="shared" ca="1" si="1373"/>
        <v>0</v>
      </c>
      <c r="AM624" s="55">
        <f t="shared" ca="1" si="1373"/>
        <v>0</v>
      </c>
      <c r="AS624" s="98" t="str">
        <f>$E624&amp;"_"&amp;$A611&amp;"_"&amp;$B611</f>
        <v>0_84150MLF Y000XA_CBU</v>
      </c>
      <c r="AT624" s="98" t="str">
        <f t="shared" ref="AT624" si="1374">A615</f>
        <v>84150</v>
      </c>
      <c r="AU624" s="98" t="str">
        <f>A616</f>
        <v>MLF-Y000</v>
      </c>
      <c r="AW624" s="148">
        <f>E624</f>
        <v>0</v>
      </c>
      <c r="AX624" s="152">
        <f t="shared" ca="1" si="1370"/>
        <v>0</v>
      </c>
      <c r="AY624" s="152">
        <f t="shared" ca="1" si="1370"/>
        <v>0</v>
      </c>
      <c r="AZ624" s="152">
        <f t="shared" ca="1" si="1370"/>
        <v>0</v>
      </c>
      <c r="BA624" s="152">
        <f t="shared" ca="1" si="1370"/>
        <v>0</v>
      </c>
      <c r="BB624" s="152">
        <f t="shared" ca="1" si="1370"/>
        <v>0</v>
      </c>
      <c r="BC624" s="152">
        <f t="shared" ca="1" si="1370"/>
        <v>0</v>
      </c>
      <c r="BD624" s="152">
        <f t="shared" ca="1" si="1370"/>
        <v>0</v>
      </c>
      <c r="BE624" s="152">
        <f t="shared" ca="1" si="1370"/>
        <v>0</v>
      </c>
      <c r="BF624" s="152">
        <f t="shared" ca="1" si="1370"/>
        <v>0</v>
      </c>
      <c r="BG624" s="152">
        <f t="shared" ca="1" si="1370"/>
        <v>0</v>
      </c>
      <c r="BH624" s="152">
        <f t="shared" ca="1" si="1371"/>
        <v>0</v>
      </c>
      <c r="BI624" s="152">
        <f t="shared" ca="1" si="1371"/>
        <v>0</v>
      </c>
      <c r="BJ624" s="152">
        <f t="shared" ca="1" si="1371"/>
        <v>0</v>
      </c>
      <c r="BK624" s="152">
        <f t="shared" ca="1" si="1371"/>
        <v>0</v>
      </c>
      <c r="BL624" s="152">
        <f t="shared" ca="1" si="1371"/>
        <v>0</v>
      </c>
      <c r="BM624" s="152">
        <f t="shared" ca="1" si="1371"/>
        <v>0</v>
      </c>
      <c r="BN624" s="152">
        <f t="shared" ca="1" si="1371"/>
        <v>0</v>
      </c>
      <c r="BO624" s="152">
        <f t="shared" ca="1" si="1371"/>
        <v>0</v>
      </c>
      <c r="BP624" s="152">
        <f t="shared" ca="1" si="1371"/>
        <v>0</v>
      </c>
      <c r="BQ624" s="152">
        <f t="shared" ca="1" si="1371"/>
        <v>0</v>
      </c>
      <c r="BR624" s="152">
        <f t="shared" ca="1" si="1372"/>
        <v>0</v>
      </c>
      <c r="BS624" s="152">
        <f t="shared" ca="1" si="1372"/>
        <v>0</v>
      </c>
      <c r="BT624" s="152">
        <f t="shared" ca="1" si="1372"/>
        <v>0</v>
      </c>
      <c r="BU624" s="152">
        <f t="shared" ca="1" si="1372"/>
        <v>0</v>
      </c>
      <c r="BV624" s="152">
        <f t="shared" ca="1" si="1372"/>
        <v>0</v>
      </c>
      <c r="BW624" s="152">
        <f t="shared" ca="1" si="1372"/>
        <v>0</v>
      </c>
      <c r="BX624" s="152">
        <f t="shared" ca="1" si="1372"/>
        <v>0</v>
      </c>
      <c r="BY624" s="152">
        <f t="shared" ca="1" si="1372"/>
        <v>0</v>
      </c>
      <c r="BZ624" s="153">
        <f t="shared" ca="1" si="1372"/>
        <v>0</v>
      </c>
      <c r="CB624" s="145"/>
      <c r="CC624" s="38"/>
      <c r="CD624" s="38"/>
      <c r="CE624" s="146"/>
      <c r="CG624" s="433">
        <v>0</v>
      </c>
      <c r="CH624" s="434">
        <v>0</v>
      </c>
      <c r="CI624" s="434">
        <v>0</v>
      </c>
      <c r="CJ624" s="435">
        <v>0</v>
      </c>
    </row>
    <row r="625" spans="1:88" ht="15.5" thickBot="1" x14ac:dyDescent="0.4">
      <c r="A625" s="399">
        <f>COUNTIF(AT614:AT616,B625)</f>
        <v>0</v>
      </c>
      <c r="B625" s="309">
        <f>設定!$F$10</f>
        <v>0</v>
      </c>
      <c r="C625" s="309"/>
      <c r="D625" s="56"/>
      <c r="E625" s="2">
        <f t="shared" si="1367"/>
        <v>0</v>
      </c>
      <c r="F625" s="57">
        <f t="shared" si="1367"/>
        <v>0</v>
      </c>
      <c r="G625" s="58">
        <f t="shared" si="1367"/>
        <v>0</v>
      </c>
      <c r="H625" s="56"/>
      <c r="I625" s="56"/>
      <c r="J625" s="59">
        <f t="shared" ca="1" si="1358"/>
        <v>0</v>
      </c>
      <c r="K625" s="59">
        <f t="shared" ref="K625:AM625" ca="1" si="1375">K616+K619+K622</f>
        <v>0</v>
      </c>
      <c r="L625" s="59">
        <f t="shared" ca="1" si="1375"/>
        <v>0</v>
      </c>
      <c r="M625" s="59">
        <f t="shared" ca="1" si="1375"/>
        <v>0</v>
      </c>
      <c r="N625" s="59">
        <f t="shared" ca="1" si="1375"/>
        <v>0</v>
      </c>
      <c r="O625" s="59">
        <f t="shared" ca="1" si="1375"/>
        <v>0</v>
      </c>
      <c r="P625" s="59">
        <f t="shared" ca="1" si="1375"/>
        <v>0</v>
      </c>
      <c r="Q625" s="59">
        <f t="shared" ca="1" si="1375"/>
        <v>0</v>
      </c>
      <c r="R625" s="59">
        <f t="shared" ca="1" si="1375"/>
        <v>0</v>
      </c>
      <c r="S625" s="59">
        <f t="shared" ca="1" si="1375"/>
        <v>0</v>
      </c>
      <c r="T625" s="59">
        <f t="shared" ca="1" si="1375"/>
        <v>0</v>
      </c>
      <c r="U625" s="59">
        <f t="shared" ca="1" si="1375"/>
        <v>0</v>
      </c>
      <c r="V625" s="59">
        <f t="shared" ca="1" si="1375"/>
        <v>0</v>
      </c>
      <c r="W625" s="59">
        <f t="shared" ca="1" si="1375"/>
        <v>0</v>
      </c>
      <c r="X625" s="59">
        <f t="shared" ca="1" si="1375"/>
        <v>0</v>
      </c>
      <c r="Y625" s="59">
        <f t="shared" ca="1" si="1375"/>
        <v>0</v>
      </c>
      <c r="Z625" s="59">
        <f t="shared" ca="1" si="1375"/>
        <v>0</v>
      </c>
      <c r="AA625" s="59">
        <f t="shared" ca="1" si="1375"/>
        <v>0</v>
      </c>
      <c r="AB625" s="59">
        <f t="shared" ca="1" si="1375"/>
        <v>0</v>
      </c>
      <c r="AC625" s="59">
        <f t="shared" ca="1" si="1375"/>
        <v>0</v>
      </c>
      <c r="AD625" s="59">
        <f t="shared" ca="1" si="1375"/>
        <v>0</v>
      </c>
      <c r="AE625" s="59">
        <f t="shared" ca="1" si="1375"/>
        <v>0</v>
      </c>
      <c r="AF625" s="59">
        <f t="shared" ca="1" si="1375"/>
        <v>0</v>
      </c>
      <c r="AG625" s="59">
        <f t="shared" ca="1" si="1375"/>
        <v>0</v>
      </c>
      <c r="AH625" s="59">
        <f t="shared" ca="1" si="1375"/>
        <v>0</v>
      </c>
      <c r="AI625" s="59">
        <f t="shared" ca="1" si="1375"/>
        <v>0</v>
      </c>
      <c r="AJ625" s="59">
        <f t="shared" ca="1" si="1375"/>
        <v>0</v>
      </c>
      <c r="AK625" s="59">
        <f t="shared" ca="1" si="1375"/>
        <v>0</v>
      </c>
      <c r="AL625" s="59">
        <f t="shared" ca="1" si="1375"/>
        <v>0</v>
      </c>
      <c r="AM625" s="60">
        <f t="shared" ca="1" si="1375"/>
        <v>0</v>
      </c>
      <c r="AS625" s="99" t="str">
        <f>$E625&amp;"_"&amp;$A611&amp;"_"&amp;$B611</f>
        <v>0_84150MLF Y000XA_CBU</v>
      </c>
      <c r="AT625" s="99" t="str">
        <f t="shared" ref="AT625" si="1376">A615</f>
        <v>84150</v>
      </c>
      <c r="AU625" s="99" t="str">
        <f>A616</f>
        <v>MLF-Y000</v>
      </c>
      <c r="AW625" s="149">
        <f>E625</f>
        <v>0</v>
      </c>
      <c r="AX625" s="154">
        <f t="shared" ca="1" si="1370"/>
        <v>0</v>
      </c>
      <c r="AY625" s="154">
        <f t="shared" ca="1" si="1370"/>
        <v>0</v>
      </c>
      <c r="AZ625" s="154">
        <f t="shared" ca="1" si="1370"/>
        <v>0</v>
      </c>
      <c r="BA625" s="154">
        <f t="shared" ca="1" si="1370"/>
        <v>0</v>
      </c>
      <c r="BB625" s="154">
        <f t="shared" ca="1" si="1370"/>
        <v>0</v>
      </c>
      <c r="BC625" s="154">
        <f t="shared" ca="1" si="1370"/>
        <v>0</v>
      </c>
      <c r="BD625" s="154">
        <f t="shared" ca="1" si="1370"/>
        <v>0</v>
      </c>
      <c r="BE625" s="154">
        <f t="shared" ca="1" si="1370"/>
        <v>0</v>
      </c>
      <c r="BF625" s="154">
        <f t="shared" ca="1" si="1370"/>
        <v>0</v>
      </c>
      <c r="BG625" s="154">
        <f t="shared" ca="1" si="1370"/>
        <v>0</v>
      </c>
      <c r="BH625" s="154">
        <f t="shared" ca="1" si="1371"/>
        <v>0</v>
      </c>
      <c r="BI625" s="154">
        <f t="shared" ca="1" si="1371"/>
        <v>0</v>
      </c>
      <c r="BJ625" s="154">
        <f t="shared" ca="1" si="1371"/>
        <v>0</v>
      </c>
      <c r="BK625" s="154">
        <f t="shared" ca="1" si="1371"/>
        <v>0</v>
      </c>
      <c r="BL625" s="154">
        <f t="shared" ca="1" si="1371"/>
        <v>0</v>
      </c>
      <c r="BM625" s="154">
        <f t="shared" ca="1" si="1371"/>
        <v>0</v>
      </c>
      <c r="BN625" s="154">
        <f t="shared" ca="1" si="1371"/>
        <v>0</v>
      </c>
      <c r="BO625" s="154">
        <f t="shared" ca="1" si="1371"/>
        <v>0</v>
      </c>
      <c r="BP625" s="154">
        <f t="shared" ca="1" si="1371"/>
        <v>0</v>
      </c>
      <c r="BQ625" s="154">
        <f t="shared" ca="1" si="1371"/>
        <v>0</v>
      </c>
      <c r="BR625" s="154">
        <f t="shared" ca="1" si="1372"/>
        <v>0</v>
      </c>
      <c r="BS625" s="154">
        <f t="shared" ca="1" si="1372"/>
        <v>0</v>
      </c>
      <c r="BT625" s="154">
        <f t="shared" ca="1" si="1372"/>
        <v>0</v>
      </c>
      <c r="BU625" s="154">
        <f t="shared" ca="1" si="1372"/>
        <v>0</v>
      </c>
      <c r="BV625" s="154">
        <f t="shared" ca="1" si="1372"/>
        <v>0</v>
      </c>
      <c r="BW625" s="154">
        <f t="shared" ca="1" si="1372"/>
        <v>0</v>
      </c>
      <c r="BX625" s="154">
        <f t="shared" ca="1" si="1372"/>
        <v>0</v>
      </c>
      <c r="BY625" s="154">
        <f t="shared" ca="1" si="1372"/>
        <v>0</v>
      </c>
      <c r="BZ625" s="155">
        <f t="shared" ca="1" si="1372"/>
        <v>0</v>
      </c>
      <c r="CB625" s="422"/>
      <c r="CC625" s="423"/>
      <c r="CD625" s="423"/>
      <c r="CE625" s="424"/>
      <c r="CG625" s="436">
        <v>0</v>
      </c>
      <c r="CH625" s="437">
        <v>0</v>
      </c>
      <c r="CI625" s="437">
        <v>0</v>
      </c>
      <c r="CJ625" s="438">
        <v>0</v>
      </c>
    </row>
    <row r="626" spans="1:88" x14ac:dyDescent="0.35">
      <c r="A626" s="46" t="s">
        <v>197</v>
      </c>
      <c r="B626" s="47" t="s">
        <v>2081</v>
      </c>
      <c r="C626" s="101"/>
      <c r="D626" s="128"/>
      <c r="E626" s="129"/>
      <c r="F626" s="129" t="s">
        <v>2130</v>
      </c>
      <c r="G626" s="130" t="str">
        <f>IF($B626="CKD","CKD",_xlfn.XLOOKUP($A626,AF所要量!$AF$4:$AF$1001,AF所要量!$AG$4:$AG$1001,"",,))</f>
        <v/>
      </c>
      <c r="H626" s="131"/>
      <c r="I626" s="132">
        <f>SUM(K626:N626)</f>
        <v>0</v>
      </c>
      <c r="J626" s="132">
        <f>SUM(O626:AM626)</f>
        <v>0</v>
      </c>
      <c r="K626" s="439">
        <f>CB626</f>
        <v>0</v>
      </c>
      <c r="L626" s="439">
        <f t="shared" ref="L626:L627" si="1377">CC626</f>
        <v>0</v>
      </c>
      <c r="M626" s="439">
        <f t="shared" ref="M626:M627" si="1378">CD626</f>
        <v>0</v>
      </c>
      <c r="N626" s="439">
        <f t="shared" ref="N626:N627" si="1379">CE626</f>
        <v>0</v>
      </c>
      <c r="O626" s="132">
        <f>SUMIF(AF所要量!$AK$4:$AK$1001,$AS626,AF所要量!E$4:E$1001)</f>
        <v>0</v>
      </c>
      <c r="P626" s="132">
        <f>SUMIF(AF所要量!$AK$4:$AK$1001,$AS626,AF所要量!F$4:F$1001)</f>
        <v>0</v>
      </c>
      <c r="Q626" s="132">
        <f>SUMIF(AF所要量!$AK$4:$AK$1001,$AS626,AF所要量!G$4:G$1001)</f>
        <v>0</v>
      </c>
      <c r="R626" s="132">
        <f>SUMIF(AF所要量!$AK$4:$AK$1001,$AS626,AF所要量!H$4:H$1001)</f>
        <v>0</v>
      </c>
      <c r="S626" s="132">
        <f>SUMIF(AF所要量!$AK$4:$AK$1001,$AS626,AF所要量!I$4:I$1001)</f>
        <v>0</v>
      </c>
      <c r="T626" s="132">
        <f>SUMIF(AF所要量!$AK$4:$AK$1001,$AS626,AF所要量!J$4:J$1001)</f>
        <v>0</v>
      </c>
      <c r="U626" s="132">
        <f>SUMIF(AF所要量!$AK$4:$AK$1001,$AS626,AF所要量!K$4:K$1001)</f>
        <v>0</v>
      </c>
      <c r="V626" s="132">
        <f>SUMIF(AF所要量!$AK$4:$AK$1001,$AS626,AF所要量!L$4:L$1001)</f>
        <v>0</v>
      </c>
      <c r="W626" s="132">
        <f>SUMIF(AF所要量!$AK$4:$AK$1001,$AS626,AF所要量!M$4:M$1001)</f>
        <v>0</v>
      </c>
      <c r="X626" s="132">
        <f>SUMIF(AF所要量!$AK$4:$AK$1001,$AS626,AF所要量!N$4:N$1001)</f>
        <v>0</v>
      </c>
      <c r="Y626" s="132">
        <f>SUMIF(AF所要量!$AK$4:$AK$1001,$AS626,AF所要量!O$4:O$1001)</f>
        <v>0</v>
      </c>
      <c r="Z626" s="132">
        <f>SUMIF(AF所要量!$AK$4:$AK$1001,$AS626,AF所要量!P$4:P$1001)</f>
        <v>0</v>
      </c>
      <c r="AA626" s="132">
        <f>SUMIF(AF所要量!$AK$4:$AK$1001,$AS626,AF所要量!Q$4:Q$1001)</f>
        <v>0</v>
      </c>
      <c r="AB626" s="132">
        <f>SUMIF(AF所要量!$AK$4:$AK$1001,$AS626,AF所要量!R$4:R$1001)</f>
        <v>0</v>
      </c>
      <c r="AC626" s="132">
        <f>SUMIF(AF所要量!$AK$4:$AK$1001,$AS626,AF所要量!S$4:S$1001)</f>
        <v>0</v>
      </c>
      <c r="AD626" s="132">
        <f>SUMIF(AF所要量!$AK$4:$AK$1001,$AS626,AF所要量!T$4:T$1001)</f>
        <v>0</v>
      </c>
      <c r="AE626" s="132">
        <f>SUMIF(AF所要量!$AK$4:$AK$1001,$AS626,AF所要量!U$4:U$1001)</f>
        <v>0</v>
      </c>
      <c r="AF626" s="132">
        <f>SUMIF(AF所要量!$AK$4:$AK$1001,$AS626,AF所要量!V$4:V$1001)</f>
        <v>0</v>
      </c>
      <c r="AG626" s="132">
        <f>SUMIF(AF所要量!$AK$4:$AK$1001,$AS626,AF所要量!W$4:W$1001)</f>
        <v>0</v>
      </c>
      <c r="AH626" s="132">
        <f>SUMIF(AF所要量!$AK$4:$AK$1001,$AS626,AF所要量!X$4:X$1001)</f>
        <v>0</v>
      </c>
      <c r="AI626" s="132">
        <f>SUMIF(AF所要量!$AK$4:$AK$1001,$AS626,AF所要量!Y$4:Y$1001)</f>
        <v>0</v>
      </c>
      <c r="AJ626" s="132">
        <f>SUMIF(AF所要量!$AK$4:$AK$1001,$AS626,AF所要量!Z$4:Z$1001)</f>
        <v>0</v>
      </c>
      <c r="AK626" s="132">
        <f>SUMIF(AF所要量!$AK$4:$AK$1001,$AS626,AF所要量!AA$4:AA$1001)</f>
        <v>0</v>
      </c>
      <c r="AL626" s="132">
        <f>SUMIF(AF所要量!$AK$4:$AK$1001,$AS626,AF所要量!AB$4:AB$1001)</f>
        <v>0</v>
      </c>
      <c r="AM626" s="133">
        <f>SUMIF(AF所要量!$AK$4:$AK$1001,$AS626,AF所要量!AC$4:AC$1001)</f>
        <v>0</v>
      </c>
      <c r="AS626" s="2" t="str">
        <f>$A626&amp;"_"&amp;$B626</f>
        <v>84150MLF Y100XA_CBU</v>
      </c>
      <c r="AT626" s="96"/>
      <c r="AU626" s="63"/>
      <c r="AW626" s="142"/>
      <c r="AX626" s="143"/>
      <c r="AY626" s="143"/>
      <c r="AZ626" s="143"/>
      <c r="BA626" s="143"/>
      <c r="BB626" s="143"/>
      <c r="BC626" s="143"/>
      <c r="BD626" s="143"/>
      <c r="BE626" s="143"/>
      <c r="BF626" s="143"/>
      <c r="BG626" s="143"/>
      <c r="BH626" s="143"/>
      <c r="BI626" s="143"/>
      <c r="BJ626" s="143"/>
      <c r="BK626" s="143"/>
      <c r="BL626" s="143"/>
      <c r="BM626" s="143"/>
      <c r="BN626" s="143"/>
      <c r="BO626" s="143"/>
      <c r="BP626" s="143"/>
      <c r="BQ626" s="143"/>
      <c r="BR626" s="143"/>
      <c r="BS626" s="143"/>
      <c r="BT626" s="143"/>
      <c r="BU626" s="143"/>
      <c r="BV626" s="143"/>
      <c r="BW626" s="143"/>
      <c r="BX626" s="143"/>
      <c r="BY626" s="143"/>
      <c r="BZ626" s="144"/>
      <c r="CB626" s="425">
        <f t="shared" ref="CB626:CB627" si="1380">CG626</f>
        <v>0</v>
      </c>
      <c r="CC626" s="271">
        <f t="shared" ref="CC626:CC627" si="1381">CH626</f>
        <v>0</v>
      </c>
      <c r="CD626" s="271">
        <f t="shared" ref="CD626:CD627" si="1382">CI626</f>
        <v>0</v>
      </c>
      <c r="CE626" s="272">
        <f t="shared" ref="CE626:CE627" si="1383">CJ626</f>
        <v>0</v>
      </c>
      <c r="CG626" s="418">
        <v>0</v>
      </c>
      <c r="CH626" s="416">
        <v>0</v>
      </c>
      <c r="CI626" s="416">
        <v>0</v>
      </c>
      <c r="CJ626" s="419">
        <v>0</v>
      </c>
    </row>
    <row r="627" spans="1:88" x14ac:dyDescent="0.35">
      <c r="A627" s="119"/>
      <c r="B627" s="6"/>
      <c r="C627" s="120"/>
      <c r="D627" s="134"/>
      <c r="E627" s="135"/>
      <c r="F627" s="135"/>
      <c r="G627" s="136" t="str">
        <f>IF(B626="CKD","","SP")</f>
        <v>SP</v>
      </c>
      <c r="H627" s="137"/>
      <c r="I627" s="138">
        <f>SUM(K627:N627)</f>
        <v>0</v>
      </c>
      <c r="J627" s="138">
        <f>SUM(O627:AM627)</f>
        <v>0</v>
      </c>
      <c r="K627" s="440">
        <f t="shared" ref="K627" si="1384">CB627</f>
        <v>0</v>
      </c>
      <c r="L627" s="440">
        <f t="shared" si="1377"/>
        <v>0</v>
      </c>
      <c r="M627" s="440">
        <f t="shared" si="1378"/>
        <v>0</v>
      </c>
      <c r="N627" s="440">
        <f t="shared" si="1379"/>
        <v>0</v>
      </c>
      <c r="O627" s="138">
        <f>SUMIF(SP所要量!$AU$4:$AU$1001,$AS627,SP所要量!O$4:O$1001)</f>
        <v>0</v>
      </c>
      <c r="P627" s="138">
        <f>SUMIF(SP所要量!$AU$4:$AU$1001,$AS627,SP所要量!P$4:P$1001)</f>
        <v>0</v>
      </c>
      <c r="Q627" s="138">
        <f>SUMIF(SP所要量!$AU$4:$AU$1001,$AS627,SP所要量!Q$4:Q$1001)</f>
        <v>0</v>
      </c>
      <c r="R627" s="138">
        <f>SUMIF(SP所要量!$AU$4:$AU$1001,$AS627,SP所要量!R$4:R$1001)</f>
        <v>0</v>
      </c>
      <c r="S627" s="138">
        <f>SUMIF(SP所要量!$AU$4:$AU$1001,$AS627,SP所要量!S$4:S$1001)</f>
        <v>0</v>
      </c>
      <c r="T627" s="138">
        <f>SUMIF(SP所要量!$AU$4:$AU$1001,$AS627,SP所要量!T$4:T$1001)</f>
        <v>0</v>
      </c>
      <c r="U627" s="138">
        <f>SUMIF(SP所要量!$AU$4:$AU$1001,$AS627,SP所要量!U$4:U$1001)</f>
        <v>0</v>
      </c>
      <c r="V627" s="138">
        <f>SUMIF(SP所要量!$AU$4:$AU$1001,$AS627,SP所要量!V$4:V$1001)</f>
        <v>0</v>
      </c>
      <c r="W627" s="138">
        <f>SUMIF(SP所要量!$AU$4:$AU$1001,$AS627,SP所要量!W$4:W$1001)</f>
        <v>0</v>
      </c>
      <c r="X627" s="138">
        <f>SUMIF(SP所要量!$AU$4:$AU$1001,$AS627,SP所要量!X$4:X$1001)</f>
        <v>0</v>
      </c>
      <c r="Y627" s="138">
        <f>SUMIF(SP所要量!$AU$4:$AU$1001,$AS627,SP所要量!Y$4:Y$1001)</f>
        <v>0</v>
      </c>
      <c r="Z627" s="138">
        <f>SUMIF(SP所要量!$AU$4:$AU$1001,$AS627,SP所要量!Z$4:Z$1001)</f>
        <v>0</v>
      </c>
      <c r="AA627" s="138">
        <f>SUMIF(SP所要量!$AU$4:$AU$1001,$AS627,SP所要量!AA$4:AA$1001)</f>
        <v>0</v>
      </c>
      <c r="AB627" s="138">
        <f>SUMIF(SP所要量!$AU$4:$AU$1001,$AS627,SP所要量!AB$4:AB$1001)</f>
        <v>0</v>
      </c>
      <c r="AC627" s="138">
        <f>SUMIF(SP所要量!$AU$4:$AU$1001,$AS627,SP所要量!AC$4:AC$1001)</f>
        <v>0</v>
      </c>
      <c r="AD627" s="138">
        <f>SUMIF(SP所要量!$AU$4:$AU$1001,$AS627,SP所要量!AD$4:AD$1001)</f>
        <v>0</v>
      </c>
      <c r="AE627" s="138">
        <f>SUMIF(SP所要量!$AU$4:$AU$1001,$AS627,SP所要量!AE$4:AE$1001)</f>
        <v>0</v>
      </c>
      <c r="AF627" s="138">
        <f>SUMIF(SP所要量!$AU$4:$AU$1001,$AS627,SP所要量!AF$4:AF$1001)</f>
        <v>0</v>
      </c>
      <c r="AG627" s="138">
        <f>SUMIF(SP所要量!$AU$4:$AU$1001,$AS627,SP所要量!AG$4:AG$1001)</f>
        <v>0</v>
      </c>
      <c r="AH627" s="138">
        <f>SUMIF(SP所要量!$AU$4:$AU$1001,$AS627,SP所要量!AH$4:AH$1001)</f>
        <v>0</v>
      </c>
      <c r="AI627" s="138">
        <f>SUMIF(SP所要量!$AU$4:$AU$1001,$AS627,SP所要量!AI$4:AI$1001)</f>
        <v>0</v>
      </c>
      <c r="AJ627" s="138">
        <f>SUMIF(SP所要量!$AU$4:$AU$1001,$AS627,SP所要量!AJ$4:AJ$1001)</f>
        <v>0</v>
      </c>
      <c r="AK627" s="138">
        <f>SUMIF(SP所要量!$AU$4:$AU$1001,$AS627,SP所要量!AK$4:AK$1001)</f>
        <v>0</v>
      </c>
      <c r="AL627" s="138">
        <f>SUMIF(SP所要量!$AU$4:$AU$1001,$AS627,SP所要量!AL$4:AL$1001)</f>
        <v>0</v>
      </c>
      <c r="AM627" s="139">
        <f>SUMIF(SP所要量!$AU$4:$AU$1001,$AS627,SP所要量!AM$4:AM$1001)</f>
        <v>0</v>
      </c>
      <c r="AS627" s="2" t="str">
        <f>IF($B626="CKD",0,$A626&amp;"_"&amp;"SP")</f>
        <v>84150MLF Y100XA_SP</v>
      </c>
      <c r="AT627" s="38"/>
      <c r="AU627" s="62"/>
      <c r="AW627" s="145"/>
      <c r="AX627" s="38"/>
      <c r="AY627" s="38"/>
      <c r="AZ627" s="38"/>
      <c r="BA627" s="38"/>
      <c r="BB627" s="38"/>
      <c r="BC627" s="38"/>
      <c r="BD627" s="38"/>
      <c r="BE627" s="38"/>
      <c r="BF627" s="38"/>
      <c r="BG627" s="38"/>
      <c r="BH627" s="38"/>
      <c r="BI627" s="38"/>
      <c r="BJ627" s="38"/>
      <c r="BK627" s="38"/>
      <c r="BL627" s="38"/>
      <c r="BM627" s="38"/>
      <c r="BN627" s="38"/>
      <c r="BO627" s="38"/>
      <c r="BP627" s="38"/>
      <c r="BQ627" s="38"/>
      <c r="BR627" s="38"/>
      <c r="BS627" s="38"/>
      <c r="BT627" s="38"/>
      <c r="BU627" s="38"/>
      <c r="BV627" s="38"/>
      <c r="BW627" s="38"/>
      <c r="BX627" s="38"/>
      <c r="BY627" s="38"/>
      <c r="BZ627" s="146"/>
      <c r="CB627" s="426">
        <f t="shared" si="1380"/>
        <v>0</v>
      </c>
      <c r="CC627" s="273">
        <f t="shared" si="1381"/>
        <v>0</v>
      </c>
      <c r="CD627" s="273">
        <f t="shared" si="1382"/>
        <v>0</v>
      </c>
      <c r="CE627" s="274">
        <f t="shared" si="1383"/>
        <v>0</v>
      </c>
      <c r="CG627" s="420">
        <v>0</v>
      </c>
      <c r="CH627" s="417">
        <v>0</v>
      </c>
      <c r="CI627" s="417">
        <v>0</v>
      </c>
      <c r="CJ627" s="421">
        <v>0</v>
      </c>
    </row>
    <row r="628" spans="1:88" x14ac:dyDescent="0.35">
      <c r="A628" s="119"/>
      <c r="B628" s="6"/>
      <c r="C628" s="120"/>
      <c r="D628" s="121"/>
      <c r="E628" s="115"/>
      <c r="F628" s="115"/>
      <c r="G628" s="116" t="s">
        <v>2131</v>
      </c>
      <c r="H628" s="117"/>
      <c r="I628" s="113">
        <f>SUM(K628:N628)</f>
        <v>0</v>
      </c>
      <c r="J628" s="126">
        <f>SUM(O628:AM628)</f>
        <v>0</v>
      </c>
      <c r="K628" s="113">
        <f>SUM(K626:K627)</f>
        <v>0</v>
      </c>
      <c r="L628" s="113">
        <f t="shared" ref="L628:AM628" si="1385">SUM(L626:L627)</f>
        <v>0</v>
      </c>
      <c r="M628" s="113">
        <f t="shared" si="1385"/>
        <v>0</v>
      </c>
      <c r="N628" s="113">
        <f t="shared" si="1385"/>
        <v>0</v>
      </c>
      <c r="O628" s="122">
        <f t="shared" si="1385"/>
        <v>0</v>
      </c>
      <c r="P628" s="113">
        <f t="shared" si="1385"/>
        <v>0</v>
      </c>
      <c r="Q628" s="113">
        <f t="shared" si="1385"/>
        <v>0</v>
      </c>
      <c r="R628" s="113">
        <f t="shared" si="1385"/>
        <v>0</v>
      </c>
      <c r="S628" s="113">
        <f t="shared" si="1385"/>
        <v>0</v>
      </c>
      <c r="T628" s="113">
        <f t="shared" si="1385"/>
        <v>0</v>
      </c>
      <c r="U628" s="113">
        <f t="shared" si="1385"/>
        <v>0</v>
      </c>
      <c r="V628" s="113">
        <f t="shared" si="1385"/>
        <v>0</v>
      </c>
      <c r="W628" s="113">
        <f t="shared" si="1385"/>
        <v>0</v>
      </c>
      <c r="X628" s="113">
        <f t="shared" si="1385"/>
        <v>0</v>
      </c>
      <c r="Y628" s="113">
        <f t="shared" si="1385"/>
        <v>0</v>
      </c>
      <c r="Z628" s="113">
        <f t="shared" si="1385"/>
        <v>0</v>
      </c>
      <c r="AA628" s="113">
        <f t="shared" si="1385"/>
        <v>0</v>
      </c>
      <c r="AB628" s="113">
        <f t="shared" si="1385"/>
        <v>0</v>
      </c>
      <c r="AC628" s="113">
        <f t="shared" si="1385"/>
        <v>0</v>
      </c>
      <c r="AD628" s="113">
        <f t="shared" si="1385"/>
        <v>0</v>
      </c>
      <c r="AE628" s="113">
        <f t="shared" si="1385"/>
        <v>0</v>
      </c>
      <c r="AF628" s="113">
        <f t="shared" si="1385"/>
        <v>0</v>
      </c>
      <c r="AG628" s="113">
        <f t="shared" si="1385"/>
        <v>0</v>
      </c>
      <c r="AH628" s="113">
        <f t="shared" si="1385"/>
        <v>0</v>
      </c>
      <c r="AI628" s="113">
        <f t="shared" si="1385"/>
        <v>0</v>
      </c>
      <c r="AJ628" s="113">
        <f t="shared" si="1385"/>
        <v>0</v>
      </c>
      <c r="AK628" s="113">
        <f t="shared" si="1385"/>
        <v>0</v>
      </c>
      <c r="AL628" s="113">
        <f t="shared" si="1385"/>
        <v>0</v>
      </c>
      <c r="AM628" s="118">
        <f t="shared" si="1385"/>
        <v>0</v>
      </c>
      <c r="AS628" s="61"/>
      <c r="AT628" s="38"/>
      <c r="AU628" s="62"/>
      <c r="AW628" s="145"/>
      <c r="AX628" s="38"/>
      <c r="AY628" s="38"/>
      <c r="AZ628" s="38"/>
      <c r="BA628" s="38"/>
      <c r="BB628" s="38"/>
      <c r="BC628" s="38"/>
      <c r="BD628" s="38"/>
      <c r="BE628" s="38"/>
      <c r="BF628" s="38"/>
      <c r="BG628" s="38"/>
      <c r="BH628" s="38"/>
      <c r="BI628" s="38"/>
      <c r="BJ628" s="38"/>
      <c r="BK628" s="38"/>
      <c r="BL628" s="38"/>
      <c r="BM628" s="38"/>
      <c r="BN628" s="38"/>
      <c r="BO628" s="38"/>
      <c r="BP628" s="38"/>
      <c r="BQ628" s="38"/>
      <c r="BR628" s="38"/>
      <c r="BS628" s="38"/>
      <c r="BT628" s="38"/>
      <c r="BU628" s="38"/>
      <c r="BV628" s="38"/>
      <c r="BW628" s="38"/>
      <c r="BX628" s="38"/>
      <c r="BY628" s="38"/>
      <c r="BZ628" s="146"/>
      <c r="CB628" s="145"/>
      <c r="CC628" s="38"/>
      <c r="CD628" s="38"/>
      <c r="CE628" s="146"/>
      <c r="CG628" s="433">
        <v>0</v>
      </c>
      <c r="CH628" s="434">
        <v>0</v>
      </c>
      <c r="CI628" s="434">
        <v>0</v>
      </c>
      <c r="CJ628" s="435">
        <v>0</v>
      </c>
    </row>
    <row r="629" spans="1:88" x14ac:dyDescent="0.35">
      <c r="A629" s="48" t="s">
        <v>2088</v>
      </c>
      <c r="B629" s="6"/>
      <c r="C629" s="6"/>
      <c r="D629" s="22" t="s">
        <v>2058</v>
      </c>
      <c r="E629" s="304" t="s">
        <v>2249</v>
      </c>
      <c r="F629" s="42"/>
      <c r="G629" s="25">
        <v>180</v>
      </c>
      <c r="H629" s="21" t="s">
        <v>2052</v>
      </c>
      <c r="I629" s="26">
        <v>3</v>
      </c>
      <c r="J629" s="24">
        <f t="shared" ref="J629:J631" ca="1" si="1386">SUM(K629:AM629)</f>
        <v>0</v>
      </c>
      <c r="K629" s="24">
        <f ca="1">IF(AND($H629="優先L",$I629&gt;0),OFFSET(K628,0,$I629),0)</f>
        <v>0</v>
      </c>
      <c r="L629" s="24">
        <f t="shared" ref="L629:AM629" ca="1" si="1387">IF(AND($H629="優先L",$I629&gt;0),OFFSET(L628,0,$I629),0)</f>
        <v>0</v>
      </c>
      <c r="M629" s="24">
        <f t="shared" ca="1" si="1387"/>
        <v>0</v>
      </c>
      <c r="N629" s="24">
        <f t="shared" ca="1" si="1387"/>
        <v>0</v>
      </c>
      <c r="O629" s="24">
        <f t="shared" ca="1" si="1387"/>
        <v>0</v>
      </c>
      <c r="P629" s="24">
        <f t="shared" ca="1" si="1387"/>
        <v>0</v>
      </c>
      <c r="Q629" s="24">
        <f t="shared" ca="1" si="1387"/>
        <v>0</v>
      </c>
      <c r="R629" s="24">
        <f t="shared" ca="1" si="1387"/>
        <v>0</v>
      </c>
      <c r="S629" s="24">
        <f t="shared" ca="1" si="1387"/>
        <v>0</v>
      </c>
      <c r="T629" s="24">
        <f t="shared" ca="1" si="1387"/>
        <v>0</v>
      </c>
      <c r="U629" s="24">
        <f t="shared" ca="1" si="1387"/>
        <v>0</v>
      </c>
      <c r="V629" s="24">
        <f t="shared" ca="1" si="1387"/>
        <v>0</v>
      </c>
      <c r="W629" s="24">
        <f t="shared" ca="1" si="1387"/>
        <v>0</v>
      </c>
      <c r="X629" s="24">
        <f t="shared" ca="1" si="1387"/>
        <v>0</v>
      </c>
      <c r="Y629" s="24">
        <f t="shared" ca="1" si="1387"/>
        <v>0</v>
      </c>
      <c r="Z629" s="24">
        <f t="shared" ca="1" si="1387"/>
        <v>0</v>
      </c>
      <c r="AA629" s="24">
        <f t="shared" ca="1" si="1387"/>
        <v>0</v>
      </c>
      <c r="AB629" s="24">
        <f t="shared" ca="1" si="1387"/>
        <v>0</v>
      </c>
      <c r="AC629" s="24">
        <f t="shared" ca="1" si="1387"/>
        <v>0</v>
      </c>
      <c r="AD629" s="24">
        <f t="shared" ca="1" si="1387"/>
        <v>0</v>
      </c>
      <c r="AE629" s="24">
        <f t="shared" ca="1" si="1387"/>
        <v>0</v>
      </c>
      <c r="AF629" s="24">
        <f t="shared" ca="1" si="1387"/>
        <v>0</v>
      </c>
      <c r="AG629" s="24">
        <f t="shared" ca="1" si="1387"/>
        <v>0</v>
      </c>
      <c r="AH629" s="24">
        <f t="shared" ca="1" si="1387"/>
        <v>0</v>
      </c>
      <c r="AI629" s="24">
        <f t="shared" ca="1" si="1387"/>
        <v>0</v>
      </c>
      <c r="AJ629" s="24">
        <f t="shared" ca="1" si="1387"/>
        <v>0</v>
      </c>
      <c r="AK629" s="24">
        <f t="shared" ca="1" si="1387"/>
        <v>0</v>
      </c>
      <c r="AL629" s="24">
        <f t="shared" ca="1" si="1387"/>
        <v>0</v>
      </c>
      <c r="AM629" s="49">
        <f t="shared" ca="1" si="1387"/>
        <v>0</v>
      </c>
      <c r="AS629" s="61"/>
      <c r="AT629" s="5" t="str">
        <f t="shared" ref="AT629" si="1388">IF(G629&gt;0,E629,"")</f>
        <v>T/T</v>
      </c>
      <c r="AU629" s="62"/>
      <c r="AW629" s="145"/>
      <c r="AX629" s="38"/>
      <c r="AY629" s="38"/>
      <c r="AZ629" s="38"/>
      <c r="BA629" s="38"/>
      <c r="BB629" s="38"/>
      <c r="BC629" s="38"/>
      <c r="BD629" s="38"/>
      <c r="BE629" s="38"/>
      <c r="BF629" s="38"/>
      <c r="BG629" s="38"/>
      <c r="BH629" s="38"/>
      <c r="BI629" s="38"/>
      <c r="BJ629" s="38"/>
      <c r="BK629" s="38"/>
      <c r="BL629" s="38"/>
      <c r="BM629" s="38"/>
      <c r="BN629" s="38"/>
      <c r="BO629" s="38"/>
      <c r="BP629" s="38"/>
      <c r="BQ629" s="38"/>
      <c r="BR629" s="38"/>
      <c r="BS629" s="38"/>
      <c r="BT629" s="38"/>
      <c r="BU629" s="38"/>
      <c r="BV629" s="38"/>
      <c r="BW629" s="38"/>
      <c r="BX629" s="38"/>
      <c r="BY629" s="38"/>
      <c r="BZ629" s="146"/>
      <c r="CB629" s="145"/>
      <c r="CC629" s="38"/>
      <c r="CD629" s="38"/>
      <c r="CE629" s="146"/>
      <c r="CG629" s="433">
        <v>0</v>
      </c>
      <c r="CH629" s="434">
        <v>0</v>
      </c>
      <c r="CI629" s="434">
        <v>0</v>
      </c>
      <c r="CJ629" s="435">
        <v>0</v>
      </c>
    </row>
    <row r="630" spans="1:88" x14ac:dyDescent="0.35">
      <c r="A630" s="50" t="str">
        <f>MID(A626,1,5)</f>
        <v>84150</v>
      </c>
      <c r="B630" s="6"/>
      <c r="C630" s="6"/>
      <c r="D630" s="6"/>
      <c r="E630" s="304"/>
      <c r="F630" s="42"/>
      <c r="G630" s="25"/>
      <c r="H630" s="21"/>
      <c r="I630" s="26"/>
      <c r="J630" s="24">
        <f t="shared" ca="1" si="1386"/>
        <v>0</v>
      </c>
      <c r="K630" s="24">
        <f ca="1">IF(AND($H630="優先L",$I630&gt;0),OFFSET(K628,0,$I630),0)</f>
        <v>0</v>
      </c>
      <c r="L630" s="24">
        <f t="shared" ref="L630:AM630" ca="1" si="1389">IF(AND($H630="優先L",$I630&gt;0),OFFSET(L628,0,$I630),0)</f>
        <v>0</v>
      </c>
      <c r="M630" s="24">
        <f t="shared" ca="1" si="1389"/>
        <v>0</v>
      </c>
      <c r="N630" s="24">
        <f t="shared" ca="1" si="1389"/>
        <v>0</v>
      </c>
      <c r="O630" s="24">
        <f t="shared" ca="1" si="1389"/>
        <v>0</v>
      </c>
      <c r="P630" s="24">
        <f t="shared" ca="1" si="1389"/>
        <v>0</v>
      </c>
      <c r="Q630" s="24">
        <f t="shared" ca="1" si="1389"/>
        <v>0</v>
      </c>
      <c r="R630" s="24">
        <f t="shared" ca="1" si="1389"/>
        <v>0</v>
      </c>
      <c r="S630" s="24">
        <f t="shared" ca="1" si="1389"/>
        <v>0</v>
      </c>
      <c r="T630" s="24">
        <f t="shared" ca="1" si="1389"/>
        <v>0</v>
      </c>
      <c r="U630" s="24">
        <f t="shared" ca="1" si="1389"/>
        <v>0</v>
      </c>
      <c r="V630" s="24">
        <f t="shared" ca="1" si="1389"/>
        <v>0</v>
      </c>
      <c r="W630" s="24">
        <f t="shared" ca="1" si="1389"/>
        <v>0</v>
      </c>
      <c r="X630" s="24">
        <f t="shared" ca="1" si="1389"/>
        <v>0</v>
      </c>
      <c r="Y630" s="24">
        <f t="shared" ca="1" si="1389"/>
        <v>0</v>
      </c>
      <c r="Z630" s="24">
        <f t="shared" ca="1" si="1389"/>
        <v>0</v>
      </c>
      <c r="AA630" s="24">
        <f t="shared" ca="1" si="1389"/>
        <v>0</v>
      </c>
      <c r="AB630" s="24">
        <f t="shared" ca="1" si="1389"/>
        <v>0</v>
      </c>
      <c r="AC630" s="24">
        <f t="shared" ca="1" si="1389"/>
        <v>0</v>
      </c>
      <c r="AD630" s="24">
        <f t="shared" ca="1" si="1389"/>
        <v>0</v>
      </c>
      <c r="AE630" s="24">
        <f t="shared" ca="1" si="1389"/>
        <v>0</v>
      </c>
      <c r="AF630" s="24">
        <f t="shared" ca="1" si="1389"/>
        <v>0</v>
      </c>
      <c r="AG630" s="24">
        <f t="shared" ca="1" si="1389"/>
        <v>0</v>
      </c>
      <c r="AH630" s="24">
        <f t="shared" ca="1" si="1389"/>
        <v>0</v>
      </c>
      <c r="AI630" s="24">
        <f t="shared" ca="1" si="1389"/>
        <v>0</v>
      </c>
      <c r="AJ630" s="24">
        <f t="shared" ca="1" si="1389"/>
        <v>0</v>
      </c>
      <c r="AK630" s="24">
        <f t="shared" ca="1" si="1389"/>
        <v>0</v>
      </c>
      <c r="AL630" s="24">
        <f t="shared" ca="1" si="1389"/>
        <v>0</v>
      </c>
      <c r="AM630" s="49">
        <f t="shared" ca="1" si="1389"/>
        <v>0</v>
      </c>
      <c r="AS630" s="61"/>
      <c r="AT630" s="6" t="str">
        <f t="shared" si="1256"/>
        <v/>
      </c>
      <c r="AU630" s="62"/>
      <c r="AW630" s="145"/>
      <c r="AX630" s="38"/>
      <c r="AY630" s="38"/>
      <c r="AZ630" s="38"/>
      <c r="BA630" s="38"/>
      <c r="BB630" s="38"/>
      <c r="BC630" s="38"/>
      <c r="BD630" s="38"/>
      <c r="BE630" s="38"/>
      <c r="BF630" s="38"/>
      <c r="BG630" s="38"/>
      <c r="BH630" s="38"/>
      <c r="BI630" s="38"/>
      <c r="BJ630" s="38"/>
      <c r="BK630" s="38"/>
      <c r="BL630" s="38"/>
      <c r="BM630" s="38"/>
      <c r="BN630" s="38"/>
      <c r="BO630" s="38"/>
      <c r="BP630" s="38"/>
      <c r="BQ630" s="38"/>
      <c r="BR630" s="38"/>
      <c r="BS630" s="38"/>
      <c r="BT630" s="38"/>
      <c r="BU630" s="38"/>
      <c r="BV630" s="38"/>
      <c r="BW630" s="38"/>
      <c r="BX630" s="38"/>
      <c r="BY630" s="38"/>
      <c r="BZ630" s="146"/>
      <c r="CB630" s="145"/>
      <c r="CC630" s="38"/>
      <c r="CD630" s="38"/>
      <c r="CE630" s="146"/>
      <c r="CG630" s="433">
        <v>0</v>
      </c>
      <c r="CH630" s="434">
        <v>0</v>
      </c>
      <c r="CI630" s="434">
        <v>0</v>
      </c>
      <c r="CJ630" s="435">
        <v>0</v>
      </c>
    </row>
    <row r="631" spans="1:88" x14ac:dyDescent="0.35">
      <c r="A631" s="50" t="str">
        <f>MID(A626,6,3)&amp;"-"&amp;MID(A626,10,4)</f>
        <v>MLF-Y100</v>
      </c>
      <c r="B631" s="6"/>
      <c r="C631" s="6"/>
      <c r="D631" s="7"/>
      <c r="E631" s="304"/>
      <c r="F631" s="42"/>
      <c r="G631" s="25"/>
      <c r="H631" s="21"/>
      <c r="I631" s="26"/>
      <c r="J631" s="24">
        <f t="shared" ca="1" si="1386"/>
        <v>0</v>
      </c>
      <c r="K631" s="24">
        <f ca="1">IF(AND($H631="優先L",$I631&gt;0),OFFSET(K628,0,$I631),0)</f>
        <v>0</v>
      </c>
      <c r="L631" s="24">
        <f t="shared" ref="L631:AM631" ca="1" si="1390">IF(AND($H631="優先L",$I631&gt;0),OFFSET(L628,0,$I631),0)</f>
        <v>0</v>
      </c>
      <c r="M631" s="24">
        <f t="shared" ca="1" si="1390"/>
        <v>0</v>
      </c>
      <c r="N631" s="24">
        <f t="shared" ca="1" si="1390"/>
        <v>0</v>
      </c>
      <c r="O631" s="24">
        <f t="shared" ca="1" si="1390"/>
        <v>0</v>
      </c>
      <c r="P631" s="24">
        <f t="shared" ca="1" si="1390"/>
        <v>0</v>
      </c>
      <c r="Q631" s="24">
        <f t="shared" ca="1" si="1390"/>
        <v>0</v>
      </c>
      <c r="R631" s="24">
        <f t="shared" ca="1" si="1390"/>
        <v>0</v>
      </c>
      <c r="S631" s="24">
        <f t="shared" ca="1" si="1390"/>
        <v>0</v>
      </c>
      <c r="T631" s="24">
        <f t="shared" ca="1" si="1390"/>
        <v>0</v>
      </c>
      <c r="U631" s="24">
        <f t="shared" ca="1" si="1390"/>
        <v>0</v>
      </c>
      <c r="V631" s="24">
        <f t="shared" ca="1" si="1390"/>
        <v>0</v>
      </c>
      <c r="W631" s="24">
        <f t="shared" ca="1" si="1390"/>
        <v>0</v>
      </c>
      <c r="X631" s="24">
        <f t="shared" ca="1" si="1390"/>
        <v>0</v>
      </c>
      <c r="Y631" s="24">
        <f t="shared" ca="1" si="1390"/>
        <v>0</v>
      </c>
      <c r="Z631" s="24">
        <f t="shared" ca="1" si="1390"/>
        <v>0</v>
      </c>
      <c r="AA631" s="24">
        <f t="shared" ca="1" si="1390"/>
        <v>0</v>
      </c>
      <c r="AB631" s="24">
        <f t="shared" ca="1" si="1390"/>
        <v>0</v>
      </c>
      <c r="AC631" s="24">
        <f t="shared" ca="1" si="1390"/>
        <v>0</v>
      </c>
      <c r="AD631" s="24">
        <f t="shared" ca="1" si="1390"/>
        <v>0</v>
      </c>
      <c r="AE631" s="24">
        <f t="shared" ca="1" si="1390"/>
        <v>0</v>
      </c>
      <c r="AF631" s="24">
        <f t="shared" ca="1" si="1390"/>
        <v>0</v>
      </c>
      <c r="AG631" s="24">
        <f t="shared" ca="1" si="1390"/>
        <v>0</v>
      </c>
      <c r="AH631" s="24">
        <f t="shared" ca="1" si="1390"/>
        <v>0</v>
      </c>
      <c r="AI631" s="24">
        <f t="shared" ca="1" si="1390"/>
        <v>0</v>
      </c>
      <c r="AJ631" s="24">
        <f t="shared" ca="1" si="1390"/>
        <v>0</v>
      </c>
      <c r="AK631" s="24">
        <f t="shared" ca="1" si="1390"/>
        <v>0</v>
      </c>
      <c r="AL631" s="24">
        <f t="shared" ca="1" si="1390"/>
        <v>0</v>
      </c>
      <c r="AM631" s="49">
        <f t="shared" ca="1" si="1390"/>
        <v>0</v>
      </c>
      <c r="AS631" s="61"/>
      <c r="AT631" s="7" t="str">
        <f t="shared" si="1256"/>
        <v/>
      </c>
      <c r="AU631" s="62"/>
      <c r="AW631" s="145"/>
      <c r="AX631" s="38"/>
      <c r="AY631" s="38"/>
      <c r="AZ631" s="38"/>
      <c r="BA631" s="38"/>
      <c r="BB631" s="38"/>
      <c r="BC631" s="38"/>
      <c r="BD631" s="38"/>
      <c r="BE631" s="38"/>
      <c r="BF631" s="38"/>
      <c r="BG631" s="38"/>
      <c r="BH631" s="38"/>
      <c r="BI631" s="38"/>
      <c r="BJ631" s="38"/>
      <c r="BK631" s="38"/>
      <c r="BL631" s="38"/>
      <c r="BM631" s="38"/>
      <c r="BN631" s="38"/>
      <c r="BO631" s="38"/>
      <c r="BP631" s="38"/>
      <c r="BQ631" s="38"/>
      <c r="BR631" s="38"/>
      <c r="BS631" s="38"/>
      <c r="BT631" s="38"/>
      <c r="BU631" s="38"/>
      <c r="BV631" s="38"/>
      <c r="BW631" s="38"/>
      <c r="BX631" s="38"/>
      <c r="BY631" s="38"/>
      <c r="BZ631" s="146"/>
      <c r="CB631" s="145"/>
      <c r="CC631" s="38"/>
      <c r="CD631" s="38"/>
      <c r="CE631" s="146"/>
      <c r="CG631" s="433">
        <v>0</v>
      </c>
      <c r="CH631" s="434">
        <v>0</v>
      </c>
      <c r="CI631" s="434">
        <v>0</v>
      </c>
      <c r="CJ631" s="435">
        <v>0</v>
      </c>
    </row>
    <row r="632" spans="1:88" x14ac:dyDescent="0.35">
      <c r="A632" s="48"/>
      <c r="B632" s="6"/>
      <c r="C632" s="6"/>
      <c r="D632" s="22" t="s">
        <v>2132</v>
      </c>
      <c r="E632" s="2" t="str">
        <f>E629</f>
        <v>T/T</v>
      </c>
      <c r="F632" s="5"/>
      <c r="G632" s="5"/>
      <c r="H632" s="27"/>
      <c r="I632" s="5"/>
      <c r="J632" s="550">
        <f>SUM(K632:AM634)</f>
        <v>0</v>
      </c>
      <c r="K632" s="29"/>
      <c r="L632" s="29"/>
      <c r="M632" s="29"/>
      <c r="N632" s="29"/>
      <c r="O632" s="29"/>
      <c r="P632" s="29"/>
      <c r="Q632" s="29"/>
      <c r="R632" s="29"/>
      <c r="S632" s="29"/>
      <c r="T632" s="29"/>
      <c r="U632" s="29"/>
      <c r="V632" s="29"/>
      <c r="W632" s="29"/>
      <c r="X632" s="29"/>
      <c r="Y632" s="29"/>
      <c r="Z632" s="29"/>
      <c r="AA632" s="29"/>
      <c r="AB632" s="29"/>
      <c r="AC632" s="29"/>
      <c r="AD632" s="29"/>
      <c r="AE632" s="29"/>
      <c r="AF632" s="29"/>
      <c r="AG632" s="29"/>
      <c r="AH632" s="29"/>
      <c r="AI632" s="29"/>
      <c r="AJ632" s="29"/>
      <c r="AK632" s="29"/>
      <c r="AL632" s="29"/>
      <c r="AM632" s="51"/>
      <c r="AS632" s="61"/>
      <c r="AT632" s="38"/>
      <c r="AU632" s="62"/>
      <c r="AW632" s="145"/>
      <c r="AX632" s="38"/>
      <c r="AY632" s="38"/>
      <c r="AZ632" s="38"/>
      <c r="BA632" s="38"/>
      <c r="BB632" s="38"/>
      <c r="BC632" s="38"/>
      <c r="BD632" s="38"/>
      <c r="BE632" s="38"/>
      <c r="BF632" s="38"/>
      <c r="BG632" s="38"/>
      <c r="BH632" s="38"/>
      <c r="BI632" s="38"/>
      <c r="BJ632" s="38"/>
      <c r="BK632" s="38"/>
      <c r="BL632" s="38"/>
      <c r="BM632" s="38"/>
      <c r="BN632" s="38"/>
      <c r="BO632" s="38"/>
      <c r="BP632" s="38"/>
      <c r="BQ632" s="38"/>
      <c r="BR632" s="38"/>
      <c r="BS632" s="38"/>
      <c r="BT632" s="38"/>
      <c r="BU632" s="38"/>
      <c r="BV632" s="38"/>
      <c r="BW632" s="38"/>
      <c r="BX632" s="38"/>
      <c r="BY632" s="38"/>
      <c r="BZ632" s="146"/>
      <c r="CB632" s="145"/>
      <c r="CC632" s="38"/>
      <c r="CD632" s="38"/>
      <c r="CE632" s="146"/>
      <c r="CG632" s="430"/>
      <c r="CH632" s="9"/>
      <c r="CI632" s="9"/>
      <c r="CJ632" s="431"/>
    </row>
    <row r="633" spans="1:88" x14ac:dyDescent="0.35">
      <c r="A633" s="48"/>
      <c r="B633" s="7"/>
      <c r="C633" s="7"/>
      <c r="D633" s="444" t="s">
        <v>2376</v>
      </c>
      <c r="E633" s="2">
        <f>E630</f>
        <v>0</v>
      </c>
      <c r="F633" s="6"/>
      <c r="G633" s="6"/>
      <c r="H633" s="27"/>
      <c r="I633" s="6"/>
      <c r="J633" s="551"/>
      <c r="K633" s="30"/>
      <c r="L633" s="30"/>
      <c r="M633" s="30"/>
      <c r="N633" s="30"/>
      <c r="O633" s="30"/>
      <c r="P633" s="30"/>
      <c r="Q633" s="30"/>
      <c r="R633" s="30"/>
      <c r="S633" s="30"/>
      <c r="T633" s="30"/>
      <c r="U633" s="30"/>
      <c r="V633" s="30"/>
      <c r="W633" s="30"/>
      <c r="X633" s="30"/>
      <c r="Y633" s="30"/>
      <c r="Z633" s="30"/>
      <c r="AA633" s="30"/>
      <c r="AB633" s="30"/>
      <c r="AC633" s="30"/>
      <c r="AD633" s="30"/>
      <c r="AE633" s="30"/>
      <c r="AF633" s="30"/>
      <c r="AG633" s="30"/>
      <c r="AH633" s="30"/>
      <c r="AI633" s="30"/>
      <c r="AJ633" s="30"/>
      <c r="AK633" s="30"/>
      <c r="AL633" s="30"/>
      <c r="AM633" s="52"/>
      <c r="AS633" s="61"/>
      <c r="AT633" s="38"/>
      <c r="AU633" s="62"/>
      <c r="AW633" s="145"/>
      <c r="AX633" s="38"/>
      <c r="AY633" s="38"/>
      <c r="AZ633" s="38"/>
      <c r="BA633" s="38"/>
      <c r="BB633" s="38"/>
      <c r="BC633" s="38"/>
      <c r="BD633" s="38"/>
      <c r="BE633" s="38"/>
      <c r="BF633" s="38"/>
      <c r="BG633" s="38"/>
      <c r="BH633" s="38"/>
      <c r="BI633" s="38"/>
      <c r="BJ633" s="38"/>
      <c r="BK633" s="38"/>
      <c r="BL633" s="38"/>
      <c r="BM633" s="38"/>
      <c r="BN633" s="38"/>
      <c r="BO633" s="38"/>
      <c r="BP633" s="38"/>
      <c r="BQ633" s="38"/>
      <c r="BR633" s="38"/>
      <c r="BS633" s="38"/>
      <c r="BT633" s="38"/>
      <c r="BU633" s="38"/>
      <c r="BV633" s="38"/>
      <c r="BW633" s="38"/>
      <c r="BX633" s="38"/>
      <c r="BY633" s="38"/>
      <c r="BZ633" s="146"/>
      <c r="CB633" s="145"/>
      <c r="CC633" s="38"/>
      <c r="CD633" s="38"/>
      <c r="CE633" s="146"/>
      <c r="CG633" s="430"/>
      <c r="CH633" s="9"/>
      <c r="CI633" s="9"/>
      <c r="CJ633" s="431"/>
    </row>
    <row r="634" spans="1:88" x14ac:dyDescent="0.35">
      <c r="A634" s="399">
        <f>COUNTIF(AT629:AT631,B634)</f>
        <v>0</v>
      </c>
      <c r="B634" s="308" t="str">
        <f>設定!$F$4</f>
        <v>MC</v>
      </c>
      <c r="C634" s="308" t="str">
        <f>IF(COUNTIF('PLAN-MC'!$AO$6:$AO$117,B634&amp;"_"&amp;A626&amp;"_"&amp;B626)&gt;0,"計画コード有",IF(COUNTIF('PLAN-MC'!$AO$6:$AO$117,B634&amp;"_"&amp;A626&amp;"_"&amp;B626)&gt;1,"ﾀﾞﾌﾞﾘ有","未反映"))</f>
        <v>未反映</v>
      </c>
      <c r="D634" s="7"/>
      <c r="E634" s="2">
        <f>E631</f>
        <v>0</v>
      </c>
      <c r="F634" s="7"/>
      <c r="G634" s="7"/>
      <c r="H634" s="27"/>
      <c r="I634" s="7"/>
      <c r="J634" s="552"/>
      <c r="K634" s="31"/>
      <c r="L634" s="31"/>
      <c r="M634" s="31"/>
      <c r="N634" s="31"/>
      <c r="O634" s="31"/>
      <c r="P634" s="31"/>
      <c r="Q634" s="31"/>
      <c r="R634" s="31"/>
      <c r="S634" s="31"/>
      <c r="T634" s="31"/>
      <c r="U634" s="31"/>
      <c r="V634" s="31"/>
      <c r="W634" s="31"/>
      <c r="X634" s="31"/>
      <c r="Y634" s="31"/>
      <c r="Z634" s="31"/>
      <c r="AA634" s="31"/>
      <c r="AB634" s="31"/>
      <c r="AC634" s="31"/>
      <c r="AD634" s="31"/>
      <c r="AE634" s="31"/>
      <c r="AF634" s="31"/>
      <c r="AG634" s="31"/>
      <c r="AH634" s="31"/>
      <c r="AI634" s="31"/>
      <c r="AJ634" s="31"/>
      <c r="AK634" s="31"/>
      <c r="AL634" s="31"/>
      <c r="AM634" s="53"/>
      <c r="AS634" s="61"/>
      <c r="AT634" s="38"/>
      <c r="AU634" s="62"/>
      <c r="AW634" s="145"/>
      <c r="AX634" s="38"/>
      <c r="AY634" s="38"/>
      <c r="AZ634" s="38"/>
      <c r="BA634" s="38"/>
      <c r="BB634" s="38"/>
      <c r="BC634" s="38"/>
      <c r="BD634" s="38"/>
      <c r="BE634" s="38"/>
      <c r="BF634" s="38"/>
      <c r="BG634" s="38"/>
      <c r="BH634" s="38"/>
      <c r="BI634" s="38"/>
      <c r="BJ634" s="38"/>
      <c r="BK634" s="38"/>
      <c r="BL634" s="38"/>
      <c r="BM634" s="38"/>
      <c r="BN634" s="38"/>
      <c r="BO634" s="38"/>
      <c r="BP634" s="38"/>
      <c r="BQ634" s="38"/>
      <c r="BR634" s="38"/>
      <c r="BS634" s="38"/>
      <c r="BT634" s="38"/>
      <c r="BU634" s="38"/>
      <c r="BV634" s="38"/>
      <c r="BW634" s="38"/>
      <c r="BX634" s="38"/>
      <c r="BY634" s="38"/>
      <c r="BZ634" s="146"/>
      <c r="CB634" s="145"/>
      <c r="CC634" s="38"/>
      <c r="CD634" s="38"/>
      <c r="CE634" s="146"/>
      <c r="CG634" s="430"/>
      <c r="CH634" s="9"/>
      <c r="CI634" s="9"/>
      <c r="CJ634" s="431"/>
    </row>
    <row r="635" spans="1:88" x14ac:dyDescent="0.35">
      <c r="A635" s="399">
        <f>COUNTIF(AT629:AT631,B635)</f>
        <v>0</v>
      </c>
      <c r="B635" s="308" t="str">
        <f>設定!$F$5</f>
        <v>溶接1</v>
      </c>
      <c r="C635" s="308" t="str">
        <f>IF(COUNTIF('PLAN-溶接1'!$AO$6:$AO$108,B635&amp;"_"&amp;A626&amp;"_"&amp;B626)&gt;0,"計画コード有",IF(COUNTIF('PLAN-溶接1'!$AO$6:$AO$108,B635&amp;"_"&amp;A626&amp;"_"&amp;B626)&gt;1,"ﾀﾞﾌﾞﾘ有","未反映"))</f>
        <v>未反映</v>
      </c>
      <c r="D635" s="22" t="s">
        <v>2133</v>
      </c>
      <c r="E635" s="2" t="str">
        <f>E629</f>
        <v>T/T</v>
      </c>
      <c r="F635" s="5"/>
      <c r="G635" s="5"/>
      <c r="H635" s="27"/>
      <c r="I635" s="5"/>
      <c r="J635" s="32">
        <f t="shared" ref="J635:J640" si="1391">SUM(K635:AM635)</f>
        <v>0</v>
      </c>
      <c r="K635" s="441">
        <f>CB635</f>
        <v>0</v>
      </c>
      <c r="L635" s="441">
        <f t="shared" ref="L635:L637" si="1392">CC635</f>
        <v>0</v>
      </c>
      <c r="M635" s="441">
        <f t="shared" ref="M635:M637" si="1393">CD635</f>
        <v>0</v>
      </c>
      <c r="N635" s="441">
        <f t="shared" ref="N635:N637" si="1394">CE635</f>
        <v>0</v>
      </c>
      <c r="O635" s="29"/>
      <c r="P635" s="29"/>
      <c r="Q635" s="29"/>
      <c r="R635" s="29"/>
      <c r="S635" s="29"/>
      <c r="T635" s="29"/>
      <c r="U635" s="29"/>
      <c r="V635" s="29"/>
      <c r="W635" s="29"/>
      <c r="X635" s="29"/>
      <c r="Y635" s="29"/>
      <c r="Z635" s="29"/>
      <c r="AA635" s="29"/>
      <c r="AB635" s="29"/>
      <c r="AC635" s="29"/>
      <c r="AD635" s="29"/>
      <c r="AE635" s="29"/>
      <c r="AF635" s="29"/>
      <c r="AG635" s="29"/>
      <c r="AH635" s="29"/>
      <c r="AI635" s="29"/>
      <c r="AJ635" s="29"/>
      <c r="AK635" s="29"/>
      <c r="AL635" s="29"/>
      <c r="AM635" s="51"/>
      <c r="AS635" s="61"/>
      <c r="AT635" s="38"/>
      <c r="AU635" s="62"/>
      <c r="AW635" s="145"/>
      <c r="AX635" s="38"/>
      <c r="AY635" s="38"/>
      <c r="AZ635" s="38"/>
      <c r="BA635" s="38"/>
      <c r="BB635" s="38"/>
      <c r="BC635" s="38"/>
      <c r="BD635" s="38"/>
      <c r="BE635" s="38"/>
      <c r="BF635" s="38"/>
      <c r="BG635" s="38"/>
      <c r="BH635" s="38"/>
      <c r="BI635" s="38"/>
      <c r="BJ635" s="38"/>
      <c r="BK635" s="38"/>
      <c r="BL635" s="38"/>
      <c r="BM635" s="38"/>
      <c r="BN635" s="38"/>
      <c r="BO635" s="38"/>
      <c r="BP635" s="38"/>
      <c r="BQ635" s="38"/>
      <c r="BR635" s="38"/>
      <c r="BS635" s="38"/>
      <c r="BT635" s="38"/>
      <c r="BU635" s="38"/>
      <c r="BV635" s="38"/>
      <c r="BW635" s="38"/>
      <c r="BX635" s="38"/>
      <c r="BY635" s="38"/>
      <c r="BZ635" s="146"/>
      <c r="CB635" s="427">
        <f t="shared" ref="CB635:CB637" si="1395">CG632+CG635</f>
        <v>0</v>
      </c>
      <c r="CC635" s="428">
        <f t="shared" ref="CC635:CC637" si="1396">CH632+CH635</f>
        <v>0</v>
      </c>
      <c r="CD635" s="428">
        <f t="shared" ref="CD635:CD637" si="1397">CI632+CI635</f>
        <v>0</v>
      </c>
      <c r="CE635" s="429">
        <f t="shared" ref="CE635:CE637" si="1398">CJ632+CJ635</f>
        <v>0</v>
      </c>
      <c r="CG635" s="430"/>
      <c r="CH635" s="9"/>
      <c r="CI635" s="9"/>
      <c r="CJ635" s="431"/>
    </row>
    <row r="636" spans="1:88" x14ac:dyDescent="0.35">
      <c r="A636" s="399">
        <f>COUNTIF(AT629:AT631,B636)</f>
        <v>0</v>
      </c>
      <c r="B636" s="308" t="str">
        <f>設定!$F$6</f>
        <v>マルチ</v>
      </c>
      <c r="C636" s="308" t="str">
        <f>IF(COUNTIF('PLAN-マルチ'!$AO$29:$AO$125,B636&amp;"_"&amp;A626&amp;"_"&amp;B626)&gt;0,"計画コード有",IF(COUNTIF('PLAN-マルチ'!$AO$29:$AO$125,B636&amp;"_"&amp;A626&amp;"_"&amp;B626)&gt;1,"ﾀﾞﾌﾞﾘ有","未反映"))</f>
        <v>未反映</v>
      </c>
      <c r="D636" s="445" t="s">
        <v>2377</v>
      </c>
      <c r="E636" s="2">
        <f>E630</f>
        <v>0</v>
      </c>
      <c r="F636" s="6"/>
      <c r="G636" s="6"/>
      <c r="H636" s="27"/>
      <c r="I636" s="6"/>
      <c r="J636" s="33">
        <f t="shared" si="1391"/>
        <v>0</v>
      </c>
      <c r="K636" s="442">
        <f t="shared" ref="K636:K637" si="1399">CB636</f>
        <v>0</v>
      </c>
      <c r="L636" s="442">
        <f t="shared" si="1392"/>
        <v>0</v>
      </c>
      <c r="M636" s="442">
        <f t="shared" si="1393"/>
        <v>0</v>
      </c>
      <c r="N636" s="442">
        <f t="shared" si="1394"/>
        <v>0</v>
      </c>
      <c r="O636" s="30"/>
      <c r="P636" s="30"/>
      <c r="Q636" s="30"/>
      <c r="R636" s="30"/>
      <c r="S636" s="30"/>
      <c r="T636" s="30"/>
      <c r="U636" s="30"/>
      <c r="V636" s="30"/>
      <c r="W636" s="30"/>
      <c r="X636" s="30"/>
      <c r="Y636" s="30"/>
      <c r="Z636" s="30"/>
      <c r="AA636" s="30"/>
      <c r="AB636" s="30"/>
      <c r="AC636" s="30"/>
      <c r="AD636" s="30"/>
      <c r="AE636" s="30"/>
      <c r="AF636" s="30"/>
      <c r="AG636" s="30"/>
      <c r="AH636" s="30"/>
      <c r="AI636" s="30"/>
      <c r="AJ636" s="30"/>
      <c r="AK636" s="30"/>
      <c r="AL636" s="30"/>
      <c r="AM636" s="52"/>
      <c r="AS636" s="61"/>
      <c r="AT636" s="38"/>
      <c r="AU636" s="62"/>
      <c r="AW636" s="145"/>
      <c r="AX636" s="38"/>
      <c r="AY636" s="38"/>
      <c r="AZ636" s="38"/>
      <c r="BA636" s="38"/>
      <c r="BB636" s="38"/>
      <c r="BC636" s="38"/>
      <c r="BD636" s="38"/>
      <c r="BE636" s="38"/>
      <c r="BF636" s="38"/>
      <c r="BG636" s="38"/>
      <c r="BH636" s="38"/>
      <c r="BI636" s="38"/>
      <c r="BJ636" s="38"/>
      <c r="BK636" s="38"/>
      <c r="BL636" s="38"/>
      <c r="BM636" s="38"/>
      <c r="BN636" s="38"/>
      <c r="BO636" s="38"/>
      <c r="BP636" s="38"/>
      <c r="BQ636" s="38"/>
      <c r="BR636" s="38"/>
      <c r="BS636" s="38"/>
      <c r="BT636" s="38"/>
      <c r="BU636" s="38"/>
      <c r="BV636" s="38"/>
      <c r="BW636" s="38"/>
      <c r="BX636" s="38"/>
      <c r="BY636" s="38"/>
      <c r="BZ636" s="146"/>
      <c r="CB636" s="427">
        <f t="shared" si="1395"/>
        <v>0</v>
      </c>
      <c r="CC636" s="428">
        <f t="shared" si="1396"/>
        <v>0</v>
      </c>
      <c r="CD636" s="428">
        <f t="shared" si="1397"/>
        <v>0</v>
      </c>
      <c r="CE636" s="429">
        <f t="shared" si="1398"/>
        <v>0</v>
      </c>
      <c r="CG636" s="430"/>
      <c r="CH636" s="9"/>
      <c r="CI636" s="9"/>
      <c r="CJ636" s="431"/>
    </row>
    <row r="637" spans="1:88" x14ac:dyDescent="0.35">
      <c r="A637" s="399">
        <f>COUNTIF(AT629:AT631,B637)</f>
        <v>0</v>
      </c>
      <c r="B637" s="308" t="str">
        <f>設定!$F$7</f>
        <v>50号機</v>
      </c>
      <c r="C637" s="308" t="str">
        <f>IF(COUNTIF('PLAN-SUB'!$AO$6:$AO$87,B637&amp;"_"&amp;A626&amp;"_"&amp;B626)&gt;0,"計画コード有",IF(COUNTIF('PLAN-SUB'!$AO$6:$AO$87,B637&amp;"_"&amp;A626&amp;"_"&amp;B626)&gt;1,"ﾀﾞﾌﾞﾘ有","未反映"))</f>
        <v>未反映</v>
      </c>
      <c r="D637" s="7"/>
      <c r="E637" s="2">
        <f>E631</f>
        <v>0</v>
      </c>
      <c r="F637" s="7"/>
      <c r="G637" s="7"/>
      <c r="H637" s="27"/>
      <c r="I637" s="7"/>
      <c r="J637" s="34">
        <f t="shared" si="1391"/>
        <v>0</v>
      </c>
      <c r="K637" s="443">
        <f t="shared" si="1399"/>
        <v>0</v>
      </c>
      <c r="L637" s="443">
        <f t="shared" si="1392"/>
        <v>0</v>
      </c>
      <c r="M637" s="443">
        <f t="shared" si="1393"/>
        <v>0</v>
      </c>
      <c r="N637" s="443">
        <f t="shared" si="1394"/>
        <v>0</v>
      </c>
      <c r="O637" s="31"/>
      <c r="P637" s="31"/>
      <c r="Q637" s="31"/>
      <c r="R637" s="31"/>
      <c r="S637" s="31"/>
      <c r="T637" s="31"/>
      <c r="U637" s="31"/>
      <c r="V637" s="31"/>
      <c r="W637" s="31"/>
      <c r="X637" s="31"/>
      <c r="Y637" s="31"/>
      <c r="Z637" s="31"/>
      <c r="AA637" s="31"/>
      <c r="AB637" s="31"/>
      <c r="AC637" s="31"/>
      <c r="AD637" s="31"/>
      <c r="AE637" s="31"/>
      <c r="AF637" s="31"/>
      <c r="AG637" s="31"/>
      <c r="AH637" s="31"/>
      <c r="AI637" s="31"/>
      <c r="AJ637" s="31"/>
      <c r="AK637" s="31"/>
      <c r="AL637" s="31"/>
      <c r="AM637" s="53"/>
      <c r="AS637" s="61"/>
      <c r="AT637" s="38"/>
      <c r="AU637" s="62"/>
      <c r="AW637" s="145"/>
      <c r="AX637" s="38"/>
      <c r="AY637" s="38"/>
      <c r="AZ637" s="38"/>
      <c r="BA637" s="38"/>
      <c r="BB637" s="38"/>
      <c r="BC637" s="38"/>
      <c r="BD637" s="38"/>
      <c r="BE637" s="38"/>
      <c r="BF637" s="38"/>
      <c r="BG637" s="38"/>
      <c r="BH637" s="38"/>
      <c r="BI637" s="38"/>
      <c r="BJ637" s="38"/>
      <c r="BK637" s="38"/>
      <c r="BL637" s="38"/>
      <c r="BM637" s="38"/>
      <c r="BN637" s="38"/>
      <c r="BO637" s="38"/>
      <c r="BP637" s="38"/>
      <c r="BQ637" s="38"/>
      <c r="BR637" s="38"/>
      <c r="BS637" s="38"/>
      <c r="BT637" s="38"/>
      <c r="BU637" s="38"/>
      <c r="BV637" s="38"/>
      <c r="BW637" s="38"/>
      <c r="BX637" s="38"/>
      <c r="BY637" s="38"/>
      <c r="BZ637" s="146"/>
      <c r="CB637" s="427">
        <f t="shared" si="1395"/>
        <v>0</v>
      </c>
      <c r="CC637" s="428">
        <f t="shared" si="1396"/>
        <v>0</v>
      </c>
      <c r="CD637" s="428">
        <f t="shared" si="1397"/>
        <v>0</v>
      </c>
      <c r="CE637" s="429">
        <f t="shared" si="1398"/>
        <v>0</v>
      </c>
      <c r="CG637" s="430"/>
      <c r="CH637" s="9"/>
      <c r="CI637" s="9"/>
      <c r="CJ637" s="431"/>
    </row>
    <row r="638" spans="1:88" x14ac:dyDescent="0.35">
      <c r="A638" s="399">
        <f>COUNTIF(AT629:AT631,B638)</f>
        <v>0</v>
      </c>
      <c r="B638" s="308" t="str">
        <f>設定!$F$8</f>
        <v>RF,S/A</v>
      </c>
      <c r="C638" s="308" t="str">
        <f>IF(COUNTIF('PLAN-SUB'!$AO$6:$AO$87,B638&amp;"_"&amp;A626&amp;"_"&amp;B626)&gt;0,"計画コード有",IF(COUNTIF('PLAN-SUB'!$AO$6:$AO$87,B638&amp;"_"&amp;A626&amp;"_"&amp;B626)&gt;1,"ﾀﾞﾌﾞﾘ有","未反映"))</f>
        <v>未反映</v>
      </c>
      <c r="D638" s="22" t="s">
        <v>2059</v>
      </c>
      <c r="E638" s="2" t="str">
        <f t="shared" ref="E638:G640" si="1400">E629</f>
        <v>T/T</v>
      </c>
      <c r="F638" s="43">
        <f t="shared" si="1400"/>
        <v>0</v>
      </c>
      <c r="G638" s="28">
        <f t="shared" si="1400"/>
        <v>180</v>
      </c>
      <c r="H638" s="5"/>
      <c r="I638" s="5"/>
      <c r="J638" s="32">
        <f t="shared" ca="1" si="1391"/>
        <v>0</v>
      </c>
      <c r="K638" s="32">
        <f ca="1">K629+K632+K635</f>
        <v>0</v>
      </c>
      <c r="L638" s="32">
        <f ca="1">L629+L632+L635</f>
        <v>0</v>
      </c>
      <c r="M638" s="32">
        <f ca="1">M629+M632+M635</f>
        <v>0</v>
      </c>
      <c r="N638" s="32">
        <f ca="1">N629+N632+N635</f>
        <v>0</v>
      </c>
      <c r="O638" s="32">
        <f t="shared" ref="O638:AM638" ca="1" si="1401">O629+O632+O635</f>
        <v>0</v>
      </c>
      <c r="P638" s="32">
        <f t="shared" ca="1" si="1401"/>
        <v>0</v>
      </c>
      <c r="Q638" s="32">
        <f t="shared" ca="1" si="1401"/>
        <v>0</v>
      </c>
      <c r="R638" s="32">
        <f t="shared" ca="1" si="1401"/>
        <v>0</v>
      </c>
      <c r="S638" s="32">
        <f t="shared" ca="1" si="1401"/>
        <v>0</v>
      </c>
      <c r="T638" s="32">
        <f t="shared" ca="1" si="1401"/>
        <v>0</v>
      </c>
      <c r="U638" s="32">
        <f t="shared" ca="1" si="1401"/>
        <v>0</v>
      </c>
      <c r="V638" s="32">
        <f t="shared" ca="1" si="1401"/>
        <v>0</v>
      </c>
      <c r="W638" s="32">
        <f t="shared" ca="1" si="1401"/>
        <v>0</v>
      </c>
      <c r="X638" s="32">
        <f t="shared" ca="1" si="1401"/>
        <v>0</v>
      </c>
      <c r="Y638" s="32">
        <f t="shared" ca="1" si="1401"/>
        <v>0</v>
      </c>
      <c r="Z638" s="32">
        <f t="shared" ca="1" si="1401"/>
        <v>0</v>
      </c>
      <c r="AA638" s="32">
        <f t="shared" ca="1" si="1401"/>
        <v>0</v>
      </c>
      <c r="AB638" s="32">
        <f t="shared" ca="1" si="1401"/>
        <v>0</v>
      </c>
      <c r="AC638" s="32">
        <f t="shared" ca="1" si="1401"/>
        <v>0</v>
      </c>
      <c r="AD638" s="32">
        <f t="shared" ca="1" si="1401"/>
        <v>0</v>
      </c>
      <c r="AE638" s="32">
        <f t="shared" ca="1" si="1401"/>
        <v>0</v>
      </c>
      <c r="AF638" s="32">
        <f t="shared" ca="1" si="1401"/>
        <v>0</v>
      </c>
      <c r="AG638" s="32">
        <f t="shared" ca="1" si="1401"/>
        <v>0</v>
      </c>
      <c r="AH638" s="32">
        <f t="shared" ca="1" si="1401"/>
        <v>0</v>
      </c>
      <c r="AI638" s="32">
        <f t="shared" ca="1" si="1401"/>
        <v>0</v>
      </c>
      <c r="AJ638" s="32">
        <f t="shared" ca="1" si="1401"/>
        <v>0</v>
      </c>
      <c r="AK638" s="32">
        <f t="shared" ca="1" si="1401"/>
        <v>0</v>
      </c>
      <c r="AL638" s="32">
        <f t="shared" ca="1" si="1401"/>
        <v>0</v>
      </c>
      <c r="AM638" s="54">
        <f t="shared" ca="1" si="1401"/>
        <v>0</v>
      </c>
      <c r="AS638" s="97" t="str">
        <f>$E638&amp;"_"&amp;$A626&amp;"_"&amp;$B626</f>
        <v>T/T_84150MLF Y100XA_CBU</v>
      </c>
      <c r="AT638" s="97" t="str">
        <f t="shared" ref="AT638" si="1402">A630</f>
        <v>84150</v>
      </c>
      <c r="AU638" s="97" t="str">
        <f>A631</f>
        <v>MLF-Y100</v>
      </c>
      <c r="AW638" s="147" t="str">
        <f>E638</f>
        <v>T/T</v>
      </c>
      <c r="AX638" s="150">
        <f t="shared" ref="AX638:BG640" ca="1" si="1403">K638*$G638</f>
        <v>0</v>
      </c>
      <c r="AY638" s="150">
        <f t="shared" ca="1" si="1403"/>
        <v>0</v>
      </c>
      <c r="AZ638" s="150">
        <f t="shared" ca="1" si="1403"/>
        <v>0</v>
      </c>
      <c r="BA638" s="150">
        <f t="shared" ca="1" si="1403"/>
        <v>0</v>
      </c>
      <c r="BB638" s="150">
        <f t="shared" ca="1" si="1403"/>
        <v>0</v>
      </c>
      <c r="BC638" s="150">
        <f t="shared" ca="1" si="1403"/>
        <v>0</v>
      </c>
      <c r="BD638" s="150">
        <f t="shared" ca="1" si="1403"/>
        <v>0</v>
      </c>
      <c r="BE638" s="150">
        <f t="shared" ca="1" si="1403"/>
        <v>0</v>
      </c>
      <c r="BF638" s="150">
        <f t="shared" ca="1" si="1403"/>
        <v>0</v>
      </c>
      <c r="BG638" s="150">
        <f t="shared" ca="1" si="1403"/>
        <v>0</v>
      </c>
      <c r="BH638" s="150">
        <f t="shared" ref="BH638:BQ640" ca="1" si="1404">U638*$G638</f>
        <v>0</v>
      </c>
      <c r="BI638" s="150">
        <f t="shared" ca="1" si="1404"/>
        <v>0</v>
      </c>
      <c r="BJ638" s="150">
        <f t="shared" ca="1" si="1404"/>
        <v>0</v>
      </c>
      <c r="BK638" s="150">
        <f t="shared" ca="1" si="1404"/>
        <v>0</v>
      </c>
      <c r="BL638" s="150">
        <f t="shared" ca="1" si="1404"/>
        <v>0</v>
      </c>
      <c r="BM638" s="150">
        <f t="shared" ca="1" si="1404"/>
        <v>0</v>
      </c>
      <c r="BN638" s="150">
        <f t="shared" ca="1" si="1404"/>
        <v>0</v>
      </c>
      <c r="BO638" s="150">
        <f t="shared" ca="1" si="1404"/>
        <v>0</v>
      </c>
      <c r="BP638" s="150">
        <f t="shared" ca="1" si="1404"/>
        <v>0</v>
      </c>
      <c r="BQ638" s="150">
        <f t="shared" ca="1" si="1404"/>
        <v>0</v>
      </c>
      <c r="BR638" s="150">
        <f t="shared" ref="BR638:BZ640" ca="1" si="1405">AE638*$G638</f>
        <v>0</v>
      </c>
      <c r="BS638" s="150">
        <f t="shared" ca="1" si="1405"/>
        <v>0</v>
      </c>
      <c r="BT638" s="150">
        <f t="shared" ca="1" si="1405"/>
        <v>0</v>
      </c>
      <c r="BU638" s="150">
        <f t="shared" ca="1" si="1405"/>
        <v>0</v>
      </c>
      <c r="BV638" s="150">
        <f t="shared" ca="1" si="1405"/>
        <v>0</v>
      </c>
      <c r="BW638" s="150">
        <f t="shared" ca="1" si="1405"/>
        <v>0</v>
      </c>
      <c r="BX638" s="150">
        <f t="shared" ca="1" si="1405"/>
        <v>0</v>
      </c>
      <c r="BY638" s="150">
        <f t="shared" ca="1" si="1405"/>
        <v>0</v>
      </c>
      <c r="BZ638" s="151">
        <f t="shared" ca="1" si="1405"/>
        <v>0</v>
      </c>
      <c r="CB638" s="145"/>
      <c r="CC638" s="38"/>
      <c r="CD638" s="38"/>
      <c r="CE638" s="146"/>
      <c r="CG638" s="433">
        <v>0</v>
      </c>
      <c r="CH638" s="434">
        <v>0</v>
      </c>
      <c r="CI638" s="434">
        <v>0</v>
      </c>
      <c r="CJ638" s="435">
        <v>0</v>
      </c>
    </row>
    <row r="639" spans="1:88" x14ac:dyDescent="0.35">
      <c r="A639" s="399">
        <f>COUNTIF(AT629:AT631,B639)</f>
        <v>1</v>
      </c>
      <c r="B639" s="308" t="str">
        <f>設定!$F$9</f>
        <v>T/T</v>
      </c>
      <c r="C639" s="308" t="str">
        <f>IF(COUNTIF('PLAN-SUB'!$AO$6:$AO$87,B639&amp;"_"&amp;A626&amp;"_"&amp;B626)&gt;0,"計画コード有",IF(COUNTIF('PLAN-SUB'!$AO$6:$AO$87,B639&amp;"_"&amp;A626&amp;"_"&amp;B626)&gt;1,"ﾀﾞﾌﾞﾘ有","未反映"))</f>
        <v>計画コード有</v>
      </c>
      <c r="D639" s="6"/>
      <c r="E639" s="2">
        <f t="shared" si="1400"/>
        <v>0</v>
      </c>
      <c r="F639" s="43">
        <f t="shared" si="1400"/>
        <v>0</v>
      </c>
      <c r="G639" s="28">
        <f t="shared" si="1400"/>
        <v>0</v>
      </c>
      <c r="H639" s="6"/>
      <c r="I639" s="6"/>
      <c r="J639" s="33">
        <f t="shared" ca="1" si="1391"/>
        <v>0</v>
      </c>
      <c r="K639" s="33">
        <f t="shared" ref="K639:AM639" ca="1" si="1406">K630+K633+K636</f>
        <v>0</v>
      </c>
      <c r="L639" s="33">
        <f t="shared" ca="1" si="1406"/>
        <v>0</v>
      </c>
      <c r="M639" s="33">
        <f t="shared" ca="1" si="1406"/>
        <v>0</v>
      </c>
      <c r="N639" s="33">
        <f t="shared" ca="1" si="1406"/>
        <v>0</v>
      </c>
      <c r="O639" s="33">
        <f t="shared" ca="1" si="1406"/>
        <v>0</v>
      </c>
      <c r="P639" s="33">
        <f t="shared" ca="1" si="1406"/>
        <v>0</v>
      </c>
      <c r="Q639" s="33">
        <f t="shared" ca="1" si="1406"/>
        <v>0</v>
      </c>
      <c r="R639" s="33">
        <f t="shared" ca="1" si="1406"/>
        <v>0</v>
      </c>
      <c r="S639" s="33">
        <f t="shared" ca="1" si="1406"/>
        <v>0</v>
      </c>
      <c r="T639" s="33">
        <f t="shared" ca="1" si="1406"/>
        <v>0</v>
      </c>
      <c r="U639" s="33">
        <f t="shared" ca="1" si="1406"/>
        <v>0</v>
      </c>
      <c r="V639" s="33">
        <f t="shared" ca="1" si="1406"/>
        <v>0</v>
      </c>
      <c r="W639" s="33">
        <f t="shared" ca="1" si="1406"/>
        <v>0</v>
      </c>
      <c r="X639" s="33">
        <f t="shared" ca="1" si="1406"/>
        <v>0</v>
      </c>
      <c r="Y639" s="33">
        <f t="shared" ca="1" si="1406"/>
        <v>0</v>
      </c>
      <c r="Z639" s="33">
        <f t="shared" ca="1" si="1406"/>
        <v>0</v>
      </c>
      <c r="AA639" s="33">
        <f t="shared" ca="1" si="1406"/>
        <v>0</v>
      </c>
      <c r="AB639" s="33">
        <f t="shared" ca="1" si="1406"/>
        <v>0</v>
      </c>
      <c r="AC639" s="33">
        <f t="shared" ca="1" si="1406"/>
        <v>0</v>
      </c>
      <c r="AD639" s="33">
        <f t="shared" ca="1" si="1406"/>
        <v>0</v>
      </c>
      <c r="AE639" s="33">
        <f t="shared" ca="1" si="1406"/>
        <v>0</v>
      </c>
      <c r="AF639" s="33">
        <f t="shared" ca="1" si="1406"/>
        <v>0</v>
      </c>
      <c r="AG639" s="33">
        <f t="shared" ca="1" si="1406"/>
        <v>0</v>
      </c>
      <c r="AH639" s="33">
        <f t="shared" ca="1" si="1406"/>
        <v>0</v>
      </c>
      <c r="AI639" s="33">
        <f t="shared" ca="1" si="1406"/>
        <v>0</v>
      </c>
      <c r="AJ639" s="33">
        <f t="shared" ca="1" si="1406"/>
        <v>0</v>
      </c>
      <c r="AK639" s="33">
        <f t="shared" ca="1" si="1406"/>
        <v>0</v>
      </c>
      <c r="AL639" s="33">
        <f t="shared" ca="1" si="1406"/>
        <v>0</v>
      </c>
      <c r="AM639" s="55">
        <f t="shared" ca="1" si="1406"/>
        <v>0</v>
      </c>
      <c r="AS639" s="98" t="str">
        <f>$E639&amp;"_"&amp;$A626&amp;"_"&amp;$B626</f>
        <v>0_84150MLF Y100XA_CBU</v>
      </c>
      <c r="AT639" s="98" t="str">
        <f t="shared" ref="AT639" si="1407">A630</f>
        <v>84150</v>
      </c>
      <c r="AU639" s="98" t="str">
        <f>A631</f>
        <v>MLF-Y100</v>
      </c>
      <c r="AW639" s="148">
        <f>E639</f>
        <v>0</v>
      </c>
      <c r="AX639" s="152">
        <f t="shared" ca="1" si="1403"/>
        <v>0</v>
      </c>
      <c r="AY639" s="152">
        <f t="shared" ca="1" si="1403"/>
        <v>0</v>
      </c>
      <c r="AZ639" s="152">
        <f t="shared" ca="1" si="1403"/>
        <v>0</v>
      </c>
      <c r="BA639" s="152">
        <f t="shared" ca="1" si="1403"/>
        <v>0</v>
      </c>
      <c r="BB639" s="152">
        <f t="shared" ca="1" si="1403"/>
        <v>0</v>
      </c>
      <c r="BC639" s="152">
        <f t="shared" ca="1" si="1403"/>
        <v>0</v>
      </c>
      <c r="BD639" s="152">
        <f t="shared" ca="1" si="1403"/>
        <v>0</v>
      </c>
      <c r="BE639" s="152">
        <f t="shared" ca="1" si="1403"/>
        <v>0</v>
      </c>
      <c r="BF639" s="152">
        <f t="shared" ca="1" si="1403"/>
        <v>0</v>
      </c>
      <c r="BG639" s="152">
        <f t="shared" ca="1" si="1403"/>
        <v>0</v>
      </c>
      <c r="BH639" s="152">
        <f t="shared" ca="1" si="1404"/>
        <v>0</v>
      </c>
      <c r="BI639" s="152">
        <f t="shared" ca="1" si="1404"/>
        <v>0</v>
      </c>
      <c r="BJ639" s="152">
        <f t="shared" ca="1" si="1404"/>
        <v>0</v>
      </c>
      <c r="BK639" s="152">
        <f t="shared" ca="1" si="1404"/>
        <v>0</v>
      </c>
      <c r="BL639" s="152">
        <f t="shared" ca="1" si="1404"/>
        <v>0</v>
      </c>
      <c r="BM639" s="152">
        <f t="shared" ca="1" si="1404"/>
        <v>0</v>
      </c>
      <c r="BN639" s="152">
        <f t="shared" ca="1" si="1404"/>
        <v>0</v>
      </c>
      <c r="BO639" s="152">
        <f t="shared" ca="1" si="1404"/>
        <v>0</v>
      </c>
      <c r="BP639" s="152">
        <f t="shared" ca="1" si="1404"/>
        <v>0</v>
      </c>
      <c r="BQ639" s="152">
        <f t="shared" ca="1" si="1404"/>
        <v>0</v>
      </c>
      <c r="BR639" s="152">
        <f t="shared" ca="1" si="1405"/>
        <v>0</v>
      </c>
      <c r="BS639" s="152">
        <f t="shared" ca="1" si="1405"/>
        <v>0</v>
      </c>
      <c r="BT639" s="152">
        <f t="shared" ca="1" si="1405"/>
        <v>0</v>
      </c>
      <c r="BU639" s="152">
        <f t="shared" ca="1" si="1405"/>
        <v>0</v>
      </c>
      <c r="BV639" s="152">
        <f t="shared" ca="1" si="1405"/>
        <v>0</v>
      </c>
      <c r="BW639" s="152">
        <f t="shared" ca="1" si="1405"/>
        <v>0</v>
      </c>
      <c r="BX639" s="152">
        <f t="shared" ca="1" si="1405"/>
        <v>0</v>
      </c>
      <c r="BY639" s="152">
        <f t="shared" ca="1" si="1405"/>
        <v>0</v>
      </c>
      <c r="BZ639" s="153">
        <f t="shared" ca="1" si="1405"/>
        <v>0</v>
      </c>
      <c r="CB639" s="145"/>
      <c r="CC639" s="38"/>
      <c r="CD639" s="38"/>
      <c r="CE639" s="146"/>
      <c r="CG639" s="433">
        <v>0</v>
      </c>
      <c r="CH639" s="434">
        <v>0</v>
      </c>
      <c r="CI639" s="434">
        <v>0</v>
      </c>
      <c r="CJ639" s="435">
        <v>0</v>
      </c>
    </row>
    <row r="640" spans="1:88" ht="15.5" thickBot="1" x14ac:dyDescent="0.4">
      <c r="A640" s="399">
        <f>COUNTIF(AT629:AT631,B640)</f>
        <v>0</v>
      </c>
      <c r="B640" s="309">
        <f>設定!$F$10</f>
        <v>0</v>
      </c>
      <c r="C640" s="309"/>
      <c r="D640" s="56"/>
      <c r="E640" s="2">
        <f t="shared" si="1400"/>
        <v>0</v>
      </c>
      <c r="F640" s="57">
        <f t="shared" si="1400"/>
        <v>0</v>
      </c>
      <c r="G640" s="58">
        <f t="shared" si="1400"/>
        <v>0</v>
      </c>
      <c r="H640" s="56"/>
      <c r="I640" s="56"/>
      <c r="J640" s="59">
        <f t="shared" ca="1" si="1391"/>
        <v>0</v>
      </c>
      <c r="K640" s="59">
        <f t="shared" ref="K640:AM640" ca="1" si="1408">K631+K634+K637</f>
        <v>0</v>
      </c>
      <c r="L640" s="59">
        <f t="shared" ca="1" si="1408"/>
        <v>0</v>
      </c>
      <c r="M640" s="59">
        <f t="shared" ca="1" si="1408"/>
        <v>0</v>
      </c>
      <c r="N640" s="59">
        <f t="shared" ca="1" si="1408"/>
        <v>0</v>
      </c>
      <c r="O640" s="59">
        <f t="shared" ca="1" si="1408"/>
        <v>0</v>
      </c>
      <c r="P640" s="59">
        <f t="shared" ca="1" si="1408"/>
        <v>0</v>
      </c>
      <c r="Q640" s="59">
        <f t="shared" ca="1" si="1408"/>
        <v>0</v>
      </c>
      <c r="R640" s="59">
        <f t="shared" ca="1" si="1408"/>
        <v>0</v>
      </c>
      <c r="S640" s="59">
        <f t="shared" ca="1" si="1408"/>
        <v>0</v>
      </c>
      <c r="T640" s="59">
        <f t="shared" ca="1" si="1408"/>
        <v>0</v>
      </c>
      <c r="U640" s="59">
        <f t="shared" ca="1" si="1408"/>
        <v>0</v>
      </c>
      <c r="V640" s="59">
        <f t="shared" ca="1" si="1408"/>
        <v>0</v>
      </c>
      <c r="W640" s="59">
        <f t="shared" ca="1" si="1408"/>
        <v>0</v>
      </c>
      <c r="X640" s="59">
        <f t="shared" ca="1" si="1408"/>
        <v>0</v>
      </c>
      <c r="Y640" s="59">
        <f t="shared" ca="1" si="1408"/>
        <v>0</v>
      </c>
      <c r="Z640" s="59">
        <f t="shared" ca="1" si="1408"/>
        <v>0</v>
      </c>
      <c r="AA640" s="59">
        <f t="shared" ca="1" si="1408"/>
        <v>0</v>
      </c>
      <c r="AB640" s="59">
        <f t="shared" ca="1" si="1408"/>
        <v>0</v>
      </c>
      <c r="AC640" s="59">
        <f t="shared" ca="1" si="1408"/>
        <v>0</v>
      </c>
      <c r="AD640" s="59">
        <f t="shared" ca="1" si="1408"/>
        <v>0</v>
      </c>
      <c r="AE640" s="59">
        <f t="shared" ca="1" si="1408"/>
        <v>0</v>
      </c>
      <c r="AF640" s="59">
        <f t="shared" ca="1" si="1408"/>
        <v>0</v>
      </c>
      <c r="AG640" s="59">
        <f t="shared" ca="1" si="1408"/>
        <v>0</v>
      </c>
      <c r="AH640" s="59">
        <f t="shared" ca="1" si="1408"/>
        <v>0</v>
      </c>
      <c r="AI640" s="59">
        <f t="shared" ca="1" si="1408"/>
        <v>0</v>
      </c>
      <c r="AJ640" s="59">
        <f t="shared" ca="1" si="1408"/>
        <v>0</v>
      </c>
      <c r="AK640" s="59">
        <f t="shared" ca="1" si="1408"/>
        <v>0</v>
      </c>
      <c r="AL640" s="59">
        <f t="shared" ca="1" si="1408"/>
        <v>0</v>
      </c>
      <c r="AM640" s="60">
        <f t="shared" ca="1" si="1408"/>
        <v>0</v>
      </c>
      <c r="AS640" s="99" t="str">
        <f>$E640&amp;"_"&amp;$A626&amp;"_"&amp;$B626</f>
        <v>0_84150MLF Y100XA_CBU</v>
      </c>
      <c r="AT640" s="99" t="str">
        <f t="shared" ref="AT640" si="1409">A630</f>
        <v>84150</v>
      </c>
      <c r="AU640" s="99" t="str">
        <f>A631</f>
        <v>MLF-Y100</v>
      </c>
      <c r="AW640" s="149">
        <f>E640</f>
        <v>0</v>
      </c>
      <c r="AX640" s="154">
        <f t="shared" ca="1" si="1403"/>
        <v>0</v>
      </c>
      <c r="AY640" s="154">
        <f t="shared" ca="1" si="1403"/>
        <v>0</v>
      </c>
      <c r="AZ640" s="154">
        <f t="shared" ca="1" si="1403"/>
        <v>0</v>
      </c>
      <c r="BA640" s="154">
        <f t="shared" ca="1" si="1403"/>
        <v>0</v>
      </c>
      <c r="BB640" s="154">
        <f t="shared" ca="1" si="1403"/>
        <v>0</v>
      </c>
      <c r="BC640" s="154">
        <f t="shared" ca="1" si="1403"/>
        <v>0</v>
      </c>
      <c r="BD640" s="154">
        <f t="shared" ca="1" si="1403"/>
        <v>0</v>
      </c>
      <c r="BE640" s="154">
        <f t="shared" ca="1" si="1403"/>
        <v>0</v>
      </c>
      <c r="BF640" s="154">
        <f t="shared" ca="1" si="1403"/>
        <v>0</v>
      </c>
      <c r="BG640" s="154">
        <f t="shared" ca="1" si="1403"/>
        <v>0</v>
      </c>
      <c r="BH640" s="154">
        <f t="shared" ca="1" si="1404"/>
        <v>0</v>
      </c>
      <c r="BI640" s="154">
        <f t="shared" ca="1" si="1404"/>
        <v>0</v>
      </c>
      <c r="BJ640" s="154">
        <f t="shared" ca="1" si="1404"/>
        <v>0</v>
      </c>
      <c r="BK640" s="154">
        <f t="shared" ca="1" si="1404"/>
        <v>0</v>
      </c>
      <c r="BL640" s="154">
        <f t="shared" ca="1" si="1404"/>
        <v>0</v>
      </c>
      <c r="BM640" s="154">
        <f t="shared" ca="1" si="1404"/>
        <v>0</v>
      </c>
      <c r="BN640" s="154">
        <f t="shared" ca="1" si="1404"/>
        <v>0</v>
      </c>
      <c r="BO640" s="154">
        <f t="shared" ca="1" si="1404"/>
        <v>0</v>
      </c>
      <c r="BP640" s="154">
        <f t="shared" ca="1" si="1404"/>
        <v>0</v>
      </c>
      <c r="BQ640" s="154">
        <f t="shared" ca="1" si="1404"/>
        <v>0</v>
      </c>
      <c r="BR640" s="154">
        <f t="shared" ca="1" si="1405"/>
        <v>0</v>
      </c>
      <c r="BS640" s="154">
        <f t="shared" ca="1" si="1405"/>
        <v>0</v>
      </c>
      <c r="BT640" s="154">
        <f t="shared" ca="1" si="1405"/>
        <v>0</v>
      </c>
      <c r="BU640" s="154">
        <f t="shared" ca="1" si="1405"/>
        <v>0</v>
      </c>
      <c r="BV640" s="154">
        <f t="shared" ca="1" si="1405"/>
        <v>0</v>
      </c>
      <c r="BW640" s="154">
        <f t="shared" ca="1" si="1405"/>
        <v>0</v>
      </c>
      <c r="BX640" s="154">
        <f t="shared" ca="1" si="1405"/>
        <v>0</v>
      </c>
      <c r="BY640" s="154">
        <f t="shared" ca="1" si="1405"/>
        <v>0</v>
      </c>
      <c r="BZ640" s="155">
        <f t="shared" ca="1" si="1405"/>
        <v>0</v>
      </c>
      <c r="CB640" s="422"/>
      <c r="CC640" s="423"/>
      <c r="CD640" s="423"/>
      <c r="CE640" s="424"/>
      <c r="CG640" s="436">
        <v>0</v>
      </c>
      <c r="CH640" s="437">
        <v>0</v>
      </c>
      <c r="CI640" s="437">
        <v>0</v>
      </c>
      <c r="CJ640" s="438">
        <v>0</v>
      </c>
    </row>
    <row r="641" spans="1:88" x14ac:dyDescent="0.35">
      <c r="A641" s="46" t="s">
        <v>198</v>
      </c>
      <c r="B641" s="47" t="s">
        <v>2081</v>
      </c>
      <c r="C641" s="101"/>
      <c r="D641" s="128"/>
      <c r="E641" s="129"/>
      <c r="F641" s="129" t="s">
        <v>2130</v>
      </c>
      <c r="G641" s="130" t="str">
        <f>IF($B641="CKD","CKD",_xlfn.XLOOKUP($A641,AF所要量!$AF$4:$AF$1001,AF所要量!$AG$4:$AG$1001,"",,))</f>
        <v/>
      </c>
      <c r="H641" s="131"/>
      <c r="I641" s="132">
        <f>SUM(K641:N641)</f>
        <v>0</v>
      </c>
      <c r="J641" s="132">
        <f>SUM(O641:AM641)</f>
        <v>0</v>
      </c>
      <c r="K641" s="439">
        <f>CB641</f>
        <v>0</v>
      </c>
      <c r="L641" s="439">
        <f t="shared" ref="L641:L642" si="1410">CC641</f>
        <v>0</v>
      </c>
      <c r="M641" s="439">
        <f t="shared" ref="M641:M642" si="1411">CD641</f>
        <v>0</v>
      </c>
      <c r="N641" s="439">
        <f t="shared" ref="N641:N642" si="1412">CE641</f>
        <v>0</v>
      </c>
      <c r="O641" s="132">
        <f>SUMIF(AF所要量!$AK$4:$AK$1001,$AS641,AF所要量!E$4:E$1001)</f>
        <v>0</v>
      </c>
      <c r="P641" s="132">
        <f>SUMIF(AF所要量!$AK$4:$AK$1001,$AS641,AF所要量!F$4:F$1001)</f>
        <v>0</v>
      </c>
      <c r="Q641" s="132">
        <f>SUMIF(AF所要量!$AK$4:$AK$1001,$AS641,AF所要量!G$4:G$1001)</f>
        <v>0</v>
      </c>
      <c r="R641" s="132">
        <f>SUMIF(AF所要量!$AK$4:$AK$1001,$AS641,AF所要量!H$4:H$1001)</f>
        <v>0</v>
      </c>
      <c r="S641" s="132">
        <f>SUMIF(AF所要量!$AK$4:$AK$1001,$AS641,AF所要量!I$4:I$1001)</f>
        <v>0</v>
      </c>
      <c r="T641" s="132">
        <f>SUMIF(AF所要量!$AK$4:$AK$1001,$AS641,AF所要量!J$4:J$1001)</f>
        <v>0</v>
      </c>
      <c r="U641" s="132">
        <f>SUMIF(AF所要量!$AK$4:$AK$1001,$AS641,AF所要量!K$4:K$1001)</f>
        <v>0</v>
      </c>
      <c r="V641" s="132">
        <f>SUMIF(AF所要量!$AK$4:$AK$1001,$AS641,AF所要量!L$4:L$1001)</f>
        <v>0</v>
      </c>
      <c r="W641" s="132">
        <f>SUMIF(AF所要量!$AK$4:$AK$1001,$AS641,AF所要量!M$4:M$1001)</f>
        <v>0</v>
      </c>
      <c r="X641" s="132">
        <f>SUMIF(AF所要量!$AK$4:$AK$1001,$AS641,AF所要量!N$4:N$1001)</f>
        <v>0</v>
      </c>
      <c r="Y641" s="132">
        <f>SUMIF(AF所要量!$AK$4:$AK$1001,$AS641,AF所要量!O$4:O$1001)</f>
        <v>0</v>
      </c>
      <c r="Z641" s="132">
        <f>SUMIF(AF所要量!$AK$4:$AK$1001,$AS641,AF所要量!P$4:P$1001)</f>
        <v>0</v>
      </c>
      <c r="AA641" s="132">
        <f>SUMIF(AF所要量!$AK$4:$AK$1001,$AS641,AF所要量!Q$4:Q$1001)</f>
        <v>0</v>
      </c>
      <c r="AB641" s="132">
        <f>SUMIF(AF所要量!$AK$4:$AK$1001,$AS641,AF所要量!R$4:R$1001)</f>
        <v>0</v>
      </c>
      <c r="AC641" s="132">
        <f>SUMIF(AF所要量!$AK$4:$AK$1001,$AS641,AF所要量!S$4:S$1001)</f>
        <v>0</v>
      </c>
      <c r="AD641" s="132">
        <f>SUMIF(AF所要量!$AK$4:$AK$1001,$AS641,AF所要量!T$4:T$1001)</f>
        <v>0</v>
      </c>
      <c r="AE641" s="132">
        <f>SUMIF(AF所要量!$AK$4:$AK$1001,$AS641,AF所要量!U$4:U$1001)</f>
        <v>0</v>
      </c>
      <c r="AF641" s="132">
        <f>SUMIF(AF所要量!$AK$4:$AK$1001,$AS641,AF所要量!V$4:V$1001)</f>
        <v>0</v>
      </c>
      <c r="AG641" s="132">
        <f>SUMIF(AF所要量!$AK$4:$AK$1001,$AS641,AF所要量!W$4:W$1001)</f>
        <v>0</v>
      </c>
      <c r="AH641" s="132">
        <f>SUMIF(AF所要量!$AK$4:$AK$1001,$AS641,AF所要量!X$4:X$1001)</f>
        <v>0</v>
      </c>
      <c r="AI641" s="132">
        <f>SUMIF(AF所要量!$AK$4:$AK$1001,$AS641,AF所要量!Y$4:Y$1001)</f>
        <v>0</v>
      </c>
      <c r="AJ641" s="132">
        <f>SUMIF(AF所要量!$AK$4:$AK$1001,$AS641,AF所要量!Z$4:Z$1001)</f>
        <v>0</v>
      </c>
      <c r="AK641" s="132">
        <f>SUMIF(AF所要量!$AK$4:$AK$1001,$AS641,AF所要量!AA$4:AA$1001)</f>
        <v>0</v>
      </c>
      <c r="AL641" s="132">
        <f>SUMIF(AF所要量!$AK$4:$AK$1001,$AS641,AF所要量!AB$4:AB$1001)</f>
        <v>0</v>
      </c>
      <c r="AM641" s="133">
        <f>SUMIF(AF所要量!$AK$4:$AK$1001,$AS641,AF所要量!AC$4:AC$1001)</f>
        <v>0</v>
      </c>
      <c r="AS641" s="2" t="str">
        <f>$A641&amp;"_"&amp;$B641</f>
        <v>84250MLF Y000XA_CBU</v>
      </c>
      <c r="AT641" s="96"/>
      <c r="AU641" s="63"/>
      <c r="AW641" s="142"/>
      <c r="AX641" s="143"/>
      <c r="AY641" s="143"/>
      <c r="AZ641" s="143"/>
      <c r="BA641" s="143"/>
      <c r="BB641" s="143"/>
      <c r="BC641" s="143"/>
      <c r="BD641" s="143"/>
      <c r="BE641" s="143"/>
      <c r="BF641" s="143"/>
      <c r="BG641" s="143"/>
      <c r="BH641" s="143"/>
      <c r="BI641" s="143"/>
      <c r="BJ641" s="143"/>
      <c r="BK641" s="143"/>
      <c r="BL641" s="143"/>
      <c r="BM641" s="143"/>
      <c r="BN641" s="143"/>
      <c r="BO641" s="143"/>
      <c r="BP641" s="143"/>
      <c r="BQ641" s="143"/>
      <c r="BR641" s="143"/>
      <c r="BS641" s="143"/>
      <c r="BT641" s="143"/>
      <c r="BU641" s="143"/>
      <c r="BV641" s="143"/>
      <c r="BW641" s="143"/>
      <c r="BX641" s="143"/>
      <c r="BY641" s="143"/>
      <c r="BZ641" s="144"/>
      <c r="CB641" s="425">
        <f t="shared" ref="CB641:CB642" si="1413">CG641</f>
        <v>0</v>
      </c>
      <c r="CC641" s="271">
        <f t="shared" ref="CC641:CC642" si="1414">CH641</f>
        <v>0</v>
      </c>
      <c r="CD641" s="271">
        <f t="shared" ref="CD641:CD642" si="1415">CI641</f>
        <v>0</v>
      </c>
      <c r="CE641" s="272">
        <f t="shared" ref="CE641:CE642" si="1416">CJ641</f>
        <v>0</v>
      </c>
      <c r="CG641" s="418">
        <v>0</v>
      </c>
      <c r="CH641" s="416">
        <v>0</v>
      </c>
      <c r="CI641" s="416">
        <v>0</v>
      </c>
      <c r="CJ641" s="419">
        <v>0</v>
      </c>
    </row>
    <row r="642" spans="1:88" x14ac:dyDescent="0.35">
      <c r="A642" s="119"/>
      <c r="B642" s="6"/>
      <c r="C642" s="120"/>
      <c r="D642" s="134"/>
      <c r="E642" s="135"/>
      <c r="F642" s="135"/>
      <c r="G642" s="136" t="str">
        <f>IF(B641="CKD","","SP")</f>
        <v>SP</v>
      </c>
      <c r="H642" s="137"/>
      <c r="I642" s="138">
        <f>SUM(K642:N642)</f>
        <v>0</v>
      </c>
      <c r="J642" s="138">
        <f>SUM(O642:AM642)</f>
        <v>0</v>
      </c>
      <c r="K642" s="440">
        <f t="shared" ref="K642" si="1417">CB642</f>
        <v>0</v>
      </c>
      <c r="L642" s="440">
        <f t="shared" si="1410"/>
        <v>0</v>
      </c>
      <c r="M642" s="440">
        <f t="shared" si="1411"/>
        <v>0</v>
      </c>
      <c r="N642" s="440">
        <f t="shared" si="1412"/>
        <v>0</v>
      </c>
      <c r="O642" s="138">
        <f>SUMIF(SP所要量!$AU$4:$AU$1001,$AS642,SP所要量!O$4:O$1001)</f>
        <v>0</v>
      </c>
      <c r="P642" s="138">
        <f>SUMIF(SP所要量!$AU$4:$AU$1001,$AS642,SP所要量!P$4:P$1001)</f>
        <v>0</v>
      </c>
      <c r="Q642" s="138">
        <f>SUMIF(SP所要量!$AU$4:$AU$1001,$AS642,SP所要量!Q$4:Q$1001)</f>
        <v>0</v>
      </c>
      <c r="R642" s="138">
        <f>SUMIF(SP所要量!$AU$4:$AU$1001,$AS642,SP所要量!R$4:R$1001)</f>
        <v>0</v>
      </c>
      <c r="S642" s="138">
        <f>SUMIF(SP所要量!$AU$4:$AU$1001,$AS642,SP所要量!S$4:S$1001)</f>
        <v>0</v>
      </c>
      <c r="T642" s="138">
        <f>SUMIF(SP所要量!$AU$4:$AU$1001,$AS642,SP所要量!T$4:T$1001)</f>
        <v>0</v>
      </c>
      <c r="U642" s="138">
        <f>SUMIF(SP所要量!$AU$4:$AU$1001,$AS642,SP所要量!U$4:U$1001)</f>
        <v>0</v>
      </c>
      <c r="V642" s="138">
        <f>SUMIF(SP所要量!$AU$4:$AU$1001,$AS642,SP所要量!V$4:V$1001)</f>
        <v>0</v>
      </c>
      <c r="W642" s="138">
        <f>SUMIF(SP所要量!$AU$4:$AU$1001,$AS642,SP所要量!W$4:W$1001)</f>
        <v>0</v>
      </c>
      <c r="X642" s="138">
        <f>SUMIF(SP所要量!$AU$4:$AU$1001,$AS642,SP所要量!X$4:X$1001)</f>
        <v>0</v>
      </c>
      <c r="Y642" s="138">
        <f>SUMIF(SP所要量!$AU$4:$AU$1001,$AS642,SP所要量!Y$4:Y$1001)</f>
        <v>0</v>
      </c>
      <c r="Z642" s="138">
        <f>SUMIF(SP所要量!$AU$4:$AU$1001,$AS642,SP所要量!Z$4:Z$1001)</f>
        <v>0</v>
      </c>
      <c r="AA642" s="138">
        <f>SUMIF(SP所要量!$AU$4:$AU$1001,$AS642,SP所要量!AA$4:AA$1001)</f>
        <v>0</v>
      </c>
      <c r="AB642" s="138">
        <f>SUMIF(SP所要量!$AU$4:$AU$1001,$AS642,SP所要量!AB$4:AB$1001)</f>
        <v>0</v>
      </c>
      <c r="AC642" s="138">
        <f>SUMIF(SP所要量!$AU$4:$AU$1001,$AS642,SP所要量!AC$4:AC$1001)</f>
        <v>0</v>
      </c>
      <c r="AD642" s="138">
        <f>SUMIF(SP所要量!$AU$4:$AU$1001,$AS642,SP所要量!AD$4:AD$1001)</f>
        <v>0</v>
      </c>
      <c r="AE642" s="138">
        <f>SUMIF(SP所要量!$AU$4:$AU$1001,$AS642,SP所要量!AE$4:AE$1001)</f>
        <v>0</v>
      </c>
      <c r="AF642" s="138">
        <f>SUMIF(SP所要量!$AU$4:$AU$1001,$AS642,SP所要量!AF$4:AF$1001)</f>
        <v>0</v>
      </c>
      <c r="AG642" s="138">
        <f>SUMIF(SP所要量!$AU$4:$AU$1001,$AS642,SP所要量!AG$4:AG$1001)</f>
        <v>0</v>
      </c>
      <c r="AH642" s="138">
        <f>SUMIF(SP所要量!$AU$4:$AU$1001,$AS642,SP所要量!AH$4:AH$1001)</f>
        <v>0</v>
      </c>
      <c r="AI642" s="138">
        <f>SUMIF(SP所要量!$AU$4:$AU$1001,$AS642,SP所要量!AI$4:AI$1001)</f>
        <v>0</v>
      </c>
      <c r="AJ642" s="138">
        <f>SUMIF(SP所要量!$AU$4:$AU$1001,$AS642,SP所要量!AJ$4:AJ$1001)</f>
        <v>0</v>
      </c>
      <c r="AK642" s="138">
        <f>SUMIF(SP所要量!$AU$4:$AU$1001,$AS642,SP所要量!AK$4:AK$1001)</f>
        <v>0</v>
      </c>
      <c r="AL642" s="138">
        <f>SUMIF(SP所要量!$AU$4:$AU$1001,$AS642,SP所要量!AL$4:AL$1001)</f>
        <v>0</v>
      </c>
      <c r="AM642" s="139">
        <f>SUMIF(SP所要量!$AU$4:$AU$1001,$AS642,SP所要量!AM$4:AM$1001)</f>
        <v>0</v>
      </c>
      <c r="AS642" s="2" t="str">
        <f>IF($B641="CKD",0,$A641&amp;"_"&amp;"SP")</f>
        <v>84250MLF Y000XA_SP</v>
      </c>
      <c r="AT642" s="38"/>
      <c r="AU642" s="62"/>
      <c r="AW642" s="145"/>
      <c r="AX642" s="38"/>
      <c r="AY642" s="38"/>
      <c r="AZ642" s="38"/>
      <c r="BA642" s="38"/>
      <c r="BB642" s="38"/>
      <c r="BC642" s="38"/>
      <c r="BD642" s="38"/>
      <c r="BE642" s="38"/>
      <c r="BF642" s="38"/>
      <c r="BG642" s="38"/>
      <c r="BH642" s="38"/>
      <c r="BI642" s="38"/>
      <c r="BJ642" s="38"/>
      <c r="BK642" s="38"/>
      <c r="BL642" s="38"/>
      <c r="BM642" s="38"/>
      <c r="BN642" s="38"/>
      <c r="BO642" s="38"/>
      <c r="BP642" s="38"/>
      <c r="BQ642" s="38"/>
      <c r="BR642" s="38"/>
      <c r="BS642" s="38"/>
      <c r="BT642" s="38"/>
      <c r="BU642" s="38"/>
      <c r="BV642" s="38"/>
      <c r="BW642" s="38"/>
      <c r="BX642" s="38"/>
      <c r="BY642" s="38"/>
      <c r="BZ642" s="146"/>
      <c r="CB642" s="426">
        <f t="shared" si="1413"/>
        <v>0</v>
      </c>
      <c r="CC642" s="273">
        <f t="shared" si="1414"/>
        <v>0</v>
      </c>
      <c r="CD642" s="273">
        <f t="shared" si="1415"/>
        <v>0</v>
      </c>
      <c r="CE642" s="274">
        <f t="shared" si="1416"/>
        <v>0</v>
      </c>
      <c r="CG642" s="420">
        <v>0</v>
      </c>
      <c r="CH642" s="417">
        <v>0</v>
      </c>
      <c r="CI642" s="417">
        <v>0</v>
      </c>
      <c r="CJ642" s="421">
        <v>0</v>
      </c>
    </row>
    <row r="643" spans="1:88" x14ac:dyDescent="0.35">
      <c r="A643" s="119"/>
      <c r="B643" s="6"/>
      <c r="C643" s="120"/>
      <c r="D643" s="121"/>
      <c r="E643" s="115"/>
      <c r="F643" s="115"/>
      <c r="G643" s="116" t="s">
        <v>2131</v>
      </c>
      <c r="H643" s="117"/>
      <c r="I643" s="113">
        <f>SUM(K643:N643)</f>
        <v>0</v>
      </c>
      <c r="J643" s="126">
        <f>SUM(O643:AM643)</f>
        <v>0</v>
      </c>
      <c r="K643" s="113">
        <f>SUM(K641:K642)</f>
        <v>0</v>
      </c>
      <c r="L643" s="113">
        <f t="shared" ref="L643:AM643" si="1418">SUM(L641:L642)</f>
        <v>0</v>
      </c>
      <c r="M643" s="113">
        <f t="shared" si="1418"/>
        <v>0</v>
      </c>
      <c r="N643" s="113">
        <f t="shared" si="1418"/>
        <v>0</v>
      </c>
      <c r="O643" s="122">
        <f t="shared" si="1418"/>
        <v>0</v>
      </c>
      <c r="P643" s="113">
        <f t="shared" si="1418"/>
        <v>0</v>
      </c>
      <c r="Q643" s="113">
        <f t="shared" si="1418"/>
        <v>0</v>
      </c>
      <c r="R643" s="113">
        <f t="shared" si="1418"/>
        <v>0</v>
      </c>
      <c r="S643" s="113">
        <f t="shared" si="1418"/>
        <v>0</v>
      </c>
      <c r="T643" s="113">
        <f t="shared" si="1418"/>
        <v>0</v>
      </c>
      <c r="U643" s="113">
        <f t="shared" si="1418"/>
        <v>0</v>
      </c>
      <c r="V643" s="113">
        <f t="shared" si="1418"/>
        <v>0</v>
      </c>
      <c r="W643" s="113">
        <f t="shared" si="1418"/>
        <v>0</v>
      </c>
      <c r="X643" s="113">
        <f t="shared" si="1418"/>
        <v>0</v>
      </c>
      <c r="Y643" s="113">
        <f t="shared" si="1418"/>
        <v>0</v>
      </c>
      <c r="Z643" s="113">
        <f t="shared" si="1418"/>
        <v>0</v>
      </c>
      <c r="AA643" s="113">
        <f t="shared" si="1418"/>
        <v>0</v>
      </c>
      <c r="AB643" s="113">
        <f t="shared" si="1418"/>
        <v>0</v>
      </c>
      <c r="AC643" s="113">
        <f t="shared" si="1418"/>
        <v>0</v>
      </c>
      <c r="AD643" s="113">
        <f t="shared" si="1418"/>
        <v>0</v>
      </c>
      <c r="AE643" s="113">
        <f t="shared" si="1418"/>
        <v>0</v>
      </c>
      <c r="AF643" s="113">
        <f t="shared" si="1418"/>
        <v>0</v>
      </c>
      <c r="AG643" s="113">
        <f t="shared" si="1418"/>
        <v>0</v>
      </c>
      <c r="AH643" s="113">
        <f t="shared" si="1418"/>
        <v>0</v>
      </c>
      <c r="AI643" s="113">
        <f t="shared" si="1418"/>
        <v>0</v>
      </c>
      <c r="AJ643" s="113">
        <f t="shared" si="1418"/>
        <v>0</v>
      </c>
      <c r="AK643" s="113">
        <f t="shared" si="1418"/>
        <v>0</v>
      </c>
      <c r="AL643" s="113">
        <f t="shared" si="1418"/>
        <v>0</v>
      </c>
      <c r="AM643" s="118">
        <f t="shared" si="1418"/>
        <v>0</v>
      </c>
      <c r="AS643" s="61"/>
      <c r="AT643" s="38"/>
      <c r="AU643" s="62"/>
      <c r="AW643" s="145"/>
      <c r="AX643" s="38"/>
      <c r="AY643" s="38"/>
      <c r="AZ643" s="38"/>
      <c r="BA643" s="38"/>
      <c r="BB643" s="38"/>
      <c r="BC643" s="38"/>
      <c r="BD643" s="38"/>
      <c r="BE643" s="38"/>
      <c r="BF643" s="38"/>
      <c r="BG643" s="38"/>
      <c r="BH643" s="38"/>
      <c r="BI643" s="38"/>
      <c r="BJ643" s="38"/>
      <c r="BK643" s="38"/>
      <c r="BL643" s="38"/>
      <c r="BM643" s="38"/>
      <c r="BN643" s="38"/>
      <c r="BO643" s="38"/>
      <c r="BP643" s="38"/>
      <c r="BQ643" s="38"/>
      <c r="BR643" s="38"/>
      <c r="BS643" s="38"/>
      <c r="BT643" s="38"/>
      <c r="BU643" s="38"/>
      <c r="BV643" s="38"/>
      <c r="BW643" s="38"/>
      <c r="BX643" s="38"/>
      <c r="BY643" s="38"/>
      <c r="BZ643" s="146"/>
      <c r="CB643" s="145"/>
      <c r="CC643" s="38"/>
      <c r="CD643" s="38"/>
      <c r="CE643" s="146"/>
      <c r="CG643" s="433">
        <v>0</v>
      </c>
      <c r="CH643" s="434">
        <v>0</v>
      </c>
      <c r="CI643" s="434">
        <v>0</v>
      </c>
      <c r="CJ643" s="435">
        <v>0</v>
      </c>
    </row>
    <row r="644" spans="1:88" x14ac:dyDescent="0.35">
      <c r="A644" s="48" t="s">
        <v>2088</v>
      </c>
      <c r="B644" s="6"/>
      <c r="C644" s="6"/>
      <c r="D644" s="22" t="s">
        <v>2058</v>
      </c>
      <c r="E644" s="304" t="s">
        <v>2249</v>
      </c>
      <c r="F644" s="42"/>
      <c r="G644" s="25">
        <v>180</v>
      </c>
      <c r="H644" s="21" t="s">
        <v>2052</v>
      </c>
      <c r="I644" s="26">
        <v>3</v>
      </c>
      <c r="J644" s="24">
        <f t="shared" ref="J644:J646" ca="1" si="1419">SUM(K644:AM644)</f>
        <v>0</v>
      </c>
      <c r="K644" s="24">
        <f ca="1">IF(AND($H644="優先L",$I644&gt;0),OFFSET(K643,0,$I644),0)</f>
        <v>0</v>
      </c>
      <c r="L644" s="24">
        <f t="shared" ref="L644:AM644" ca="1" si="1420">IF(AND($H644="優先L",$I644&gt;0),OFFSET(L643,0,$I644),0)</f>
        <v>0</v>
      </c>
      <c r="M644" s="24">
        <f t="shared" ca="1" si="1420"/>
        <v>0</v>
      </c>
      <c r="N644" s="24">
        <f t="shared" ca="1" si="1420"/>
        <v>0</v>
      </c>
      <c r="O644" s="24">
        <f t="shared" ca="1" si="1420"/>
        <v>0</v>
      </c>
      <c r="P644" s="24">
        <f t="shared" ca="1" si="1420"/>
        <v>0</v>
      </c>
      <c r="Q644" s="24">
        <f t="shared" ca="1" si="1420"/>
        <v>0</v>
      </c>
      <c r="R644" s="24">
        <f t="shared" ca="1" si="1420"/>
        <v>0</v>
      </c>
      <c r="S644" s="24">
        <f t="shared" ca="1" si="1420"/>
        <v>0</v>
      </c>
      <c r="T644" s="24">
        <f t="shared" ca="1" si="1420"/>
        <v>0</v>
      </c>
      <c r="U644" s="24">
        <f t="shared" ca="1" si="1420"/>
        <v>0</v>
      </c>
      <c r="V644" s="24">
        <f t="shared" ca="1" si="1420"/>
        <v>0</v>
      </c>
      <c r="W644" s="24">
        <f t="shared" ca="1" si="1420"/>
        <v>0</v>
      </c>
      <c r="X644" s="24">
        <f t="shared" ca="1" si="1420"/>
        <v>0</v>
      </c>
      <c r="Y644" s="24">
        <f t="shared" ca="1" si="1420"/>
        <v>0</v>
      </c>
      <c r="Z644" s="24">
        <f t="shared" ca="1" si="1420"/>
        <v>0</v>
      </c>
      <c r="AA644" s="24">
        <f t="shared" ca="1" si="1420"/>
        <v>0</v>
      </c>
      <c r="AB644" s="24">
        <f t="shared" ca="1" si="1420"/>
        <v>0</v>
      </c>
      <c r="AC644" s="24">
        <f t="shared" ca="1" si="1420"/>
        <v>0</v>
      </c>
      <c r="AD644" s="24">
        <f t="shared" ca="1" si="1420"/>
        <v>0</v>
      </c>
      <c r="AE644" s="24">
        <f t="shared" ca="1" si="1420"/>
        <v>0</v>
      </c>
      <c r="AF644" s="24">
        <f t="shared" ca="1" si="1420"/>
        <v>0</v>
      </c>
      <c r="AG644" s="24">
        <f t="shared" ca="1" si="1420"/>
        <v>0</v>
      </c>
      <c r="AH644" s="24">
        <f t="shared" ca="1" si="1420"/>
        <v>0</v>
      </c>
      <c r="AI644" s="24">
        <f t="shared" ca="1" si="1420"/>
        <v>0</v>
      </c>
      <c r="AJ644" s="24">
        <f t="shared" ca="1" si="1420"/>
        <v>0</v>
      </c>
      <c r="AK644" s="24">
        <f t="shared" ca="1" si="1420"/>
        <v>0</v>
      </c>
      <c r="AL644" s="24">
        <f t="shared" ca="1" si="1420"/>
        <v>0</v>
      </c>
      <c r="AM644" s="49">
        <f t="shared" ca="1" si="1420"/>
        <v>0</v>
      </c>
      <c r="AS644" s="61"/>
      <c r="AT644" s="5" t="str">
        <f t="shared" ref="AT644:AT706" si="1421">IF(G644&gt;0,E644,"")</f>
        <v>T/T</v>
      </c>
      <c r="AU644" s="62"/>
      <c r="AW644" s="145"/>
      <c r="AX644" s="38"/>
      <c r="AY644" s="38"/>
      <c r="AZ644" s="38"/>
      <c r="BA644" s="38"/>
      <c r="BB644" s="38"/>
      <c r="BC644" s="38"/>
      <c r="BD644" s="38"/>
      <c r="BE644" s="38"/>
      <c r="BF644" s="38"/>
      <c r="BG644" s="38"/>
      <c r="BH644" s="38"/>
      <c r="BI644" s="38"/>
      <c r="BJ644" s="38"/>
      <c r="BK644" s="38"/>
      <c r="BL644" s="38"/>
      <c r="BM644" s="38"/>
      <c r="BN644" s="38"/>
      <c r="BO644" s="38"/>
      <c r="BP644" s="38"/>
      <c r="BQ644" s="38"/>
      <c r="BR644" s="38"/>
      <c r="BS644" s="38"/>
      <c r="BT644" s="38"/>
      <c r="BU644" s="38"/>
      <c r="BV644" s="38"/>
      <c r="BW644" s="38"/>
      <c r="BX644" s="38"/>
      <c r="BY644" s="38"/>
      <c r="BZ644" s="146"/>
      <c r="CB644" s="145"/>
      <c r="CC644" s="38"/>
      <c r="CD644" s="38"/>
      <c r="CE644" s="146"/>
      <c r="CG644" s="433">
        <v>0</v>
      </c>
      <c r="CH644" s="434">
        <v>0</v>
      </c>
      <c r="CI644" s="434">
        <v>0</v>
      </c>
      <c r="CJ644" s="435">
        <v>0</v>
      </c>
    </row>
    <row r="645" spans="1:88" x14ac:dyDescent="0.35">
      <c r="A645" s="50" t="str">
        <f>MID(A641,1,5)</f>
        <v>84250</v>
      </c>
      <c r="B645" s="6"/>
      <c r="C645" s="6"/>
      <c r="D645" s="6"/>
      <c r="E645" s="304"/>
      <c r="F645" s="42"/>
      <c r="G645" s="25"/>
      <c r="H645" s="21"/>
      <c r="I645" s="26"/>
      <c r="J645" s="24">
        <f t="shared" ca="1" si="1419"/>
        <v>0</v>
      </c>
      <c r="K645" s="24">
        <f ca="1">IF(AND($H645="優先L",$I645&gt;0),OFFSET(K643,0,$I645),0)</f>
        <v>0</v>
      </c>
      <c r="L645" s="24">
        <f t="shared" ref="L645:AM645" ca="1" si="1422">IF(AND($H645="優先L",$I645&gt;0),OFFSET(L643,0,$I645),0)</f>
        <v>0</v>
      </c>
      <c r="M645" s="24">
        <f t="shared" ca="1" si="1422"/>
        <v>0</v>
      </c>
      <c r="N645" s="24">
        <f t="shared" ca="1" si="1422"/>
        <v>0</v>
      </c>
      <c r="O645" s="24">
        <f t="shared" ca="1" si="1422"/>
        <v>0</v>
      </c>
      <c r="P645" s="24">
        <f t="shared" ca="1" si="1422"/>
        <v>0</v>
      </c>
      <c r="Q645" s="24">
        <f t="shared" ca="1" si="1422"/>
        <v>0</v>
      </c>
      <c r="R645" s="24">
        <f t="shared" ca="1" si="1422"/>
        <v>0</v>
      </c>
      <c r="S645" s="24">
        <f t="shared" ca="1" si="1422"/>
        <v>0</v>
      </c>
      <c r="T645" s="24">
        <f t="shared" ca="1" si="1422"/>
        <v>0</v>
      </c>
      <c r="U645" s="24">
        <f t="shared" ca="1" si="1422"/>
        <v>0</v>
      </c>
      <c r="V645" s="24">
        <f t="shared" ca="1" si="1422"/>
        <v>0</v>
      </c>
      <c r="W645" s="24">
        <f t="shared" ca="1" si="1422"/>
        <v>0</v>
      </c>
      <c r="X645" s="24">
        <f t="shared" ca="1" si="1422"/>
        <v>0</v>
      </c>
      <c r="Y645" s="24">
        <f t="shared" ca="1" si="1422"/>
        <v>0</v>
      </c>
      <c r="Z645" s="24">
        <f t="shared" ca="1" si="1422"/>
        <v>0</v>
      </c>
      <c r="AA645" s="24">
        <f t="shared" ca="1" si="1422"/>
        <v>0</v>
      </c>
      <c r="AB645" s="24">
        <f t="shared" ca="1" si="1422"/>
        <v>0</v>
      </c>
      <c r="AC645" s="24">
        <f t="shared" ca="1" si="1422"/>
        <v>0</v>
      </c>
      <c r="AD645" s="24">
        <f t="shared" ca="1" si="1422"/>
        <v>0</v>
      </c>
      <c r="AE645" s="24">
        <f t="shared" ca="1" si="1422"/>
        <v>0</v>
      </c>
      <c r="AF645" s="24">
        <f t="shared" ca="1" si="1422"/>
        <v>0</v>
      </c>
      <c r="AG645" s="24">
        <f t="shared" ca="1" si="1422"/>
        <v>0</v>
      </c>
      <c r="AH645" s="24">
        <f t="shared" ca="1" si="1422"/>
        <v>0</v>
      </c>
      <c r="AI645" s="24">
        <f t="shared" ca="1" si="1422"/>
        <v>0</v>
      </c>
      <c r="AJ645" s="24">
        <f t="shared" ca="1" si="1422"/>
        <v>0</v>
      </c>
      <c r="AK645" s="24">
        <f t="shared" ca="1" si="1422"/>
        <v>0</v>
      </c>
      <c r="AL645" s="24">
        <f t="shared" ca="1" si="1422"/>
        <v>0</v>
      </c>
      <c r="AM645" s="49">
        <f t="shared" ca="1" si="1422"/>
        <v>0</v>
      </c>
      <c r="AS645" s="61"/>
      <c r="AT645" s="6" t="str">
        <f t="shared" si="1421"/>
        <v/>
      </c>
      <c r="AU645" s="62"/>
      <c r="AW645" s="145"/>
      <c r="AX645" s="38"/>
      <c r="AY645" s="38"/>
      <c r="AZ645" s="38"/>
      <c r="BA645" s="38"/>
      <c r="BB645" s="38"/>
      <c r="BC645" s="38"/>
      <c r="BD645" s="38"/>
      <c r="BE645" s="38"/>
      <c r="BF645" s="38"/>
      <c r="BG645" s="38"/>
      <c r="BH645" s="38"/>
      <c r="BI645" s="38"/>
      <c r="BJ645" s="38"/>
      <c r="BK645" s="38"/>
      <c r="BL645" s="38"/>
      <c r="BM645" s="38"/>
      <c r="BN645" s="38"/>
      <c r="BO645" s="38"/>
      <c r="BP645" s="38"/>
      <c r="BQ645" s="38"/>
      <c r="BR645" s="38"/>
      <c r="BS645" s="38"/>
      <c r="BT645" s="38"/>
      <c r="BU645" s="38"/>
      <c r="BV645" s="38"/>
      <c r="BW645" s="38"/>
      <c r="BX645" s="38"/>
      <c r="BY645" s="38"/>
      <c r="BZ645" s="146"/>
      <c r="CB645" s="145"/>
      <c r="CC645" s="38"/>
      <c r="CD645" s="38"/>
      <c r="CE645" s="146"/>
      <c r="CG645" s="433">
        <v>0</v>
      </c>
      <c r="CH645" s="434">
        <v>0</v>
      </c>
      <c r="CI645" s="434">
        <v>0</v>
      </c>
      <c r="CJ645" s="435">
        <v>0</v>
      </c>
    </row>
    <row r="646" spans="1:88" x14ac:dyDescent="0.35">
      <c r="A646" s="50" t="str">
        <f>MID(A641,6,3)&amp;"-"&amp;MID(A641,10,4)</f>
        <v>MLF-Y000</v>
      </c>
      <c r="B646" s="6"/>
      <c r="C646" s="6"/>
      <c r="D646" s="7"/>
      <c r="E646" s="304"/>
      <c r="F646" s="42"/>
      <c r="G646" s="25"/>
      <c r="H646" s="21"/>
      <c r="I646" s="26"/>
      <c r="J646" s="24">
        <f t="shared" ca="1" si="1419"/>
        <v>0</v>
      </c>
      <c r="K646" s="24">
        <f ca="1">IF(AND($H646="優先L",$I646&gt;0),OFFSET(K643,0,$I646),0)</f>
        <v>0</v>
      </c>
      <c r="L646" s="24">
        <f t="shared" ref="L646:AM646" ca="1" si="1423">IF(AND($H646="優先L",$I646&gt;0),OFFSET(L643,0,$I646),0)</f>
        <v>0</v>
      </c>
      <c r="M646" s="24">
        <f t="shared" ca="1" si="1423"/>
        <v>0</v>
      </c>
      <c r="N646" s="24">
        <f t="shared" ca="1" si="1423"/>
        <v>0</v>
      </c>
      <c r="O646" s="24">
        <f t="shared" ca="1" si="1423"/>
        <v>0</v>
      </c>
      <c r="P646" s="24">
        <f t="shared" ca="1" si="1423"/>
        <v>0</v>
      </c>
      <c r="Q646" s="24">
        <f t="shared" ca="1" si="1423"/>
        <v>0</v>
      </c>
      <c r="R646" s="24">
        <f t="shared" ca="1" si="1423"/>
        <v>0</v>
      </c>
      <c r="S646" s="24">
        <f t="shared" ca="1" si="1423"/>
        <v>0</v>
      </c>
      <c r="T646" s="24">
        <f t="shared" ca="1" si="1423"/>
        <v>0</v>
      </c>
      <c r="U646" s="24">
        <f t="shared" ca="1" si="1423"/>
        <v>0</v>
      </c>
      <c r="V646" s="24">
        <f t="shared" ca="1" si="1423"/>
        <v>0</v>
      </c>
      <c r="W646" s="24">
        <f t="shared" ca="1" si="1423"/>
        <v>0</v>
      </c>
      <c r="X646" s="24">
        <f t="shared" ca="1" si="1423"/>
        <v>0</v>
      </c>
      <c r="Y646" s="24">
        <f t="shared" ca="1" si="1423"/>
        <v>0</v>
      </c>
      <c r="Z646" s="24">
        <f t="shared" ca="1" si="1423"/>
        <v>0</v>
      </c>
      <c r="AA646" s="24">
        <f t="shared" ca="1" si="1423"/>
        <v>0</v>
      </c>
      <c r="AB646" s="24">
        <f t="shared" ca="1" si="1423"/>
        <v>0</v>
      </c>
      <c r="AC646" s="24">
        <f t="shared" ca="1" si="1423"/>
        <v>0</v>
      </c>
      <c r="AD646" s="24">
        <f t="shared" ca="1" si="1423"/>
        <v>0</v>
      </c>
      <c r="AE646" s="24">
        <f t="shared" ca="1" si="1423"/>
        <v>0</v>
      </c>
      <c r="AF646" s="24">
        <f t="shared" ca="1" si="1423"/>
        <v>0</v>
      </c>
      <c r="AG646" s="24">
        <f t="shared" ca="1" si="1423"/>
        <v>0</v>
      </c>
      <c r="AH646" s="24">
        <f t="shared" ca="1" si="1423"/>
        <v>0</v>
      </c>
      <c r="AI646" s="24">
        <f t="shared" ca="1" si="1423"/>
        <v>0</v>
      </c>
      <c r="AJ646" s="24">
        <f t="shared" ca="1" si="1423"/>
        <v>0</v>
      </c>
      <c r="AK646" s="24">
        <f t="shared" ca="1" si="1423"/>
        <v>0</v>
      </c>
      <c r="AL646" s="24">
        <f t="shared" ca="1" si="1423"/>
        <v>0</v>
      </c>
      <c r="AM646" s="49">
        <f t="shared" ca="1" si="1423"/>
        <v>0</v>
      </c>
      <c r="AS646" s="61"/>
      <c r="AT646" s="7" t="str">
        <f t="shared" si="1421"/>
        <v/>
      </c>
      <c r="AU646" s="62"/>
      <c r="AW646" s="145"/>
      <c r="AX646" s="38"/>
      <c r="AY646" s="38"/>
      <c r="AZ646" s="38"/>
      <c r="BA646" s="38"/>
      <c r="BB646" s="38"/>
      <c r="BC646" s="38"/>
      <c r="BD646" s="38"/>
      <c r="BE646" s="38"/>
      <c r="BF646" s="38"/>
      <c r="BG646" s="38"/>
      <c r="BH646" s="38"/>
      <c r="BI646" s="38"/>
      <c r="BJ646" s="38"/>
      <c r="BK646" s="38"/>
      <c r="BL646" s="38"/>
      <c r="BM646" s="38"/>
      <c r="BN646" s="38"/>
      <c r="BO646" s="38"/>
      <c r="BP646" s="38"/>
      <c r="BQ646" s="38"/>
      <c r="BR646" s="38"/>
      <c r="BS646" s="38"/>
      <c r="BT646" s="38"/>
      <c r="BU646" s="38"/>
      <c r="BV646" s="38"/>
      <c r="BW646" s="38"/>
      <c r="BX646" s="38"/>
      <c r="BY646" s="38"/>
      <c r="BZ646" s="146"/>
      <c r="CB646" s="145"/>
      <c r="CC646" s="38"/>
      <c r="CD646" s="38"/>
      <c r="CE646" s="146"/>
      <c r="CG646" s="433">
        <v>0</v>
      </c>
      <c r="CH646" s="434">
        <v>0</v>
      </c>
      <c r="CI646" s="434">
        <v>0</v>
      </c>
      <c r="CJ646" s="435">
        <v>0</v>
      </c>
    </row>
    <row r="647" spans="1:88" x14ac:dyDescent="0.35">
      <c r="A647" s="48"/>
      <c r="B647" s="6"/>
      <c r="C647" s="6"/>
      <c r="D647" s="22" t="s">
        <v>2132</v>
      </c>
      <c r="E647" s="2" t="str">
        <f>E644</f>
        <v>T/T</v>
      </c>
      <c r="F647" s="5"/>
      <c r="G647" s="5"/>
      <c r="H647" s="27" t="s">
        <v>2055</v>
      </c>
      <c r="I647" s="5"/>
      <c r="J647" s="550">
        <f>SUM(K647:AM649)</f>
        <v>0</v>
      </c>
      <c r="K647" s="29"/>
      <c r="L647" s="29"/>
      <c r="M647" s="29"/>
      <c r="N647" s="29"/>
      <c r="O647" s="29"/>
      <c r="P647" s="29"/>
      <c r="Q647" s="29"/>
      <c r="R647" s="29"/>
      <c r="S647" s="29"/>
      <c r="T647" s="29"/>
      <c r="U647" s="29"/>
      <c r="V647" s="29"/>
      <c r="W647" s="29"/>
      <c r="X647" s="29"/>
      <c r="Y647" s="29"/>
      <c r="Z647" s="29"/>
      <c r="AA647" s="29"/>
      <c r="AB647" s="29"/>
      <c r="AC647" s="29"/>
      <c r="AD647" s="29"/>
      <c r="AE647" s="29"/>
      <c r="AF647" s="29"/>
      <c r="AG647" s="29"/>
      <c r="AH647" s="29"/>
      <c r="AI647" s="29"/>
      <c r="AJ647" s="29"/>
      <c r="AK647" s="29"/>
      <c r="AL647" s="29"/>
      <c r="AM647" s="51"/>
      <c r="AS647" s="61"/>
      <c r="AT647" s="38"/>
      <c r="AU647" s="62"/>
      <c r="AW647" s="145"/>
      <c r="AX647" s="38"/>
      <c r="AY647" s="38"/>
      <c r="AZ647" s="38"/>
      <c r="BA647" s="38"/>
      <c r="BB647" s="38"/>
      <c r="BC647" s="38"/>
      <c r="BD647" s="38"/>
      <c r="BE647" s="38"/>
      <c r="BF647" s="38"/>
      <c r="BG647" s="38"/>
      <c r="BH647" s="38"/>
      <c r="BI647" s="38"/>
      <c r="BJ647" s="38"/>
      <c r="BK647" s="38"/>
      <c r="BL647" s="38"/>
      <c r="BM647" s="38"/>
      <c r="BN647" s="38"/>
      <c r="BO647" s="38"/>
      <c r="BP647" s="38"/>
      <c r="BQ647" s="38"/>
      <c r="BR647" s="38"/>
      <c r="BS647" s="38"/>
      <c r="BT647" s="38"/>
      <c r="BU647" s="38"/>
      <c r="BV647" s="38"/>
      <c r="BW647" s="38"/>
      <c r="BX647" s="38"/>
      <c r="BY647" s="38"/>
      <c r="BZ647" s="146"/>
      <c r="CB647" s="145"/>
      <c r="CC647" s="38"/>
      <c r="CD647" s="38"/>
      <c r="CE647" s="146"/>
      <c r="CG647" s="430"/>
      <c r="CH647" s="9"/>
      <c r="CI647" s="9"/>
      <c r="CJ647" s="431"/>
    </row>
    <row r="648" spans="1:88" x14ac:dyDescent="0.35">
      <c r="A648" s="48"/>
      <c r="B648" s="7"/>
      <c r="C648" s="7"/>
      <c r="D648" s="444" t="s">
        <v>2376</v>
      </c>
      <c r="E648" s="2">
        <f>E645</f>
        <v>0</v>
      </c>
      <c r="F648" s="6"/>
      <c r="G648" s="6"/>
      <c r="H648" s="27"/>
      <c r="I648" s="6"/>
      <c r="J648" s="551"/>
      <c r="K648" s="30"/>
      <c r="L648" s="30"/>
      <c r="M648" s="30"/>
      <c r="N648" s="30"/>
      <c r="O648" s="30"/>
      <c r="P648" s="30"/>
      <c r="Q648" s="30"/>
      <c r="R648" s="30"/>
      <c r="S648" s="30"/>
      <c r="T648" s="30"/>
      <c r="U648" s="30"/>
      <c r="V648" s="30"/>
      <c r="W648" s="30"/>
      <c r="X648" s="30"/>
      <c r="Y648" s="30"/>
      <c r="Z648" s="30"/>
      <c r="AA648" s="30"/>
      <c r="AB648" s="30"/>
      <c r="AC648" s="30"/>
      <c r="AD648" s="30"/>
      <c r="AE648" s="30"/>
      <c r="AF648" s="30"/>
      <c r="AG648" s="30"/>
      <c r="AH648" s="30"/>
      <c r="AI648" s="30"/>
      <c r="AJ648" s="30"/>
      <c r="AK648" s="30"/>
      <c r="AL648" s="30"/>
      <c r="AM648" s="52"/>
      <c r="AS648" s="61"/>
      <c r="AT648" s="38"/>
      <c r="AU648" s="62"/>
      <c r="AW648" s="145"/>
      <c r="AX648" s="38"/>
      <c r="AY648" s="38"/>
      <c r="AZ648" s="38"/>
      <c r="BA648" s="38"/>
      <c r="BB648" s="38"/>
      <c r="BC648" s="38"/>
      <c r="BD648" s="38"/>
      <c r="BE648" s="38"/>
      <c r="BF648" s="38"/>
      <c r="BG648" s="38"/>
      <c r="BH648" s="38"/>
      <c r="BI648" s="38"/>
      <c r="BJ648" s="38"/>
      <c r="BK648" s="38"/>
      <c r="BL648" s="38"/>
      <c r="BM648" s="38"/>
      <c r="BN648" s="38"/>
      <c r="BO648" s="38"/>
      <c r="BP648" s="38"/>
      <c r="BQ648" s="38"/>
      <c r="BR648" s="38"/>
      <c r="BS648" s="38"/>
      <c r="BT648" s="38"/>
      <c r="BU648" s="38"/>
      <c r="BV648" s="38"/>
      <c r="BW648" s="38"/>
      <c r="BX648" s="38"/>
      <c r="BY648" s="38"/>
      <c r="BZ648" s="146"/>
      <c r="CB648" s="145"/>
      <c r="CC648" s="38"/>
      <c r="CD648" s="38"/>
      <c r="CE648" s="146"/>
      <c r="CG648" s="430"/>
      <c r="CH648" s="9"/>
      <c r="CI648" s="9"/>
      <c r="CJ648" s="431"/>
    </row>
    <row r="649" spans="1:88" x14ac:dyDescent="0.35">
      <c r="A649" s="399">
        <f>COUNTIF(AT644:AT646,B649)</f>
        <v>0</v>
      </c>
      <c r="B649" s="308" t="str">
        <f>設定!$F$4</f>
        <v>MC</v>
      </c>
      <c r="C649" s="308" t="str">
        <f>IF(COUNTIF('PLAN-MC'!$AO$6:$AO$117,B649&amp;"_"&amp;A641&amp;"_"&amp;B641)&gt;0,"計画コード有",IF(COUNTIF('PLAN-MC'!$AO$6:$AO$117,B649&amp;"_"&amp;A641&amp;"_"&amp;B641)&gt;1,"ﾀﾞﾌﾞﾘ有","未反映"))</f>
        <v>未反映</v>
      </c>
      <c r="D649" s="7"/>
      <c r="E649" s="2">
        <f>E646</f>
        <v>0</v>
      </c>
      <c r="F649" s="7"/>
      <c r="G649" s="7"/>
      <c r="H649" s="27"/>
      <c r="I649" s="7"/>
      <c r="J649" s="552"/>
      <c r="K649" s="31"/>
      <c r="L649" s="31"/>
      <c r="M649" s="31"/>
      <c r="N649" s="31"/>
      <c r="O649" s="31"/>
      <c r="P649" s="31"/>
      <c r="Q649" s="31"/>
      <c r="R649" s="31"/>
      <c r="S649" s="31"/>
      <c r="T649" s="31"/>
      <c r="U649" s="31"/>
      <c r="V649" s="31"/>
      <c r="W649" s="31"/>
      <c r="X649" s="31"/>
      <c r="Y649" s="31"/>
      <c r="Z649" s="31"/>
      <c r="AA649" s="31"/>
      <c r="AB649" s="31"/>
      <c r="AC649" s="31"/>
      <c r="AD649" s="31"/>
      <c r="AE649" s="31"/>
      <c r="AF649" s="31"/>
      <c r="AG649" s="31"/>
      <c r="AH649" s="31"/>
      <c r="AI649" s="31"/>
      <c r="AJ649" s="31"/>
      <c r="AK649" s="31"/>
      <c r="AL649" s="31"/>
      <c r="AM649" s="53"/>
      <c r="AS649" s="61"/>
      <c r="AT649" s="38"/>
      <c r="AU649" s="62"/>
      <c r="AW649" s="145"/>
      <c r="AX649" s="38"/>
      <c r="AY649" s="38"/>
      <c r="AZ649" s="38"/>
      <c r="BA649" s="38"/>
      <c r="BB649" s="38"/>
      <c r="BC649" s="38"/>
      <c r="BD649" s="38"/>
      <c r="BE649" s="38"/>
      <c r="BF649" s="38"/>
      <c r="BG649" s="38"/>
      <c r="BH649" s="38"/>
      <c r="BI649" s="38"/>
      <c r="BJ649" s="38"/>
      <c r="BK649" s="38"/>
      <c r="BL649" s="38"/>
      <c r="BM649" s="38"/>
      <c r="BN649" s="38"/>
      <c r="BO649" s="38"/>
      <c r="BP649" s="38"/>
      <c r="BQ649" s="38"/>
      <c r="BR649" s="38"/>
      <c r="BS649" s="38"/>
      <c r="BT649" s="38"/>
      <c r="BU649" s="38"/>
      <c r="BV649" s="38"/>
      <c r="BW649" s="38"/>
      <c r="BX649" s="38"/>
      <c r="BY649" s="38"/>
      <c r="BZ649" s="146"/>
      <c r="CB649" s="145"/>
      <c r="CC649" s="38"/>
      <c r="CD649" s="38"/>
      <c r="CE649" s="146"/>
      <c r="CG649" s="430"/>
      <c r="CH649" s="9"/>
      <c r="CI649" s="9"/>
      <c r="CJ649" s="431"/>
    </row>
    <row r="650" spans="1:88" x14ac:dyDescent="0.35">
      <c r="A650" s="399">
        <f>COUNTIF(AT644:AT646,B650)</f>
        <v>0</v>
      </c>
      <c r="B650" s="308" t="str">
        <f>設定!$F$5</f>
        <v>溶接1</v>
      </c>
      <c r="C650" s="308" t="str">
        <f>IF(COUNTIF('PLAN-溶接1'!$AO$6:$AO$108,B650&amp;"_"&amp;A641&amp;"_"&amp;B641)&gt;0,"計画コード有",IF(COUNTIF('PLAN-溶接1'!$AO$6:$AO$108,B650&amp;"_"&amp;A641&amp;"_"&amp;B641)&gt;1,"ﾀﾞﾌﾞﾘ有","未反映"))</f>
        <v>未反映</v>
      </c>
      <c r="D650" s="22" t="s">
        <v>2133</v>
      </c>
      <c r="E650" s="2" t="str">
        <f>E644</f>
        <v>T/T</v>
      </c>
      <c r="F650" s="5"/>
      <c r="G650" s="5"/>
      <c r="H650" s="27"/>
      <c r="I650" s="5"/>
      <c r="J650" s="32">
        <f t="shared" ref="J650:J655" si="1424">SUM(K650:AM650)</f>
        <v>0</v>
      </c>
      <c r="K650" s="441">
        <f>CB650</f>
        <v>0</v>
      </c>
      <c r="L650" s="441">
        <f t="shared" ref="L650:L652" si="1425">CC650</f>
        <v>0</v>
      </c>
      <c r="M650" s="441">
        <f t="shared" ref="M650:M652" si="1426">CD650</f>
        <v>0</v>
      </c>
      <c r="N650" s="441">
        <f t="shared" ref="N650:N652" si="1427">CE650</f>
        <v>0</v>
      </c>
      <c r="O650" s="29"/>
      <c r="P650" s="29"/>
      <c r="Q650" s="29"/>
      <c r="R650" s="29"/>
      <c r="S650" s="29"/>
      <c r="T650" s="29"/>
      <c r="U650" s="29"/>
      <c r="V650" s="29"/>
      <c r="W650" s="29"/>
      <c r="X650" s="29"/>
      <c r="Y650" s="29"/>
      <c r="Z650" s="29"/>
      <c r="AA650" s="29"/>
      <c r="AB650" s="29"/>
      <c r="AC650" s="29"/>
      <c r="AD650" s="29"/>
      <c r="AE650" s="29"/>
      <c r="AF650" s="29"/>
      <c r="AG650" s="29"/>
      <c r="AH650" s="29"/>
      <c r="AI650" s="29"/>
      <c r="AJ650" s="29"/>
      <c r="AK650" s="29"/>
      <c r="AL650" s="29"/>
      <c r="AM650" s="51"/>
      <c r="AS650" s="61"/>
      <c r="AT650" s="38"/>
      <c r="AU650" s="62"/>
      <c r="AW650" s="145"/>
      <c r="AX650" s="38"/>
      <c r="AY650" s="38"/>
      <c r="AZ650" s="38"/>
      <c r="BA650" s="38"/>
      <c r="BB650" s="38"/>
      <c r="BC650" s="38"/>
      <c r="BD650" s="38"/>
      <c r="BE650" s="38"/>
      <c r="BF650" s="38"/>
      <c r="BG650" s="38"/>
      <c r="BH650" s="38"/>
      <c r="BI650" s="38"/>
      <c r="BJ650" s="38"/>
      <c r="BK650" s="38"/>
      <c r="BL650" s="38"/>
      <c r="BM650" s="38"/>
      <c r="BN650" s="38"/>
      <c r="BO650" s="38"/>
      <c r="BP650" s="38"/>
      <c r="BQ650" s="38"/>
      <c r="BR650" s="38"/>
      <c r="BS650" s="38"/>
      <c r="BT650" s="38"/>
      <c r="BU650" s="38"/>
      <c r="BV650" s="38"/>
      <c r="BW650" s="38"/>
      <c r="BX650" s="38"/>
      <c r="BY650" s="38"/>
      <c r="BZ650" s="146"/>
      <c r="CB650" s="427">
        <f t="shared" ref="CB650:CB652" si="1428">CG647+CG650</f>
        <v>0</v>
      </c>
      <c r="CC650" s="428">
        <f t="shared" ref="CC650:CC652" si="1429">CH647+CH650</f>
        <v>0</v>
      </c>
      <c r="CD650" s="428">
        <f t="shared" ref="CD650:CD652" si="1430">CI647+CI650</f>
        <v>0</v>
      </c>
      <c r="CE650" s="429">
        <f t="shared" ref="CE650:CE652" si="1431">CJ647+CJ650</f>
        <v>0</v>
      </c>
      <c r="CG650" s="430"/>
      <c r="CH650" s="9"/>
      <c r="CI650" s="9"/>
      <c r="CJ650" s="431"/>
    </row>
    <row r="651" spans="1:88" x14ac:dyDescent="0.35">
      <c r="A651" s="399">
        <f>COUNTIF(AT644:AT646,B651)</f>
        <v>0</v>
      </c>
      <c r="B651" s="308" t="str">
        <f>設定!$F$6</f>
        <v>マルチ</v>
      </c>
      <c r="C651" s="308" t="str">
        <f>IF(COUNTIF('PLAN-マルチ'!$AO$29:$AO$125,B651&amp;"_"&amp;A641&amp;"_"&amp;B641)&gt;0,"計画コード有",IF(COUNTIF('PLAN-マルチ'!$AO$29:$AO$125,B651&amp;"_"&amp;A641&amp;"_"&amp;B641)&gt;1,"ﾀﾞﾌﾞﾘ有","未反映"))</f>
        <v>未反映</v>
      </c>
      <c r="D651" s="445" t="s">
        <v>2377</v>
      </c>
      <c r="E651" s="2">
        <f>E645</f>
        <v>0</v>
      </c>
      <c r="F651" s="6"/>
      <c r="G651" s="6"/>
      <c r="H651" s="27"/>
      <c r="I651" s="6"/>
      <c r="J651" s="33">
        <f t="shared" si="1424"/>
        <v>0</v>
      </c>
      <c r="K651" s="442">
        <f t="shared" ref="K651:K652" si="1432">CB651</f>
        <v>0</v>
      </c>
      <c r="L651" s="442">
        <f t="shared" si="1425"/>
        <v>0</v>
      </c>
      <c r="M651" s="442">
        <f t="shared" si="1426"/>
        <v>0</v>
      </c>
      <c r="N651" s="442">
        <f t="shared" si="1427"/>
        <v>0</v>
      </c>
      <c r="O651" s="30"/>
      <c r="P651" s="30"/>
      <c r="Q651" s="30"/>
      <c r="R651" s="30"/>
      <c r="S651" s="30"/>
      <c r="T651" s="30"/>
      <c r="U651" s="30"/>
      <c r="V651" s="30"/>
      <c r="W651" s="30"/>
      <c r="X651" s="30"/>
      <c r="Y651" s="30"/>
      <c r="Z651" s="30"/>
      <c r="AA651" s="30"/>
      <c r="AB651" s="30"/>
      <c r="AC651" s="30"/>
      <c r="AD651" s="30"/>
      <c r="AE651" s="30"/>
      <c r="AF651" s="30"/>
      <c r="AG651" s="30"/>
      <c r="AH651" s="30"/>
      <c r="AI651" s="30"/>
      <c r="AJ651" s="30"/>
      <c r="AK651" s="30"/>
      <c r="AL651" s="30"/>
      <c r="AM651" s="52"/>
      <c r="AS651" s="61"/>
      <c r="AT651" s="38"/>
      <c r="AU651" s="62"/>
      <c r="AW651" s="145"/>
      <c r="AX651" s="38"/>
      <c r="AY651" s="38"/>
      <c r="AZ651" s="38"/>
      <c r="BA651" s="38"/>
      <c r="BB651" s="38"/>
      <c r="BC651" s="38"/>
      <c r="BD651" s="38"/>
      <c r="BE651" s="38"/>
      <c r="BF651" s="38"/>
      <c r="BG651" s="38"/>
      <c r="BH651" s="38"/>
      <c r="BI651" s="38"/>
      <c r="BJ651" s="38"/>
      <c r="BK651" s="38"/>
      <c r="BL651" s="38"/>
      <c r="BM651" s="38"/>
      <c r="BN651" s="38"/>
      <c r="BO651" s="38"/>
      <c r="BP651" s="38"/>
      <c r="BQ651" s="38"/>
      <c r="BR651" s="38"/>
      <c r="BS651" s="38"/>
      <c r="BT651" s="38"/>
      <c r="BU651" s="38"/>
      <c r="BV651" s="38"/>
      <c r="BW651" s="38"/>
      <c r="BX651" s="38"/>
      <c r="BY651" s="38"/>
      <c r="BZ651" s="146"/>
      <c r="CB651" s="427">
        <f t="shared" si="1428"/>
        <v>0</v>
      </c>
      <c r="CC651" s="428">
        <f t="shared" si="1429"/>
        <v>0</v>
      </c>
      <c r="CD651" s="428">
        <f t="shared" si="1430"/>
        <v>0</v>
      </c>
      <c r="CE651" s="429">
        <f t="shared" si="1431"/>
        <v>0</v>
      </c>
      <c r="CG651" s="430"/>
      <c r="CH651" s="9"/>
      <c r="CI651" s="9"/>
      <c r="CJ651" s="431"/>
    </row>
    <row r="652" spans="1:88" x14ac:dyDescent="0.35">
      <c r="A652" s="399">
        <f>COUNTIF(AT644:AT646,B652)</f>
        <v>0</v>
      </c>
      <c r="B652" s="308" t="str">
        <f>設定!$F$7</f>
        <v>50号機</v>
      </c>
      <c r="C652" s="308" t="str">
        <f>IF(COUNTIF('PLAN-SUB'!$AO$6:$AO$87,B652&amp;"_"&amp;A641&amp;"_"&amp;B641)&gt;0,"計画コード有",IF(COUNTIF('PLAN-SUB'!$AO$6:$AO$87,B652&amp;"_"&amp;A641&amp;"_"&amp;B641)&gt;1,"ﾀﾞﾌﾞﾘ有","未反映"))</f>
        <v>未反映</v>
      </c>
      <c r="D652" s="7"/>
      <c r="E652" s="2">
        <f>E646</f>
        <v>0</v>
      </c>
      <c r="F652" s="7"/>
      <c r="G652" s="7"/>
      <c r="H652" s="27"/>
      <c r="I652" s="7"/>
      <c r="J652" s="34">
        <f t="shared" si="1424"/>
        <v>0</v>
      </c>
      <c r="K652" s="443">
        <f t="shared" si="1432"/>
        <v>0</v>
      </c>
      <c r="L652" s="443">
        <f t="shared" si="1425"/>
        <v>0</v>
      </c>
      <c r="M652" s="443">
        <f t="shared" si="1426"/>
        <v>0</v>
      </c>
      <c r="N652" s="443">
        <f t="shared" si="1427"/>
        <v>0</v>
      </c>
      <c r="O652" s="31"/>
      <c r="P652" s="31"/>
      <c r="Q652" s="31"/>
      <c r="R652" s="31"/>
      <c r="S652" s="31"/>
      <c r="T652" s="31"/>
      <c r="U652" s="31"/>
      <c r="V652" s="31"/>
      <c r="W652" s="31"/>
      <c r="X652" s="31"/>
      <c r="Y652" s="31"/>
      <c r="Z652" s="31"/>
      <c r="AA652" s="31"/>
      <c r="AB652" s="31"/>
      <c r="AC652" s="31"/>
      <c r="AD652" s="31"/>
      <c r="AE652" s="31"/>
      <c r="AF652" s="31"/>
      <c r="AG652" s="31"/>
      <c r="AH652" s="31"/>
      <c r="AI652" s="31"/>
      <c r="AJ652" s="31"/>
      <c r="AK652" s="31"/>
      <c r="AL652" s="31"/>
      <c r="AM652" s="53"/>
      <c r="AS652" s="61"/>
      <c r="AT652" s="38"/>
      <c r="AU652" s="62"/>
      <c r="AW652" s="145"/>
      <c r="AX652" s="38"/>
      <c r="AY652" s="38"/>
      <c r="AZ652" s="38"/>
      <c r="BA652" s="38"/>
      <c r="BB652" s="38"/>
      <c r="BC652" s="38"/>
      <c r="BD652" s="38"/>
      <c r="BE652" s="38"/>
      <c r="BF652" s="38"/>
      <c r="BG652" s="38"/>
      <c r="BH652" s="38"/>
      <c r="BI652" s="38"/>
      <c r="BJ652" s="38"/>
      <c r="BK652" s="38"/>
      <c r="BL652" s="38"/>
      <c r="BM652" s="38"/>
      <c r="BN652" s="38"/>
      <c r="BO652" s="38"/>
      <c r="BP652" s="38"/>
      <c r="BQ652" s="38"/>
      <c r="BR652" s="38"/>
      <c r="BS652" s="38"/>
      <c r="BT652" s="38"/>
      <c r="BU652" s="38"/>
      <c r="BV652" s="38"/>
      <c r="BW652" s="38"/>
      <c r="BX652" s="38"/>
      <c r="BY652" s="38"/>
      <c r="BZ652" s="146"/>
      <c r="CB652" s="427">
        <f t="shared" si="1428"/>
        <v>0</v>
      </c>
      <c r="CC652" s="428">
        <f t="shared" si="1429"/>
        <v>0</v>
      </c>
      <c r="CD652" s="428">
        <f t="shared" si="1430"/>
        <v>0</v>
      </c>
      <c r="CE652" s="429">
        <f t="shared" si="1431"/>
        <v>0</v>
      </c>
      <c r="CG652" s="430"/>
      <c r="CH652" s="9"/>
      <c r="CI652" s="9"/>
      <c r="CJ652" s="431"/>
    </row>
    <row r="653" spans="1:88" x14ac:dyDescent="0.35">
      <c r="A653" s="399">
        <f>COUNTIF(AT644:AT646,B653)</f>
        <v>0</v>
      </c>
      <c r="B653" s="308" t="str">
        <f>設定!$F$8</f>
        <v>RF,S/A</v>
      </c>
      <c r="C653" s="308" t="str">
        <f>IF(COUNTIF('PLAN-SUB'!$AO$6:$AO$87,B653&amp;"_"&amp;A641&amp;"_"&amp;B641)&gt;0,"計画コード有",IF(COUNTIF('PLAN-SUB'!$AO$6:$AO$87,B653&amp;"_"&amp;A641&amp;"_"&amp;B641)&gt;1,"ﾀﾞﾌﾞﾘ有","未反映"))</f>
        <v>未反映</v>
      </c>
      <c r="D653" s="22" t="s">
        <v>2059</v>
      </c>
      <c r="E653" s="2" t="str">
        <f>E644</f>
        <v>T/T</v>
      </c>
      <c r="F653" s="43">
        <f>F644</f>
        <v>0</v>
      </c>
      <c r="G653" s="28">
        <f>G644</f>
        <v>180</v>
      </c>
      <c r="H653" s="5"/>
      <c r="I653" s="5"/>
      <c r="J653" s="32">
        <f t="shared" ca="1" si="1424"/>
        <v>0</v>
      </c>
      <c r="K653" s="32">
        <f ca="1">K644+K647+K650</f>
        <v>0</v>
      </c>
      <c r="L653" s="32">
        <f ca="1">L644+L647+L650</f>
        <v>0</v>
      </c>
      <c r="M653" s="32">
        <f ca="1">M644+M647+M650</f>
        <v>0</v>
      </c>
      <c r="N653" s="32">
        <f ca="1">N644+N647+N650</f>
        <v>0</v>
      </c>
      <c r="O653" s="32">
        <f t="shared" ref="O653:AM653" ca="1" si="1433">O644+O647+O650</f>
        <v>0</v>
      </c>
      <c r="P653" s="32">
        <f t="shared" ca="1" si="1433"/>
        <v>0</v>
      </c>
      <c r="Q653" s="32">
        <f t="shared" ca="1" si="1433"/>
        <v>0</v>
      </c>
      <c r="R653" s="32">
        <f t="shared" ca="1" si="1433"/>
        <v>0</v>
      </c>
      <c r="S653" s="32">
        <f t="shared" ca="1" si="1433"/>
        <v>0</v>
      </c>
      <c r="T653" s="32">
        <f t="shared" ca="1" si="1433"/>
        <v>0</v>
      </c>
      <c r="U653" s="32">
        <f t="shared" ca="1" si="1433"/>
        <v>0</v>
      </c>
      <c r="V653" s="32">
        <f t="shared" ca="1" si="1433"/>
        <v>0</v>
      </c>
      <c r="W653" s="32">
        <f t="shared" ca="1" si="1433"/>
        <v>0</v>
      </c>
      <c r="X653" s="32">
        <f t="shared" ca="1" si="1433"/>
        <v>0</v>
      </c>
      <c r="Y653" s="32">
        <f t="shared" ca="1" si="1433"/>
        <v>0</v>
      </c>
      <c r="Z653" s="32">
        <f t="shared" ca="1" si="1433"/>
        <v>0</v>
      </c>
      <c r="AA653" s="32">
        <f t="shared" ca="1" si="1433"/>
        <v>0</v>
      </c>
      <c r="AB653" s="32">
        <f t="shared" ca="1" si="1433"/>
        <v>0</v>
      </c>
      <c r="AC653" s="32">
        <f t="shared" ca="1" si="1433"/>
        <v>0</v>
      </c>
      <c r="AD653" s="32">
        <f t="shared" ca="1" si="1433"/>
        <v>0</v>
      </c>
      <c r="AE653" s="32">
        <f t="shared" ca="1" si="1433"/>
        <v>0</v>
      </c>
      <c r="AF653" s="32">
        <f t="shared" ca="1" si="1433"/>
        <v>0</v>
      </c>
      <c r="AG653" s="32">
        <f t="shared" ca="1" si="1433"/>
        <v>0</v>
      </c>
      <c r="AH653" s="32">
        <f t="shared" ca="1" si="1433"/>
        <v>0</v>
      </c>
      <c r="AI653" s="32">
        <f t="shared" ca="1" si="1433"/>
        <v>0</v>
      </c>
      <c r="AJ653" s="32">
        <f t="shared" ca="1" si="1433"/>
        <v>0</v>
      </c>
      <c r="AK653" s="32">
        <f t="shared" ca="1" si="1433"/>
        <v>0</v>
      </c>
      <c r="AL653" s="32">
        <f t="shared" ca="1" si="1433"/>
        <v>0</v>
      </c>
      <c r="AM653" s="54">
        <f t="shared" ca="1" si="1433"/>
        <v>0</v>
      </c>
      <c r="AS653" s="97" t="str">
        <f>$E653&amp;"_"&amp;$A641&amp;"_"&amp;$B641</f>
        <v>T/T_84250MLF Y000XA_CBU</v>
      </c>
      <c r="AT653" s="97" t="str">
        <f t="shared" ref="AT653" si="1434">A645</f>
        <v>84250</v>
      </c>
      <c r="AU653" s="97" t="str">
        <f>A646</f>
        <v>MLF-Y000</v>
      </c>
      <c r="AW653" s="147" t="str">
        <f>E653</f>
        <v>T/T</v>
      </c>
      <c r="AX653" s="150">
        <f t="shared" ref="AX653:BG655" ca="1" si="1435">K653*$G653</f>
        <v>0</v>
      </c>
      <c r="AY653" s="150">
        <f t="shared" ca="1" si="1435"/>
        <v>0</v>
      </c>
      <c r="AZ653" s="150">
        <f t="shared" ca="1" si="1435"/>
        <v>0</v>
      </c>
      <c r="BA653" s="150">
        <f t="shared" ca="1" si="1435"/>
        <v>0</v>
      </c>
      <c r="BB653" s="150">
        <f t="shared" ca="1" si="1435"/>
        <v>0</v>
      </c>
      <c r="BC653" s="150">
        <f t="shared" ca="1" si="1435"/>
        <v>0</v>
      </c>
      <c r="BD653" s="150">
        <f t="shared" ca="1" si="1435"/>
        <v>0</v>
      </c>
      <c r="BE653" s="150">
        <f t="shared" ca="1" si="1435"/>
        <v>0</v>
      </c>
      <c r="BF653" s="150">
        <f t="shared" ca="1" si="1435"/>
        <v>0</v>
      </c>
      <c r="BG653" s="150">
        <f t="shared" ca="1" si="1435"/>
        <v>0</v>
      </c>
      <c r="BH653" s="150">
        <f t="shared" ref="BH653:BQ655" ca="1" si="1436">U653*$G653</f>
        <v>0</v>
      </c>
      <c r="BI653" s="150">
        <f t="shared" ca="1" si="1436"/>
        <v>0</v>
      </c>
      <c r="BJ653" s="150">
        <f t="shared" ca="1" si="1436"/>
        <v>0</v>
      </c>
      <c r="BK653" s="150">
        <f t="shared" ca="1" si="1436"/>
        <v>0</v>
      </c>
      <c r="BL653" s="150">
        <f t="shared" ca="1" si="1436"/>
        <v>0</v>
      </c>
      <c r="BM653" s="150">
        <f t="shared" ca="1" si="1436"/>
        <v>0</v>
      </c>
      <c r="BN653" s="150">
        <f t="shared" ca="1" si="1436"/>
        <v>0</v>
      </c>
      <c r="BO653" s="150">
        <f t="shared" ca="1" si="1436"/>
        <v>0</v>
      </c>
      <c r="BP653" s="150">
        <f t="shared" ca="1" si="1436"/>
        <v>0</v>
      </c>
      <c r="BQ653" s="150">
        <f t="shared" ca="1" si="1436"/>
        <v>0</v>
      </c>
      <c r="BR653" s="150">
        <f t="shared" ref="BR653:BZ655" ca="1" si="1437">AE653*$G653</f>
        <v>0</v>
      </c>
      <c r="BS653" s="150">
        <f t="shared" ca="1" si="1437"/>
        <v>0</v>
      </c>
      <c r="BT653" s="150">
        <f t="shared" ca="1" si="1437"/>
        <v>0</v>
      </c>
      <c r="BU653" s="150">
        <f t="shared" ca="1" si="1437"/>
        <v>0</v>
      </c>
      <c r="BV653" s="150">
        <f t="shared" ca="1" si="1437"/>
        <v>0</v>
      </c>
      <c r="BW653" s="150">
        <f t="shared" ca="1" si="1437"/>
        <v>0</v>
      </c>
      <c r="BX653" s="150">
        <f t="shared" ca="1" si="1437"/>
        <v>0</v>
      </c>
      <c r="BY653" s="150">
        <f t="shared" ca="1" si="1437"/>
        <v>0</v>
      </c>
      <c r="BZ653" s="151">
        <f t="shared" ca="1" si="1437"/>
        <v>0</v>
      </c>
      <c r="CB653" s="145"/>
      <c r="CC653" s="38"/>
      <c r="CD653" s="38"/>
      <c r="CE653" s="146"/>
      <c r="CG653" s="433">
        <v>0</v>
      </c>
      <c r="CH653" s="434">
        <v>0</v>
      </c>
      <c r="CI653" s="434">
        <v>0</v>
      </c>
      <c r="CJ653" s="435">
        <v>0</v>
      </c>
    </row>
    <row r="654" spans="1:88" x14ac:dyDescent="0.35">
      <c r="A654" s="399">
        <f>COUNTIF(AT644:AT646,B654)</f>
        <v>1</v>
      </c>
      <c r="B654" s="308" t="str">
        <f>設定!$F$9</f>
        <v>T/T</v>
      </c>
      <c r="C654" s="308" t="str">
        <f>IF(COUNTIF('PLAN-SUB'!$AO$6:$AO$87,B654&amp;"_"&amp;A641&amp;"_"&amp;B641)&gt;0,"計画コード有",IF(COUNTIF('PLAN-SUB'!$AO$6:$AO$87,B654&amp;"_"&amp;A641&amp;"_"&amp;B641)&gt;1,"ﾀﾞﾌﾞﾘ有","未反映"))</f>
        <v>計画コード有</v>
      </c>
      <c r="D654" s="6"/>
      <c r="E654" s="2">
        <f t="shared" ref="E654:G655" si="1438">E645</f>
        <v>0</v>
      </c>
      <c r="F654" s="43">
        <f t="shared" si="1438"/>
        <v>0</v>
      </c>
      <c r="G654" s="28">
        <f t="shared" si="1438"/>
        <v>0</v>
      </c>
      <c r="H654" s="6"/>
      <c r="I654" s="6"/>
      <c r="J654" s="33">
        <f t="shared" ca="1" si="1424"/>
        <v>0</v>
      </c>
      <c r="K654" s="33">
        <f t="shared" ref="K654:AM654" ca="1" si="1439">K645+K648+K651</f>
        <v>0</v>
      </c>
      <c r="L654" s="33">
        <f t="shared" ca="1" si="1439"/>
        <v>0</v>
      </c>
      <c r="M654" s="33">
        <f t="shared" ca="1" si="1439"/>
        <v>0</v>
      </c>
      <c r="N654" s="33">
        <f t="shared" ca="1" si="1439"/>
        <v>0</v>
      </c>
      <c r="O654" s="33">
        <f t="shared" ca="1" si="1439"/>
        <v>0</v>
      </c>
      <c r="P654" s="33">
        <f t="shared" ca="1" si="1439"/>
        <v>0</v>
      </c>
      <c r="Q654" s="33">
        <f t="shared" ca="1" si="1439"/>
        <v>0</v>
      </c>
      <c r="R654" s="33">
        <f t="shared" ca="1" si="1439"/>
        <v>0</v>
      </c>
      <c r="S654" s="33">
        <f t="shared" ca="1" si="1439"/>
        <v>0</v>
      </c>
      <c r="T654" s="33">
        <f t="shared" ca="1" si="1439"/>
        <v>0</v>
      </c>
      <c r="U654" s="33">
        <f t="shared" ca="1" si="1439"/>
        <v>0</v>
      </c>
      <c r="V654" s="33">
        <f t="shared" ca="1" si="1439"/>
        <v>0</v>
      </c>
      <c r="W654" s="33">
        <f t="shared" ca="1" si="1439"/>
        <v>0</v>
      </c>
      <c r="X654" s="33">
        <f t="shared" ca="1" si="1439"/>
        <v>0</v>
      </c>
      <c r="Y654" s="33">
        <f t="shared" ca="1" si="1439"/>
        <v>0</v>
      </c>
      <c r="Z654" s="33">
        <f t="shared" ca="1" si="1439"/>
        <v>0</v>
      </c>
      <c r="AA654" s="33">
        <f t="shared" ca="1" si="1439"/>
        <v>0</v>
      </c>
      <c r="AB654" s="33">
        <f t="shared" ca="1" si="1439"/>
        <v>0</v>
      </c>
      <c r="AC654" s="33">
        <f t="shared" ca="1" si="1439"/>
        <v>0</v>
      </c>
      <c r="AD654" s="33">
        <f t="shared" ca="1" si="1439"/>
        <v>0</v>
      </c>
      <c r="AE654" s="33">
        <f t="shared" ca="1" si="1439"/>
        <v>0</v>
      </c>
      <c r="AF654" s="33">
        <f t="shared" ca="1" si="1439"/>
        <v>0</v>
      </c>
      <c r="AG654" s="33">
        <f t="shared" ca="1" si="1439"/>
        <v>0</v>
      </c>
      <c r="AH654" s="33">
        <f t="shared" ca="1" si="1439"/>
        <v>0</v>
      </c>
      <c r="AI654" s="33">
        <f t="shared" ca="1" si="1439"/>
        <v>0</v>
      </c>
      <c r="AJ654" s="33">
        <f t="shared" ca="1" si="1439"/>
        <v>0</v>
      </c>
      <c r="AK654" s="33">
        <f t="shared" ca="1" si="1439"/>
        <v>0</v>
      </c>
      <c r="AL654" s="33">
        <f t="shared" ca="1" si="1439"/>
        <v>0</v>
      </c>
      <c r="AM654" s="55">
        <f t="shared" ca="1" si="1439"/>
        <v>0</v>
      </c>
      <c r="AS654" s="98" t="str">
        <f>$E654&amp;"_"&amp;$A641&amp;"_"&amp;$B641</f>
        <v>0_84250MLF Y000XA_CBU</v>
      </c>
      <c r="AT654" s="98" t="str">
        <f t="shared" ref="AT654" si="1440">A645</f>
        <v>84250</v>
      </c>
      <c r="AU654" s="98" t="str">
        <f>A646</f>
        <v>MLF-Y000</v>
      </c>
      <c r="AW654" s="148">
        <f>E654</f>
        <v>0</v>
      </c>
      <c r="AX654" s="152">
        <f t="shared" ca="1" si="1435"/>
        <v>0</v>
      </c>
      <c r="AY654" s="152">
        <f t="shared" ca="1" si="1435"/>
        <v>0</v>
      </c>
      <c r="AZ654" s="152">
        <f t="shared" ca="1" si="1435"/>
        <v>0</v>
      </c>
      <c r="BA654" s="152">
        <f t="shared" ca="1" si="1435"/>
        <v>0</v>
      </c>
      <c r="BB654" s="152">
        <f t="shared" ca="1" si="1435"/>
        <v>0</v>
      </c>
      <c r="BC654" s="152">
        <f t="shared" ca="1" si="1435"/>
        <v>0</v>
      </c>
      <c r="BD654" s="152">
        <f t="shared" ca="1" si="1435"/>
        <v>0</v>
      </c>
      <c r="BE654" s="152">
        <f t="shared" ca="1" si="1435"/>
        <v>0</v>
      </c>
      <c r="BF654" s="152">
        <f t="shared" ca="1" si="1435"/>
        <v>0</v>
      </c>
      <c r="BG654" s="152">
        <f t="shared" ca="1" si="1435"/>
        <v>0</v>
      </c>
      <c r="BH654" s="152">
        <f t="shared" ca="1" si="1436"/>
        <v>0</v>
      </c>
      <c r="BI654" s="152">
        <f t="shared" ca="1" si="1436"/>
        <v>0</v>
      </c>
      <c r="BJ654" s="152">
        <f t="shared" ca="1" si="1436"/>
        <v>0</v>
      </c>
      <c r="BK654" s="152">
        <f t="shared" ca="1" si="1436"/>
        <v>0</v>
      </c>
      <c r="BL654" s="152">
        <f t="shared" ca="1" si="1436"/>
        <v>0</v>
      </c>
      <c r="BM654" s="152">
        <f t="shared" ca="1" si="1436"/>
        <v>0</v>
      </c>
      <c r="BN654" s="152">
        <f t="shared" ca="1" si="1436"/>
        <v>0</v>
      </c>
      <c r="BO654" s="152">
        <f t="shared" ca="1" si="1436"/>
        <v>0</v>
      </c>
      <c r="BP654" s="152">
        <f t="shared" ca="1" si="1436"/>
        <v>0</v>
      </c>
      <c r="BQ654" s="152">
        <f t="shared" ca="1" si="1436"/>
        <v>0</v>
      </c>
      <c r="BR654" s="152">
        <f t="shared" ca="1" si="1437"/>
        <v>0</v>
      </c>
      <c r="BS654" s="152">
        <f t="shared" ca="1" si="1437"/>
        <v>0</v>
      </c>
      <c r="BT654" s="152">
        <f t="shared" ca="1" si="1437"/>
        <v>0</v>
      </c>
      <c r="BU654" s="152">
        <f t="shared" ca="1" si="1437"/>
        <v>0</v>
      </c>
      <c r="BV654" s="152">
        <f t="shared" ca="1" si="1437"/>
        <v>0</v>
      </c>
      <c r="BW654" s="152">
        <f t="shared" ca="1" si="1437"/>
        <v>0</v>
      </c>
      <c r="BX654" s="152">
        <f t="shared" ca="1" si="1437"/>
        <v>0</v>
      </c>
      <c r="BY654" s="152">
        <f t="shared" ca="1" si="1437"/>
        <v>0</v>
      </c>
      <c r="BZ654" s="153">
        <f t="shared" ca="1" si="1437"/>
        <v>0</v>
      </c>
      <c r="CB654" s="145"/>
      <c r="CC654" s="38"/>
      <c r="CD654" s="38"/>
      <c r="CE654" s="146"/>
      <c r="CG654" s="433">
        <v>0</v>
      </c>
      <c r="CH654" s="434">
        <v>0</v>
      </c>
      <c r="CI654" s="434">
        <v>0</v>
      </c>
      <c r="CJ654" s="435">
        <v>0</v>
      </c>
    </row>
    <row r="655" spans="1:88" ht="15.5" thickBot="1" x14ac:dyDescent="0.4">
      <c r="A655" s="399">
        <f>COUNTIF(AT644:AT646,B655)</f>
        <v>0</v>
      </c>
      <c r="B655" s="309">
        <f>設定!$F$10</f>
        <v>0</v>
      </c>
      <c r="C655" s="309"/>
      <c r="D655" s="56"/>
      <c r="E655" s="2">
        <f t="shared" si="1438"/>
        <v>0</v>
      </c>
      <c r="F655" s="57">
        <f t="shared" si="1438"/>
        <v>0</v>
      </c>
      <c r="G655" s="58">
        <f t="shared" si="1438"/>
        <v>0</v>
      </c>
      <c r="H655" s="56"/>
      <c r="I655" s="56"/>
      <c r="J655" s="59">
        <f t="shared" ca="1" si="1424"/>
        <v>0</v>
      </c>
      <c r="K655" s="59">
        <f t="shared" ref="K655:AM655" ca="1" si="1441">K646+K649+K652</f>
        <v>0</v>
      </c>
      <c r="L655" s="59">
        <f t="shared" ca="1" si="1441"/>
        <v>0</v>
      </c>
      <c r="M655" s="59">
        <f t="shared" ca="1" si="1441"/>
        <v>0</v>
      </c>
      <c r="N655" s="59">
        <f t="shared" ca="1" si="1441"/>
        <v>0</v>
      </c>
      <c r="O655" s="59">
        <f t="shared" ca="1" si="1441"/>
        <v>0</v>
      </c>
      <c r="P655" s="59">
        <f t="shared" ca="1" si="1441"/>
        <v>0</v>
      </c>
      <c r="Q655" s="59">
        <f t="shared" ca="1" si="1441"/>
        <v>0</v>
      </c>
      <c r="R655" s="59">
        <f t="shared" ca="1" si="1441"/>
        <v>0</v>
      </c>
      <c r="S655" s="59">
        <f t="shared" ca="1" si="1441"/>
        <v>0</v>
      </c>
      <c r="T655" s="59">
        <f t="shared" ca="1" si="1441"/>
        <v>0</v>
      </c>
      <c r="U655" s="59">
        <f t="shared" ca="1" si="1441"/>
        <v>0</v>
      </c>
      <c r="V655" s="59">
        <f t="shared" ca="1" si="1441"/>
        <v>0</v>
      </c>
      <c r="W655" s="59">
        <f t="shared" ca="1" si="1441"/>
        <v>0</v>
      </c>
      <c r="X655" s="59">
        <f t="shared" ca="1" si="1441"/>
        <v>0</v>
      </c>
      <c r="Y655" s="59">
        <f t="shared" ca="1" si="1441"/>
        <v>0</v>
      </c>
      <c r="Z655" s="59">
        <f t="shared" ca="1" si="1441"/>
        <v>0</v>
      </c>
      <c r="AA655" s="59">
        <f t="shared" ca="1" si="1441"/>
        <v>0</v>
      </c>
      <c r="AB655" s="59">
        <f t="shared" ca="1" si="1441"/>
        <v>0</v>
      </c>
      <c r="AC655" s="59">
        <f t="shared" ca="1" si="1441"/>
        <v>0</v>
      </c>
      <c r="AD655" s="59">
        <f t="shared" ca="1" si="1441"/>
        <v>0</v>
      </c>
      <c r="AE655" s="59">
        <f t="shared" ca="1" si="1441"/>
        <v>0</v>
      </c>
      <c r="AF655" s="59">
        <f t="shared" ca="1" si="1441"/>
        <v>0</v>
      </c>
      <c r="AG655" s="59">
        <f t="shared" ca="1" si="1441"/>
        <v>0</v>
      </c>
      <c r="AH655" s="59">
        <f t="shared" ca="1" si="1441"/>
        <v>0</v>
      </c>
      <c r="AI655" s="59">
        <f t="shared" ca="1" si="1441"/>
        <v>0</v>
      </c>
      <c r="AJ655" s="59">
        <f t="shared" ca="1" si="1441"/>
        <v>0</v>
      </c>
      <c r="AK655" s="59">
        <f t="shared" ca="1" si="1441"/>
        <v>0</v>
      </c>
      <c r="AL655" s="59">
        <f t="shared" ca="1" si="1441"/>
        <v>0</v>
      </c>
      <c r="AM655" s="60">
        <f t="shared" ca="1" si="1441"/>
        <v>0</v>
      </c>
      <c r="AS655" s="99" t="str">
        <f>$E655&amp;"_"&amp;$A641&amp;"_"&amp;$B641</f>
        <v>0_84250MLF Y000XA_CBU</v>
      </c>
      <c r="AT655" s="99" t="str">
        <f t="shared" ref="AT655" si="1442">A645</f>
        <v>84250</v>
      </c>
      <c r="AU655" s="99" t="str">
        <f>A646</f>
        <v>MLF-Y000</v>
      </c>
      <c r="AW655" s="149">
        <f>E655</f>
        <v>0</v>
      </c>
      <c r="AX655" s="154">
        <f t="shared" ca="1" si="1435"/>
        <v>0</v>
      </c>
      <c r="AY655" s="154">
        <f t="shared" ca="1" si="1435"/>
        <v>0</v>
      </c>
      <c r="AZ655" s="154">
        <f t="shared" ca="1" si="1435"/>
        <v>0</v>
      </c>
      <c r="BA655" s="154">
        <f t="shared" ca="1" si="1435"/>
        <v>0</v>
      </c>
      <c r="BB655" s="154">
        <f t="shared" ca="1" si="1435"/>
        <v>0</v>
      </c>
      <c r="BC655" s="154">
        <f t="shared" ca="1" si="1435"/>
        <v>0</v>
      </c>
      <c r="BD655" s="154">
        <f t="shared" ca="1" si="1435"/>
        <v>0</v>
      </c>
      <c r="BE655" s="154">
        <f t="shared" ca="1" si="1435"/>
        <v>0</v>
      </c>
      <c r="BF655" s="154">
        <f t="shared" ca="1" si="1435"/>
        <v>0</v>
      </c>
      <c r="BG655" s="154">
        <f t="shared" ca="1" si="1435"/>
        <v>0</v>
      </c>
      <c r="BH655" s="154">
        <f t="shared" ca="1" si="1436"/>
        <v>0</v>
      </c>
      <c r="BI655" s="154">
        <f t="shared" ca="1" si="1436"/>
        <v>0</v>
      </c>
      <c r="BJ655" s="154">
        <f t="shared" ca="1" si="1436"/>
        <v>0</v>
      </c>
      <c r="BK655" s="154">
        <f t="shared" ca="1" si="1436"/>
        <v>0</v>
      </c>
      <c r="BL655" s="154">
        <f t="shared" ca="1" si="1436"/>
        <v>0</v>
      </c>
      <c r="BM655" s="154">
        <f t="shared" ca="1" si="1436"/>
        <v>0</v>
      </c>
      <c r="BN655" s="154">
        <f t="shared" ca="1" si="1436"/>
        <v>0</v>
      </c>
      <c r="BO655" s="154">
        <f t="shared" ca="1" si="1436"/>
        <v>0</v>
      </c>
      <c r="BP655" s="154">
        <f t="shared" ca="1" si="1436"/>
        <v>0</v>
      </c>
      <c r="BQ655" s="154">
        <f t="shared" ca="1" si="1436"/>
        <v>0</v>
      </c>
      <c r="BR655" s="154">
        <f t="shared" ca="1" si="1437"/>
        <v>0</v>
      </c>
      <c r="BS655" s="154">
        <f t="shared" ca="1" si="1437"/>
        <v>0</v>
      </c>
      <c r="BT655" s="154">
        <f t="shared" ca="1" si="1437"/>
        <v>0</v>
      </c>
      <c r="BU655" s="154">
        <f t="shared" ca="1" si="1437"/>
        <v>0</v>
      </c>
      <c r="BV655" s="154">
        <f t="shared" ca="1" si="1437"/>
        <v>0</v>
      </c>
      <c r="BW655" s="154">
        <f t="shared" ca="1" si="1437"/>
        <v>0</v>
      </c>
      <c r="BX655" s="154">
        <f t="shared" ca="1" si="1437"/>
        <v>0</v>
      </c>
      <c r="BY655" s="154">
        <f t="shared" ca="1" si="1437"/>
        <v>0</v>
      </c>
      <c r="BZ655" s="155">
        <f t="shared" ca="1" si="1437"/>
        <v>0</v>
      </c>
      <c r="CB655" s="422"/>
      <c r="CC655" s="423"/>
      <c r="CD655" s="423"/>
      <c r="CE655" s="424"/>
      <c r="CG655" s="436">
        <v>0</v>
      </c>
      <c r="CH655" s="437">
        <v>0</v>
      </c>
      <c r="CI655" s="437">
        <v>0</v>
      </c>
      <c r="CJ655" s="438">
        <v>0</v>
      </c>
    </row>
    <row r="656" spans="1:88" x14ac:dyDescent="0.35">
      <c r="A656" s="46" t="s">
        <v>1520</v>
      </c>
      <c r="B656" s="47" t="s">
        <v>2081</v>
      </c>
      <c r="C656" s="101"/>
      <c r="D656" s="128"/>
      <c r="E656" s="129"/>
      <c r="F656" s="129" t="s">
        <v>2130</v>
      </c>
      <c r="G656" s="130" t="str">
        <f>IF($B656="CKD","CKD",_xlfn.XLOOKUP($A656,AF所要量!$AF$4:$AF$1001,AF所要量!$AG$4:$AG$1001,"",,))</f>
        <v/>
      </c>
      <c r="H656" s="131"/>
      <c r="I656" s="132">
        <f>SUM(K656:N656)</f>
        <v>0</v>
      </c>
      <c r="J656" s="132">
        <f>SUM(O656:AM656)</f>
        <v>0</v>
      </c>
      <c r="K656" s="439">
        <f>CB656</f>
        <v>0</v>
      </c>
      <c r="L656" s="439">
        <f t="shared" ref="L656:L657" si="1443">CC656</f>
        <v>0</v>
      </c>
      <c r="M656" s="439">
        <f t="shared" ref="M656:M657" si="1444">CD656</f>
        <v>0</v>
      </c>
      <c r="N656" s="439">
        <f t="shared" ref="N656:N657" si="1445">CE656</f>
        <v>0</v>
      </c>
      <c r="O656" s="132">
        <f>SUMIF(AF所要量!$AK$4:$AK$1001,$AS656,AF所要量!E$4:E$1001)</f>
        <v>0</v>
      </c>
      <c r="P656" s="132">
        <f>SUMIF(AF所要量!$AK$4:$AK$1001,$AS656,AF所要量!F$4:F$1001)</f>
        <v>0</v>
      </c>
      <c r="Q656" s="132">
        <f>SUMIF(AF所要量!$AK$4:$AK$1001,$AS656,AF所要量!G$4:G$1001)</f>
        <v>0</v>
      </c>
      <c r="R656" s="132">
        <f>SUMIF(AF所要量!$AK$4:$AK$1001,$AS656,AF所要量!H$4:H$1001)</f>
        <v>0</v>
      </c>
      <c r="S656" s="132">
        <f>SUMIF(AF所要量!$AK$4:$AK$1001,$AS656,AF所要量!I$4:I$1001)</f>
        <v>0</v>
      </c>
      <c r="T656" s="132">
        <f>SUMIF(AF所要量!$AK$4:$AK$1001,$AS656,AF所要量!J$4:J$1001)</f>
        <v>0</v>
      </c>
      <c r="U656" s="132">
        <f>SUMIF(AF所要量!$AK$4:$AK$1001,$AS656,AF所要量!K$4:K$1001)</f>
        <v>0</v>
      </c>
      <c r="V656" s="132">
        <f>SUMIF(AF所要量!$AK$4:$AK$1001,$AS656,AF所要量!L$4:L$1001)</f>
        <v>0</v>
      </c>
      <c r="W656" s="132">
        <f>SUMIF(AF所要量!$AK$4:$AK$1001,$AS656,AF所要量!M$4:M$1001)</f>
        <v>0</v>
      </c>
      <c r="X656" s="132">
        <f>SUMIF(AF所要量!$AK$4:$AK$1001,$AS656,AF所要量!N$4:N$1001)</f>
        <v>0</v>
      </c>
      <c r="Y656" s="132">
        <f>SUMIF(AF所要量!$AK$4:$AK$1001,$AS656,AF所要量!O$4:O$1001)</f>
        <v>0</v>
      </c>
      <c r="Z656" s="132">
        <f>SUMIF(AF所要量!$AK$4:$AK$1001,$AS656,AF所要量!P$4:P$1001)</f>
        <v>0</v>
      </c>
      <c r="AA656" s="132">
        <f>SUMIF(AF所要量!$AK$4:$AK$1001,$AS656,AF所要量!Q$4:Q$1001)</f>
        <v>0</v>
      </c>
      <c r="AB656" s="132">
        <f>SUMIF(AF所要量!$AK$4:$AK$1001,$AS656,AF所要量!R$4:R$1001)</f>
        <v>0</v>
      </c>
      <c r="AC656" s="132">
        <f>SUMIF(AF所要量!$AK$4:$AK$1001,$AS656,AF所要量!S$4:S$1001)</f>
        <v>0</v>
      </c>
      <c r="AD656" s="132">
        <f>SUMIF(AF所要量!$AK$4:$AK$1001,$AS656,AF所要量!T$4:T$1001)</f>
        <v>0</v>
      </c>
      <c r="AE656" s="132">
        <f>SUMIF(AF所要量!$AK$4:$AK$1001,$AS656,AF所要量!U$4:U$1001)</f>
        <v>0</v>
      </c>
      <c r="AF656" s="132">
        <f>SUMIF(AF所要量!$AK$4:$AK$1001,$AS656,AF所要量!V$4:V$1001)</f>
        <v>0</v>
      </c>
      <c r="AG656" s="132">
        <f>SUMIF(AF所要量!$AK$4:$AK$1001,$AS656,AF所要量!W$4:W$1001)</f>
        <v>0</v>
      </c>
      <c r="AH656" s="132">
        <f>SUMIF(AF所要量!$AK$4:$AK$1001,$AS656,AF所要量!X$4:X$1001)</f>
        <v>0</v>
      </c>
      <c r="AI656" s="132">
        <f>SUMIF(AF所要量!$AK$4:$AK$1001,$AS656,AF所要量!Y$4:Y$1001)</f>
        <v>0</v>
      </c>
      <c r="AJ656" s="132">
        <f>SUMIF(AF所要量!$AK$4:$AK$1001,$AS656,AF所要量!Z$4:Z$1001)</f>
        <v>0</v>
      </c>
      <c r="AK656" s="132">
        <f>SUMIF(AF所要量!$AK$4:$AK$1001,$AS656,AF所要量!AA$4:AA$1001)</f>
        <v>0</v>
      </c>
      <c r="AL656" s="132">
        <f>SUMIF(AF所要量!$AK$4:$AK$1001,$AS656,AF所要量!AB$4:AB$1001)</f>
        <v>0</v>
      </c>
      <c r="AM656" s="133">
        <f>SUMIF(AF所要量!$AK$4:$AK$1001,$AS656,AF所要量!AC$4:AC$1001)</f>
        <v>0</v>
      </c>
      <c r="AS656" s="2" t="str">
        <f>$A656&amp;"_"&amp;$B656</f>
        <v>50100HP1 6000  _CBU</v>
      </c>
      <c r="AT656" s="96"/>
      <c r="AU656" s="63"/>
      <c r="AW656" s="142"/>
      <c r="AX656" s="143"/>
      <c r="AY656" s="143"/>
      <c r="AZ656" s="143"/>
      <c r="BA656" s="143"/>
      <c r="BB656" s="143"/>
      <c r="BC656" s="143"/>
      <c r="BD656" s="143"/>
      <c r="BE656" s="143"/>
      <c r="BF656" s="143"/>
      <c r="BG656" s="143"/>
      <c r="BH656" s="143"/>
      <c r="BI656" s="143"/>
      <c r="BJ656" s="143"/>
      <c r="BK656" s="143"/>
      <c r="BL656" s="143"/>
      <c r="BM656" s="143"/>
      <c r="BN656" s="143"/>
      <c r="BO656" s="143"/>
      <c r="BP656" s="143"/>
      <c r="BQ656" s="143"/>
      <c r="BR656" s="143"/>
      <c r="BS656" s="143"/>
      <c r="BT656" s="143"/>
      <c r="BU656" s="143"/>
      <c r="BV656" s="143"/>
      <c r="BW656" s="143"/>
      <c r="BX656" s="143"/>
      <c r="BY656" s="143"/>
      <c r="BZ656" s="144"/>
      <c r="CB656" s="425">
        <f t="shared" ref="CB656:CB657" si="1446">CG656</f>
        <v>0</v>
      </c>
      <c r="CC656" s="271">
        <f t="shared" ref="CC656:CC657" si="1447">CH656</f>
        <v>0</v>
      </c>
      <c r="CD656" s="271">
        <f t="shared" ref="CD656:CD657" si="1448">CI656</f>
        <v>0</v>
      </c>
      <c r="CE656" s="272">
        <f t="shared" ref="CE656:CE657" si="1449">CJ656</f>
        <v>0</v>
      </c>
      <c r="CG656" s="418">
        <v>0</v>
      </c>
      <c r="CH656" s="416">
        <v>0</v>
      </c>
      <c r="CI656" s="416">
        <v>0</v>
      </c>
      <c r="CJ656" s="419">
        <v>0</v>
      </c>
    </row>
    <row r="657" spans="1:88" x14ac:dyDescent="0.35">
      <c r="A657" s="119"/>
      <c r="B657" s="6"/>
      <c r="C657" s="120"/>
      <c r="D657" s="134"/>
      <c r="E657" s="135"/>
      <c r="F657" s="135"/>
      <c r="G657" s="136" t="str">
        <f>IF(B656="CKD","","SP")</f>
        <v>SP</v>
      </c>
      <c r="H657" s="137"/>
      <c r="I657" s="138">
        <f>SUM(K657:N657)</f>
        <v>0</v>
      </c>
      <c r="J657" s="138">
        <f>SUM(O657:AM657)</f>
        <v>0</v>
      </c>
      <c r="K657" s="440">
        <f t="shared" ref="K657" si="1450">CB657</f>
        <v>0</v>
      </c>
      <c r="L657" s="440">
        <f t="shared" si="1443"/>
        <v>0</v>
      </c>
      <c r="M657" s="440">
        <f t="shared" si="1444"/>
        <v>0</v>
      </c>
      <c r="N657" s="440">
        <f t="shared" si="1445"/>
        <v>0</v>
      </c>
      <c r="O657" s="138">
        <f>SUMIF(SP所要量!$AU$4:$AU$1001,$AS657,SP所要量!O$4:O$1001)</f>
        <v>0</v>
      </c>
      <c r="P657" s="138">
        <f>SUMIF(SP所要量!$AU$4:$AU$1001,$AS657,SP所要量!P$4:P$1001)</f>
        <v>0</v>
      </c>
      <c r="Q657" s="138">
        <f>SUMIF(SP所要量!$AU$4:$AU$1001,$AS657,SP所要量!Q$4:Q$1001)</f>
        <v>0</v>
      </c>
      <c r="R657" s="138">
        <f>SUMIF(SP所要量!$AU$4:$AU$1001,$AS657,SP所要量!R$4:R$1001)</f>
        <v>0</v>
      </c>
      <c r="S657" s="138">
        <f>SUMIF(SP所要量!$AU$4:$AU$1001,$AS657,SP所要量!S$4:S$1001)</f>
        <v>0</v>
      </c>
      <c r="T657" s="138">
        <f>SUMIF(SP所要量!$AU$4:$AU$1001,$AS657,SP所要量!T$4:T$1001)</f>
        <v>0</v>
      </c>
      <c r="U657" s="138">
        <f>SUMIF(SP所要量!$AU$4:$AU$1001,$AS657,SP所要量!U$4:U$1001)</f>
        <v>0</v>
      </c>
      <c r="V657" s="138">
        <f>SUMIF(SP所要量!$AU$4:$AU$1001,$AS657,SP所要量!V$4:V$1001)</f>
        <v>0</v>
      </c>
      <c r="W657" s="138">
        <f>SUMIF(SP所要量!$AU$4:$AU$1001,$AS657,SP所要量!W$4:W$1001)</f>
        <v>0</v>
      </c>
      <c r="X657" s="138">
        <f>SUMIF(SP所要量!$AU$4:$AU$1001,$AS657,SP所要量!X$4:X$1001)</f>
        <v>0</v>
      </c>
      <c r="Y657" s="138">
        <f>SUMIF(SP所要量!$AU$4:$AU$1001,$AS657,SP所要量!Y$4:Y$1001)</f>
        <v>0</v>
      </c>
      <c r="Z657" s="138">
        <f>SUMIF(SP所要量!$AU$4:$AU$1001,$AS657,SP所要量!Z$4:Z$1001)</f>
        <v>0</v>
      </c>
      <c r="AA657" s="138">
        <f>SUMIF(SP所要量!$AU$4:$AU$1001,$AS657,SP所要量!AA$4:AA$1001)</f>
        <v>0</v>
      </c>
      <c r="AB657" s="138">
        <f>SUMIF(SP所要量!$AU$4:$AU$1001,$AS657,SP所要量!AB$4:AB$1001)</f>
        <v>0</v>
      </c>
      <c r="AC657" s="138">
        <f>SUMIF(SP所要量!$AU$4:$AU$1001,$AS657,SP所要量!AC$4:AC$1001)</f>
        <v>0</v>
      </c>
      <c r="AD657" s="138">
        <f>SUMIF(SP所要量!$AU$4:$AU$1001,$AS657,SP所要量!AD$4:AD$1001)</f>
        <v>0</v>
      </c>
      <c r="AE657" s="138">
        <f>SUMIF(SP所要量!$AU$4:$AU$1001,$AS657,SP所要量!AE$4:AE$1001)</f>
        <v>0</v>
      </c>
      <c r="AF657" s="138">
        <f>SUMIF(SP所要量!$AU$4:$AU$1001,$AS657,SP所要量!AF$4:AF$1001)</f>
        <v>0</v>
      </c>
      <c r="AG657" s="138">
        <f>SUMIF(SP所要量!$AU$4:$AU$1001,$AS657,SP所要量!AG$4:AG$1001)</f>
        <v>0</v>
      </c>
      <c r="AH657" s="138">
        <f>SUMIF(SP所要量!$AU$4:$AU$1001,$AS657,SP所要量!AH$4:AH$1001)</f>
        <v>0</v>
      </c>
      <c r="AI657" s="138">
        <f>SUMIF(SP所要量!$AU$4:$AU$1001,$AS657,SP所要量!AI$4:AI$1001)</f>
        <v>0</v>
      </c>
      <c r="AJ657" s="138">
        <f>SUMIF(SP所要量!$AU$4:$AU$1001,$AS657,SP所要量!AJ$4:AJ$1001)</f>
        <v>0</v>
      </c>
      <c r="AK657" s="138">
        <f>SUMIF(SP所要量!$AU$4:$AU$1001,$AS657,SP所要量!AK$4:AK$1001)</f>
        <v>0</v>
      </c>
      <c r="AL657" s="138">
        <f>SUMIF(SP所要量!$AU$4:$AU$1001,$AS657,SP所要量!AL$4:AL$1001)</f>
        <v>0</v>
      </c>
      <c r="AM657" s="139">
        <f>SUMIF(SP所要量!$AU$4:$AU$1001,$AS657,SP所要量!AM$4:AM$1001)</f>
        <v>0</v>
      </c>
      <c r="AS657" s="2" t="str">
        <f>IF($B656="CKD",0,$A656&amp;"_"&amp;"SP")</f>
        <v>50100HP1 6000  _SP</v>
      </c>
      <c r="AT657" s="38"/>
      <c r="AU657" s="62"/>
      <c r="AW657" s="145"/>
      <c r="AX657" s="38"/>
      <c r="AY657" s="38"/>
      <c r="AZ657" s="38"/>
      <c r="BA657" s="38"/>
      <c r="BB657" s="38"/>
      <c r="BC657" s="38"/>
      <c r="BD657" s="38"/>
      <c r="BE657" s="38"/>
      <c r="BF657" s="38"/>
      <c r="BG657" s="38"/>
      <c r="BH657" s="38"/>
      <c r="BI657" s="38"/>
      <c r="BJ657" s="38"/>
      <c r="BK657" s="38"/>
      <c r="BL657" s="38"/>
      <c r="BM657" s="38"/>
      <c r="BN657" s="38"/>
      <c r="BO657" s="38"/>
      <c r="BP657" s="38"/>
      <c r="BQ657" s="38"/>
      <c r="BR657" s="38"/>
      <c r="BS657" s="38"/>
      <c r="BT657" s="38"/>
      <c r="BU657" s="38"/>
      <c r="BV657" s="38"/>
      <c r="BW657" s="38"/>
      <c r="BX657" s="38"/>
      <c r="BY657" s="38"/>
      <c r="BZ657" s="146"/>
      <c r="CB657" s="426">
        <f t="shared" si="1446"/>
        <v>0</v>
      </c>
      <c r="CC657" s="273">
        <f t="shared" si="1447"/>
        <v>0</v>
      </c>
      <c r="CD657" s="273">
        <f t="shared" si="1448"/>
        <v>0</v>
      </c>
      <c r="CE657" s="274">
        <f t="shared" si="1449"/>
        <v>0</v>
      </c>
      <c r="CG657" s="420">
        <v>0</v>
      </c>
      <c r="CH657" s="417">
        <v>0</v>
      </c>
      <c r="CI657" s="417">
        <v>0</v>
      </c>
      <c r="CJ657" s="421">
        <v>0</v>
      </c>
    </row>
    <row r="658" spans="1:88" x14ac:dyDescent="0.35">
      <c r="A658" s="119"/>
      <c r="B658" s="6"/>
      <c r="C658" s="120"/>
      <c r="D658" s="121"/>
      <c r="E658" s="115"/>
      <c r="F658" s="115"/>
      <c r="G658" s="116" t="s">
        <v>2131</v>
      </c>
      <c r="H658" s="117"/>
      <c r="I658" s="113">
        <f>SUM(K658:N658)</f>
        <v>0</v>
      </c>
      <c r="J658" s="126">
        <f>SUM(O658:AM658)</f>
        <v>0</v>
      </c>
      <c r="K658" s="113">
        <f>SUM(K656:K657)</f>
        <v>0</v>
      </c>
      <c r="L658" s="113">
        <f t="shared" ref="L658:AM658" si="1451">SUM(L656:L657)</f>
        <v>0</v>
      </c>
      <c r="M658" s="113">
        <f t="shared" si="1451"/>
        <v>0</v>
      </c>
      <c r="N658" s="113">
        <f t="shared" si="1451"/>
        <v>0</v>
      </c>
      <c r="O658" s="122">
        <f t="shared" si="1451"/>
        <v>0</v>
      </c>
      <c r="P658" s="113">
        <f t="shared" si="1451"/>
        <v>0</v>
      </c>
      <c r="Q658" s="113">
        <f t="shared" si="1451"/>
        <v>0</v>
      </c>
      <c r="R658" s="113">
        <f t="shared" si="1451"/>
        <v>0</v>
      </c>
      <c r="S658" s="113">
        <f t="shared" si="1451"/>
        <v>0</v>
      </c>
      <c r="T658" s="113">
        <f t="shared" si="1451"/>
        <v>0</v>
      </c>
      <c r="U658" s="113">
        <f t="shared" si="1451"/>
        <v>0</v>
      </c>
      <c r="V658" s="113">
        <f t="shared" si="1451"/>
        <v>0</v>
      </c>
      <c r="W658" s="113">
        <f t="shared" si="1451"/>
        <v>0</v>
      </c>
      <c r="X658" s="113">
        <f t="shared" si="1451"/>
        <v>0</v>
      </c>
      <c r="Y658" s="113">
        <f t="shared" si="1451"/>
        <v>0</v>
      </c>
      <c r="Z658" s="113">
        <f t="shared" si="1451"/>
        <v>0</v>
      </c>
      <c r="AA658" s="113">
        <f t="shared" si="1451"/>
        <v>0</v>
      </c>
      <c r="AB658" s="113">
        <f t="shared" si="1451"/>
        <v>0</v>
      </c>
      <c r="AC658" s="113">
        <f t="shared" si="1451"/>
        <v>0</v>
      </c>
      <c r="AD658" s="113">
        <f t="shared" si="1451"/>
        <v>0</v>
      </c>
      <c r="AE658" s="113">
        <f t="shared" si="1451"/>
        <v>0</v>
      </c>
      <c r="AF658" s="113">
        <f t="shared" si="1451"/>
        <v>0</v>
      </c>
      <c r="AG658" s="113">
        <f t="shared" si="1451"/>
        <v>0</v>
      </c>
      <c r="AH658" s="113">
        <f t="shared" si="1451"/>
        <v>0</v>
      </c>
      <c r="AI658" s="113">
        <f t="shared" si="1451"/>
        <v>0</v>
      </c>
      <c r="AJ658" s="113">
        <f t="shared" si="1451"/>
        <v>0</v>
      </c>
      <c r="AK658" s="113">
        <f t="shared" si="1451"/>
        <v>0</v>
      </c>
      <c r="AL658" s="113">
        <f t="shared" si="1451"/>
        <v>0</v>
      </c>
      <c r="AM658" s="118">
        <f t="shared" si="1451"/>
        <v>0</v>
      </c>
      <c r="AS658" s="61"/>
      <c r="AT658" s="38"/>
      <c r="AU658" s="62"/>
      <c r="AW658" s="145"/>
      <c r="AX658" s="38"/>
      <c r="AY658" s="38"/>
      <c r="AZ658" s="38"/>
      <c r="BA658" s="38"/>
      <c r="BB658" s="38"/>
      <c r="BC658" s="38"/>
      <c r="BD658" s="38"/>
      <c r="BE658" s="38"/>
      <c r="BF658" s="38"/>
      <c r="BG658" s="38"/>
      <c r="BH658" s="38"/>
      <c r="BI658" s="38"/>
      <c r="BJ658" s="38"/>
      <c r="BK658" s="38"/>
      <c r="BL658" s="38"/>
      <c r="BM658" s="38"/>
      <c r="BN658" s="38"/>
      <c r="BO658" s="38"/>
      <c r="BP658" s="38"/>
      <c r="BQ658" s="38"/>
      <c r="BR658" s="38"/>
      <c r="BS658" s="38"/>
      <c r="BT658" s="38"/>
      <c r="BU658" s="38"/>
      <c r="BV658" s="38"/>
      <c r="BW658" s="38"/>
      <c r="BX658" s="38"/>
      <c r="BY658" s="38"/>
      <c r="BZ658" s="146"/>
      <c r="CB658" s="145"/>
      <c r="CC658" s="38"/>
      <c r="CD658" s="38"/>
      <c r="CE658" s="146"/>
      <c r="CG658" s="433">
        <v>0</v>
      </c>
      <c r="CH658" s="434">
        <v>0</v>
      </c>
      <c r="CI658" s="434">
        <v>0</v>
      </c>
      <c r="CJ658" s="435">
        <v>0</v>
      </c>
    </row>
    <row r="659" spans="1:88" x14ac:dyDescent="0.35">
      <c r="A659" s="48" t="s">
        <v>2088</v>
      </c>
      <c r="B659" s="6"/>
      <c r="C659" s="6"/>
      <c r="D659" s="22" t="s">
        <v>2058</v>
      </c>
      <c r="E659" s="304" t="s">
        <v>20</v>
      </c>
      <c r="F659" s="42"/>
      <c r="G659" s="25"/>
      <c r="H659" s="21"/>
      <c r="I659" s="26"/>
      <c r="J659" s="24">
        <f t="shared" ref="J659:J661" ca="1" si="1452">SUM(K659:AM659)</f>
        <v>0</v>
      </c>
      <c r="K659" s="24">
        <f ca="1">IF(AND($H659="優先L",$I659&gt;0),OFFSET(K658,0,$I659),0)</f>
        <v>0</v>
      </c>
      <c r="L659" s="24">
        <f t="shared" ref="L659:AM659" ca="1" si="1453">IF(AND($H659="優先L",$I659&gt;0),OFFSET(L658,0,$I659),0)</f>
        <v>0</v>
      </c>
      <c r="M659" s="24">
        <f t="shared" ca="1" si="1453"/>
        <v>0</v>
      </c>
      <c r="N659" s="24">
        <f t="shared" ca="1" si="1453"/>
        <v>0</v>
      </c>
      <c r="O659" s="24">
        <f t="shared" ca="1" si="1453"/>
        <v>0</v>
      </c>
      <c r="P659" s="24">
        <f t="shared" ca="1" si="1453"/>
        <v>0</v>
      </c>
      <c r="Q659" s="24">
        <f t="shared" ca="1" si="1453"/>
        <v>0</v>
      </c>
      <c r="R659" s="24">
        <f t="shared" ca="1" si="1453"/>
        <v>0</v>
      </c>
      <c r="S659" s="24">
        <f t="shared" ca="1" si="1453"/>
        <v>0</v>
      </c>
      <c r="T659" s="24">
        <f t="shared" ca="1" si="1453"/>
        <v>0</v>
      </c>
      <c r="U659" s="24">
        <f t="shared" ca="1" si="1453"/>
        <v>0</v>
      </c>
      <c r="V659" s="24">
        <f t="shared" ca="1" si="1453"/>
        <v>0</v>
      </c>
      <c r="W659" s="24">
        <f t="shared" ca="1" si="1453"/>
        <v>0</v>
      </c>
      <c r="X659" s="24">
        <f t="shared" ca="1" si="1453"/>
        <v>0</v>
      </c>
      <c r="Y659" s="24">
        <f t="shared" ca="1" si="1453"/>
        <v>0</v>
      </c>
      <c r="Z659" s="24">
        <f t="shared" ca="1" si="1453"/>
        <v>0</v>
      </c>
      <c r="AA659" s="24">
        <f t="shared" ca="1" si="1453"/>
        <v>0</v>
      </c>
      <c r="AB659" s="24">
        <f t="shared" ca="1" si="1453"/>
        <v>0</v>
      </c>
      <c r="AC659" s="24">
        <f t="shared" ca="1" si="1453"/>
        <v>0</v>
      </c>
      <c r="AD659" s="24">
        <f t="shared" ca="1" si="1453"/>
        <v>0</v>
      </c>
      <c r="AE659" s="24">
        <f t="shared" ca="1" si="1453"/>
        <v>0</v>
      </c>
      <c r="AF659" s="24">
        <f t="shared" ca="1" si="1453"/>
        <v>0</v>
      </c>
      <c r="AG659" s="24">
        <f t="shared" ca="1" si="1453"/>
        <v>0</v>
      </c>
      <c r="AH659" s="24">
        <f t="shared" ca="1" si="1453"/>
        <v>0</v>
      </c>
      <c r="AI659" s="24">
        <f t="shared" ca="1" si="1453"/>
        <v>0</v>
      </c>
      <c r="AJ659" s="24">
        <f t="shared" ca="1" si="1453"/>
        <v>0</v>
      </c>
      <c r="AK659" s="24">
        <f t="shared" ca="1" si="1453"/>
        <v>0</v>
      </c>
      <c r="AL659" s="24">
        <f t="shared" ca="1" si="1453"/>
        <v>0</v>
      </c>
      <c r="AM659" s="49">
        <f t="shared" ca="1" si="1453"/>
        <v>0</v>
      </c>
      <c r="AS659" s="61"/>
      <c r="AT659" s="5" t="str">
        <f t="shared" ref="AT659" si="1454">IF(G659&gt;0,E659,"")</f>
        <v/>
      </c>
      <c r="AU659" s="62"/>
      <c r="AW659" s="145"/>
      <c r="AX659" s="38"/>
      <c r="AY659" s="38"/>
      <c r="AZ659" s="38"/>
      <c r="BA659" s="38"/>
      <c r="BB659" s="38"/>
      <c r="BC659" s="38"/>
      <c r="BD659" s="38"/>
      <c r="BE659" s="38"/>
      <c r="BF659" s="38"/>
      <c r="BG659" s="38"/>
      <c r="BH659" s="38"/>
      <c r="BI659" s="38"/>
      <c r="BJ659" s="38"/>
      <c r="BK659" s="38"/>
      <c r="BL659" s="38"/>
      <c r="BM659" s="38"/>
      <c r="BN659" s="38"/>
      <c r="BO659" s="38"/>
      <c r="BP659" s="38"/>
      <c r="BQ659" s="38"/>
      <c r="BR659" s="38"/>
      <c r="BS659" s="38"/>
      <c r="BT659" s="38"/>
      <c r="BU659" s="38"/>
      <c r="BV659" s="38"/>
      <c r="BW659" s="38"/>
      <c r="BX659" s="38"/>
      <c r="BY659" s="38"/>
      <c r="BZ659" s="146"/>
      <c r="CB659" s="145"/>
      <c r="CC659" s="38"/>
      <c r="CD659" s="38"/>
      <c r="CE659" s="146"/>
      <c r="CG659" s="433">
        <v>0</v>
      </c>
      <c r="CH659" s="434">
        <v>0</v>
      </c>
      <c r="CI659" s="434">
        <v>0</v>
      </c>
      <c r="CJ659" s="435">
        <v>0</v>
      </c>
    </row>
    <row r="660" spans="1:88" x14ac:dyDescent="0.35">
      <c r="A660" s="50" t="str">
        <f>MID(A656,1,5)</f>
        <v>50100</v>
      </c>
      <c r="B660" s="6"/>
      <c r="C660" s="6"/>
      <c r="D660" s="6"/>
      <c r="E660" s="304" t="s">
        <v>78</v>
      </c>
      <c r="F660" s="42"/>
      <c r="G660" s="25"/>
      <c r="H660" s="21"/>
      <c r="I660" s="26"/>
      <c r="J660" s="24">
        <f t="shared" ca="1" si="1452"/>
        <v>0</v>
      </c>
      <c r="K660" s="24">
        <f ca="1">IF(AND($H660="優先L",$I660&gt;0),OFFSET(K658,0,$I660),0)</f>
        <v>0</v>
      </c>
      <c r="L660" s="24">
        <f t="shared" ref="L660:AM660" ca="1" si="1455">IF(AND($H660="優先L",$I660&gt;0),OFFSET(L658,0,$I660),0)</f>
        <v>0</v>
      </c>
      <c r="M660" s="24">
        <f t="shared" ca="1" si="1455"/>
        <v>0</v>
      </c>
      <c r="N660" s="24">
        <f t="shared" ca="1" si="1455"/>
        <v>0</v>
      </c>
      <c r="O660" s="24">
        <f t="shared" ca="1" si="1455"/>
        <v>0</v>
      </c>
      <c r="P660" s="24">
        <f t="shared" ca="1" si="1455"/>
        <v>0</v>
      </c>
      <c r="Q660" s="24">
        <f t="shared" ca="1" si="1455"/>
        <v>0</v>
      </c>
      <c r="R660" s="24">
        <f t="shared" ca="1" si="1455"/>
        <v>0</v>
      </c>
      <c r="S660" s="24">
        <f t="shared" ca="1" si="1455"/>
        <v>0</v>
      </c>
      <c r="T660" s="24">
        <f t="shared" ca="1" si="1455"/>
        <v>0</v>
      </c>
      <c r="U660" s="24">
        <f t="shared" ca="1" si="1455"/>
        <v>0</v>
      </c>
      <c r="V660" s="24">
        <f t="shared" ca="1" si="1455"/>
        <v>0</v>
      </c>
      <c r="W660" s="24">
        <f t="shared" ca="1" si="1455"/>
        <v>0</v>
      </c>
      <c r="X660" s="24">
        <f t="shared" ca="1" si="1455"/>
        <v>0</v>
      </c>
      <c r="Y660" s="24">
        <f t="shared" ca="1" si="1455"/>
        <v>0</v>
      </c>
      <c r="Z660" s="24">
        <f t="shared" ca="1" si="1455"/>
        <v>0</v>
      </c>
      <c r="AA660" s="24">
        <f t="shared" ca="1" si="1455"/>
        <v>0</v>
      </c>
      <c r="AB660" s="24">
        <f t="shared" ca="1" si="1455"/>
        <v>0</v>
      </c>
      <c r="AC660" s="24">
        <f t="shared" ca="1" si="1455"/>
        <v>0</v>
      </c>
      <c r="AD660" s="24">
        <f t="shared" ca="1" si="1455"/>
        <v>0</v>
      </c>
      <c r="AE660" s="24">
        <f t="shared" ca="1" si="1455"/>
        <v>0</v>
      </c>
      <c r="AF660" s="24">
        <f t="shared" ca="1" si="1455"/>
        <v>0</v>
      </c>
      <c r="AG660" s="24">
        <f t="shared" ca="1" si="1455"/>
        <v>0</v>
      </c>
      <c r="AH660" s="24">
        <f t="shared" ca="1" si="1455"/>
        <v>0</v>
      </c>
      <c r="AI660" s="24">
        <f t="shared" ca="1" si="1455"/>
        <v>0</v>
      </c>
      <c r="AJ660" s="24">
        <f t="shared" ca="1" si="1455"/>
        <v>0</v>
      </c>
      <c r="AK660" s="24">
        <f t="shared" ca="1" si="1455"/>
        <v>0</v>
      </c>
      <c r="AL660" s="24">
        <f t="shared" ca="1" si="1455"/>
        <v>0</v>
      </c>
      <c r="AM660" s="49">
        <f t="shared" ca="1" si="1455"/>
        <v>0</v>
      </c>
      <c r="AS660" s="61"/>
      <c r="AT660" s="6" t="str">
        <f t="shared" si="1421"/>
        <v/>
      </c>
      <c r="AU660" s="62"/>
      <c r="AW660" s="145"/>
      <c r="AX660" s="38"/>
      <c r="AY660" s="38"/>
      <c r="AZ660" s="38"/>
      <c r="BA660" s="38"/>
      <c r="BB660" s="38"/>
      <c r="BC660" s="38"/>
      <c r="BD660" s="38"/>
      <c r="BE660" s="38"/>
      <c r="BF660" s="38"/>
      <c r="BG660" s="38"/>
      <c r="BH660" s="38"/>
      <c r="BI660" s="38"/>
      <c r="BJ660" s="38"/>
      <c r="BK660" s="38"/>
      <c r="BL660" s="38"/>
      <c r="BM660" s="38"/>
      <c r="BN660" s="38"/>
      <c r="BO660" s="38"/>
      <c r="BP660" s="38"/>
      <c r="BQ660" s="38"/>
      <c r="BR660" s="38"/>
      <c r="BS660" s="38"/>
      <c r="BT660" s="38"/>
      <c r="BU660" s="38"/>
      <c r="BV660" s="38"/>
      <c r="BW660" s="38"/>
      <c r="BX660" s="38"/>
      <c r="BY660" s="38"/>
      <c r="BZ660" s="146"/>
      <c r="CB660" s="145"/>
      <c r="CC660" s="38"/>
      <c r="CD660" s="38"/>
      <c r="CE660" s="146"/>
      <c r="CG660" s="433">
        <v>0</v>
      </c>
      <c r="CH660" s="434">
        <v>0</v>
      </c>
      <c r="CI660" s="434">
        <v>0</v>
      </c>
      <c r="CJ660" s="435">
        <v>0</v>
      </c>
    </row>
    <row r="661" spans="1:88" x14ac:dyDescent="0.35">
      <c r="A661" s="50" t="str">
        <f>MID(A656,6,3)&amp;"-"&amp;MID(A656,10,4)</f>
        <v>HP1-6000</v>
      </c>
      <c r="B661" s="6"/>
      <c r="C661" s="6"/>
      <c r="D661" s="7"/>
      <c r="E661" s="304" t="s">
        <v>79</v>
      </c>
      <c r="F661" s="42"/>
      <c r="G661" s="25">
        <v>200</v>
      </c>
      <c r="H661" s="21" t="s">
        <v>2052</v>
      </c>
      <c r="I661" s="26">
        <v>3</v>
      </c>
      <c r="J661" s="24">
        <f t="shared" ca="1" si="1452"/>
        <v>0</v>
      </c>
      <c r="K661" s="24">
        <f ca="1">IF(AND($H661="優先L",$I661&gt;0),OFFSET(K658,0,$I661),0)</f>
        <v>0</v>
      </c>
      <c r="L661" s="24">
        <f t="shared" ref="L661:AM661" ca="1" si="1456">IF(AND($H661="優先L",$I661&gt;0),OFFSET(L658,0,$I661),0)</f>
        <v>0</v>
      </c>
      <c r="M661" s="24">
        <f t="shared" ca="1" si="1456"/>
        <v>0</v>
      </c>
      <c r="N661" s="24">
        <f t="shared" ca="1" si="1456"/>
        <v>0</v>
      </c>
      <c r="O661" s="24">
        <f t="shared" ca="1" si="1456"/>
        <v>0</v>
      </c>
      <c r="P661" s="24">
        <f t="shared" ca="1" si="1456"/>
        <v>0</v>
      </c>
      <c r="Q661" s="24">
        <f t="shared" ca="1" si="1456"/>
        <v>0</v>
      </c>
      <c r="R661" s="24">
        <f t="shared" ca="1" si="1456"/>
        <v>0</v>
      </c>
      <c r="S661" s="24">
        <f t="shared" ca="1" si="1456"/>
        <v>0</v>
      </c>
      <c r="T661" s="24">
        <f t="shared" ca="1" si="1456"/>
        <v>0</v>
      </c>
      <c r="U661" s="24">
        <f t="shared" ca="1" si="1456"/>
        <v>0</v>
      </c>
      <c r="V661" s="24">
        <f t="shared" ca="1" si="1456"/>
        <v>0</v>
      </c>
      <c r="W661" s="24">
        <f t="shared" ca="1" si="1456"/>
        <v>0</v>
      </c>
      <c r="X661" s="24">
        <f t="shared" ca="1" si="1456"/>
        <v>0</v>
      </c>
      <c r="Y661" s="24">
        <f t="shared" ca="1" si="1456"/>
        <v>0</v>
      </c>
      <c r="Z661" s="24">
        <f t="shared" ca="1" si="1456"/>
        <v>0</v>
      </c>
      <c r="AA661" s="24">
        <f t="shared" ca="1" si="1456"/>
        <v>0</v>
      </c>
      <c r="AB661" s="24">
        <f t="shared" ca="1" si="1456"/>
        <v>0</v>
      </c>
      <c r="AC661" s="24">
        <f t="shared" ca="1" si="1456"/>
        <v>0</v>
      </c>
      <c r="AD661" s="24">
        <f t="shared" ca="1" si="1456"/>
        <v>0</v>
      </c>
      <c r="AE661" s="24">
        <f t="shared" ca="1" si="1456"/>
        <v>0</v>
      </c>
      <c r="AF661" s="24">
        <f t="shared" ca="1" si="1456"/>
        <v>0</v>
      </c>
      <c r="AG661" s="24">
        <f t="shared" ca="1" si="1456"/>
        <v>0</v>
      </c>
      <c r="AH661" s="24">
        <f t="shared" ca="1" si="1456"/>
        <v>0</v>
      </c>
      <c r="AI661" s="24">
        <f t="shared" ca="1" si="1456"/>
        <v>0</v>
      </c>
      <c r="AJ661" s="24">
        <f t="shared" ca="1" si="1456"/>
        <v>0</v>
      </c>
      <c r="AK661" s="24">
        <f t="shared" ca="1" si="1456"/>
        <v>0</v>
      </c>
      <c r="AL661" s="24">
        <f t="shared" ca="1" si="1456"/>
        <v>0</v>
      </c>
      <c r="AM661" s="49">
        <f t="shared" ca="1" si="1456"/>
        <v>0</v>
      </c>
      <c r="AS661" s="61"/>
      <c r="AT661" s="7" t="str">
        <f t="shared" si="1421"/>
        <v>マルチ</v>
      </c>
      <c r="AU661" s="62"/>
      <c r="AW661" s="145"/>
      <c r="AX661" s="38"/>
      <c r="AY661" s="38"/>
      <c r="AZ661" s="38"/>
      <c r="BA661" s="38"/>
      <c r="BB661" s="38"/>
      <c r="BC661" s="38"/>
      <c r="BD661" s="38"/>
      <c r="BE661" s="38"/>
      <c r="BF661" s="38"/>
      <c r="BG661" s="38"/>
      <c r="BH661" s="38"/>
      <c r="BI661" s="38"/>
      <c r="BJ661" s="38"/>
      <c r="BK661" s="38"/>
      <c r="BL661" s="38"/>
      <c r="BM661" s="38"/>
      <c r="BN661" s="38"/>
      <c r="BO661" s="38"/>
      <c r="BP661" s="38"/>
      <c r="BQ661" s="38"/>
      <c r="BR661" s="38"/>
      <c r="BS661" s="38"/>
      <c r="BT661" s="38"/>
      <c r="BU661" s="38"/>
      <c r="BV661" s="38"/>
      <c r="BW661" s="38"/>
      <c r="BX661" s="38"/>
      <c r="BY661" s="38"/>
      <c r="BZ661" s="146"/>
      <c r="CB661" s="145"/>
      <c r="CC661" s="38"/>
      <c r="CD661" s="38"/>
      <c r="CE661" s="146"/>
      <c r="CG661" s="433">
        <v>0</v>
      </c>
      <c r="CH661" s="434">
        <v>5</v>
      </c>
      <c r="CI661" s="434">
        <v>0</v>
      </c>
      <c r="CJ661" s="435">
        <v>0</v>
      </c>
    </row>
    <row r="662" spans="1:88" x14ac:dyDescent="0.35">
      <c r="A662" s="48"/>
      <c r="B662" s="6"/>
      <c r="C662" s="6"/>
      <c r="D662" s="22" t="s">
        <v>2132</v>
      </c>
      <c r="E662" s="2" t="str">
        <f>E659</f>
        <v>MC</v>
      </c>
      <c r="F662" s="5"/>
      <c r="G662" s="5"/>
      <c r="H662" s="27"/>
      <c r="I662" s="5"/>
      <c r="J662" s="550">
        <f>SUM(K662:AM664)</f>
        <v>0</v>
      </c>
      <c r="K662" s="29"/>
      <c r="L662" s="29"/>
      <c r="M662" s="29"/>
      <c r="N662" s="29"/>
      <c r="O662" s="29"/>
      <c r="P662" s="29"/>
      <c r="Q662" s="29"/>
      <c r="R662" s="29"/>
      <c r="S662" s="29"/>
      <c r="T662" s="29"/>
      <c r="U662" s="29"/>
      <c r="V662" s="29"/>
      <c r="W662" s="29"/>
      <c r="X662" s="29"/>
      <c r="Y662" s="29"/>
      <c r="Z662" s="29"/>
      <c r="AA662" s="29"/>
      <c r="AB662" s="29"/>
      <c r="AC662" s="29"/>
      <c r="AD662" s="29"/>
      <c r="AE662" s="29"/>
      <c r="AF662" s="29"/>
      <c r="AG662" s="29"/>
      <c r="AH662" s="29"/>
      <c r="AI662" s="29"/>
      <c r="AJ662" s="29"/>
      <c r="AK662" s="29"/>
      <c r="AL662" s="29"/>
      <c r="AM662" s="51"/>
      <c r="AS662" s="61"/>
      <c r="AT662" s="38"/>
      <c r="AU662" s="62"/>
      <c r="AW662" s="145"/>
      <c r="AX662" s="38"/>
      <c r="AY662" s="38"/>
      <c r="AZ662" s="38"/>
      <c r="BA662" s="38"/>
      <c r="BB662" s="38"/>
      <c r="BC662" s="38"/>
      <c r="BD662" s="38"/>
      <c r="BE662" s="38"/>
      <c r="BF662" s="38"/>
      <c r="BG662" s="38"/>
      <c r="BH662" s="38"/>
      <c r="BI662" s="38"/>
      <c r="BJ662" s="38"/>
      <c r="BK662" s="38"/>
      <c r="BL662" s="38"/>
      <c r="BM662" s="38"/>
      <c r="BN662" s="38"/>
      <c r="BO662" s="38"/>
      <c r="BP662" s="38"/>
      <c r="BQ662" s="38"/>
      <c r="BR662" s="38"/>
      <c r="BS662" s="38"/>
      <c r="BT662" s="38"/>
      <c r="BU662" s="38"/>
      <c r="BV662" s="38"/>
      <c r="BW662" s="38"/>
      <c r="BX662" s="38"/>
      <c r="BY662" s="38"/>
      <c r="BZ662" s="146"/>
      <c r="CB662" s="145"/>
      <c r="CC662" s="38"/>
      <c r="CD662" s="38"/>
      <c r="CE662" s="146"/>
      <c r="CG662" s="430"/>
      <c r="CH662" s="9"/>
      <c r="CI662" s="9"/>
      <c r="CJ662" s="431"/>
    </row>
    <row r="663" spans="1:88" x14ac:dyDescent="0.35">
      <c r="A663" s="48"/>
      <c r="B663" s="7"/>
      <c r="C663" s="7"/>
      <c r="D663" s="444" t="s">
        <v>2376</v>
      </c>
      <c r="E663" s="2" t="str">
        <f>E660</f>
        <v>溶接1</v>
      </c>
      <c r="F663" s="6"/>
      <c r="G663" s="6"/>
      <c r="H663" s="27"/>
      <c r="I663" s="6"/>
      <c r="J663" s="551"/>
      <c r="K663" s="30"/>
      <c r="L663" s="30"/>
      <c r="M663" s="30"/>
      <c r="N663" s="30"/>
      <c r="O663" s="30"/>
      <c r="P663" s="30"/>
      <c r="Q663" s="30"/>
      <c r="R663" s="30"/>
      <c r="S663" s="30"/>
      <c r="T663" s="30"/>
      <c r="U663" s="30"/>
      <c r="V663" s="30"/>
      <c r="W663" s="30"/>
      <c r="X663" s="30"/>
      <c r="Y663" s="30"/>
      <c r="Z663" s="30"/>
      <c r="AA663" s="30"/>
      <c r="AB663" s="30"/>
      <c r="AC663" s="30"/>
      <c r="AD663" s="30"/>
      <c r="AE663" s="30"/>
      <c r="AF663" s="30"/>
      <c r="AG663" s="30"/>
      <c r="AH663" s="30"/>
      <c r="AI663" s="30"/>
      <c r="AJ663" s="30"/>
      <c r="AK663" s="30"/>
      <c r="AL663" s="30"/>
      <c r="AM663" s="52"/>
      <c r="AS663" s="61"/>
      <c r="AT663" s="38"/>
      <c r="AU663" s="62"/>
      <c r="AW663" s="145"/>
      <c r="AX663" s="38"/>
      <c r="AY663" s="38"/>
      <c r="AZ663" s="38"/>
      <c r="BA663" s="38"/>
      <c r="BB663" s="38"/>
      <c r="BC663" s="38"/>
      <c r="BD663" s="38"/>
      <c r="BE663" s="38"/>
      <c r="BF663" s="38"/>
      <c r="BG663" s="38"/>
      <c r="BH663" s="38"/>
      <c r="BI663" s="38"/>
      <c r="BJ663" s="38"/>
      <c r="BK663" s="38"/>
      <c r="BL663" s="38"/>
      <c r="BM663" s="38"/>
      <c r="BN663" s="38"/>
      <c r="BO663" s="38"/>
      <c r="BP663" s="38"/>
      <c r="BQ663" s="38"/>
      <c r="BR663" s="38"/>
      <c r="BS663" s="38"/>
      <c r="BT663" s="38"/>
      <c r="BU663" s="38"/>
      <c r="BV663" s="38"/>
      <c r="BW663" s="38"/>
      <c r="BX663" s="38"/>
      <c r="BY663" s="38"/>
      <c r="BZ663" s="146"/>
      <c r="CB663" s="145"/>
      <c r="CC663" s="38"/>
      <c r="CD663" s="38"/>
      <c r="CE663" s="146"/>
      <c r="CG663" s="430"/>
      <c r="CH663" s="9"/>
      <c r="CI663" s="9"/>
      <c r="CJ663" s="431"/>
    </row>
    <row r="664" spans="1:88" x14ac:dyDescent="0.35">
      <c r="A664" s="399">
        <f>COUNTIF(AT659:AT661,B664)</f>
        <v>0</v>
      </c>
      <c r="B664" s="308" t="str">
        <f>設定!$F$4</f>
        <v>MC</v>
      </c>
      <c r="C664" s="308" t="str">
        <f>IF(COUNTIF('PLAN-MC'!$AO$6:$AO$117,B664&amp;"_"&amp;A656&amp;"_"&amp;B656)&gt;0,"計画コード有",IF(COUNTIF('PLAN-MC'!$AO$6:$AO$117,B664&amp;"_"&amp;A656&amp;"_"&amp;B656)&gt;1,"ﾀﾞﾌﾞﾘ有","未反映"))</f>
        <v>未反映</v>
      </c>
      <c r="D664" s="7"/>
      <c r="E664" s="2" t="str">
        <f>E661</f>
        <v>マルチ</v>
      </c>
      <c r="F664" s="7"/>
      <c r="G664" s="7"/>
      <c r="H664" s="27"/>
      <c r="I664" s="7"/>
      <c r="J664" s="552"/>
      <c r="K664" s="31"/>
      <c r="L664" s="31"/>
      <c r="M664" s="31"/>
      <c r="N664" s="31"/>
      <c r="O664" s="31"/>
      <c r="P664" s="31"/>
      <c r="Q664" s="31"/>
      <c r="R664" s="31"/>
      <c r="S664" s="31"/>
      <c r="T664" s="31"/>
      <c r="U664" s="31"/>
      <c r="V664" s="31"/>
      <c r="W664" s="31"/>
      <c r="X664" s="31"/>
      <c r="Y664" s="31"/>
      <c r="Z664" s="31"/>
      <c r="AA664" s="31"/>
      <c r="AB664" s="31"/>
      <c r="AC664" s="31"/>
      <c r="AD664" s="31"/>
      <c r="AE664" s="31"/>
      <c r="AF664" s="31"/>
      <c r="AG664" s="31"/>
      <c r="AH664" s="31"/>
      <c r="AI664" s="31"/>
      <c r="AJ664" s="31"/>
      <c r="AK664" s="31"/>
      <c r="AL664" s="31"/>
      <c r="AM664" s="53"/>
      <c r="AS664" s="61"/>
      <c r="AT664" s="38"/>
      <c r="AU664" s="62"/>
      <c r="AW664" s="145"/>
      <c r="AX664" s="38"/>
      <c r="AY664" s="38"/>
      <c r="AZ664" s="38"/>
      <c r="BA664" s="38"/>
      <c r="BB664" s="38"/>
      <c r="BC664" s="38"/>
      <c r="BD664" s="38"/>
      <c r="BE664" s="38"/>
      <c r="BF664" s="38"/>
      <c r="BG664" s="38"/>
      <c r="BH664" s="38"/>
      <c r="BI664" s="38"/>
      <c r="BJ664" s="38"/>
      <c r="BK664" s="38"/>
      <c r="BL664" s="38"/>
      <c r="BM664" s="38"/>
      <c r="BN664" s="38"/>
      <c r="BO664" s="38"/>
      <c r="BP664" s="38"/>
      <c r="BQ664" s="38"/>
      <c r="BR664" s="38"/>
      <c r="BS664" s="38"/>
      <c r="BT664" s="38"/>
      <c r="BU664" s="38"/>
      <c r="BV664" s="38"/>
      <c r="BW664" s="38"/>
      <c r="BX664" s="38"/>
      <c r="BY664" s="38"/>
      <c r="BZ664" s="146"/>
      <c r="CB664" s="145"/>
      <c r="CC664" s="38"/>
      <c r="CD664" s="38"/>
      <c r="CE664" s="146"/>
      <c r="CG664" s="430"/>
      <c r="CH664" s="9"/>
      <c r="CI664" s="9"/>
      <c r="CJ664" s="431"/>
    </row>
    <row r="665" spans="1:88" x14ac:dyDescent="0.35">
      <c r="A665" s="399">
        <f>COUNTIF(AT659:AT661,B665)</f>
        <v>0</v>
      </c>
      <c r="B665" s="308" t="str">
        <f>設定!$F$5</f>
        <v>溶接1</v>
      </c>
      <c r="C665" s="308" t="str">
        <f>IF(COUNTIF('PLAN-溶接1'!$AO$6:$AO$108,B665&amp;"_"&amp;A656&amp;"_"&amp;B656)&gt;0,"計画コード有",IF(COUNTIF('PLAN-溶接1'!$AO$6:$AO$108,B665&amp;"_"&amp;A656&amp;"_"&amp;B656)&gt;1,"ﾀﾞﾌﾞﾘ有","未反映"))</f>
        <v>未反映</v>
      </c>
      <c r="D665" s="22" t="s">
        <v>2133</v>
      </c>
      <c r="E665" s="2" t="str">
        <f>E659</f>
        <v>MC</v>
      </c>
      <c r="F665" s="5"/>
      <c r="G665" s="5"/>
      <c r="H665" s="27"/>
      <c r="I665" s="5"/>
      <c r="J665" s="32">
        <f t="shared" ref="J665:J670" si="1457">SUM(K665:AM665)</f>
        <v>0</v>
      </c>
      <c r="K665" s="441">
        <f>CB665</f>
        <v>0</v>
      </c>
      <c r="L665" s="441">
        <f t="shared" ref="L665:L667" si="1458">CC665</f>
        <v>0</v>
      </c>
      <c r="M665" s="441">
        <f t="shared" ref="M665:M667" si="1459">CD665</f>
        <v>0</v>
      </c>
      <c r="N665" s="441">
        <f t="shared" ref="N665:N667" si="1460">CE665</f>
        <v>0</v>
      </c>
      <c r="O665" s="29"/>
      <c r="P665" s="29"/>
      <c r="Q665" s="29"/>
      <c r="R665" s="29"/>
      <c r="S665" s="29"/>
      <c r="T665" s="29"/>
      <c r="U665" s="29"/>
      <c r="V665" s="29"/>
      <c r="W665" s="29"/>
      <c r="X665" s="29"/>
      <c r="Y665" s="29"/>
      <c r="Z665" s="29"/>
      <c r="AA665" s="29"/>
      <c r="AB665" s="29"/>
      <c r="AC665" s="29"/>
      <c r="AD665" s="29"/>
      <c r="AE665" s="29"/>
      <c r="AF665" s="29"/>
      <c r="AG665" s="29"/>
      <c r="AH665" s="29"/>
      <c r="AI665" s="29"/>
      <c r="AJ665" s="29"/>
      <c r="AK665" s="29"/>
      <c r="AL665" s="29"/>
      <c r="AM665" s="51"/>
      <c r="AS665" s="61"/>
      <c r="AT665" s="38"/>
      <c r="AU665" s="62"/>
      <c r="AW665" s="145"/>
      <c r="AX665" s="38"/>
      <c r="AY665" s="38"/>
      <c r="AZ665" s="38"/>
      <c r="BA665" s="38"/>
      <c r="BB665" s="38"/>
      <c r="BC665" s="38"/>
      <c r="BD665" s="38"/>
      <c r="BE665" s="38"/>
      <c r="BF665" s="38"/>
      <c r="BG665" s="38"/>
      <c r="BH665" s="38"/>
      <c r="BI665" s="38"/>
      <c r="BJ665" s="38"/>
      <c r="BK665" s="38"/>
      <c r="BL665" s="38"/>
      <c r="BM665" s="38"/>
      <c r="BN665" s="38"/>
      <c r="BO665" s="38"/>
      <c r="BP665" s="38"/>
      <c r="BQ665" s="38"/>
      <c r="BR665" s="38"/>
      <c r="BS665" s="38"/>
      <c r="BT665" s="38"/>
      <c r="BU665" s="38"/>
      <c r="BV665" s="38"/>
      <c r="BW665" s="38"/>
      <c r="BX665" s="38"/>
      <c r="BY665" s="38"/>
      <c r="BZ665" s="146"/>
      <c r="CB665" s="427">
        <f t="shared" ref="CB665:CB667" si="1461">CG662+CG665</f>
        <v>0</v>
      </c>
      <c r="CC665" s="428">
        <f t="shared" ref="CC665:CC667" si="1462">CH662+CH665</f>
        <v>0</v>
      </c>
      <c r="CD665" s="428">
        <f t="shared" ref="CD665:CD667" si="1463">CI662+CI665</f>
        <v>0</v>
      </c>
      <c r="CE665" s="429">
        <f t="shared" ref="CE665:CE667" si="1464">CJ662+CJ665</f>
        <v>0</v>
      </c>
      <c r="CG665" s="430"/>
      <c r="CH665" s="9"/>
      <c r="CI665" s="9"/>
      <c r="CJ665" s="431"/>
    </row>
    <row r="666" spans="1:88" x14ac:dyDescent="0.35">
      <c r="A666" s="399">
        <f>COUNTIF(AT659:AT661,B666)</f>
        <v>1</v>
      </c>
      <c r="B666" s="308" t="str">
        <f>設定!$F$6</f>
        <v>マルチ</v>
      </c>
      <c r="C666" s="308" t="str">
        <f>IF(COUNTIF('PLAN-マルチ'!$AO$29:$AO$125,B666&amp;"_"&amp;A656&amp;"_"&amp;B656)&gt;0,"計画コード有",IF(COUNTIF('PLAN-マルチ'!$AO$29:$AO$125,B666&amp;"_"&amp;A656&amp;"_"&amp;B656)&gt;1,"ﾀﾞﾌﾞﾘ有","未反映"))</f>
        <v>計画コード有</v>
      </c>
      <c r="D666" s="445" t="s">
        <v>2377</v>
      </c>
      <c r="E666" s="2" t="str">
        <f>E660</f>
        <v>溶接1</v>
      </c>
      <c r="F666" s="6"/>
      <c r="G666" s="6"/>
      <c r="H666" s="27"/>
      <c r="I666" s="6"/>
      <c r="J666" s="33">
        <f t="shared" si="1457"/>
        <v>0</v>
      </c>
      <c r="K666" s="442">
        <f t="shared" ref="K666:K667" si="1465">CB666</f>
        <v>0</v>
      </c>
      <c r="L666" s="442">
        <f t="shared" si="1458"/>
        <v>0</v>
      </c>
      <c r="M666" s="442">
        <f t="shared" si="1459"/>
        <v>0</v>
      </c>
      <c r="N666" s="442">
        <f t="shared" si="1460"/>
        <v>0</v>
      </c>
      <c r="O666" s="30"/>
      <c r="P666" s="30"/>
      <c r="Q666" s="30"/>
      <c r="R666" s="30"/>
      <c r="S666" s="30"/>
      <c r="T666" s="30"/>
      <c r="U666" s="30"/>
      <c r="V666" s="30"/>
      <c r="W666" s="30"/>
      <c r="X666" s="30"/>
      <c r="Y666" s="30"/>
      <c r="Z666" s="30"/>
      <c r="AA666" s="30"/>
      <c r="AB666" s="30"/>
      <c r="AC666" s="30"/>
      <c r="AD666" s="30"/>
      <c r="AE666" s="30"/>
      <c r="AF666" s="30"/>
      <c r="AG666" s="30"/>
      <c r="AH666" s="30"/>
      <c r="AI666" s="30"/>
      <c r="AJ666" s="30"/>
      <c r="AK666" s="30"/>
      <c r="AL666" s="30"/>
      <c r="AM666" s="52"/>
      <c r="AS666" s="61"/>
      <c r="AT666" s="38"/>
      <c r="AU666" s="62"/>
      <c r="AW666" s="145"/>
      <c r="AX666" s="38"/>
      <c r="AY666" s="38"/>
      <c r="AZ666" s="38"/>
      <c r="BA666" s="38"/>
      <c r="BB666" s="38"/>
      <c r="BC666" s="38"/>
      <c r="BD666" s="38"/>
      <c r="BE666" s="38"/>
      <c r="BF666" s="38"/>
      <c r="BG666" s="38"/>
      <c r="BH666" s="38"/>
      <c r="BI666" s="38"/>
      <c r="BJ666" s="38"/>
      <c r="BK666" s="38"/>
      <c r="BL666" s="38"/>
      <c r="BM666" s="38"/>
      <c r="BN666" s="38"/>
      <c r="BO666" s="38"/>
      <c r="BP666" s="38"/>
      <c r="BQ666" s="38"/>
      <c r="BR666" s="38"/>
      <c r="BS666" s="38"/>
      <c r="BT666" s="38"/>
      <c r="BU666" s="38"/>
      <c r="BV666" s="38"/>
      <c r="BW666" s="38"/>
      <c r="BX666" s="38"/>
      <c r="BY666" s="38"/>
      <c r="BZ666" s="146"/>
      <c r="CB666" s="427">
        <f t="shared" si="1461"/>
        <v>0</v>
      </c>
      <c r="CC666" s="428">
        <f t="shared" si="1462"/>
        <v>0</v>
      </c>
      <c r="CD666" s="428">
        <f t="shared" si="1463"/>
        <v>0</v>
      </c>
      <c r="CE666" s="429">
        <f t="shared" si="1464"/>
        <v>0</v>
      </c>
      <c r="CG666" s="430"/>
      <c r="CH666" s="9"/>
      <c r="CI666" s="9"/>
      <c r="CJ666" s="431"/>
    </row>
    <row r="667" spans="1:88" x14ac:dyDescent="0.35">
      <c r="A667" s="399">
        <f>COUNTIF(AT659:AT661,B667)</f>
        <v>0</v>
      </c>
      <c r="B667" s="308" t="str">
        <f>設定!$F$7</f>
        <v>50号機</v>
      </c>
      <c r="C667" s="308" t="str">
        <f>IF(COUNTIF('PLAN-SUB'!$AO$6:$AO$87,B667&amp;"_"&amp;A656&amp;"_"&amp;B656)&gt;0,"計画コード有",IF(COUNTIF('PLAN-SUB'!$AO$6:$AO$87,B667&amp;"_"&amp;A656&amp;"_"&amp;B656)&gt;1,"ﾀﾞﾌﾞﾘ有","未反映"))</f>
        <v>未反映</v>
      </c>
      <c r="D667" s="7"/>
      <c r="E667" s="2" t="str">
        <f>E661</f>
        <v>マルチ</v>
      </c>
      <c r="F667" s="7"/>
      <c r="G667" s="7"/>
      <c r="H667" s="27"/>
      <c r="I667" s="7"/>
      <c r="J667" s="34">
        <f t="shared" si="1457"/>
        <v>0</v>
      </c>
      <c r="K667" s="443">
        <f t="shared" si="1465"/>
        <v>0</v>
      </c>
      <c r="L667" s="443">
        <f t="shared" si="1458"/>
        <v>0</v>
      </c>
      <c r="M667" s="443">
        <f t="shared" si="1459"/>
        <v>0</v>
      </c>
      <c r="N667" s="443">
        <f t="shared" si="1460"/>
        <v>0</v>
      </c>
      <c r="O667" s="31"/>
      <c r="P667" s="31"/>
      <c r="Q667" s="31"/>
      <c r="R667" s="31"/>
      <c r="S667" s="31"/>
      <c r="T667" s="31"/>
      <c r="U667" s="31"/>
      <c r="V667" s="31"/>
      <c r="W667" s="31"/>
      <c r="X667" s="31"/>
      <c r="Y667" s="31"/>
      <c r="Z667" s="31"/>
      <c r="AA667" s="31"/>
      <c r="AB667" s="31"/>
      <c r="AC667" s="31"/>
      <c r="AD667" s="31"/>
      <c r="AE667" s="31"/>
      <c r="AF667" s="31"/>
      <c r="AG667" s="31"/>
      <c r="AH667" s="31"/>
      <c r="AI667" s="31"/>
      <c r="AJ667" s="31"/>
      <c r="AK667" s="31"/>
      <c r="AL667" s="31"/>
      <c r="AM667" s="53"/>
      <c r="AS667" s="61"/>
      <c r="AT667" s="38"/>
      <c r="AU667" s="62"/>
      <c r="AW667" s="145"/>
      <c r="AX667" s="38"/>
      <c r="AY667" s="38"/>
      <c r="AZ667" s="38"/>
      <c r="BA667" s="38"/>
      <c r="BB667" s="38"/>
      <c r="BC667" s="38"/>
      <c r="BD667" s="38"/>
      <c r="BE667" s="38"/>
      <c r="BF667" s="38"/>
      <c r="BG667" s="38"/>
      <c r="BH667" s="38"/>
      <c r="BI667" s="38"/>
      <c r="BJ667" s="38"/>
      <c r="BK667" s="38"/>
      <c r="BL667" s="38"/>
      <c r="BM667" s="38"/>
      <c r="BN667" s="38"/>
      <c r="BO667" s="38"/>
      <c r="BP667" s="38"/>
      <c r="BQ667" s="38"/>
      <c r="BR667" s="38"/>
      <c r="BS667" s="38"/>
      <c r="BT667" s="38"/>
      <c r="BU667" s="38"/>
      <c r="BV667" s="38"/>
      <c r="BW667" s="38"/>
      <c r="BX667" s="38"/>
      <c r="BY667" s="38"/>
      <c r="BZ667" s="146"/>
      <c r="CB667" s="427">
        <f t="shared" si="1461"/>
        <v>0</v>
      </c>
      <c r="CC667" s="428">
        <f t="shared" si="1462"/>
        <v>0</v>
      </c>
      <c r="CD667" s="428">
        <f t="shared" si="1463"/>
        <v>0</v>
      </c>
      <c r="CE667" s="429">
        <f t="shared" si="1464"/>
        <v>0</v>
      </c>
      <c r="CG667" s="430"/>
      <c r="CH667" s="9"/>
      <c r="CI667" s="9"/>
      <c r="CJ667" s="431"/>
    </row>
    <row r="668" spans="1:88" x14ac:dyDescent="0.35">
      <c r="A668" s="399">
        <f>COUNTIF(AT659:AT661,B668)</f>
        <v>0</v>
      </c>
      <c r="B668" s="308" t="str">
        <f>設定!$F$8</f>
        <v>RF,S/A</v>
      </c>
      <c r="C668" s="308" t="str">
        <f>IF(COUNTIF('PLAN-SUB'!$AO$6:$AO$87,B668&amp;"_"&amp;A656&amp;"_"&amp;B656)&gt;0,"計画コード有",IF(COUNTIF('PLAN-SUB'!$AO$6:$AO$87,B668&amp;"_"&amp;A656&amp;"_"&amp;B656)&gt;1,"ﾀﾞﾌﾞﾘ有","未反映"))</f>
        <v>未反映</v>
      </c>
      <c r="D668" s="22" t="s">
        <v>2059</v>
      </c>
      <c r="E668" s="2" t="str">
        <f t="shared" ref="E668:G670" si="1466">E659</f>
        <v>MC</v>
      </c>
      <c r="F668" s="43">
        <f t="shared" si="1466"/>
        <v>0</v>
      </c>
      <c r="G668" s="28">
        <f t="shared" si="1466"/>
        <v>0</v>
      </c>
      <c r="H668" s="5"/>
      <c r="I668" s="5"/>
      <c r="J668" s="32">
        <f t="shared" ca="1" si="1457"/>
        <v>0</v>
      </c>
      <c r="K668" s="32">
        <f ca="1">K659+K662+K665</f>
        <v>0</v>
      </c>
      <c r="L668" s="32">
        <f ca="1">L659+L662+L665</f>
        <v>0</v>
      </c>
      <c r="M668" s="32">
        <f ca="1">M659+M662+M665</f>
        <v>0</v>
      </c>
      <c r="N668" s="32">
        <f ca="1">N659+N662+N665</f>
        <v>0</v>
      </c>
      <c r="O668" s="32">
        <f t="shared" ref="O668:AM668" ca="1" si="1467">O659+O662+O665</f>
        <v>0</v>
      </c>
      <c r="P668" s="32">
        <f t="shared" ca="1" si="1467"/>
        <v>0</v>
      </c>
      <c r="Q668" s="32">
        <f t="shared" ca="1" si="1467"/>
        <v>0</v>
      </c>
      <c r="R668" s="32">
        <f t="shared" ca="1" si="1467"/>
        <v>0</v>
      </c>
      <c r="S668" s="32">
        <f t="shared" ca="1" si="1467"/>
        <v>0</v>
      </c>
      <c r="T668" s="32">
        <f t="shared" ca="1" si="1467"/>
        <v>0</v>
      </c>
      <c r="U668" s="32">
        <f t="shared" ca="1" si="1467"/>
        <v>0</v>
      </c>
      <c r="V668" s="32">
        <f t="shared" ca="1" si="1467"/>
        <v>0</v>
      </c>
      <c r="W668" s="32">
        <f t="shared" ca="1" si="1467"/>
        <v>0</v>
      </c>
      <c r="X668" s="32">
        <f t="shared" ca="1" si="1467"/>
        <v>0</v>
      </c>
      <c r="Y668" s="32">
        <f t="shared" ca="1" si="1467"/>
        <v>0</v>
      </c>
      <c r="Z668" s="32">
        <f t="shared" ca="1" si="1467"/>
        <v>0</v>
      </c>
      <c r="AA668" s="32">
        <f t="shared" ca="1" si="1467"/>
        <v>0</v>
      </c>
      <c r="AB668" s="32">
        <f t="shared" ca="1" si="1467"/>
        <v>0</v>
      </c>
      <c r="AC668" s="32">
        <f t="shared" ca="1" si="1467"/>
        <v>0</v>
      </c>
      <c r="AD668" s="32">
        <f t="shared" ca="1" si="1467"/>
        <v>0</v>
      </c>
      <c r="AE668" s="32">
        <f t="shared" ca="1" si="1467"/>
        <v>0</v>
      </c>
      <c r="AF668" s="32">
        <f t="shared" ca="1" si="1467"/>
        <v>0</v>
      </c>
      <c r="AG668" s="32">
        <f t="shared" ca="1" si="1467"/>
        <v>0</v>
      </c>
      <c r="AH668" s="32">
        <f t="shared" ca="1" si="1467"/>
        <v>0</v>
      </c>
      <c r="AI668" s="32">
        <f t="shared" ca="1" si="1467"/>
        <v>0</v>
      </c>
      <c r="AJ668" s="32">
        <f t="shared" ca="1" si="1467"/>
        <v>0</v>
      </c>
      <c r="AK668" s="32">
        <f t="shared" ca="1" si="1467"/>
        <v>0</v>
      </c>
      <c r="AL668" s="32">
        <f t="shared" ca="1" si="1467"/>
        <v>0</v>
      </c>
      <c r="AM668" s="54">
        <f t="shared" ca="1" si="1467"/>
        <v>0</v>
      </c>
      <c r="AS668" s="97" t="str">
        <f>$E668&amp;"_"&amp;$A656&amp;"_"&amp;$B656</f>
        <v>MC_50100HP1 6000  _CBU</v>
      </c>
      <c r="AT668" s="97" t="str">
        <f t="shared" ref="AT668" si="1468">A660</f>
        <v>50100</v>
      </c>
      <c r="AU668" s="97" t="str">
        <f>A661</f>
        <v>HP1-6000</v>
      </c>
      <c r="AW668" s="147" t="str">
        <f>E668</f>
        <v>MC</v>
      </c>
      <c r="AX668" s="150">
        <f t="shared" ref="AX668:BG670" ca="1" si="1469">K668*$G668</f>
        <v>0</v>
      </c>
      <c r="AY668" s="150">
        <f t="shared" ca="1" si="1469"/>
        <v>0</v>
      </c>
      <c r="AZ668" s="150">
        <f t="shared" ca="1" si="1469"/>
        <v>0</v>
      </c>
      <c r="BA668" s="150">
        <f t="shared" ca="1" si="1469"/>
        <v>0</v>
      </c>
      <c r="BB668" s="150">
        <f t="shared" ca="1" si="1469"/>
        <v>0</v>
      </c>
      <c r="BC668" s="150">
        <f t="shared" ca="1" si="1469"/>
        <v>0</v>
      </c>
      <c r="BD668" s="150">
        <f t="shared" ca="1" si="1469"/>
        <v>0</v>
      </c>
      <c r="BE668" s="150">
        <f t="shared" ca="1" si="1469"/>
        <v>0</v>
      </c>
      <c r="BF668" s="150">
        <f t="shared" ca="1" si="1469"/>
        <v>0</v>
      </c>
      <c r="BG668" s="150">
        <f t="shared" ca="1" si="1469"/>
        <v>0</v>
      </c>
      <c r="BH668" s="150">
        <f t="shared" ref="BH668:BQ670" ca="1" si="1470">U668*$G668</f>
        <v>0</v>
      </c>
      <c r="BI668" s="150">
        <f t="shared" ca="1" si="1470"/>
        <v>0</v>
      </c>
      <c r="BJ668" s="150">
        <f t="shared" ca="1" si="1470"/>
        <v>0</v>
      </c>
      <c r="BK668" s="150">
        <f t="shared" ca="1" si="1470"/>
        <v>0</v>
      </c>
      <c r="BL668" s="150">
        <f t="shared" ca="1" si="1470"/>
        <v>0</v>
      </c>
      <c r="BM668" s="150">
        <f t="shared" ca="1" si="1470"/>
        <v>0</v>
      </c>
      <c r="BN668" s="150">
        <f t="shared" ca="1" si="1470"/>
        <v>0</v>
      </c>
      <c r="BO668" s="150">
        <f t="shared" ca="1" si="1470"/>
        <v>0</v>
      </c>
      <c r="BP668" s="150">
        <f t="shared" ca="1" si="1470"/>
        <v>0</v>
      </c>
      <c r="BQ668" s="150">
        <f t="shared" ca="1" si="1470"/>
        <v>0</v>
      </c>
      <c r="BR668" s="150">
        <f t="shared" ref="BR668:BZ670" ca="1" si="1471">AE668*$G668</f>
        <v>0</v>
      </c>
      <c r="BS668" s="150">
        <f t="shared" ca="1" si="1471"/>
        <v>0</v>
      </c>
      <c r="BT668" s="150">
        <f t="shared" ca="1" si="1471"/>
        <v>0</v>
      </c>
      <c r="BU668" s="150">
        <f t="shared" ca="1" si="1471"/>
        <v>0</v>
      </c>
      <c r="BV668" s="150">
        <f t="shared" ca="1" si="1471"/>
        <v>0</v>
      </c>
      <c r="BW668" s="150">
        <f t="shared" ca="1" si="1471"/>
        <v>0</v>
      </c>
      <c r="BX668" s="150">
        <f t="shared" ca="1" si="1471"/>
        <v>0</v>
      </c>
      <c r="BY668" s="150">
        <f t="shared" ca="1" si="1471"/>
        <v>0</v>
      </c>
      <c r="BZ668" s="151">
        <f t="shared" ca="1" si="1471"/>
        <v>0</v>
      </c>
      <c r="CB668" s="145"/>
      <c r="CC668" s="38"/>
      <c r="CD668" s="38"/>
      <c r="CE668" s="146"/>
      <c r="CG668" s="433">
        <v>0</v>
      </c>
      <c r="CH668" s="434">
        <v>0</v>
      </c>
      <c r="CI668" s="434">
        <v>0</v>
      </c>
      <c r="CJ668" s="435">
        <v>0</v>
      </c>
    </row>
    <row r="669" spans="1:88" x14ac:dyDescent="0.35">
      <c r="A669" s="399">
        <f>COUNTIF(AT659:AT661,B669)</f>
        <v>0</v>
      </c>
      <c r="B669" s="308" t="str">
        <f>設定!$F$9</f>
        <v>T/T</v>
      </c>
      <c r="C669" s="308" t="str">
        <f>IF(COUNTIF('PLAN-SUB'!$AO$6:$AO$87,B669&amp;"_"&amp;A656&amp;"_"&amp;B656)&gt;0,"計画コード有",IF(COUNTIF('PLAN-SUB'!$AO$6:$AO$87,B669&amp;"_"&amp;A656&amp;"_"&amp;B656)&gt;1,"ﾀﾞﾌﾞﾘ有","未反映"))</f>
        <v>未反映</v>
      </c>
      <c r="D669" s="6"/>
      <c r="E669" s="2" t="str">
        <f t="shared" si="1466"/>
        <v>溶接1</v>
      </c>
      <c r="F669" s="43">
        <f t="shared" si="1466"/>
        <v>0</v>
      </c>
      <c r="G669" s="28">
        <f t="shared" si="1466"/>
        <v>0</v>
      </c>
      <c r="H669" s="6"/>
      <c r="I669" s="6"/>
      <c r="J669" s="33">
        <f t="shared" ca="1" si="1457"/>
        <v>0</v>
      </c>
      <c r="K669" s="33">
        <f t="shared" ref="K669:AM669" ca="1" si="1472">K660+K663+K666</f>
        <v>0</v>
      </c>
      <c r="L669" s="33">
        <f t="shared" ca="1" si="1472"/>
        <v>0</v>
      </c>
      <c r="M669" s="33">
        <f t="shared" ca="1" si="1472"/>
        <v>0</v>
      </c>
      <c r="N669" s="33">
        <f t="shared" ca="1" si="1472"/>
        <v>0</v>
      </c>
      <c r="O669" s="33">
        <f t="shared" ca="1" si="1472"/>
        <v>0</v>
      </c>
      <c r="P669" s="33">
        <f t="shared" ca="1" si="1472"/>
        <v>0</v>
      </c>
      <c r="Q669" s="33">
        <f t="shared" ca="1" si="1472"/>
        <v>0</v>
      </c>
      <c r="R669" s="33">
        <f t="shared" ca="1" si="1472"/>
        <v>0</v>
      </c>
      <c r="S669" s="33">
        <f t="shared" ca="1" si="1472"/>
        <v>0</v>
      </c>
      <c r="T669" s="33">
        <f t="shared" ca="1" si="1472"/>
        <v>0</v>
      </c>
      <c r="U669" s="33">
        <f t="shared" ca="1" si="1472"/>
        <v>0</v>
      </c>
      <c r="V669" s="33">
        <f t="shared" ca="1" si="1472"/>
        <v>0</v>
      </c>
      <c r="W669" s="33">
        <f t="shared" ca="1" si="1472"/>
        <v>0</v>
      </c>
      <c r="X669" s="33">
        <f t="shared" ca="1" si="1472"/>
        <v>0</v>
      </c>
      <c r="Y669" s="33">
        <f t="shared" ca="1" si="1472"/>
        <v>0</v>
      </c>
      <c r="Z669" s="33">
        <f t="shared" ca="1" si="1472"/>
        <v>0</v>
      </c>
      <c r="AA669" s="33">
        <f t="shared" ca="1" si="1472"/>
        <v>0</v>
      </c>
      <c r="AB669" s="33">
        <f t="shared" ca="1" si="1472"/>
        <v>0</v>
      </c>
      <c r="AC669" s="33">
        <f t="shared" ca="1" si="1472"/>
        <v>0</v>
      </c>
      <c r="AD669" s="33">
        <f t="shared" ca="1" si="1472"/>
        <v>0</v>
      </c>
      <c r="AE669" s="33">
        <f t="shared" ca="1" si="1472"/>
        <v>0</v>
      </c>
      <c r="AF669" s="33">
        <f t="shared" ca="1" si="1472"/>
        <v>0</v>
      </c>
      <c r="AG669" s="33">
        <f t="shared" ca="1" si="1472"/>
        <v>0</v>
      </c>
      <c r="AH669" s="33">
        <f t="shared" ca="1" si="1472"/>
        <v>0</v>
      </c>
      <c r="AI669" s="33">
        <f t="shared" ca="1" si="1472"/>
        <v>0</v>
      </c>
      <c r="AJ669" s="33">
        <f t="shared" ca="1" si="1472"/>
        <v>0</v>
      </c>
      <c r="AK669" s="33">
        <f t="shared" ca="1" si="1472"/>
        <v>0</v>
      </c>
      <c r="AL669" s="33">
        <f t="shared" ca="1" si="1472"/>
        <v>0</v>
      </c>
      <c r="AM669" s="55">
        <f t="shared" ca="1" si="1472"/>
        <v>0</v>
      </c>
      <c r="AS669" s="98" t="str">
        <f>$E669&amp;"_"&amp;$A656&amp;"_"&amp;$B656</f>
        <v>溶接1_50100HP1 6000  _CBU</v>
      </c>
      <c r="AT669" s="98" t="str">
        <f t="shared" ref="AT669" si="1473">A660</f>
        <v>50100</v>
      </c>
      <c r="AU669" s="98" t="str">
        <f>A661</f>
        <v>HP1-6000</v>
      </c>
      <c r="AW669" s="148" t="str">
        <f>E669</f>
        <v>溶接1</v>
      </c>
      <c r="AX669" s="152">
        <f t="shared" ca="1" si="1469"/>
        <v>0</v>
      </c>
      <c r="AY669" s="152">
        <f t="shared" ca="1" si="1469"/>
        <v>0</v>
      </c>
      <c r="AZ669" s="152">
        <f t="shared" ca="1" si="1469"/>
        <v>0</v>
      </c>
      <c r="BA669" s="152">
        <f t="shared" ca="1" si="1469"/>
        <v>0</v>
      </c>
      <c r="BB669" s="152">
        <f t="shared" ca="1" si="1469"/>
        <v>0</v>
      </c>
      <c r="BC669" s="152">
        <f t="shared" ca="1" si="1469"/>
        <v>0</v>
      </c>
      <c r="BD669" s="152">
        <f t="shared" ca="1" si="1469"/>
        <v>0</v>
      </c>
      <c r="BE669" s="152">
        <f t="shared" ca="1" si="1469"/>
        <v>0</v>
      </c>
      <c r="BF669" s="152">
        <f t="shared" ca="1" si="1469"/>
        <v>0</v>
      </c>
      <c r="BG669" s="152">
        <f t="shared" ca="1" si="1469"/>
        <v>0</v>
      </c>
      <c r="BH669" s="152">
        <f t="shared" ca="1" si="1470"/>
        <v>0</v>
      </c>
      <c r="BI669" s="152">
        <f t="shared" ca="1" si="1470"/>
        <v>0</v>
      </c>
      <c r="BJ669" s="152">
        <f t="shared" ca="1" si="1470"/>
        <v>0</v>
      </c>
      <c r="BK669" s="152">
        <f t="shared" ca="1" si="1470"/>
        <v>0</v>
      </c>
      <c r="BL669" s="152">
        <f t="shared" ca="1" si="1470"/>
        <v>0</v>
      </c>
      <c r="BM669" s="152">
        <f t="shared" ca="1" si="1470"/>
        <v>0</v>
      </c>
      <c r="BN669" s="152">
        <f t="shared" ca="1" si="1470"/>
        <v>0</v>
      </c>
      <c r="BO669" s="152">
        <f t="shared" ca="1" si="1470"/>
        <v>0</v>
      </c>
      <c r="BP669" s="152">
        <f t="shared" ca="1" si="1470"/>
        <v>0</v>
      </c>
      <c r="BQ669" s="152">
        <f t="shared" ca="1" si="1470"/>
        <v>0</v>
      </c>
      <c r="BR669" s="152">
        <f t="shared" ca="1" si="1471"/>
        <v>0</v>
      </c>
      <c r="BS669" s="152">
        <f t="shared" ca="1" si="1471"/>
        <v>0</v>
      </c>
      <c r="BT669" s="152">
        <f t="shared" ca="1" si="1471"/>
        <v>0</v>
      </c>
      <c r="BU669" s="152">
        <f t="shared" ca="1" si="1471"/>
        <v>0</v>
      </c>
      <c r="BV669" s="152">
        <f t="shared" ca="1" si="1471"/>
        <v>0</v>
      </c>
      <c r="BW669" s="152">
        <f t="shared" ca="1" si="1471"/>
        <v>0</v>
      </c>
      <c r="BX669" s="152">
        <f t="shared" ca="1" si="1471"/>
        <v>0</v>
      </c>
      <c r="BY669" s="152">
        <f t="shared" ca="1" si="1471"/>
        <v>0</v>
      </c>
      <c r="BZ669" s="153">
        <f t="shared" ca="1" si="1471"/>
        <v>0</v>
      </c>
      <c r="CB669" s="145"/>
      <c r="CC669" s="38"/>
      <c r="CD669" s="38"/>
      <c r="CE669" s="146"/>
      <c r="CG669" s="433">
        <v>0</v>
      </c>
      <c r="CH669" s="434">
        <v>0</v>
      </c>
      <c r="CI669" s="434">
        <v>0</v>
      </c>
      <c r="CJ669" s="435">
        <v>0</v>
      </c>
    </row>
    <row r="670" spans="1:88" ht="15.5" thickBot="1" x14ac:dyDescent="0.4">
      <c r="A670" s="399">
        <f>COUNTIF(AT659:AT661,B670)</f>
        <v>0</v>
      </c>
      <c r="B670" s="309">
        <f>設定!$F$10</f>
        <v>0</v>
      </c>
      <c r="C670" s="309"/>
      <c r="D670" s="56"/>
      <c r="E670" s="2" t="str">
        <f t="shared" si="1466"/>
        <v>マルチ</v>
      </c>
      <c r="F670" s="57">
        <f t="shared" si="1466"/>
        <v>0</v>
      </c>
      <c r="G670" s="58">
        <f t="shared" si="1466"/>
        <v>200</v>
      </c>
      <c r="H670" s="56"/>
      <c r="I670" s="56"/>
      <c r="J670" s="59">
        <f t="shared" ca="1" si="1457"/>
        <v>0</v>
      </c>
      <c r="K670" s="59">
        <f t="shared" ref="K670:AM670" ca="1" si="1474">K661+K664+K667</f>
        <v>0</v>
      </c>
      <c r="L670" s="59">
        <f t="shared" ca="1" si="1474"/>
        <v>0</v>
      </c>
      <c r="M670" s="59">
        <f t="shared" ca="1" si="1474"/>
        <v>0</v>
      </c>
      <c r="N670" s="59">
        <f t="shared" ca="1" si="1474"/>
        <v>0</v>
      </c>
      <c r="O670" s="59">
        <f t="shared" ca="1" si="1474"/>
        <v>0</v>
      </c>
      <c r="P670" s="59">
        <f t="shared" ca="1" si="1474"/>
        <v>0</v>
      </c>
      <c r="Q670" s="59">
        <f t="shared" ca="1" si="1474"/>
        <v>0</v>
      </c>
      <c r="R670" s="59">
        <f t="shared" ca="1" si="1474"/>
        <v>0</v>
      </c>
      <c r="S670" s="59">
        <f t="shared" ca="1" si="1474"/>
        <v>0</v>
      </c>
      <c r="T670" s="59">
        <f t="shared" ca="1" si="1474"/>
        <v>0</v>
      </c>
      <c r="U670" s="59">
        <f t="shared" ca="1" si="1474"/>
        <v>0</v>
      </c>
      <c r="V670" s="59">
        <f t="shared" ca="1" si="1474"/>
        <v>0</v>
      </c>
      <c r="W670" s="59">
        <f t="shared" ca="1" si="1474"/>
        <v>0</v>
      </c>
      <c r="X670" s="59">
        <f t="shared" ca="1" si="1474"/>
        <v>0</v>
      </c>
      <c r="Y670" s="59">
        <f t="shared" ca="1" si="1474"/>
        <v>0</v>
      </c>
      <c r="Z670" s="59">
        <f t="shared" ca="1" si="1474"/>
        <v>0</v>
      </c>
      <c r="AA670" s="59">
        <f t="shared" ca="1" si="1474"/>
        <v>0</v>
      </c>
      <c r="AB670" s="59">
        <f t="shared" ca="1" si="1474"/>
        <v>0</v>
      </c>
      <c r="AC670" s="59">
        <f t="shared" ca="1" si="1474"/>
        <v>0</v>
      </c>
      <c r="AD670" s="59">
        <f t="shared" ca="1" si="1474"/>
        <v>0</v>
      </c>
      <c r="AE670" s="59">
        <f t="shared" ca="1" si="1474"/>
        <v>0</v>
      </c>
      <c r="AF670" s="59">
        <f t="shared" ca="1" si="1474"/>
        <v>0</v>
      </c>
      <c r="AG670" s="59">
        <f t="shared" ca="1" si="1474"/>
        <v>0</v>
      </c>
      <c r="AH670" s="59">
        <f t="shared" ca="1" si="1474"/>
        <v>0</v>
      </c>
      <c r="AI670" s="59">
        <f t="shared" ca="1" si="1474"/>
        <v>0</v>
      </c>
      <c r="AJ670" s="59">
        <f t="shared" ca="1" si="1474"/>
        <v>0</v>
      </c>
      <c r="AK670" s="59">
        <f t="shared" ca="1" si="1474"/>
        <v>0</v>
      </c>
      <c r="AL670" s="59">
        <f t="shared" ca="1" si="1474"/>
        <v>0</v>
      </c>
      <c r="AM670" s="60">
        <f t="shared" ca="1" si="1474"/>
        <v>0</v>
      </c>
      <c r="AS670" s="99" t="str">
        <f>$E670&amp;"_"&amp;$A656&amp;"_"&amp;$B656</f>
        <v>マルチ_50100HP1 6000  _CBU</v>
      </c>
      <c r="AT670" s="99" t="str">
        <f t="shared" ref="AT670" si="1475">A660</f>
        <v>50100</v>
      </c>
      <c r="AU670" s="99" t="str">
        <f>A661</f>
        <v>HP1-6000</v>
      </c>
      <c r="AW670" s="149" t="str">
        <f>E670</f>
        <v>マルチ</v>
      </c>
      <c r="AX670" s="154">
        <f t="shared" ca="1" si="1469"/>
        <v>0</v>
      </c>
      <c r="AY670" s="154">
        <f t="shared" ca="1" si="1469"/>
        <v>0</v>
      </c>
      <c r="AZ670" s="154">
        <f t="shared" ca="1" si="1469"/>
        <v>0</v>
      </c>
      <c r="BA670" s="154">
        <f t="shared" ca="1" si="1469"/>
        <v>0</v>
      </c>
      <c r="BB670" s="154">
        <f t="shared" ca="1" si="1469"/>
        <v>0</v>
      </c>
      <c r="BC670" s="154">
        <f t="shared" ca="1" si="1469"/>
        <v>0</v>
      </c>
      <c r="BD670" s="154">
        <f t="shared" ca="1" si="1469"/>
        <v>0</v>
      </c>
      <c r="BE670" s="154">
        <f t="shared" ca="1" si="1469"/>
        <v>0</v>
      </c>
      <c r="BF670" s="154">
        <f t="shared" ca="1" si="1469"/>
        <v>0</v>
      </c>
      <c r="BG670" s="154">
        <f t="shared" ca="1" si="1469"/>
        <v>0</v>
      </c>
      <c r="BH670" s="154">
        <f t="shared" ca="1" si="1470"/>
        <v>0</v>
      </c>
      <c r="BI670" s="154">
        <f t="shared" ca="1" si="1470"/>
        <v>0</v>
      </c>
      <c r="BJ670" s="154">
        <f t="shared" ca="1" si="1470"/>
        <v>0</v>
      </c>
      <c r="BK670" s="154">
        <f t="shared" ca="1" si="1470"/>
        <v>0</v>
      </c>
      <c r="BL670" s="154">
        <f t="shared" ca="1" si="1470"/>
        <v>0</v>
      </c>
      <c r="BM670" s="154">
        <f t="shared" ca="1" si="1470"/>
        <v>0</v>
      </c>
      <c r="BN670" s="154">
        <f t="shared" ca="1" si="1470"/>
        <v>0</v>
      </c>
      <c r="BO670" s="154">
        <f t="shared" ca="1" si="1470"/>
        <v>0</v>
      </c>
      <c r="BP670" s="154">
        <f t="shared" ca="1" si="1470"/>
        <v>0</v>
      </c>
      <c r="BQ670" s="154">
        <f t="shared" ca="1" si="1470"/>
        <v>0</v>
      </c>
      <c r="BR670" s="154">
        <f t="shared" ca="1" si="1471"/>
        <v>0</v>
      </c>
      <c r="BS670" s="154">
        <f t="shared" ca="1" si="1471"/>
        <v>0</v>
      </c>
      <c r="BT670" s="154">
        <f t="shared" ca="1" si="1471"/>
        <v>0</v>
      </c>
      <c r="BU670" s="154">
        <f t="shared" ca="1" si="1471"/>
        <v>0</v>
      </c>
      <c r="BV670" s="154">
        <f t="shared" ca="1" si="1471"/>
        <v>0</v>
      </c>
      <c r="BW670" s="154">
        <f t="shared" ca="1" si="1471"/>
        <v>0</v>
      </c>
      <c r="BX670" s="154">
        <f t="shared" ca="1" si="1471"/>
        <v>0</v>
      </c>
      <c r="BY670" s="154">
        <f t="shared" ca="1" si="1471"/>
        <v>0</v>
      </c>
      <c r="BZ670" s="155">
        <f t="shared" ca="1" si="1471"/>
        <v>0</v>
      </c>
      <c r="CB670" s="422"/>
      <c r="CC670" s="423"/>
      <c r="CD670" s="423"/>
      <c r="CE670" s="424"/>
      <c r="CG670" s="436">
        <v>0</v>
      </c>
      <c r="CH670" s="437">
        <v>5</v>
      </c>
      <c r="CI670" s="437">
        <v>0</v>
      </c>
      <c r="CJ670" s="438">
        <v>0</v>
      </c>
    </row>
    <row r="671" spans="1:88" x14ac:dyDescent="0.35">
      <c r="A671" s="46"/>
      <c r="B671" s="47" t="s">
        <v>2067</v>
      </c>
      <c r="C671" s="101"/>
      <c r="D671" s="128"/>
      <c r="E671" s="129"/>
      <c r="F671" s="129" t="s">
        <v>2130</v>
      </c>
      <c r="G671" s="130" t="str">
        <f>IF($B671="CKD","CKD",_xlfn.XLOOKUP($A671,AF所要量!$AF$4:$AF$1001,AF所要量!$AG$4:$AG$1001,"",,))</f>
        <v/>
      </c>
      <c r="H671" s="131"/>
      <c r="I671" s="132">
        <f>SUM(K671:N671)</f>
        <v>0</v>
      </c>
      <c r="J671" s="132">
        <f>SUM(O671:AM671)</f>
        <v>0</v>
      </c>
      <c r="K671" s="439">
        <f>CB671</f>
        <v>0</v>
      </c>
      <c r="L671" s="439">
        <f t="shared" ref="L671:L672" si="1476">CC671</f>
        <v>0</v>
      </c>
      <c r="M671" s="439">
        <f t="shared" ref="M671:M672" si="1477">CD671</f>
        <v>0</v>
      </c>
      <c r="N671" s="439">
        <f t="shared" ref="N671:N672" si="1478">CE671</f>
        <v>0</v>
      </c>
      <c r="O671" s="132">
        <f>SUMIF(AF所要量!$AK$4:$AK$1001,$AS671,AF所要量!E$4:E$1001)</f>
        <v>0</v>
      </c>
      <c r="P671" s="132">
        <f>SUMIF(AF所要量!$AK$4:$AK$1001,$AS671,AF所要量!F$4:F$1001)</f>
        <v>0</v>
      </c>
      <c r="Q671" s="132">
        <f>SUMIF(AF所要量!$AK$4:$AK$1001,$AS671,AF所要量!G$4:G$1001)</f>
        <v>0</v>
      </c>
      <c r="R671" s="132">
        <f>SUMIF(AF所要量!$AK$4:$AK$1001,$AS671,AF所要量!H$4:H$1001)</f>
        <v>0</v>
      </c>
      <c r="S671" s="132">
        <f>SUMIF(AF所要量!$AK$4:$AK$1001,$AS671,AF所要量!I$4:I$1001)</f>
        <v>0</v>
      </c>
      <c r="T671" s="132">
        <f>SUMIF(AF所要量!$AK$4:$AK$1001,$AS671,AF所要量!J$4:J$1001)</f>
        <v>0</v>
      </c>
      <c r="U671" s="132">
        <f>SUMIF(AF所要量!$AK$4:$AK$1001,$AS671,AF所要量!K$4:K$1001)</f>
        <v>0</v>
      </c>
      <c r="V671" s="132">
        <f>SUMIF(AF所要量!$AK$4:$AK$1001,$AS671,AF所要量!L$4:L$1001)</f>
        <v>0</v>
      </c>
      <c r="W671" s="132">
        <f>SUMIF(AF所要量!$AK$4:$AK$1001,$AS671,AF所要量!M$4:M$1001)</f>
        <v>0</v>
      </c>
      <c r="X671" s="132">
        <f>SUMIF(AF所要量!$AK$4:$AK$1001,$AS671,AF所要量!N$4:N$1001)</f>
        <v>0</v>
      </c>
      <c r="Y671" s="132">
        <f>SUMIF(AF所要量!$AK$4:$AK$1001,$AS671,AF所要量!O$4:O$1001)</f>
        <v>0</v>
      </c>
      <c r="Z671" s="132">
        <f>SUMIF(AF所要量!$AK$4:$AK$1001,$AS671,AF所要量!P$4:P$1001)</f>
        <v>0</v>
      </c>
      <c r="AA671" s="132">
        <f>SUMIF(AF所要量!$AK$4:$AK$1001,$AS671,AF所要量!Q$4:Q$1001)</f>
        <v>0</v>
      </c>
      <c r="AB671" s="132">
        <f>SUMIF(AF所要量!$AK$4:$AK$1001,$AS671,AF所要量!R$4:R$1001)</f>
        <v>0</v>
      </c>
      <c r="AC671" s="132">
        <f>SUMIF(AF所要量!$AK$4:$AK$1001,$AS671,AF所要量!S$4:S$1001)</f>
        <v>0</v>
      </c>
      <c r="AD671" s="132">
        <f>SUMIF(AF所要量!$AK$4:$AK$1001,$AS671,AF所要量!T$4:T$1001)</f>
        <v>0</v>
      </c>
      <c r="AE671" s="132">
        <f>SUMIF(AF所要量!$AK$4:$AK$1001,$AS671,AF所要量!U$4:U$1001)</f>
        <v>0</v>
      </c>
      <c r="AF671" s="132">
        <f>SUMIF(AF所要量!$AK$4:$AK$1001,$AS671,AF所要量!V$4:V$1001)</f>
        <v>0</v>
      </c>
      <c r="AG671" s="132">
        <f>SUMIF(AF所要量!$AK$4:$AK$1001,$AS671,AF所要量!W$4:W$1001)</f>
        <v>0</v>
      </c>
      <c r="AH671" s="132">
        <f>SUMIF(AF所要量!$AK$4:$AK$1001,$AS671,AF所要量!X$4:X$1001)</f>
        <v>0</v>
      </c>
      <c r="AI671" s="132">
        <f>SUMIF(AF所要量!$AK$4:$AK$1001,$AS671,AF所要量!Y$4:Y$1001)</f>
        <v>0</v>
      </c>
      <c r="AJ671" s="132">
        <f>SUMIF(AF所要量!$AK$4:$AK$1001,$AS671,AF所要量!Z$4:Z$1001)</f>
        <v>0</v>
      </c>
      <c r="AK671" s="132">
        <f>SUMIF(AF所要量!$AK$4:$AK$1001,$AS671,AF所要量!AA$4:AA$1001)</f>
        <v>0</v>
      </c>
      <c r="AL671" s="132">
        <f>SUMIF(AF所要量!$AK$4:$AK$1001,$AS671,AF所要量!AB$4:AB$1001)</f>
        <v>0</v>
      </c>
      <c r="AM671" s="133">
        <f>SUMIF(AF所要量!$AK$4:$AK$1001,$AS671,AF所要量!AC$4:AC$1001)</f>
        <v>0</v>
      </c>
      <c r="AS671" s="2" t="str">
        <f>$A671&amp;"_"&amp;$B671</f>
        <v>_　</v>
      </c>
      <c r="AT671" s="96"/>
      <c r="AU671" s="63"/>
      <c r="AW671" s="142"/>
      <c r="AX671" s="143"/>
      <c r="AY671" s="143"/>
      <c r="AZ671" s="143"/>
      <c r="BA671" s="143"/>
      <c r="BB671" s="143"/>
      <c r="BC671" s="143"/>
      <c r="BD671" s="143"/>
      <c r="BE671" s="143"/>
      <c r="BF671" s="143"/>
      <c r="BG671" s="143"/>
      <c r="BH671" s="143"/>
      <c r="BI671" s="143"/>
      <c r="BJ671" s="143"/>
      <c r="BK671" s="143"/>
      <c r="BL671" s="143"/>
      <c r="BM671" s="143"/>
      <c r="BN671" s="143"/>
      <c r="BO671" s="143"/>
      <c r="BP671" s="143"/>
      <c r="BQ671" s="143"/>
      <c r="BR671" s="143"/>
      <c r="BS671" s="143"/>
      <c r="BT671" s="143"/>
      <c r="BU671" s="143"/>
      <c r="BV671" s="143"/>
      <c r="BW671" s="143"/>
      <c r="BX671" s="143"/>
      <c r="BY671" s="143"/>
      <c r="BZ671" s="144"/>
      <c r="CB671" s="425">
        <f t="shared" ref="CB671:CB672" si="1479">CG671</f>
        <v>0</v>
      </c>
      <c r="CC671" s="271">
        <f t="shared" ref="CC671:CC672" si="1480">CH671</f>
        <v>0</v>
      </c>
      <c r="CD671" s="271">
        <f t="shared" ref="CD671:CD672" si="1481">CI671</f>
        <v>0</v>
      </c>
      <c r="CE671" s="272">
        <f t="shared" ref="CE671:CE672" si="1482">CJ671</f>
        <v>0</v>
      </c>
      <c r="CG671" s="418">
        <v>0</v>
      </c>
      <c r="CH671" s="416">
        <v>0</v>
      </c>
      <c r="CI671" s="416">
        <v>0</v>
      </c>
      <c r="CJ671" s="419">
        <v>0</v>
      </c>
    </row>
    <row r="672" spans="1:88" x14ac:dyDescent="0.35">
      <c r="A672" s="119"/>
      <c r="B672" s="6"/>
      <c r="C672" s="120"/>
      <c r="D672" s="134"/>
      <c r="E672" s="135"/>
      <c r="F672" s="135"/>
      <c r="G672" s="136" t="str">
        <f>IF(B671="CKD","","SP")</f>
        <v>SP</v>
      </c>
      <c r="H672" s="137"/>
      <c r="I672" s="138">
        <f>SUM(K672:N672)</f>
        <v>0</v>
      </c>
      <c r="J672" s="138">
        <f>SUM(O672:AM672)</f>
        <v>0</v>
      </c>
      <c r="K672" s="440">
        <f t="shared" ref="K672" si="1483">CB672</f>
        <v>0</v>
      </c>
      <c r="L672" s="440">
        <f t="shared" si="1476"/>
        <v>0</v>
      </c>
      <c r="M672" s="440">
        <f t="shared" si="1477"/>
        <v>0</v>
      </c>
      <c r="N672" s="440">
        <f t="shared" si="1478"/>
        <v>0</v>
      </c>
      <c r="O672" s="138">
        <f>SUMIF(SP所要量!$AU$4:$AU$1001,$AS672,SP所要量!O$4:O$1001)</f>
        <v>0</v>
      </c>
      <c r="P672" s="138">
        <f>SUMIF(SP所要量!$AU$4:$AU$1001,$AS672,SP所要量!P$4:P$1001)</f>
        <v>0</v>
      </c>
      <c r="Q672" s="138">
        <f>SUMIF(SP所要量!$AU$4:$AU$1001,$AS672,SP所要量!Q$4:Q$1001)</f>
        <v>0</v>
      </c>
      <c r="R672" s="138">
        <f>SUMIF(SP所要量!$AU$4:$AU$1001,$AS672,SP所要量!R$4:R$1001)</f>
        <v>0</v>
      </c>
      <c r="S672" s="138">
        <f>SUMIF(SP所要量!$AU$4:$AU$1001,$AS672,SP所要量!S$4:S$1001)</f>
        <v>0</v>
      </c>
      <c r="T672" s="138">
        <f>SUMIF(SP所要量!$AU$4:$AU$1001,$AS672,SP所要量!T$4:T$1001)</f>
        <v>0</v>
      </c>
      <c r="U672" s="138">
        <f>SUMIF(SP所要量!$AU$4:$AU$1001,$AS672,SP所要量!U$4:U$1001)</f>
        <v>0</v>
      </c>
      <c r="V672" s="138">
        <f>SUMIF(SP所要量!$AU$4:$AU$1001,$AS672,SP所要量!V$4:V$1001)</f>
        <v>0</v>
      </c>
      <c r="W672" s="138">
        <f>SUMIF(SP所要量!$AU$4:$AU$1001,$AS672,SP所要量!W$4:W$1001)</f>
        <v>0</v>
      </c>
      <c r="X672" s="138">
        <f>SUMIF(SP所要量!$AU$4:$AU$1001,$AS672,SP所要量!X$4:X$1001)</f>
        <v>0</v>
      </c>
      <c r="Y672" s="138">
        <f>SUMIF(SP所要量!$AU$4:$AU$1001,$AS672,SP所要量!Y$4:Y$1001)</f>
        <v>0</v>
      </c>
      <c r="Z672" s="138">
        <f>SUMIF(SP所要量!$AU$4:$AU$1001,$AS672,SP所要量!Z$4:Z$1001)</f>
        <v>0</v>
      </c>
      <c r="AA672" s="138">
        <f>SUMIF(SP所要量!$AU$4:$AU$1001,$AS672,SP所要量!AA$4:AA$1001)</f>
        <v>0</v>
      </c>
      <c r="AB672" s="138">
        <f>SUMIF(SP所要量!$AU$4:$AU$1001,$AS672,SP所要量!AB$4:AB$1001)</f>
        <v>0</v>
      </c>
      <c r="AC672" s="138">
        <f>SUMIF(SP所要量!$AU$4:$AU$1001,$AS672,SP所要量!AC$4:AC$1001)</f>
        <v>0</v>
      </c>
      <c r="AD672" s="138">
        <f>SUMIF(SP所要量!$AU$4:$AU$1001,$AS672,SP所要量!AD$4:AD$1001)</f>
        <v>0</v>
      </c>
      <c r="AE672" s="138">
        <f>SUMIF(SP所要量!$AU$4:$AU$1001,$AS672,SP所要量!AE$4:AE$1001)</f>
        <v>0</v>
      </c>
      <c r="AF672" s="138">
        <f>SUMIF(SP所要量!$AU$4:$AU$1001,$AS672,SP所要量!AF$4:AF$1001)</f>
        <v>0</v>
      </c>
      <c r="AG672" s="138">
        <f>SUMIF(SP所要量!$AU$4:$AU$1001,$AS672,SP所要量!AG$4:AG$1001)</f>
        <v>0</v>
      </c>
      <c r="AH672" s="138">
        <f>SUMIF(SP所要量!$AU$4:$AU$1001,$AS672,SP所要量!AH$4:AH$1001)</f>
        <v>0</v>
      </c>
      <c r="AI672" s="138">
        <f>SUMIF(SP所要量!$AU$4:$AU$1001,$AS672,SP所要量!AI$4:AI$1001)</f>
        <v>0</v>
      </c>
      <c r="AJ672" s="138">
        <f>SUMIF(SP所要量!$AU$4:$AU$1001,$AS672,SP所要量!AJ$4:AJ$1001)</f>
        <v>0</v>
      </c>
      <c r="AK672" s="138">
        <f>SUMIF(SP所要量!$AU$4:$AU$1001,$AS672,SP所要量!AK$4:AK$1001)</f>
        <v>0</v>
      </c>
      <c r="AL672" s="138">
        <f>SUMIF(SP所要量!$AU$4:$AU$1001,$AS672,SP所要量!AL$4:AL$1001)</f>
        <v>0</v>
      </c>
      <c r="AM672" s="139">
        <f>SUMIF(SP所要量!$AU$4:$AU$1001,$AS672,SP所要量!AM$4:AM$1001)</f>
        <v>0</v>
      </c>
      <c r="AS672" s="2" t="str">
        <f>IF($B671="CKD",0,$A671&amp;"_"&amp;"SP")</f>
        <v>_SP</v>
      </c>
      <c r="AT672" s="38"/>
      <c r="AU672" s="62"/>
      <c r="AW672" s="145"/>
      <c r="AX672" s="38"/>
      <c r="AY672" s="38"/>
      <c r="AZ672" s="38"/>
      <c r="BA672" s="38"/>
      <c r="BB672" s="38"/>
      <c r="BC672" s="38"/>
      <c r="BD672" s="38"/>
      <c r="BE672" s="38"/>
      <c r="BF672" s="38"/>
      <c r="BG672" s="38"/>
      <c r="BH672" s="38"/>
      <c r="BI672" s="38"/>
      <c r="BJ672" s="38"/>
      <c r="BK672" s="38"/>
      <c r="BL672" s="38"/>
      <c r="BM672" s="38"/>
      <c r="BN672" s="38"/>
      <c r="BO672" s="38"/>
      <c r="BP672" s="38"/>
      <c r="BQ672" s="38"/>
      <c r="BR672" s="38"/>
      <c r="BS672" s="38"/>
      <c r="BT672" s="38"/>
      <c r="BU672" s="38"/>
      <c r="BV672" s="38"/>
      <c r="BW672" s="38"/>
      <c r="BX672" s="38"/>
      <c r="BY672" s="38"/>
      <c r="BZ672" s="146"/>
      <c r="CB672" s="426">
        <f t="shared" si="1479"/>
        <v>0</v>
      </c>
      <c r="CC672" s="273">
        <f t="shared" si="1480"/>
        <v>0</v>
      </c>
      <c r="CD672" s="273">
        <f t="shared" si="1481"/>
        <v>0</v>
      </c>
      <c r="CE672" s="274">
        <f t="shared" si="1482"/>
        <v>0</v>
      </c>
      <c r="CG672" s="420">
        <v>0</v>
      </c>
      <c r="CH672" s="417">
        <v>0</v>
      </c>
      <c r="CI672" s="417">
        <v>0</v>
      </c>
      <c r="CJ672" s="421">
        <v>0</v>
      </c>
    </row>
    <row r="673" spans="1:88" x14ac:dyDescent="0.35">
      <c r="A673" s="119"/>
      <c r="B673" s="6"/>
      <c r="C673" s="120"/>
      <c r="D673" s="121"/>
      <c r="E673" s="115"/>
      <c r="F673" s="115"/>
      <c r="G673" s="116" t="s">
        <v>2131</v>
      </c>
      <c r="H673" s="117"/>
      <c r="I673" s="113">
        <f>SUM(K673:N673)</f>
        <v>0</v>
      </c>
      <c r="J673" s="126">
        <f>SUM(O673:AM673)</f>
        <v>0</v>
      </c>
      <c r="K673" s="113">
        <f>SUM(K671:K672)</f>
        <v>0</v>
      </c>
      <c r="L673" s="113">
        <f t="shared" ref="L673:AM673" si="1484">SUM(L671:L672)</f>
        <v>0</v>
      </c>
      <c r="M673" s="113">
        <f t="shared" si="1484"/>
        <v>0</v>
      </c>
      <c r="N673" s="113">
        <f t="shared" si="1484"/>
        <v>0</v>
      </c>
      <c r="O673" s="122">
        <f t="shared" si="1484"/>
        <v>0</v>
      </c>
      <c r="P673" s="113">
        <f t="shared" si="1484"/>
        <v>0</v>
      </c>
      <c r="Q673" s="113">
        <f t="shared" si="1484"/>
        <v>0</v>
      </c>
      <c r="R673" s="113">
        <f t="shared" si="1484"/>
        <v>0</v>
      </c>
      <c r="S673" s="113">
        <f t="shared" si="1484"/>
        <v>0</v>
      </c>
      <c r="T673" s="113">
        <f t="shared" si="1484"/>
        <v>0</v>
      </c>
      <c r="U673" s="113">
        <f t="shared" si="1484"/>
        <v>0</v>
      </c>
      <c r="V673" s="113">
        <f t="shared" si="1484"/>
        <v>0</v>
      </c>
      <c r="W673" s="113">
        <f t="shared" si="1484"/>
        <v>0</v>
      </c>
      <c r="X673" s="113">
        <f t="shared" si="1484"/>
        <v>0</v>
      </c>
      <c r="Y673" s="113">
        <f t="shared" si="1484"/>
        <v>0</v>
      </c>
      <c r="Z673" s="113">
        <f t="shared" si="1484"/>
        <v>0</v>
      </c>
      <c r="AA673" s="113">
        <f t="shared" si="1484"/>
        <v>0</v>
      </c>
      <c r="AB673" s="113">
        <f t="shared" si="1484"/>
        <v>0</v>
      </c>
      <c r="AC673" s="113">
        <f t="shared" si="1484"/>
        <v>0</v>
      </c>
      <c r="AD673" s="113">
        <f t="shared" si="1484"/>
        <v>0</v>
      </c>
      <c r="AE673" s="113">
        <f t="shared" si="1484"/>
        <v>0</v>
      </c>
      <c r="AF673" s="113">
        <f t="shared" si="1484"/>
        <v>0</v>
      </c>
      <c r="AG673" s="113">
        <f t="shared" si="1484"/>
        <v>0</v>
      </c>
      <c r="AH673" s="113">
        <f t="shared" si="1484"/>
        <v>0</v>
      </c>
      <c r="AI673" s="113">
        <f t="shared" si="1484"/>
        <v>0</v>
      </c>
      <c r="AJ673" s="113">
        <f t="shared" si="1484"/>
        <v>0</v>
      </c>
      <c r="AK673" s="113">
        <f t="shared" si="1484"/>
        <v>0</v>
      </c>
      <c r="AL673" s="113">
        <f t="shared" si="1484"/>
        <v>0</v>
      </c>
      <c r="AM673" s="118">
        <f t="shared" si="1484"/>
        <v>0</v>
      </c>
      <c r="AS673" s="61"/>
      <c r="AT673" s="38"/>
      <c r="AU673" s="62"/>
      <c r="AW673" s="145"/>
      <c r="AX673" s="38"/>
      <c r="AY673" s="38"/>
      <c r="AZ673" s="38"/>
      <c r="BA673" s="38"/>
      <c r="BB673" s="38"/>
      <c r="BC673" s="38"/>
      <c r="BD673" s="38"/>
      <c r="BE673" s="38"/>
      <c r="BF673" s="38"/>
      <c r="BG673" s="38"/>
      <c r="BH673" s="38"/>
      <c r="BI673" s="38"/>
      <c r="BJ673" s="38"/>
      <c r="BK673" s="38"/>
      <c r="BL673" s="38"/>
      <c r="BM673" s="38"/>
      <c r="BN673" s="38"/>
      <c r="BO673" s="38"/>
      <c r="BP673" s="38"/>
      <c r="BQ673" s="38"/>
      <c r="BR673" s="38"/>
      <c r="BS673" s="38"/>
      <c r="BT673" s="38"/>
      <c r="BU673" s="38"/>
      <c r="BV673" s="38"/>
      <c r="BW673" s="38"/>
      <c r="BX673" s="38"/>
      <c r="BY673" s="38"/>
      <c r="BZ673" s="146"/>
      <c r="CB673" s="145"/>
      <c r="CC673" s="38"/>
      <c r="CD673" s="38"/>
      <c r="CE673" s="146"/>
      <c r="CG673" s="433">
        <v>0</v>
      </c>
      <c r="CH673" s="434">
        <v>0</v>
      </c>
      <c r="CI673" s="434">
        <v>0</v>
      </c>
      <c r="CJ673" s="435">
        <v>0</v>
      </c>
    </row>
    <row r="674" spans="1:88" x14ac:dyDescent="0.35">
      <c r="A674" s="48" t="s">
        <v>2088</v>
      </c>
      <c r="B674" s="6"/>
      <c r="C674" s="6"/>
      <c r="D674" s="22" t="s">
        <v>2058</v>
      </c>
      <c r="E674" s="304" t="s">
        <v>20</v>
      </c>
      <c r="F674" s="42"/>
      <c r="G674" s="25"/>
      <c r="H674" s="21"/>
      <c r="I674" s="26"/>
      <c r="J674" s="24">
        <f t="shared" ref="J674:J676" ca="1" si="1485">SUM(K674:AM674)</f>
        <v>0</v>
      </c>
      <c r="K674" s="24">
        <f ca="1">IF(AND($H674="優先L",$I674&gt;0),OFFSET(K673,0,$I674),0)</f>
        <v>0</v>
      </c>
      <c r="L674" s="24">
        <f t="shared" ref="L674:AM674" ca="1" si="1486">IF(AND($H674="優先L",$I674&gt;0),OFFSET(L673,0,$I674),0)</f>
        <v>0</v>
      </c>
      <c r="M674" s="24">
        <f t="shared" ca="1" si="1486"/>
        <v>0</v>
      </c>
      <c r="N674" s="24">
        <f t="shared" ca="1" si="1486"/>
        <v>0</v>
      </c>
      <c r="O674" s="24">
        <f t="shared" ca="1" si="1486"/>
        <v>0</v>
      </c>
      <c r="P674" s="24">
        <f t="shared" ca="1" si="1486"/>
        <v>0</v>
      </c>
      <c r="Q674" s="24">
        <f t="shared" ca="1" si="1486"/>
        <v>0</v>
      </c>
      <c r="R674" s="24">
        <f t="shared" ca="1" si="1486"/>
        <v>0</v>
      </c>
      <c r="S674" s="24">
        <f t="shared" ca="1" si="1486"/>
        <v>0</v>
      </c>
      <c r="T674" s="24">
        <f t="shared" ca="1" si="1486"/>
        <v>0</v>
      </c>
      <c r="U674" s="24">
        <f t="shared" ca="1" si="1486"/>
        <v>0</v>
      </c>
      <c r="V674" s="24">
        <f t="shared" ca="1" si="1486"/>
        <v>0</v>
      </c>
      <c r="W674" s="24">
        <f t="shared" ca="1" si="1486"/>
        <v>0</v>
      </c>
      <c r="X674" s="24">
        <f t="shared" ca="1" si="1486"/>
        <v>0</v>
      </c>
      <c r="Y674" s="24">
        <f t="shared" ca="1" si="1486"/>
        <v>0</v>
      </c>
      <c r="Z674" s="24">
        <f t="shared" ca="1" si="1486"/>
        <v>0</v>
      </c>
      <c r="AA674" s="24">
        <f t="shared" ca="1" si="1486"/>
        <v>0</v>
      </c>
      <c r="AB674" s="24">
        <f t="shared" ca="1" si="1486"/>
        <v>0</v>
      </c>
      <c r="AC674" s="24">
        <f t="shared" ca="1" si="1486"/>
        <v>0</v>
      </c>
      <c r="AD674" s="24">
        <f t="shared" ca="1" si="1486"/>
        <v>0</v>
      </c>
      <c r="AE674" s="24">
        <f t="shared" ca="1" si="1486"/>
        <v>0</v>
      </c>
      <c r="AF674" s="24">
        <f t="shared" ca="1" si="1486"/>
        <v>0</v>
      </c>
      <c r="AG674" s="24">
        <f t="shared" ca="1" si="1486"/>
        <v>0</v>
      </c>
      <c r="AH674" s="24">
        <f t="shared" ca="1" si="1486"/>
        <v>0</v>
      </c>
      <c r="AI674" s="24">
        <f t="shared" ca="1" si="1486"/>
        <v>0</v>
      </c>
      <c r="AJ674" s="24">
        <f t="shared" ca="1" si="1486"/>
        <v>0</v>
      </c>
      <c r="AK674" s="24">
        <f t="shared" ca="1" si="1486"/>
        <v>0</v>
      </c>
      <c r="AL674" s="24">
        <f t="shared" ca="1" si="1486"/>
        <v>0</v>
      </c>
      <c r="AM674" s="49">
        <f t="shared" ca="1" si="1486"/>
        <v>0</v>
      </c>
      <c r="AS674" s="61"/>
      <c r="AT674" s="5" t="str">
        <f t="shared" ref="AT674" si="1487">IF(G674&gt;0,E674,"")</f>
        <v/>
      </c>
      <c r="AU674" s="62"/>
      <c r="AW674" s="145"/>
      <c r="AX674" s="38"/>
      <c r="AY674" s="38"/>
      <c r="AZ674" s="38"/>
      <c r="BA674" s="38"/>
      <c r="BB674" s="38"/>
      <c r="BC674" s="38"/>
      <c r="BD674" s="38"/>
      <c r="BE674" s="38"/>
      <c r="BF674" s="38"/>
      <c r="BG674" s="38"/>
      <c r="BH674" s="38"/>
      <c r="BI674" s="38"/>
      <c r="BJ674" s="38"/>
      <c r="BK674" s="38"/>
      <c r="BL674" s="38"/>
      <c r="BM674" s="38"/>
      <c r="BN674" s="38"/>
      <c r="BO674" s="38"/>
      <c r="BP674" s="38"/>
      <c r="BQ674" s="38"/>
      <c r="BR674" s="38"/>
      <c r="BS674" s="38"/>
      <c r="BT674" s="38"/>
      <c r="BU674" s="38"/>
      <c r="BV674" s="38"/>
      <c r="BW674" s="38"/>
      <c r="BX674" s="38"/>
      <c r="BY674" s="38"/>
      <c r="BZ674" s="146"/>
      <c r="CB674" s="145"/>
      <c r="CC674" s="38"/>
      <c r="CD674" s="38"/>
      <c r="CE674" s="146"/>
      <c r="CG674" s="433">
        <v>0</v>
      </c>
      <c r="CH674" s="434">
        <v>0</v>
      </c>
      <c r="CI674" s="434">
        <v>0</v>
      </c>
      <c r="CJ674" s="435">
        <v>0</v>
      </c>
    </row>
    <row r="675" spans="1:88" x14ac:dyDescent="0.35">
      <c r="A675" s="50" t="str">
        <f>MID(A671,1,5)</f>
        <v/>
      </c>
      <c r="B675" s="6"/>
      <c r="C675" s="6"/>
      <c r="D675" s="6"/>
      <c r="E675" s="304" t="s">
        <v>78</v>
      </c>
      <c r="F675" s="42"/>
      <c r="G675" s="25"/>
      <c r="H675" s="21"/>
      <c r="I675" s="26"/>
      <c r="J675" s="24">
        <f t="shared" ca="1" si="1485"/>
        <v>0</v>
      </c>
      <c r="K675" s="24">
        <f ca="1">IF(AND($H675="優先L",$I675&gt;0),OFFSET(K673,0,$I675),0)</f>
        <v>0</v>
      </c>
      <c r="L675" s="24">
        <f t="shared" ref="L675:AM675" ca="1" si="1488">IF(AND($H675="優先L",$I675&gt;0),OFFSET(L673,0,$I675),0)</f>
        <v>0</v>
      </c>
      <c r="M675" s="24">
        <f t="shared" ca="1" si="1488"/>
        <v>0</v>
      </c>
      <c r="N675" s="24">
        <f t="shared" ca="1" si="1488"/>
        <v>0</v>
      </c>
      <c r="O675" s="24">
        <f t="shared" ca="1" si="1488"/>
        <v>0</v>
      </c>
      <c r="P675" s="24">
        <f t="shared" ca="1" si="1488"/>
        <v>0</v>
      </c>
      <c r="Q675" s="24">
        <f t="shared" ca="1" si="1488"/>
        <v>0</v>
      </c>
      <c r="R675" s="24">
        <f t="shared" ca="1" si="1488"/>
        <v>0</v>
      </c>
      <c r="S675" s="24">
        <f t="shared" ca="1" si="1488"/>
        <v>0</v>
      </c>
      <c r="T675" s="24">
        <f t="shared" ca="1" si="1488"/>
        <v>0</v>
      </c>
      <c r="U675" s="24">
        <f t="shared" ca="1" si="1488"/>
        <v>0</v>
      </c>
      <c r="V675" s="24">
        <f t="shared" ca="1" si="1488"/>
        <v>0</v>
      </c>
      <c r="W675" s="24">
        <f t="shared" ca="1" si="1488"/>
        <v>0</v>
      </c>
      <c r="X675" s="24">
        <f t="shared" ca="1" si="1488"/>
        <v>0</v>
      </c>
      <c r="Y675" s="24">
        <f t="shared" ca="1" si="1488"/>
        <v>0</v>
      </c>
      <c r="Z675" s="24">
        <f t="shared" ca="1" si="1488"/>
        <v>0</v>
      </c>
      <c r="AA675" s="24">
        <f t="shared" ca="1" si="1488"/>
        <v>0</v>
      </c>
      <c r="AB675" s="24">
        <f t="shared" ca="1" si="1488"/>
        <v>0</v>
      </c>
      <c r="AC675" s="24">
        <f t="shared" ca="1" si="1488"/>
        <v>0</v>
      </c>
      <c r="AD675" s="24">
        <f t="shared" ca="1" si="1488"/>
        <v>0</v>
      </c>
      <c r="AE675" s="24">
        <f t="shared" ca="1" si="1488"/>
        <v>0</v>
      </c>
      <c r="AF675" s="24">
        <f t="shared" ca="1" si="1488"/>
        <v>0</v>
      </c>
      <c r="AG675" s="24">
        <f t="shared" ca="1" si="1488"/>
        <v>0</v>
      </c>
      <c r="AH675" s="24">
        <f t="shared" ca="1" si="1488"/>
        <v>0</v>
      </c>
      <c r="AI675" s="24">
        <f t="shared" ca="1" si="1488"/>
        <v>0</v>
      </c>
      <c r="AJ675" s="24">
        <f t="shared" ca="1" si="1488"/>
        <v>0</v>
      </c>
      <c r="AK675" s="24">
        <f t="shared" ca="1" si="1488"/>
        <v>0</v>
      </c>
      <c r="AL675" s="24">
        <f t="shared" ca="1" si="1488"/>
        <v>0</v>
      </c>
      <c r="AM675" s="49">
        <f t="shared" ca="1" si="1488"/>
        <v>0</v>
      </c>
      <c r="AS675" s="61"/>
      <c r="AT675" s="6" t="str">
        <f t="shared" si="1421"/>
        <v/>
      </c>
      <c r="AU675" s="62"/>
      <c r="AW675" s="145"/>
      <c r="AX675" s="38"/>
      <c r="AY675" s="38"/>
      <c r="AZ675" s="38"/>
      <c r="BA675" s="38"/>
      <c r="BB675" s="38"/>
      <c r="BC675" s="38"/>
      <c r="BD675" s="38"/>
      <c r="BE675" s="38"/>
      <c r="BF675" s="38"/>
      <c r="BG675" s="38"/>
      <c r="BH675" s="38"/>
      <c r="BI675" s="38"/>
      <c r="BJ675" s="38"/>
      <c r="BK675" s="38"/>
      <c r="BL675" s="38"/>
      <c r="BM675" s="38"/>
      <c r="BN675" s="38"/>
      <c r="BO675" s="38"/>
      <c r="BP675" s="38"/>
      <c r="BQ675" s="38"/>
      <c r="BR675" s="38"/>
      <c r="BS675" s="38"/>
      <c r="BT675" s="38"/>
      <c r="BU675" s="38"/>
      <c r="BV675" s="38"/>
      <c r="BW675" s="38"/>
      <c r="BX675" s="38"/>
      <c r="BY675" s="38"/>
      <c r="BZ675" s="146"/>
      <c r="CB675" s="145"/>
      <c r="CC675" s="38"/>
      <c r="CD675" s="38"/>
      <c r="CE675" s="146"/>
      <c r="CG675" s="433">
        <v>0</v>
      </c>
      <c r="CH675" s="434">
        <v>0</v>
      </c>
      <c r="CI675" s="434">
        <v>0</v>
      </c>
      <c r="CJ675" s="435">
        <v>0</v>
      </c>
    </row>
    <row r="676" spans="1:88" x14ac:dyDescent="0.35">
      <c r="A676" s="50" t="str">
        <f>MID(A671,6,3)&amp;"-"&amp;MID(A671,10,4)</f>
        <v>-</v>
      </c>
      <c r="B676" s="6"/>
      <c r="C676" s="6"/>
      <c r="D676" s="7"/>
      <c r="E676" s="304" t="s">
        <v>79</v>
      </c>
      <c r="F676" s="42"/>
      <c r="G676" s="25"/>
      <c r="H676" s="21"/>
      <c r="I676" s="26"/>
      <c r="J676" s="24">
        <f t="shared" ca="1" si="1485"/>
        <v>0</v>
      </c>
      <c r="K676" s="24">
        <f ca="1">IF(AND($H676="優先L",$I676&gt;0),OFFSET(K673,0,$I676),0)</f>
        <v>0</v>
      </c>
      <c r="L676" s="24">
        <f t="shared" ref="L676:AM676" ca="1" si="1489">IF(AND($H676="優先L",$I676&gt;0),OFFSET(L673,0,$I676),0)</f>
        <v>0</v>
      </c>
      <c r="M676" s="24">
        <f t="shared" ca="1" si="1489"/>
        <v>0</v>
      </c>
      <c r="N676" s="24">
        <f t="shared" ca="1" si="1489"/>
        <v>0</v>
      </c>
      <c r="O676" s="24">
        <f t="shared" ca="1" si="1489"/>
        <v>0</v>
      </c>
      <c r="P676" s="24">
        <f t="shared" ca="1" si="1489"/>
        <v>0</v>
      </c>
      <c r="Q676" s="24">
        <f t="shared" ca="1" si="1489"/>
        <v>0</v>
      </c>
      <c r="R676" s="24">
        <f t="shared" ca="1" si="1489"/>
        <v>0</v>
      </c>
      <c r="S676" s="24">
        <f t="shared" ca="1" si="1489"/>
        <v>0</v>
      </c>
      <c r="T676" s="24">
        <f t="shared" ca="1" si="1489"/>
        <v>0</v>
      </c>
      <c r="U676" s="24">
        <f t="shared" ca="1" si="1489"/>
        <v>0</v>
      </c>
      <c r="V676" s="24">
        <f t="shared" ca="1" si="1489"/>
        <v>0</v>
      </c>
      <c r="W676" s="24">
        <f t="shared" ca="1" si="1489"/>
        <v>0</v>
      </c>
      <c r="X676" s="24">
        <f t="shared" ca="1" si="1489"/>
        <v>0</v>
      </c>
      <c r="Y676" s="24">
        <f t="shared" ca="1" si="1489"/>
        <v>0</v>
      </c>
      <c r="Z676" s="24">
        <f t="shared" ca="1" si="1489"/>
        <v>0</v>
      </c>
      <c r="AA676" s="24">
        <f t="shared" ca="1" si="1489"/>
        <v>0</v>
      </c>
      <c r="AB676" s="24">
        <f t="shared" ca="1" si="1489"/>
        <v>0</v>
      </c>
      <c r="AC676" s="24">
        <f t="shared" ca="1" si="1489"/>
        <v>0</v>
      </c>
      <c r="AD676" s="24">
        <f t="shared" ca="1" si="1489"/>
        <v>0</v>
      </c>
      <c r="AE676" s="24">
        <f t="shared" ca="1" si="1489"/>
        <v>0</v>
      </c>
      <c r="AF676" s="24">
        <f t="shared" ca="1" si="1489"/>
        <v>0</v>
      </c>
      <c r="AG676" s="24">
        <f t="shared" ca="1" si="1489"/>
        <v>0</v>
      </c>
      <c r="AH676" s="24">
        <f t="shared" ca="1" si="1489"/>
        <v>0</v>
      </c>
      <c r="AI676" s="24">
        <f t="shared" ca="1" si="1489"/>
        <v>0</v>
      </c>
      <c r="AJ676" s="24">
        <f t="shared" ca="1" si="1489"/>
        <v>0</v>
      </c>
      <c r="AK676" s="24">
        <f t="shared" ca="1" si="1489"/>
        <v>0</v>
      </c>
      <c r="AL676" s="24">
        <f t="shared" ca="1" si="1489"/>
        <v>0</v>
      </c>
      <c r="AM676" s="49">
        <f t="shared" ca="1" si="1489"/>
        <v>0</v>
      </c>
      <c r="AS676" s="61"/>
      <c r="AT676" s="7" t="str">
        <f t="shared" si="1421"/>
        <v/>
      </c>
      <c r="AU676" s="62"/>
      <c r="AW676" s="145"/>
      <c r="AX676" s="38"/>
      <c r="AY676" s="38"/>
      <c r="AZ676" s="38"/>
      <c r="BA676" s="38"/>
      <c r="BB676" s="38"/>
      <c r="BC676" s="38"/>
      <c r="BD676" s="38"/>
      <c r="BE676" s="38"/>
      <c r="BF676" s="38"/>
      <c r="BG676" s="38"/>
      <c r="BH676" s="38"/>
      <c r="BI676" s="38"/>
      <c r="BJ676" s="38"/>
      <c r="BK676" s="38"/>
      <c r="BL676" s="38"/>
      <c r="BM676" s="38"/>
      <c r="BN676" s="38"/>
      <c r="BO676" s="38"/>
      <c r="BP676" s="38"/>
      <c r="BQ676" s="38"/>
      <c r="BR676" s="38"/>
      <c r="BS676" s="38"/>
      <c r="BT676" s="38"/>
      <c r="BU676" s="38"/>
      <c r="BV676" s="38"/>
      <c r="BW676" s="38"/>
      <c r="BX676" s="38"/>
      <c r="BY676" s="38"/>
      <c r="BZ676" s="146"/>
      <c r="CB676" s="145"/>
      <c r="CC676" s="38"/>
      <c r="CD676" s="38"/>
      <c r="CE676" s="146"/>
      <c r="CG676" s="433">
        <v>0</v>
      </c>
      <c r="CH676" s="434">
        <v>0</v>
      </c>
      <c r="CI676" s="434">
        <v>0</v>
      </c>
      <c r="CJ676" s="435">
        <v>0</v>
      </c>
    </row>
    <row r="677" spans="1:88" x14ac:dyDescent="0.35">
      <c r="A677" s="48"/>
      <c r="B677" s="6"/>
      <c r="C677" s="6"/>
      <c r="D677" s="22" t="s">
        <v>2132</v>
      </c>
      <c r="E677" s="2" t="str">
        <f>E674</f>
        <v>MC</v>
      </c>
      <c r="F677" s="5"/>
      <c r="G677" s="5"/>
      <c r="H677" s="27"/>
      <c r="I677" s="5"/>
      <c r="J677" s="550">
        <f>SUM(K677:AM679)</f>
        <v>0</v>
      </c>
      <c r="K677" s="29"/>
      <c r="L677" s="29"/>
      <c r="M677" s="29"/>
      <c r="N677" s="29"/>
      <c r="O677" s="29"/>
      <c r="P677" s="29"/>
      <c r="Q677" s="29"/>
      <c r="R677" s="29"/>
      <c r="S677" s="29"/>
      <c r="T677" s="29"/>
      <c r="U677" s="29"/>
      <c r="V677" s="29"/>
      <c r="W677" s="29"/>
      <c r="X677" s="29"/>
      <c r="Y677" s="29"/>
      <c r="Z677" s="29"/>
      <c r="AA677" s="29"/>
      <c r="AB677" s="29"/>
      <c r="AC677" s="29"/>
      <c r="AD677" s="29"/>
      <c r="AE677" s="29"/>
      <c r="AF677" s="29"/>
      <c r="AG677" s="29"/>
      <c r="AH677" s="29"/>
      <c r="AI677" s="29"/>
      <c r="AJ677" s="29"/>
      <c r="AK677" s="29"/>
      <c r="AL677" s="29"/>
      <c r="AM677" s="51"/>
      <c r="AS677" s="61"/>
      <c r="AT677" s="38"/>
      <c r="AU677" s="62"/>
      <c r="AW677" s="145"/>
      <c r="AX677" s="38"/>
      <c r="AY677" s="38"/>
      <c r="AZ677" s="38"/>
      <c r="BA677" s="38"/>
      <c r="BB677" s="38"/>
      <c r="BC677" s="38"/>
      <c r="BD677" s="38"/>
      <c r="BE677" s="38"/>
      <c r="BF677" s="38"/>
      <c r="BG677" s="38"/>
      <c r="BH677" s="38"/>
      <c r="BI677" s="38"/>
      <c r="BJ677" s="38"/>
      <c r="BK677" s="38"/>
      <c r="BL677" s="38"/>
      <c r="BM677" s="38"/>
      <c r="BN677" s="38"/>
      <c r="BO677" s="38"/>
      <c r="BP677" s="38"/>
      <c r="BQ677" s="38"/>
      <c r="BR677" s="38"/>
      <c r="BS677" s="38"/>
      <c r="BT677" s="38"/>
      <c r="BU677" s="38"/>
      <c r="BV677" s="38"/>
      <c r="BW677" s="38"/>
      <c r="BX677" s="38"/>
      <c r="BY677" s="38"/>
      <c r="BZ677" s="146"/>
      <c r="CB677" s="145"/>
      <c r="CC677" s="38"/>
      <c r="CD677" s="38"/>
      <c r="CE677" s="146"/>
      <c r="CG677" s="430"/>
      <c r="CH677" s="9"/>
      <c r="CI677" s="9"/>
      <c r="CJ677" s="431"/>
    </row>
    <row r="678" spans="1:88" x14ac:dyDescent="0.35">
      <c r="A678" s="48"/>
      <c r="B678" s="7"/>
      <c r="C678" s="7"/>
      <c r="D678" s="444" t="s">
        <v>2376</v>
      </c>
      <c r="E678" s="2" t="str">
        <f>E675</f>
        <v>溶接1</v>
      </c>
      <c r="F678" s="6"/>
      <c r="G678" s="6"/>
      <c r="H678" s="27"/>
      <c r="I678" s="6"/>
      <c r="J678" s="551"/>
      <c r="K678" s="30"/>
      <c r="L678" s="30"/>
      <c r="M678" s="30"/>
      <c r="N678" s="30"/>
      <c r="O678" s="30"/>
      <c r="P678" s="30"/>
      <c r="Q678" s="30"/>
      <c r="R678" s="30"/>
      <c r="S678" s="30"/>
      <c r="T678" s="30"/>
      <c r="U678" s="30"/>
      <c r="V678" s="30"/>
      <c r="W678" s="30"/>
      <c r="X678" s="30"/>
      <c r="Y678" s="30"/>
      <c r="Z678" s="30"/>
      <c r="AA678" s="30"/>
      <c r="AB678" s="30"/>
      <c r="AC678" s="30"/>
      <c r="AD678" s="30"/>
      <c r="AE678" s="30"/>
      <c r="AF678" s="30"/>
      <c r="AG678" s="30"/>
      <c r="AH678" s="30"/>
      <c r="AI678" s="30"/>
      <c r="AJ678" s="30"/>
      <c r="AK678" s="30"/>
      <c r="AL678" s="30"/>
      <c r="AM678" s="52"/>
      <c r="AS678" s="61"/>
      <c r="AT678" s="38"/>
      <c r="AU678" s="62"/>
      <c r="AW678" s="145"/>
      <c r="AX678" s="38"/>
      <c r="AY678" s="38"/>
      <c r="AZ678" s="38"/>
      <c r="BA678" s="38"/>
      <c r="BB678" s="38"/>
      <c r="BC678" s="38"/>
      <c r="BD678" s="38"/>
      <c r="BE678" s="38"/>
      <c r="BF678" s="38"/>
      <c r="BG678" s="38"/>
      <c r="BH678" s="38"/>
      <c r="BI678" s="38"/>
      <c r="BJ678" s="38"/>
      <c r="BK678" s="38"/>
      <c r="BL678" s="38"/>
      <c r="BM678" s="38"/>
      <c r="BN678" s="38"/>
      <c r="BO678" s="38"/>
      <c r="BP678" s="38"/>
      <c r="BQ678" s="38"/>
      <c r="BR678" s="38"/>
      <c r="BS678" s="38"/>
      <c r="BT678" s="38"/>
      <c r="BU678" s="38"/>
      <c r="BV678" s="38"/>
      <c r="BW678" s="38"/>
      <c r="BX678" s="38"/>
      <c r="BY678" s="38"/>
      <c r="BZ678" s="146"/>
      <c r="CB678" s="145"/>
      <c r="CC678" s="38"/>
      <c r="CD678" s="38"/>
      <c r="CE678" s="146"/>
      <c r="CG678" s="430"/>
      <c r="CH678" s="9"/>
      <c r="CI678" s="9"/>
      <c r="CJ678" s="431"/>
    </row>
    <row r="679" spans="1:88" x14ac:dyDescent="0.35">
      <c r="A679" s="399">
        <f>COUNTIF(AT674:AT676,B679)</f>
        <v>0</v>
      </c>
      <c r="B679" s="308" t="str">
        <f>設定!$F$4</f>
        <v>MC</v>
      </c>
      <c r="C679" s="308" t="str">
        <f>IF(COUNTIF('PLAN-MC'!$AO$6:$AO$117,B679&amp;"_"&amp;A671&amp;"_"&amp;B671)&gt;0,"計画コード有",IF(COUNTIF('PLAN-MC'!$AO$6:$AO$117,B679&amp;"_"&amp;A671&amp;"_"&amp;B671)&gt;1,"ﾀﾞﾌﾞﾘ有","未反映"))</f>
        <v>未反映</v>
      </c>
      <c r="D679" s="7"/>
      <c r="E679" s="2" t="str">
        <f>E676</f>
        <v>マルチ</v>
      </c>
      <c r="F679" s="7"/>
      <c r="G679" s="7"/>
      <c r="H679" s="27"/>
      <c r="I679" s="7"/>
      <c r="J679" s="552"/>
      <c r="K679" s="31"/>
      <c r="L679" s="31"/>
      <c r="M679" s="31"/>
      <c r="N679" s="31"/>
      <c r="O679" s="31"/>
      <c r="P679" s="31"/>
      <c r="Q679" s="31"/>
      <c r="R679" s="31"/>
      <c r="S679" s="31"/>
      <c r="T679" s="31"/>
      <c r="U679" s="31"/>
      <c r="V679" s="31"/>
      <c r="W679" s="31"/>
      <c r="X679" s="31"/>
      <c r="Y679" s="31"/>
      <c r="Z679" s="31"/>
      <c r="AA679" s="31"/>
      <c r="AB679" s="31"/>
      <c r="AC679" s="31"/>
      <c r="AD679" s="31"/>
      <c r="AE679" s="31"/>
      <c r="AF679" s="31"/>
      <c r="AG679" s="31"/>
      <c r="AH679" s="31"/>
      <c r="AI679" s="31"/>
      <c r="AJ679" s="31"/>
      <c r="AK679" s="31"/>
      <c r="AL679" s="31"/>
      <c r="AM679" s="53"/>
      <c r="AS679" s="61"/>
      <c r="AT679" s="38"/>
      <c r="AU679" s="62"/>
      <c r="AW679" s="145"/>
      <c r="AX679" s="38"/>
      <c r="AY679" s="38"/>
      <c r="AZ679" s="38"/>
      <c r="BA679" s="38"/>
      <c r="BB679" s="38"/>
      <c r="BC679" s="38"/>
      <c r="BD679" s="38"/>
      <c r="BE679" s="38"/>
      <c r="BF679" s="38"/>
      <c r="BG679" s="38"/>
      <c r="BH679" s="38"/>
      <c r="BI679" s="38"/>
      <c r="BJ679" s="38"/>
      <c r="BK679" s="38"/>
      <c r="BL679" s="38"/>
      <c r="BM679" s="38"/>
      <c r="BN679" s="38"/>
      <c r="BO679" s="38"/>
      <c r="BP679" s="38"/>
      <c r="BQ679" s="38"/>
      <c r="BR679" s="38"/>
      <c r="BS679" s="38"/>
      <c r="BT679" s="38"/>
      <c r="BU679" s="38"/>
      <c r="BV679" s="38"/>
      <c r="BW679" s="38"/>
      <c r="BX679" s="38"/>
      <c r="BY679" s="38"/>
      <c r="BZ679" s="146"/>
      <c r="CB679" s="145"/>
      <c r="CC679" s="38"/>
      <c r="CD679" s="38"/>
      <c r="CE679" s="146"/>
      <c r="CG679" s="430"/>
      <c r="CH679" s="9"/>
      <c r="CI679" s="9"/>
      <c r="CJ679" s="431"/>
    </row>
    <row r="680" spans="1:88" x14ac:dyDescent="0.35">
      <c r="A680" s="399">
        <f>COUNTIF(AT674:AT676,B680)</f>
        <v>0</v>
      </c>
      <c r="B680" s="308" t="str">
        <f>設定!$F$5</f>
        <v>溶接1</v>
      </c>
      <c r="C680" s="308" t="str">
        <f>IF(COUNTIF('PLAN-溶接1'!$AO$6:$AO$108,B680&amp;"_"&amp;A671&amp;"_"&amp;B671)&gt;0,"計画コード有",IF(COUNTIF('PLAN-溶接1'!$AO$6:$AO$108,B680&amp;"_"&amp;A671&amp;"_"&amp;B671)&gt;1,"ﾀﾞﾌﾞﾘ有","未反映"))</f>
        <v>未反映</v>
      </c>
      <c r="D680" s="22" t="s">
        <v>2133</v>
      </c>
      <c r="E680" s="2" t="str">
        <f>E674</f>
        <v>MC</v>
      </c>
      <c r="F680" s="5"/>
      <c r="G680" s="5"/>
      <c r="H680" s="27"/>
      <c r="I680" s="5"/>
      <c r="J680" s="32">
        <f t="shared" ref="J680:J685" si="1490">SUM(K680:AM680)</f>
        <v>0</v>
      </c>
      <c r="K680" s="441">
        <f>CB680</f>
        <v>0</v>
      </c>
      <c r="L680" s="441">
        <f t="shared" ref="L680:L682" si="1491">CC680</f>
        <v>0</v>
      </c>
      <c r="M680" s="441">
        <f t="shared" ref="M680:M682" si="1492">CD680</f>
        <v>0</v>
      </c>
      <c r="N680" s="441">
        <f t="shared" ref="N680:N682" si="1493">CE680</f>
        <v>0</v>
      </c>
      <c r="O680" s="29"/>
      <c r="P680" s="29"/>
      <c r="Q680" s="29"/>
      <c r="R680" s="29"/>
      <c r="S680" s="29"/>
      <c r="T680" s="29"/>
      <c r="U680" s="29"/>
      <c r="V680" s="29"/>
      <c r="W680" s="29"/>
      <c r="X680" s="29"/>
      <c r="Y680" s="29"/>
      <c r="Z680" s="29"/>
      <c r="AA680" s="29"/>
      <c r="AB680" s="29"/>
      <c r="AC680" s="29"/>
      <c r="AD680" s="29"/>
      <c r="AE680" s="29"/>
      <c r="AF680" s="29"/>
      <c r="AG680" s="29"/>
      <c r="AH680" s="29"/>
      <c r="AI680" s="29"/>
      <c r="AJ680" s="29"/>
      <c r="AK680" s="29"/>
      <c r="AL680" s="29"/>
      <c r="AM680" s="51"/>
      <c r="AS680" s="61"/>
      <c r="AT680" s="38"/>
      <c r="AU680" s="62"/>
      <c r="AW680" s="145"/>
      <c r="AX680" s="38"/>
      <c r="AY680" s="38"/>
      <c r="AZ680" s="38"/>
      <c r="BA680" s="38"/>
      <c r="BB680" s="38"/>
      <c r="BC680" s="38"/>
      <c r="BD680" s="38"/>
      <c r="BE680" s="38"/>
      <c r="BF680" s="38"/>
      <c r="BG680" s="38"/>
      <c r="BH680" s="38"/>
      <c r="BI680" s="38"/>
      <c r="BJ680" s="38"/>
      <c r="BK680" s="38"/>
      <c r="BL680" s="38"/>
      <c r="BM680" s="38"/>
      <c r="BN680" s="38"/>
      <c r="BO680" s="38"/>
      <c r="BP680" s="38"/>
      <c r="BQ680" s="38"/>
      <c r="BR680" s="38"/>
      <c r="BS680" s="38"/>
      <c r="BT680" s="38"/>
      <c r="BU680" s="38"/>
      <c r="BV680" s="38"/>
      <c r="BW680" s="38"/>
      <c r="BX680" s="38"/>
      <c r="BY680" s="38"/>
      <c r="BZ680" s="146"/>
      <c r="CB680" s="427">
        <f t="shared" ref="CB680:CB682" si="1494">CG677+CG680</f>
        <v>0</v>
      </c>
      <c r="CC680" s="428">
        <f t="shared" ref="CC680:CC682" si="1495">CH677+CH680</f>
        <v>0</v>
      </c>
      <c r="CD680" s="428">
        <f t="shared" ref="CD680:CD682" si="1496">CI677+CI680</f>
        <v>0</v>
      </c>
      <c r="CE680" s="429">
        <f t="shared" ref="CE680:CE682" si="1497">CJ677+CJ680</f>
        <v>0</v>
      </c>
      <c r="CG680" s="430"/>
      <c r="CH680" s="9"/>
      <c r="CI680" s="9"/>
      <c r="CJ680" s="431"/>
    </row>
    <row r="681" spans="1:88" x14ac:dyDescent="0.35">
      <c r="A681" s="399">
        <f>COUNTIF(AT674:AT676,B681)</f>
        <v>0</v>
      </c>
      <c r="B681" s="308" t="str">
        <f>設定!$F$6</f>
        <v>マルチ</v>
      </c>
      <c r="C681" s="308" t="str">
        <f>IF(COUNTIF('PLAN-マルチ'!$AO$29:$AO$125,B681&amp;"_"&amp;A671&amp;"_"&amp;B671)&gt;0,"計画コード有",IF(COUNTIF('PLAN-マルチ'!$AO$29:$AO$125,B681&amp;"_"&amp;A671&amp;"_"&amp;B671)&gt;1,"ﾀﾞﾌﾞﾘ有","未反映"))</f>
        <v>未反映</v>
      </c>
      <c r="D681" s="445" t="s">
        <v>2377</v>
      </c>
      <c r="E681" s="2" t="str">
        <f>E675</f>
        <v>溶接1</v>
      </c>
      <c r="F681" s="6"/>
      <c r="G681" s="6"/>
      <c r="H681" s="27"/>
      <c r="I681" s="6"/>
      <c r="J681" s="33">
        <f t="shared" si="1490"/>
        <v>0</v>
      </c>
      <c r="K681" s="442">
        <f t="shared" ref="K681:K682" si="1498">CB681</f>
        <v>0</v>
      </c>
      <c r="L681" s="442">
        <f t="shared" si="1491"/>
        <v>0</v>
      </c>
      <c r="M681" s="442">
        <f t="shared" si="1492"/>
        <v>0</v>
      </c>
      <c r="N681" s="442">
        <f t="shared" si="1493"/>
        <v>0</v>
      </c>
      <c r="O681" s="30"/>
      <c r="P681" s="30"/>
      <c r="Q681" s="30"/>
      <c r="R681" s="30"/>
      <c r="S681" s="30"/>
      <c r="T681" s="30"/>
      <c r="U681" s="30"/>
      <c r="V681" s="30"/>
      <c r="W681" s="30"/>
      <c r="X681" s="30"/>
      <c r="Y681" s="30"/>
      <c r="Z681" s="30"/>
      <c r="AA681" s="30"/>
      <c r="AB681" s="30"/>
      <c r="AC681" s="30"/>
      <c r="AD681" s="30"/>
      <c r="AE681" s="30"/>
      <c r="AF681" s="30"/>
      <c r="AG681" s="30"/>
      <c r="AH681" s="30"/>
      <c r="AI681" s="30"/>
      <c r="AJ681" s="30"/>
      <c r="AK681" s="30"/>
      <c r="AL681" s="30"/>
      <c r="AM681" s="52"/>
      <c r="AS681" s="61"/>
      <c r="AT681" s="38"/>
      <c r="AU681" s="62"/>
      <c r="AW681" s="145"/>
      <c r="AX681" s="38"/>
      <c r="AY681" s="38"/>
      <c r="AZ681" s="38"/>
      <c r="BA681" s="38"/>
      <c r="BB681" s="38"/>
      <c r="BC681" s="38"/>
      <c r="BD681" s="38"/>
      <c r="BE681" s="38"/>
      <c r="BF681" s="38"/>
      <c r="BG681" s="38"/>
      <c r="BH681" s="38"/>
      <c r="BI681" s="38"/>
      <c r="BJ681" s="38"/>
      <c r="BK681" s="38"/>
      <c r="BL681" s="38"/>
      <c r="BM681" s="38"/>
      <c r="BN681" s="38"/>
      <c r="BO681" s="38"/>
      <c r="BP681" s="38"/>
      <c r="BQ681" s="38"/>
      <c r="BR681" s="38"/>
      <c r="BS681" s="38"/>
      <c r="BT681" s="38"/>
      <c r="BU681" s="38"/>
      <c r="BV681" s="38"/>
      <c r="BW681" s="38"/>
      <c r="BX681" s="38"/>
      <c r="BY681" s="38"/>
      <c r="BZ681" s="146"/>
      <c r="CB681" s="427">
        <f t="shared" si="1494"/>
        <v>0</v>
      </c>
      <c r="CC681" s="428">
        <f t="shared" si="1495"/>
        <v>0</v>
      </c>
      <c r="CD681" s="428">
        <f t="shared" si="1496"/>
        <v>0</v>
      </c>
      <c r="CE681" s="429">
        <f t="shared" si="1497"/>
        <v>0</v>
      </c>
      <c r="CG681" s="430"/>
      <c r="CH681" s="9"/>
      <c r="CI681" s="9"/>
      <c r="CJ681" s="431"/>
    </row>
    <row r="682" spans="1:88" x14ac:dyDescent="0.35">
      <c r="A682" s="399">
        <f>COUNTIF(AT674:AT676,B682)</f>
        <v>0</v>
      </c>
      <c r="B682" s="308" t="str">
        <f>設定!$F$7</f>
        <v>50号機</v>
      </c>
      <c r="C682" s="308" t="str">
        <f>IF(COUNTIF('PLAN-SUB'!$AO$6:$AO$87,B682&amp;"_"&amp;A671&amp;"_"&amp;B671)&gt;0,"計画コード有",IF(COUNTIF('PLAN-SUB'!$AO$6:$AO$87,B682&amp;"_"&amp;A671&amp;"_"&amp;B671)&gt;1,"ﾀﾞﾌﾞﾘ有","未反映"))</f>
        <v>未反映</v>
      </c>
      <c r="D682" s="7"/>
      <c r="E682" s="2" t="str">
        <f>E676</f>
        <v>マルチ</v>
      </c>
      <c r="F682" s="7"/>
      <c r="G682" s="7"/>
      <c r="H682" s="27"/>
      <c r="I682" s="7"/>
      <c r="J682" s="34">
        <f t="shared" si="1490"/>
        <v>0</v>
      </c>
      <c r="K682" s="443">
        <f t="shared" si="1498"/>
        <v>0</v>
      </c>
      <c r="L682" s="443">
        <f t="shared" si="1491"/>
        <v>0</v>
      </c>
      <c r="M682" s="443">
        <f t="shared" si="1492"/>
        <v>0</v>
      </c>
      <c r="N682" s="443">
        <f t="shared" si="1493"/>
        <v>0</v>
      </c>
      <c r="O682" s="31"/>
      <c r="P682" s="31"/>
      <c r="Q682" s="31"/>
      <c r="R682" s="31"/>
      <c r="S682" s="31"/>
      <c r="T682" s="31"/>
      <c r="U682" s="31"/>
      <c r="V682" s="31"/>
      <c r="W682" s="31"/>
      <c r="X682" s="31"/>
      <c r="Y682" s="31"/>
      <c r="Z682" s="31"/>
      <c r="AA682" s="31"/>
      <c r="AB682" s="31"/>
      <c r="AC682" s="31"/>
      <c r="AD682" s="31"/>
      <c r="AE682" s="31"/>
      <c r="AF682" s="31"/>
      <c r="AG682" s="31"/>
      <c r="AH682" s="31"/>
      <c r="AI682" s="31"/>
      <c r="AJ682" s="31"/>
      <c r="AK682" s="31"/>
      <c r="AL682" s="31"/>
      <c r="AM682" s="53"/>
      <c r="AS682" s="61"/>
      <c r="AT682" s="38"/>
      <c r="AU682" s="62"/>
      <c r="AW682" s="145"/>
      <c r="AX682" s="38"/>
      <c r="AY682" s="38"/>
      <c r="AZ682" s="38"/>
      <c r="BA682" s="38"/>
      <c r="BB682" s="38"/>
      <c r="BC682" s="38"/>
      <c r="BD682" s="38"/>
      <c r="BE682" s="38"/>
      <c r="BF682" s="38"/>
      <c r="BG682" s="38"/>
      <c r="BH682" s="38"/>
      <c r="BI682" s="38"/>
      <c r="BJ682" s="38"/>
      <c r="BK682" s="38"/>
      <c r="BL682" s="38"/>
      <c r="BM682" s="38"/>
      <c r="BN682" s="38"/>
      <c r="BO682" s="38"/>
      <c r="BP682" s="38"/>
      <c r="BQ682" s="38"/>
      <c r="BR682" s="38"/>
      <c r="BS682" s="38"/>
      <c r="BT682" s="38"/>
      <c r="BU682" s="38"/>
      <c r="BV682" s="38"/>
      <c r="BW682" s="38"/>
      <c r="BX682" s="38"/>
      <c r="BY682" s="38"/>
      <c r="BZ682" s="146"/>
      <c r="CB682" s="427">
        <f t="shared" si="1494"/>
        <v>0</v>
      </c>
      <c r="CC682" s="428">
        <f t="shared" si="1495"/>
        <v>0</v>
      </c>
      <c r="CD682" s="428">
        <f t="shared" si="1496"/>
        <v>0</v>
      </c>
      <c r="CE682" s="429">
        <f t="shared" si="1497"/>
        <v>0</v>
      </c>
      <c r="CG682" s="430"/>
      <c r="CH682" s="9"/>
      <c r="CI682" s="9"/>
      <c r="CJ682" s="431"/>
    </row>
    <row r="683" spans="1:88" x14ac:dyDescent="0.35">
      <c r="A683" s="399">
        <f>COUNTIF(AT674:AT676,B683)</f>
        <v>0</v>
      </c>
      <c r="B683" s="308" t="str">
        <f>設定!$F$8</f>
        <v>RF,S/A</v>
      </c>
      <c r="C683" s="308" t="str">
        <f>IF(COUNTIF('PLAN-SUB'!$AO$6:$AO$87,B683&amp;"_"&amp;A671&amp;"_"&amp;B671)&gt;0,"計画コード有",IF(COUNTIF('PLAN-SUB'!$AO$6:$AO$87,B683&amp;"_"&amp;A671&amp;"_"&amp;B671)&gt;1,"ﾀﾞﾌﾞﾘ有","未反映"))</f>
        <v>未反映</v>
      </c>
      <c r="D683" s="22" t="s">
        <v>2059</v>
      </c>
      <c r="E683" s="2" t="str">
        <f t="shared" ref="E683:G685" si="1499">E674</f>
        <v>MC</v>
      </c>
      <c r="F683" s="43">
        <f t="shared" si="1499"/>
        <v>0</v>
      </c>
      <c r="G683" s="28">
        <f t="shared" si="1499"/>
        <v>0</v>
      </c>
      <c r="H683" s="5"/>
      <c r="I683" s="5"/>
      <c r="J683" s="32">
        <f t="shared" ca="1" si="1490"/>
        <v>0</v>
      </c>
      <c r="K683" s="32">
        <f ca="1">K674+K677+K680</f>
        <v>0</v>
      </c>
      <c r="L683" s="32">
        <f ca="1">L674+L677+L680</f>
        <v>0</v>
      </c>
      <c r="M683" s="32">
        <f ca="1">M674+M677+M680</f>
        <v>0</v>
      </c>
      <c r="N683" s="32">
        <f ca="1">N674+N677+N680</f>
        <v>0</v>
      </c>
      <c r="O683" s="32">
        <f t="shared" ref="O683:AM683" ca="1" si="1500">O674+O677+O680</f>
        <v>0</v>
      </c>
      <c r="P683" s="32">
        <f t="shared" ca="1" si="1500"/>
        <v>0</v>
      </c>
      <c r="Q683" s="32">
        <f t="shared" ca="1" si="1500"/>
        <v>0</v>
      </c>
      <c r="R683" s="32">
        <f t="shared" ca="1" si="1500"/>
        <v>0</v>
      </c>
      <c r="S683" s="32">
        <f t="shared" ca="1" si="1500"/>
        <v>0</v>
      </c>
      <c r="T683" s="32">
        <f t="shared" ca="1" si="1500"/>
        <v>0</v>
      </c>
      <c r="U683" s="32">
        <f t="shared" ca="1" si="1500"/>
        <v>0</v>
      </c>
      <c r="V683" s="32">
        <f t="shared" ca="1" si="1500"/>
        <v>0</v>
      </c>
      <c r="W683" s="32">
        <f t="shared" ca="1" si="1500"/>
        <v>0</v>
      </c>
      <c r="X683" s="32">
        <f t="shared" ca="1" si="1500"/>
        <v>0</v>
      </c>
      <c r="Y683" s="32">
        <f t="shared" ca="1" si="1500"/>
        <v>0</v>
      </c>
      <c r="Z683" s="32">
        <f t="shared" ca="1" si="1500"/>
        <v>0</v>
      </c>
      <c r="AA683" s="32">
        <f t="shared" ca="1" si="1500"/>
        <v>0</v>
      </c>
      <c r="AB683" s="32">
        <f t="shared" ca="1" si="1500"/>
        <v>0</v>
      </c>
      <c r="AC683" s="32">
        <f t="shared" ca="1" si="1500"/>
        <v>0</v>
      </c>
      <c r="AD683" s="32">
        <f t="shared" ca="1" si="1500"/>
        <v>0</v>
      </c>
      <c r="AE683" s="32">
        <f t="shared" ca="1" si="1500"/>
        <v>0</v>
      </c>
      <c r="AF683" s="32">
        <f t="shared" ca="1" si="1500"/>
        <v>0</v>
      </c>
      <c r="AG683" s="32">
        <f t="shared" ca="1" si="1500"/>
        <v>0</v>
      </c>
      <c r="AH683" s="32">
        <f t="shared" ca="1" si="1500"/>
        <v>0</v>
      </c>
      <c r="AI683" s="32">
        <f t="shared" ca="1" si="1500"/>
        <v>0</v>
      </c>
      <c r="AJ683" s="32">
        <f t="shared" ca="1" si="1500"/>
        <v>0</v>
      </c>
      <c r="AK683" s="32">
        <f t="shared" ca="1" si="1500"/>
        <v>0</v>
      </c>
      <c r="AL683" s="32">
        <f t="shared" ca="1" si="1500"/>
        <v>0</v>
      </c>
      <c r="AM683" s="54">
        <f t="shared" ca="1" si="1500"/>
        <v>0</v>
      </c>
      <c r="AS683" s="97" t="str">
        <f>$E683&amp;"_"&amp;$A671&amp;"_"&amp;$B671</f>
        <v>MC__　</v>
      </c>
      <c r="AT683" s="97" t="str">
        <f t="shared" ref="AT683" si="1501">A675</f>
        <v/>
      </c>
      <c r="AU683" s="97" t="str">
        <f>A676</f>
        <v>-</v>
      </c>
      <c r="AW683" s="147" t="str">
        <f>E683</f>
        <v>MC</v>
      </c>
      <c r="AX683" s="150">
        <f t="shared" ref="AX683:BG685" ca="1" si="1502">K683*$G683</f>
        <v>0</v>
      </c>
      <c r="AY683" s="150">
        <f t="shared" ca="1" si="1502"/>
        <v>0</v>
      </c>
      <c r="AZ683" s="150">
        <f t="shared" ca="1" si="1502"/>
        <v>0</v>
      </c>
      <c r="BA683" s="150">
        <f t="shared" ca="1" si="1502"/>
        <v>0</v>
      </c>
      <c r="BB683" s="150">
        <f t="shared" ca="1" si="1502"/>
        <v>0</v>
      </c>
      <c r="BC683" s="150">
        <f t="shared" ca="1" si="1502"/>
        <v>0</v>
      </c>
      <c r="BD683" s="150">
        <f t="shared" ca="1" si="1502"/>
        <v>0</v>
      </c>
      <c r="BE683" s="150">
        <f t="shared" ca="1" si="1502"/>
        <v>0</v>
      </c>
      <c r="BF683" s="150">
        <f t="shared" ca="1" si="1502"/>
        <v>0</v>
      </c>
      <c r="BG683" s="150">
        <f t="shared" ca="1" si="1502"/>
        <v>0</v>
      </c>
      <c r="BH683" s="150">
        <f t="shared" ref="BH683:BQ685" ca="1" si="1503">U683*$G683</f>
        <v>0</v>
      </c>
      <c r="BI683" s="150">
        <f t="shared" ca="1" si="1503"/>
        <v>0</v>
      </c>
      <c r="BJ683" s="150">
        <f t="shared" ca="1" si="1503"/>
        <v>0</v>
      </c>
      <c r="BK683" s="150">
        <f t="shared" ca="1" si="1503"/>
        <v>0</v>
      </c>
      <c r="BL683" s="150">
        <f t="shared" ca="1" si="1503"/>
        <v>0</v>
      </c>
      <c r="BM683" s="150">
        <f t="shared" ca="1" si="1503"/>
        <v>0</v>
      </c>
      <c r="BN683" s="150">
        <f t="shared" ca="1" si="1503"/>
        <v>0</v>
      </c>
      <c r="BO683" s="150">
        <f t="shared" ca="1" si="1503"/>
        <v>0</v>
      </c>
      <c r="BP683" s="150">
        <f t="shared" ca="1" si="1503"/>
        <v>0</v>
      </c>
      <c r="BQ683" s="150">
        <f t="shared" ca="1" si="1503"/>
        <v>0</v>
      </c>
      <c r="BR683" s="150">
        <f t="shared" ref="BR683:BZ685" ca="1" si="1504">AE683*$G683</f>
        <v>0</v>
      </c>
      <c r="BS683" s="150">
        <f t="shared" ca="1" si="1504"/>
        <v>0</v>
      </c>
      <c r="BT683" s="150">
        <f t="shared" ca="1" si="1504"/>
        <v>0</v>
      </c>
      <c r="BU683" s="150">
        <f t="shared" ca="1" si="1504"/>
        <v>0</v>
      </c>
      <c r="BV683" s="150">
        <f t="shared" ca="1" si="1504"/>
        <v>0</v>
      </c>
      <c r="BW683" s="150">
        <f t="shared" ca="1" si="1504"/>
        <v>0</v>
      </c>
      <c r="BX683" s="150">
        <f t="shared" ca="1" si="1504"/>
        <v>0</v>
      </c>
      <c r="BY683" s="150">
        <f t="shared" ca="1" si="1504"/>
        <v>0</v>
      </c>
      <c r="BZ683" s="151">
        <f t="shared" ca="1" si="1504"/>
        <v>0</v>
      </c>
      <c r="CB683" s="145"/>
      <c r="CC683" s="38"/>
      <c r="CD683" s="38"/>
      <c r="CE683" s="146"/>
      <c r="CG683" s="433">
        <v>0</v>
      </c>
      <c r="CH683" s="434">
        <v>0</v>
      </c>
      <c r="CI683" s="434">
        <v>0</v>
      </c>
      <c r="CJ683" s="435">
        <v>0</v>
      </c>
    </row>
    <row r="684" spans="1:88" x14ac:dyDescent="0.35">
      <c r="A684" s="399">
        <f>COUNTIF(AT674:AT676,B684)</f>
        <v>0</v>
      </c>
      <c r="B684" s="308" t="str">
        <f>設定!$F$9</f>
        <v>T/T</v>
      </c>
      <c r="C684" s="308" t="str">
        <f>IF(COUNTIF('PLAN-SUB'!$AO$6:$AO$87,B684&amp;"_"&amp;A671&amp;"_"&amp;B671)&gt;0,"計画コード有",IF(COUNTIF('PLAN-SUB'!$AO$6:$AO$87,B684&amp;"_"&amp;A671&amp;"_"&amp;B671)&gt;1,"ﾀﾞﾌﾞﾘ有","未反映"))</f>
        <v>未反映</v>
      </c>
      <c r="D684" s="6"/>
      <c r="E684" s="2" t="str">
        <f t="shared" si="1499"/>
        <v>溶接1</v>
      </c>
      <c r="F684" s="43">
        <f t="shared" si="1499"/>
        <v>0</v>
      </c>
      <c r="G684" s="28">
        <f t="shared" si="1499"/>
        <v>0</v>
      </c>
      <c r="H684" s="6"/>
      <c r="I684" s="6"/>
      <c r="J684" s="33">
        <f t="shared" ca="1" si="1490"/>
        <v>0</v>
      </c>
      <c r="K684" s="33">
        <f t="shared" ref="K684:AM684" ca="1" si="1505">K675+K678+K681</f>
        <v>0</v>
      </c>
      <c r="L684" s="33">
        <f t="shared" ca="1" si="1505"/>
        <v>0</v>
      </c>
      <c r="M684" s="33">
        <f t="shared" ca="1" si="1505"/>
        <v>0</v>
      </c>
      <c r="N684" s="33">
        <f t="shared" ca="1" si="1505"/>
        <v>0</v>
      </c>
      <c r="O684" s="33">
        <f t="shared" ca="1" si="1505"/>
        <v>0</v>
      </c>
      <c r="P684" s="33">
        <f t="shared" ca="1" si="1505"/>
        <v>0</v>
      </c>
      <c r="Q684" s="33">
        <f t="shared" ca="1" si="1505"/>
        <v>0</v>
      </c>
      <c r="R684" s="33">
        <f t="shared" ca="1" si="1505"/>
        <v>0</v>
      </c>
      <c r="S684" s="33">
        <f t="shared" ca="1" si="1505"/>
        <v>0</v>
      </c>
      <c r="T684" s="33">
        <f t="shared" ca="1" si="1505"/>
        <v>0</v>
      </c>
      <c r="U684" s="33">
        <f t="shared" ca="1" si="1505"/>
        <v>0</v>
      </c>
      <c r="V684" s="33">
        <f t="shared" ca="1" si="1505"/>
        <v>0</v>
      </c>
      <c r="W684" s="33">
        <f t="shared" ca="1" si="1505"/>
        <v>0</v>
      </c>
      <c r="X684" s="33">
        <f t="shared" ca="1" si="1505"/>
        <v>0</v>
      </c>
      <c r="Y684" s="33">
        <f t="shared" ca="1" si="1505"/>
        <v>0</v>
      </c>
      <c r="Z684" s="33">
        <f t="shared" ca="1" si="1505"/>
        <v>0</v>
      </c>
      <c r="AA684" s="33">
        <f t="shared" ca="1" si="1505"/>
        <v>0</v>
      </c>
      <c r="AB684" s="33">
        <f t="shared" ca="1" si="1505"/>
        <v>0</v>
      </c>
      <c r="AC684" s="33">
        <f t="shared" ca="1" si="1505"/>
        <v>0</v>
      </c>
      <c r="AD684" s="33">
        <f t="shared" ca="1" si="1505"/>
        <v>0</v>
      </c>
      <c r="AE684" s="33">
        <f t="shared" ca="1" si="1505"/>
        <v>0</v>
      </c>
      <c r="AF684" s="33">
        <f t="shared" ca="1" si="1505"/>
        <v>0</v>
      </c>
      <c r="AG684" s="33">
        <f t="shared" ca="1" si="1505"/>
        <v>0</v>
      </c>
      <c r="AH684" s="33">
        <f t="shared" ca="1" si="1505"/>
        <v>0</v>
      </c>
      <c r="AI684" s="33">
        <f t="shared" ca="1" si="1505"/>
        <v>0</v>
      </c>
      <c r="AJ684" s="33">
        <f t="shared" ca="1" si="1505"/>
        <v>0</v>
      </c>
      <c r="AK684" s="33">
        <f t="shared" ca="1" si="1505"/>
        <v>0</v>
      </c>
      <c r="AL684" s="33">
        <f t="shared" ca="1" si="1505"/>
        <v>0</v>
      </c>
      <c r="AM684" s="55">
        <f t="shared" ca="1" si="1505"/>
        <v>0</v>
      </c>
      <c r="AS684" s="98" t="str">
        <f>$E684&amp;"_"&amp;$A671&amp;"_"&amp;$B671</f>
        <v>溶接1__　</v>
      </c>
      <c r="AT684" s="98" t="str">
        <f t="shared" ref="AT684" si="1506">A675</f>
        <v/>
      </c>
      <c r="AU684" s="98" t="str">
        <f>A676</f>
        <v>-</v>
      </c>
      <c r="AW684" s="148" t="str">
        <f>E684</f>
        <v>溶接1</v>
      </c>
      <c r="AX684" s="152">
        <f t="shared" ca="1" si="1502"/>
        <v>0</v>
      </c>
      <c r="AY684" s="152">
        <f t="shared" ca="1" si="1502"/>
        <v>0</v>
      </c>
      <c r="AZ684" s="152">
        <f t="shared" ca="1" si="1502"/>
        <v>0</v>
      </c>
      <c r="BA684" s="152">
        <f t="shared" ca="1" si="1502"/>
        <v>0</v>
      </c>
      <c r="BB684" s="152">
        <f t="shared" ca="1" si="1502"/>
        <v>0</v>
      </c>
      <c r="BC684" s="152">
        <f t="shared" ca="1" si="1502"/>
        <v>0</v>
      </c>
      <c r="BD684" s="152">
        <f t="shared" ca="1" si="1502"/>
        <v>0</v>
      </c>
      <c r="BE684" s="152">
        <f t="shared" ca="1" si="1502"/>
        <v>0</v>
      </c>
      <c r="BF684" s="152">
        <f t="shared" ca="1" si="1502"/>
        <v>0</v>
      </c>
      <c r="BG684" s="152">
        <f t="shared" ca="1" si="1502"/>
        <v>0</v>
      </c>
      <c r="BH684" s="152">
        <f t="shared" ca="1" si="1503"/>
        <v>0</v>
      </c>
      <c r="BI684" s="152">
        <f t="shared" ca="1" si="1503"/>
        <v>0</v>
      </c>
      <c r="BJ684" s="152">
        <f t="shared" ca="1" si="1503"/>
        <v>0</v>
      </c>
      <c r="BK684" s="152">
        <f t="shared" ca="1" si="1503"/>
        <v>0</v>
      </c>
      <c r="BL684" s="152">
        <f t="shared" ca="1" si="1503"/>
        <v>0</v>
      </c>
      <c r="BM684" s="152">
        <f t="shared" ca="1" si="1503"/>
        <v>0</v>
      </c>
      <c r="BN684" s="152">
        <f t="shared" ca="1" si="1503"/>
        <v>0</v>
      </c>
      <c r="BO684" s="152">
        <f t="shared" ca="1" si="1503"/>
        <v>0</v>
      </c>
      <c r="BP684" s="152">
        <f t="shared" ca="1" si="1503"/>
        <v>0</v>
      </c>
      <c r="BQ684" s="152">
        <f t="shared" ca="1" si="1503"/>
        <v>0</v>
      </c>
      <c r="BR684" s="152">
        <f t="shared" ca="1" si="1504"/>
        <v>0</v>
      </c>
      <c r="BS684" s="152">
        <f t="shared" ca="1" si="1504"/>
        <v>0</v>
      </c>
      <c r="BT684" s="152">
        <f t="shared" ca="1" si="1504"/>
        <v>0</v>
      </c>
      <c r="BU684" s="152">
        <f t="shared" ca="1" si="1504"/>
        <v>0</v>
      </c>
      <c r="BV684" s="152">
        <f t="shared" ca="1" si="1504"/>
        <v>0</v>
      </c>
      <c r="BW684" s="152">
        <f t="shared" ca="1" si="1504"/>
        <v>0</v>
      </c>
      <c r="BX684" s="152">
        <f t="shared" ca="1" si="1504"/>
        <v>0</v>
      </c>
      <c r="BY684" s="152">
        <f t="shared" ca="1" si="1504"/>
        <v>0</v>
      </c>
      <c r="BZ684" s="153">
        <f t="shared" ca="1" si="1504"/>
        <v>0</v>
      </c>
      <c r="CB684" s="145"/>
      <c r="CC684" s="38"/>
      <c r="CD684" s="38"/>
      <c r="CE684" s="146"/>
      <c r="CG684" s="433">
        <v>0</v>
      </c>
      <c r="CH684" s="434">
        <v>0</v>
      </c>
      <c r="CI684" s="434">
        <v>0</v>
      </c>
      <c r="CJ684" s="435">
        <v>0</v>
      </c>
    </row>
    <row r="685" spans="1:88" ht="15.5" thickBot="1" x14ac:dyDescent="0.4">
      <c r="A685" s="399">
        <f>COUNTIF(AT674:AT676,B685)</f>
        <v>0</v>
      </c>
      <c r="B685" s="309">
        <f>設定!$F$10</f>
        <v>0</v>
      </c>
      <c r="C685" s="309"/>
      <c r="D685" s="56"/>
      <c r="E685" s="2" t="str">
        <f t="shared" si="1499"/>
        <v>マルチ</v>
      </c>
      <c r="F685" s="57">
        <f t="shared" si="1499"/>
        <v>0</v>
      </c>
      <c r="G685" s="58">
        <f t="shared" si="1499"/>
        <v>0</v>
      </c>
      <c r="H685" s="56"/>
      <c r="I685" s="56"/>
      <c r="J685" s="59">
        <f t="shared" ca="1" si="1490"/>
        <v>0</v>
      </c>
      <c r="K685" s="59">
        <f t="shared" ref="K685:AM685" ca="1" si="1507">K676+K679+K682</f>
        <v>0</v>
      </c>
      <c r="L685" s="59">
        <f t="shared" ca="1" si="1507"/>
        <v>0</v>
      </c>
      <c r="M685" s="59">
        <f t="shared" ca="1" si="1507"/>
        <v>0</v>
      </c>
      <c r="N685" s="59">
        <f t="shared" ca="1" si="1507"/>
        <v>0</v>
      </c>
      <c r="O685" s="59">
        <f t="shared" ca="1" si="1507"/>
        <v>0</v>
      </c>
      <c r="P685" s="59">
        <f t="shared" ca="1" si="1507"/>
        <v>0</v>
      </c>
      <c r="Q685" s="59">
        <f t="shared" ca="1" si="1507"/>
        <v>0</v>
      </c>
      <c r="R685" s="59">
        <f t="shared" ca="1" si="1507"/>
        <v>0</v>
      </c>
      <c r="S685" s="59">
        <f t="shared" ca="1" si="1507"/>
        <v>0</v>
      </c>
      <c r="T685" s="59">
        <f t="shared" ca="1" si="1507"/>
        <v>0</v>
      </c>
      <c r="U685" s="59">
        <f t="shared" ca="1" si="1507"/>
        <v>0</v>
      </c>
      <c r="V685" s="59">
        <f t="shared" ca="1" si="1507"/>
        <v>0</v>
      </c>
      <c r="W685" s="59">
        <f t="shared" ca="1" si="1507"/>
        <v>0</v>
      </c>
      <c r="X685" s="59">
        <f t="shared" ca="1" si="1507"/>
        <v>0</v>
      </c>
      <c r="Y685" s="59">
        <f t="shared" ca="1" si="1507"/>
        <v>0</v>
      </c>
      <c r="Z685" s="59">
        <f t="shared" ca="1" si="1507"/>
        <v>0</v>
      </c>
      <c r="AA685" s="59">
        <f t="shared" ca="1" si="1507"/>
        <v>0</v>
      </c>
      <c r="AB685" s="59">
        <f t="shared" ca="1" si="1507"/>
        <v>0</v>
      </c>
      <c r="AC685" s="59">
        <f t="shared" ca="1" si="1507"/>
        <v>0</v>
      </c>
      <c r="AD685" s="59">
        <f t="shared" ca="1" si="1507"/>
        <v>0</v>
      </c>
      <c r="AE685" s="59">
        <f t="shared" ca="1" si="1507"/>
        <v>0</v>
      </c>
      <c r="AF685" s="59">
        <f t="shared" ca="1" si="1507"/>
        <v>0</v>
      </c>
      <c r="AG685" s="59">
        <f t="shared" ca="1" si="1507"/>
        <v>0</v>
      </c>
      <c r="AH685" s="59">
        <f t="shared" ca="1" si="1507"/>
        <v>0</v>
      </c>
      <c r="AI685" s="59">
        <f t="shared" ca="1" si="1507"/>
        <v>0</v>
      </c>
      <c r="AJ685" s="59">
        <f t="shared" ca="1" si="1507"/>
        <v>0</v>
      </c>
      <c r="AK685" s="59">
        <f t="shared" ca="1" si="1507"/>
        <v>0</v>
      </c>
      <c r="AL685" s="59">
        <f t="shared" ca="1" si="1507"/>
        <v>0</v>
      </c>
      <c r="AM685" s="60">
        <f t="shared" ca="1" si="1507"/>
        <v>0</v>
      </c>
      <c r="AS685" s="99" t="str">
        <f>$E685&amp;"_"&amp;$A671&amp;"_"&amp;$B671</f>
        <v>マルチ__　</v>
      </c>
      <c r="AT685" s="99" t="str">
        <f t="shared" ref="AT685" si="1508">A675</f>
        <v/>
      </c>
      <c r="AU685" s="99" t="str">
        <f>A676</f>
        <v>-</v>
      </c>
      <c r="AW685" s="149" t="str">
        <f>E685</f>
        <v>マルチ</v>
      </c>
      <c r="AX685" s="154">
        <f t="shared" ca="1" si="1502"/>
        <v>0</v>
      </c>
      <c r="AY685" s="154">
        <f t="shared" ca="1" si="1502"/>
        <v>0</v>
      </c>
      <c r="AZ685" s="154">
        <f t="shared" ca="1" si="1502"/>
        <v>0</v>
      </c>
      <c r="BA685" s="154">
        <f t="shared" ca="1" si="1502"/>
        <v>0</v>
      </c>
      <c r="BB685" s="154">
        <f t="shared" ca="1" si="1502"/>
        <v>0</v>
      </c>
      <c r="BC685" s="154">
        <f t="shared" ca="1" si="1502"/>
        <v>0</v>
      </c>
      <c r="BD685" s="154">
        <f t="shared" ca="1" si="1502"/>
        <v>0</v>
      </c>
      <c r="BE685" s="154">
        <f t="shared" ca="1" si="1502"/>
        <v>0</v>
      </c>
      <c r="BF685" s="154">
        <f t="shared" ca="1" si="1502"/>
        <v>0</v>
      </c>
      <c r="BG685" s="154">
        <f t="shared" ca="1" si="1502"/>
        <v>0</v>
      </c>
      <c r="BH685" s="154">
        <f t="shared" ca="1" si="1503"/>
        <v>0</v>
      </c>
      <c r="BI685" s="154">
        <f t="shared" ca="1" si="1503"/>
        <v>0</v>
      </c>
      <c r="BJ685" s="154">
        <f t="shared" ca="1" si="1503"/>
        <v>0</v>
      </c>
      <c r="BK685" s="154">
        <f t="shared" ca="1" si="1503"/>
        <v>0</v>
      </c>
      <c r="BL685" s="154">
        <f t="shared" ca="1" si="1503"/>
        <v>0</v>
      </c>
      <c r="BM685" s="154">
        <f t="shared" ca="1" si="1503"/>
        <v>0</v>
      </c>
      <c r="BN685" s="154">
        <f t="shared" ca="1" si="1503"/>
        <v>0</v>
      </c>
      <c r="BO685" s="154">
        <f t="shared" ca="1" si="1503"/>
        <v>0</v>
      </c>
      <c r="BP685" s="154">
        <f t="shared" ca="1" si="1503"/>
        <v>0</v>
      </c>
      <c r="BQ685" s="154">
        <f t="shared" ca="1" si="1503"/>
        <v>0</v>
      </c>
      <c r="BR685" s="154">
        <f t="shared" ca="1" si="1504"/>
        <v>0</v>
      </c>
      <c r="BS685" s="154">
        <f t="shared" ca="1" si="1504"/>
        <v>0</v>
      </c>
      <c r="BT685" s="154">
        <f t="shared" ca="1" si="1504"/>
        <v>0</v>
      </c>
      <c r="BU685" s="154">
        <f t="shared" ca="1" si="1504"/>
        <v>0</v>
      </c>
      <c r="BV685" s="154">
        <f t="shared" ca="1" si="1504"/>
        <v>0</v>
      </c>
      <c r="BW685" s="154">
        <f t="shared" ca="1" si="1504"/>
        <v>0</v>
      </c>
      <c r="BX685" s="154">
        <f t="shared" ca="1" si="1504"/>
        <v>0</v>
      </c>
      <c r="BY685" s="154">
        <f t="shared" ca="1" si="1504"/>
        <v>0</v>
      </c>
      <c r="BZ685" s="155">
        <f t="shared" ca="1" si="1504"/>
        <v>0</v>
      </c>
      <c r="CB685" s="422"/>
      <c r="CC685" s="423"/>
      <c r="CD685" s="423"/>
      <c r="CE685" s="424"/>
      <c r="CG685" s="436">
        <v>0</v>
      </c>
      <c r="CH685" s="437">
        <v>0</v>
      </c>
      <c r="CI685" s="437">
        <v>0</v>
      </c>
      <c r="CJ685" s="438">
        <v>0</v>
      </c>
    </row>
    <row r="686" spans="1:88" x14ac:dyDescent="0.35">
      <c r="A686" s="46"/>
      <c r="B686" s="47" t="s">
        <v>2067</v>
      </c>
      <c r="C686" s="101"/>
      <c r="D686" s="128"/>
      <c r="E686" s="129"/>
      <c r="F686" s="129" t="s">
        <v>2130</v>
      </c>
      <c r="G686" s="130" t="str">
        <f>IF($B686="CKD","CKD",_xlfn.XLOOKUP($A686,AF所要量!$AF$4:$AF$1001,AF所要量!$AG$4:$AG$1001,"",,))</f>
        <v/>
      </c>
      <c r="H686" s="131"/>
      <c r="I686" s="132">
        <f>SUM(K686:N686)</f>
        <v>0</v>
      </c>
      <c r="J686" s="132">
        <f>SUM(O686:AM686)</f>
        <v>0</v>
      </c>
      <c r="K686" s="439">
        <f>CB686</f>
        <v>0</v>
      </c>
      <c r="L686" s="439">
        <f t="shared" ref="L686:L687" si="1509">CC686</f>
        <v>0</v>
      </c>
      <c r="M686" s="439">
        <f t="shared" ref="M686:M687" si="1510">CD686</f>
        <v>0</v>
      </c>
      <c r="N686" s="439">
        <f t="shared" ref="N686:N687" si="1511">CE686</f>
        <v>0</v>
      </c>
      <c r="O686" s="132">
        <f>SUMIF(AF所要量!$AK$4:$AK$1001,$AS686,AF所要量!E$4:E$1001)</f>
        <v>0</v>
      </c>
      <c r="P686" s="132">
        <f>SUMIF(AF所要量!$AK$4:$AK$1001,$AS686,AF所要量!F$4:F$1001)</f>
        <v>0</v>
      </c>
      <c r="Q686" s="132">
        <f>SUMIF(AF所要量!$AK$4:$AK$1001,$AS686,AF所要量!G$4:G$1001)</f>
        <v>0</v>
      </c>
      <c r="R686" s="132">
        <f>SUMIF(AF所要量!$AK$4:$AK$1001,$AS686,AF所要量!H$4:H$1001)</f>
        <v>0</v>
      </c>
      <c r="S686" s="132">
        <f>SUMIF(AF所要量!$AK$4:$AK$1001,$AS686,AF所要量!I$4:I$1001)</f>
        <v>0</v>
      </c>
      <c r="T686" s="132">
        <f>SUMIF(AF所要量!$AK$4:$AK$1001,$AS686,AF所要量!J$4:J$1001)</f>
        <v>0</v>
      </c>
      <c r="U686" s="132">
        <f>SUMIF(AF所要量!$AK$4:$AK$1001,$AS686,AF所要量!K$4:K$1001)</f>
        <v>0</v>
      </c>
      <c r="V686" s="132">
        <f>SUMIF(AF所要量!$AK$4:$AK$1001,$AS686,AF所要量!L$4:L$1001)</f>
        <v>0</v>
      </c>
      <c r="W686" s="132">
        <f>SUMIF(AF所要量!$AK$4:$AK$1001,$AS686,AF所要量!M$4:M$1001)</f>
        <v>0</v>
      </c>
      <c r="X686" s="132">
        <f>SUMIF(AF所要量!$AK$4:$AK$1001,$AS686,AF所要量!N$4:N$1001)</f>
        <v>0</v>
      </c>
      <c r="Y686" s="132">
        <f>SUMIF(AF所要量!$AK$4:$AK$1001,$AS686,AF所要量!O$4:O$1001)</f>
        <v>0</v>
      </c>
      <c r="Z686" s="132">
        <f>SUMIF(AF所要量!$AK$4:$AK$1001,$AS686,AF所要量!P$4:P$1001)</f>
        <v>0</v>
      </c>
      <c r="AA686" s="132">
        <f>SUMIF(AF所要量!$AK$4:$AK$1001,$AS686,AF所要量!Q$4:Q$1001)</f>
        <v>0</v>
      </c>
      <c r="AB686" s="132">
        <f>SUMIF(AF所要量!$AK$4:$AK$1001,$AS686,AF所要量!R$4:R$1001)</f>
        <v>0</v>
      </c>
      <c r="AC686" s="132">
        <f>SUMIF(AF所要量!$AK$4:$AK$1001,$AS686,AF所要量!S$4:S$1001)</f>
        <v>0</v>
      </c>
      <c r="AD686" s="132">
        <f>SUMIF(AF所要量!$AK$4:$AK$1001,$AS686,AF所要量!T$4:T$1001)</f>
        <v>0</v>
      </c>
      <c r="AE686" s="132">
        <f>SUMIF(AF所要量!$AK$4:$AK$1001,$AS686,AF所要量!U$4:U$1001)</f>
        <v>0</v>
      </c>
      <c r="AF686" s="132">
        <f>SUMIF(AF所要量!$AK$4:$AK$1001,$AS686,AF所要量!V$4:V$1001)</f>
        <v>0</v>
      </c>
      <c r="AG686" s="132">
        <f>SUMIF(AF所要量!$AK$4:$AK$1001,$AS686,AF所要量!W$4:W$1001)</f>
        <v>0</v>
      </c>
      <c r="AH686" s="132">
        <f>SUMIF(AF所要量!$AK$4:$AK$1001,$AS686,AF所要量!X$4:X$1001)</f>
        <v>0</v>
      </c>
      <c r="AI686" s="132">
        <f>SUMIF(AF所要量!$AK$4:$AK$1001,$AS686,AF所要量!Y$4:Y$1001)</f>
        <v>0</v>
      </c>
      <c r="AJ686" s="132">
        <f>SUMIF(AF所要量!$AK$4:$AK$1001,$AS686,AF所要量!Z$4:Z$1001)</f>
        <v>0</v>
      </c>
      <c r="AK686" s="132">
        <f>SUMIF(AF所要量!$AK$4:$AK$1001,$AS686,AF所要量!AA$4:AA$1001)</f>
        <v>0</v>
      </c>
      <c r="AL686" s="132">
        <f>SUMIF(AF所要量!$AK$4:$AK$1001,$AS686,AF所要量!AB$4:AB$1001)</f>
        <v>0</v>
      </c>
      <c r="AM686" s="133">
        <f>SUMIF(AF所要量!$AK$4:$AK$1001,$AS686,AF所要量!AC$4:AC$1001)</f>
        <v>0</v>
      </c>
      <c r="AS686" s="2" t="str">
        <f>$A686&amp;"_"&amp;$B686</f>
        <v>_　</v>
      </c>
      <c r="AT686" s="96"/>
      <c r="AU686" s="63"/>
      <c r="AW686" s="142"/>
      <c r="AX686" s="143"/>
      <c r="AY686" s="143"/>
      <c r="AZ686" s="143"/>
      <c r="BA686" s="143"/>
      <c r="BB686" s="143"/>
      <c r="BC686" s="143"/>
      <c r="BD686" s="143"/>
      <c r="BE686" s="143"/>
      <c r="BF686" s="143"/>
      <c r="BG686" s="143"/>
      <c r="BH686" s="143"/>
      <c r="BI686" s="143"/>
      <c r="BJ686" s="143"/>
      <c r="BK686" s="143"/>
      <c r="BL686" s="143"/>
      <c r="BM686" s="143"/>
      <c r="BN686" s="143"/>
      <c r="BO686" s="143"/>
      <c r="BP686" s="143"/>
      <c r="BQ686" s="143"/>
      <c r="BR686" s="143"/>
      <c r="BS686" s="143"/>
      <c r="BT686" s="143"/>
      <c r="BU686" s="143"/>
      <c r="BV686" s="143"/>
      <c r="BW686" s="143"/>
      <c r="BX686" s="143"/>
      <c r="BY686" s="143"/>
      <c r="BZ686" s="144"/>
      <c r="CB686" s="425">
        <f t="shared" ref="CB686:CB687" si="1512">CG686</f>
        <v>0</v>
      </c>
      <c r="CC686" s="271">
        <f t="shared" ref="CC686:CC687" si="1513">CH686</f>
        <v>0</v>
      </c>
      <c r="CD686" s="271">
        <f t="shared" ref="CD686:CD687" si="1514">CI686</f>
        <v>0</v>
      </c>
      <c r="CE686" s="272">
        <f t="shared" ref="CE686:CE687" si="1515">CJ686</f>
        <v>0</v>
      </c>
      <c r="CG686" s="418">
        <v>0</v>
      </c>
      <c r="CH686" s="416">
        <v>0</v>
      </c>
      <c r="CI686" s="416">
        <v>0</v>
      </c>
      <c r="CJ686" s="419">
        <v>0</v>
      </c>
    </row>
    <row r="687" spans="1:88" x14ac:dyDescent="0.35">
      <c r="A687" s="119"/>
      <c r="B687" s="6"/>
      <c r="C687" s="120"/>
      <c r="D687" s="134"/>
      <c r="E687" s="135"/>
      <c r="F687" s="135"/>
      <c r="G687" s="136" t="str">
        <f>IF(B686="CKD","","SP")</f>
        <v>SP</v>
      </c>
      <c r="H687" s="137"/>
      <c r="I687" s="138">
        <f>SUM(K687:N687)</f>
        <v>0</v>
      </c>
      <c r="J687" s="138">
        <f>SUM(O687:AM687)</f>
        <v>0</v>
      </c>
      <c r="K687" s="440">
        <f t="shared" ref="K687" si="1516">CB687</f>
        <v>0</v>
      </c>
      <c r="L687" s="440">
        <f t="shared" si="1509"/>
        <v>0</v>
      </c>
      <c r="M687" s="440">
        <f t="shared" si="1510"/>
        <v>0</v>
      </c>
      <c r="N687" s="440">
        <f t="shared" si="1511"/>
        <v>0</v>
      </c>
      <c r="O687" s="138">
        <f>SUMIF(SP所要量!$AU$4:$AU$1001,$AS687,SP所要量!O$4:O$1001)</f>
        <v>0</v>
      </c>
      <c r="P687" s="138">
        <f>SUMIF(SP所要量!$AU$4:$AU$1001,$AS687,SP所要量!P$4:P$1001)</f>
        <v>0</v>
      </c>
      <c r="Q687" s="138">
        <f>SUMIF(SP所要量!$AU$4:$AU$1001,$AS687,SP所要量!Q$4:Q$1001)</f>
        <v>0</v>
      </c>
      <c r="R687" s="138">
        <f>SUMIF(SP所要量!$AU$4:$AU$1001,$AS687,SP所要量!R$4:R$1001)</f>
        <v>0</v>
      </c>
      <c r="S687" s="138">
        <f>SUMIF(SP所要量!$AU$4:$AU$1001,$AS687,SP所要量!S$4:S$1001)</f>
        <v>0</v>
      </c>
      <c r="T687" s="138">
        <f>SUMIF(SP所要量!$AU$4:$AU$1001,$AS687,SP所要量!T$4:T$1001)</f>
        <v>0</v>
      </c>
      <c r="U687" s="138">
        <f>SUMIF(SP所要量!$AU$4:$AU$1001,$AS687,SP所要量!U$4:U$1001)</f>
        <v>0</v>
      </c>
      <c r="V687" s="138">
        <f>SUMIF(SP所要量!$AU$4:$AU$1001,$AS687,SP所要量!V$4:V$1001)</f>
        <v>0</v>
      </c>
      <c r="W687" s="138">
        <f>SUMIF(SP所要量!$AU$4:$AU$1001,$AS687,SP所要量!W$4:W$1001)</f>
        <v>0</v>
      </c>
      <c r="X687" s="138">
        <f>SUMIF(SP所要量!$AU$4:$AU$1001,$AS687,SP所要量!X$4:X$1001)</f>
        <v>0</v>
      </c>
      <c r="Y687" s="138">
        <f>SUMIF(SP所要量!$AU$4:$AU$1001,$AS687,SP所要量!Y$4:Y$1001)</f>
        <v>0</v>
      </c>
      <c r="Z687" s="138">
        <f>SUMIF(SP所要量!$AU$4:$AU$1001,$AS687,SP所要量!Z$4:Z$1001)</f>
        <v>0</v>
      </c>
      <c r="AA687" s="138">
        <f>SUMIF(SP所要量!$AU$4:$AU$1001,$AS687,SP所要量!AA$4:AA$1001)</f>
        <v>0</v>
      </c>
      <c r="AB687" s="138">
        <f>SUMIF(SP所要量!$AU$4:$AU$1001,$AS687,SP所要量!AB$4:AB$1001)</f>
        <v>0</v>
      </c>
      <c r="AC687" s="138">
        <f>SUMIF(SP所要量!$AU$4:$AU$1001,$AS687,SP所要量!AC$4:AC$1001)</f>
        <v>0</v>
      </c>
      <c r="AD687" s="138">
        <f>SUMIF(SP所要量!$AU$4:$AU$1001,$AS687,SP所要量!AD$4:AD$1001)</f>
        <v>0</v>
      </c>
      <c r="AE687" s="138">
        <f>SUMIF(SP所要量!$AU$4:$AU$1001,$AS687,SP所要量!AE$4:AE$1001)</f>
        <v>0</v>
      </c>
      <c r="AF687" s="138">
        <f>SUMIF(SP所要量!$AU$4:$AU$1001,$AS687,SP所要量!AF$4:AF$1001)</f>
        <v>0</v>
      </c>
      <c r="AG687" s="138">
        <f>SUMIF(SP所要量!$AU$4:$AU$1001,$AS687,SP所要量!AG$4:AG$1001)</f>
        <v>0</v>
      </c>
      <c r="AH687" s="138">
        <f>SUMIF(SP所要量!$AU$4:$AU$1001,$AS687,SP所要量!AH$4:AH$1001)</f>
        <v>0</v>
      </c>
      <c r="AI687" s="138">
        <f>SUMIF(SP所要量!$AU$4:$AU$1001,$AS687,SP所要量!AI$4:AI$1001)</f>
        <v>0</v>
      </c>
      <c r="AJ687" s="138">
        <f>SUMIF(SP所要量!$AU$4:$AU$1001,$AS687,SP所要量!AJ$4:AJ$1001)</f>
        <v>0</v>
      </c>
      <c r="AK687" s="138">
        <f>SUMIF(SP所要量!$AU$4:$AU$1001,$AS687,SP所要量!AK$4:AK$1001)</f>
        <v>0</v>
      </c>
      <c r="AL687" s="138">
        <f>SUMIF(SP所要量!$AU$4:$AU$1001,$AS687,SP所要量!AL$4:AL$1001)</f>
        <v>0</v>
      </c>
      <c r="AM687" s="139">
        <f>SUMIF(SP所要量!$AU$4:$AU$1001,$AS687,SP所要量!AM$4:AM$1001)</f>
        <v>0</v>
      </c>
      <c r="AS687" s="2" t="str">
        <f>IF($B686="CKD",0,$A686&amp;"_"&amp;"SP")</f>
        <v>_SP</v>
      </c>
      <c r="AT687" s="38"/>
      <c r="AU687" s="62"/>
      <c r="AW687" s="145"/>
      <c r="AX687" s="38"/>
      <c r="AY687" s="38"/>
      <c r="AZ687" s="38"/>
      <c r="BA687" s="38"/>
      <c r="BB687" s="38"/>
      <c r="BC687" s="38"/>
      <c r="BD687" s="38"/>
      <c r="BE687" s="38"/>
      <c r="BF687" s="38"/>
      <c r="BG687" s="38"/>
      <c r="BH687" s="38"/>
      <c r="BI687" s="38"/>
      <c r="BJ687" s="38"/>
      <c r="BK687" s="38"/>
      <c r="BL687" s="38"/>
      <c r="BM687" s="38"/>
      <c r="BN687" s="38"/>
      <c r="BO687" s="38"/>
      <c r="BP687" s="38"/>
      <c r="BQ687" s="38"/>
      <c r="BR687" s="38"/>
      <c r="BS687" s="38"/>
      <c r="BT687" s="38"/>
      <c r="BU687" s="38"/>
      <c r="BV687" s="38"/>
      <c r="BW687" s="38"/>
      <c r="BX687" s="38"/>
      <c r="BY687" s="38"/>
      <c r="BZ687" s="146"/>
      <c r="CB687" s="426">
        <f t="shared" si="1512"/>
        <v>0</v>
      </c>
      <c r="CC687" s="273">
        <f t="shared" si="1513"/>
        <v>0</v>
      </c>
      <c r="CD687" s="273">
        <f t="shared" si="1514"/>
        <v>0</v>
      </c>
      <c r="CE687" s="274">
        <f t="shared" si="1515"/>
        <v>0</v>
      </c>
      <c r="CG687" s="420">
        <v>0</v>
      </c>
      <c r="CH687" s="417">
        <v>0</v>
      </c>
      <c r="CI687" s="417">
        <v>0</v>
      </c>
      <c r="CJ687" s="421">
        <v>0</v>
      </c>
    </row>
    <row r="688" spans="1:88" x14ac:dyDescent="0.35">
      <c r="A688" s="119"/>
      <c r="B688" s="6"/>
      <c r="C688" s="120"/>
      <c r="D688" s="121"/>
      <c r="E688" s="115"/>
      <c r="F688" s="115"/>
      <c r="G688" s="116" t="s">
        <v>2131</v>
      </c>
      <c r="H688" s="117"/>
      <c r="I688" s="113">
        <f>SUM(K688:N688)</f>
        <v>0</v>
      </c>
      <c r="J688" s="126">
        <f>SUM(O688:AM688)</f>
        <v>0</v>
      </c>
      <c r="K688" s="113">
        <f>SUM(K686:K687)</f>
        <v>0</v>
      </c>
      <c r="L688" s="113">
        <f t="shared" ref="L688:AM688" si="1517">SUM(L686:L687)</f>
        <v>0</v>
      </c>
      <c r="M688" s="113">
        <f t="shared" si="1517"/>
        <v>0</v>
      </c>
      <c r="N688" s="113">
        <f t="shared" si="1517"/>
        <v>0</v>
      </c>
      <c r="O688" s="122">
        <f t="shared" si="1517"/>
        <v>0</v>
      </c>
      <c r="P688" s="113">
        <f t="shared" si="1517"/>
        <v>0</v>
      </c>
      <c r="Q688" s="113">
        <f t="shared" si="1517"/>
        <v>0</v>
      </c>
      <c r="R688" s="113">
        <f t="shared" si="1517"/>
        <v>0</v>
      </c>
      <c r="S688" s="113">
        <f t="shared" si="1517"/>
        <v>0</v>
      </c>
      <c r="T688" s="113">
        <f t="shared" si="1517"/>
        <v>0</v>
      </c>
      <c r="U688" s="113">
        <f t="shared" si="1517"/>
        <v>0</v>
      </c>
      <c r="V688" s="113">
        <f t="shared" si="1517"/>
        <v>0</v>
      </c>
      <c r="W688" s="113">
        <f t="shared" si="1517"/>
        <v>0</v>
      </c>
      <c r="X688" s="113">
        <f t="shared" si="1517"/>
        <v>0</v>
      </c>
      <c r="Y688" s="113">
        <f t="shared" si="1517"/>
        <v>0</v>
      </c>
      <c r="Z688" s="113">
        <f t="shared" si="1517"/>
        <v>0</v>
      </c>
      <c r="AA688" s="113">
        <f t="shared" si="1517"/>
        <v>0</v>
      </c>
      <c r="AB688" s="113">
        <f t="shared" si="1517"/>
        <v>0</v>
      </c>
      <c r="AC688" s="113">
        <f t="shared" si="1517"/>
        <v>0</v>
      </c>
      <c r="AD688" s="113">
        <f t="shared" si="1517"/>
        <v>0</v>
      </c>
      <c r="AE688" s="113">
        <f t="shared" si="1517"/>
        <v>0</v>
      </c>
      <c r="AF688" s="113">
        <f t="shared" si="1517"/>
        <v>0</v>
      </c>
      <c r="AG688" s="113">
        <f t="shared" si="1517"/>
        <v>0</v>
      </c>
      <c r="AH688" s="113">
        <f t="shared" si="1517"/>
        <v>0</v>
      </c>
      <c r="AI688" s="113">
        <f t="shared" si="1517"/>
        <v>0</v>
      </c>
      <c r="AJ688" s="113">
        <f t="shared" si="1517"/>
        <v>0</v>
      </c>
      <c r="AK688" s="113">
        <f t="shared" si="1517"/>
        <v>0</v>
      </c>
      <c r="AL688" s="113">
        <f t="shared" si="1517"/>
        <v>0</v>
      </c>
      <c r="AM688" s="118">
        <f t="shared" si="1517"/>
        <v>0</v>
      </c>
      <c r="AS688" s="61"/>
      <c r="AT688" s="38"/>
      <c r="AU688" s="62"/>
      <c r="AW688" s="145"/>
      <c r="AX688" s="38"/>
      <c r="AY688" s="38"/>
      <c r="AZ688" s="38"/>
      <c r="BA688" s="38"/>
      <c r="BB688" s="38"/>
      <c r="BC688" s="38"/>
      <c r="BD688" s="38"/>
      <c r="BE688" s="38"/>
      <c r="BF688" s="38"/>
      <c r="BG688" s="38"/>
      <c r="BH688" s="38"/>
      <c r="BI688" s="38"/>
      <c r="BJ688" s="38"/>
      <c r="BK688" s="38"/>
      <c r="BL688" s="38"/>
      <c r="BM688" s="38"/>
      <c r="BN688" s="38"/>
      <c r="BO688" s="38"/>
      <c r="BP688" s="38"/>
      <c r="BQ688" s="38"/>
      <c r="BR688" s="38"/>
      <c r="BS688" s="38"/>
      <c r="BT688" s="38"/>
      <c r="BU688" s="38"/>
      <c r="BV688" s="38"/>
      <c r="BW688" s="38"/>
      <c r="BX688" s="38"/>
      <c r="BY688" s="38"/>
      <c r="BZ688" s="146"/>
      <c r="CB688" s="145"/>
      <c r="CC688" s="38"/>
      <c r="CD688" s="38"/>
      <c r="CE688" s="146"/>
      <c r="CG688" s="433">
        <v>0</v>
      </c>
      <c r="CH688" s="434">
        <v>0</v>
      </c>
      <c r="CI688" s="434">
        <v>0</v>
      </c>
      <c r="CJ688" s="435">
        <v>0</v>
      </c>
    </row>
    <row r="689" spans="1:88" x14ac:dyDescent="0.35">
      <c r="A689" s="48" t="s">
        <v>2088</v>
      </c>
      <c r="B689" s="6"/>
      <c r="C689" s="6"/>
      <c r="D689" s="22" t="s">
        <v>2058</v>
      </c>
      <c r="E689" s="304" t="s">
        <v>20</v>
      </c>
      <c r="F689" s="42"/>
      <c r="G689" s="25"/>
      <c r="H689" s="21"/>
      <c r="I689" s="26"/>
      <c r="J689" s="24">
        <f t="shared" ref="J689:J691" ca="1" si="1518">SUM(K689:AM689)</f>
        <v>0</v>
      </c>
      <c r="K689" s="24">
        <f ca="1">IF(AND($H689="優先L",$I689&gt;0),OFFSET(K688,0,$I689),0)</f>
        <v>0</v>
      </c>
      <c r="L689" s="24">
        <f t="shared" ref="L689:AM689" ca="1" si="1519">IF(AND($H689="優先L",$I689&gt;0),OFFSET(L688,0,$I689),0)</f>
        <v>0</v>
      </c>
      <c r="M689" s="24">
        <f t="shared" ca="1" si="1519"/>
        <v>0</v>
      </c>
      <c r="N689" s="24">
        <f t="shared" ca="1" si="1519"/>
        <v>0</v>
      </c>
      <c r="O689" s="24">
        <f t="shared" ca="1" si="1519"/>
        <v>0</v>
      </c>
      <c r="P689" s="24">
        <f t="shared" ca="1" si="1519"/>
        <v>0</v>
      </c>
      <c r="Q689" s="24">
        <f t="shared" ca="1" si="1519"/>
        <v>0</v>
      </c>
      <c r="R689" s="24">
        <f t="shared" ca="1" si="1519"/>
        <v>0</v>
      </c>
      <c r="S689" s="24">
        <f t="shared" ca="1" si="1519"/>
        <v>0</v>
      </c>
      <c r="T689" s="24">
        <f t="shared" ca="1" si="1519"/>
        <v>0</v>
      </c>
      <c r="U689" s="24">
        <f t="shared" ca="1" si="1519"/>
        <v>0</v>
      </c>
      <c r="V689" s="24">
        <f t="shared" ca="1" si="1519"/>
        <v>0</v>
      </c>
      <c r="W689" s="24">
        <f t="shared" ca="1" si="1519"/>
        <v>0</v>
      </c>
      <c r="X689" s="24">
        <f t="shared" ca="1" si="1519"/>
        <v>0</v>
      </c>
      <c r="Y689" s="24">
        <f t="shared" ca="1" si="1519"/>
        <v>0</v>
      </c>
      <c r="Z689" s="24">
        <f t="shared" ca="1" si="1519"/>
        <v>0</v>
      </c>
      <c r="AA689" s="24">
        <f t="shared" ca="1" si="1519"/>
        <v>0</v>
      </c>
      <c r="AB689" s="24">
        <f t="shared" ca="1" si="1519"/>
        <v>0</v>
      </c>
      <c r="AC689" s="24">
        <f t="shared" ca="1" si="1519"/>
        <v>0</v>
      </c>
      <c r="AD689" s="24">
        <f t="shared" ca="1" si="1519"/>
        <v>0</v>
      </c>
      <c r="AE689" s="24">
        <f t="shared" ca="1" si="1519"/>
        <v>0</v>
      </c>
      <c r="AF689" s="24">
        <f t="shared" ca="1" si="1519"/>
        <v>0</v>
      </c>
      <c r="AG689" s="24">
        <f t="shared" ca="1" si="1519"/>
        <v>0</v>
      </c>
      <c r="AH689" s="24">
        <f t="shared" ca="1" si="1519"/>
        <v>0</v>
      </c>
      <c r="AI689" s="24">
        <f t="shared" ca="1" si="1519"/>
        <v>0</v>
      </c>
      <c r="AJ689" s="24">
        <f t="shared" ca="1" si="1519"/>
        <v>0</v>
      </c>
      <c r="AK689" s="24">
        <f t="shared" ca="1" si="1519"/>
        <v>0</v>
      </c>
      <c r="AL689" s="24">
        <f t="shared" ca="1" si="1519"/>
        <v>0</v>
      </c>
      <c r="AM689" s="49">
        <f t="shared" ca="1" si="1519"/>
        <v>0</v>
      </c>
      <c r="AS689" s="61"/>
      <c r="AT689" s="5" t="str">
        <f t="shared" ref="AT689" si="1520">IF(G689&gt;0,E689,"")</f>
        <v/>
      </c>
      <c r="AU689" s="62"/>
      <c r="AW689" s="145"/>
      <c r="AX689" s="38"/>
      <c r="AY689" s="38"/>
      <c r="AZ689" s="38"/>
      <c r="BA689" s="38"/>
      <c r="BB689" s="38"/>
      <c r="BC689" s="38"/>
      <c r="BD689" s="38"/>
      <c r="BE689" s="38"/>
      <c r="BF689" s="38"/>
      <c r="BG689" s="38"/>
      <c r="BH689" s="38"/>
      <c r="BI689" s="38"/>
      <c r="BJ689" s="38"/>
      <c r="BK689" s="38"/>
      <c r="BL689" s="38"/>
      <c r="BM689" s="38"/>
      <c r="BN689" s="38"/>
      <c r="BO689" s="38"/>
      <c r="BP689" s="38"/>
      <c r="BQ689" s="38"/>
      <c r="BR689" s="38"/>
      <c r="BS689" s="38"/>
      <c r="BT689" s="38"/>
      <c r="BU689" s="38"/>
      <c r="BV689" s="38"/>
      <c r="BW689" s="38"/>
      <c r="BX689" s="38"/>
      <c r="BY689" s="38"/>
      <c r="BZ689" s="146"/>
      <c r="CB689" s="145"/>
      <c r="CC689" s="38"/>
      <c r="CD689" s="38"/>
      <c r="CE689" s="146"/>
      <c r="CG689" s="433">
        <v>0</v>
      </c>
      <c r="CH689" s="434">
        <v>0</v>
      </c>
      <c r="CI689" s="434">
        <v>0</v>
      </c>
      <c r="CJ689" s="435">
        <v>0</v>
      </c>
    </row>
    <row r="690" spans="1:88" x14ac:dyDescent="0.35">
      <c r="A690" s="50" t="str">
        <f>MID(A686,1,5)</f>
        <v/>
      </c>
      <c r="B690" s="6"/>
      <c r="C690" s="6"/>
      <c r="D690" s="6"/>
      <c r="E690" s="304" t="s">
        <v>78</v>
      </c>
      <c r="F690" s="42"/>
      <c r="G690" s="25"/>
      <c r="H690" s="21"/>
      <c r="I690" s="26"/>
      <c r="J690" s="24">
        <f t="shared" ca="1" si="1518"/>
        <v>0</v>
      </c>
      <c r="K690" s="24">
        <f ca="1">IF(AND($H690="優先L",$I690&gt;0),OFFSET(K688,0,$I690),0)</f>
        <v>0</v>
      </c>
      <c r="L690" s="24">
        <f t="shared" ref="L690:AM690" ca="1" si="1521">IF(AND($H690="優先L",$I690&gt;0),OFFSET(L688,0,$I690),0)</f>
        <v>0</v>
      </c>
      <c r="M690" s="24">
        <f t="shared" ca="1" si="1521"/>
        <v>0</v>
      </c>
      <c r="N690" s="24">
        <f t="shared" ca="1" si="1521"/>
        <v>0</v>
      </c>
      <c r="O690" s="24">
        <f t="shared" ca="1" si="1521"/>
        <v>0</v>
      </c>
      <c r="P690" s="24">
        <f t="shared" ca="1" si="1521"/>
        <v>0</v>
      </c>
      <c r="Q690" s="24">
        <f t="shared" ca="1" si="1521"/>
        <v>0</v>
      </c>
      <c r="R690" s="24">
        <f t="shared" ca="1" si="1521"/>
        <v>0</v>
      </c>
      <c r="S690" s="24">
        <f t="shared" ca="1" si="1521"/>
        <v>0</v>
      </c>
      <c r="T690" s="24">
        <f t="shared" ca="1" si="1521"/>
        <v>0</v>
      </c>
      <c r="U690" s="24">
        <f t="shared" ca="1" si="1521"/>
        <v>0</v>
      </c>
      <c r="V690" s="24">
        <f t="shared" ca="1" si="1521"/>
        <v>0</v>
      </c>
      <c r="W690" s="24">
        <f t="shared" ca="1" si="1521"/>
        <v>0</v>
      </c>
      <c r="X690" s="24">
        <f t="shared" ca="1" si="1521"/>
        <v>0</v>
      </c>
      <c r="Y690" s="24">
        <f t="shared" ca="1" si="1521"/>
        <v>0</v>
      </c>
      <c r="Z690" s="24">
        <f t="shared" ca="1" si="1521"/>
        <v>0</v>
      </c>
      <c r="AA690" s="24">
        <f t="shared" ca="1" si="1521"/>
        <v>0</v>
      </c>
      <c r="AB690" s="24">
        <f t="shared" ca="1" si="1521"/>
        <v>0</v>
      </c>
      <c r="AC690" s="24">
        <f t="shared" ca="1" si="1521"/>
        <v>0</v>
      </c>
      <c r="AD690" s="24">
        <f t="shared" ca="1" si="1521"/>
        <v>0</v>
      </c>
      <c r="AE690" s="24">
        <f t="shared" ca="1" si="1521"/>
        <v>0</v>
      </c>
      <c r="AF690" s="24">
        <f t="shared" ca="1" si="1521"/>
        <v>0</v>
      </c>
      <c r="AG690" s="24">
        <f t="shared" ca="1" si="1521"/>
        <v>0</v>
      </c>
      <c r="AH690" s="24">
        <f t="shared" ca="1" si="1521"/>
        <v>0</v>
      </c>
      <c r="AI690" s="24">
        <f t="shared" ca="1" si="1521"/>
        <v>0</v>
      </c>
      <c r="AJ690" s="24">
        <f t="shared" ca="1" si="1521"/>
        <v>0</v>
      </c>
      <c r="AK690" s="24">
        <f t="shared" ca="1" si="1521"/>
        <v>0</v>
      </c>
      <c r="AL690" s="24">
        <f t="shared" ca="1" si="1521"/>
        <v>0</v>
      </c>
      <c r="AM690" s="49">
        <f t="shared" ca="1" si="1521"/>
        <v>0</v>
      </c>
      <c r="AS690" s="61"/>
      <c r="AT690" s="6" t="str">
        <f t="shared" si="1421"/>
        <v/>
      </c>
      <c r="AU690" s="62"/>
      <c r="AW690" s="145"/>
      <c r="AX690" s="38"/>
      <c r="AY690" s="38"/>
      <c r="AZ690" s="38"/>
      <c r="BA690" s="38"/>
      <c r="BB690" s="38"/>
      <c r="BC690" s="38"/>
      <c r="BD690" s="38"/>
      <c r="BE690" s="38"/>
      <c r="BF690" s="38"/>
      <c r="BG690" s="38"/>
      <c r="BH690" s="38"/>
      <c r="BI690" s="38"/>
      <c r="BJ690" s="38"/>
      <c r="BK690" s="38"/>
      <c r="BL690" s="38"/>
      <c r="BM690" s="38"/>
      <c r="BN690" s="38"/>
      <c r="BO690" s="38"/>
      <c r="BP690" s="38"/>
      <c r="BQ690" s="38"/>
      <c r="BR690" s="38"/>
      <c r="BS690" s="38"/>
      <c r="BT690" s="38"/>
      <c r="BU690" s="38"/>
      <c r="BV690" s="38"/>
      <c r="BW690" s="38"/>
      <c r="BX690" s="38"/>
      <c r="BY690" s="38"/>
      <c r="BZ690" s="146"/>
      <c r="CB690" s="145"/>
      <c r="CC690" s="38"/>
      <c r="CD690" s="38"/>
      <c r="CE690" s="146"/>
      <c r="CG690" s="433">
        <v>0</v>
      </c>
      <c r="CH690" s="434">
        <v>0</v>
      </c>
      <c r="CI690" s="434">
        <v>0</v>
      </c>
      <c r="CJ690" s="435">
        <v>0</v>
      </c>
    </row>
    <row r="691" spans="1:88" x14ac:dyDescent="0.35">
      <c r="A691" s="50" t="str">
        <f>MID(A686,6,3)&amp;"-"&amp;MID(A686,10,4)</f>
        <v>-</v>
      </c>
      <c r="B691" s="6"/>
      <c r="C691" s="6"/>
      <c r="D691" s="7"/>
      <c r="E691" s="304" t="s">
        <v>79</v>
      </c>
      <c r="F691" s="42"/>
      <c r="G691" s="25"/>
      <c r="H691" s="21"/>
      <c r="I691" s="26"/>
      <c r="J691" s="24">
        <f t="shared" ca="1" si="1518"/>
        <v>0</v>
      </c>
      <c r="K691" s="24">
        <f ca="1">IF(AND($H691="優先L",$I691&gt;0),OFFSET(K688,0,$I691),0)</f>
        <v>0</v>
      </c>
      <c r="L691" s="24">
        <f t="shared" ref="L691:AM691" ca="1" si="1522">IF(AND($H691="優先L",$I691&gt;0),OFFSET(L688,0,$I691),0)</f>
        <v>0</v>
      </c>
      <c r="M691" s="24">
        <f t="shared" ca="1" si="1522"/>
        <v>0</v>
      </c>
      <c r="N691" s="24">
        <f t="shared" ca="1" si="1522"/>
        <v>0</v>
      </c>
      <c r="O691" s="24">
        <f t="shared" ca="1" si="1522"/>
        <v>0</v>
      </c>
      <c r="P691" s="24">
        <f t="shared" ca="1" si="1522"/>
        <v>0</v>
      </c>
      <c r="Q691" s="24">
        <f t="shared" ca="1" si="1522"/>
        <v>0</v>
      </c>
      <c r="R691" s="24">
        <f t="shared" ca="1" si="1522"/>
        <v>0</v>
      </c>
      <c r="S691" s="24">
        <f t="shared" ca="1" si="1522"/>
        <v>0</v>
      </c>
      <c r="T691" s="24">
        <f t="shared" ca="1" si="1522"/>
        <v>0</v>
      </c>
      <c r="U691" s="24">
        <f t="shared" ca="1" si="1522"/>
        <v>0</v>
      </c>
      <c r="V691" s="24">
        <f t="shared" ca="1" si="1522"/>
        <v>0</v>
      </c>
      <c r="W691" s="24">
        <f t="shared" ca="1" si="1522"/>
        <v>0</v>
      </c>
      <c r="X691" s="24">
        <f t="shared" ca="1" si="1522"/>
        <v>0</v>
      </c>
      <c r="Y691" s="24">
        <f t="shared" ca="1" si="1522"/>
        <v>0</v>
      </c>
      <c r="Z691" s="24">
        <f t="shared" ca="1" si="1522"/>
        <v>0</v>
      </c>
      <c r="AA691" s="24">
        <f t="shared" ca="1" si="1522"/>
        <v>0</v>
      </c>
      <c r="AB691" s="24">
        <f t="shared" ca="1" si="1522"/>
        <v>0</v>
      </c>
      <c r="AC691" s="24">
        <f t="shared" ca="1" si="1522"/>
        <v>0</v>
      </c>
      <c r="AD691" s="24">
        <f t="shared" ca="1" si="1522"/>
        <v>0</v>
      </c>
      <c r="AE691" s="24">
        <f t="shared" ca="1" si="1522"/>
        <v>0</v>
      </c>
      <c r="AF691" s="24">
        <f t="shared" ca="1" si="1522"/>
        <v>0</v>
      </c>
      <c r="AG691" s="24">
        <f t="shared" ca="1" si="1522"/>
        <v>0</v>
      </c>
      <c r="AH691" s="24">
        <f t="shared" ca="1" si="1522"/>
        <v>0</v>
      </c>
      <c r="AI691" s="24">
        <f t="shared" ca="1" si="1522"/>
        <v>0</v>
      </c>
      <c r="AJ691" s="24">
        <f t="shared" ca="1" si="1522"/>
        <v>0</v>
      </c>
      <c r="AK691" s="24">
        <f t="shared" ca="1" si="1522"/>
        <v>0</v>
      </c>
      <c r="AL691" s="24">
        <f t="shared" ca="1" si="1522"/>
        <v>0</v>
      </c>
      <c r="AM691" s="49">
        <f t="shared" ca="1" si="1522"/>
        <v>0</v>
      </c>
      <c r="AS691" s="61"/>
      <c r="AT691" s="7" t="str">
        <f t="shared" si="1421"/>
        <v/>
      </c>
      <c r="AU691" s="62"/>
      <c r="AW691" s="145"/>
      <c r="AX691" s="38"/>
      <c r="AY691" s="38"/>
      <c r="AZ691" s="38"/>
      <c r="BA691" s="38"/>
      <c r="BB691" s="38"/>
      <c r="BC691" s="38"/>
      <c r="BD691" s="38"/>
      <c r="BE691" s="38"/>
      <c r="BF691" s="38"/>
      <c r="BG691" s="38"/>
      <c r="BH691" s="38"/>
      <c r="BI691" s="38"/>
      <c r="BJ691" s="38"/>
      <c r="BK691" s="38"/>
      <c r="BL691" s="38"/>
      <c r="BM691" s="38"/>
      <c r="BN691" s="38"/>
      <c r="BO691" s="38"/>
      <c r="BP691" s="38"/>
      <c r="BQ691" s="38"/>
      <c r="BR691" s="38"/>
      <c r="BS691" s="38"/>
      <c r="BT691" s="38"/>
      <c r="BU691" s="38"/>
      <c r="BV691" s="38"/>
      <c r="BW691" s="38"/>
      <c r="BX691" s="38"/>
      <c r="BY691" s="38"/>
      <c r="BZ691" s="146"/>
      <c r="CB691" s="145"/>
      <c r="CC691" s="38"/>
      <c r="CD691" s="38"/>
      <c r="CE691" s="146"/>
      <c r="CG691" s="433">
        <v>0</v>
      </c>
      <c r="CH691" s="434">
        <v>0</v>
      </c>
      <c r="CI691" s="434">
        <v>0</v>
      </c>
      <c r="CJ691" s="435">
        <v>0</v>
      </c>
    </row>
    <row r="692" spans="1:88" x14ac:dyDescent="0.35">
      <c r="A692" s="48"/>
      <c r="B692" s="6"/>
      <c r="C692" s="6"/>
      <c r="D692" s="22" t="s">
        <v>2132</v>
      </c>
      <c r="E692" s="2" t="str">
        <f>E689</f>
        <v>MC</v>
      </c>
      <c r="F692" s="5"/>
      <c r="G692" s="5"/>
      <c r="H692" s="27"/>
      <c r="I692" s="5"/>
      <c r="J692" s="550">
        <f>SUM(K692:AM694)</f>
        <v>0</v>
      </c>
      <c r="K692" s="29"/>
      <c r="L692" s="29"/>
      <c r="M692" s="29"/>
      <c r="N692" s="29"/>
      <c r="O692" s="29"/>
      <c r="P692" s="29"/>
      <c r="Q692" s="29"/>
      <c r="R692" s="29"/>
      <c r="S692" s="29"/>
      <c r="T692" s="29"/>
      <c r="U692" s="29"/>
      <c r="V692" s="29"/>
      <c r="W692" s="29"/>
      <c r="X692" s="29"/>
      <c r="Y692" s="29"/>
      <c r="Z692" s="29"/>
      <c r="AA692" s="29"/>
      <c r="AB692" s="29"/>
      <c r="AC692" s="29"/>
      <c r="AD692" s="29"/>
      <c r="AE692" s="29"/>
      <c r="AF692" s="29"/>
      <c r="AG692" s="29"/>
      <c r="AH692" s="29"/>
      <c r="AI692" s="29"/>
      <c r="AJ692" s="29"/>
      <c r="AK692" s="29"/>
      <c r="AL692" s="29"/>
      <c r="AM692" s="51"/>
      <c r="AS692" s="61"/>
      <c r="AT692" s="38"/>
      <c r="AU692" s="62"/>
      <c r="AW692" s="145"/>
      <c r="AX692" s="38"/>
      <c r="AY692" s="38"/>
      <c r="AZ692" s="38"/>
      <c r="BA692" s="38"/>
      <c r="BB692" s="38"/>
      <c r="BC692" s="38"/>
      <c r="BD692" s="38"/>
      <c r="BE692" s="38"/>
      <c r="BF692" s="38"/>
      <c r="BG692" s="38"/>
      <c r="BH692" s="38"/>
      <c r="BI692" s="38"/>
      <c r="BJ692" s="38"/>
      <c r="BK692" s="38"/>
      <c r="BL692" s="38"/>
      <c r="BM692" s="38"/>
      <c r="BN692" s="38"/>
      <c r="BO692" s="38"/>
      <c r="BP692" s="38"/>
      <c r="BQ692" s="38"/>
      <c r="BR692" s="38"/>
      <c r="BS692" s="38"/>
      <c r="BT692" s="38"/>
      <c r="BU692" s="38"/>
      <c r="BV692" s="38"/>
      <c r="BW692" s="38"/>
      <c r="BX692" s="38"/>
      <c r="BY692" s="38"/>
      <c r="BZ692" s="146"/>
      <c r="CB692" s="145"/>
      <c r="CC692" s="38"/>
      <c r="CD692" s="38"/>
      <c r="CE692" s="146"/>
      <c r="CG692" s="430"/>
      <c r="CH692" s="9"/>
      <c r="CI692" s="9"/>
      <c r="CJ692" s="431"/>
    </row>
    <row r="693" spans="1:88" x14ac:dyDescent="0.35">
      <c r="A693" s="48"/>
      <c r="B693" s="7"/>
      <c r="C693" s="7"/>
      <c r="D693" s="444" t="s">
        <v>2376</v>
      </c>
      <c r="E693" s="2" t="str">
        <f>E690</f>
        <v>溶接1</v>
      </c>
      <c r="F693" s="6"/>
      <c r="G693" s="6"/>
      <c r="H693" s="27"/>
      <c r="I693" s="6"/>
      <c r="J693" s="551"/>
      <c r="K693" s="30"/>
      <c r="L693" s="30"/>
      <c r="M693" s="30"/>
      <c r="N693" s="30"/>
      <c r="O693" s="30"/>
      <c r="P693" s="30"/>
      <c r="Q693" s="30"/>
      <c r="R693" s="30"/>
      <c r="S693" s="30"/>
      <c r="T693" s="30"/>
      <c r="U693" s="30"/>
      <c r="V693" s="30"/>
      <c r="W693" s="30"/>
      <c r="X693" s="30"/>
      <c r="Y693" s="30"/>
      <c r="Z693" s="30"/>
      <c r="AA693" s="30"/>
      <c r="AB693" s="30"/>
      <c r="AC693" s="30"/>
      <c r="AD693" s="30"/>
      <c r="AE693" s="30"/>
      <c r="AF693" s="30"/>
      <c r="AG693" s="30"/>
      <c r="AH693" s="30"/>
      <c r="AI693" s="30"/>
      <c r="AJ693" s="30"/>
      <c r="AK693" s="30"/>
      <c r="AL693" s="30"/>
      <c r="AM693" s="52"/>
      <c r="AS693" s="61"/>
      <c r="AT693" s="38"/>
      <c r="AU693" s="62"/>
      <c r="AW693" s="145"/>
      <c r="AX693" s="38"/>
      <c r="AY693" s="38"/>
      <c r="AZ693" s="38"/>
      <c r="BA693" s="38"/>
      <c r="BB693" s="38"/>
      <c r="BC693" s="38"/>
      <c r="BD693" s="38"/>
      <c r="BE693" s="38"/>
      <c r="BF693" s="38"/>
      <c r="BG693" s="38"/>
      <c r="BH693" s="38"/>
      <c r="BI693" s="38"/>
      <c r="BJ693" s="38"/>
      <c r="BK693" s="38"/>
      <c r="BL693" s="38"/>
      <c r="BM693" s="38"/>
      <c r="BN693" s="38"/>
      <c r="BO693" s="38"/>
      <c r="BP693" s="38"/>
      <c r="BQ693" s="38"/>
      <c r="BR693" s="38"/>
      <c r="BS693" s="38"/>
      <c r="BT693" s="38"/>
      <c r="BU693" s="38"/>
      <c r="BV693" s="38"/>
      <c r="BW693" s="38"/>
      <c r="BX693" s="38"/>
      <c r="BY693" s="38"/>
      <c r="BZ693" s="146"/>
      <c r="CB693" s="145"/>
      <c r="CC693" s="38"/>
      <c r="CD693" s="38"/>
      <c r="CE693" s="146"/>
      <c r="CG693" s="430"/>
      <c r="CH693" s="9"/>
      <c r="CI693" s="9"/>
      <c r="CJ693" s="431"/>
    </row>
    <row r="694" spans="1:88" x14ac:dyDescent="0.35">
      <c r="A694" s="399">
        <f>COUNTIF(AT689:AT691,B694)</f>
        <v>0</v>
      </c>
      <c r="B694" s="308" t="str">
        <f>設定!$F$4</f>
        <v>MC</v>
      </c>
      <c r="C694" s="308" t="str">
        <f>IF(COUNTIF('PLAN-MC'!$AO$6:$AO$117,B694&amp;"_"&amp;A686&amp;"_"&amp;B686)&gt;0,"計画コード有",IF(COUNTIF('PLAN-MC'!$AO$6:$AO$117,B694&amp;"_"&amp;A686&amp;"_"&amp;B686)&gt;1,"ﾀﾞﾌﾞﾘ有","未反映"))</f>
        <v>未反映</v>
      </c>
      <c r="D694" s="7"/>
      <c r="E694" s="2" t="str">
        <f>E691</f>
        <v>マルチ</v>
      </c>
      <c r="F694" s="7"/>
      <c r="G694" s="7"/>
      <c r="H694" s="27"/>
      <c r="I694" s="7"/>
      <c r="J694" s="552"/>
      <c r="K694" s="31"/>
      <c r="L694" s="31"/>
      <c r="M694" s="31"/>
      <c r="N694" s="31"/>
      <c r="O694" s="31"/>
      <c r="P694" s="31"/>
      <c r="Q694" s="31"/>
      <c r="R694" s="31"/>
      <c r="S694" s="31"/>
      <c r="T694" s="31"/>
      <c r="U694" s="31"/>
      <c r="V694" s="31"/>
      <c r="W694" s="31"/>
      <c r="X694" s="31"/>
      <c r="Y694" s="31"/>
      <c r="Z694" s="31"/>
      <c r="AA694" s="31"/>
      <c r="AB694" s="31"/>
      <c r="AC694" s="31"/>
      <c r="AD694" s="31"/>
      <c r="AE694" s="31"/>
      <c r="AF694" s="31"/>
      <c r="AG694" s="31"/>
      <c r="AH694" s="31"/>
      <c r="AI694" s="31"/>
      <c r="AJ694" s="31"/>
      <c r="AK694" s="31"/>
      <c r="AL694" s="31"/>
      <c r="AM694" s="53"/>
      <c r="AS694" s="61"/>
      <c r="AT694" s="38"/>
      <c r="AU694" s="62"/>
      <c r="AW694" s="145"/>
      <c r="AX694" s="38"/>
      <c r="AY694" s="38"/>
      <c r="AZ694" s="38"/>
      <c r="BA694" s="38"/>
      <c r="BB694" s="38"/>
      <c r="BC694" s="38"/>
      <c r="BD694" s="38"/>
      <c r="BE694" s="38"/>
      <c r="BF694" s="38"/>
      <c r="BG694" s="38"/>
      <c r="BH694" s="38"/>
      <c r="BI694" s="38"/>
      <c r="BJ694" s="38"/>
      <c r="BK694" s="38"/>
      <c r="BL694" s="38"/>
      <c r="BM694" s="38"/>
      <c r="BN694" s="38"/>
      <c r="BO694" s="38"/>
      <c r="BP694" s="38"/>
      <c r="BQ694" s="38"/>
      <c r="BR694" s="38"/>
      <c r="BS694" s="38"/>
      <c r="BT694" s="38"/>
      <c r="BU694" s="38"/>
      <c r="BV694" s="38"/>
      <c r="BW694" s="38"/>
      <c r="BX694" s="38"/>
      <c r="BY694" s="38"/>
      <c r="BZ694" s="146"/>
      <c r="CB694" s="145"/>
      <c r="CC694" s="38"/>
      <c r="CD694" s="38"/>
      <c r="CE694" s="146"/>
      <c r="CG694" s="430"/>
      <c r="CH694" s="9"/>
      <c r="CI694" s="9"/>
      <c r="CJ694" s="431"/>
    </row>
    <row r="695" spans="1:88" x14ac:dyDescent="0.35">
      <c r="A695" s="399">
        <f>COUNTIF(AT689:AT691,B695)</f>
        <v>0</v>
      </c>
      <c r="B695" s="308" t="str">
        <f>設定!$F$5</f>
        <v>溶接1</v>
      </c>
      <c r="C695" s="308" t="str">
        <f>IF(COUNTIF('PLAN-溶接1'!$AO$6:$AO$108,B695&amp;"_"&amp;A686&amp;"_"&amp;B686)&gt;0,"計画コード有",IF(COUNTIF('PLAN-溶接1'!$AO$6:$AO$108,B695&amp;"_"&amp;A686&amp;"_"&amp;B686)&gt;1,"ﾀﾞﾌﾞﾘ有","未反映"))</f>
        <v>未反映</v>
      </c>
      <c r="D695" s="22" t="s">
        <v>2133</v>
      </c>
      <c r="E695" s="2" t="str">
        <f>E689</f>
        <v>MC</v>
      </c>
      <c r="F695" s="5"/>
      <c r="G695" s="5"/>
      <c r="H695" s="27"/>
      <c r="I695" s="5"/>
      <c r="J695" s="32">
        <f t="shared" ref="J695:J700" si="1523">SUM(K695:AM695)</f>
        <v>0</v>
      </c>
      <c r="K695" s="441">
        <f>CB695</f>
        <v>0</v>
      </c>
      <c r="L695" s="441">
        <f t="shared" ref="L695:L697" si="1524">CC695</f>
        <v>0</v>
      </c>
      <c r="M695" s="441">
        <f t="shared" ref="M695:M697" si="1525">CD695</f>
        <v>0</v>
      </c>
      <c r="N695" s="441">
        <f t="shared" ref="N695:N697" si="1526">CE695</f>
        <v>0</v>
      </c>
      <c r="O695" s="29"/>
      <c r="P695" s="29"/>
      <c r="Q695" s="29"/>
      <c r="R695" s="29"/>
      <c r="S695" s="29"/>
      <c r="T695" s="29"/>
      <c r="U695" s="29"/>
      <c r="V695" s="29"/>
      <c r="W695" s="29"/>
      <c r="X695" s="29"/>
      <c r="Y695" s="29"/>
      <c r="Z695" s="29"/>
      <c r="AA695" s="29"/>
      <c r="AB695" s="29"/>
      <c r="AC695" s="29"/>
      <c r="AD695" s="29"/>
      <c r="AE695" s="29"/>
      <c r="AF695" s="29"/>
      <c r="AG695" s="29"/>
      <c r="AH695" s="29"/>
      <c r="AI695" s="29"/>
      <c r="AJ695" s="29"/>
      <c r="AK695" s="29"/>
      <c r="AL695" s="29"/>
      <c r="AM695" s="51"/>
      <c r="AS695" s="61"/>
      <c r="AT695" s="38"/>
      <c r="AU695" s="62"/>
      <c r="AW695" s="145"/>
      <c r="AX695" s="38"/>
      <c r="AY695" s="38"/>
      <c r="AZ695" s="38"/>
      <c r="BA695" s="38"/>
      <c r="BB695" s="38"/>
      <c r="BC695" s="38"/>
      <c r="BD695" s="38"/>
      <c r="BE695" s="38"/>
      <c r="BF695" s="38"/>
      <c r="BG695" s="38"/>
      <c r="BH695" s="38"/>
      <c r="BI695" s="38"/>
      <c r="BJ695" s="38"/>
      <c r="BK695" s="38"/>
      <c r="BL695" s="38"/>
      <c r="BM695" s="38"/>
      <c r="BN695" s="38"/>
      <c r="BO695" s="38"/>
      <c r="BP695" s="38"/>
      <c r="BQ695" s="38"/>
      <c r="BR695" s="38"/>
      <c r="BS695" s="38"/>
      <c r="BT695" s="38"/>
      <c r="BU695" s="38"/>
      <c r="BV695" s="38"/>
      <c r="BW695" s="38"/>
      <c r="BX695" s="38"/>
      <c r="BY695" s="38"/>
      <c r="BZ695" s="146"/>
      <c r="CB695" s="427">
        <f t="shared" ref="CB695:CB697" si="1527">CG692+CG695</f>
        <v>0</v>
      </c>
      <c r="CC695" s="428">
        <f t="shared" ref="CC695:CC697" si="1528">CH692+CH695</f>
        <v>0</v>
      </c>
      <c r="CD695" s="428">
        <f t="shared" ref="CD695:CD697" si="1529">CI692+CI695</f>
        <v>0</v>
      </c>
      <c r="CE695" s="429">
        <f t="shared" ref="CE695:CE697" si="1530">CJ692+CJ695</f>
        <v>0</v>
      </c>
      <c r="CG695" s="430"/>
      <c r="CH695" s="9"/>
      <c r="CI695" s="9"/>
      <c r="CJ695" s="431"/>
    </row>
    <row r="696" spans="1:88" x14ac:dyDescent="0.35">
      <c r="A696" s="399">
        <f>COUNTIF(AT689:AT691,B696)</f>
        <v>0</v>
      </c>
      <c r="B696" s="308" t="str">
        <f>設定!$F$6</f>
        <v>マルチ</v>
      </c>
      <c r="C696" s="308" t="str">
        <f>IF(COUNTIF('PLAN-マルチ'!$AO$29:$AO$125,B696&amp;"_"&amp;A686&amp;"_"&amp;B686)&gt;0,"計画コード有",IF(COUNTIF('PLAN-マルチ'!$AO$29:$AO$125,B696&amp;"_"&amp;A686&amp;"_"&amp;B686)&gt;1,"ﾀﾞﾌﾞﾘ有","未反映"))</f>
        <v>未反映</v>
      </c>
      <c r="D696" s="445" t="s">
        <v>2377</v>
      </c>
      <c r="E696" s="2" t="str">
        <f>E690</f>
        <v>溶接1</v>
      </c>
      <c r="F696" s="6"/>
      <c r="G696" s="6"/>
      <c r="H696" s="27"/>
      <c r="I696" s="6"/>
      <c r="J696" s="33">
        <f t="shared" si="1523"/>
        <v>0</v>
      </c>
      <c r="K696" s="442">
        <f t="shared" ref="K696:K697" si="1531">CB696</f>
        <v>0</v>
      </c>
      <c r="L696" s="442">
        <f t="shared" si="1524"/>
        <v>0</v>
      </c>
      <c r="M696" s="442">
        <f t="shared" si="1525"/>
        <v>0</v>
      </c>
      <c r="N696" s="442">
        <f t="shared" si="1526"/>
        <v>0</v>
      </c>
      <c r="O696" s="30"/>
      <c r="P696" s="30"/>
      <c r="Q696" s="30"/>
      <c r="R696" s="30"/>
      <c r="S696" s="30"/>
      <c r="T696" s="30"/>
      <c r="U696" s="30"/>
      <c r="V696" s="30"/>
      <c r="W696" s="30"/>
      <c r="X696" s="30"/>
      <c r="Y696" s="30"/>
      <c r="Z696" s="30"/>
      <c r="AA696" s="30"/>
      <c r="AB696" s="30"/>
      <c r="AC696" s="30"/>
      <c r="AD696" s="30"/>
      <c r="AE696" s="30"/>
      <c r="AF696" s="30"/>
      <c r="AG696" s="30"/>
      <c r="AH696" s="30"/>
      <c r="AI696" s="30"/>
      <c r="AJ696" s="30"/>
      <c r="AK696" s="30"/>
      <c r="AL696" s="30"/>
      <c r="AM696" s="52"/>
      <c r="AS696" s="61"/>
      <c r="AT696" s="38"/>
      <c r="AU696" s="62"/>
      <c r="AW696" s="145"/>
      <c r="AX696" s="38"/>
      <c r="AY696" s="38"/>
      <c r="AZ696" s="38"/>
      <c r="BA696" s="38"/>
      <c r="BB696" s="38"/>
      <c r="BC696" s="38"/>
      <c r="BD696" s="38"/>
      <c r="BE696" s="38"/>
      <c r="BF696" s="38"/>
      <c r="BG696" s="38"/>
      <c r="BH696" s="38"/>
      <c r="BI696" s="38"/>
      <c r="BJ696" s="38"/>
      <c r="BK696" s="38"/>
      <c r="BL696" s="38"/>
      <c r="BM696" s="38"/>
      <c r="BN696" s="38"/>
      <c r="BO696" s="38"/>
      <c r="BP696" s="38"/>
      <c r="BQ696" s="38"/>
      <c r="BR696" s="38"/>
      <c r="BS696" s="38"/>
      <c r="BT696" s="38"/>
      <c r="BU696" s="38"/>
      <c r="BV696" s="38"/>
      <c r="BW696" s="38"/>
      <c r="BX696" s="38"/>
      <c r="BY696" s="38"/>
      <c r="BZ696" s="146"/>
      <c r="CB696" s="427">
        <f t="shared" si="1527"/>
        <v>0</v>
      </c>
      <c r="CC696" s="428">
        <f t="shared" si="1528"/>
        <v>0</v>
      </c>
      <c r="CD696" s="428">
        <f t="shared" si="1529"/>
        <v>0</v>
      </c>
      <c r="CE696" s="429">
        <f t="shared" si="1530"/>
        <v>0</v>
      </c>
      <c r="CG696" s="430"/>
      <c r="CH696" s="9"/>
      <c r="CI696" s="9"/>
      <c r="CJ696" s="431"/>
    </row>
    <row r="697" spans="1:88" x14ac:dyDescent="0.35">
      <c r="A697" s="399">
        <f>COUNTIF(AT689:AT691,B697)</f>
        <v>0</v>
      </c>
      <c r="B697" s="308" t="str">
        <f>設定!$F$7</f>
        <v>50号機</v>
      </c>
      <c r="C697" s="308" t="str">
        <f>IF(COUNTIF('PLAN-SUB'!$AO$6:$AO$87,B697&amp;"_"&amp;A686&amp;"_"&amp;B686)&gt;0,"計画コード有",IF(COUNTIF('PLAN-SUB'!$AO$6:$AO$87,B697&amp;"_"&amp;A686&amp;"_"&amp;B686)&gt;1,"ﾀﾞﾌﾞﾘ有","未反映"))</f>
        <v>未反映</v>
      </c>
      <c r="D697" s="7"/>
      <c r="E697" s="2" t="str">
        <f>E691</f>
        <v>マルチ</v>
      </c>
      <c r="F697" s="7"/>
      <c r="G697" s="7"/>
      <c r="H697" s="27"/>
      <c r="I697" s="7"/>
      <c r="J697" s="34">
        <f t="shared" si="1523"/>
        <v>0</v>
      </c>
      <c r="K697" s="443">
        <f t="shared" si="1531"/>
        <v>0</v>
      </c>
      <c r="L697" s="443">
        <f t="shared" si="1524"/>
        <v>0</v>
      </c>
      <c r="M697" s="443">
        <f t="shared" si="1525"/>
        <v>0</v>
      </c>
      <c r="N697" s="443">
        <f t="shared" si="1526"/>
        <v>0</v>
      </c>
      <c r="O697" s="31"/>
      <c r="P697" s="31"/>
      <c r="Q697" s="31"/>
      <c r="R697" s="31"/>
      <c r="S697" s="31"/>
      <c r="T697" s="31"/>
      <c r="U697" s="31"/>
      <c r="V697" s="31"/>
      <c r="W697" s="31"/>
      <c r="X697" s="31"/>
      <c r="Y697" s="31"/>
      <c r="Z697" s="31"/>
      <c r="AA697" s="31"/>
      <c r="AB697" s="31"/>
      <c r="AC697" s="31"/>
      <c r="AD697" s="31"/>
      <c r="AE697" s="31"/>
      <c r="AF697" s="31"/>
      <c r="AG697" s="31"/>
      <c r="AH697" s="31"/>
      <c r="AI697" s="31"/>
      <c r="AJ697" s="31"/>
      <c r="AK697" s="31"/>
      <c r="AL697" s="31"/>
      <c r="AM697" s="53"/>
      <c r="AS697" s="61"/>
      <c r="AT697" s="38"/>
      <c r="AU697" s="62"/>
      <c r="AW697" s="145"/>
      <c r="AX697" s="38"/>
      <c r="AY697" s="38"/>
      <c r="AZ697" s="38"/>
      <c r="BA697" s="38"/>
      <c r="BB697" s="38"/>
      <c r="BC697" s="38"/>
      <c r="BD697" s="38"/>
      <c r="BE697" s="38"/>
      <c r="BF697" s="38"/>
      <c r="BG697" s="38"/>
      <c r="BH697" s="38"/>
      <c r="BI697" s="38"/>
      <c r="BJ697" s="38"/>
      <c r="BK697" s="38"/>
      <c r="BL697" s="38"/>
      <c r="BM697" s="38"/>
      <c r="BN697" s="38"/>
      <c r="BO697" s="38"/>
      <c r="BP697" s="38"/>
      <c r="BQ697" s="38"/>
      <c r="BR697" s="38"/>
      <c r="BS697" s="38"/>
      <c r="BT697" s="38"/>
      <c r="BU697" s="38"/>
      <c r="BV697" s="38"/>
      <c r="BW697" s="38"/>
      <c r="BX697" s="38"/>
      <c r="BY697" s="38"/>
      <c r="BZ697" s="146"/>
      <c r="CB697" s="427">
        <f t="shared" si="1527"/>
        <v>0</v>
      </c>
      <c r="CC697" s="428">
        <f t="shared" si="1528"/>
        <v>0</v>
      </c>
      <c r="CD697" s="428">
        <f t="shared" si="1529"/>
        <v>0</v>
      </c>
      <c r="CE697" s="429">
        <f t="shared" si="1530"/>
        <v>0</v>
      </c>
      <c r="CG697" s="430"/>
      <c r="CH697" s="9"/>
      <c r="CI697" s="9"/>
      <c r="CJ697" s="431"/>
    </row>
    <row r="698" spans="1:88" x14ac:dyDescent="0.35">
      <c r="A698" s="399">
        <f>COUNTIF(AT689:AT691,B698)</f>
        <v>0</v>
      </c>
      <c r="B698" s="308" t="str">
        <f>設定!$F$8</f>
        <v>RF,S/A</v>
      </c>
      <c r="C698" s="308" t="str">
        <f>IF(COUNTIF('PLAN-SUB'!$AO$6:$AO$87,B698&amp;"_"&amp;A686&amp;"_"&amp;B686)&gt;0,"計画コード有",IF(COUNTIF('PLAN-SUB'!$AO$6:$AO$87,B698&amp;"_"&amp;A686&amp;"_"&amp;B686)&gt;1,"ﾀﾞﾌﾞﾘ有","未反映"))</f>
        <v>未反映</v>
      </c>
      <c r="D698" s="22" t="s">
        <v>2059</v>
      </c>
      <c r="E698" s="2" t="str">
        <f t="shared" ref="E698:G700" si="1532">E689</f>
        <v>MC</v>
      </c>
      <c r="F698" s="43">
        <f t="shared" si="1532"/>
        <v>0</v>
      </c>
      <c r="G698" s="28">
        <f t="shared" si="1532"/>
        <v>0</v>
      </c>
      <c r="H698" s="5"/>
      <c r="I698" s="5"/>
      <c r="J698" s="32">
        <f t="shared" ca="1" si="1523"/>
        <v>0</v>
      </c>
      <c r="K698" s="32">
        <f ca="1">K689+K692+K695</f>
        <v>0</v>
      </c>
      <c r="L698" s="32">
        <f ca="1">L689+L692+L695</f>
        <v>0</v>
      </c>
      <c r="M698" s="32">
        <f ca="1">M689+M692+M695</f>
        <v>0</v>
      </c>
      <c r="N698" s="32">
        <f ca="1">N689+N692+N695</f>
        <v>0</v>
      </c>
      <c r="O698" s="32">
        <f t="shared" ref="O698:AM698" ca="1" si="1533">O689+O692+O695</f>
        <v>0</v>
      </c>
      <c r="P698" s="32">
        <f t="shared" ca="1" si="1533"/>
        <v>0</v>
      </c>
      <c r="Q698" s="32">
        <f t="shared" ca="1" si="1533"/>
        <v>0</v>
      </c>
      <c r="R698" s="32">
        <f t="shared" ca="1" si="1533"/>
        <v>0</v>
      </c>
      <c r="S698" s="32">
        <f t="shared" ca="1" si="1533"/>
        <v>0</v>
      </c>
      <c r="T698" s="32">
        <f t="shared" ca="1" si="1533"/>
        <v>0</v>
      </c>
      <c r="U698" s="32">
        <f t="shared" ca="1" si="1533"/>
        <v>0</v>
      </c>
      <c r="V698" s="32">
        <f t="shared" ca="1" si="1533"/>
        <v>0</v>
      </c>
      <c r="W698" s="32">
        <f t="shared" ca="1" si="1533"/>
        <v>0</v>
      </c>
      <c r="X698" s="32">
        <f t="shared" ca="1" si="1533"/>
        <v>0</v>
      </c>
      <c r="Y698" s="32">
        <f t="shared" ca="1" si="1533"/>
        <v>0</v>
      </c>
      <c r="Z698" s="32">
        <f t="shared" ca="1" si="1533"/>
        <v>0</v>
      </c>
      <c r="AA698" s="32">
        <f t="shared" ca="1" si="1533"/>
        <v>0</v>
      </c>
      <c r="AB698" s="32">
        <f t="shared" ca="1" si="1533"/>
        <v>0</v>
      </c>
      <c r="AC698" s="32">
        <f t="shared" ca="1" si="1533"/>
        <v>0</v>
      </c>
      <c r="AD698" s="32">
        <f t="shared" ca="1" si="1533"/>
        <v>0</v>
      </c>
      <c r="AE698" s="32">
        <f t="shared" ca="1" si="1533"/>
        <v>0</v>
      </c>
      <c r="AF698" s="32">
        <f t="shared" ca="1" si="1533"/>
        <v>0</v>
      </c>
      <c r="AG698" s="32">
        <f t="shared" ca="1" si="1533"/>
        <v>0</v>
      </c>
      <c r="AH698" s="32">
        <f t="shared" ca="1" si="1533"/>
        <v>0</v>
      </c>
      <c r="AI698" s="32">
        <f t="shared" ca="1" si="1533"/>
        <v>0</v>
      </c>
      <c r="AJ698" s="32">
        <f t="shared" ca="1" si="1533"/>
        <v>0</v>
      </c>
      <c r="AK698" s="32">
        <f t="shared" ca="1" si="1533"/>
        <v>0</v>
      </c>
      <c r="AL698" s="32">
        <f t="shared" ca="1" si="1533"/>
        <v>0</v>
      </c>
      <c r="AM698" s="54">
        <f t="shared" ca="1" si="1533"/>
        <v>0</v>
      </c>
      <c r="AS698" s="97" t="str">
        <f>$E698&amp;"_"&amp;$A686&amp;"_"&amp;$B686</f>
        <v>MC__　</v>
      </c>
      <c r="AT698" s="97" t="str">
        <f t="shared" ref="AT698" si="1534">A690</f>
        <v/>
      </c>
      <c r="AU698" s="97" t="str">
        <f>A691</f>
        <v>-</v>
      </c>
      <c r="AW698" s="147" t="str">
        <f>E698</f>
        <v>MC</v>
      </c>
      <c r="AX698" s="150">
        <f t="shared" ref="AX698:BG700" ca="1" si="1535">K698*$G698</f>
        <v>0</v>
      </c>
      <c r="AY698" s="150">
        <f t="shared" ca="1" si="1535"/>
        <v>0</v>
      </c>
      <c r="AZ698" s="150">
        <f t="shared" ca="1" si="1535"/>
        <v>0</v>
      </c>
      <c r="BA698" s="150">
        <f t="shared" ca="1" si="1535"/>
        <v>0</v>
      </c>
      <c r="BB698" s="150">
        <f t="shared" ca="1" si="1535"/>
        <v>0</v>
      </c>
      <c r="BC698" s="150">
        <f t="shared" ca="1" si="1535"/>
        <v>0</v>
      </c>
      <c r="BD698" s="150">
        <f t="shared" ca="1" si="1535"/>
        <v>0</v>
      </c>
      <c r="BE698" s="150">
        <f t="shared" ca="1" si="1535"/>
        <v>0</v>
      </c>
      <c r="BF698" s="150">
        <f t="shared" ca="1" si="1535"/>
        <v>0</v>
      </c>
      <c r="BG698" s="150">
        <f t="shared" ca="1" si="1535"/>
        <v>0</v>
      </c>
      <c r="BH698" s="150">
        <f t="shared" ref="BH698:BQ700" ca="1" si="1536">U698*$G698</f>
        <v>0</v>
      </c>
      <c r="BI698" s="150">
        <f t="shared" ca="1" si="1536"/>
        <v>0</v>
      </c>
      <c r="BJ698" s="150">
        <f t="shared" ca="1" si="1536"/>
        <v>0</v>
      </c>
      <c r="BK698" s="150">
        <f t="shared" ca="1" si="1536"/>
        <v>0</v>
      </c>
      <c r="BL698" s="150">
        <f t="shared" ca="1" si="1536"/>
        <v>0</v>
      </c>
      <c r="BM698" s="150">
        <f t="shared" ca="1" si="1536"/>
        <v>0</v>
      </c>
      <c r="BN698" s="150">
        <f t="shared" ca="1" si="1536"/>
        <v>0</v>
      </c>
      <c r="BO698" s="150">
        <f t="shared" ca="1" si="1536"/>
        <v>0</v>
      </c>
      <c r="BP698" s="150">
        <f t="shared" ca="1" si="1536"/>
        <v>0</v>
      </c>
      <c r="BQ698" s="150">
        <f t="shared" ca="1" si="1536"/>
        <v>0</v>
      </c>
      <c r="BR698" s="150">
        <f t="shared" ref="BR698:BZ700" ca="1" si="1537">AE698*$G698</f>
        <v>0</v>
      </c>
      <c r="BS698" s="150">
        <f t="shared" ca="1" si="1537"/>
        <v>0</v>
      </c>
      <c r="BT698" s="150">
        <f t="shared" ca="1" si="1537"/>
        <v>0</v>
      </c>
      <c r="BU698" s="150">
        <f t="shared" ca="1" si="1537"/>
        <v>0</v>
      </c>
      <c r="BV698" s="150">
        <f t="shared" ca="1" si="1537"/>
        <v>0</v>
      </c>
      <c r="BW698" s="150">
        <f t="shared" ca="1" si="1537"/>
        <v>0</v>
      </c>
      <c r="BX698" s="150">
        <f t="shared" ca="1" si="1537"/>
        <v>0</v>
      </c>
      <c r="BY698" s="150">
        <f t="shared" ca="1" si="1537"/>
        <v>0</v>
      </c>
      <c r="BZ698" s="151">
        <f t="shared" ca="1" si="1537"/>
        <v>0</v>
      </c>
      <c r="CB698" s="145"/>
      <c r="CC698" s="38"/>
      <c r="CD698" s="38"/>
      <c r="CE698" s="146"/>
      <c r="CG698" s="433">
        <v>0</v>
      </c>
      <c r="CH698" s="434">
        <v>0</v>
      </c>
      <c r="CI698" s="434">
        <v>0</v>
      </c>
      <c r="CJ698" s="435">
        <v>0</v>
      </c>
    </row>
    <row r="699" spans="1:88" x14ac:dyDescent="0.35">
      <c r="A699" s="399">
        <f>COUNTIF(AT689:AT691,B699)</f>
        <v>0</v>
      </c>
      <c r="B699" s="308" t="str">
        <f>設定!$F$9</f>
        <v>T/T</v>
      </c>
      <c r="C699" s="308" t="str">
        <f>IF(COUNTIF('PLAN-SUB'!$AO$6:$AO$87,B699&amp;"_"&amp;A686&amp;"_"&amp;B686)&gt;0,"計画コード有",IF(COUNTIF('PLAN-SUB'!$AO$6:$AO$87,B699&amp;"_"&amp;A686&amp;"_"&amp;B686)&gt;1,"ﾀﾞﾌﾞﾘ有","未反映"))</f>
        <v>未反映</v>
      </c>
      <c r="D699" s="6"/>
      <c r="E699" s="2" t="str">
        <f t="shared" si="1532"/>
        <v>溶接1</v>
      </c>
      <c r="F699" s="43">
        <f t="shared" si="1532"/>
        <v>0</v>
      </c>
      <c r="G699" s="28">
        <f t="shared" si="1532"/>
        <v>0</v>
      </c>
      <c r="H699" s="6"/>
      <c r="I699" s="6"/>
      <c r="J699" s="33">
        <f t="shared" ca="1" si="1523"/>
        <v>0</v>
      </c>
      <c r="K699" s="33">
        <f t="shared" ref="K699:AM699" ca="1" si="1538">K690+K693+K696</f>
        <v>0</v>
      </c>
      <c r="L699" s="33">
        <f t="shared" ca="1" si="1538"/>
        <v>0</v>
      </c>
      <c r="M699" s="33">
        <f t="shared" ca="1" si="1538"/>
        <v>0</v>
      </c>
      <c r="N699" s="33">
        <f t="shared" ca="1" si="1538"/>
        <v>0</v>
      </c>
      <c r="O699" s="33">
        <f t="shared" ca="1" si="1538"/>
        <v>0</v>
      </c>
      <c r="P699" s="33">
        <f t="shared" ca="1" si="1538"/>
        <v>0</v>
      </c>
      <c r="Q699" s="33">
        <f t="shared" ca="1" si="1538"/>
        <v>0</v>
      </c>
      <c r="R699" s="33">
        <f t="shared" ca="1" si="1538"/>
        <v>0</v>
      </c>
      <c r="S699" s="33">
        <f t="shared" ca="1" si="1538"/>
        <v>0</v>
      </c>
      <c r="T699" s="33">
        <f t="shared" ca="1" si="1538"/>
        <v>0</v>
      </c>
      <c r="U699" s="33">
        <f t="shared" ca="1" si="1538"/>
        <v>0</v>
      </c>
      <c r="V699" s="33">
        <f t="shared" ca="1" si="1538"/>
        <v>0</v>
      </c>
      <c r="W699" s="33">
        <f t="shared" ca="1" si="1538"/>
        <v>0</v>
      </c>
      <c r="X699" s="33">
        <f t="shared" ca="1" si="1538"/>
        <v>0</v>
      </c>
      <c r="Y699" s="33">
        <f t="shared" ca="1" si="1538"/>
        <v>0</v>
      </c>
      <c r="Z699" s="33">
        <f t="shared" ca="1" si="1538"/>
        <v>0</v>
      </c>
      <c r="AA699" s="33">
        <f t="shared" ca="1" si="1538"/>
        <v>0</v>
      </c>
      <c r="AB699" s="33">
        <f t="shared" ca="1" si="1538"/>
        <v>0</v>
      </c>
      <c r="AC699" s="33">
        <f t="shared" ca="1" si="1538"/>
        <v>0</v>
      </c>
      <c r="AD699" s="33">
        <f t="shared" ca="1" si="1538"/>
        <v>0</v>
      </c>
      <c r="AE699" s="33">
        <f t="shared" ca="1" si="1538"/>
        <v>0</v>
      </c>
      <c r="AF699" s="33">
        <f t="shared" ca="1" si="1538"/>
        <v>0</v>
      </c>
      <c r="AG699" s="33">
        <f t="shared" ca="1" si="1538"/>
        <v>0</v>
      </c>
      <c r="AH699" s="33">
        <f t="shared" ca="1" si="1538"/>
        <v>0</v>
      </c>
      <c r="AI699" s="33">
        <f t="shared" ca="1" si="1538"/>
        <v>0</v>
      </c>
      <c r="AJ699" s="33">
        <f t="shared" ca="1" si="1538"/>
        <v>0</v>
      </c>
      <c r="AK699" s="33">
        <f t="shared" ca="1" si="1538"/>
        <v>0</v>
      </c>
      <c r="AL699" s="33">
        <f t="shared" ca="1" si="1538"/>
        <v>0</v>
      </c>
      <c r="AM699" s="55">
        <f t="shared" ca="1" si="1538"/>
        <v>0</v>
      </c>
      <c r="AS699" s="98" t="str">
        <f>$E699&amp;"_"&amp;$A686&amp;"_"&amp;$B686</f>
        <v>溶接1__　</v>
      </c>
      <c r="AT699" s="98" t="str">
        <f t="shared" ref="AT699" si="1539">A690</f>
        <v/>
      </c>
      <c r="AU699" s="98" t="str">
        <f>A691</f>
        <v>-</v>
      </c>
      <c r="AW699" s="148" t="str">
        <f>E699</f>
        <v>溶接1</v>
      </c>
      <c r="AX699" s="152">
        <f t="shared" ca="1" si="1535"/>
        <v>0</v>
      </c>
      <c r="AY699" s="152">
        <f t="shared" ca="1" si="1535"/>
        <v>0</v>
      </c>
      <c r="AZ699" s="152">
        <f t="shared" ca="1" si="1535"/>
        <v>0</v>
      </c>
      <c r="BA699" s="152">
        <f t="shared" ca="1" si="1535"/>
        <v>0</v>
      </c>
      <c r="BB699" s="152">
        <f t="shared" ca="1" si="1535"/>
        <v>0</v>
      </c>
      <c r="BC699" s="152">
        <f t="shared" ca="1" si="1535"/>
        <v>0</v>
      </c>
      <c r="BD699" s="152">
        <f t="shared" ca="1" si="1535"/>
        <v>0</v>
      </c>
      <c r="BE699" s="152">
        <f t="shared" ca="1" si="1535"/>
        <v>0</v>
      </c>
      <c r="BF699" s="152">
        <f t="shared" ca="1" si="1535"/>
        <v>0</v>
      </c>
      <c r="BG699" s="152">
        <f t="shared" ca="1" si="1535"/>
        <v>0</v>
      </c>
      <c r="BH699" s="152">
        <f t="shared" ca="1" si="1536"/>
        <v>0</v>
      </c>
      <c r="BI699" s="152">
        <f t="shared" ca="1" si="1536"/>
        <v>0</v>
      </c>
      <c r="BJ699" s="152">
        <f t="shared" ca="1" si="1536"/>
        <v>0</v>
      </c>
      <c r="BK699" s="152">
        <f t="shared" ca="1" si="1536"/>
        <v>0</v>
      </c>
      <c r="BL699" s="152">
        <f t="shared" ca="1" si="1536"/>
        <v>0</v>
      </c>
      <c r="BM699" s="152">
        <f t="shared" ca="1" si="1536"/>
        <v>0</v>
      </c>
      <c r="BN699" s="152">
        <f t="shared" ca="1" si="1536"/>
        <v>0</v>
      </c>
      <c r="BO699" s="152">
        <f t="shared" ca="1" si="1536"/>
        <v>0</v>
      </c>
      <c r="BP699" s="152">
        <f t="shared" ca="1" si="1536"/>
        <v>0</v>
      </c>
      <c r="BQ699" s="152">
        <f t="shared" ca="1" si="1536"/>
        <v>0</v>
      </c>
      <c r="BR699" s="152">
        <f t="shared" ca="1" si="1537"/>
        <v>0</v>
      </c>
      <c r="BS699" s="152">
        <f t="shared" ca="1" si="1537"/>
        <v>0</v>
      </c>
      <c r="BT699" s="152">
        <f t="shared" ca="1" si="1537"/>
        <v>0</v>
      </c>
      <c r="BU699" s="152">
        <f t="shared" ca="1" si="1537"/>
        <v>0</v>
      </c>
      <c r="BV699" s="152">
        <f t="shared" ca="1" si="1537"/>
        <v>0</v>
      </c>
      <c r="BW699" s="152">
        <f t="shared" ca="1" si="1537"/>
        <v>0</v>
      </c>
      <c r="BX699" s="152">
        <f t="shared" ca="1" si="1537"/>
        <v>0</v>
      </c>
      <c r="BY699" s="152">
        <f t="shared" ca="1" si="1537"/>
        <v>0</v>
      </c>
      <c r="BZ699" s="153">
        <f t="shared" ca="1" si="1537"/>
        <v>0</v>
      </c>
      <c r="CB699" s="145"/>
      <c r="CC699" s="38"/>
      <c r="CD699" s="38"/>
      <c r="CE699" s="146"/>
      <c r="CG699" s="433">
        <v>0</v>
      </c>
      <c r="CH699" s="434">
        <v>0</v>
      </c>
      <c r="CI699" s="434">
        <v>0</v>
      </c>
      <c r="CJ699" s="435">
        <v>0</v>
      </c>
    </row>
    <row r="700" spans="1:88" ht="15.5" thickBot="1" x14ac:dyDescent="0.4">
      <c r="A700" s="399">
        <f>COUNTIF(AT689:AT691,B700)</f>
        <v>0</v>
      </c>
      <c r="B700" s="309">
        <f>設定!$F$10</f>
        <v>0</v>
      </c>
      <c r="C700" s="309"/>
      <c r="D700" s="56"/>
      <c r="E700" s="2" t="str">
        <f t="shared" si="1532"/>
        <v>マルチ</v>
      </c>
      <c r="F700" s="57">
        <f t="shared" si="1532"/>
        <v>0</v>
      </c>
      <c r="G700" s="58">
        <f t="shared" si="1532"/>
        <v>0</v>
      </c>
      <c r="H700" s="56"/>
      <c r="I700" s="56"/>
      <c r="J700" s="59">
        <f t="shared" ca="1" si="1523"/>
        <v>0</v>
      </c>
      <c r="K700" s="59">
        <f t="shared" ref="K700:AM700" ca="1" si="1540">K691+K694+K697</f>
        <v>0</v>
      </c>
      <c r="L700" s="59">
        <f t="shared" ca="1" si="1540"/>
        <v>0</v>
      </c>
      <c r="M700" s="59">
        <f t="shared" ca="1" si="1540"/>
        <v>0</v>
      </c>
      <c r="N700" s="59">
        <f t="shared" ca="1" si="1540"/>
        <v>0</v>
      </c>
      <c r="O700" s="59">
        <f t="shared" ca="1" si="1540"/>
        <v>0</v>
      </c>
      <c r="P700" s="59">
        <f t="shared" ca="1" si="1540"/>
        <v>0</v>
      </c>
      <c r="Q700" s="59">
        <f t="shared" ca="1" si="1540"/>
        <v>0</v>
      </c>
      <c r="R700" s="59">
        <f t="shared" ca="1" si="1540"/>
        <v>0</v>
      </c>
      <c r="S700" s="59">
        <f t="shared" ca="1" si="1540"/>
        <v>0</v>
      </c>
      <c r="T700" s="59">
        <f t="shared" ca="1" si="1540"/>
        <v>0</v>
      </c>
      <c r="U700" s="59">
        <f t="shared" ca="1" si="1540"/>
        <v>0</v>
      </c>
      <c r="V700" s="59">
        <f t="shared" ca="1" si="1540"/>
        <v>0</v>
      </c>
      <c r="W700" s="59">
        <f t="shared" ca="1" si="1540"/>
        <v>0</v>
      </c>
      <c r="X700" s="59">
        <f t="shared" ca="1" si="1540"/>
        <v>0</v>
      </c>
      <c r="Y700" s="59">
        <f t="shared" ca="1" si="1540"/>
        <v>0</v>
      </c>
      <c r="Z700" s="59">
        <f t="shared" ca="1" si="1540"/>
        <v>0</v>
      </c>
      <c r="AA700" s="59">
        <f t="shared" ca="1" si="1540"/>
        <v>0</v>
      </c>
      <c r="AB700" s="59">
        <f t="shared" ca="1" si="1540"/>
        <v>0</v>
      </c>
      <c r="AC700" s="59">
        <f t="shared" ca="1" si="1540"/>
        <v>0</v>
      </c>
      <c r="AD700" s="59">
        <f t="shared" ca="1" si="1540"/>
        <v>0</v>
      </c>
      <c r="AE700" s="59">
        <f t="shared" ca="1" si="1540"/>
        <v>0</v>
      </c>
      <c r="AF700" s="59">
        <f t="shared" ca="1" si="1540"/>
        <v>0</v>
      </c>
      <c r="AG700" s="59">
        <f t="shared" ca="1" si="1540"/>
        <v>0</v>
      </c>
      <c r="AH700" s="59">
        <f t="shared" ca="1" si="1540"/>
        <v>0</v>
      </c>
      <c r="AI700" s="59">
        <f t="shared" ca="1" si="1540"/>
        <v>0</v>
      </c>
      <c r="AJ700" s="59">
        <f t="shared" ca="1" si="1540"/>
        <v>0</v>
      </c>
      <c r="AK700" s="59">
        <f t="shared" ca="1" si="1540"/>
        <v>0</v>
      </c>
      <c r="AL700" s="59">
        <f t="shared" ca="1" si="1540"/>
        <v>0</v>
      </c>
      <c r="AM700" s="60">
        <f t="shared" ca="1" si="1540"/>
        <v>0</v>
      </c>
      <c r="AS700" s="99" t="str">
        <f>$E700&amp;"_"&amp;$A686&amp;"_"&amp;$B686</f>
        <v>マルチ__　</v>
      </c>
      <c r="AT700" s="99" t="str">
        <f t="shared" ref="AT700" si="1541">A690</f>
        <v/>
      </c>
      <c r="AU700" s="99" t="str">
        <f>A691</f>
        <v>-</v>
      </c>
      <c r="AW700" s="149" t="str">
        <f>E700</f>
        <v>マルチ</v>
      </c>
      <c r="AX700" s="154">
        <f t="shared" ca="1" si="1535"/>
        <v>0</v>
      </c>
      <c r="AY700" s="154">
        <f t="shared" ca="1" si="1535"/>
        <v>0</v>
      </c>
      <c r="AZ700" s="154">
        <f t="shared" ca="1" si="1535"/>
        <v>0</v>
      </c>
      <c r="BA700" s="154">
        <f t="shared" ca="1" si="1535"/>
        <v>0</v>
      </c>
      <c r="BB700" s="154">
        <f t="shared" ca="1" si="1535"/>
        <v>0</v>
      </c>
      <c r="BC700" s="154">
        <f t="shared" ca="1" si="1535"/>
        <v>0</v>
      </c>
      <c r="BD700" s="154">
        <f t="shared" ca="1" si="1535"/>
        <v>0</v>
      </c>
      <c r="BE700" s="154">
        <f t="shared" ca="1" si="1535"/>
        <v>0</v>
      </c>
      <c r="BF700" s="154">
        <f t="shared" ca="1" si="1535"/>
        <v>0</v>
      </c>
      <c r="BG700" s="154">
        <f t="shared" ca="1" si="1535"/>
        <v>0</v>
      </c>
      <c r="BH700" s="154">
        <f t="shared" ca="1" si="1536"/>
        <v>0</v>
      </c>
      <c r="BI700" s="154">
        <f t="shared" ca="1" si="1536"/>
        <v>0</v>
      </c>
      <c r="BJ700" s="154">
        <f t="shared" ca="1" si="1536"/>
        <v>0</v>
      </c>
      <c r="BK700" s="154">
        <f t="shared" ca="1" si="1536"/>
        <v>0</v>
      </c>
      <c r="BL700" s="154">
        <f t="shared" ca="1" si="1536"/>
        <v>0</v>
      </c>
      <c r="BM700" s="154">
        <f t="shared" ca="1" si="1536"/>
        <v>0</v>
      </c>
      <c r="BN700" s="154">
        <f t="shared" ca="1" si="1536"/>
        <v>0</v>
      </c>
      <c r="BO700" s="154">
        <f t="shared" ca="1" si="1536"/>
        <v>0</v>
      </c>
      <c r="BP700" s="154">
        <f t="shared" ca="1" si="1536"/>
        <v>0</v>
      </c>
      <c r="BQ700" s="154">
        <f t="shared" ca="1" si="1536"/>
        <v>0</v>
      </c>
      <c r="BR700" s="154">
        <f t="shared" ca="1" si="1537"/>
        <v>0</v>
      </c>
      <c r="BS700" s="154">
        <f t="shared" ca="1" si="1537"/>
        <v>0</v>
      </c>
      <c r="BT700" s="154">
        <f t="shared" ca="1" si="1537"/>
        <v>0</v>
      </c>
      <c r="BU700" s="154">
        <f t="shared" ca="1" si="1537"/>
        <v>0</v>
      </c>
      <c r="BV700" s="154">
        <f t="shared" ca="1" si="1537"/>
        <v>0</v>
      </c>
      <c r="BW700" s="154">
        <f t="shared" ca="1" si="1537"/>
        <v>0</v>
      </c>
      <c r="BX700" s="154">
        <f t="shared" ca="1" si="1537"/>
        <v>0</v>
      </c>
      <c r="BY700" s="154">
        <f t="shared" ca="1" si="1537"/>
        <v>0</v>
      </c>
      <c r="BZ700" s="155">
        <f t="shared" ca="1" si="1537"/>
        <v>0</v>
      </c>
      <c r="CB700" s="422"/>
      <c r="CC700" s="423"/>
      <c r="CD700" s="423"/>
      <c r="CE700" s="424"/>
      <c r="CG700" s="436">
        <v>0</v>
      </c>
      <c r="CH700" s="437">
        <v>0</v>
      </c>
      <c r="CI700" s="437">
        <v>0</v>
      </c>
      <c r="CJ700" s="438">
        <v>0</v>
      </c>
    </row>
    <row r="701" spans="1:88" x14ac:dyDescent="0.35">
      <c r="A701" s="46"/>
      <c r="B701" s="47" t="s">
        <v>2067</v>
      </c>
      <c r="C701" s="101"/>
      <c r="D701" s="128"/>
      <c r="E701" s="129"/>
      <c r="F701" s="129" t="s">
        <v>2130</v>
      </c>
      <c r="G701" s="130" t="str">
        <f>IF($B701="CKD","CKD",_xlfn.XLOOKUP($A701,AF所要量!$AF$4:$AF$1001,AF所要量!$AG$4:$AG$1001,"",,))</f>
        <v/>
      </c>
      <c r="H701" s="131"/>
      <c r="I701" s="132">
        <f>SUM(K701:N701)</f>
        <v>0</v>
      </c>
      <c r="J701" s="132">
        <f>SUM(O701:AM701)</f>
        <v>0</v>
      </c>
      <c r="K701" s="439">
        <f>CB701</f>
        <v>0</v>
      </c>
      <c r="L701" s="439">
        <f t="shared" ref="L701:L702" si="1542">CC701</f>
        <v>0</v>
      </c>
      <c r="M701" s="439">
        <f t="shared" ref="M701:M702" si="1543">CD701</f>
        <v>0</v>
      </c>
      <c r="N701" s="439">
        <f t="shared" ref="N701:N702" si="1544">CE701</f>
        <v>0</v>
      </c>
      <c r="O701" s="132">
        <f>SUMIF(AF所要量!$AK$4:$AK$1001,$AS701,AF所要量!E$4:E$1001)</f>
        <v>0</v>
      </c>
      <c r="P701" s="132">
        <f>SUMIF(AF所要量!$AK$4:$AK$1001,$AS701,AF所要量!F$4:F$1001)</f>
        <v>0</v>
      </c>
      <c r="Q701" s="132">
        <f>SUMIF(AF所要量!$AK$4:$AK$1001,$AS701,AF所要量!G$4:G$1001)</f>
        <v>0</v>
      </c>
      <c r="R701" s="132">
        <f>SUMIF(AF所要量!$AK$4:$AK$1001,$AS701,AF所要量!H$4:H$1001)</f>
        <v>0</v>
      </c>
      <c r="S701" s="132">
        <f>SUMIF(AF所要量!$AK$4:$AK$1001,$AS701,AF所要量!I$4:I$1001)</f>
        <v>0</v>
      </c>
      <c r="T701" s="132">
        <f>SUMIF(AF所要量!$AK$4:$AK$1001,$AS701,AF所要量!J$4:J$1001)</f>
        <v>0</v>
      </c>
      <c r="U701" s="132">
        <f>SUMIF(AF所要量!$AK$4:$AK$1001,$AS701,AF所要量!K$4:K$1001)</f>
        <v>0</v>
      </c>
      <c r="V701" s="132">
        <f>SUMIF(AF所要量!$AK$4:$AK$1001,$AS701,AF所要量!L$4:L$1001)</f>
        <v>0</v>
      </c>
      <c r="W701" s="132">
        <f>SUMIF(AF所要量!$AK$4:$AK$1001,$AS701,AF所要量!M$4:M$1001)</f>
        <v>0</v>
      </c>
      <c r="X701" s="132">
        <f>SUMIF(AF所要量!$AK$4:$AK$1001,$AS701,AF所要量!N$4:N$1001)</f>
        <v>0</v>
      </c>
      <c r="Y701" s="132">
        <f>SUMIF(AF所要量!$AK$4:$AK$1001,$AS701,AF所要量!O$4:O$1001)</f>
        <v>0</v>
      </c>
      <c r="Z701" s="132">
        <f>SUMIF(AF所要量!$AK$4:$AK$1001,$AS701,AF所要量!P$4:P$1001)</f>
        <v>0</v>
      </c>
      <c r="AA701" s="132">
        <f>SUMIF(AF所要量!$AK$4:$AK$1001,$AS701,AF所要量!Q$4:Q$1001)</f>
        <v>0</v>
      </c>
      <c r="AB701" s="132">
        <f>SUMIF(AF所要量!$AK$4:$AK$1001,$AS701,AF所要量!R$4:R$1001)</f>
        <v>0</v>
      </c>
      <c r="AC701" s="132">
        <f>SUMIF(AF所要量!$AK$4:$AK$1001,$AS701,AF所要量!S$4:S$1001)</f>
        <v>0</v>
      </c>
      <c r="AD701" s="132">
        <f>SUMIF(AF所要量!$AK$4:$AK$1001,$AS701,AF所要量!T$4:T$1001)</f>
        <v>0</v>
      </c>
      <c r="AE701" s="132">
        <f>SUMIF(AF所要量!$AK$4:$AK$1001,$AS701,AF所要量!U$4:U$1001)</f>
        <v>0</v>
      </c>
      <c r="AF701" s="132">
        <f>SUMIF(AF所要量!$AK$4:$AK$1001,$AS701,AF所要量!V$4:V$1001)</f>
        <v>0</v>
      </c>
      <c r="AG701" s="132">
        <f>SUMIF(AF所要量!$AK$4:$AK$1001,$AS701,AF所要量!W$4:W$1001)</f>
        <v>0</v>
      </c>
      <c r="AH701" s="132">
        <f>SUMIF(AF所要量!$AK$4:$AK$1001,$AS701,AF所要量!X$4:X$1001)</f>
        <v>0</v>
      </c>
      <c r="AI701" s="132">
        <f>SUMIF(AF所要量!$AK$4:$AK$1001,$AS701,AF所要量!Y$4:Y$1001)</f>
        <v>0</v>
      </c>
      <c r="AJ701" s="132">
        <f>SUMIF(AF所要量!$AK$4:$AK$1001,$AS701,AF所要量!Z$4:Z$1001)</f>
        <v>0</v>
      </c>
      <c r="AK701" s="132">
        <f>SUMIF(AF所要量!$AK$4:$AK$1001,$AS701,AF所要量!AA$4:AA$1001)</f>
        <v>0</v>
      </c>
      <c r="AL701" s="132">
        <f>SUMIF(AF所要量!$AK$4:$AK$1001,$AS701,AF所要量!AB$4:AB$1001)</f>
        <v>0</v>
      </c>
      <c r="AM701" s="133">
        <f>SUMIF(AF所要量!$AK$4:$AK$1001,$AS701,AF所要量!AC$4:AC$1001)</f>
        <v>0</v>
      </c>
      <c r="AS701" s="2" t="str">
        <f>$A701&amp;"_"&amp;$B701</f>
        <v>_　</v>
      </c>
      <c r="AT701" s="96"/>
      <c r="AU701" s="63"/>
      <c r="AW701" s="142"/>
      <c r="AX701" s="143"/>
      <c r="AY701" s="143"/>
      <c r="AZ701" s="143"/>
      <c r="BA701" s="143"/>
      <c r="BB701" s="143"/>
      <c r="BC701" s="143"/>
      <c r="BD701" s="143"/>
      <c r="BE701" s="143"/>
      <c r="BF701" s="143"/>
      <c r="BG701" s="143"/>
      <c r="BH701" s="143"/>
      <c r="BI701" s="143"/>
      <c r="BJ701" s="143"/>
      <c r="BK701" s="143"/>
      <c r="BL701" s="143"/>
      <c r="BM701" s="143"/>
      <c r="BN701" s="143"/>
      <c r="BO701" s="143"/>
      <c r="BP701" s="143"/>
      <c r="BQ701" s="143"/>
      <c r="BR701" s="143"/>
      <c r="BS701" s="143"/>
      <c r="BT701" s="143"/>
      <c r="BU701" s="143"/>
      <c r="BV701" s="143"/>
      <c r="BW701" s="143"/>
      <c r="BX701" s="143"/>
      <c r="BY701" s="143"/>
      <c r="BZ701" s="144"/>
      <c r="CB701" s="425">
        <f t="shared" ref="CB701:CB702" si="1545">CG701</f>
        <v>0</v>
      </c>
      <c r="CC701" s="271">
        <f t="shared" ref="CC701:CC702" si="1546">CH701</f>
        <v>0</v>
      </c>
      <c r="CD701" s="271">
        <f t="shared" ref="CD701:CD702" si="1547">CI701</f>
        <v>0</v>
      </c>
      <c r="CE701" s="272">
        <f t="shared" ref="CE701:CE702" si="1548">CJ701</f>
        <v>0</v>
      </c>
      <c r="CG701" s="418">
        <v>0</v>
      </c>
      <c r="CH701" s="416">
        <v>0</v>
      </c>
      <c r="CI701" s="416">
        <v>0</v>
      </c>
      <c r="CJ701" s="419">
        <v>0</v>
      </c>
    </row>
    <row r="702" spans="1:88" x14ac:dyDescent="0.35">
      <c r="A702" s="119"/>
      <c r="B702" s="6"/>
      <c r="C702" s="120"/>
      <c r="D702" s="134"/>
      <c r="E702" s="135"/>
      <c r="F702" s="135"/>
      <c r="G702" s="136" t="str">
        <f>IF(B701="CKD","","SP")</f>
        <v>SP</v>
      </c>
      <c r="H702" s="137"/>
      <c r="I702" s="138">
        <f>SUM(K702:N702)</f>
        <v>0</v>
      </c>
      <c r="J702" s="138">
        <f>SUM(O702:AM702)</f>
        <v>0</v>
      </c>
      <c r="K702" s="440">
        <f t="shared" ref="K702" si="1549">CB702</f>
        <v>0</v>
      </c>
      <c r="L702" s="440">
        <f t="shared" si="1542"/>
        <v>0</v>
      </c>
      <c r="M702" s="440">
        <f t="shared" si="1543"/>
        <v>0</v>
      </c>
      <c r="N702" s="440">
        <f t="shared" si="1544"/>
        <v>0</v>
      </c>
      <c r="O702" s="138">
        <f>SUMIF(SP所要量!$AU$4:$AU$1001,$AS702,SP所要量!O$4:O$1001)</f>
        <v>0</v>
      </c>
      <c r="P702" s="138">
        <f>SUMIF(SP所要量!$AU$4:$AU$1001,$AS702,SP所要量!P$4:P$1001)</f>
        <v>0</v>
      </c>
      <c r="Q702" s="138">
        <f>SUMIF(SP所要量!$AU$4:$AU$1001,$AS702,SP所要量!Q$4:Q$1001)</f>
        <v>0</v>
      </c>
      <c r="R702" s="138">
        <f>SUMIF(SP所要量!$AU$4:$AU$1001,$AS702,SP所要量!R$4:R$1001)</f>
        <v>0</v>
      </c>
      <c r="S702" s="138">
        <f>SUMIF(SP所要量!$AU$4:$AU$1001,$AS702,SP所要量!S$4:S$1001)</f>
        <v>0</v>
      </c>
      <c r="T702" s="138">
        <f>SUMIF(SP所要量!$AU$4:$AU$1001,$AS702,SP所要量!T$4:T$1001)</f>
        <v>0</v>
      </c>
      <c r="U702" s="138">
        <f>SUMIF(SP所要量!$AU$4:$AU$1001,$AS702,SP所要量!U$4:U$1001)</f>
        <v>0</v>
      </c>
      <c r="V702" s="138">
        <f>SUMIF(SP所要量!$AU$4:$AU$1001,$AS702,SP所要量!V$4:V$1001)</f>
        <v>0</v>
      </c>
      <c r="W702" s="138">
        <f>SUMIF(SP所要量!$AU$4:$AU$1001,$AS702,SP所要量!W$4:W$1001)</f>
        <v>0</v>
      </c>
      <c r="X702" s="138">
        <f>SUMIF(SP所要量!$AU$4:$AU$1001,$AS702,SP所要量!X$4:X$1001)</f>
        <v>0</v>
      </c>
      <c r="Y702" s="138">
        <f>SUMIF(SP所要量!$AU$4:$AU$1001,$AS702,SP所要量!Y$4:Y$1001)</f>
        <v>0</v>
      </c>
      <c r="Z702" s="138">
        <f>SUMIF(SP所要量!$AU$4:$AU$1001,$AS702,SP所要量!Z$4:Z$1001)</f>
        <v>0</v>
      </c>
      <c r="AA702" s="138">
        <f>SUMIF(SP所要量!$AU$4:$AU$1001,$AS702,SP所要量!AA$4:AA$1001)</f>
        <v>0</v>
      </c>
      <c r="AB702" s="138">
        <f>SUMIF(SP所要量!$AU$4:$AU$1001,$AS702,SP所要量!AB$4:AB$1001)</f>
        <v>0</v>
      </c>
      <c r="AC702" s="138">
        <f>SUMIF(SP所要量!$AU$4:$AU$1001,$AS702,SP所要量!AC$4:AC$1001)</f>
        <v>0</v>
      </c>
      <c r="AD702" s="138">
        <f>SUMIF(SP所要量!$AU$4:$AU$1001,$AS702,SP所要量!AD$4:AD$1001)</f>
        <v>0</v>
      </c>
      <c r="AE702" s="138">
        <f>SUMIF(SP所要量!$AU$4:$AU$1001,$AS702,SP所要量!AE$4:AE$1001)</f>
        <v>0</v>
      </c>
      <c r="AF702" s="138">
        <f>SUMIF(SP所要量!$AU$4:$AU$1001,$AS702,SP所要量!AF$4:AF$1001)</f>
        <v>0</v>
      </c>
      <c r="AG702" s="138">
        <f>SUMIF(SP所要量!$AU$4:$AU$1001,$AS702,SP所要量!AG$4:AG$1001)</f>
        <v>0</v>
      </c>
      <c r="AH702" s="138">
        <f>SUMIF(SP所要量!$AU$4:$AU$1001,$AS702,SP所要量!AH$4:AH$1001)</f>
        <v>0</v>
      </c>
      <c r="AI702" s="138">
        <f>SUMIF(SP所要量!$AU$4:$AU$1001,$AS702,SP所要量!AI$4:AI$1001)</f>
        <v>0</v>
      </c>
      <c r="AJ702" s="138">
        <f>SUMIF(SP所要量!$AU$4:$AU$1001,$AS702,SP所要量!AJ$4:AJ$1001)</f>
        <v>0</v>
      </c>
      <c r="AK702" s="138">
        <f>SUMIF(SP所要量!$AU$4:$AU$1001,$AS702,SP所要量!AK$4:AK$1001)</f>
        <v>0</v>
      </c>
      <c r="AL702" s="138">
        <f>SUMIF(SP所要量!$AU$4:$AU$1001,$AS702,SP所要量!AL$4:AL$1001)</f>
        <v>0</v>
      </c>
      <c r="AM702" s="139">
        <f>SUMIF(SP所要量!$AU$4:$AU$1001,$AS702,SP所要量!AM$4:AM$1001)</f>
        <v>0</v>
      </c>
      <c r="AS702" s="2" t="str">
        <f>IF($B701="CKD",0,$A701&amp;"_"&amp;"SP")</f>
        <v>_SP</v>
      </c>
      <c r="AT702" s="38"/>
      <c r="AU702" s="62"/>
      <c r="AW702" s="145"/>
      <c r="AX702" s="38"/>
      <c r="AY702" s="38"/>
      <c r="AZ702" s="38"/>
      <c r="BA702" s="38"/>
      <c r="BB702" s="38"/>
      <c r="BC702" s="38"/>
      <c r="BD702" s="38"/>
      <c r="BE702" s="38"/>
      <c r="BF702" s="38"/>
      <c r="BG702" s="38"/>
      <c r="BH702" s="38"/>
      <c r="BI702" s="38"/>
      <c r="BJ702" s="38"/>
      <c r="BK702" s="38"/>
      <c r="BL702" s="38"/>
      <c r="BM702" s="38"/>
      <c r="BN702" s="38"/>
      <c r="BO702" s="38"/>
      <c r="BP702" s="38"/>
      <c r="BQ702" s="38"/>
      <c r="BR702" s="38"/>
      <c r="BS702" s="38"/>
      <c r="BT702" s="38"/>
      <c r="BU702" s="38"/>
      <c r="BV702" s="38"/>
      <c r="BW702" s="38"/>
      <c r="BX702" s="38"/>
      <c r="BY702" s="38"/>
      <c r="BZ702" s="146"/>
      <c r="CB702" s="426">
        <f t="shared" si="1545"/>
        <v>0</v>
      </c>
      <c r="CC702" s="273">
        <f t="shared" si="1546"/>
        <v>0</v>
      </c>
      <c r="CD702" s="273">
        <f t="shared" si="1547"/>
        <v>0</v>
      </c>
      <c r="CE702" s="274">
        <f t="shared" si="1548"/>
        <v>0</v>
      </c>
      <c r="CG702" s="420">
        <v>0</v>
      </c>
      <c r="CH702" s="417">
        <v>0</v>
      </c>
      <c r="CI702" s="417">
        <v>0</v>
      </c>
      <c r="CJ702" s="421">
        <v>0</v>
      </c>
    </row>
    <row r="703" spans="1:88" x14ac:dyDescent="0.35">
      <c r="A703" s="119"/>
      <c r="B703" s="6"/>
      <c r="C703" s="120"/>
      <c r="D703" s="121"/>
      <c r="E703" s="115"/>
      <c r="F703" s="115"/>
      <c r="G703" s="116" t="s">
        <v>2131</v>
      </c>
      <c r="H703" s="117"/>
      <c r="I703" s="113">
        <f>SUM(K703:N703)</f>
        <v>0</v>
      </c>
      <c r="J703" s="126">
        <f>SUM(O703:AM703)</f>
        <v>0</v>
      </c>
      <c r="K703" s="113">
        <f>SUM(K701:K702)</f>
        <v>0</v>
      </c>
      <c r="L703" s="113">
        <f t="shared" ref="L703:AM703" si="1550">SUM(L701:L702)</f>
        <v>0</v>
      </c>
      <c r="M703" s="113">
        <f t="shared" si="1550"/>
        <v>0</v>
      </c>
      <c r="N703" s="113">
        <f t="shared" si="1550"/>
        <v>0</v>
      </c>
      <c r="O703" s="122">
        <f t="shared" si="1550"/>
        <v>0</v>
      </c>
      <c r="P703" s="113">
        <f t="shared" si="1550"/>
        <v>0</v>
      </c>
      <c r="Q703" s="113">
        <f t="shared" si="1550"/>
        <v>0</v>
      </c>
      <c r="R703" s="113">
        <f t="shared" si="1550"/>
        <v>0</v>
      </c>
      <c r="S703" s="113">
        <f t="shared" si="1550"/>
        <v>0</v>
      </c>
      <c r="T703" s="113">
        <f t="shared" si="1550"/>
        <v>0</v>
      </c>
      <c r="U703" s="113">
        <f t="shared" si="1550"/>
        <v>0</v>
      </c>
      <c r="V703" s="113">
        <f t="shared" si="1550"/>
        <v>0</v>
      </c>
      <c r="W703" s="113">
        <f t="shared" si="1550"/>
        <v>0</v>
      </c>
      <c r="X703" s="113">
        <f t="shared" si="1550"/>
        <v>0</v>
      </c>
      <c r="Y703" s="113">
        <f t="shared" si="1550"/>
        <v>0</v>
      </c>
      <c r="Z703" s="113">
        <f t="shared" si="1550"/>
        <v>0</v>
      </c>
      <c r="AA703" s="113">
        <f t="shared" si="1550"/>
        <v>0</v>
      </c>
      <c r="AB703" s="113">
        <f t="shared" si="1550"/>
        <v>0</v>
      </c>
      <c r="AC703" s="113">
        <f t="shared" si="1550"/>
        <v>0</v>
      </c>
      <c r="AD703" s="113">
        <f t="shared" si="1550"/>
        <v>0</v>
      </c>
      <c r="AE703" s="113">
        <f t="shared" si="1550"/>
        <v>0</v>
      </c>
      <c r="AF703" s="113">
        <f t="shared" si="1550"/>
        <v>0</v>
      </c>
      <c r="AG703" s="113">
        <f t="shared" si="1550"/>
        <v>0</v>
      </c>
      <c r="AH703" s="113">
        <f t="shared" si="1550"/>
        <v>0</v>
      </c>
      <c r="AI703" s="113">
        <f t="shared" si="1550"/>
        <v>0</v>
      </c>
      <c r="AJ703" s="113">
        <f t="shared" si="1550"/>
        <v>0</v>
      </c>
      <c r="AK703" s="113">
        <f t="shared" si="1550"/>
        <v>0</v>
      </c>
      <c r="AL703" s="113">
        <f t="shared" si="1550"/>
        <v>0</v>
      </c>
      <c r="AM703" s="118">
        <f t="shared" si="1550"/>
        <v>0</v>
      </c>
      <c r="AS703" s="61"/>
      <c r="AT703" s="38"/>
      <c r="AU703" s="62"/>
      <c r="AW703" s="145"/>
      <c r="AX703" s="38"/>
      <c r="AY703" s="38"/>
      <c r="AZ703" s="38"/>
      <c r="BA703" s="38"/>
      <c r="BB703" s="38"/>
      <c r="BC703" s="38"/>
      <c r="BD703" s="38"/>
      <c r="BE703" s="38"/>
      <c r="BF703" s="38"/>
      <c r="BG703" s="38"/>
      <c r="BH703" s="38"/>
      <c r="BI703" s="38"/>
      <c r="BJ703" s="38"/>
      <c r="BK703" s="38"/>
      <c r="BL703" s="38"/>
      <c r="BM703" s="38"/>
      <c r="BN703" s="38"/>
      <c r="BO703" s="38"/>
      <c r="BP703" s="38"/>
      <c r="BQ703" s="38"/>
      <c r="BR703" s="38"/>
      <c r="BS703" s="38"/>
      <c r="BT703" s="38"/>
      <c r="BU703" s="38"/>
      <c r="BV703" s="38"/>
      <c r="BW703" s="38"/>
      <c r="BX703" s="38"/>
      <c r="BY703" s="38"/>
      <c r="BZ703" s="146"/>
      <c r="CB703" s="145"/>
      <c r="CC703" s="38"/>
      <c r="CD703" s="38"/>
      <c r="CE703" s="146"/>
      <c r="CG703" s="433">
        <v>0</v>
      </c>
      <c r="CH703" s="434">
        <v>0</v>
      </c>
      <c r="CI703" s="434">
        <v>0</v>
      </c>
      <c r="CJ703" s="435">
        <v>0</v>
      </c>
    </row>
    <row r="704" spans="1:88" x14ac:dyDescent="0.35">
      <c r="A704" s="48" t="s">
        <v>2088</v>
      </c>
      <c r="B704" s="6"/>
      <c r="C704" s="6"/>
      <c r="D704" s="22" t="s">
        <v>2058</v>
      </c>
      <c r="E704" s="304" t="s">
        <v>20</v>
      </c>
      <c r="F704" s="42"/>
      <c r="G704" s="25"/>
      <c r="H704" s="21"/>
      <c r="I704" s="26"/>
      <c r="J704" s="24">
        <f t="shared" ref="J704:J706" ca="1" si="1551">SUM(K704:AM704)</f>
        <v>0</v>
      </c>
      <c r="K704" s="24">
        <f ca="1">IF(AND($H704="優先L",$I704&gt;0),OFFSET(K703,0,$I704),0)</f>
        <v>0</v>
      </c>
      <c r="L704" s="24">
        <f t="shared" ref="L704:AM704" ca="1" si="1552">IF(AND($H704="優先L",$I704&gt;0),OFFSET(L703,0,$I704),0)</f>
        <v>0</v>
      </c>
      <c r="M704" s="24">
        <f t="shared" ca="1" si="1552"/>
        <v>0</v>
      </c>
      <c r="N704" s="24">
        <f t="shared" ca="1" si="1552"/>
        <v>0</v>
      </c>
      <c r="O704" s="24">
        <f t="shared" ca="1" si="1552"/>
        <v>0</v>
      </c>
      <c r="P704" s="24">
        <f t="shared" ca="1" si="1552"/>
        <v>0</v>
      </c>
      <c r="Q704" s="24">
        <f t="shared" ca="1" si="1552"/>
        <v>0</v>
      </c>
      <c r="R704" s="24">
        <f t="shared" ca="1" si="1552"/>
        <v>0</v>
      </c>
      <c r="S704" s="24">
        <f t="shared" ca="1" si="1552"/>
        <v>0</v>
      </c>
      <c r="T704" s="24">
        <f t="shared" ca="1" si="1552"/>
        <v>0</v>
      </c>
      <c r="U704" s="24">
        <f t="shared" ca="1" si="1552"/>
        <v>0</v>
      </c>
      <c r="V704" s="24">
        <f t="shared" ca="1" si="1552"/>
        <v>0</v>
      </c>
      <c r="W704" s="24">
        <f t="shared" ca="1" si="1552"/>
        <v>0</v>
      </c>
      <c r="X704" s="24">
        <f t="shared" ca="1" si="1552"/>
        <v>0</v>
      </c>
      <c r="Y704" s="24">
        <f t="shared" ca="1" si="1552"/>
        <v>0</v>
      </c>
      <c r="Z704" s="24">
        <f t="shared" ca="1" si="1552"/>
        <v>0</v>
      </c>
      <c r="AA704" s="24">
        <f t="shared" ca="1" si="1552"/>
        <v>0</v>
      </c>
      <c r="AB704" s="24">
        <f t="shared" ca="1" si="1552"/>
        <v>0</v>
      </c>
      <c r="AC704" s="24">
        <f t="shared" ca="1" si="1552"/>
        <v>0</v>
      </c>
      <c r="AD704" s="24">
        <f t="shared" ca="1" si="1552"/>
        <v>0</v>
      </c>
      <c r="AE704" s="24">
        <f t="shared" ca="1" si="1552"/>
        <v>0</v>
      </c>
      <c r="AF704" s="24">
        <f t="shared" ca="1" si="1552"/>
        <v>0</v>
      </c>
      <c r="AG704" s="24">
        <f t="shared" ca="1" si="1552"/>
        <v>0</v>
      </c>
      <c r="AH704" s="24">
        <f t="shared" ca="1" si="1552"/>
        <v>0</v>
      </c>
      <c r="AI704" s="24">
        <f t="shared" ca="1" si="1552"/>
        <v>0</v>
      </c>
      <c r="AJ704" s="24">
        <f t="shared" ca="1" si="1552"/>
        <v>0</v>
      </c>
      <c r="AK704" s="24">
        <f t="shared" ca="1" si="1552"/>
        <v>0</v>
      </c>
      <c r="AL704" s="24">
        <f t="shared" ca="1" si="1552"/>
        <v>0</v>
      </c>
      <c r="AM704" s="49">
        <f t="shared" ca="1" si="1552"/>
        <v>0</v>
      </c>
      <c r="AS704" s="61"/>
      <c r="AT704" s="5" t="str">
        <f t="shared" ref="AT704" si="1553">IF(G704&gt;0,E704,"")</f>
        <v/>
      </c>
      <c r="AU704" s="62"/>
      <c r="AW704" s="145"/>
      <c r="AX704" s="38"/>
      <c r="AY704" s="38"/>
      <c r="AZ704" s="38"/>
      <c r="BA704" s="38"/>
      <c r="BB704" s="38"/>
      <c r="BC704" s="38"/>
      <c r="BD704" s="38"/>
      <c r="BE704" s="38"/>
      <c r="BF704" s="38"/>
      <c r="BG704" s="38"/>
      <c r="BH704" s="38"/>
      <c r="BI704" s="38"/>
      <c r="BJ704" s="38"/>
      <c r="BK704" s="38"/>
      <c r="BL704" s="38"/>
      <c r="BM704" s="38"/>
      <c r="BN704" s="38"/>
      <c r="BO704" s="38"/>
      <c r="BP704" s="38"/>
      <c r="BQ704" s="38"/>
      <c r="BR704" s="38"/>
      <c r="BS704" s="38"/>
      <c r="BT704" s="38"/>
      <c r="BU704" s="38"/>
      <c r="BV704" s="38"/>
      <c r="BW704" s="38"/>
      <c r="BX704" s="38"/>
      <c r="BY704" s="38"/>
      <c r="BZ704" s="146"/>
      <c r="CB704" s="145"/>
      <c r="CC704" s="38"/>
      <c r="CD704" s="38"/>
      <c r="CE704" s="146"/>
      <c r="CG704" s="433">
        <v>0</v>
      </c>
      <c r="CH704" s="434">
        <v>0</v>
      </c>
      <c r="CI704" s="434">
        <v>0</v>
      </c>
      <c r="CJ704" s="435">
        <v>0</v>
      </c>
    </row>
    <row r="705" spans="1:88" x14ac:dyDescent="0.35">
      <c r="A705" s="50" t="str">
        <f>MID(A701,1,5)</f>
        <v/>
      </c>
      <c r="B705" s="6"/>
      <c r="C705" s="6"/>
      <c r="D705" s="6"/>
      <c r="E705" s="304" t="s">
        <v>78</v>
      </c>
      <c r="F705" s="42"/>
      <c r="G705" s="25"/>
      <c r="H705" s="21"/>
      <c r="I705" s="26"/>
      <c r="J705" s="24">
        <f t="shared" ca="1" si="1551"/>
        <v>0</v>
      </c>
      <c r="K705" s="24">
        <f ca="1">IF(AND($H705="優先L",$I705&gt;0),OFFSET(K703,0,$I705),0)</f>
        <v>0</v>
      </c>
      <c r="L705" s="24">
        <f t="shared" ref="L705:AM705" ca="1" si="1554">IF(AND($H705="優先L",$I705&gt;0),OFFSET(L703,0,$I705),0)</f>
        <v>0</v>
      </c>
      <c r="M705" s="24">
        <f t="shared" ca="1" si="1554"/>
        <v>0</v>
      </c>
      <c r="N705" s="24">
        <f t="shared" ca="1" si="1554"/>
        <v>0</v>
      </c>
      <c r="O705" s="24">
        <f t="shared" ca="1" si="1554"/>
        <v>0</v>
      </c>
      <c r="P705" s="24">
        <f t="shared" ca="1" si="1554"/>
        <v>0</v>
      </c>
      <c r="Q705" s="24">
        <f t="shared" ca="1" si="1554"/>
        <v>0</v>
      </c>
      <c r="R705" s="24">
        <f t="shared" ca="1" si="1554"/>
        <v>0</v>
      </c>
      <c r="S705" s="24">
        <f t="shared" ca="1" si="1554"/>
        <v>0</v>
      </c>
      <c r="T705" s="24">
        <f t="shared" ca="1" si="1554"/>
        <v>0</v>
      </c>
      <c r="U705" s="24">
        <f t="shared" ca="1" si="1554"/>
        <v>0</v>
      </c>
      <c r="V705" s="24">
        <f t="shared" ca="1" si="1554"/>
        <v>0</v>
      </c>
      <c r="W705" s="24">
        <f t="shared" ca="1" si="1554"/>
        <v>0</v>
      </c>
      <c r="X705" s="24">
        <f t="shared" ca="1" si="1554"/>
        <v>0</v>
      </c>
      <c r="Y705" s="24">
        <f t="shared" ca="1" si="1554"/>
        <v>0</v>
      </c>
      <c r="Z705" s="24">
        <f t="shared" ca="1" si="1554"/>
        <v>0</v>
      </c>
      <c r="AA705" s="24">
        <f t="shared" ca="1" si="1554"/>
        <v>0</v>
      </c>
      <c r="AB705" s="24">
        <f t="shared" ca="1" si="1554"/>
        <v>0</v>
      </c>
      <c r="AC705" s="24">
        <f t="shared" ca="1" si="1554"/>
        <v>0</v>
      </c>
      <c r="AD705" s="24">
        <f t="shared" ca="1" si="1554"/>
        <v>0</v>
      </c>
      <c r="AE705" s="24">
        <f t="shared" ca="1" si="1554"/>
        <v>0</v>
      </c>
      <c r="AF705" s="24">
        <f t="shared" ca="1" si="1554"/>
        <v>0</v>
      </c>
      <c r="AG705" s="24">
        <f t="shared" ca="1" si="1554"/>
        <v>0</v>
      </c>
      <c r="AH705" s="24">
        <f t="shared" ca="1" si="1554"/>
        <v>0</v>
      </c>
      <c r="AI705" s="24">
        <f t="shared" ca="1" si="1554"/>
        <v>0</v>
      </c>
      <c r="AJ705" s="24">
        <f t="shared" ca="1" si="1554"/>
        <v>0</v>
      </c>
      <c r="AK705" s="24">
        <f t="shared" ca="1" si="1554"/>
        <v>0</v>
      </c>
      <c r="AL705" s="24">
        <f t="shared" ca="1" si="1554"/>
        <v>0</v>
      </c>
      <c r="AM705" s="49">
        <f t="shared" ca="1" si="1554"/>
        <v>0</v>
      </c>
      <c r="AS705" s="61"/>
      <c r="AT705" s="6" t="str">
        <f t="shared" si="1421"/>
        <v/>
      </c>
      <c r="AU705" s="62"/>
      <c r="AW705" s="145"/>
      <c r="AX705" s="38"/>
      <c r="AY705" s="38"/>
      <c r="AZ705" s="38"/>
      <c r="BA705" s="38"/>
      <c r="BB705" s="38"/>
      <c r="BC705" s="38"/>
      <c r="BD705" s="38"/>
      <c r="BE705" s="38"/>
      <c r="BF705" s="38"/>
      <c r="BG705" s="38"/>
      <c r="BH705" s="38"/>
      <c r="BI705" s="38"/>
      <c r="BJ705" s="38"/>
      <c r="BK705" s="38"/>
      <c r="BL705" s="38"/>
      <c r="BM705" s="38"/>
      <c r="BN705" s="38"/>
      <c r="BO705" s="38"/>
      <c r="BP705" s="38"/>
      <c r="BQ705" s="38"/>
      <c r="BR705" s="38"/>
      <c r="BS705" s="38"/>
      <c r="BT705" s="38"/>
      <c r="BU705" s="38"/>
      <c r="BV705" s="38"/>
      <c r="BW705" s="38"/>
      <c r="BX705" s="38"/>
      <c r="BY705" s="38"/>
      <c r="BZ705" s="146"/>
      <c r="CB705" s="145"/>
      <c r="CC705" s="38"/>
      <c r="CD705" s="38"/>
      <c r="CE705" s="146"/>
      <c r="CG705" s="433">
        <v>0</v>
      </c>
      <c r="CH705" s="434">
        <v>0</v>
      </c>
      <c r="CI705" s="434">
        <v>0</v>
      </c>
      <c r="CJ705" s="435">
        <v>0</v>
      </c>
    </row>
    <row r="706" spans="1:88" x14ac:dyDescent="0.35">
      <c r="A706" s="50" t="str">
        <f>MID(A701,6,3)&amp;"-"&amp;MID(A701,10,4)</f>
        <v>-</v>
      </c>
      <c r="B706" s="6"/>
      <c r="C706" s="6"/>
      <c r="D706" s="7"/>
      <c r="E706" s="304" t="s">
        <v>79</v>
      </c>
      <c r="F706" s="42"/>
      <c r="G706" s="25"/>
      <c r="H706" s="21"/>
      <c r="I706" s="26"/>
      <c r="J706" s="24">
        <f t="shared" ca="1" si="1551"/>
        <v>0</v>
      </c>
      <c r="K706" s="24">
        <f ca="1">IF(AND($H706="優先L",$I706&gt;0),OFFSET(K703,0,$I706),0)</f>
        <v>0</v>
      </c>
      <c r="L706" s="24">
        <f t="shared" ref="L706:AM706" ca="1" si="1555">IF(AND($H706="優先L",$I706&gt;0),OFFSET(L703,0,$I706),0)</f>
        <v>0</v>
      </c>
      <c r="M706" s="24">
        <f t="shared" ca="1" si="1555"/>
        <v>0</v>
      </c>
      <c r="N706" s="24">
        <f t="shared" ca="1" si="1555"/>
        <v>0</v>
      </c>
      <c r="O706" s="24">
        <f t="shared" ca="1" si="1555"/>
        <v>0</v>
      </c>
      <c r="P706" s="24">
        <f t="shared" ca="1" si="1555"/>
        <v>0</v>
      </c>
      <c r="Q706" s="24">
        <f t="shared" ca="1" si="1555"/>
        <v>0</v>
      </c>
      <c r="R706" s="24">
        <f t="shared" ca="1" si="1555"/>
        <v>0</v>
      </c>
      <c r="S706" s="24">
        <f t="shared" ca="1" si="1555"/>
        <v>0</v>
      </c>
      <c r="T706" s="24">
        <f t="shared" ca="1" si="1555"/>
        <v>0</v>
      </c>
      <c r="U706" s="24">
        <f t="shared" ca="1" si="1555"/>
        <v>0</v>
      </c>
      <c r="V706" s="24">
        <f t="shared" ca="1" si="1555"/>
        <v>0</v>
      </c>
      <c r="W706" s="24">
        <f t="shared" ca="1" si="1555"/>
        <v>0</v>
      </c>
      <c r="X706" s="24">
        <f t="shared" ca="1" si="1555"/>
        <v>0</v>
      </c>
      <c r="Y706" s="24">
        <f t="shared" ca="1" si="1555"/>
        <v>0</v>
      </c>
      <c r="Z706" s="24">
        <f t="shared" ca="1" si="1555"/>
        <v>0</v>
      </c>
      <c r="AA706" s="24">
        <f t="shared" ca="1" si="1555"/>
        <v>0</v>
      </c>
      <c r="AB706" s="24">
        <f t="shared" ca="1" si="1555"/>
        <v>0</v>
      </c>
      <c r="AC706" s="24">
        <f t="shared" ca="1" si="1555"/>
        <v>0</v>
      </c>
      <c r="AD706" s="24">
        <f t="shared" ca="1" si="1555"/>
        <v>0</v>
      </c>
      <c r="AE706" s="24">
        <f t="shared" ca="1" si="1555"/>
        <v>0</v>
      </c>
      <c r="AF706" s="24">
        <f t="shared" ca="1" si="1555"/>
        <v>0</v>
      </c>
      <c r="AG706" s="24">
        <f t="shared" ca="1" si="1555"/>
        <v>0</v>
      </c>
      <c r="AH706" s="24">
        <f t="shared" ca="1" si="1555"/>
        <v>0</v>
      </c>
      <c r="AI706" s="24">
        <f t="shared" ca="1" si="1555"/>
        <v>0</v>
      </c>
      <c r="AJ706" s="24">
        <f t="shared" ca="1" si="1555"/>
        <v>0</v>
      </c>
      <c r="AK706" s="24">
        <f t="shared" ca="1" si="1555"/>
        <v>0</v>
      </c>
      <c r="AL706" s="24">
        <f t="shared" ca="1" si="1555"/>
        <v>0</v>
      </c>
      <c r="AM706" s="49">
        <f t="shared" ca="1" si="1555"/>
        <v>0</v>
      </c>
      <c r="AS706" s="61"/>
      <c r="AT706" s="7" t="str">
        <f t="shared" si="1421"/>
        <v/>
      </c>
      <c r="AU706" s="62"/>
      <c r="AW706" s="145"/>
      <c r="AX706" s="38"/>
      <c r="AY706" s="38"/>
      <c r="AZ706" s="38"/>
      <c r="BA706" s="38"/>
      <c r="BB706" s="38"/>
      <c r="BC706" s="38"/>
      <c r="BD706" s="38"/>
      <c r="BE706" s="38"/>
      <c r="BF706" s="38"/>
      <c r="BG706" s="38"/>
      <c r="BH706" s="38"/>
      <c r="BI706" s="38"/>
      <c r="BJ706" s="38"/>
      <c r="BK706" s="38"/>
      <c r="BL706" s="38"/>
      <c r="BM706" s="38"/>
      <c r="BN706" s="38"/>
      <c r="BO706" s="38"/>
      <c r="BP706" s="38"/>
      <c r="BQ706" s="38"/>
      <c r="BR706" s="38"/>
      <c r="BS706" s="38"/>
      <c r="BT706" s="38"/>
      <c r="BU706" s="38"/>
      <c r="BV706" s="38"/>
      <c r="BW706" s="38"/>
      <c r="BX706" s="38"/>
      <c r="BY706" s="38"/>
      <c r="BZ706" s="146"/>
      <c r="CB706" s="145"/>
      <c r="CC706" s="38"/>
      <c r="CD706" s="38"/>
      <c r="CE706" s="146"/>
      <c r="CG706" s="433">
        <v>0</v>
      </c>
      <c r="CH706" s="434">
        <v>0</v>
      </c>
      <c r="CI706" s="434">
        <v>0</v>
      </c>
      <c r="CJ706" s="435">
        <v>0</v>
      </c>
    </row>
    <row r="707" spans="1:88" x14ac:dyDescent="0.35">
      <c r="A707" s="48"/>
      <c r="B707" s="6"/>
      <c r="C707" s="6"/>
      <c r="D707" s="22" t="s">
        <v>2132</v>
      </c>
      <c r="E707" s="2" t="str">
        <f>E704</f>
        <v>MC</v>
      </c>
      <c r="F707" s="5"/>
      <c r="G707" s="5"/>
      <c r="H707" s="27"/>
      <c r="I707" s="5"/>
      <c r="J707" s="550">
        <f>SUM(K707:AM709)</f>
        <v>0</v>
      </c>
      <c r="K707" s="29"/>
      <c r="L707" s="29"/>
      <c r="M707" s="29"/>
      <c r="N707" s="29"/>
      <c r="O707" s="29"/>
      <c r="P707" s="29"/>
      <c r="Q707" s="29"/>
      <c r="R707" s="29"/>
      <c r="S707" s="29"/>
      <c r="T707" s="29"/>
      <c r="U707" s="29"/>
      <c r="V707" s="29"/>
      <c r="W707" s="29"/>
      <c r="X707" s="29"/>
      <c r="Y707" s="29"/>
      <c r="Z707" s="29"/>
      <c r="AA707" s="29"/>
      <c r="AB707" s="29"/>
      <c r="AC707" s="29"/>
      <c r="AD707" s="29"/>
      <c r="AE707" s="29"/>
      <c r="AF707" s="29"/>
      <c r="AG707" s="29"/>
      <c r="AH707" s="29"/>
      <c r="AI707" s="29"/>
      <c r="AJ707" s="29"/>
      <c r="AK707" s="29"/>
      <c r="AL707" s="29"/>
      <c r="AM707" s="51"/>
      <c r="AS707" s="61"/>
      <c r="AT707" s="38"/>
      <c r="AU707" s="62"/>
      <c r="AW707" s="145"/>
      <c r="AX707" s="38"/>
      <c r="AY707" s="38"/>
      <c r="AZ707" s="38"/>
      <c r="BA707" s="38"/>
      <c r="BB707" s="38"/>
      <c r="BC707" s="38"/>
      <c r="BD707" s="38"/>
      <c r="BE707" s="38"/>
      <c r="BF707" s="38"/>
      <c r="BG707" s="38"/>
      <c r="BH707" s="38"/>
      <c r="BI707" s="38"/>
      <c r="BJ707" s="38"/>
      <c r="BK707" s="38"/>
      <c r="BL707" s="38"/>
      <c r="BM707" s="38"/>
      <c r="BN707" s="38"/>
      <c r="BO707" s="38"/>
      <c r="BP707" s="38"/>
      <c r="BQ707" s="38"/>
      <c r="BR707" s="38"/>
      <c r="BS707" s="38"/>
      <c r="BT707" s="38"/>
      <c r="BU707" s="38"/>
      <c r="BV707" s="38"/>
      <c r="BW707" s="38"/>
      <c r="BX707" s="38"/>
      <c r="BY707" s="38"/>
      <c r="BZ707" s="146"/>
      <c r="CB707" s="145"/>
      <c r="CC707" s="38"/>
      <c r="CD707" s="38"/>
      <c r="CE707" s="146"/>
      <c r="CG707" s="430"/>
      <c r="CH707" s="9"/>
      <c r="CI707" s="9"/>
      <c r="CJ707" s="431"/>
    </row>
    <row r="708" spans="1:88" x14ac:dyDescent="0.35">
      <c r="A708" s="48"/>
      <c r="B708" s="7"/>
      <c r="C708" s="7"/>
      <c r="D708" s="444" t="s">
        <v>2376</v>
      </c>
      <c r="E708" s="2" t="str">
        <f>E705</f>
        <v>溶接1</v>
      </c>
      <c r="F708" s="6"/>
      <c r="G708" s="6"/>
      <c r="H708" s="27"/>
      <c r="I708" s="6"/>
      <c r="J708" s="551"/>
      <c r="K708" s="30"/>
      <c r="L708" s="30"/>
      <c r="M708" s="30"/>
      <c r="N708" s="30"/>
      <c r="O708" s="30"/>
      <c r="P708" s="30"/>
      <c r="Q708" s="30"/>
      <c r="R708" s="30"/>
      <c r="S708" s="30"/>
      <c r="T708" s="30"/>
      <c r="U708" s="30"/>
      <c r="V708" s="30"/>
      <c r="W708" s="30"/>
      <c r="X708" s="30"/>
      <c r="Y708" s="30"/>
      <c r="Z708" s="30"/>
      <c r="AA708" s="30"/>
      <c r="AB708" s="30"/>
      <c r="AC708" s="30"/>
      <c r="AD708" s="30"/>
      <c r="AE708" s="30"/>
      <c r="AF708" s="30"/>
      <c r="AG708" s="30"/>
      <c r="AH708" s="30"/>
      <c r="AI708" s="30"/>
      <c r="AJ708" s="30"/>
      <c r="AK708" s="30"/>
      <c r="AL708" s="30"/>
      <c r="AM708" s="52"/>
      <c r="AS708" s="61"/>
      <c r="AT708" s="38"/>
      <c r="AU708" s="62"/>
      <c r="AW708" s="145"/>
      <c r="AX708" s="38"/>
      <c r="AY708" s="38"/>
      <c r="AZ708" s="38"/>
      <c r="BA708" s="38"/>
      <c r="BB708" s="38"/>
      <c r="BC708" s="38"/>
      <c r="BD708" s="38"/>
      <c r="BE708" s="38"/>
      <c r="BF708" s="38"/>
      <c r="BG708" s="38"/>
      <c r="BH708" s="38"/>
      <c r="BI708" s="38"/>
      <c r="BJ708" s="38"/>
      <c r="BK708" s="38"/>
      <c r="BL708" s="38"/>
      <c r="BM708" s="38"/>
      <c r="BN708" s="38"/>
      <c r="BO708" s="38"/>
      <c r="BP708" s="38"/>
      <c r="BQ708" s="38"/>
      <c r="BR708" s="38"/>
      <c r="BS708" s="38"/>
      <c r="BT708" s="38"/>
      <c r="BU708" s="38"/>
      <c r="BV708" s="38"/>
      <c r="BW708" s="38"/>
      <c r="BX708" s="38"/>
      <c r="BY708" s="38"/>
      <c r="BZ708" s="146"/>
      <c r="CB708" s="145"/>
      <c r="CC708" s="38"/>
      <c r="CD708" s="38"/>
      <c r="CE708" s="146"/>
      <c r="CG708" s="430"/>
      <c r="CH708" s="9"/>
      <c r="CI708" s="9"/>
      <c r="CJ708" s="431"/>
    </row>
    <row r="709" spans="1:88" x14ac:dyDescent="0.35">
      <c r="A709" s="399">
        <f>COUNTIF(AT704:AT706,B709)</f>
        <v>0</v>
      </c>
      <c r="B709" s="308" t="str">
        <f>設定!$F$4</f>
        <v>MC</v>
      </c>
      <c r="C709" s="308" t="str">
        <f>IF(COUNTIF('PLAN-MC'!$AO$6:$AO$117,B709&amp;"_"&amp;A701&amp;"_"&amp;B701)&gt;0,"計画コード有",IF(COUNTIF('PLAN-MC'!$AO$6:$AO$117,B709&amp;"_"&amp;A701&amp;"_"&amp;B701)&gt;1,"ﾀﾞﾌﾞﾘ有","未反映"))</f>
        <v>未反映</v>
      </c>
      <c r="D709" s="7"/>
      <c r="E709" s="2" t="str">
        <f>E706</f>
        <v>マルチ</v>
      </c>
      <c r="F709" s="7"/>
      <c r="G709" s="7"/>
      <c r="H709" s="27"/>
      <c r="I709" s="7"/>
      <c r="J709" s="552"/>
      <c r="K709" s="31"/>
      <c r="L709" s="31"/>
      <c r="M709" s="31"/>
      <c r="N709" s="31"/>
      <c r="O709" s="31"/>
      <c r="P709" s="31"/>
      <c r="Q709" s="31"/>
      <c r="R709" s="31"/>
      <c r="S709" s="31"/>
      <c r="T709" s="31"/>
      <c r="U709" s="31"/>
      <c r="V709" s="31"/>
      <c r="W709" s="31"/>
      <c r="X709" s="31"/>
      <c r="Y709" s="31"/>
      <c r="Z709" s="31"/>
      <c r="AA709" s="31"/>
      <c r="AB709" s="31"/>
      <c r="AC709" s="31"/>
      <c r="AD709" s="31"/>
      <c r="AE709" s="31"/>
      <c r="AF709" s="31"/>
      <c r="AG709" s="31"/>
      <c r="AH709" s="31"/>
      <c r="AI709" s="31"/>
      <c r="AJ709" s="31"/>
      <c r="AK709" s="31"/>
      <c r="AL709" s="31"/>
      <c r="AM709" s="53"/>
      <c r="AS709" s="61"/>
      <c r="AT709" s="38"/>
      <c r="AU709" s="62"/>
      <c r="AW709" s="145"/>
      <c r="AX709" s="38"/>
      <c r="AY709" s="38"/>
      <c r="AZ709" s="38"/>
      <c r="BA709" s="38"/>
      <c r="BB709" s="38"/>
      <c r="BC709" s="38"/>
      <c r="BD709" s="38"/>
      <c r="BE709" s="38"/>
      <c r="BF709" s="38"/>
      <c r="BG709" s="38"/>
      <c r="BH709" s="38"/>
      <c r="BI709" s="38"/>
      <c r="BJ709" s="38"/>
      <c r="BK709" s="38"/>
      <c r="BL709" s="38"/>
      <c r="BM709" s="38"/>
      <c r="BN709" s="38"/>
      <c r="BO709" s="38"/>
      <c r="BP709" s="38"/>
      <c r="BQ709" s="38"/>
      <c r="BR709" s="38"/>
      <c r="BS709" s="38"/>
      <c r="BT709" s="38"/>
      <c r="BU709" s="38"/>
      <c r="BV709" s="38"/>
      <c r="BW709" s="38"/>
      <c r="BX709" s="38"/>
      <c r="BY709" s="38"/>
      <c r="BZ709" s="146"/>
      <c r="CB709" s="145"/>
      <c r="CC709" s="38"/>
      <c r="CD709" s="38"/>
      <c r="CE709" s="146"/>
      <c r="CG709" s="430"/>
      <c r="CH709" s="9"/>
      <c r="CI709" s="9"/>
      <c r="CJ709" s="431"/>
    </row>
    <row r="710" spans="1:88" x14ac:dyDescent="0.35">
      <c r="A710" s="399">
        <f>COUNTIF(AT704:AT706,B710)</f>
        <v>0</v>
      </c>
      <c r="B710" s="308" t="str">
        <f>設定!$F$5</f>
        <v>溶接1</v>
      </c>
      <c r="C710" s="308" t="str">
        <f>IF(COUNTIF('PLAN-溶接1'!$AO$6:$AO$108,B710&amp;"_"&amp;A701&amp;"_"&amp;B701)&gt;0,"計画コード有",IF(COUNTIF('PLAN-溶接1'!$AO$6:$AO$108,B710&amp;"_"&amp;A701&amp;"_"&amp;B701)&gt;1,"ﾀﾞﾌﾞﾘ有","未反映"))</f>
        <v>未反映</v>
      </c>
      <c r="D710" s="22" t="s">
        <v>2133</v>
      </c>
      <c r="E710" s="2" t="str">
        <f>E704</f>
        <v>MC</v>
      </c>
      <c r="F710" s="5"/>
      <c r="G710" s="5"/>
      <c r="H710" s="27"/>
      <c r="I710" s="5"/>
      <c r="J710" s="32">
        <f t="shared" ref="J710:J715" si="1556">SUM(K710:AM710)</f>
        <v>0</v>
      </c>
      <c r="K710" s="441">
        <f>CB710</f>
        <v>0</v>
      </c>
      <c r="L710" s="441">
        <f t="shared" ref="L710:L712" si="1557">CC710</f>
        <v>0</v>
      </c>
      <c r="M710" s="441">
        <f t="shared" ref="M710:M712" si="1558">CD710</f>
        <v>0</v>
      </c>
      <c r="N710" s="441">
        <f t="shared" ref="N710:N712" si="1559">CE710</f>
        <v>0</v>
      </c>
      <c r="O710" s="29"/>
      <c r="P710" s="29"/>
      <c r="Q710" s="29"/>
      <c r="R710" s="29"/>
      <c r="S710" s="29"/>
      <c r="T710" s="29"/>
      <c r="U710" s="29"/>
      <c r="V710" s="29"/>
      <c r="W710" s="29"/>
      <c r="X710" s="29"/>
      <c r="Y710" s="29"/>
      <c r="Z710" s="29"/>
      <c r="AA710" s="29"/>
      <c r="AB710" s="29"/>
      <c r="AC710" s="29"/>
      <c r="AD710" s="29"/>
      <c r="AE710" s="29"/>
      <c r="AF710" s="29"/>
      <c r="AG710" s="29"/>
      <c r="AH710" s="29"/>
      <c r="AI710" s="29"/>
      <c r="AJ710" s="29"/>
      <c r="AK710" s="29"/>
      <c r="AL710" s="29"/>
      <c r="AM710" s="51"/>
      <c r="AS710" s="61"/>
      <c r="AT710" s="38"/>
      <c r="AU710" s="62"/>
      <c r="AW710" s="145"/>
      <c r="AX710" s="38"/>
      <c r="AY710" s="38"/>
      <c r="AZ710" s="38"/>
      <c r="BA710" s="38"/>
      <c r="BB710" s="38"/>
      <c r="BC710" s="38"/>
      <c r="BD710" s="38"/>
      <c r="BE710" s="38"/>
      <c r="BF710" s="38"/>
      <c r="BG710" s="38"/>
      <c r="BH710" s="38"/>
      <c r="BI710" s="38"/>
      <c r="BJ710" s="38"/>
      <c r="BK710" s="38"/>
      <c r="BL710" s="38"/>
      <c r="BM710" s="38"/>
      <c r="BN710" s="38"/>
      <c r="BO710" s="38"/>
      <c r="BP710" s="38"/>
      <c r="BQ710" s="38"/>
      <c r="BR710" s="38"/>
      <c r="BS710" s="38"/>
      <c r="BT710" s="38"/>
      <c r="BU710" s="38"/>
      <c r="BV710" s="38"/>
      <c r="BW710" s="38"/>
      <c r="BX710" s="38"/>
      <c r="BY710" s="38"/>
      <c r="BZ710" s="146"/>
      <c r="CB710" s="427">
        <f t="shared" ref="CB710:CB712" si="1560">CG707+CG710</f>
        <v>0</v>
      </c>
      <c r="CC710" s="428">
        <f t="shared" ref="CC710:CC712" si="1561">CH707+CH710</f>
        <v>0</v>
      </c>
      <c r="CD710" s="428">
        <f t="shared" ref="CD710:CD712" si="1562">CI707+CI710</f>
        <v>0</v>
      </c>
      <c r="CE710" s="429">
        <f t="shared" ref="CE710:CE712" si="1563">CJ707+CJ710</f>
        <v>0</v>
      </c>
      <c r="CG710" s="430"/>
      <c r="CH710" s="9"/>
      <c r="CI710" s="9"/>
      <c r="CJ710" s="431"/>
    </row>
    <row r="711" spans="1:88" x14ac:dyDescent="0.35">
      <c r="A711" s="399">
        <f>COUNTIF(AT704:AT706,B711)</f>
        <v>0</v>
      </c>
      <c r="B711" s="308" t="str">
        <f>設定!$F$6</f>
        <v>マルチ</v>
      </c>
      <c r="C711" s="308" t="str">
        <f>IF(COUNTIF('PLAN-マルチ'!$AO$29:$AO$125,B711&amp;"_"&amp;A701&amp;"_"&amp;B701)&gt;0,"計画コード有",IF(COUNTIF('PLAN-マルチ'!$AO$29:$AO$125,B711&amp;"_"&amp;A701&amp;"_"&amp;B701)&gt;1,"ﾀﾞﾌﾞﾘ有","未反映"))</f>
        <v>未反映</v>
      </c>
      <c r="D711" s="445" t="s">
        <v>2377</v>
      </c>
      <c r="E711" s="2" t="str">
        <f>E705</f>
        <v>溶接1</v>
      </c>
      <c r="F711" s="6"/>
      <c r="G711" s="6"/>
      <c r="H711" s="27"/>
      <c r="I711" s="6"/>
      <c r="J711" s="33">
        <f t="shared" si="1556"/>
        <v>0</v>
      </c>
      <c r="K711" s="442">
        <f t="shared" ref="K711:K712" si="1564">CB711</f>
        <v>0</v>
      </c>
      <c r="L711" s="442">
        <f t="shared" si="1557"/>
        <v>0</v>
      </c>
      <c r="M711" s="442">
        <f t="shared" si="1558"/>
        <v>0</v>
      </c>
      <c r="N711" s="442">
        <f t="shared" si="1559"/>
        <v>0</v>
      </c>
      <c r="O711" s="30"/>
      <c r="P711" s="30"/>
      <c r="Q711" s="30"/>
      <c r="R711" s="30"/>
      <c r="S711" s="30"/>
      <c r="T711" s="30"/>
      <c r="U711" s="30"/>
      <c r="V711" s="30"/>
      <c r="W711" s="30"/>
      <c r="X711" s="30"/>
      <c r="Y711" s="30"/>
      <c r="Z711" s="30"/>
      <c r="AA711" s="30"/>
      <c r="AB711" s="30"/>
      <c r="AC711" s="30"/>
      <c r="AD711" s="30"/>
      <c r="AE711" s="30"/>
      <c r="AF711" s="30"/>
      <c r="AG711" s="30"/>
      <c r="AH711" s="30"/>
      <c r="AI711" s="30"/>
      <c r="AJ711" s="30"/>
      <c r="AK711" s="30"/>
      <c r="AL711" s="30"/>
      <c r="AM711" s="52"/>
      <c r="AS711" s="61"/>
      <c r="AT711" s="38"/>
      <c r="AU711" s="62"/>
      <c r="AW711" s="145"/>
      <c r="AX711" s="38"/>
      <c r="AY711" s="38"/>
      <c r="AZ711" s="38"/>
      <c r="BA711" s="38"/>
      <c r="BB711" s="38"/>
      <c r="BC711" s="38"/>
      <c r="BD711" s="38"/>
      <c r="BE711" s="38"/>
      <c r="BF711" s="38"/>
      <c r="BG711" s="38"/>
      <c r="BH711" s="38"/>
      <c r="BI711" s="38"/>
      <c r="BJ711" s="38"/>
      <c r="BK711" s="38"/>
      <c r="BL711" s="38"/>
      <c r="BM711" s="38"/>
      <c r="BN711" s="38"/>
      <c r="BO711" s="38"/>
      <c r="BP711" s="38"/>
      <c r="BQ711" s="38"/>
      <c r="BR711" s="38"/>
      <c r="BS711" s="38"/>
      <c r="BT711" s="38"/>
      <c r="BU711" s="38"/>
      <c r="BV711" s="38"/>
      <c r="BW711" s="38"/>
      <c r="BX711" s="38"/>
      <c r="BY711" s="38"/>
      <c r="BZ711" s="146"/>
      <c r="CB711" s="427">
        <f t="shared" si="1560"/>
        <v>0</v>
      </c>
      <c r="CC711" s="428">
        <f t="shared" si="1561"/>
        <v>0</v>
      </c>
      <c r="CD711" s="428">
        <f t="shared" si="1562"/>
        <v>0</v>
      </c>
      <c r="CE711" s="429">
        <f t="shared" si="1563"/>
        <v>0</v>
      </c>
      <c r="CG711" s="430"/>
      <c r="CH711" s="9"/>
      <c r="CI711" s="9"/>
      <c r="CJ711" s="431"/>
    </row>
    <row r="712" spans="1:88" x14ac:dyDescent="0.35">
      <c r="A712" s="399">
        <f>COUNTIF(AT704:AT706,B712)</f>
        <v>0</v>
      </c>
      <c r="B712" s="308" t="str">
        <f>設定!$F$7</f>
        <v>50号機</v>
      </c>
      <c r="C712" s="308" t="str">
        <f>IF(COUNTIF('PLAN-SUB'!$AO$6:$AO$87,B712&amp;"_"&amp;A701&amp;"_"&amp;B701)&gt;0,"計画コード有",IF(COUNTIF('PLAN-SUB'!$AO$6:$AO$87,B712&amp;"_"&amp;A701&amp;"_"&amp;B701)&gt;1,"ﾀﾞﾌﾞﾘ有","未反映"))</f>
        <v>未反映</v>
      </c>
      <c r="D712" s="7"/>
      <c r="E712" s="2" t="str">
        <f>E706</f>
        <v>マルチ</v>
      </c>
      <c r="F712" s="7"/>
      <c r="G712" s="7"/>
      <c r="H712" s="27"/>
      <c r="I712" s="7"/>
      <c r="J712" s="34">
        <f t="shared" si="1556"/>
        <v>0</v>
      </c>
      <c r="K712" s="443">
        <f t="shared" si="1564"/>
        <v>0</v>
      </c>
      <c r="L712" s="443">
        <f t="shared" si="1557"/>
        <v>0</v>
      </c>
      <c r="M712" s="443">
        <f t="shared" si="1558"/>
        <v>0</v>
      </c>
      <c r="N712" s="443">
        <f t="shared" si="1559"/>
        <v>0</v>
      </c>
      <c r="O712" s="31"/>
      <c r="P712" s="31"/>
      <c r="Q712" s="31"/>
      <c r="R712" s="31"/>
      <c r="S712" s="31"/>
      <c r="T712" s="31"/>
      <c r="U712" s="31"/>
      <c r="V712" s="31"/>
      <c r="W712" s="31"/>
      <c r="X712" s="31"/>
      <c r="Y712" s="31"/>
      <c r="Z712" s="31"/>
      <c r="AA712" s="31"/>
      <c r="AB712" s="31"/>
      <c r="AC712" s="31"/>
      <c r="AD712" s="31"/>
      <c r="AE712" s="31"/>
      <c r="AF712" s="31"/>
      <c r="AG712" s="31"/>
      <c r="AH712" s="31"/>
      <c r="AI712" s="31"/>
      <c r="AJ712" s="31"/>
      <c r="AK712" s="31"/>
      <c r="AL712" s="31"/>
      <c r="AM712" s="53"/>
      <c r="AS712" s="61"/>
      <c r="AT712" s="38"/>
      <c r="AU712" s="62"/>
      <c r="AW712" s="145"/>
      <c r="AX712" s="38"/>
      <c r="AY712" s="38"/>
      <c r="AZ712" s="38"/>
      <c r="BA712" s="38"/>
      <c r="BB712" s="38"/>
      <c r="BC712" s="38"/>
      <c r="BD712" s="38"/>
      <c r="BE712" s="38"/>
      <c r="BF712" s="38"/>
      <c r="BG712" s="38"/>
      <c r="BH712" s="38"/>
      <c r="BI712" s="38"/>
      <c r="BJ712" s="38"/>
      <c r="BK712" s="38"/>
      <c r="BL712" s="38"/>
      <c r="BM712" s="38"/>
      <c r="BN712" s="38"/>
      <c r="BO712" s="38"/>
      <c r="BP712" s="38"/>
      <c r="BQ712" s="38"/>
      <c r="BR712" s="38"/>
      <c r="BS712" s="38"/>
      <c r="BT712" s="38"/>
      <c r="BU712" s="38"/>
      <c r="BV712" s="38"/>
      <c r="BW712" s="38"/>
      <c r="BX712" s="38"/>
      <c r="BY712" s="38"/>
      <c r="BZ712" s="146"/>
      <c r="CB712" s="427">
        <f t="shared" si="1560"/>
        <v>0</v>
      </c>
      <c r="CC712" s="428">
        <f t="shared" si="1561"/>
        <v>0</v>
      </c>
      <c r="CD712" s="428">
        <f t="shared" si="1562"/>
        <v>0</v>
      </c>
      <c r="CE712" s="429">
        <f t="shared" si="1563"/>
        <v>0</v>
      </c>
      <c r="CG712" s="430"/>
      <c r="CH712" s="9"/>
      <c r="CI712" s="9"/>
      <c r="CJ712" s="431"/>
    </row>
    <row r="713" spans="1:88" x14ac:dyDescent="0.35">
      <c r="A713" s="399">
        <f>COUNTIF(AT704:AT706,B713)</f>
        <v>0</v>
      </c>
      <c r="B713" s="308" t="str">
        <f>設定!$F$8</f>
        <v>RF,S/A</v>
      </c>
      <c r="C713" s="308" t="str">
        <f>IF(COUNTIF('PLAN-SUB'!$AO$6:$AO$87,B713&amp;"_"&amp;A701&amp;"_"&amp;B701)&gt;0,"計画コード有",IF(COUNTIF('PLAN-SUB'!$AO$6:$AO$87,B713&amp;"_"&amp;A701&amp;"_"&amp;B701)&gt;1,"ﾀﾞﾌﾞﾘ有","未反映"))</f>
        <v>未反映</v>
      </c>
      <c r="D713" s="22" t="s">
        <v>2059</v>
      </c>
      <c r="E713" s="2" t="str">
        <f>E704</f>
        <v>MC</v>
      </c>
      <c r="F713" s="43">
        <f>F704</f>
        <v>0</v>
      </c>
      <c r="G713" s="28">
        <f>G704</f>
        <v>0</v>
      </c>
      <c r="H713" s="5"/>
      <c r="I713" s="5"/>
      <c r="J713" s="32">
        <f t="shared" ca="1" si="1556"/>
        <v>0</v>
      </c>
      <c r="K713" s="32">
        <f ca="1">K704+K707+K710</f>
        <v>0</v>
      </c>
      <c r="L713" s="32">
        <f ca="1">L704+L707+L710</f>
        <v>0</v>
      </c>
      <c r="M713" s="32">
        <f ca="1">M704+M707+M710</f>
        <v>0</v>
      </c>
      <c r="N713" s="32">
        <f ca="1">N704+N707+N710</f>
        <v>0</v>
      </c>
      <c r="O713" s="32">
        <f t="shared" ref="O713:AM713" ca="1" si="1565">O704+O707+O710</f>
        <v>0</v>
      </c>
      <c r="P713" s="32">
        <f t="shared" ca="1" si="1565"/>
        <v>0</v>
      </c>
      <c r="Q713" s="32">
        <f t="shared" ca="1" si="1565"/>
        <v>0</v>
      </c>
      <c r="R713" s="32">
        <f t="shared" ca="1" si="1565"/>
        <v>0</v>
      </c>
      <c r="S713" s="32">
        <f t="shared" ca="1" si="1565"/>
        <v>0</v>
      </c>
      <c r="T713" s="32">
        <f t="shared" ca="1" si="1565"/>
        <v>0</v>
      </c>
      <c r="U713" s="32">
        <f t="shared" ca="1" si="1565"/>
        <v>0</v>
      </c>
      <c r="V713" s="32">
        <f t="shared" ca="1" si="1565"/>
        <v>0</v>
      </c>
      <c r="W713" s="32">
        <f t="shared" ca="1" si="1565"/>
        <v>0</v>
      </c>
      <c r="X713" s="32">
        <f t="shared" ca="1" si="1565"/>
        <v>0</v>
      </c>
      <c r="Y713" s="32">
        <f t="shared" ca="1" si="1565"/>
        <v>0</v>
      </c>
      <c r="Z713" s="32">
        <f t="shared" ca="1" si="1565"/>
        <v>0</v>
      </c>
      <c r="AA713" s="32">
        <f t="shared" ca="1" si="1565"/>
        <v>0</v>
      </c>
      <c r="AB713" s="32">
        <f t="shared" ca="1" si="1565"/>
        <v>0</v>
      </c>
      <c r="AC713" s="32">
        <f t="shared" ca="1" si="1565"/>
        <v>0</v>
      </c>
      <c r="AD713" s="32">
        <f t="shared" ca="1" si="1565"/>
        <v>0</v>
      </c>
      <c r="AE713" s="32">
        <f t="shared" ca="1" si="1565"/>
        <v>0</v>
      </c>
      <c r="AF713" s="32">
        <f t="shared" ca="1" si="1565"/>
        <v>0</v>
      </c>
      <c r="AG713" s="32">
        <f t="shared" ca="1" si="1565"/>
        <v>0</v>
      </c>
      <c r="AH713" s="32">
        <f t="shared" ca="1" si="1565"/>
        <v>0</v>
      </c>
      <c r="AI713" s="32">
        <f t="shared" ca="1" si="1565"/>
        <v>0</v>
      </c>
      <c r="AJ713" s="32">
        <f t="shared" ca="1" si="1565"/>
        <v>0</v>
      </c>
      <c r="AK713" s="32">
        <f t="shared" ca="1" si="1565"/>
        <v>0</v>
      </c>
      <c r="AL713" s="32">
        <f t="shared" ca="1" si="1565"/>
        <v>0</v>
      </c>
      <c r="AM713" s="54">
        <f t="shared" ca="1" si="1565"/>
        <v>0</v>
      </c>
      <c r="AS713" s="97" t="str">
        <f>$E713&amp;"_"&amp;$A701&amp;"_"&amp;$B701</f>
        <v>MC__　</v>
      </c>
      <c r="AT713" s="97" t="str">
        <f t="shared" ref="AT713" si="1566">A705</f>
        <v/>
      </c>
      <c r="AU713" s="97" t="str">
        <f>A706</f>
        <v>-</v>
      </c>
      <c r="AW713" s="147" t="str">
        <f>E713</f>
        <v>MC</v>
      </c>
      <c r="AX713" s="150">
        <f t="shared" ref="AX713:BG715" ca="1" si="1567">K713*$G713</f>
        <v>0</v>
      </c>
      <c r="AY713" s="150">
        <f t="shared" ca="1" si="1567"/>
        <v>0</v>
      </c>
      <c r="AZ713" s="150">
        <f t="shared" ca="1" si="1567"/>
        <v>0</v>
      </c>
      <c r="BA713" s="150">
        <f t="shared" ca="1" si="1567"/>
        <v>0</v>
      </c>
      <c r="BB713" s="150">
        <f t="shared" ca="1" si="1567"/>
        <v>0</v>
      </c>
      <c r="BC713" s="150">
        <f t="shared" ca="1" si="1567"/>
        <v>0</v>
      </c>
      <c r="BD713" s="150">
        <f t="shared" ca="1" si="1567"/>
        <v>0</v>
      </c>
      <c r="BE713" s="150">
        <f t="shared" ca="1" si="1567"/>
        <v>0</v>
      </c>
      <c r="BF713" s="150">
        <f t="shared" ca="1" si="1567"/>
        <v>0</v>
      </c>
      <c r="BG713" s="150">
        <f t="shared" ca="1" si="1567"/>
        <v>0</v>
      </c>
      <c r="BH713" s="150">
        <f t="shared" ref="BH713:BQ715" ca="1" si="1568">U713*$G713</f>
        <v>0</v>
      </c>
      <c r="BI713" s="150">
        <f t="shared" ca="1" si="1568"/>
        <v>0</v>
      </c>
      <c r="BJ713" s="150">
        <f t="shared" ca="1" si="1568"/>
        <v>0</v>
      </c>
      <c r="BK713" s="150">
        <f t="shared" ca="1" si="1568"/>
        <v>0</v>
      </c>
      <c r="BL713" s="150">
        <f t="shared" ca="1" si="1568"/>
        <v>0</v>
      </c>
      <c r="BM713" s="150">
        <f t="shared" ca="1" si="1568"/>
        <v>0</v>
      </c>
      <c r="BN713" s="150">
        <f t="shared" ca="1" si="1568"/>
        <v>0</v>
      </c>
      <c r="BO713" s="150">
        <f t="shared" ca="1" si="1568"/>
        <v>0</v>
      </c>
      <c r="BP713" s="150">
        <f t="shared" ca="1" si="1568"/>
        <v>0</v>
      </c>
      <c r="BQ713" s="150">
        <f t="shared" ca="1" si="1568"/>
        <v>0</v>
      </c>
      <c r="BR713" s="150">
        <f t="shared" ref="BR713:BZ715" ca="1" si="1569">AE713*$G713</f>
        <v>0</v>
      </c>
      <c r="BS713" s="150">
        <f t="shared" ca="1" si="1569"/>
        <v>0</v>
      </c>
      <c r="BT713" s="150">
        <f t="shared" ca="1" si="1569"/>
        <v>0</v>
      </c>
      <c r="BU713" s="150">
        <f t="shared" ca="1" si="1569"/>
        <v>0</v>
      </c>
      <c r="BV713" s="150">
        <f t="shared" ca="1" si="1569"/>
        <v>0</v>
      </c>
      <c r="BW713" s="150">
        <f t="shared" ca="1" si="1569"/>
        <v>0</v>
      </c>
      <c r="BX713" s="150">
        <f t="shared" ca="1" si="1569"/>
        <v>0</v>
      </c>
      <c r="BY713" s="150">
        <f t="shared" ca="1" si="1569"/>
        <v>0</v>
      </c>
      <c r="BZ713" s="151">
        <f t="shared" ca="1" si="1569"/>
        <v>0</v>
      </c>
      <c r="CB713" s="145"/>
      <c r="CC713" s="38"/>
      <c r="CD713" s="38"/>
      <c r="CE713" s="146"/>
      <c r="CG713" s="433">
        <v>0</v>
      </c>
      <c r="CH713" s="434">
        <v>0</v>
      </c>
      <c r="CI713" s="434">
        <v>0</v>
      </c>
      <c r="CJ713" s="435">
        <v>0</v>
      </c>
    </row>
    <row r="714" spans="1:88" x14ac:dyDescent="0.35">
      <c r="A714" s="399">
        <f>COUNTIF(AT704:AT706,B714)</f>
        <v>0</v>
      </c>
      <c r="B714" s="308" t="str">
        <f>設定!$F$9</f>
        <v>T/T</v>
      </c>
      <c r="C714" s="308" t="str">
        <f>IF(COUNTIF('PLAN-SUB'!$AO$6:$AO$87,B714&amp;"_"&amp;A701&amp;"_"&amp;B701)&gt;0,"計画コード有",IF(COUNTIF('PLAN-SUB'!$AO$6:$AO$87,B714&amp;"_"&amp;A701&amp;"_"&amp;B701)&gt;1,"ﾀﾞﾌﾞﾘ有","未反映"))</f>
        <v>未反映</v>
      </c>
      <c r="D714" s="6"/>
      <c r="E714" s="2" t="str">
        <f t="shared" ref="E714:G715" si="1570">E705</f>
        <v>溶接1</v>
      </c>
      <c r="F714" s="43">
        <f t="shared" si="1570"/>
        <v>0</v>
      </c>
      <c r="G714" s="28">
        <f t="shared" si="1570"/>
        <v>0</v>
      </c>
      <c r="H714" s="6"/>
      <c r="I714" s="6"/>
      <c r="J714" s="33">
        <f t="shared" ca="1" si="1556"/>
        <v>0</v>
      </c>
      <c r="K714" s="33">
        <f t="shared" ref="K714:AM714" ca="1" si="1571">K705+K708+K711</f>
        <v>0</v>
      </c>
      <c r="L714" s="33">
        <f t="shared" ca="1" si="1571"/>
        <v>0</v>
      </c>
      <c r="M714" s="33">
        <f t="shared" ca="1" si="1571"/>
        <v>0</v>
      </c>
      <c r="N714" s="33">
        <f t="shared" ca="1" si="1571"/>
        <v>0</v>
      </c>
      <c r="O714" s="33">
        <f t="shared" ca="1" si="1571"/>
        <v>0</v>
      </c>
      <c r="P714" s="33">
        <f t="shared" ca="1" si="1571"/>
        <v>0</v>
      </c>
      <c r="Q714" s="33">
        <f t="shared" ca="1" si="1571"/>
        <v>0</v>
      </c>
      <c r="R714" s="33">
        <f t="shared" ca="1" si="1571"/>
        <v>0</v>
      </c>
      <c r="S714" s="33">
        <f t="shared" ca="1" si="1571"/>
        <v>0</v>
      </c>
      <c r="T714" s="33">
        <f t="shared" ca="1" si="1571"/>
        <v>0</v>
      </c>
      <c r="U714" s="33">
        <f t="shared" ca="1" si="1571"/>
        <v>0</v>
      </c>
      <c r="V714" s="33">
        <f t="shared" ca="1" si="1571"/>
        <v>0</v>
      </c>
      <c r="W714" s="33">
        <f t="shared" ca="1" si="1571"/>
        <v>0</v>
      </c>
      <c r="X714" s="33">
        <f t="shared" ca="1" si="1571"/>
        <v>0</v>
      </c>
      <c r="Y714" s="33">
        <f t="shared" ca="1" si="1571"/>
        <v>0</v>
      </c>
      <c r="Z714" s="33">
        <f t="shared" ca="1" si="1571"/>
        <v>0</v>
      </c>
      <c r="AA714" s="33">
        <f t="shared" ca="1" si="1571"/>
        <v>0</v>
      </c>
      <c r="AB714" s="33">
        <f t="shared" ca="1" si="1571"/>
        <v>0</v>
      </c>
      <c r="AC714" s="33">
        <f t="shared" ca="1" si="1571"/>
        <v>0</v>
      </c>
      <c r="AD714" s="33">
        <f t="shared" ca="1" si="1571"/>
        <v>0</v>
      </c>
      <c r="AE714" s="33">
        <f t="shared" ca="1" si="1571"/>
        <v>0</v>
      </c>
      <c r="AF714" s="33">
        <f t="shared" ca="1" si="1571"/>
        <v>0</v>
      </c>
      <c r="AG714" s="33">
        <f t="shared" ca="1" si="1571"/>
        <v>0</v>
      </c>
      <c r="AH714" s="33">
        <f t="shared" ca="1" si="1571"/>
        <v>0</v>
      </c>
      <c r="AI714" s="33">
        <f t="shared" ca="1" si="1571"/>
        <v>0</v>
      </c>
      <c r="AJ714" s="33">
        <f t="shared" ca="1" si="1571"/>
        <v>0</v>
      </c>
      <c r="AK714" s="33">
        <f t="shared" ca="1" si="1571"/>
        <v>0</v>
      </c>
      <c r="AL714" s="33">
        <f t="shared" ca="1" si="1571"/>
        <v>0</v>
      </c>
      <c r="AM714" s="55">
        <f t="shared" ca="1" si="1571"/>
        <v>0</v>
      </c>
      <c r="AS714" s="98" t="str">
        <f>$E714&amp;"_"&amp;$A701&amp;"_"&amp;$B701</f>
        <v>溶接1__　</v>
      </c>
      <c r="AT714" s="98" t="str">
        <f t="shared" ref="AT714" si="1572">A705</f>
        <v/>
      </c>
      <c r="AU714" s="98" t="str">
        <f>A706</f>
        <v>-</v>
      </c>
      <c r="AW714" s="148" t="str">
        <f>E714</f>
        <v>溶接1</v>
      </c>
      <c r="AX714" s="152">
        <f t="shared" ca="1" si="1567"/>
        <v>0</v>
      </c>
      <c r="AY714" s="152">
        <f t="shared" ca="1" si="1567"/>
        <v>0</v>
      </c>
      <c r="AZ714" s="152">
        <f t="shared" ca="1" si="1567"/>
        <v>0</v>
      </c>
      <c r="BA714" s="152">
        <f t="shared" ca="1" si="1567"/>
        <v>0</v>
      </c>
      <c r="BB714" s="152">
        <f t="shared" ca="1" si="1567"/>
        <v>0</v>
      </c>
      <c r="BC714" s="152">
        <f t="shared" ca="1" si="1567"/>
        <v>0</v>
      </c>
      <c r="BD714" s="152">
        <f t="shared" ca="1" si="1567"/>
        <v>0</v>
      </c>
      <c r="BE714" s="152">
        <f t="shared" ca="1" si="1567"/>
        <v>0</v>
      </c>
      <c r="BF714" s="152">
        <f t="shared" ca="1" si="1567"/>
        <v>0</v>
      </c>
      <c r="BG714" s="152">
        <f t="shared" ca="1" si="1567"/>
        <v>0</v>
      </c>
      <c r="BH714" s="152">
        <f t="shared" ca="1" si="1568"/>
        <v>0</v>
      </c>
      <c r="BI714" s="152">
        <f t="shared" ca="1" si="1568"/>
        <v>0</v>
      </c>
      <c r="BJ714" s="152">
        <f t="shared" ca="1" si="1568"/>
        <v>0</v>
      </c>
      <c r="BK714" s="152">
        <f t="shared" ca="1" si="1568"/>
        <v>0</v>
      </c>
      <c r="BL714" s="152">
        <f t="shared" ca="1" si="1568"/>
        <v>0</v>
      </c>
      <c r="BM714" s="152">
        <f t="shared" ca="1" si="1568"/>
        <v>0</v>
      </c>
      <c r="BN714" s="152">
        <f t="shared" ca="1" si="1568"/>
        <v>0</v>
      </c>
      <c r="BO714" s="152">
        <f t="shared" ca="1" si="1568"/>
        <v>0</v>
      </c>
      <c r="BP714" s="152">
        <f t="shared" ca="1" si="1568"/>
        <v>0</v>
      </c>
      <c r="BQ714" s="152">
        <f t="shared" ca="1" si="1568"/>
        <v>0</v>
      </c>
      <c r="BR714" s="152">
        <f t="shared" ca="1" si="1569"/>
        <v>0</v>
      </c>
      <c r="BS714" s="152">
        <f t="shared" ca="1" si="1569"/>
        <v>0</v>
      </c>
      <c r="BT714" s="152">
        <f t="shared" ca="1" si="1569"/>
        <v>0</v>
      </c>
      <c r="BU714" s="152">
        <f t="shared" ca="1" si="1569"/>
        <v>0</v>
      </c>
      <c r="BV714" s="152">
        <f t="shared" ca="1" si="1569"/>
        <v>0</v>
      </c>
      <c r="BW714" s="152">
        <f t="shared" ca="1" si="1569"/>
        <v>0</v>
      </c>
      <c r="BX714" s="152">
        <f t="shared" ca="1" si="1569"/>
        <v>0</v>
      </c>
      <c r="BY714" s="152">
        <f t="shared" ca="1" si="1569"/>
        <v>0</v>
      </c>
      <c r="BZ714" s="153">
        <f t="shared" ca="1" si="1569"/>
        <v>0</v>
      </c>
      <c r="CB714" s="145"/>
      <c r="CC714" s="38"/>
      <c r="CD714" s="38"/>
      <c r="CE714" s="146"/>
      <c r="CG714" s="433">
        <v>0</v>
      </c>
      <c r="CH714" s="434">
        <v>0</v>
      </c>
      <c r="CI714" s="434">
        <v>0</v>
      </c>
      <c r="CJ714" s="435">
        <v>0</v>
      </c>
    </row>
    <row r="715" spans="1:88" ht="15.5" thickBot="1" x14ac:dyDescent="0.4">
      <c r="A715" s="399">
        <f>COUNTIF(AT704:AT706,B715)</f>
        <v>0</v>
      </c>
      <c r="B715" s="309">
        <f>設定!$F$10</f>
        <v>0</v>
      </c>
      <c r="C715" s="309"/>
      <c r="D715" s="56"/>
      <c r="E715" s="2" t="str">
        <f t="shared" si="1570"/>
        <v>マルチ</v>
      </c>
      <c r="F715" s="57">
        <f t="shared" si="1570"/>
        <v>0</v>
      </c>
      <c r="G715" s="58">
        <f t="shared" si="1570"/>
        <v>0</v>
      </c>
      <c r="H715" s="56"/>
      <c r="I715" s="56"/>
      <c r="J715" s="59">
        <f t="shared" ca="1" si="1556"/>
        <v>0</v>
      </c>
      <c r="K715" s="59">
        <f t="shared" ref="K715:AM715" ca="1" si="1573">K706+K709+K712</f>
        <v>0</v>
      </c>
      <c r="L715" s="59">
        <f t="shared" ca="1" si="1573"/>
        <v>0</v>
      </c>
      <c r="M715" s="59">
        <f t="shared" ca="1" si="1573"/>
        <v>0</v>
      </c>
      <c r="N715" s="59">
        <f t="shared" ca="1" si="1573"/>
        <v>0</v>
      </c>
      <c r="O715" s="59">
        <f t="shared" ca="1" si="1573"/>
        <v>0</v>
      </c>
      <c r="P715" s="59">
        <f t="shared" ca="1" si="1573"/>
        <v>0</v>
      </c>
      <c r="Q715" s="59">
        <f t="shared" ca="1" si="1573"/>
        <v>0</v>
      </c>
      <c r="R715" s="59">
        <f t="shared" ca="1" si="1573"/>
        <v>0</v>
      </c>
      <c r="S715" s="59">
        <f t="shared" ca="1" si="1573"/>
        <v>0</v>
      </c>
      <c r="T715" s="59">
        <f t="shared" ca="1" si="1573"/>
        <v>0</v>
      </c>
      <c r="U715" s="59">
        <f t="shared" ca="1" si="1573"/>
        <v>0</v>
      </c>
      <c r="V715" s="59">
        <f t="shared" ca="1" si="1573"/>
        <v>0</v>
      </c>
      <c r="W715" s="59">
        <f t="shared" ca="1" si="1573"/>
        <v>0</v>
      </c>
      <c r="X715" s="59">
        <f t="shared" ca="1" si="1573"/>
        <v>0</v>
      </c>
      <c r="Y715" s="59">
        <f t="shared" ca="1" si="1573"/>
        <v>0</v>
      </c>
      <c r="Z715" s="59">
        <f t="shared" ca="1" si="1573"/>
        <v>0</v>
      </c>
      <c r="AA715" s="59">
        <f t="shared" ca="1" si="1573"/>
        <v>0</v>
      </c>
      <c r="AB715" s="59">
        <f t="shared" ca="1" si="1573"/>
        <v>0</v>
      </c>
      <c r="AC715" s="59">
        <f t="shared" ca="1" si="1573"/>
        <v>0</v>
      </c>
      <c r="AD715" s="59">
        <f t="shared" ca="1" si="1573"/>
        <v>0</v>
      </c>
      <c r="AE715" s="59">
        <f t="shared" ca="1" si="1573"/>
        <v>0</v>
      </c>
      <c r="AF715" s="59">
        <f t="shared" ca="1" si="1573"/>
        <v>0</v>
      </c>
      <c r="AG715" s="59">
        <f t="shared" ca="1" si="1573"/>
        <v>0</v>
      </c>
      <c r="AH715" s="59">
        <f t="shared" ca="1" si="1573"/>
        <v>0</v>
      </c>
      <c r="AI715" s="59">
        <f t="shared" ca="1" si="1573"/>
        <v>0</v>
      </c>
      <c r="AJ715" s="59">
        <f t="shared" ca="1" si="1573"/>
        <v>0</v>
      </c>
      <c r="AK715" s="59">
        <f t="shared" ca="1" si="1573"/>
        <v>0</v>
      </c>
      <c r="AL715" s="59">
        <f t="shared" ca="1" si="1573"/>
        <v>0</v>
      </c>
      <c r="AM715" s="60">
        <f t="shared" ca="1" si="1573"/>
        <v>0</v>
      </c>
      <c r="AS715" s="99" t="str">
        <f>$E715&amp;"_"&amp;$A701&amp;"_"&amp;$B701</f>
        <v>マルチ__　</v>
      </c>
      <c r="AT715" s="99" t="str">
        <f t="shared" ref="AT715" si="1574">A705</f>
        <v/>
      </c>
      <c r="AU715" s="99" t="str">
        <f>A706</f>
        <v>-</v>
      </c>
      <c r="AW715" s="149" t="str">
        <f>E715</f>
        <v>マルチ</v>
      </c>
      <c r="AX715" s="154">
        <f t="shared" ca="1" si="1567"/>
        <v>0</v>
      </c>
      <c r="AY715" s="154">
        <f t="shared" ca="1" si="1567"/>
        <v>0</v>
      </c>
      <c r="AZ715" s="154">
        <f t="shared" ca="1" si="1567"/>
        <v>0</v>
      </c>
      <c r="BA715" s="154">
        <f t="shared" ca="1" si="1567"/>
        <v>0</v>
      </c>
      <c r="BB715" s="154">
        <f t="shared" ca="1" si="1567"/>
        <v>0</v>
      </c>
      <c r="BC715" s="154">
        <f t="shared" ca="1" si="1567"/>
        <v>0</v>
      </c>
      <c r="BD715" s="154">
        <f t="shared" ca="1" si="1567"/>
        <v>0</v>
      </c>
      <c r="BE715" s="154">
        <f t="shared" ca="1" si="1567"/>
        <v>0</v>
      </c>
      <c r="BF715" s="154">
        <f t="shared" ca="1" si="1567"/>
        <v>0</v>
      </c>
      <c r="BG715" s="154">
        <f t="shared" ca="1" si="1567"/>
        <v>0</v>
      </c>
      <c r="BH715" s="154">
        <f t="shared" ca="1" si="1568"/>
        <v>0</v>
      </c>
      <c r="BI715" s="154">
        <f t="shared" ca="1" si="1568"/>
        <v>0</v>
      </c>
      <c r="BJ715" s="154">
        <f t="shared" ca="1" si="1568"/>
        <v>0</v>
      </c>
      <c r="BK715" s="154">
        <f t="shared" ca="1" si="1568"/>
        <v>0</v>
      </c>
      <c r="BL715" s="154">
        <f t="shared" ca="1" si="1568"/>
        <v>0</v>
      </c>
      <c r="BM715" s="154">
        <f t="shared" ca="1" si="1568"/>
        <v>0</v>
      </c>
      <c r="BN715" s="154">
        <f t="shared" ca="1" si="1568"/>
        <v>0</v>
      </c>
      <c r="BO715" s="154">
        <f t="shared" ca="1" si="1568"/>
        <v>0</v>
      </c>
      <c r="BP715" s="154">
        <f t="shared" ca="1" si="1568"/>
        <v>0</v>
      </c>
      <c r="BQ715" s="154">
        <f t="shared" ca="1" si="1568"/>
        <v>0</v>
      </c>
      <c r="BR715" s="154">
        <f t="shared" ca="1" si="1569"/>
        <v>0</v>
      </c>
      <c r="BS715" s="154">
        <f t="shared" ca="1" si="1569"/>
        <v>0</v>
      </c>
      <c r="BT715" s="154">
        <f t="shared" ca="1" si="1569"/>
        <v>0</v>
      </c>
      <c r="BU715" s="154">
        <f t="shared" ca="1" si="1569"/>
        <v>0</v>
      </c>
      <c r="BV715" s="154">
        <f t="shared" ca="1" si="1569"/>
        <v>0</v>
      </c>
      <c r="BW715" s="154">
        <f t="shared" ca="1" si="1569"/>
        <v>0</v>
      </c>
      <c r="BX715" s="154">
        <f t="shared" ca="1" si="1569"/>
        <v>0</v>
      </c>
      <c r="BY715" s="154">
        <f t="shared" ca="1" si="1569"/>
        <v>0</v>
      </c>
      <c r="BZ715" s="155">
        <f t="shared" ca="1" si="1569"/>
        <v>0</v>
      </c>
      <c r="CB715" s="422"/>
      <c r="CC715" s="423"/>
      <c r="CD715" s="423"/>
      <c r="CE715" s="424"/>
      <c r="CG715" s="436">
        <v>0</v>
      </c>
      <c r="CH715" s="437">
        <v>0</v>
      </c>
      <c r="CI715" s="437">
        <v>0</v>
      </c>
      <c r="CJ715" s="438">
        <v>0</v>
      </c>
    </row>
    <row r="716" spans="1:88" x14ac:dyDescent="0.35">
      <c r="A716" s="46"/>
      <c r="B716" s="47" t="s">
        <v>2067</v>
      </c>
      <c r="C716" s="101"/>
      <c r="D716" s="128"/>
      <c r="E716" s="129"/>
      <c r="F716" s="129" t="s">
        <v>2130</v>
      </c>
      <c r="G716" s="130" t="str">
        <f>IF($B716="CKD","CKD",_xlfn.XLOOKUP($A716,AF所要量!$AF$4:$AF$1001,AF所要量!$AG$4:$AG$1001,"",,))</f>
        <v/>
      </c>
      <c r="H716" s="131"/>
      <c r="I716" s="132">
        <f>SUM(K716:N716)</f>
        <v>0</v>
      </c>
      <c r="J716" s="132">
        <f>SUM(O716:AM716)</f>
        <v>0</v>
      </c>
      <c r="K716" s="439">
        <f>CB716</f>
        <v>0</v>
      </c>
      <c r="L716" s="439">
        <f t="shared" ref="L716:L717" si="1575">CC716</f>
        <v>0</v>
      </c>
      <c r="M716" s="439">
        <f t="shared" ref="M716:M717" si="1576">CD716</f>
        <v>0</v>
      </c>
      <c r="N716" s="439">
        <f t="shared" ref="N716:N717" si="1577">CE716</f>
        <v>0</v>
      </c>
      <c r="O716" s="132">
        <f>SUMIF(AF所要量!$AK$4:$AK$1001,$AS716,AF所要量!E$4:E$1001)</f>
        <v>0</v>
      </c>
      <c r="P716" s="132">
        <f>SUMIF(AF所要量!$AK$4:$AK$1001,$AS716,AF所要量!F$4:F$1001)</f>
        <v>0</v>
      </c>
      <c r="Q716" s="132">
        <f>SUMIF(AF所要量!$AK$4:$AK$1001,$AS716,AF所要量!G$4:G$1001)</f>
        <v>0</v>
      </c>
      <c r="R716" s="132">
        <f>SUMIF(AF所要量!$AK$4:$AK$1001,$AS716,AF所要量!H$4:H$1001)</f>
        <v>0</v>
      </c>
      <c r="S716" s="132">
        <f>SUMIF(AF所要量!$AK$4:$AK$1001,$AS716,AF所要量!I$4:I$1001)</f>
        <v>0</v>
      </c>
      <c r="T716" s="132">
        <f>SUMIF(AF所要量!$AK$4:$AK$1001,$AS716,AF所要量!J$4:J$1001)</f>
        <v>0</v>
      </c>
      <c r="U716" s="132">
        <f>SUMIF(AF所要量!$AK$4:$AK$1001,$AS716,AF所要量!K$4:K$1001)</f>
        <v>0</v>
      </c>
      <c r="V716" s="132">
        <f>SUMIF(AF所要量!$AK$4:$AK$1001,$AS716,AF所要量!L$4:L$1001)</f>
        <v>0</v>
      </c>
      <c r="W716" s="132">
        <f>SUMIF(AF所要量!$AK$4:$AK$1001,$AS716,AF所要量!M$4:M$1001)</f>
        <v>0</v>
      </c>
      <c r="X716" s="132">
        <f>SUMIF(AF所要量!$AK$4:$AK$1001,$AS716,AF所要量!N$4:N$1001)</f>
        <v>0</v>
      </c>
      <c r="Y716" s="132">
        <f>SUMIF(AF所要量!$AK$4:$AK$1001,$AS716,AF所要量!O$4:O$1001)</f>
        <v>0</v>
      </c>
      <c r="Z716" s="132">
        <f>SUMIF(AF所要量!$AK$4:$AK$1001,$AS716,AF所要量!P$4:P$1001)</f>
        <v>0</v>
      </c>
      <c r="AA716" s="132">
        <f>SUMIF(AF所要量!$AK$4:$AK$1001,$AS716,AF所要量!Q$4:Q$1001)</f>
        <v>0</v>
      </c>
      <c r="AB716" s="132">
        <f>SUMIF(AF所要量!$AK$4:$AK$1001,$AS716,AF所要量!R$4:R$1001)</f>
        <v>0</v>
      </c>
      <c r="AC716" s="132">
        <f>SUMIF(AF所要量!$AK$4:$AK$1001,$AS716,AF所要量!S$4:S$1001)</f>
        <v>0</v>
      </c>
      <c r="AD716" s="132">
        <f>SUMIF(AF所要量!$AK$4:$AK$1001,$AS716,AF所要量!T$4:T$1001)</f>
        <v>0</v>
      </c>
      <c r="AE716" s="132">
        <f>SUMIF(AF所要量!$AK$4:$AK$1001,$AS716,AF所要量!U$4:U$1001)</f>
        <v>0</v>
      </c>
      <c r="AF716" s="132">
        <f>SUMIF(AF所要量!$AK$4:$AK$1001,$AS716,AF所要量!V$4:V$1001)</f>
        <v>0</v>
      </c>
      <c r="AG716" s="132">
        <f>SUMIF(AF所要量!$AK$4:$AK$1001,$AS716,AF所要量!W$4:W$1001)</f>
        <v>0</v>
      </c>
      <c r="AH716" s="132">
        <f>SUMIF(AF所要量!$AK$4:$AK$1001,$AS716,AF所要量!X$4:X$1001)</f>
        <v>0</v>
      </c>
      <c r="AI716" s="132">
        <f>SUMIF(AF所要量!$AK$4:$AK$1001,$AS716,AF所要量!Y$4:Y$1001)</f>
        <v>0</v>
      </c>
      <c r="AJ716" s="132">
        <f>SUMIF(AF所要量!$AK$4:$AK$1001,$AS716,AF所要量!Z$4:Z$1001)</f>
        <v>0</v>
      </c>
      <c r="AK716" s="132">
        <f>SUMIF(AF所要量!$AK$4:$AK$1001,$AS716,AF所要量!AA$4:AA$1001)</f>
        <v>0</v>
      </c>
      <c r="AL716" s="132">
        <f>SUMIF(AF所要量!$AK$4:$AK$1001,$AS716,AF所要量!AB$4:AB$1001)</f>
        <v>0</v>
      </c>
      <c r="AM716" s="133">
        <f>SUMIF(AF所要量!$AK$4:$AK$1001,$AS716,AF所要量!AC$4:AC$1001)</f>
        <v>0</v>
      </c>
      <c r="AS716" s="2" t="str">
        <f>$A716&amp;"_"&amp;$B716</f>
        <v>_　</v>
      </c>
      <c r="AT716" s="96"/>
      <c r="AU716" s="63"/>
      <c r="AW716" s="142"/>
      <c r="AX716" s="143"/>
      <c r="AY716" s="143"/>
      <c r="AZ716" s="143"/>
      <c r="BA716" s="143"/>
      <c r="BB716" s="143"/>
      <c r="BC716" s="143"/>
      <c r="BD716" s="143"/>
      <c r="BE716" s="143"/>
      <c r="BF716" s="143"/>
      <c r="BG716" s="143"/>
      <c r="BH716" s="143"/>
      <c r="BI716" s="143"/>
      <c r="BJ716" s="143"/>
      <c r="BK716" s="143"/>
      <c r="BL716" s="143"/>
      <c r="BM716" s="143"/>
      <c r="BN716" s="143"/>
      <c r="BO716" s="143"/>
      <c r="BP716" s="143"/>
      <c r="BQ716" s="143"/>
      <c r="BR716" s="143"/>
      <c r="BS716" s="143"/>
      <c r="BT716" s="143"/>
      <c r="BU716" s="143"/>
      <c r="BV716" s="143"/>
      <c r="BW716" s="143"/>
      <c r="BX716" s="143"/>
      <c r="BY716" s="143"/>
      <c r="BZ716" s="144"/>
      <c r="CB716" s="425">
        <f t="shared" ref="CB716:CB717" si="1578">CG716</f>
        <v>0</v>
      </c>
      <c r="CC716" s="271">
        <f t="shared" ref="CC716:CC717" si="1579">CH716</f>
        <v>0</v>
      </c>
      <c r="CD716" s="271">
        <f t="shared" ref="CD716:CD717" si="1580">CI716</f>
        <v>0</v>
      </c>
      <c r="CE716" s="272">
        <f t="shared" ref="CE716:CE717" si="1581">CJ716</f>
        <v>0</v>
      </c>
      <c r="CG716" s="418">
        <v>0</v>
      </c>
      <c r="CH716" s="416">
        <v>0</v>
      </c>
      <c r="CI716" s="416">
        <v>0</v>
      </c>
      <c r="CJ716" s="419">
        <v>0</v>
      </c>
    </row>
    <row r="717" spans="1:88" x14ac:dyDescent="0.35">
      <c r="A717" s="119"/>
      <c r="B717" s="6"/>
      <c r="C717" s="120"/>
      <c r="D717" s="134"/>
      <c r="E717" s="135"/>
      <c r="F717" s="135"/>
      <c r="G717" s="136" t="str">
        <f>IF(B716="CKD","","SP")</f>
        <v>SP</v>
      </c>
      <c r="H717" s="137"/>
      <c r="I717" s="138">
        <f>SUM(K717:N717)</f>
        <v>0</v>
      </c>
      <c r="J717" s="138">
        <f>SUM(O717:AM717)</f>
        <v>0</v>
      </c>
      <c r="K717" s="440">
        <f t="shared" ref="K717" si="1582">CB717</f>
        <v>0</v>
      </c>
      <c r="L717" s="440">
        <f t="shared" si="1575"/>
        <v>0</v>
      </c>
      <c r="M717" s="440">
        <f t="shared" si="1576"/>
        <v>0</v>
      </c>
      <c r="N717" s="440">
        <f t="shared" si="1577"/>
        <v>0</v>
      </c>
      <c r="O717" s="138">
        <f>SUMIF(SP所要量!$AU$4:$AU$1001,$AS717,SP所要量!O$4:O$1001)</f>
        <v>0</v>
      </c>
      <c r="P717" s="138">
        <f>SUMIF(SP所要量!$AU$4:$AU$1001,$AS717,SP所要量!P$4:P$1001)</f>
        <v>0</v>
      </c>
      <c r="Q717" s="138">
        <f>SUMIF(SP所要量!$AU$4:$AU$1001,$AS717,SP所要量!Q$4:Q$1001)</f>
        <v>0</v>
      </c>
      <c r="R717" s="138">
        <f>SUMIF(SP所要量!$AU$4:$AU$1001,$AS717,SP所要量!R$4:R$1001)</f>
        <v>0</v>
      </c>
      <c r="S717" s="138">
        <f>SUMIF(SP所要量!$AU$4:$AU$1001,$AS717,SP所要量!S$4:S$1001)</f>
        <v>0</v>
      </c>
      <c r="T717" s="138">
        <f>SUMIF(SP所要量!$AU$4:$AU$1001,$AS717,SP所要量!T$4:T$1001)</f>
        <v>0</v>
      </c>
      <c r="U717" s="138">
        <f>SUMIF(SP所要量!$AU$4:$AU$1001,$AS717,SP所要量!U$4:U$1001)</f>
        <v>0</v>
      </c>
      <c r="V717" s="138">
        <f>SUMIF(SP所要量!$AU$4:$AU$1001,$AS717,SP所要量!V$4:V$1001)</f>
        <v>0</v>
      </c>
      <c r="W717" s="138">
        <f>SUMIF(SP所要量!$AU$4:$AU$1001,$AS717,SP所要量!W$4:W$1001)</f>
        <v>0</v>
      </c>
      <c r="X717" s="138">
        <f>SUMIF(SP所要量!$AU$4:$AU$1001,$AS717,SP所要量!X$4:X$1001)</f>
        <v>0</v>
      </c>
      <c r="Y717" s="138">
        <f>SUMIF(SP所要量!$AU$4:$AU$1001,$AS717,SP所要量!Y$4:Y$1001)</f>
        <v>0</v>
      </c>
      <c r="Z717" s="138">
        <f>SUMIF(SP所要量!$AU$4:$AU$1001,$AS717,SP所要量!Z$4:Z$1001)</f>
        <v>0</v>
      </c>
      <c r="AA717" s="138">
        <f>SUMIF(SP所要量!$AU$4:$AU$1001,$AS717,SP所要量!AA$4:AA$1001)</f>
        <v>0</v>
      </c>
      <c r="AB717" s="138">
        <f>SUMIF(SP所要量!$AU$4:$AU$1001,$AS717,SP所要量!AB$4:AB$1001)</f>
        <v>0</v>
      </c>
      <c r="AC717" s="138">
        <f>SUMIF(SP所要量!$AU$4:$AU$1001,$AS717,SP所要量!AC$4:AC$1001)</f>
        <v>0</v>
      </c>
      <c r="AD717" s="138">
        <f>SUMIF(SP所要量!$AU$4:$AU$1001,$AS717,SP所要量!AD$4:AD$1001)</f>
        <v>0</v>
      </c>
      <c r="AE717" s="138">
        <f>SUMIF(SP所要量!$AU$4:$AU$1001,$AS717,SP所要量!AE$4:AE$1001)</f>
        <v>0</v>
      </c>
      <c r="AF717" s="138">
        <f>SUMIF(SP所要量!$AU$4:$AU$1001,$AS717,SP所要量!AF$4:AF$1001)</f>
        <v>0</v>
      </c>
      <c r="AG717" s="138">
        <f>SUMIF(SP所要量!$AU$4:$AU$1001,$AS717,SP所要量!AG$4:AG$1001)</f>
        <v>0</v>
      </c>
      <c r="AH717" s="138">
        <f>SUMIF(SP所要量!$AU$4:$AU$1001,$AS717,SP所要量!AH$4:AH$1001)</f>
        <v>0</v>
      </c>
      <c r="AI717" s="138">
        <f>SUMIF(SP所要量!$AU$4:$AU$1001,$AS717,SP所要量!AI$4:AI$1001)</f>
        <v>0</v>
      </c>
      <c r="AJ717" s="138">
        <f>SUMIF(SP所要量!$AU$4:$AU$1001,$AS717,SP所要量!AJ$4:AJ$1001)</f>
        <v>0</v>
      </c>
      <c r="AK717" s="138">
        <f>SUMIF(SP所要量!$AU$4:$AU$1001,$AS717,SP所要量!AK$4:AK$1001)</f>
        <v>0</v>
      </c>
      <c r="AL717" s="138">
        <f>SUMIF(SP所要量!$AU$4:$AU$1001,$AS717,SP所要量!AL$4:AL$1001)</f>
        <v>0</v>
      </c>
      <c r="AM717" s="139">
        <f>SUMIF(SP所要量!$AU$4:$AU$1001,$AS717,SP所要量!AM$4:AM$1001)</f>
        <v>0</v>
      </c>
      <c r="AS717" s="2" t="str">
        <f>IF($B716="CKD",0,$A716&amp;"_"&amp;"SP")</f>
        <v>_SP</v>
      </c>
      <c r="AT717" s="38"/>
      <c r="AU717" s="62"/>
      <c r="AW717" s="145"/>
      <c r="AX717" s="38"/>
      <c r="AY717" s="38"/>
      <c r="AZ717" s="38"/>
      <c r="BA717" s="38"/>
      <c r="BB717" s="38"/>
      <c r="BC717" s="38"/>
      <c r="BD717" s="38"/>
      <c r="BE717" s="38"/>
      <c r="BF717" s="38"/>
      <c r="BG717" s="38"/>
      <c r="BH717" s="38"/>
      <c r="BI717" s="38"/>
      <c r="BJ717" s="38"/>
      <c r="BK717" s="38"/>
      <c r="BL717" s="38"/>
      <c r="BM717" s="38"/>
      <c r="BN717" s="38"/>
      <c r="BO717" s="38"/>
      <c r="BP717" s="38"/>
      <c r="BQ717" s="38"/>
      <c r="BR717" s="38"/>
      <c r="BS717" s="38"/>
      <c r="BT717" s="38"/>
      <c r="BU717" s="38"/>
      <c r="BV717" s="38"/>
      <c r="BW717" s="38"/>
      <c r="BX717" s="38"/>
      <c r="BY717" s="38"/>
      <c r="BZ717" s="146"/>
      <c r="CB717" s="426">
        <f t="shared" si="1578"/>
        <v>0</v>
      </c>
      <c r="CC717" s="273">
        <f t="shared" si="1579"/>
        <v>0</v>
      </c>
      <c r="CD717" s="273">
        <f t="shared" si="1580"/>
        <v>0</v>
      </c>
      <c r="CE717" s="274">
        <f t="shared" si="1581"/>
        <v>0</v>
      </c>
      <c r="CG717" s="420">
        <v>0</v>
      </c>
      <c r="CH717" s="417">
        <v>0</v>
      </c>
      <c r="CI717" s="417">
        <v>0</v>
      </c>
      <c r="CJ717" s="421">
        <v>0</v>
      </c>
    </row>
    <row r="718" spans="1:88" x14ac:dyDescent="0.35">
      <c r="A718" s="119"/>
      <c r="B718" s="6"/>
      <c r="C718" s="120"/>
      <c r="D718" s="121"/>
      <c r="E718" s="115"/>
      <c r="F718" s="115"/>
      <c r="G718" s="116" t="s">
        <v>2131</v>
      </c>
      <c r="H718" s="117"/>
      <c r="I718" s="113">
        <f>SUM(K718:N718)</f>
        <v>0</v>
      </c>
      <c r="J718" s="126">
        <f>SUM(O718:AM718)</f>
        <v>0</v>
      </c>
      <c r="K718" s="113">
        <f t="shared" ref="K718:AM718" si="1583">SUM(K716:K717)</f>
        <v>0</v>
      </c>
      <c r="L718" s="113">
        <f t="shared" si="1583"/>
        <v>0</v>
      </c>
      <c r="M718" s="113">
        <f t="shared" si="1583"/>
        <v>0</v>
      </c>
      <c r="N718" s="113">
        <f t="shared" si="1583"/>
        <v>0</v>
      </c>
      <c r="O718" s="122">
        <f t="shared" si="1583"/>
        <v>0</v>
      </c>
      <c r="P718" s="113">
        <f t="shared" si="1583"/>
        <v>0</v>
      </c>
      <c r="Q718" s="113">
        <f t="shared" si="1583"/>
        <v>0</v>
      </c>
      <c r="R718" s="113">
        <f t="shared" si="1583"/>
        <v>0</v>
      </c>
      <c r="S718" s="113">
        <f t="shared" si="1583"/>
        <v>0</v>
      </c>
      <c r="T718" s="113">
        <f t="shared" si="1583"/>
        <v>0</v>
      </c>
      <c r="U718" s="113">
        <f t="shared" si="1583"/>
        <v>0</v>
      </c>
      <c r="V718" s="113">
        <f t="shared" si="1583"/>
        <v>0</v>
      </c>
      <c r="W718" s="113">
        <f t="shared" si="1583"/>
        <v>0</v>
      </c>
      <c r="X718" s="113">
        <f t="shared" si="1583"/>
        <v>0</v>
      </c>
      <c r="Y718" s="113">
        <f t="shared" si="1583"/>
        <v>0</v>
      </c>
      <c r="Z718" s="113">
        <f t="shared" si="1583"/>
        <v>0</v>
      </c>
      <c r="AA718" s="113">
        <f t="shared" si="1583"/>
        <v>0</v>
      </c>
      <c r="AB718" s="113">
        <f t="shared" si="1583"/>
        <v>0</v>
      </c>
      <c r="AC718" s="113">
        <f t="shared" si="1583"/>
        <v>0</v>
      </c>
      <c r="AD718" s="113">
        <f t="shared" si="1583"/>
        <v>0</v>
      </c>
      <c r="AE718" s="113">
        <f t="shared" si="1583"/>
        <v>0</v>
      </c>
      <c r="AF718" s="113">
        <f t="shared" si="1583"/>
        <v>0</v>
      </c>
      <c r="AG718" s="113">
        <f t="shared" si="1583"/>
        <v>0</v>
      </c>
      <c r="AH718" s="113">
        <f t="shared" si="1583"/>
        <v>0</v>
      </c>
      <c r="AI718" s="113">
        <f t="shared" si="1583"/>
        <v>0</v>
      </c>
      <c r="AJ718" s="113">
        <f t="shared" si="1583"/>
        <v>0</v>
      </c>
      <c r="AK718" s="113">
        <f t="shared" si="1583"/>
        <v>0</v>
      </c>
      <c r="AL718" s="113">
        <f t="shared" si="1583"/>
        <v>0</v>
      </c>
      <c r="AM718" s="118">
        <f t="shared" si="1583"/>
        <v>0</v>
      </c>
      <c r="AS718" s="61"/>
      <c r="AT718" s="38"/>
      <c r="AU718" s="62"/>
      <c r="AW718" s="145"/>
      <c r="AX718" s="38"/>
      <c r="AY718" s="38"/>
      <c r="AZ718" s="38"/>
      <c r="BA718" s="38"/>
      <c r="BB718" s="38"/>
      <c r="BC718" s="38"/>
      <c r="BD718" s="38"/>
      <c r="BE718" s="38"/>
      <c r="BF718" s="38"/>
      <c r="BG718" s="38"/>
      <c r="BH718" s="38"/>
      <c r="BI718" s="38"/>
      <c r="BJ718" s="38"/>
      <c r="BK718" s="38"/>
      <c r="BL718" s="38"/>
      <c r="BM718" s="38"/>
      <c r="BN718" s="38"/>
      <c r="BO718" s="38"/>
      <c r="BP718" s="38"/>
      <c r="BQ718" s="38"/>
      <c r="BR718" s="38"/>
      <c r="BS718" s="38"/>
      <c r="BT718" s="38"/>
      <c r="BU718" s="38"/>
      <c r="BV718" s="38"/>
      <c r="BW718" s="38"/>
      <c r="BX718" s="38"/>
      <c r="BY718" s="38"/>
      <c r="BZ718" s="146"/>
      <c r="CB718" s="145"/>
      <c r="CC718" s="38"/>
      <c r="CD718" s="38"/>
      <c r="CE718" s="146"/>
      <c r="CG718" s="433">
        <v>0</v>
      </c>
      <c r="CH718" s="434">
        <v>0</v>
      </c>
      <c r="CI718" s="434">
        <v>0</v>
      </c>
      <c r="CJ718" s="435">
        <v>0</v>
      </c>
    </row>
    <row r="719" spans="1:88" x14ac:dyDescent="0.35">
      <c r="A719" s="48" t="s">
        <v>2088</v>
      </c>
      <c r="B719" s="6"/>
      <c r="C719" s="6"/>
      <c r="D719" s="22" t="s">
        <v>2058</v>
      </c>
      <c r="E719" s="304" t="s">
        <v>20</v>
      </c>
      <c r="F719" s="42"/>
      <c r="G719" s="25"/>
      <c r="H719" s="21"/>
      <c r="I719" s="26"/>
      <c r="J719" s="24">
        <f t="shared" ref="J719:J721" ca="1" si="1584">SUM(K719:AM719)</f>
        <v>0</v>
      </c>
      <c r="K719" s="24">
        <f t="shared" ref="K719:AM719" ca="1" si="1585">IF(AND($H719="優先L",$I719&gt;0),OFFSET(K718,0,$I719),0)</f>
        <v>0</v>
      </c>
      <c r="L719" s="24">
        <f t="shared" ca="1" si="1585"/>
        <v>0</v>
      </c>
      <c r="M719" s="24">
        <f t="shared" ca="1" si="1585"/>
        <v>0</v>
      </c>
      <c r="N719" s="24">
        <f t="shared" ca="1" si="1585"/>
        <v>0</v>
      </c>
      <c r="O719" s="24">
        <f t="shared" ca="1" si="1585"/>
        <v>0</v>
      </c>
      <c r="P719" s="24">
        <f t="shared" ca="1" si="1585"/>
        <v>0</v>
      </c>
      <c r="Q719" s="24">
        <f t="shared" ca="1" si="1585"/>
        <v>0</v>
      </c>
      <c r="R719" s="24">
        <f t="shared" ca="1" si="1585"/>
        <v>0</v>
      </c>
      <c r="S719" s="24">
        <f t="shared" ca="1" si="1585"/>
        <v>0</v>
      </c>
      <c r="T719" s="24">
        <f t="shared" ca="1" si="1585"/>
        <v>0</v>
      </c>
      <c r="U719" s="24">
        <f t="shared" ca="1" si="1585"/>
        <v>0</v>
      </c>
      <c r="V719" s="24">
        <f t="shared" ca="1" si="1585"/>
        <v>0</v>
      </c>
      <c r="W719" s="24">
        <f t="shared" ca="1" si="1585"/>
        <v>0</v>
      </c>
      <c r="X719" s="24">
        <f t="shared" ca="1" si="1585"/>
        <v>0</v>
      </c>
      <c r="Y719" s="24">
        <f t="shared" ca="1" si="1585"/>
        <v>0</v>
      </c>
      <c r="Z719" s="24">
        <f t="shared" ca="1" si="1585"/>
        <v>0</v>
      </c>
      <c r="AA719" s="24">
        <f t="shared" ca="1" si="1585"/>
        <v>0</v>
      </c>
      <c r="AB719" s="24">
        <f t="shared" ca="1" si="1585"/>
        <v>0</v>
      </c>
      <c r="AC719" s="24">
        <f t="shared" ca="1" si="1585"/>
        <v>0</v>
      </c>
      <c r="AD719" s="24">
        <f t="shared" ca="1" si="1585"/>
        <v>0</v>
      </c>
      <c r="AE719" s="24">
        <f t="shared" ca="1" si="1585"/>
        <v>0</v>
      </c>
      <c r="AF719" s="24">
        <f t="shared" ca="1" si="1585"/>
        <v>0</v>
      </c>
      <c r="AG719" s="24">
        <f t="shared" ca="1" si="1585"/>
        <v>0</v>
      </c>
      <c r="AH719" s="24">
        <f t="shared" ca="1" si="1585"/>
        <v>0</v>
      </c>
      <c r="AI719" s="24">
        <f t="shared" ca="1" si="1585"/>
        <v>0</v>
      </c>
      <c r="AJ719" s="24">
        <f t="shared" ca="1" si="1585"/>
        <v>0</v>
      </c>
      <c r="AK719" s="24">
        <f t="shared" ca="1" si="1585"/>
        <v>0</v>
      </c>
      <c r="AL719" s="24">
        <f t="shared" ca="1" si="1585"/>
        <v>0</v>
      </c>
      <c r="AM719" s="49">
        <f t="shared" ca="1" si="1585"/>
        <v>0</v>
      </c>
      <c r="AS719" s="61"/>
      <c r="AT719" s="5" t="str">
        <f t="shared" ref="AT719:AT781" si="1586">IF(G719&gt;0,E719,"")</f>
        <v/>
      </c>
      <c r="AU719" s="62"/>
      <c r="AW719" s="145"/>
      <c r="AX719" s="38"/>
      <c r="AY719" s="38"/>
      <c r="AZ719" s="38"/>
      <c r="BA719" s="38"/>
      <c r="BB719" s="38"/>
      <c r="BC719" s="38"/>
      <c r="BD719" s="38"/>
      <c r="BE719" s="38"/>
      <c r="BF719" s="38"/>
      <c r="BG719" s="38"/>
      <c r="BH719" s="38"/>
      <c r="BI719" s="38"/>
      <c r="BJ719" s="38"/>
      <c r="BK719" s="38"/>
      <c r="BL719" s="38"/>
      <c r="BM719" s="38"/>
      <c r="BN719" s="38"/>
      <c r="BO719" s="38"/>
      <c r="BP719" s="38"/>
      <c r="BQ719" s="38"/>
      <c r="BR719" s="38"/>
      <c r="BS719" s="38"/>
      <c r="BT719" s="38"/>
      <c r="BU719" s="38"/>
      <c r="BV719" s="38"/>
      <c r="BW719" s="38"/>
      <c r="BX719" s="38"/>
      <c r="BY719" s="38"/>
      <c r="BZ719" s="146"/>
      <c r="CB719" s="145"/>
      <c r="CC719" s="38"/>
      <c r="CD719" s="38"/>
      <c r="CE719" s="146"/>
      <c r="CG719" s="433">
        <v>0</v>
      </c>
      <c r="CH719" s="434">
        <v>0</v>
      </c>
      <c r="CI719" s="434">
        <v>0</v>
      </c>
      <c r="CJ719" s="435">
        <v>0</v>
      </c>
    </row>
    <row r="720" spans="1:88" x14ac:dyDescent="0.35">
      <c r="A720" s="50" t="str">
        <f>MID(A716,1,5)</f>
        <v/>
      </c>
      <c r="B720" s="6"/>
      <c r="C720" s="6"/>
      <c r="D720" s="6"/>
      <c r="E720" s="304" t="s">
        <v>78</v>
      </c>
      <c r="F720" s="42"/>
      <c r="G720" s="25"/>
      <c r="H720" s="21"/>
      <c r="I720" s="26"/>
      <c r="J720" s="24">
        <f t="shared" ca="1" si="1584"/>
        <v>0</v>
      </c>
      <c r="K720" s="24">
        <f ca="1">IF(AND($H720="優先L",$I720&gt;0),OFFSET(K718,0,$I720),0)</f>
        <v>0</v>
      </c>
      <c r="L720" s="24">
        <f t="shared" ref="L720:AM720" ca="1" si="1587">IF(AND($H720="優先L",$I720&gt;0),OFFSET(L718,0,$I720),0)</f>
        <v>0</v>
      </c>
      <c r="M720" s="24">
        <f t="shared" ca="1" si="1587"/>
        <v>0</v>
      </c>
      <c r="N720" s="24">
        <f t="shared" ca="1" si="1587"/>
        <v>0</v>
      </c>
      <c r="O720" s="24">
        <f t="shared" ca="1" si="1587"/>
        <v>0</v>
      </c>
      <c r="P720" s="24">
        <f t="shared" ca="1" si="1587"/>
        <v>0</v>
      </c>
      <c r="Q720" s="24">
        <f t="shared" ca="1" si="1587"/>
        <v>0</v>
      </c>
      <c r="R720" s="24">
        <f t="shared" ca="1" si="1587"/>
        <v>0</v>
      </c>
      <c r="S720" s="24">
        <f t="shared" ca="1" si="1587"/>
        <v>0</v>
      </c>
      <c r="T720" s="24">
        <f t="shared" ca="1" si="1587"/>
        <v>0</v>
      </c>
      <c r="U720" s="24">
        <f t="shared" ca="1" si="1587"/>
        <v>0</v>
      </c>
      <c r="V720" s="24">
        <f t="shared" ca="1" si="1587"/>
        <v>0</v>
      </c>
      <c r="W720" s="24">
        <f t="shared" ca="1" si="1587"/>
        <v>0</v>
      </c>
      <c r="X720" s="24">
        <f t="shared" ca="1" si="1587"/>
        <v>0</v>
      </c>
      <c r="Y720" s="24">
        <f t="shared" ca="1" si="1587"/>
        <v>0</v>
      </c>
      <c r="Z720" s="24">
        <f t="shared" ca="1" si="1587"/>
        <v>0</v>
      </c>
      <c r="AA720" s="24">
        <f t="shared" ca="1" si="1587"/>
        <v>0</v>
      </c>
      <c r="AB720" s="24">
        <f t="shared" ca="1" si="1587"/>
        <v>0</v>
      </c>
      <c r="AC720" s="24">
        <f t="shared" ca="1" si="1587"/>
        <v>0</v>
      </c>
      <c r="AD720" s="24">
        <f t="shared" ca="1" si="1587"/>
        <v>0</v>
      </c>
      <c r="AE720" s="24">
        <f t="shared" ca="1" si="1587"/>
        <v>0</v>
      </c>
      <c r="AF720" s="24">
        <f t="shared" ca="1" si="1587"/>
        <v>0</v>
      </c>
      <c r="AG720" s="24">
        <f t="shared" ca="1" si="1587"/>
        <v>0</v>
      </c>
      <c r="AH720" s="24">
        <f t="shared" ca="1" si="1587"/>
        <v>0</v>
      </c>
      <c r="AI720" s="24">
        <f t="shared" ca="1" si="1587"/>
        <v>0</v>
      </c>
      <c r="AJ720" s="24">
        <f t="shared" ca="1" si="1587"/>
        <v>0</v>
      </c>
      <c r="AK720" s="24">
        <f t="shared" ca="1" si="1587"/>
        <v>0</v>
      </c>
      <c r="AL720" s="24">
        <f t="shared" ca="1" si="1587"/>
        <v>0</v>
      </c>
      <c r="AM720" s="49">
        <f t="shared" ca="1" si="1587"/>
        <v>0</v>
      </c>
      <c r="AS720" s="61"/>
      <c r="AT720" s="6" t="str">
        <f t="shared" si="1586"/>
        <v/>
      </c>
      <c r="AU720" s="62"/>
      <c r="AW720" s="145"/>
      <c r="AX720" s="38"/>
      <c r="AY720" s="38"/>
      <c r="AZ720" s="38"/>
      <c r="BA720" s="38"/>
      <c r="BB720" s="38"/>
      <c r="BC720" s="38"/>
      <c r="BD720" s="38"/>
      <c r="BE720" s="38"/>
      <c r="BF720" s="38"/>
      <c r="BG720" s="38"/>
      <c r="BH720" s="38"/>
      <c r="BI720" s="38"/>
      <c r="BJ720" s="38"/>
      <c r="BK720" s="38"/>
      <c r="BL720" s="38"/>
      <c r="BM720" s="38"/>
      <c r="BN720" s="38"/>
      <c r="BO720" s="38"/>
      <c r="BP720" s="38"/>
      <c r="BQ720" s="38"/>
      <c r="BR720" s="38"/>
      <c r="BS720" s="38"/>
      <c r="BT720" s="38"/>
      <c r="BU720" s="38"/>
      <c r="BV720" s="38"/>
      <c r="BW720" s="38"/>
      <c r="BX720" s="38"/>
      <c r="BY720" s="38"/>
      <c r="BZ720" s="146"/>
      <c r="CB720" s="145"/>
      <c r="CC720" s="38"/>
      <c r="CD720" s="38"/>
      <c r="CE720" s="146"/>
      <c r="CG720" s="433">
        <v>0</v>
      </c>
      <c r="CH720" s="434">
        <v>0</v>
      </c>
      <c r="CI720" s="434">
        <v>0</v>
      </c>
      <c r="CJ720" s="435">
        <v>0</v>
      </c>
    </row>
    <row r="721" spans="1:88" x14ac:dyDescent="0.35">
      <c r="A721" s="50" t="str">
        <f>MID(A716,6,3)&amp;"-"&amp;MID(A716,10,4)</f>
        <v>-</v>
      </c>
      <c r="B721" s="6"/>
      <c r="C721" s="6"/>
      <c r="D721" s="7"/>
      <c r="E721" s="304" t="s">
        <v>79</v>
      </c>
      <c r="F721" s="42"/>
      <c r="G721" s="25"/>
      <c r="H721" s="21"/>
      <c r="I721" s="26"/>
      <c r="J721" s="24">
        <f t="shared" ca="1" si="1584"/>
        <v>0</v>
      </c>
      <c r="K721" s="24">
        <f ca="1">IF(AND($H721="優先L",$I721&gt;0),OFFSET(K718,0,$I721),0)</f>
        <v>0</v>
      </c>
      <c r="L721" s="24">
        <f t="shared" ref="L721:AM721" ca="1" si="1588">IF(AND($H721="優先L",$I721&gt;0),OFFSET(L718,0,$I721),0)</f>
        <v>0</v>
      </c>
      <c r="M721" s="24">
        <f t="shared" ca="1" si="1588"/>
        <v>0</v>
      </c>
      <c r="N721" s="24">
        <f t="shared" ca="1" si="1588"/>
        <v>0</v>
      </c>
      <c r="O721" s="24">
        <f t="shared" ca="1" si="1588"/>
        <v>0</v>
      </c>
      <c r="P721" s="24">
        <f t="shared" ca="1" si="1588"/>
        <v>0</v>
      </c>
      <c r="Q721" s="24">
        <f t="shared" ca="1" si="1588"/>
        <v>0</v>
      </c>
      <c r="R721" s="24">
        <f t="shared" ca="1" si="1588"/>
        <v>0</v>
      </c>
      <c r="S721" s="24">
        <f t="shared" ca="1" si="1588"/>
        <v>0</v>
      </c>
      <c r="T721" s="24">
        <f t="shared" ca="1" si="1588"/>
        <v>0</v>
      </c>
      <c r="U721" s="24">
        <f t="shared" ca="1" si="1588"/>
        <v>0</v>
      </c>
      <c r="V721" s="24">
        <f t="shared" ca="1" si="1588"/>
        <v>0</v>
      </c>
      <c r="W721" s="24">
        <f t="shared" ca="1" si="1588"/>
        <v>0</v>
      </c>
      <c r="X721" s="24">
        <f t="shared" ca="1" si="1588"/>
        <v>0</v>
      </c>
      <c r="Y721" s="24">
        <f t="shared" ca="1" si="1588"/>
        <v>0</v>
      </c>
      <c r="Z721" s="24">
        <f t="shared" ca="1" si="1588"/>
        <v>0</v>
      </c>
      <c r="AA721" s="24">
        <f t="shared" ca="1" si="1588"/>
        <v>0</v>
      </c>
      <c r="AB721" s="24">
        <f t="shared" ca="1" si="1588"/>
        <v>0</v>
      </c>
      <c r="AC721" s="24">
        <f t="shared" ca="1" si="1588"/>
        <v>0</v>
      </c>
      <c r="AD721" s="24">
        <f t="shared" ca="1" si="1588"/>
        <v>0</v>
      </c>
      <c r="AE721" s="24">
        <f t="shared" ca="1" si="1588"/>
        <v>0</v>
      </c>
      <c r="AF721" s="24">
        <f t="shared" ca="1" si="1588"/>
        <v>0</v>
      </c>
      <c r="AG721" s="24">
        <f t="shared" ca="1" si="1588"/>
        <v>0</v>
      </c>
      <c r="AH721" s="24">
        <f t="shared" ca="1" si="1588"/>
        <v>0</v>
      </c>
      <c r="AI721" s="24">
        <f t="shared" ca="1" si="1588"/>
        <v>0</v>
      </c>
      <c r="AJ721" s="24">
        <f t="shared" ca="1" si="1588"/>
        <v>0</v>
      </c>
      <c r="AK721" s="24">
        <f t="shared" ca="1" si="1588"/>
        <v>0</v>
      </c>
      <c r="AL721" s="24">
        <f t="shared" ca="1" si="1588"/>
        <v>0</v>
      </c>
      <c r="AM721" s="49">
        <f t="shared" ca="1" si="1588"/>
        <v>0</v>
      </c>
      <c r="AS721" s="61"/>
      <c r="AT721" s="7" t="str">
        <f t="shared" si="1586"/>
        <v/>
      </c>
      <c r="AU721" s="62"/>
      <c r="AW721" s="145"/>
      <c r="AX721" s="38"/>
      <c r="AY721" s="38"/>
      <c r="AZ721" s="38"/>
      <c r="BA721" s="38"/>
      <c r="BB721" s="38"/>
      <c r="BC721" s="38"/>
      <c r="BD721" s="38"/>
      <c r="BE721" s="38"/>
      <c r="BF721" s="38"/>
      <c r="BG721" s="38"/>
      <c r="BH721" s="38"/>
      <c r="BI721" s="38"/>
      <c r="BJ721" s="38"/>
      <c r="BK721" s="38"/>
      <c r="BL721" s="38"/>
      <c r="BM721" s="38"/>
      <c r="BN721" s="38"/>
      <c r="BO721" s="38"/>
      <c r="BP721" s="38"/>
      <c r="BQ721" s="38"/>
      <c r="BR721" s="38"/>
      <c r="BS721" s="38"/>
      <c r="BT721" s="38"/>
      <c r="BU721" s="38"/>
      <c r="BV721" s="38"/>
      <c r="BW721" s="38"/>
      <c r="BX721" s="38"/>
      <c r="BY721" s="38"/>
      <c r="BZ721" s="146"/>
      <c r="CB721" s="145"/>
      <c r="CC721" s="38"/>
      <c r="CD721" s="38"/>
      <c r="CE721" s="146"/>
      <c r="CG721" s="433">
        <v>0</v>
      </c>
      <c r="CH721" s="434">
        <v>0</v>
      </c>
      <c r="CI721" s="434">
        <v>0</v>
      </c>
      <c r="CJ721" s="435">
        <v>0</v>
      </c>
    </row>
    <row r="722" spans="1:88" x14ac:dyDescent="0.35">
      <c r="A722" s="48"/>
      <c r="B722" s="6"/>
      <c r="C722" s="6"/>
      <c r="D722" s="22" t="s">
        <v>2132</v>
      </c>
      <c r="E722" s="2" t="str">
        <f>E719</f>
        <v>MC</v>
      </c>
      <c r="F722" s="5"/>
      <c r="G722" s="5"/>
      <c r="H722" s="27"/>
      <c r="I722" s="5"/>
      <c r="J722" s="550">
        <f>SUM(K722:AM724)</f>
        <v>0</v>
      </c>
      <c r="K722" s="29"/>
      <c r="L722" s="29"/>
      <c r="M722" s="29"/>
      <c r="N722" s="29"/>
      <c r="O722" s="29"/>
      <c r="P722" s="29"/>
      <c r="Q722" s="29"/>
      <c r="R722" s="29"/>
      <c r="S722" s="29"/>
      <c r="T722" s="29"/>
      <c r="U722" s="29"/>
      <c r="V722" s="29"/>
      <c r="W722" s="29"/>
      <c r="X722" s="29"/>
      <c r="Y722" s="29"/>
      <c r="Z722" s="29"/>
      <c r="AA722" s="29"/>
      <c r="AB722" s="29"/>
      <c r="AC722" s="29"/>
      <c r="AD722" s="29"/>
      <c r="AE722" s="29"/>
      <c r="AF722" s="29"/>
      <c r="AG722" s="29"/>
      <c r="AH722" s="29"/>
      <c r="AI722" s="29"/>
      <c r="AJ722" s="29"/>
      <c r="AK722" s="29"/>
      <c r="AL722" s="29"/>
      <c r="AM722" s="51"/>
      <c r="AS722" s="61"/>
      <c r="AT722" s="38"/>
      <c r="AU722" s="62"/>
      <c r="AW722" s="145"/>
      <c r="AX722" s="38"/>
      <c r="AY722" s="38"/>
      <c r="AZ722" s="38"/>
      <c r="BA722" s="38"/>
      <c r="BB722" s="38"/>
      <c r="BC722" s="38"/>
      <c r="BD722" s="38"/>
      <c r="BE722" s="38"/>
      <c r="BF722" s="38"/>
      <c r="BG722" s="38"/>
      <c r="BH722" s="38"/>
      <c r="BI722" s="38"/>
      <c r="BJ722" s="38"/>
      <c r="BK722" s="38"/>
      <c r="BL722" s="38"/>
      <c r="BM722" s="38"/>
      <c r="BN722" s="38"/>
      <c r="BO722" s="38"/>
      <c r="BP722" s="38"/>
      <c r="BQ722" s="38"/>
      <c r="BR722" s="38"/>
      <c r="BS722" s="38"/>
      <c r="BT722" s="38"/>
      <c r="BU722" s="38"/>
      <c r="BV722" s="38"/>
      <c r="BW722" s="38"/>
      <c r="BX722" s="38"/>
      <c r="BY722" s="38"/>
      <c r="BZ722" s="146"/>
      <c r="CB722" s="145"/>
      <c r="CC722" s="38"/>
      <c r="CD722" s="38"/>
      <c r="CE722" s="146"/>
      <c r="CG722" s="430"/>
      <c r="CH722" s="9"/>
      <c r="CI722" s="9"/>
      <c r="CJ722" s="431"/>
    </row>
    <row r="723" spans="1:88" x14ac:dyDescent="0.35">
      <c r="A723" s="48"/>
      <c r="B723" s="7"/>
      <c r="C723" s="7"/>
      <c r="D723" s="444" t="s">
        <v>2376</v>
      </c>
      <c r="E723" s="2" t="str">
        <f>E720</f>
        <v>溶接1</v>
      </c>
      <c r="F723" s="6"/>
      <c r="G723" s="6"/>
      <c r="H723" s="27"/>
      <c r="I723" s="6"/>
      <c r="J723" s="551"/>
      <c r="K723" s="30"/>
      <c r="L723" s="30"/>
      <c r="M723" s="30"/>
      <c r="N723" s="30"/>
      <c r="O723" s="30"/>
      <c r="P723" s="30"/>
      <c r="Q723" s="30"/>
      <c r="R723" s="30"/>
      <c r="S723" s="30"/>
      <c r="T723" s="30"/>
      <c r="U723" s="30"/>
      <c r="V723" s="30"/>
      <c r="W723" s="30"/>
      <c r="X723" s="30"/>
      <c r="Y723" s="30"/>
      <c r="Z723" s="30"/>
      <c r="AA723" s="30"/>
      <c r="AB723" s="30"/>
      <c r="AC723" s="30"/>
      <c r="AD723" s="30"/>
      <c r="AE723" s="30"/>
      <c r="AF723" s="30"/>
      <c r="AG723" s="30"/>
      <c r="AH723" s="30"/>
      <c r="AI723" s="30"/>
      <c r="AJ723" s="30"/>
      <c r="AK723" s="30"/>
      <c r="AL723" s="30"/>
      <c r="AM723" s="52"/>
      <c r="AS723" s="61"/>
      <c r="AT723" s="38"/>
      <c r="AU723" s="62"/>
      <c r="AW723" s="145"/>
      <c r="AX723" s="38"/>
      <c r="AY723" s="38"/>
      <c r="AZ723" s="38"/>
      <c r="BA723" s="38"/>
      <c r="BB723" s="38"/>
      <c r="BC723" s="38"/>
      <c r="BD723" s="38"/>
      <c r="BE723" s="38"/>
      <c r="BF723" s="38"/>
      <c r="BG723" s="38"/>
      <c r="BH723" s="38"/>
      <c r="BI723" s="38"/>
      <c r="BJ723" s="38"/>
      <c r="BK723" s="38"/>
      <c r="BL723" s="38"/>
      <c r="BM723" s="38"/>
      <c r="BN723" s="38"/>
      <c r="BO723" s="38"/>
      <c r="BP723" s="38"/>
      <c r="BQ723" s="38"/>
      <c r="BR723" s="38"/>
      <c r="BS723" s="38"/>
      <c r="BT723" s="38"/>
      <c r="BU723" s="38"/>
      <c r="BV723" s="38"/>
      <c r="BW723" s="38"/>
      <c r="BX723" s="38"/>
      <c r="BY723" s="38"/>
      <c r="BZ723" s="146"/>
      <c r="CB723" s="145"/>
      <c r="CC723" s="38"/>
      <c r="CD723" s="38"/>
      <c r="CE723" s="146"/>
      <c r="CG723" s="430"/>
      <c r="CH723" s="9"/>
      <c r="CI723" s="9"/>
      <c r="CJ723" s="431"/>
    </row>
    <row r="724" spans="1:88" x14ac:dyDescent="0.35">
      <c r="A724" s="399">
        <f>COUNTIF(AT719:AT721,B724)</f>
        <v>0</v>
      </c>
      <c r="B724" s="308" t="str">
        <f>設定!$F$4</f>
        <v>MC</v>
      </c>
      <c r="C724" s="308" t="str">
        <f>IF(COUNTIF('PLAN-MC'!$AO$6:$AO$117,B724&amp;"_"&amp;A716&amp;"_"&amp;B716)&gt;0,"計画コード有",IF(COUNTIF('PLAN-MC'!$AO$6:$AO$117,B724&amp;"_"&amp;A716&amp;"_"&amp;B716)&gt;1,"ﾀﾞﾌﾞﾘ有","未反映"))</f>
        <v>未反映</v>
      </c>
      <c r="D724" s="7"/>
      <c r="E724" s="2" t="str">
        <f>E721</f>
        <v>マルチ</v>
      </c>
      <c r="F724" s="7"/>
      <c r="G724" s="7"/>
      <c r="H724" s="27"/>
      <c r="I724" s="7"/>
      <c r="J724" s="552"/>
      <c r="K724" s="31"/>
      <c r="L724" s="31"/>
      <c r="M724" s="31"/>
      <c r="N724" s="31"/>
      <c r="O724" s="31"/>
      <c r="P724" s="31"/>
      <c r="Q724" s="31"/>
      <c r="R724" s="31"/>
      <c r="S724" s="31"/>
      <c r="T724" s="31"/>
      <c r="U724" s="31"/>
      <c r="V724" s="31"/>
      <c r="W724" s="31"/>
      <c r="X724" s="31"/>
      <c r="Y724" s="31"/>
      <c r="Z724" s="31"/>
      <c r="AA724" s="31"/>
      <c r="AB724" s="31"/>
      <c r="AC724" s="31"/>
      <c r="AD724" s="31"/>
      <c r="AE724" s="31"/>
      <c r="AF724" s="31"/>
      <c r="AG724" s="31"/>
      <c r="AH724" s="31"/>
      <c r="AI724" s="31"/>
      <c r="AJ724" s="31"/>
      <c r="AK724" s="31"/>
      <c r="AL724" s="31"/>
      <c r="AM724" s="53"/>
      <c r="AS724" s="61"/>
      <c r="AT724" s="38"/>
      <c r="AU724" s="62"/>
      <c r="AW724" s="145"/>
      <c r="AX724" s="38"/>
      <c r="AY724" s="38"/>
      <c r="AZ724" s="38"/>
      <c r="BA724" s="38"/>
      <c r="BB724" s="38"/>
      <c r="BC724" s="38"/>
      <c r="BD724" s="38"/>
      <c r="BE724" s="38"/>
      <c r="BF724" s="38"/>
      <c r="BG724" s="38"/>
      <c r="BH724" s="38"/>
      <c r="BI724" s="38"/>
      <c r="BJ724" s="38"/>
      <c r="BK724" s="38"/>
      <c r="BL724" s="38"/>
      <c r="BM724" s="38"/>
      <c r="BN724" s="38"/>
      <c r="BO724" s="38"/>
      <c r="BP724" s="38"/>
      <c r="BQ724" s="38"/>
      <c r="BR724" s="38"/>
      <c r="BS724" s="38"/>
      <c r="BT724" s="38"/>
      <c r="BU724" s="38"/>
      <c r="BV724" s="38"/>
      <c r="BW724" s="38"/>
      <c r="BX724" s="38"/>
      <c r="BY724" s="38"/>
      <c r="BZ724" s="146"/>
      <c r="CB724" s="145"/>
      <c r="CC724" s="38"/>
      <c r="CD724" s="38"/>
      <c r="CE724" s="146"/>
      <c r="CG724" s="430"/>
      <c r="CH724" s="9"/>
      <c r="CI724" s="9"/>
      <c r="CJ724" s="431"/>
    </row>
    <row r="725" spans="1:88" x14ac:dyDescent="0.35">
      <c r="A725" s="399">
        <f>COUNTIF(AT719:AT721,B725)</f>
        <v>0</v>
      </c>
      <c r="B725" s="308" t="str">
        <f>設定!$F$5</f>
        <v>溶接1</v>
      </c>
      <c r="C725" s="308" t="str">
        <f>IF(COUNTIF('PLAN-溶接1'!$AO$6:$AO$108,B725&amp;"_"&amp;A716&amp;"_"&amp;B716)&gt;0,"計画コード有",IF(COUNTIF('PLAN-溶接1'!$AO$6:$AO$108,B725&amp;"_"&amp;A716&amp;"_"&amp;B716)&gt;1,"ﾀﾞﾌﾞﾘ有","未反映"))</f>
        <v>未反映</v>
      </c>
      <c r="D725" s="22" t="s">
        <v>2133</v>
      </c>
      <c r="E725" s="2" t="str">
        <f>E719</f>
        <v>MC</v>
      </c>
      <c r="F725" s="5"/>
      <c r="G725" s="5"/>
      <c r="H725" s="27"/>
      <c r="I725" s="5"/>
      <c r="J725" s="32">
        <f t="shared" ref="J725:J730" si="1589">SUM(K725:AM725)</f>
        <v>0</v>
      </c>
      <c r="K725" s="441">
        <f>CB725</f>
        <v>0</v>
      </c>
      <c r="L725" s="441">
        <f t="shared" ref="L725:L727" si="1590">CC725</f>
        <v>0</v>
      </c>
      <c r="M725" s="441">
        <f t="shared" ref="M725:M727" si="1591">CD725</f>
        <v>0</v>
      </c>
      <c r="N725" s="441">
        <f t="shared" ref="N725:N727" si="1592">CE725</f>
        <v>0</v>
      </c>
      <c r="O725" s="29"/>
      <c r="P725" s="29"/>
      <c r="Q725" s="29"/>
      <c r="R725" s="29"/>
      <c r="S725" s="29"/>
      <c r="T725" s="29"/>
      <c r="U725" s="29"/>
      <c r="V725" s="29"/>
      <c r="W725" s="29"/>
      <c r="X725" s="29"/>
      <c r="Y725" s="29"/>
      <c r="Z725" s="29"/>
      <c r="AA725" s="29"/>
      <c r="AB725" s="29"/>
      <c r="AC725" s="29"/>
      <c r="AD725" s="29"/>
      <c r="AE725" s="29"/>
      <c r="AF725" s="29"/>
      <c r="AG725" s="29"/>
      <c r="AH725" s="29"/>
      <c r="AI725" s="29"/>
      <c r="AJ725" s="29"/>
      <c r="AK725" s="29"/>
      <c r="AL725" s="29"/>
      <c r="AM725" s="51"/>
      <c r="AS725" s="61"/>
      <c r="AT725" s="38"/>
      <c r="AU725" s="62"/>
      <c r="AW725" s="145"/>
      <c r="AX725" s="38"/>
      <c r="AY725" s="38"/>
      <c r="AZ725" s="38"/>
      <c r="BA725" s="38"/>
      <c r="BB725" s="38"/>
      <c r="BC725" s="38"/>
      <c r="BD725" s="38"/>
      <c r="BE725" s="38"/>
      <c r="BF725" s="38"/>
      <c r="BG725" s="38"/>
      <c r="BH725" s="38"/>
      <c r="BI725" s="38"/>
      <c r="BJ725" s="38"/>
      <c r="BK725" s="38"/>
      <c r="BL725" s="38"/>
      <c r="BM725" s="38"/>
      <c r="BN725" s="38"/>
      <c r="BO725" s="38"/>
      <c r="BP725" s="38"/>
      <c r="BQ725" s="38"/>
      <c r="BR725" s="38"/>
      <c r="BS725" s="38"/>
      <c r="BT725" s="38"/>
      <c r="BU725" s="38"/>
      <c r="BV725" s="38"/>
      <c r="BW725" s="38"/>
      <c r="BX725" s="38"/>
      <c r="BY725" s="38"/>
      <c r="BZ725" s="146"/>
      <c r="CB725" s="427">
        <f t="shared" ref="CB725:CB727" si="1593">CG722+CG725</f>
        <v>0</v>
      </c>
      <c r="CC725" s="428">
        <f t="shared" ref="CC725:CC727" si="1594">CH722+CH725</f>
        <v>0</v>
      </c>
      <c r="CD725" s="428">
        <f t="shared" ref="CD725:CD727" si="1595">CI722+CI725</f>
        <v>0</v>
      </c>
      <c r="CE725" s="429">
        <f t="shared" ref="CE725:CE727" si="1596">CJ722+CJ725</f>
        <v>0</v>
      </c>
      <c r="CG725" s="430"/>
      <c r="CH725" s="9"/>
      <c r="CI725" s="9"/>
      <c r="CJ725" s="431"/>
    </row>
    <row r="726" spans="1:88" x14ac:dyDescent="0.35">
      <c r="A726" s="399">
        <f>COUNTIF(AT719:AT721,B726)</f>
        <v>0</v>
      </c>
      <c r="B726" s="308" t="str">
        <f>設定!$F$6</f>
        <v>マルチ</v>
      </c>
      <c r="C726" s="308" t="str">
        <f>IF(COUNTIF('PLAN-マルチ'!$AO$29:$AO$125,B726&amp;"_"&amp;A716&amp;"_"&amp;B716)&gt;0,"計画コード有",IF(COUNTIF('PLAN-マルチ'!$AO$29:$AO$125,B726&amp;"_"&amp;A716&amp;"_"&amp;B716)&gt;1,"ﾀﾞﾌﾞﾘ有","未反映"))</f>
        <v>未反映</v>
      </c>
      <c r="D726" s="445" t="s">
        <v>2377</v>
      </c>
      <c r="E726" s="2" t="str">
        <f>E720</f>
        <v>溶接1</v>
      </c>
      <c r="F726" s="6"/>
      <c r="G726" s="6"/>
      <c r="H726" s="27"/>
      <c r="I726" s="6"/>
      <c r="J726" s="33">
        <f t="shared" si="1589"/>
        <v>0</v>
      </c>
      <c r="K726" s="442">
        <f t="shared" ref="K726:K727" si="1597">CB726</f>
        <v>0</v>
      </c>
      <c r="L726" s="442">
        <f t="shared" si="1590"/>
        <v>0</v>
      </c>
      <c r="M726" s="442">
        <f t="shared" si="1591"/>
        <v>0</v>
      </c>
      <c r="N726" s="442">
        <f t="shared" si="1592"/>
        <v>0</v>
      </c>
      <c r="O726" s="30"/>
      <c r="P726" s="30"/>
      <c r="Q726" s="30"/>
      <c r="R726" s="30"/>
      <c r="S726" s="30"/>
      <c r="T726" s="30"/>
      <c r="U726" s="30"/>
      <c r="V726" s="30"/>
      <c r="W726" s="30"/>
      <c r="X726" s="30"/>
      <c r="Y726" s="30"/>
      <c r="Z726" s="30"/>
      <c r="AA726" s="30"/>
      <c r="AB726" s="30"/>
      <c r="AC726" s="30"/>
      <c r="AD726" s="30"/>
      <c r="AE726" s="30"/>
      <c r="AF726" s="30"/>
      <c r="AG726" s="30"/>
      <c r="AH726" s="30"/>
      <c r="AI726" s="30"/>
      <c r="AJ726" s="30"/>
      <c r="AK726" s="30"/>
      <c r="AL726" s="30"/>
      <c r="AM726" s="52"/>
      <c r="AS726" s="61"/>
      <c r="AT726" s="38"/>
      <c r="AU726" s="62"/>
      <c r="AW726" s="145"/>
      <c r="AX726" s="38"/>
      <c r="AY726" s="38"/>
      <c r="AZ726" s="38"/>
      <c r="BA726" s="38"/>
      <c r="BB726" s="38"/>
      <c r="BC726" s="38"/>
      <c r="BD726" s="38"/>
      <c r="BE726" s="38"/>
      <c r="BF726" s="38"/>
      <c r="BG726" s="38"/>
      <c r="BH726" s="38"/>
      <c r="BI726" s="38"/>
      <c r="BJ726" s="38"/>
      <c r="BK726" s="38"/>
      <c r="BL726" s="38"/>
      <c r="BM726" s="38"/>
      <c r="BN726" s="38"/>
      <c r="BO726" s="38"/>
      <c r="BP726" s="38"/>
      <c r="BQ726" s="38"/>
      <c r="BR726" s="38"/>
      <c r="BS726" s="38"/>
      <c r="BT726" s="38"/>
      <c r="BU726" s="38"/>
      <c r="BV726" s="38"/>
      <c r="BW726" s="38"/>
      <c r="BX726" s="38"/>
      <c r="BY726" s="38"/>
      <c r="BZ726" s="146"/>
      <c r="CB726" s="427">
        <f t="shared" si="1593"/>
        <v>0</v>
      </c>
      <c r="CC726" s="428">
        <f t="shared" si="1594"/>
        <v>0</v>
      </c>
      <c r="CD726" s="428">
        <f t="shared" si="1595"/>
        <v>0</v>
      </c>
      <c r="CE726" s="429">
        <f t="shared" si="1596"/>
        <v>0</v>
      </c>
      <c r="CG726" s="430"/>
      <c r="CH726" s="9"/>
      <c r="CI726" s="9"/>
      <c r="CJ726" s="431"/>
    </row>
    <row r="727" spans="1:88" x14ac:dyDescent="0.35">
      <c r="A727" s="399">
        <f>COUNTIF(AT719:AT721,B727)</f>
        <v>0</v>
      </c>
      <c r="B727" s="308" t="str">
        <f>設定!$F$7</f>
        <v>50号機</v>
      </c>
      <c r="C727" s="308" t="str">
        <f>IF(COUNTIF('PLAN-SUB'!$AO$6:$AO$87,B727&amp;"_"&amp;A716&amp;"_"&amp;B716)&gt;0,"計画コード有",IF(COUNTIF('PLAN-SUB'!$AO$6:$AO$87,B727&amp;"_"&amp;A716&amp;"_"&amp;B716)&gt;1,"ﾀﾞﾌﾞﾘ有","未反映"))</f>
        <v>未反映</v>
      </c>
      <c r="D727" s="7"/>
      <c r="E727" s="2" t="str">
        <f>E721</f>
        <v>マルチ</v>
      </c>
      <c r="F727" s="7"/>
      <c r="G727" s="7"/>
      <c r="H727" s="27"/>
      <c r="I727" s="7"/>
      <c r="J727" s="34">
        <f t="shared" si="1589"/>
        <v>0</v>
      </c>
      <c r="K727" s="443">
        <f t="shared" si="1597"/>
        <v>0</v>
      </c>
      <c r="L727" s="443">
        <f t="shared" si="1590"/>
        <v>0</v>
      </c>
      <c r="M727" s="443">
        <f t="shared" si="1591"/>
        <v>0</v>
      </c>
      <c r="N727" s="443">
        <f t="shared" si="1592"/>
        <v>0</v>
      </c>
      <c r="O727" s="31"/>
      <c r="P727" s="31"/>
      <c r="Q727" s="31"/>
      <c r="R727" s="31"/>
      <c r="S727" s="31"/>
      <c r="T727" s="31"/>
      <c r="U727" s="31"/>
      <c r="V727" s="31"/>
      <c r="W727" s="31"/>
      <c r="X727" s="31"/>
      <c r="Y727" s="31"/>
      <c r="Z727" s="31"/>
      <c r="AA727" s="31"/>
      <c r="AB727" s="31"/>
      <c r="AC727" s="31"/>
      <c r="AD727" s="31"/>
      <c r="AE727" s="31"/>
      <c r="AF727" s="31"/>
      <c r="AG727" s="31"/>
      <c r="AH727" s="31"/>
      <c r="AI727" s="31"/>
      <c r="AJ727" s="31"/>
      <c r="AK727" s="31"/>
      <c r="AL727" s="31"/>
      <c r="AM727" s="53"/>
      <c r="AS727" s="61"/>
      <c r="AT727" s="38"/>
      <c r="AU727" s="62"/>
      <c r="AW727" s="145"/>
      <c r="AX727" s="38"/>
      <c r="AY727" s="38"/>
      <c r="AZ727" s="38"/>
      <c r="BA727" s="38"/>
      <c r="BB727" s="38"/>
      <c r="BC727" s="38"/>
      <c r="BD727" s="38"/>
      <c r="BE727" s="38"/>
      <c r="BF727" s="38"/>
      <c r="BG727" s="38"/>
      <c r="BH727" s="38"/>
      <c r="BI727" s="38"/>
      <c r="BJ727" s="38"/>
      <c r="BK727" s="38"/>
      <c r="BL727" s="38"/>
      <c r="BM727" s="38"/>
      <c r="BN727" s="38"/>
      <c r="BO727" s="38"/>
      <c r="BP727" s="38"/>
      <c r="BQ727" s="38"/>
      <c r="BR727" s="38"/>
      <c r="BS727" s="38"/>
      <c r="BT727" s="38"/>
      <c r="BU727" s="38"/>
      <c r="BV727" s="38"/>
      <c r="BW727" s="38"/>
      <c r="BX727" s="38"/>
      <c r="BY727" s="38"/>
      <c r="BZ727" s="146"/>
      <c r="CB727" s="427">
        <f t="shared" si="1593"/>
        <v>0</v>
      </c>
      <c r="CC727" s="428">
        <f t="shared" si="1594"/>
        <v>0</v>
      </c>
      <c r="CD727" s="428">
        <f t="shared" si="1595"/>
        <v>0</v>
      </c>
      <c r="CE727" s="429">
        <f t="shared" si="1596"/>
        <v>0</v>
      </c>
      <c r="CG727" s="430"/>
      <c r="CH727" s="9"/>
      <c r="CI727" s="9"/>
      <c r="CJ727" s="431"/>
    </row>
    <row r="728" spans="1:88" x14ac:dyDescent="0.35">
      <c r="A728" s="399">
        <f>COUNTIF(AT719:AT721,B728)</f>
        <v>0</v>
      </c>
      <c r="B728" s="308" t="str">
        <f>設定!$F$8</f>
        <v>RF,S/A</v>
      </c>
      <c r="C728" s="308" t="str">
        <f>IF(COUNTIF('PLAN-SUB'!$AO$6:$AO$87,B728&amp;"_"&amp;A716&amp;"_"&amp;B716)&gt;0,"計画コード有",IF(COUNTIF('PLAN-SUB'!$AO$6:$AO$87,B728&amp;"_"&amp;A716&amp;"_"&amp;B716)&gt;1,"ﾀﾞﾌﾞﾘ有","未反映"))</f>
        <v>未反映</v>
      </c>
      <c r="D728" s="22" t="s">
        <v>2059</v>
      </c>
      <c r="E728" s="2" t="str">
        <f t="shared" ref="E728:G730" si="1598">E719</f>
        <v>MC</v>
      </c>
      <c r="F728" s="43">
        <f t="shared" si="1598"/>
        <v>0</v>
      </c>
      <c r="G728" s="28">
        <f t="shared" si="1598"/>
        <v>0</v>
      </c>
      <c r="H728" s="5"/>
      <c r="I728" s="5"/>
      <c r="J728" s="32">
        <f t="shared" ca="1" si="1589"/>
        <v>0</v>
      </c>
      <c r="K728" s="32">
        <f ca="1">K719+K722+K725</f>
        <v>0</v>
      </c>
      <c r="L728" s="32">
        <f ca="1">L719+L722+L725</f>
        <v>0</v>
      </c>
      <c r="M728" s="32">
        <f ca="1">M719+M722+M725</f>
        <v>0</v>
      </c>
      <c r="N728" s="32">
        <f ca="1">N719+N722+N725</f>
        <v>0</v>
      </c>
      <c r="O728" s="32">
        <f t="shared" ref="O728:AM728" ca="1" si="1599">O719+O722+O725</f>
        <v>0</v>
      </c>
      <c r="P728" s="32">
        <f t="shared" ca="1" si="1599"/>
        <v>0</v>
      </c>
      <c r="Q728" s="32">
        <f t="shared" ca="1" si="1599"/>
        <v>0</v>
      </c>
      <c r="R728" s="32">
        <f t="shared" ca="1" si="1599"/>
        <v>0</v>
      </c>
      <c r="S728" s="32">
        <f t="shared" ca="1" si="1599"/>
        <v>0</v>
      </c>
      <c r="T728" s="32">
        <f t="shared" ca="1" si="1599"/>
        <v>0</v>
      </c>
      <c r="U728" s="32">
        <f t="shared" ca="1" si="1599"/>
        <v>0</v>
      </c>
      <c r="V728" s="32">
        <f t="shared" ca="1" si="1599"/>
        <v>0</v>
      </c>
      <c r="W728" s="32">
        <f t="shared" ca="1" si="1599"/>
        <v>0</v>
      </c>
      <c r="X728" s="32">
        <f t="shared" ca="1" si="1599"/>
        <v>0</v>
      </c>
      <c r="Y728" s="32">
        <f t="shared" ca="1" si="1599"/>
        <v>0</v>
      </c>
      <c r="Z728" s="32">
        <f t="shared" ca="1" si="1599"/>
        <v>0</v>
      </c>
      <c r="AA728" s="32">
        <f t="shared" ca="1" si="1599"/>
        <v>0</v>
      </c>
      <c r="AB728" s="32">
        <f t="shared" ca="1" si="1599"/>
        <v>0</v>
      </c>
      <c r="AC728" s="32">
        <f t="shared" ca="1" si="1599"/>
        <v>0</v>
      </c>
      <c r="AD728" s="32">
        <f t="shared" ca="1" si="1599"/>
        <v>0</v>
      </c>
      <c r="AE728" s="32">
        <f t="shared" ca="1" si="1599"/>
        <v>0</v>
      </c>
      <c r="AF728" s="32">
        <f t="shared" ca="1" si="1599"/>
        <v>0</v>
      </c>
      <c r="AG728" s="32">
        <f t="shared" ca="1" si="1599"/>
        <v>0</v>
      </c>
      <c r="AH728" s="32">
        <f t="shared" ca="1" si="1599"/>
        <v>0</v>
      </c>
      <c r="AI728" s="32">
        <f t="shared" ca="1" si="1599"/>
        <v>0</v>
      </c>
      <c r="AJ728" s="32">
        <f t="shared" ca="1" si="1599"/>
        <v>0</v>
      </c>
      <c r="AK728" s="32">
        <f t="shared" ca="1" si="1599"/>
        <v>0</v>
      </c>
      <c r="AL728" s="32">
        <f t="shared" ca="1" si="1599"/>
        <v>0</v>
      </c>
      <c r="AM728" s="54">
        <f t="shared" ca="1" si="1599"/>
        <v>0</v>
      </c>
      <c r="AS728" s="97" t="str">
        <f>$E728&amp;"_"&amp;$A716&amp;"_"&amp;$B716</f>
        <v>MC__　</v>
      </c>
      <c r="AT728" s="97" t="str">
        <f t="shared" ref="AT728" si="1600">A720</f>
        <v/>
      </c>
      <c r="AU728" s="97" t="str">
        <f>A721</f>
        <v>-</v>
      </c>
      <c r="AW728" s="147" t="str">
        <f>E728</f>
        <v>MC</v>
      </c>
      <c r="AX728" s="150">
        <f t="shared" ref="AX728:BG730" ca="1" si="1601">K728*$G728</f>
        <v>0</v>
      </c>
      <c r="AY728" s="150">
        <f t="shared" ca="1" si="1601"/>
        <v>0</v>
      </c>
      <c r="AZ728" s="150">
        <f t="shared" ca="1" si="1601"/>
        <v>0</v>
      </c>
      <c r="BA728" s="150">
        <f t="shared" ca="1" si="1601"/>
        <v>0</v>
      </c>
      <c r="BB728" s="150">
        <f t="shared" ca="1" si="1601"/>
        <v>0</v>
      </c>
      <c r="BC728" s="150">
        <f t="shared" ca="1" si="1601"/>
        <v>0</v>
      </c>
      <c r="BD728" s="150">
        <f t="shared" ca="1" si="1601"/>
        <v>0</v>
      </c>
      <c r="BE728" s="150">
        <f t="shared" ca="1" si="1601"/>
        <v>0</v>
      </c>
      <c r="BF728" s="150">
        <f t="shared" ca="1" si="1601"/>
        <v>0</v>
      </c>
      <c r="BG728" s="150">
        <f t="shared" ca="1" si="1601"/>
        <v>0</v>
      </c>
      <c r="BH728" s="150">
        <f t="shared" ref="BH728:BQ730" ca="1" si="1602">U728*$G728</f>
        <v>0</v>
      </c>
      <c r="BI728" s="150">
        <f t="shared" ca="1" si="1602"/>
        <v>0</v>
      </c>
      <c r="BJ728" s="150">
        <f t="shared" ca="1" si="1602"/>
        <v>0</v>
      </c>
      <c r="BK728" s="150">
        <f t="shared" ca="1" si="1602"/>
        <v>0</v>
      </c>
      <c r="BL728" s="150">
        <f t="shared" ca="1" si="1602"/>
        <v>0</v>
      </c>
      <c r="BM728" s="150">
        <f t="shared" ca="1" si="1602"/>
        <v>0</v>
      </c>
      <c r="BN728" s="150">
        <f t="shared" ca="1" si="1602"/>
        <v>0</v>
      </c>
      <c r="BO728" s="150">
        <f t="shared" ca="1" si="1602"/>
        <v>0</v>
      </c>
      <c r="BP728" s="150">
        <f t="shared" ca="1" si="1602"/>
        <v>0</v>
      </c>
      <c r="BQ728" s="150">
        <f t="shared" ca="1" si="1602"/>
        <v>0</v>
      </c>
      <c r="BR728" s="150">
        <f t="shared" ref="BR728:BZ730" ca="1" si="1603">AE728*$G728</f>
        <v>0</v>
      </c>
      <c r="BS728" s="150">
        <f t="shared" ca="1" si="1603"/>
        <v>0</v>
      </c>
      <c r="BT728" s="150">
        <f t="shared" ca="1" si="1603"/>
        <v>0</v>
      </c>
      <c r="BU728" s="150">
        <f t="shared" ca="1" si="1603"/>
        <v>0</v>
      </c>
      <c r="BV728" s="150">
        <f t="shared" ca="1" si="1603"/>
        <v>0</v>
      </c>
      <c r="BW728" s="150">
        <f t="shared" ca="1" si="1603"/>
        <v>0</v>
      </c>
      <c r="BX728" s="150">
        <f t="shared" ca="1" si="1603"/>
        <v>0</v>
      </c>
      <c r="BY728" s="150">
        <f t="shared" ca="1" si="1603"/>
        <v>0</v>
      </c>
      <c r="BZ728" s="151">
        <f t="shared" ca="1" si="1603"/>
        <v>0</v>
      </c>
      <c r="CB728" s="145"/>
      <c r="CC728" s="38"/>
      <c r="CD728" s="38"/>
      <c r="CE728" s="146"/>
      <c r="CG728" s="433">
        <v>0</v>
      </c>
      <c r="CH728" s="434">
        <v>0</v>
      </c>
      <c r="CI728" s="434">
        <v>0</v>
      </c>
      <c r="CJ728" s="435">
        <v>0</v>
      </c>
    </row>
    <row r="729" spans="1:88" x14ac:dyDescent="0.35">
      <c r="A729" s="399">
        <f>COUNTIF(AT719:AT721,B729)</f>
        <v>0</v>
      </c>
      <c r="B729" s="308" t="str">
        <f>設定!$F$9</f>
        <v>T/T</v>
      </c>
      <c r="C729" s="308" t="str">
        <f>IF(COUNTIF('PLAN-SUB'!$AO$6:$AO$87,B729&amp;"_"&amp;A716&amp;"_"&amp;B716)&gt;0,"計画コード有",IF(COUNTIF('PLAN-SUB'!$AO$6:$AO$87,B729&amp;"_"&amp;A716&amp;"_"&amp;B716)&gt;1,"ﾀﾞﾌﾞﾘ有","未反映"))</f>
        <v>未反映</v>
      </c>
      <c r="D729" s="6"/>
      <c r="E729" s="2" t="str">
        <f t="shared" si="1598"/>
        <v>溶接1</v>
      </c>
      <c r="F729" s="43">
        <f t="shared" si="1598"/>
        <v>0</v>
      </c>
      <c r="G729" s="28">
        <f t="shared" si="1598"/>
        <v>0</v>
      </c>
      <c r="H729" s="6"/>
      <c r="I729" s="6"/>
      <c r="J729" s="33">
        <f t="shared" ca="1" si="1589"/>
        <v>0</v>
      </c>
      <c r="K729" s="33">
        <f t="shared" ref="K729:AM729" ca="1" si="1604">K720+K723+K726</f>
        <v>0</v>
      </c>
      <c r="L729" s="33">
        <f t="shared" ca="1" si="1604"/>
        <v>0</v>
      </c>
      <c r="M729" s="33">
        <f t="shared" ca="1" si="1604"/>
        <v>0</v>
      </c>
      <c r="N729" s="33">
        <f t="shared" ca="1" si="1604"/>
        <v>0</v>
      </c>
      <c r="O729" s="33">
        <f t="shared" ca="1" si="1604"/>
        <v>0</v>
      </c>
      <c r="P729" s="33">
        <f t="shared" ca="1" si="1604"/>
        <v>0</v>
      </c>
      <c r="Q729" s="33">
        <f t="shared" ca="1" si="1604"/>
        <v>0</v>
      </c>
      <c r="R729" s="33">
        <f t="shared" ca="1" si="1604"/>
        <v>0</v>
      </c>
      <c r="S729" s="33">
        <f t="shared" ca="1" si="1604"/>
        <v>0</v>
      </c>
      <c r="T729" s="33">
        <f t="shared" ca="1" si="1604"/>
        <v>0</v>
      </c>
      <c r="U729" s="33">
        <f t="shared" ca="1" si="1604"/>
        <v>0</v>
      </c>
      <c r="V729" s="33">
        <f t="shared" ca="1" si="1604"/>
        <v>0</v>
      </c>
      <c r="W729" s="33">
        <f t="shared" ca="1" si="1604"/>
        <v>0</v>
      </c>
      <c r="X729" s="33">
        <f t="shared" ca="1" si="1604"/>
        <v>0</v>
      </c>
      <c r="Y729" s="33">
        <f t="shared" ca="1" si="1604"/>
        <v>0</v>
      </c>
      <c r="Z729" s="33">
        <f t="shared" ca="1" si="1604"/>
        <v>0</v>
      </c>
      <c r="AA729" s="33">
        <f t="shared" ca="1" si="1604"/>
        <v>0</v>
      </c>
      <c r="AB729" s="33">
        <f t="shared" ca="1" si="1604"/>
        <v>0</v>
      </c>
      <c r="AC729" s="33">
        <f t="shared" ca="1" si="1604"/>
        <v>0</v>
      </c>
      <c r="AD729" s="33">
        <f t="shared" ca="1" si="1604"/>
        <v>0</v>
      </c>
      <c r="AE729" s="33">
        <f t="shared" ca="1" si="1604"/>
        <v>0</v>
      </c>
      <c r="AF729" s="33">
        <f t="shared" ca="1" si="1604"/>
        <v>0</v>
      </c>
      <c r="AG729" s="33">
        <f t="shared" ca="1" si="1604"/>
        <v>0</v>
      </c>
      <c r="AH729" s="33">
        <f t="shared" ca="1" si="1604"/>
        <v>0</v>
      </c>
      <c r="AI729" s="33">
        <f t="shared" ca="1" si="1604"/>
        <v>0</v>
      </c>
      <c r="AJ729" s="33">
        <f t="shared" ca="1" si="1604"/>
        <v>0</v>
      </c>
      <c r="AK729" s="33">
        <f t="shared" ca="1" si="1604"/>
        <v>0</v>
      </c>
      <c r="AL729" s="33">
        <f t="shared" ca="1" si="1604"/>
        <v>0</v>
      </c>
      <c r="AM729" s="55">
        <f t="shared" ca="1" si="1604"/>
        <v>0</v>
      </c>
      <c r="AS729" s="98" t="str">
        <f>$E729&amp;"_"&amp;$A716&amp;"_"&amp;$B716</f>
        <v>溶接1__　</v>
      </c>
      <c r="AT729" s="98" t="str">
        <f t="shared" ref="AT729" si="1605">A720</f>
        <v/>
      </c>
      <c r="AU729" s="98" t="str">
        <f>A721</f>
        <v>-</v>
      </c>
      <c r="AW729" s="148" t="str">
        <f>E729</f>
        <v>溶接1</v>
      </c>
      <c r="AX729" s="152">
        <f t="shared" ca="1" si="1601"/>
        <v>0</v>
      </c>
      <c r="AY729" s="152">
        <f t="shared" ca="1" si="1601"/>
        <v>0</v>
      </c>
      <c r="AZ729" s="152">
        <f t="shared" ca="1" si="1601"/>
        <v>0</v>
      </c>
      <c r="BA729" s="152">
        <f t="shared" ca="1" si="1601"/>
        <v>0</v>
      </c>
      <c r="BB729" s="152">
        <f t="shared" ca="1" si="1601"/>
        <v>0</v>
      </c>
      <c r="BC729" s="152">
        <f t="shared" ca="1" si="1601"/>
        <v>0</v>
      </c>
      <c r="BD729" s="152">
        <f t="shared" ca="1" si="1601"/>
        <v>0</v>
      </c>
      <c r="BE729" s="152">
        <f t="shared" ca="1" si="1601"/>
        <v>0</v>
      </c>
      <c r="BF729" s="152">
        <f t="shared" ca="1" si="1601"/>
        <v>0</v>
      </c>
      <c r="BG729" s="152">
        <f t="shared" ca="1" si="1601"/>
        <v>0</v>
      </c>
      <c r="BH729" s="152">
        <f t="shared" ca="1" si="1602"/>
        <v>0</v>
      </c>
      <c r="BI729" s="152">
        <f t="shared" ca="1" si="1602"/>
        <v>0</v>
      </c>
      <c r="BJ729" s="152">
        <f t="shared" ca="1" si="1602"/>
        <v>0</v>
      </c>
      <c r="BK729" s="152">
        <f t="shared" ca="1" si="1602"/>
        <v>0</v>
      </c>
      <c r="BL729" s="152">
        <f t="shared" ca="1" si="1602"/>
        <v>0</v>
      </c>
      <c r="BM729" s="152">
        <f t="shared" ca="1" si="1602"/>
        <v>0</v>
      </c>
      <c r="BN729" s="152">
        <f t="shared" ca="1" si="1602"/>
        <v>0</v>
      </c>
      <c r="BO729" s="152">
        <f t="shared" ca="1" si="1602"/>
        <v>0</v>
      </c>
      <c r="BP729" s="152">
        <f t="shared" ca="1" si="1602"/>
        <v>0</v>
      </c>
      <c r="BQ729" s="152">
        <f t="shared" ca="1" si="1602"/>
        <v>0</v>
      </c>
      <c r="BR729" s="152">
        <f t="shared" ca="1" si="1603"/>
        <v>0</v>
      </c>
      <c r="BS729" s="152">
        <f t="shared" ca="1" si="1603"/>
        <v>0</v>
      </c>
      <c r="BT729" s="152">
        <f t="shared" ca="1" si="1603"/>
        <v>0</v>
      </c>
      <c r="BU729" s="152">
        <f t="shared" ca="1" si="1603"/>
        <v>0</v>
      </c>
      <c r="BV729" s="152">
        <f t="shared" ca="1" si="1603"/>
        <v>0</v>
      </c>
      <c r="BW729" s="152">
        <f t="shared" ca="1" si="1603"/>
        <v>0</v>
      </c>
      <c r="BX729" s="152">
        <f t="shared" ca="1" si="1603"/>
        <v>0</v>
      </c>
      <c r="BY729" s="152">
        <f t="shared" ca="1" si="1603"/>
        <v>0</v>
      </c>
      <c r="BZ729" s="153">
        <f t="shared" ca="1" si="1603"/>
        <v>0</v>
      </c>
      <c r="CB729" s="145"/>
      <c r="CC729" s="38"/>
      <c r="CD729" s="38"/>
      <c r="CE729" s="146"/>
      <c r="CG729" s="433">
        <v>0</v>
      </c>
      <c r="CH729" s="434">
        <v>0</v>
      </c>
      <c r="CI729" s="434">
        <v>0</v>
      </c>
      <c r="CJ729" s="435">
        <v>0</v>
      </c>
    </row>
    <row r="730" spans="1:88" ht="15.5" thickBot="1" x14ac:dyDescent="0.4">
      <c r="A730" s="399">
        <f>COUNTIF(AT719:AT721,B730)</f>
        <v>0</v>
      </c>
      <c r="B730" s="309">
        <f>設定!$F$10</f>
        <v>0</v>
      </c>
      <c r="C730" s="309"/>
      <c r="D730" s="56"/>
      <c r="E730" s="2" t="str">
        <f t="shared" si="1598"/>
        <v>マルチ</v>
      </c>
      <c r="F730" s="57">
        <f t="shared" si="1598"/>
        <v>0</v>
      </c>
      <c r="G730" s="58">
        <f t="shared" si="1598"/>
        <v>0</v>
      </c>
      <c r="H730" s="56"/>
      <c r="I730" s="56"/>
      <c r="J730" s="59">
        <f t="shared" ca="1" si="1589"/>
        <v>0</v>
      </c>
      <c r="K730" s="59">
        <f t="shared" ref="K730:AM730" ca="1" si="1606">K721+K724+K727</f>
        <v>0</v>
      </c>
      <c r="L730" s="59">
        <f t="shared" ca="1" si="1606"/>
        <v>0</v>
      </c>
      <c r="M730" s="59">
        <f t="shared" ca="1" si="1606"/>
        <v>0</v>
      </c>
      <c r="N730" s="59">
        <f t="shared" ca="1" si="1606"/>
        <v>0</v>
      </c>
      <c r="O730" s="59">
        <f t="shared" ca="1" si="1606"/>
        <v>0</v>
      </c>
      <c r="P730" s="59">
        <f t="shared" ca="1" si="1606"/>
        <v>0</v>
      </c>
      <c r="Q730" s="59">
        <f t="shared" ca="1" si="1606"/>
        <v>0</v>
      </c>
      <c r="R730" s="59">
        <f t="shared" ca="1" si="1606"/>
        <v>0</v>
      </c>
      <c r="S730" s="59">
        <f t="shared" ca="1" si="1606"/>
        <v>0</v>
      </c>
      <c r="T730" s="59">
        <f t="shared" ca="1" si="1606"/>
        <v>0</v>
      </c>
      <c r="U730" s="59">
        <f t="shared" ca="1" si="1606"/>
        <v>0</v>
      </c>
      <c r="V730" s="59">
        <f t="shared" ca="1" si="1606"/>
        <v>0</v>
      </c>
      <c r="W730" s="59">
        <f t="shared" ca="1" si="1606"/>
        <v>0</v>
      </c>
      <c r="X730" s="59">
        <f t="shared" ca="1" si="1606"/>
        <v>0</v>
      </c>
      <c r="Y730" s="59">
        <f t="shared" ca="1" si="1606"/>
        <v>0</v>
      </c>
      <c r="Z730" s="59">
        <f t="shared" ca="1" si="1606"/>
        <v>0</v>
      </c>
      <c r="AA730" s="59">
        <f t="shared" ca="1" si="1606"/>
        <v>0</v>
      </c>
      <c r="AB730" s="59">
        <f t="shared" ca="1" si="1606"/>
        <v>0</v>
      </c>
      <c r="AC730" s="59">
        <f t="shared" ca="1" si="1606"/>
        <v>0</v>
      </c>
      <c r="AD730" s="59">
        <f t="shared" ca="1" si="1606"/>
        <v>0</v>
      </c>
      <c r="AE730" s="59">
        <f t="shared" ca="1" si="1606"/>
        <v>0</v>
      </c>
      <c r="AF730" s="59">
        <f t="shared" ca="1" si="1606"/>
        <v>0</v>
      </c>
      <c r="AG730" s="59">
        <f t="shared" ca="1" si="1606"/>
        <v>0</v>
      </c>
      <c r="AH730" s="59">
        <f t="shared" ca="1" si="1606"/>
        <v>0</v>
      </c>
      <c r="AI730" s="59">
        <f t="shared" ca="1" si="1606"/>
        <v>0</v>
      </c>
      <c r="AJ730" s="59">
        <f t="shared" ca="1" si="1606"/>
        <v>0</v>
      </c>
      <c r="AK730" s="59">
        <f t="shared" ca="1" si="1606"/>
        <v>0</v>
      </c>
      <c r="AL730" s="59">
        <f t="shared" ca="1" si="1606"/>
        <v>0</v>
      </c>
      <c r="AM730" s="60">
        <f t="shared" ca="1" si="1606"/>
        <v>0</v>
      </c>
      <c r="AS730" s="99" t="str">
        <f>$E730&amp;"_"&amp;$A716&amp;"_"&amp;$B716</f>
        <v>マルチ__　</v>
      </c>
      <c r="AT730" s="99" t="str">
        <f t="shared" ref="AT730" si="1607">A720</f>
        <v/>
      </c>
      <c r="AU730" s="99" t="str">
        <f>A721</f>
        <v>-</v>
      </c>
      <c r="AW730" s="149" t="str">
        <f>E730</f>
        <v>マルチ</v>
      </c>
      <c r="AX730" s="154">
        <f t="shared" ca="1" si="1601"/>
        <v>0</v>
      </c>
      <c r="AY730" s="154">
        <f t="shared" ca="1" si="1601"/>
        <v>0</v>
      </c>
      <c r="AZ730" s="154">
        <f t="shared" ca="1" si="1601"/>
        <v>0</v>
      </c>
      <c r="BA730" s="154">
        <f t="shared" ca="1" si="1601"/>
        <v>0</v>
      </c>
      <c r="BB730" s="154">
        <f t="shared" ca="1" si="1601"/>
        <v>0</v>
      </c>
      <c r="BC730" s="154">
        <f t="shared" ca="1" si="1601"/>
        <v>0</v>
      </c>
      <c r="BD730" s="154">
        <f t="shared" ca="1" si="1601"/>
        <v>0</v>
      </c>
      <c r="BE730" s="154">
        <f t="shared" ca="1" si="1601"/>
        <v>0</v>
      </c>
      <c r="BF730" s="154">
        <f t="shared" ca="1" si="1601"/>
        <v>0</v>
      </c>
      <c r="BG730" s="154">
        <f t="shared" ca="1" si="1601"/>
        <v>0</v>
      </c>
      <c r="BH730" s="154">
        <f t="shared" ca="1" si="1602"/>
        <v>0</v>
      </c>
      <c r="BI730" s="154">
        <f t="shared" ca="1" si="1602"/>
        <v>0</v>
      </c>
      <c r="BJ730" s="154">
        <f t="shared" ca="1" si="1602"/>
        <v>0</v>
      </c>
      <c r="BK730" s="154">
        <f t="shared" ca="1" si="1602"/>
        <v>0</v>
      </c>
      <c r="BL730" s="154">
        <f t="shared" ca="1" si="1602"/>
        <v>0</v>
      </c>
      <c r="BM730" s="154">
        <f t="shared" ca="1" si="1602"/>
        <v>0</v>
      </c>
      <c r="BN730" s="154">
        <f t="shared" ca="1" si="1602"/>
        <v>0</v>
      </c>
      <c r="BO730" s="154">
        <f t="shared" ca="1" si="1602"/>
        <v>0</v>
      </c>
      <c r="BP730" s="154">
        <f t="shared" ca="1" si="1602"/>
        <v>0</v>
      </c>
      <c r="BQ730" s="154">
        <f t="shared" ca="1" si="1602"/>
        <v>0</v>
      </c>
      <c r="BR730" s="154">
        <f t="shared" ca="1" si="1603"/>
        <v>0</v>
      </c>
      <c r="BS730" s="154">
        <f t="shared" ca="1" si="1603"/>
        <v>0</v>
      </c>
      <c r="BT730" s="154">
        <f t="shared" ca="1" si="1603"/>
        <v>0</v>
      </c>
      <c r="BU730" s="154">
        <f t="shared" ca="1" si="1603"/>
        <v>0</v>
      </c>
      <c r="BV730" s="154">
        <f t="shared" ca="1" si="1603"/>
        <v>0</v>
      </c>
      <c r="BW730" s="154">
        <f t="shared" ca="1" si="1603"/>
        <v>0</v>
      </c>
      <c r="BX730" s="154">
        <f t="shared" ca="1" si="1603"/>
        <v>0</v>
      </c>
      <c r="BY730" s="154">
        <f t="shared" ca="1" si="1603"/>
        <v>0</v>
      </c>
      <c r="BZ730" s="155">
        <f t="shared" ca="1" si="1603"/>
        <v>0</v>
      </c>
      <c r="CB730" s="422"/>
      <c r="CC730" s="423"/>
      <c r="CD730" s="423"/>
      <c r="CE730" s="424"/>
      <c r="CG730" s="436">
        <v>0</v>
      </c>
      <c r="CH730" s="437">
        <v>0</v>
      </c>
      <c r="CI730" s="437">
        <v>0</v>
      </c>
      <c r="CJ730" s="438">
        <v>0</v>
      </c>
    </row>
    <row r="731" spans="1:88" x14ac:dyDescent="0.35">
      <c r="A731" s="46"/>
      <c r="B731" s="47" t="s">
        <v>2067</v>
      </c>
      <c r="C731" s="101"/>
      <c r="D731" s="128"/>
      <c r="E731" s="129"/>
      <c r="F731" s="129" t="s">
        <v>2130</v>
      </c>
      <c r="G731" s="130" t="str">
        <f>IF($B731="CKD","CKD",_xlfn.XLOOKUP($A731,AF所要量!$AF$4:$AF$1001,AF所要量!$AG$4:$AG$1001,"",,))</f>
        <v/>
      </c>
      <c r="H731" s="131"/>
      <c r="I731" s="132">
        <f>SUM(K731:N731)</f>
        <v>0</v>
      </c>
      <c r="J731" s="132">
        <f>SUM(O731:AM731)</f>
        <v>0</v>
      </c>
      <c r="K731" s="439">
        <f>CB731</f>
        <v>0</v>
      </c>
      <c r="L731" s="439">
        <f t="shared" ref="L731:L732" si="1608">CC731</f>
        <v>0</v>
      </c>
      <c r="M731" s="439">
        <f t="shared" ref="M731:M732" si="1609">CD731</f>
        <v>0</v>
      </c>
      <c r="N731" s="439">
        <f t="shared" ref="N731:N732" si="1610">CE731</f>
        <v>0</v>
      </c>
      <c r="O731" s="132">
        <f>SUMIF(AF所要量!$AK$4:$AK$1001,$AS731,AF所要量!E$4:E$1001)</f>
        <v>0</v>
      </c>
      <c r="P731" s="132">
        <f>SUMIF(AF所要量!$AK$4:$AK$1001,$AS731,AF所要量!F$4:F$1001)</f>
        <v>0</v>
      </c>
      <c r="Q731" s="132">
        <f>SUMIF(AF所要量!$AK$4:$AK$1001,$AS731,AF所要量!G$4:G$1001)</f>
        <v>0</v>
      </c>
      <c r="R731" s="132">
        <f>SUMIF(AF所要量!$AK$4:$AK$1001,$AS731,AF所要量!H$4:H$1001)</f>
        <v>0</v>
      </c>
      <c r="S731" s="132">
        <f>SUMIF(AF所要量!$AK$4:$AK$1001,$AS731,AF所要量!I$4:I$1001)</f>
        <v>0</v>
      </c>
      <c r="T731" s="132">
        <f>SUMIF(AF所要量!$AK$4:$AK$1001,$AS731,AF所要量!J$4:J$1001)</f>
        <v>0</v>
      </c>
      <c r="U731" s="132">
        <f>SUMIF(AF所要量!$AK$4:$AK$1001,$AS731,AF所要量!K$4:K$1001)</f>
        <v>0</v>
      </c>
      <c r="V731" s="132">
        <f>SUMIF(AF所要量!$AK$4:$AK$1001,$AS731,AF所要量!L$4:L$1001)</f>
        <v>0</v>
      </c>
      <c r="W731" s="132">
        <f>SUMIF(AF所要量!$AK$4:$AK$1001,$AS731,AF所要量!M$4:M$1001)</f>
        <v>0</v>
      </c>
      <c r="X731" s="132">
        <f>SUMIF(AF所要量!$AK$4:$AK$1001,$AS731,AF所要量!N$4:N$1001)</f>
        <v>0</v>
      </c>
      <c r="Y731" s="132">
        <f>SUMIF(AF所要量!$AK$4:$AK$1001,$AS731,AF所要量!O$4:O$1001)</f>
        <v>0</v>
      </c>
      <c r="Z731" s="132">
        <f>SUMIF(AF所要量!$AK$4:$AK$1001,$AS731,AF所要量!P$4:P$1001)</f>
        <v>0</v>
      </c>
      <c r="AA731" s="132">
        <f>SUMIF(AF所要量!$AK$4:$AK$1001,$AS731,AF所要量!Q$4:Q$1001)</f>
        <v>0</v>
      </c>
      <c r="AB731" s="132">
        <f>SUMIF(AF所要量!$AK$4:$AK$1001,$AS731,AF所要量!R$4:R$1001)</f>
        <v>0</v>
      </c>
      <c r="AC731" s="132">
        <f>SUMIF(AF所要量!$AK$4:$AK$1001,$AS731,AF所要量!S$4:S$1001)</f>
        <v>0</v>
      </c>
      <c r="AD731" s="132">
        <f>SUMIF(AF所要量!$AK$4:$AK$1001,$AS731,AF所要量!T$4:T$1001)</f>
        <v>0</v>
      </c>
      <c r="AE731" s="132">
        <f>SUMIF(AF所要量!$AK$4:$AK$1001,$AS731,AF所要量!U$4:U$1001)</f>
        <v>0</v>
      </c>
      <c r="AF731" s="132">
        <f>SUMIF(AF所要量!$AK$4:$AK$1001,$AS731,AF所要量!V$4:V$1001)</f>
        <v>0</v>
      </c>
      <c r="AG731" s="132">
        <f>SUMIF(AF所要量!$AK$4:$AK$1001,$AS731,AF所要量!W$4:W$1001)</f>
        <v>0</v>
      </c>
      <c r="AH731" s="132">
        <f>SUMIF(AF所要量!$AK$4:$AK$1001,$AS731,AF所要量!X$4:X$1001)</f>
        <v>0</v>
      </c>
      <c r="AI731" s="132">
        <f>SUMIF(AF所要量!$AK$4:$AK$1001,$AS731,AF所要量!Y$4:Y$1001)</f>
        <v>0</v>
      </c>
      <c r="AJ731" s="132">
        <f>SUMIF(AF所要量!$AK$4:$AK$1001,$AS731,AF所要量!Z$4:Z$1001)</f>
        <v>0</v>
      </c>
      <c r="AK731" s="132">
        <f>SUMIF(AF所要量!$AK$4:$AK$1001,$AS731,AF所要量!AA$4:AA$1001)</f>
        <v>0</v>
      </c>
      <c r="AL731" s="132">
        <f>SUMIF(AF所要量!$AK$4:$AK$1001,$AS731,AF所要量!AB$4:AB$1001)</f>
        <v>0</v>
      </c>
      <c r="AM731" s="133">
        <f>SUMIF(AF所要量!$AK$4:$AK$1001,$AS731,AF所要量!AC$4:AC$1001)</f>
        <v>0</v>
      </c>
      <c r="AS731" s="2" t="str">
        <f>$A731&amp;"_"&amp;$B731</f>
        <v>_　</v>
      </c>
      <c r="AT731" s="96"/>
      <c r="AU731" s="63"/>
      <c r="AW731" s="142"/>
      <c r="AX731" s="143"/>
      <c r="AY731" s="143"/>
      <c r="AZ731" s="143"/>
      <c r="BA731" s="143"/>
      <c r="BB731" s="143"/>
      <c r="BC731" s="143"/>
      <c r="BD731" s="143"/>
      <c r="BE731" s="143"/>
      <c r="BF731" s="143"/>
      <c r="BG731" s="143"/>
      <c r="BH731" s="143"/>
      <c r="BI731" s="143"/>
      <c r="BJ731" s="143"/>
      <c r="BK731" s="143"/>
      <c r="BL731" s="143"/>
      <c r="BM731" s="143"/>
      <c r="BN731" s="143"/>
      <c r="BO731" s="143"/>
      <c r="BP731" s="143"/>
      <c r="BQ731" s="143"/>
      <c r="BR731" s="143"/>
      <c r="BS731" s="143"/>
      <c r="BT731" s="143"/>
      <c r="BU731" s="143"/>
      <c r="BV731" s="143"/>
      <c r="BW731" s="143"/>
      <c r="BX731" s="143"/>
      <c r="BY731" s="143"/>
      <c r="BZ731" s="144"/>
      <c r="CB731" s="425">
        <f t="shared" ref="CB731:CB732" si="1611">CG731</f>
        <v>0</v>
      </c>
      <c r="CC731" s="271">
        <f t="shared" ref="CC731:CC732" si="1612">CH731</f>
        <v>0</v>
      </c>
      <c r="CD731" s="271">
        <f t="shared" ref="CD731:CD732" si="1613">CI731</f>
        <v>0</v>
      </c>
      <c r="CE731" s="272">
        <f t="shared" ref="CE731:CE732" si="1614">CJ731</f>
        <v>0</v>
      </c>
      <c r="CG731" s="418">
        <v>0</v>
      </c>
      <c r="CH731" s="416">
        <v>0</v>
      </c>
      <c r="CI731" s="416">
        <v>0</v>
      </c>
      <c r="CJ731" s="419">
        <v>0</v>
      </c>
    </row>
    <row r="732" spans="1:88" x14ac:dyDescent="0.35">
      <c r="A732" s="119"/>
      <c r="B732" s="6"/>
      <c r="C732" s="120"/>
      <c r="D732" s="134"/>
      <c r="E732" s="135"/>
      <c r="F732" s="135"/>
      <c r="G732" s="136" t="str">
        <f>IF(B731="CKD","","SP")</f>
        <v>SP</v>
      </c>
      <c r="H732" s="137"/>
      <c r="I732" s="138">
        <f>SUM(K732:N732)</f>
        <v>0</v>
      </c>
      <c r="J732" s="138">
        <f>SUM(O732:AM732)</f>
        <v>0</v>
      </c>
      <c r="K732" s="440">
        <f t="shared" ref="K732" si="1615">CB732</f>
        <v>0</v>
      </c>
      <c r="L732" s="440">
        <f t="shared" si="1608"/>
        <v>0</v>
      </c>
      <c r="M732" s="440">
        <f t="shared" si="1609"/>
        <v>0</v>
      </c>
      <c r="N732" s="440">
        <f t="shared" si="1610"/>
        <v>0</v>
      </c>
      <c r="O732" s="138">
        <f>SUMIF(SP所要量!$AU$4:$AU$1001,$AS732,SP所要量!O$4:O$1001)</f>
        <v>0</v>
      </c>
      <c r="P732" s="138">
        <f>SUMIF(SP所要量!$AU$4:$AU$1001,$AS732,SP所要量!P$4:P$1001)</f>
        <v>0</v>
      </c>
      <c r="Q732" s="138">
        <f>SUMIF(SP所要量!$AU$4:$AU$1001,$AS732,SP所要量!Q$4:Q$1001)</f>
        <v>0</v>
      </c>
      <c r="R732" s="138">
        <f>SUMIF(SP所要量!$AU$4:$AU$1001,$AS732,SP所要量!R$4:R$1001)</f>
        <v>0</v>
      </c>
      <c r="S732" s="138">
        <f>SUMIF(SP所要量!$AU$4:$AU$1001,$AS732,SP所要量!S$4:S$1001)</f>
        <v>0</v>
      </c>
      <c r="T732" s="138">
        <f>SUMIF(SP所要量!$AU$4:$AU$1001,$AS732,SP所要量!T$4:T$1001)</f>
        <v>0</v>
      </c>
      <c r="U732" s="138">
        <f>SUMIF(SP所要量!$AU$4:$AU$1001,$AS732,SP所要量!U$4:U$1001)</f>
        <v>0</v>
      </c>
      <c r="V732" s="138">
        <f>SUMIF(SP所要量!$AU$4:$AU$1001,$AS732,SP所要量!V$4:V$1001)</f>
        <v>0</v>
      </c>
      <c r="W732" s="138">
        <f>SUMIF(SP所要量!$AU$4:$AU$1001,$AS732,SP所要量!W$4:W$1001)</f>
        <v>0</v>
      </c>
      <c r="X732" s="138">
        <f>SUMIF(SP所要量!$AU$4:$AU$1001,$AS732,SP所要量!X$4:X$1001)</f>
        <v>0</v>
      </c>
      <c r="Y732" s="138">
        <f>SUMIF(SP所要量!$AU$4:$AU$1001,$AS732,SP所要量!Y$4:Y$1001)</f>
        <v>0</v>
      </c>
      <c r="Z732" s="138">
        <f>SUMIF(SP所要量!$AU$4:$AU$1001,$AS732,SP所要量!Z$4:Z$1001)</f>
        <v>0</v>
      </c>
      <c r="AA732" s="138">
        <f>SUMIF(SP所要量!$AU$4:$AU$1001,$AS732,SP所要量!AA$4:AA$1001)</f>
        <v>0</v>
      </c>
      <c r="AB732" s="138">
        <f>SUMIF(SP所要量!$AU$4:$AU$1001,$AS732,SP所要量!AB$4:AB$1001)</f>
        <v>0</v>
      </c>
      <c r="AC732" s="138">
        <f>SUMIF(SP所要量!$AU$4:$AU$1001,$AS732,SP所要量!AC$4:AC$1001)</f>
        <v>0</v>
      </c>
      <c r="AD732" s="138">
        <f>SUMIF(SP所要量!$AU$4:$AU$1001,$AS732,SP所要量!AD$4:AD$1001)</f>
        <v>0</v>
      </c>
      <c r="AE732" s="138">
        <f>SUMIF(SP所要量!$AU$4:$AU$1001,$AS732,SP所要量!AE$4:AE$1001)</f>
        <v>0</v>
      </c>
      <c r="AF732" s="138">
        <f>SUMIF(SP所要量!$AU$4:$AU$1001,$AS732,SP所要量!AF$4:AF$1001)</f>
        <v>0</v>
      </c>
      <c r="AG732" s="138">
        <f>SUMIF(SP所要量!$AU$4:$AU$1001,$AS732,SP所要量!AG$4:AG$1001)</f>
        <v>0</v>
      </c>
      <c r="AH732" s="138">
        <f>SUMIF(SP所要量!$AU$4:$AU$1001,$AS732,SP所要量!AH$4:AH$1001)</f>
        <v>0</v>
      </c>
      <c r="AI732" s="138">
        <f>SUMIF(SP所要量!$AU$4:$AU$1001,$AS732,SP所要量!AI$4:AI$1001)</f>
        <v>0</v>
      </c>
      <c r="AJ732" s="138">
        <f>SUMIF(SP所要量!$AU$4:$AU$1001,$AS732,SP所要量!AJ$4:AJ$1001)</f>
        <v>0</v>
      </c>
      <c r="AK732" s="138">
        <f>SUMIF(SP所要量!$AU$4:$AU$1001,$AS732,SP所要量!AK$4:AK$1001)</f>
        <v>0</v>
      </c>
      <c r="AL732" s="138">
        <f>SUMIF(SP所要量!$AU$4:$AU$1001,$AS732,SP所要量!AL$4:AL$1001)</f>
        <v>0</v>
      </c>
      <c r="AM732" s="139">
        <f>SUMIF(SP所要量!$AU$4:$AU$1001,$AS732,SP所要量!AM$4:AM$1001)</f>
        <v>0</v>
      </c>
      <c r="AS732" s="2" t="str">
        <f>IF($B731="CKD",0,$A731&amp;"_"&amp;"SP")</f>
        <v>_SP</v>
      </c>
      <c r="AT732" s="38"/>
      <c r="AU732" s="62"/>
      <c r="AW732" s="145"/>
      <c r="AX732" s="38"/>
      <c r="AY732" s="38"/>
      <c r="AZ732" s="38"/>
      <c r="BA732" s="38"/>
      <c r="BB732" s="38"/>
      <c r="BC732" s="38"/>
      <c r="BD732" s="38"/>
      <c r="BE732" s="38"/>
      <c r="BF732" s="38"/>
      <c r="BG732" s="38"/>
      <c r="BH732" s="38"/>
      <c r="BI732" s="38"/>
      <c r="BJ732" s="38"/>
      <c r="BK732" s="38"/>
      <c r="BL732" s="38"/>
      <c r="BM732" s="38"/>
      <c r="BN732" s="38"/>
      <c r="BO732" s="38"/>
      <c r="BP732" s="38"/>
      <c r="BQ732" s="38"/>
      <c r="BR732" s="38"/>
      <c r="BS732" s="38"/>
      <c r="BT732" s="38"/>
      <c r="BU732" s="38"/>
      <c r="BV732" s="38"/>
      <c r="BW732" s="38"/>
      <c r="BX732" s="38"/>
      <c r="BY732" s="38"/>
      <c r="BZ732" s="146"/>
      <c r="CB732" s="426">
        <f t="shared" si="1611"/>
        <v>0</v>
      </c>
      <c r="CC732" s="273">
        <f t="shared" si="1612"/>
        <v>0</v>
      </c>
      <c r="CD732" s="273">
        <f t="shared" si="1613"/>
        <v>0</v>
      </c>
      <c r="CE732" s="274">
        <f t="shared" si="1614"/>
        <v>0</v>
      </c>
      <c r="CG732" s="420">
        <v>0</v>
      </c>
      <c r="CH732" s="417">
        <v>0</v>
      </c>
      <c r="CI732" s="417">
        <v>0</v>
      </c>
      <c r="CJ732" s="421">
        <v>0</v>
      </c>
    </row>
    <row r="733" spans="1:88" x14ac:dyDescent="0.35">
      <c r="A733" s="119"/>
      <c r="B733" s="6"/>
      <c r="C733" s="120"/>
      <c r="D733" s="121"/>
      <c r="E733" s="115"/>
      <c r="F733" s="115"/>
      <c r="G733" s="116" t="s">
        <v>2131</v>
      </c>
      <c r="H733" s="117"/>
      <c r="I733" s="113">
        <f>SUM(K733:N733)</f>
        <v>0</v>
      </c>
      <c r="J733" s="126">
        <f>SUM(O733:AM733)</f>
        <v>0</v>
      </c>
      <c r="K733" s="113">
        <f t="shared" ref="K733:AM733" si="1616">SUM(K731:K732)</f>
        <v>0</v>
      </c>
      <c r="L733" s="113">
        <f t="shared" si="1616"/>
        <v>0</v>
      </c>
      <c r="M733" s="113">
        <f t="shared" si="1616"/>
        <v>0</v>
      </c>
      <c r="N733" s="113">
        <f t="shared" si="1616"/>
        <v>0</v>
      </c>
      <c r="O733" s="122">
        <f t="shared" si="1616"/>
        <v>0</v>
      </c>
      <c r="P733" s="113">
        <f t="shared" si="1616"/>
        <v>0</v>
      </c>
      <c r="Q733" s="113">
        <f t="shared" si="1616"/>
        <v>0</v>
      </c>
      <c r="R733" s="113">
        <f t="shared" si="1616"/>
        <v>0</v>
      </c>
      <c r="S733" s="113">
        <f t="shared" si="1616"/>
        <v>0</v>
      </c>
      <c r="T733" s="113">
        <f t="shared" si="1616"/>
        <v>0</v>
      </c>
      <c r="U733" s="113">
        <f t="shared" si="1616"/>
        <v>0</v>
      </c>
      <c r="V733" s="113">
        <f t="shared" si="1616"/>
        <v>0</v>
      </c>
      <c r="W733" s="113">
        <f t="shared" si="1616"/>
        <v>0</v>
      </c>
      <c r="X733" s="113">
        <f t="shared" si="1616"/>
        <v>0</v>
      </c>
      <c r="Y733" s="113">
        <f t="shared" si="1616"/>
        <v>0</v>
      </c>
      <c r="Z733" s="113">
        <f t="shared" si="1616"/>
        <v>0</v>
      </c>
      <c r="AA733" s="113">
        <f t="shared" si="1616"/>
        <v>0</v>
      </c>
      <c r="AB733" s="113">
        <f t="shared" si="1616"/>
        <v>0</v>
      </c>
      <c r="AC733" s="113">
        <f t="shared" si="1616"/>
        <v>0</v>
      </c>
      <c r="AD733" s="113">
        <f t="shared" si="1616"/>
        <v>0</v>
      </c>
      <c r="AE733" s="113">
        <f t="shared" si="1616"/>
        <v>0</v>
      </c>
      <c r="AF733" s="113">
        <f t="shared" si="1616"/>
        <v>0</v>
      </c>
      <c r="AG733" s="113">
        <f t="shared" si="1616"/>
        <v>0</v>
      </c>
      <c r="AH733" s="113">
        <f t="shared" si="1616"/>
        <v>0</v>
      </c>
      <c r="AI733" s="113">
        <f t="shared" si="1616"/>
        <v>0</v>
      </c>
      <c r="AJ733" s="113">
        <f t="shared" si="1616"/>
        <v>0</v>
      </c>
      <c r="AK733" s="113">
        <f t="shared" si="1616"/>
        <v>0</v>
      </c>
      <c r="AL733" s="113">
        <f t="shared" si="1616"/>
        <v>0</v>
      </c>
      <c r="AM733" s="118">
        <f t="shared" si="1616"/>
        <v>0</v>
      </c>
      <c r="AS733" s="61"/>
      <c r="AT733" s="38"/>
      <c r="AU733" s="62"/>
      <c r="AW733" s="145"/>
      <c r="AX733" s="38"/>
      <c r="AY733" s="38"/>
      <c r="AZ733" s="38"/>
      <c r="BA733" s="38"/>
      <c r="BB733" s="38"/>
      <c r="BC733" s="38"/>
      <c r="BD733" s="38"/>
      <c r="BE733" s="38"/>
      <c r="BF733" s="38"/>
      <c r="BG733" s="38"/>
      <c r="BH733" s="38"/>
      <c r="BI733" s="38"/>
      <c r="BJ733" s="38"/>
      <c r="BK733" s="38"/>
      <c r="BL733" s="38"/>
      <c r="BM733" s="38"/>
      <c r="BN733" s="38"/>
      <c r="BO733" s="38"/>
      <c r="BP733" s="38"/>
      <c r="BQ733" s="38"/>
      <c r="BR733" s="38"/>
      <c r="BS733" s="38"/>
      <c r="BT733" s="38"/>
      <c r="BU733" s="38"/>
      <c r="BV733" s="38"/>
      <c r="BW733" s="38"/>
      <c r="BX733" s="38"/>
      <c r="BY733" s="38"/>
      <c r="BZ733" s="146"/>
      <c r="CB733" s="145"/>
      <c r="CC733" s="38"/>
      <c r="CD733" s="38"/>
      <c r="CE733" s="146"/>
      <c r="CG733" s="433">
        <v>0</v>
      </c>
      <c r="CH733" s="434">
        <v>0</v>
      </c>
      <c r="CI733" s="434">
        <v>0</v>
      </c>
      <c r="CJ733" s="435">
        <v>0</v>
      </c>
    </row>
    <row r="734" spans="1:88" x14ac:dyDescent="0.35">
      <c r="A734" s="48" t="s">
        <v>2088</v>
      </c>
      <c r="B734" s="6"/>
      <c r="C734" s="6"/>
      <c r="D734" s="22" t="s">
        <v>2058</v>
      </c>
      <c r="E734" s="304" t="s">
        <v>20</v>
      </c>
      <c r="F734" s="42"/>
      <c r="G734" s="25"/>
      <c r="H734" s="21"/>
      <c r="I734" s="26"/>
      <c r="J734" s="24">
        <f t="shared" ref="J734:J736" ca="1" si="1617">SUM(K734:AM734)</f>
        <v>0</v>
      </c>
      <c r="K734" s="24">
        <f t="shared" ref="K734:AM734" ca="1" si="1618">IF(AND($H734="優先L",$I734&gt;0),OFFSET(K733,0,$I734),0)</f>
        <v>0</v>
      </c>
      <c r="L734" s="24">
        <f t="shared" ca="1" si="1618"/>
        <v>0</v>
      </c>
      <c r="M734" s="24">
        <f t="shared" ca="1" si="1618"/>
        <v>0</v>
      </c>
      <c r="N734" s="24">
        <f t="shared" ca="1" si="1618"/>
        <v>0</v>
      </c>
      <c r="O734" s="24">
        <f t="shared" ca="1" si="1618"/>
        <v>0</v>
      </c>
      <c r="P734" s="24">
        <f t="shared" ca="1" si="1618"/>
        <v>0</v>
      </c>
      <c r="Q734" s="24">
        <f t="shared" ca="1" si="1618"/>
        <v>0</v>
      </c>
      <c r="R734" s="24">
        <f t="shared" ca="1" si="1618"/>
        <v>0</v>
      </c>
      <c r="S734" s="24">
        <f t="shared" ca="1" si="1618"/>
        <v>0</v>
      </c>
      <c r="T734" s="24">
        <f t="shared" ca="1" si="1618"/>
        <v>0</v>
      </c>
      <c r="U734" s="24">
        <f t="shared" ca="1" si="1618"/>
        <v>0</v>
      </c>
      <c r="V734" s="24">
        <f t="shared" ca="1" si="1618"/>
        <v>0</v>
      </c>
      <c r="W734" s="24">
        <f t="shared" ca="1" si="1618"/>
        <v>0</v>
      </c>
      <c r="X734" s="24">
        <f t="shared" ca="1" si="1618"/>
        <v>0</v>
      </c>
      <c r="Y734" s="24">
        <f t="shared" ca="1" si="1618"/>
        <v>0</v>
      </c>
      <c r="Z734" s="24">
        <f t="shared" ca="1" si="1618"/>
        <v>0</v>
      </c>
      <c r="AA734" s="24">
        <f t="shared" ca="1" si="1618"/>
        <v>0</v>
      </c>
      <c r="AB734" s="24">
        <f t="shared" ca="1" si="1618"/>
        <v>0</v>
      </c>
      <c r="AC734" s="24">
        <f t="shared" ca="1" si="1618"/>
        <v>0</v>
      </c>
      <c r="AD734" s="24">
        <f t="shared" ca="1" si="1618"/>
        <v>0</v>
      </c>
      <c r="AE734" s="24">
        <f t="shared" ca="1" si="1618"/>
        <v>0</v>
      </c>
      <c r="AF734" s="24">
        <f t="shared" ca="1" si="1618"/>
        <v>0</v>
      </c>
      <c r="AG734" s="24">
        <f t="shared" ca="1" si="1618"/>
        <v>0</v>
      </c>
      <c r="AH734" s="24">
        <f t="shared" ca="1" si="1618"/>
        <v>0</v>
      </c>
      <c r="AI734" s="24">
        <f t="shared" ca="1" si="1618"/>
        <v>0</v>
      </c>
      <c r="AJ734" s="24">
        <f t="shared" ca="1" si="1618"/>
        <v>0</v>
      </c>
      <c r="AK734" s="24">
        <f t="shared" ca="1" si="1618"/>
        <v>0</v>
      </c>
      <c r="AL734" s="24">
        <f t="shared" ca="1" si="1618"/>
        <v>0</v>
      </c>
      <c r="AM734" s="49">
        <f t="shared" ca="1" si="1618"/>
        <v>0</v>
      </c>
      <c r="AS734" s="61"/>
      <c r="AT734" s="5" t="str">
        <f t="shared" ref="AT734" si="1619">IF(G734&gt;0,E734,"")</f>
        <v/>
      </c>
      <c r="AU734" s="62"/>
      <c r="AW734" s="145"/>
      <c r="AX734" s="38"/>
      <c r="AY734" s="38"/>
      <c r="AZ734" s="38"/>
      <c r="BA734" s="38"/>
      <c r="BB734" s="38"/>
      <c r="BC734" s="38"/>
      <c r="BD734" s="38"/>
      <c r="BE734" s="38"/>
      <c r="BF734" s="38"/>
      <c r="BG734" s="38"/>
      <c r="BH734" s="38"/>
      <c r="BI734" s="38"/>
      <c r="BJ734" s="38"/>
      <c r="BK734" s="38"/>
      <c r="BL734" s="38"/>
      <c r="BM734" s="38"/>
      <c r="BN734" s="38"/>
      <c r="BO734" s="38"/>
      <c r="BP734" s="38"/>
      <c r="BQ734" s="38"/>
      <c r="BR734" s="38"/>
      <c r="BS734" s="38"/>
      <c r="BT734" s="38"/>
      <c r="BU734" s="38"/>
      <c r="BV734" s="38"/>
      <c r="BW734" s="38"/>
      <c r="BX734" s="38"/>
      <c r="BY734" s="38"/>
      <c r="BZ734" s="146"/>
      <c r="CB734" s="145"/>
      <c r="CC734" s="38"/>
      <c r="CD734" s="38"/>
      <c r="CE734" s="146"/>
      <c r="CG734" s="433">
        <v>0</v>
      </c>
      <c r="CH734" s="434">
        <v>0</v>
      </c>
      <c r="CI734" s="434">
        <v>0</v>
      </c>
      <c r="CJ734" s="435">
        <v>0</v>
      </c>
    </row>
    <row r="735" spans="1:88" x14ac:dyDescent="0.35">
      <c r="A735" s="50" t="str">
        <f>MID(A731,1,5)</f>
        <v/>
      </c>
      <c r="B735" s="6"/>
      <c r="C735" s="6"/>
      <c r="D735" s="6"/>
      <c r="E735" s="304" t="s">
        <v>78</v>
      </c>
      <c r="F735" s="42"/>
      <c r="G735" s="25"/>
      <c r="H735" s="21"/>
      <c r="I735" s="26"/>
      <c r="J735" s="24">
        <f t="shared" ca="1" si="1617"/>
        <v>0</v>
      </c>
      <c r="K735" s="24">
        <f ca="1">IF(AND($H735="優先L",$I735&gt;0),OFFSET(K733,0,$I735),0)</f>
        <v>0</v>
      </c>
      <c r="L735" s="24">
        <f t="shared" ref="L735:AM735" ca="1" si="1620">IF(AND($H735="優先L",$I735&gt;0),OFFSET(L733,0,$I735),0)</f>
        <v>0</v>
      </c>
      <c r="M735" s="24">
        <f t="shared" ca="1" si="1620"/>
        <v>0</v>
      </c>
      <c r="N735" s="24">
        <f t="shared" ca="1" si="1620"/>
        <v>0</v>
      </c>
      <c r="O735" s="24">
        <f t="shared" ca="1" si="1620"/>
        <v>0</v>
      </c>
      <c r="P735" s="24">
        <f t="shared" ca="1" si="1620"/>
        <v>0</v>
      </c>
      <c r="Q735" s="24">
        <f t="shared" ca="1" si="1620"/>
        <v>0</v>
      </c>
      <c r="R735" s="24">
        <f t="shared" ca="1" si="1620"/>
        <v>0</v>
      </c>
      <c r="S735" s="24">
        <f t="shared" ca="1" si="1620"/>
        <v>0</v>
      </c>
      <c r="T735" s="24">
        <f t="shared" ca="1" si="1620"/>
        <v>0</v>
      </c>
      <c r="U735" s="24">
        <f t="shared" ca="1" si="1620"/>
        <v>0</v>
      </c>
      <c r="V735" s="24">
        <f t="shared" ca="1" si="1620"/>
        <v>0</v>
      </c>
      <c r="W735" s="24">
        <f t="shared" ca="1" si="1620"/>
        <v>0</v>
      </c>
      <c r="X735" s="24">
        <f t="shared" ca="1" si="1620"/>
        <v>0</v>
      </c>
      <c r="Y735" s="24">
        <f t="shared" ca="1" si="1620"/>
        <v>0</v>
      </c>
      <c r="Z735" s="24">
        <f t="shared" ca="1" si="1620"/>
        <v>0</v>
      </c>
      <c r="AA735" s="24">
        <f t="shared" ca="1" si="1620"/>
        <v>0</v>
      </c>
      <c r="AB735" s="24">
        <f t="shared" ca="1" si="1620"/>
        <v>0</v>
      </c>
      <c r="AC735" s="24">
        <f t="shared" ca="1" si="1620"/>
        <v>0</v>
      </c>
      <c r="AD735" s="24">
        <f t="shared" ca="1" si="1620"/>
        <v>0</v>
      </c>
      <c r="AE735" s="24">
        <f t="shared" ca="1" si="1620"/>
        <v>0</v>
      </c>
      <c r="AF735" s="24">
        <f t="shared" ca="1" si="1620"/>
        <v>0</v>
      </c>
      <c r="AG735" s="24">
        <f t="shared" ca="1" si="1620"/>
        <v>0</v>
      </c>
      <c r="AH735" s="24">
        <f t="shared" ca="1" si="1620"/>
        <v>0</v>
      </c>
      <c r="AI735" s="24">
        <f t="shared" ca="1" si="1620"/>
        <v>0</v>
      </c>
      <c r="AJ735" s="24">
        <f t="shared" ca="1" si="1620"/>
        <v>0</v>
      </c>
      <c r="AK735" s="24">
        <f t="shared" ca="1" si="1620"/>
        <v>0</v>
      </c>
      <c r="AL735" s="24">
        <f t="shared" ca="1" si="1620"/>
        <v>0</v>
      </c>
      <c r="AM735" s="49">
        <f t="shared" ca="1" si="1620"/>
        <v>0</v>
      </c>
      <c r="AS735" s="61"/>
      <c r="AT735" s="6" t="str">
        <f t="shared" si="1586"/>
        <v/>
      </c>
      <c r="AU735" s="62"/>
      <c r="AW735" s="145"/>
      <c r="AX735" s="38"/>
      <c r="AY735" s="38"/>
      <c r="AZ735" s="38"/>
      <c r="BA735" s="38"/>
      <c r="BB735" s="38"/>
      <c r="BC735" s="38"/>
      <c r="BD735" s="38"/>
      <c r="BE735" s="38"/>
      <c r="BF735" s="38"/>
      <c r="BG735" s="38"/>
      <c r="BH735" s="38"/>
      <c r="BI735" s="38"/>
      <c r="BJ735" s="38"/>
      <c r="BK735" s="38"/>
      <c r="BL735" s="38"/>
      <c r="BM735" s="38"/>
      <c r="BN735" s="38"/>
      <c r="BO735" s="38"/>
      <c r="BP735" s="38"/>
      <c r="BQ735" s="38"/>
      <c r="BR735" s="38"/>
      <c r="BS735" s="38"/>
      <c r="BT735" s="38"/>
      <c r="BU735" s="38"/>
      <c r="BV735" s="38"/>
      <c r="BW735" s="38"/>
      <c r="BX735" s="38"/>
      <c r="BY735" s="38"/>
      <c r="BZ735" s="146"/>
      <c r="CB735" s="145"/>
      <c r="CC735" s="38"/>
      <c r="CD735" s="38"/>
      <c r="CE735" s="146"/>
      <c r="CG735" s="433">
        <v>0</v>
      </c>
      <c r="CH735" s="434">
        <v>0</v>
      </c>
      <c r="CI735" s="434">
        <v>0</v>
      </c>
      <c r="CJ735" s="435">
        <v>0</v>
      </c>
    </row>
    <row r="736" spans="1:88" x14ac:dyDescent="0.35">
      <c r="A736" s="50" t="str">
        <f>MID(A731,6,3)&amp;"-"&amp;MID(A731,10,4)</f>
        <v>-</v>
      </c>
      <c r="B736" s="6"/>
      <c r="C736" s="6"/>
      <c r="D736" s="7"/>
      <c r="E736" s="304" t="s">
        <v>79</v>
      </c>
      <c r="F736" s="42"/>
      <c r="G736" s="25"/>
      <c r="H736" s="21"/>
      <c r="I736" s="26"/>
      <c r="J736" s="24">
        <f t="shared" ca="1" si="1617"/>
        <v>0</v>
      </c>
      <c r="K736" s="24">
        <f ca="1">IF(AND($H736="優先L",$I736&gt;0),OFFSET(K733,0,$I736),0)</f>
        <v>0</v>
      </c>
      <c r="L736" s="24">
        <f t="shared" ref="L736:AM736" ca="1" si="1621">IF(AND($H736="優先L",$I736&gt;0),OFFSET(L733,0,$I736),0)</f>
        <v>0</v>
      </c>
      <c r="M736" s="24">
        <f t="shared" ca="1" si="1621"/>
        <v>0</v>
      </c>
      <c r="N736" s="24">
        <f t="shared" ca="1" si="1621"/>
        <v>0</v>
      </c>
      <c r="O736" s="24">
        <f t="shared" ca="1" si="1621"/>
        <v>0</v>
      </c>
      <c r="P736" s="24">
        <f t="shared" ca="1" si="1621"/>
        <v>0</v>
      </c>
      <c r="Q736" s="24">
        <f t="shared" ca="1" si="1621"/>
        <v>0</v>
      </c>
      <c r="R736" s="24">
        <f t="shared" ca="1" si="1621"/>
        <v>0</v>
      </c>
      <c r="S736" s="24">
        <f t="shared" ca="1" si="1621"/>
        <v>0</v>
      </c>
      <c r="T736" s="24">
        <f t="shared" ca="1" si="1621"/>
        <v>0</v>
      </c>
      <c r="U736" s="24">
        <f t="shared" ca="1" si="1621"/>
        <v>0</v>
      </c>
      <c r="V736" s="24">
        <f t="shared" ca="1" si="1621"/>
        <v>0</v>
      </c>
      <c r="W736" s="24">
        <f t="shared" ca="1" si="1621"/>
        <v>0</v>
      </c>
      <c r="X736" s="24">
        <f t="shared" ca="1" si="1621"/>
        <v>0</v>
      </c>
      <c r="Y736" s="24">
        <f t="shared" ca="1" si="1621"/>
        <v>0</v>
      </c>
      <c r="Z736" s="24">
        <f t="shared" ca="1" si="1621"/>
        <v>0</v>
      </c>
      <c r="AA736" s="24">
        <f t="shared" ca="1" si="1621"/>
        <v>0</v>
      </c>
      <c r="AB736" s="24">
        <f t="shared" ca="1" si="1621"/>
        <v>0</v>
      </c>
      <c r="AC736" s="24">
        <f t="shared" ca="1" si="1621"/>
        <v>0</v>
      </c>
      <c r="AD736" s="24">
        <f t="shared" ca="1" si="1621"/>
        <v>0</v>
      </c>
      <c r="AE736" s="24">
        <f t="shared" ca="1" si="1621"/>
        <v>0</v>
      </c>
      <c r="AF736" s="24">
        <f t="shared" ca="1" si="1621"/>
        <v>0</v>
      </c>
      <c r="AG736" s="24">
        <f t="shared" ca="1" si="1621"/>
        <v>0</v>
      </c>
      <c r="AH736" s="24">
        <f t="shared" ca="1" si="1621"/>
        <v>0</v>
      </c>
      <c r="AI736" s="24">
        <f t="shared" ca="1" si="1621"/>
        <v>0</v>
      </c>
      <c r="AJ736" s="24">
        <f t="shared" ca="1" si="1621"/>
        <v>0</v>
      </c>
      <c r="AK736" s="24">
        <f t="shared" ca="1" si="1621"/>
        <v>0</v>
      </c>
      <c r="AL736" s="24">
        <f t="shared" ca="1" si="1621"/>
        <v>0</v>
      </c>
      <c r="AM736" s="49">
        <f t="shared" ca="1" si="1621"/>
        <v>0</v>
      </c>
      <c r="AS736" s="61"/>
      <c r="AT736" s="7" t="str">
        <f t="shared" si="1586"/>
        <v/>
      </c>
      <c r="AU736" s="62"/>
      <c r="AW736" s="145"/>
      <c r="AX736" s="38"/>
      <c r="AY736" s="38"/>
      <c r="AZ736" s="38"/>
      <c r="BA736" s="38"/>
      <c r="BB736" s="38"/>
      <c r="BC736" s="38"/>
      <c r="BD736" s="38"/>
      <c r="BE736" s="38"/>
      <c r="BF736" s="38"/>
      <c r="BG736" s="38"/>
      <c r="BH736" s="38"/>
      <c r="BI736" s="38"/>
      <c r="BJ736" s="38"/>
      <c r="BK736" s="38"/>
      <c r="BL736" s="38"/>
      <c r="BM736" s="38"/>
      <c r="BN736" s="38"/>
      <c r="BO736" s="38"/>
      <c r="BP736" s="38"/>
      <c r="BQ736" s="38"/>
      <c r="BR736" s="38"/>
      <c r="BS736" s="38"/>
      <c r="BT736" s="38"/>
      <c r="BU736" s="38"/>
      <c r="BV736" s="38"/>
      <c r="BW736" s="38"/>
      <c r="BX736" s="38"/>
      <c r="BY736" s="38"/>
      <c r="BZ736" s="146"/>
      <c r="CB736" s="145"/>
      <c r="CC736" s="38"/>
      <c r="CD736" s="38"/>
      <c r="CE736" s="146"/>
      <c r="CG736" s="433">
        <v>0</v>
      </c>
      <c r="CH736" s="434">
        <v>0</v>
      </c>
      <c r="CI736" s="434">
        <v>0</v>
      </c>
      <c r="CJ736" s="435">
        <v>0</v>
      </c>
    </row>
    <row r="737" spans="1:88" x14ac:dyDescent="0.35">
      <c r="A737" s="48"/>
      <c r="B737" s="6"/>
      <c r="C737" s="6"/>
      <c r="D737" s="22" t="s">
        <v>2132</v>
      </c>
      <c r="E737" s="2" t="str">
        <f>E734</f>
        <v>MC</v>
      </c>
      <c r="F737" s="5"/>
      <c r="G737" s="5"/>
      <c r="H737" s="27"/>
      <c r="I737" s="5"/>
      <c r="J737" s="550">
        <f>SUM(K737:AM739)</f>
        <v>0</v>
      </c>
      <c r="K737" s="29"/>
      <c r="L737" s="29"/>
      <c r="M737" s="29"/>
      <c r="N737" s="29"/>
      <c r="O737" s="29"/>
      <c r="P737" s="29"/>
      <c r="Q737" s="29"/>
      <c r="R737" s="29"/>
      <c r="S737" s="29"/>
      <c r="T737" s="29"/>
      <c r="U737" s="29"/>
      <c r="V737" s="29"/>
      <c r="W737" s="29"/>
      <c r="X737" s="29"/>
      <c r="Y737" s="29"/>
      <c r="Z737" s="29"/>
      <c r="AA737" s="29"/>
      <c r="AB737" s="29"/>
      <c r="AC737" s="29"/>
      <c r="AD737" s="29"/>
      <c r="AE737" s="29"/>
      <c r="AF737" s="29"/>
      <c r="AG737" s="29"/>
      <c r="AH737" s="29"/>
      <c r="AI737" s="29"/>
      <c r="AJ737" s="29"/>
      <c r="AK737" s="29"/>
      <c r="AL737" s="29"/>
      <c r="AM737" s="51"/>
      <c r="AS737" s="61"/>
      <c r="AT737" s="38"/>
      <c r="AU737" s="62"/>
      <c r="AW737" s="145"/>
      <c r="AX737" s="38"/>
      <c r="AY737" s="38"/>
      <c r="AZ737" s="38"/>
      <c r="BA737" s="38"/>
      <c r="BB737" s="38"/>
      <c r="BC737" s="38"/>
      <c r="BD737" s="38"/>
      <c r="BE737" s="38"/>
      <c r="BF737" s="38"/>
      <c r="BG737" s="38"/>
      <c r="BH737" s="38"/>
      <c r="BI737" s="38"/>
      <c r="BJ737" s="38"/>
      <c r="BK737" s="38"/>
      <c r="BL737" s="38"/>
      <c r="BM737" s="38"/>
      <c r="BN737" s="38"/>
      <c r="BO737" s="38"/>
      <c r="BP737" s="38"/>
      <c r="BQ737" s="38"/>
      <c r="BR737" s="38"/>
      <c r="BS737" s="38"/>
      <c r="BT737" s="38"/>
      <c r="BU737" s="38"/>
      <c r="BV737" s="38"/>
      <c r="BW737" s="38"/>
      <c r="BX737" s="38"/>
      <c r="BY737" s="38"/>
      <c r="BZ737" s="146"/>
      <c r="CB737" s="145"/>
      <c r="CC737" s="38"/>
      <c r="CD737" s="38"/>
      <c r="CE737" s="146"/>
      <c r="CG737" s="430"/>
      <c r="CH737" s="9"/>
      <c r="CI737" s="9"/>
      <c r="CJ737" s="431"/>
    </row>
    <row r="738" spans="1:88" x14ac:dyDescent="0.35">
      <c r="A738" s="48"/>
      <c r="B738" s="7"/>
      <c r="C738" s="7"/>
      <c r="D738" s="444" t="s">
        <v>2376</v>
      </c>
      <c r="E738" s="2" t="str">
        <f>E735</f>
        <v>溶接1</v>
      </c>
      <c r="F738" s="6"/>
      <c r="G738" s="6"/>
      <c r="H738" s="27"/>
      <c r="I738" s="6"/>
      <c r="J738" s="551"/>
      <c r="K738" s="30"/>
      <c r="L738" s="30"/>
      <c r="M738" s="30"/>
      <c r="N738" s="30"/>
      <c r="O738" s="30"/>
      <c r="P738" s="30"/>
      <c r="Q738" s="30"/>
      <c r="R738" s="30"/>
      <c r="S738" s="30"/>
      <c r="T738" s="30"/>
      <c r="U738" s="30"/>
      <c r="V738" s="30"/>
      <c r="W738" s="30"/>
      <c r="X738" s="30"/>
      <c r="Y738" s="30"/>
      <c r="Z738" s="30"/>
      <c r="AA738" s="30"/>
      <c r="AB738" s="30"/>
      <c r="AC738" s="30"/>
      <c r="AD738" s="30"/>
      <c r="AE738" s="30"/>
      <c r="AF738" s="30"/>
      <c r="AG738" s="30"/>
      <c r="AH738" s="30"/>
      <c r="AI738" s="30"/>
      <c r="AJ738" s="30"/>
      <c r="AK738" s="30"/>
      <c r="AL738" s="30"/>
      <c r="AM738" s="52"/>
      <c r="AS738" s="61"/>
      <c r="AT738" s="38"/>
      <c r="AU738" s="62"/>
      <c r="AW738" s="145"/>
      <c r="AX738" s="38"/>
      <c r="AY738" s="38"/>
      <c r="AZ738" s="38"/>
      <c r="BA738" s="38"/>
      <c r="BB738" s="38"/>
      <c r="BC738" s="38"/>
      <c r="BD738" s="38"/>
      <c r="BE738" s="38"/>
      <c r="BF738" s="38"/>
      <c r="BG738" s="38"/>
      <c r="BH738" s="38"/>
      <c r="BI738" s="38"/>
      <c r="BJ738" s="38"/>
      <c r="BK738" s="38"/>
      <c r="BL738" s="38"/>
      <c r="BM738" s="38"/>
      <c r="BN738" s="38"/>
      <c r="BO738" s="38"/>
      <c r="BP738" s="38"/>
      <c r="BQ738" s="38"/>
      <c r="BR738" s="38"/>
      <c r="BS738" s="38"/>
      <c r="BT738" s="38"/>
      <c r="BU738" s="38"/>
      <c r="BV738" s="38"/>
      <c r="BW738" s="38"/>
      <c r="BX738" s="38"/>
      <c r="BY738" s="38"/>
      <c r="BZ738" s="146"/>
      <c r="CB738" s="145"/>
      <c r="CC738" s="38"/>
      <c r="CD738" s="38"/>
      <c r="CE738" s="146"/>
      <c r="CG738" s="430"/>
      <c r="CH738" s="9"/>
      <c r="CI738" s="9"/>
      <c r="CJ738" s="431"/>
    </row>
    <row r="739" spans="1:88" x14ac:dyDescent="0.35">
      <c r="A739" s="399">
        <f>COUNTIF(AT734:AT736,B739)</f>
        <v>0</v>
      </c>
      <c r="B739" s="308" t="str">
        <f>設定!$F$4</f>
        <v>MC</v>
      </c>
      <c r="C739" s="308" t="str">
        <f>IF(COUNTIF('PLAN-MC'!$AO$6:$AO$117,B739&amp;"_"&amp;A731&amp;"_"&amp;B731)&gt;0,"計画コード有",IF(COUNTIF('PLAN-MC'!$AO$6:$AO$117,B739&amp;"_"&amp;A731&amp;"_"&amp;B731)&gt;1,"ﾀﾞﾌﾞﾘ有","未反映"))</f>
        <v>未反映</v>
      </c>
      <c r="D739" s="7"/>
      <c r="E739" s="2" t="str">
        <f>E736</f>
        <v>マルチ</v>
      </c>
      <c r="F739" s="7"/>
      <c r="G739" s="7"/>
      <c r="H739" s="27"/>
      <c r="I739" s="7"/>
      <c r="J739" s="552"/>
      <c r="K739" s="31"/>
      <c r="L739" s="31"/>
      <c r="M739" s="31"/>
      <c r="N739" s="31"/>
      <c r="O739" s="31"/>
      <c r="P739" s="31"/>
      <c r="Q739" s="31"/>
      <c r="R739" s="31"/>
      <c r="S739" s="31"/>
      <c r="T739" s="31"/>
      <c r="U739" s="31"/>
      <c r="V739" s="31"/>
      <c r="W739" s="31"/>
      <c r="X739" s="31"/>
      <c r="Y739" s="31"/>
      <c r="Z739" s="31"/>
      <c r="AA739" s="31"/>
      <c r="AB739" s="31"/>
      <c r="AC739" s="31"/>
      <c r="AD739" s="31"/>
      <c r="AE739" s="31"/>
      <c r="AF739" s="31"/>
      <c r="AG739" s="31"/>
      <c r="AH739" s="31"/>
      <c r="AI739" s="31"/>
      <c r="AJ739" s="31"/>
      <c r="AK739" s="31"/>
      <c r="AL739" s="31"/>
      <c r="AM739" s="53"/>
      <c r="AS739" s="61"/>
      <c r="AT739" s="38"/>
      <c r="AU739" s="62"/>
      <c r="AW739" s="145"/>
      <c r="AX739" s="38"/>
      <c r="AY739" s="38"/>
      <c r="AZ739" s="38"/>
      <c r="BA739" s="38"/>
      <c r="BB739" s="38"/>
      <c r="BC739" s="38"/>
      <c r="BD739" s="38"/>
      <c r="BE739" s="38"/>
      <c r="BF739" s="38"/>
      <c r="BG739" s="38"/>
      <c r="BH739" s="38"/>
      <c r="BI739" s="38"/>
      <c r="BJ739" s="38"/>
      <c r="BK739" s="38"/>
      <c r="BL739" s="38"/>
      <c r="BM739" s="38"/>
      <c r="BN739" s="38"/>
      <c r="BO739" s="38"/>
      <c r="BP739" s="38"/>
      <c r="BQ739" s="38"/>
      <c r="BR739" s="38"/>
      <c r="BS739" s="38"/>
      <c r="BT739" s="38"/>
      <c r="BU739" s="38"/>
      <c r="BV739" s="38"/>
      <c r="BW739" s="38"/>
      <c r="BX739" s="38"/>
      <c r="BY739" s="38"/>
      <c r="BZ739" s="146"/>
      <c r="CB739" s="145"/>
      <c r="CC739" s="38"/>
      <c r="CD739" s="38"/>
      <c r="CE739" s="146"/>
      <c r="CG739" s="430"/>
      <c r="CH739" s="9"/>
      <c r="CI739" s="9"/>
      <c r="CJ739" s="431"/>
    </row>
    <row r="740" spans="1:88" x14ac:dyDescent="0.35">
      <c r="A740" s="399">
        <f>COUNTIF(AT734:AT736,B740)</f>
        <v>0</v>
      </c>
      <c r="B740" s="308" t="str">
        <f>設定!$F$5</f>
        <v>溶接1</v>
      </c>
      <c r="C740" s="308" t="str">
        <f>IF(COUNTIF('PLAN-溶接1'!$AO$6:$AO$108,B740&amp;"_"&amp;A731&amp;"_"&amp;B731)&gt;0,"計画コード有",IF(COUNTIF('PLAN-溶接1'!$AO$6:$AO$108,B740&amp;"_"&amp;A731&amp;"_"&amp;B731)&gt;1,"ﾀﾞﾌﾞﾘ有","未反映"))</f>
        <v>未反映</v>
      </c>
      <c r="D740" s="22" t="s">
        <v>2133</v>
      </c>
      <c r="E740" s="2" t="str">
        <f>E734</f>
        <v>MC</v>
      </c>
      <c r="F740" s="5"/>
      <c r="G740" s="5"/>
      <c r="H740" s="27"/>
      <c r="I740" s="5"/>
      <c r="J740" s="32">
        <f t="shared" ref="J740:J745" si="1622">SUM(K740:AM740)</f>
        <v>0</v>
      </c>
      <c r="K740" s="441">
        <f>CB740</f>
        <v>0</v>
      </c>
      <c r="L740" s="441">
        <f t="shared" ref="L740:L742" si="1623">CC740</f>
        <v>0</v>
      </c>
      <c r="M740" s="441">
        <f t="shared" ref="M740:M742" si="1624">CD740</f>
        <v>0</v>
      </c>
      <c r="N740" s="441">
        <f t="shared" ref="N740:N742" si="1625">CE740</f>
        <v>0</v>
      </c>
      <c r="O740" s="29"/>
      <c r="P740" s="29"/>
      <c r="Q740" s="29"/>
      <c r="R740" s="29"/>
      <c r="S740" s="29"/>
      <c r="T740" s="29"/>
      <c r="U740" s="29"/>
      <c r="V740" s="29"/>
      <c r="W740" s="29"/>
      <c r="X740" s="29"/>
      <c r="Y740" s="29"/>
      <c r="Z740" s="29"/>
      <c r="AA740" s="29"/>
      <c r="AB740" s="29"/>
      <c r="AC740" s="29"/>
      <c r="AD740" s="29"/>
      <c r="AE740" s="29"/>
      <c r="AF740" s="29"/>
      <c r="AG740" s="29"/>
      <c r="AH740" s="29"/>
      <c r="AI740" s="29"/>
      <c r="AJ740" s="29"/>
      <c r="AK740" s="29"/>
      <c r="AL740" s="29"/>
      <c r="AM740" s="51"/>
      <c r="AS740" s="61"/>
      <c r="AT740" s="38"/>
      <c r="AU740" s="62"/>
      <c r="AW740" s="145"/>
      <c r="AX740" s="38"/>
      <c r="AY740" s="38"/>
      <c r="AZ740" s="38"/>
      <c r="BA740" s="38"/>
      <c r="BB740" s="38"/>
      <c r="BC740" s="38"/>
      <c r="BD740" s="38"/>
      <c r="BE740" s="38"/>
      <c r="BF740" s="38"/>
      <c r="BG740" s="38"/>
      <c r="BH740" s="38"/>
      <c r="BI740" s="38"/>
      <c r="BJ740" s="38"/>
      <c r="BK740" s="38"/>
      <c r="BL740" s="38"/>
      <c r="BM740" s="38"/>
      <c r="BN740" s="38"/>
      <c r="BO740" s="38"/>
      <c r="BP740" s="38"/>
      <c r="BQ740" s="38"/>
      <c r="BR740" s="38"/>
      <c r="BS740" s="38"/>
      <c r="BT740" s="38"/>
      <c r="BU740" s="38"/>
      <c r="BV740" s="38"/>
      <c r="BW740" s="38"/>
      <c r="BX740" s="38"/>
      <c r="BY740" s="38"/>
      <c r="BZ740" s="146"/>
      <c r="CB740" s="427">
        <f t="shared" ref="CB740:CB742" si="1626">CG737+CG740</f>
        <v>0</v>
      </c>
      <c r="CC740" s="428">
        <f t="shared" ref="CC740:CC742" si="1627">CH737+CH740</f>
        <v>0</v>
      </c>
      <c r="CD740" s="428">
        <f t="shared" ref="CD740:CD742" si="1628">CI737+CI740</f>
        <v>0</v>
      </c>
      <c r="CE740" s="429">
        <f t="shared" ref="CE740:CE742" si="1629">CJ737+CJ740</f>
        <v>0</v>
      </c>
      <c r="CG740" s="430"/>
      <c r="CH740" s="9"/>
      <c r="CI740" s="9"/>
      <c r="CJ740" s="431"/>
    </row>
    <row r="741" spans="1:88" x14ac:dyDescent="0.35">
      <c r="A741" s="399">
        <f>COUNTIF(AT734:AT736,B741)</f>
        <v>0</v>
      </c>
      <c r="B741" s="308" t="str">
        <f>設定!$F$6</f>
        <v>マルチ</v>
      </c>
      <c r="C741" s="308" t="str">
        <f>IF(COUNTIF('PLAN-マルチ'!$AO$29:$AO$125,B741&amp;"_"&amp;A731&amp;"_"&amp;B731)&gt;0,"計画コード有",IF(COUNTIF('PLAN-マルチ'!$AO$29:$AO$125,B741&amp;"_"&amp;A731&amp;"_"&amp;B731)&gt;1,"ﾀﾞﾌﾞﾘ有","未反映"))</f>
        <v>未反映</v>
      </c>
      <c r="D741" s="445" t="s">
        <v>2377</v>
      </c>
      <c r="E741" s="2" t="str">
        <f>E735</f>
        <v>溶接1</v>
      </c>
      <c r="F741" s="6"/>
      <c r="G741" s="6"/>
      <c r="H741" s="27"/>
      <c r="I741" s="6"/>
      <c r="J741" s="33">
        <f t="shared" si="1622"/>
        <v>0</v>
      </c>
      <c r="K741" s="442">
        <f t="shared" ref="K741:K742" si="1630">CB741</f>
        <v>0</v>
      </c>
      <c r="L741" s="442">
        <f t="shared" si="1623"/>
        <v>0</v>
      </c>
      <c r="M741" s="442">
        <f t="shared" si="1624"/>
        <v>0</v>
      </c>
      <c r="N741" s="442">
        <f t="shared" si="1625"/>
        <v>0</v>
      </c>
      <c r="O741" s="30"/>
      <c r="P741" s="30"/>
      <c r="Q741" s="30"/>
      <c r="R741" s="30"/>
      <c r="S741" s="30"/>
      <c r="T741" s="30"/>
      <c r="U741" s="30"/>
      <c r="V741" s="30"/>
      <c r="W741" s="30"/>
      <c r="X741" s="30"/>
      <c r="Y741" s="30"/>
      <c r="Z741" s="30"/>
      <c r="AA741" s="30"/>
      <c r="AB741" s="30"/>
      <c r="AC741" s="30"/>
      <c r="AD741" s="30"/>
      <c r="AE741" s="30"/>
      <c r="AF741" s="30"/>
      <c r="AG741" s="30"/>
      <c r="AH741" s="30"/>
      <c r="AI741" s="30"/>
      <c r="AJ741" s="30"/>
      <c r="AK741" s="30"/>
      <c r="AL741" s="30"/>
      <c r="AM741" s="52"/>
      <c r="AS741" s="61"/>
      <c r="AT741" s="38"/>
      <c r="AU741" s="62"/>
      <c r="AW741" s="145"/>
      <c r="AX741" s="38"/>
      <c r="AY741" s="38"/>
      <c r="AZ741" s="38"/>
      <c r="BA741" s="38"/>
      <c r="BB741" s="38"/>
      <c r="BC741" s="38"/>
      <c r="BD741" s="38"/>
      <c r="BE741" s="38"/>
      <c r="BF741" s="38"/>
      <c r="BG741" s="38"/>
      <c r="BH741" s="38"/>
      <c r="BI741" s="38"/>
      <c r="BJ741" s="38"/>
      <c r="BK741" s="38"/>
      <c r="BL741" s="38"/>
      <c r="BM741" s="38"/>
      <c r="BN741" s="38"/>
      <c r="BO741" s="38"/>
      <c r="BP741" s="38"/>
      <c r="BQ741" s="38"/>
      <c r="BR741" s="38"/>
      <c r="BS741" s="38"/>
      <c r="BT741" s="38"/>
      <c r="BU741" s="38"/>
      <c r="BV741" s="38"/>
      <c r="BW741" s="38"/>
      <c r="BX741" s="38"/>
      <c r="BY741" s="38"/>
      <c r="BZ741" s="146"/>
      <c r="CB741" s="427">
        <f t="shared" si="1626"/>
        <v>0</v>
      </c>
      <c r="CC741" s="428">
        <f t="shared" si="1627"/>
        <v>0</v>
      </c>
      <c r="CD741" s="428">
        <f t="shared" si="1628"/>
        <v>0</v>
      </c>
      <c r="CE741" s="429">
        <f t="shared" si="1629"/>
        <v>0</v>
      </c>
      <c r="CG741" s="430"/>
      <c r="CH741" s="9"/>
      <c r="CI741" s="9"/>
      <c r="CJ741" s="431"/>
    </row>
    <row r="742" spans="1:88" x14ac:dyDescent="0.35">
      <c r="A742" s="399">
        <f>COUNTIF(AT734:AT736,B742)</f>
        <v>0</v>
      </c>
      <c r="B742" s="308" t="str">
        <f>設定!$F$7</f>
        <v>50号機</v>
      </c>
      <c r="C742" s="308" t="str">
        <f>IF(COUNTIF('PLAN-SUB'!$AO$6:$AO$87,B742&amp;"_"&amp;A731&amp;"_"&amp;B731)&gt;0,"計画コード有",IF(COUNTIF('PLAN-SUB'!$AO$6:$AO$87,B742&amp;"_"&amp;A731&amp;"_"&amp;B731)&gt;1,"ﾀﾞﾌﾞﾘ有","未反映"))</f>
        <v>未反映</v>
      </c>
      <c r="D742" s="7"/>
      <c r="E742" s="2" t="str">
        <f>E736</f>
        <v>マルチ</v>
      </c>
      <c r="F742" s="7"/>
      <c r="G742" s="7"/>
      <c r="H742" s="27"/>
      <c r="I742" s="7"/>
      <c r="J742" s="34">
        <f t="shared" si="1622"/>
        <v>0</v>
      </c>
      <c r="K742" s="443">
        <f t="shared" si="1630"/>
        <v>0</v>
      </c>
      <c r="L742" s="443">
        <f t="shared" si="1623"/>
        <v>0</v>
      </c>
      <c r="M742" s="443">
        <f t="shared" si="1624"/>
        <v>0</v>
      </c>
      <c r="N742" s="443">
        <f t="shared" si="1625"/>
        <v>0</v>
      </c>
      <c r="O742" s="31"/>
      <c r="P742" s="31"/>
      <c r="Q742" s="31"/>
      <c r="R742" s="31"/>
      <c r="S742" s="31"/>
      <c r="T742" s="31"/>
      <c r="U742" s="31"/>
      <c r="V742" s="31"/>
      <c r="W742" s="31"/>
      <c r="X742" s="31"/>
      <c r="Y742" s="31"/>
      <c r="Z742" s="31"/>
      <c r="AA742" s="31"/>
      <c r="AB742" s="31"/>
      <c r="AC742" s="31"/>
      <c r="AD742" s="31"/>
      <c r="AE742" s="31"/>
      <c r="AF742" s="31"/>
      <c r="AG742" s="31"/>
      <c r="AH742" s="31"/>
      <c r="AI742" s="31"/>
      <c r="AJ742" s="31"/>
      <c r="AK742" s="31"/>
      <c r="AL742" s="31"/>
      <c r="AM742" s="53"/>
      <c r="AS742" s="61"/>
      <c r="AT742" s="38"/>
      <c r="AU742" s="62"/>
      <c r="AW742" s="145"/>
      <c r="AX742" s="38"/>
      <c r="AY742" s="38"/>
      <c r="AZ742" s="38"/>
      <c r="BA742" s="38"/>
      <c r="BB742" s="38"/>
      <c r="BC742" s="38"/>
      <c r="BD742" s="38"/>
      <c r="BE742" s="38"/>
      <c r="BF742" s="38"/>
      <c r="BG742" s="38"/>
      <c r="BH742" s="38"/>
      <c r="BI742" s="38"/>
      <c r="BJ742" s="38"/>
      <c r="BK742" s="38"/>
      <c r="BL742" s="38"/>
      <c r="BM742" s="38"/>
      <c r="BN742" s="38"/>
      <c r="BO742" s="38"/>
      <c r="BP742" s="38"/>
      <c r="BQ742" s="38"/>
      <c r="BR742" s="38"/>
      <c r="BS742" s="38"/>
      <c r="BT742" s="38"/>
      <c r="BU742" s="38"/>
      <c r="BV742" s="38"/>
      <c r="BW742" s="38"/>
      <c r="BX742" s="38"/>
      <c r="BY742" s="38"/>
      <c r="BZ742" s="146"/>
      <c r="CB742" s="427">
        <f t="shared" si="1626"/>
        <v>0</v>
      </c>
      <c r="CC742" s="428">
        <f t="shared" si="1627"/>
        <v>0</v>
      </c>
      <c r="CD742" s="428">
        <f t="shared" si="1628"/>
        <v>0</v>
      </c>
      <c r="CE742" s="429">
        <f t="shared" si="1629"/>
        <v>0</v>
      </c>
      <c r="CG742" s="430"/>
      <c r="CH742" s="9"/>
      <c r="CI742" s="9"/>
      <c r="CJ742" s="431"/>
    </row>
    <row r="743" spans="1:88" x14ac:dyDescent="0.35">
      <c r="A743" s="399">
        <f>COUNTIF(AT734:AT736,B743)</f>
        <v>0</v>
      </c>
      <c r="B743" s="308" t="str">
        <f>設定!$F$8</f>
        <v>RF,S/A</v>
      </c>
      <c r="C743" s="308" t="str">
        <f>IF(COUNTIF('PLAN-SUB'!$AO$6:$AO$87,B743&amp;"_"&amp;A731&amp;"_"&amp;B731)&gt;0,"計画コード有",IF(COUNTIF('PLAN-SUB'!$AO$6:$AO$87,B743&amp;"_"&amp;A731&amp;"_"&amp;B731)&gt;1,"ﾀﾞﾌﾞﾘ有","未反映"))</f>
        <v>未反映</v>
      </c>
      <c r="D743" s="22" t="s">
        <v>2059</v>
      </c>
      <c r="E743" s="2" t="str">
        <f t="shared" ref="E743:G745" si="1631">E734</f>
        <v>MC</v>
      </c>
      <c r="F743" s="43">
        <f t="shared" si="1631"/>
        <v>0</v>
      </c>
      <c r="G743" s="28">
        <f t="shared" si="1631"/>
        <v>0</v>
      </c>
      <c r="H743" s="5"/>
      <c r="I743" s="5"/>
      <c r="J743" s="32">
        <f t="shared" ca="1" si="1622"/>
        <v>0</v>
      </c>
      <c r="K743" s="32">
        <f ca="1">K734+K737+K740</f>
        <v>0</v>
      </c>
      <c r="L743" s="32">
        <f ca="1">L734+L737+L740</f>
        <v>0</v>
      </c>
      <c r="M743" s="32">
        <f ca="1">M734+M737+M740</f>
        <v>0</v>
      </c>
      <c r="N743" s="32">
        <f ca="1">N734+N737+N740</f>
        <v>0</v>
      </c>
      <c r="O743" s="32">
        <f t="shared" ref="O743:AM743" ca="1" si="1632">O734+O737+O740</f>
        <v>0</v>
      </c>
      <c r="P743" s="32">
        <f t="shared" ca="1" si="1632"/>
        <v>0</v>
      </c>
      <c r="Q743" s="32">
        <f t="shared" ca="1" si="1632"/>
        <v>0</v>
      </c>
      <c r="R743" s="32">
        <f t="shared" ca="1" si="1632"/>
        <v>0</v>
      </c>
      <c r="S743" s="32">
        <f t="shared" ca="1" si="1632"/>
        <v>0</v>
      </c>
      <c r="T743" s="32">
        <f t="shared" ca="1" si="1632"/>
        <v>0</v>
      </c>
      <c r="U743" s="32">
        <f t="shared" ca="1" si="1632"/>
        <v>0</v>
      </c>
      <c r="V743" s="32">
        <f t="shared" ca="1" si="1632"/>
        <v>0</v>
      </c>
      <c r="W743" s="32">
        <f t="shared" ca="1" si="1632"/>
        <v>0</v>
      </c>
      <c r="X743" s="32">
        <f t="shared" ca="1" si="1632"/>
        <v>0</v>
      </c>
      <c r="Y743" s="32">
        <f t="shared" ca="1" si="1632"/>
        <v>0</v>
      </c>
      <c r="Z743" s="32">
        <f t="shared" ca="1" si="1632"/>
        <v>0</v>
      </c>
      <c r="AA743" s="32">
        <f t="shared" ca="1" si="1632"/>
        <v>0</v>
      </c>
      <c r="AB743" s="32">
        <f t="shared" ca="1" si="1632"/>
        <v>0</v>
      </c>
      <c r="AC743" s="32">
        <f t="shared" ca="1" si="1632"/>
        <v>0</v>
      </c>
      <c r="AD743" s="32">
        <f t="shared" ca="1" si="1632"/>
        <v>0</v>
      </c>
      <c r="AE743" s="32">
        <f t="shared" ca="1" si="1632"/>
        <v>0</v>
      </c>
      <c r="AF743" s="32">
        <f t="shared" ca="1" si="1632"/>
        <v>0</v>
      </c>
      <c r="AG743" s="32">
        <f t="shared" ca="1" si="1632"/>
        <v>0</v>
      </c>
      <c r="AH743" s="32">
        <f t="shared" ca="1" si="1632"/>
        <v>0</v>
      </c>
      <c r="AI743" s="32">
        <f t="shared" ca="1" si="1632"/>
        <v>0</v>
      </c>
      <c r="AJ743" s="32">
        <f t="shared" ca="1" si="1632"/>
        <v>0</v>
      </c>
      <c r="AK743" s="32">
        <f t="shared" ca="1" si="1632"/>
        <v>0</v>
      </c>
      <c r="AL743" s="32">
        <f t="shared" ca="1" si="1632"/>
        <v>0</v>
      </c>
      <c r="AM743" s="54">
        <f t="shared" ca="1" si="1632"/>
        <v>0</v>
      </c>
      <c r="AS743" s="97" t="str">
        <f>$E743&amp;"_"&amp;$A731&amp;"_"&amp;$B731</f>
        <v>MC__　</v>
      </c>
      <c r="AT743" s="97" t="str">
        <f t="shared" ref="AT743" si="1633">A735</f>
        <v/>
      </c>
      <c r="AU743" s="97" t="str">
        <f>A736</f>
        <v>-</v>
      </c>
      <c r="AW743" s="147" t="str">
        <f>E743</f>
        <v>MC</v>
      </c>
      <c r="AX743" s="150">
        <f t="shared" ref="AX743:BG745" ca="1" si="1634">K743*$G743</f>
        <v>0</v>
      </c>
      <c r="AY743" s="150">
        <f t="shared" ca="1" si="1634"/>
        <v>0</v>
      </c>
      <c r="AZ743" s="150">
        <f t="shared" ca="1" si="1634"/>
        <v>0</v>
      </c>
      <c r="BA743" s="150">
        <f t="shared" ca="1" si="1634"/>
        <v>0</v>
      </c>
      <c r="BB743" s="150">
        <f t="shared" ca="1" si="1634"/>
        <v>0</v>
      </c>
      <c r="BC743" s="150">
        <f t="shared" ca="1" si="1634"/>
        <v>0</v>
      </c>
      <c r="BD743" s="150">
        <f t="shared" ca="1" si="1634"/>
        <v>0</v>
      </c>
      <c r="BE743" s="150">
        <f t="shared" ca="1" si="1634"/>
        <v>0</v>
      </c>
      <c r="BF743" s="150">
        <f t="shared" ca="1" si="1634"/>
        <v>0</v>
      </c>
      <c r="BG743" s="150">
        <f t="shared" ca="1" si="1634"/>
        <v>0</v>
      </c>
      <c r="BH743" s="150">
        <f t="shared" ref="BH743:BQ745" ca="1" si="1635">U743*$G743</f>
        <v>0</v>
      </c>
      <c r="BI743" s="150">
        <f t="shared" ca="1" si="1635"/>
        <v>0</v>
      </c>
      <c r="BJ743" s="150">
        <f t="shared" ca="1" si="1635"/>
        <v>0</v>
      </c>
      <c r="BK743" s="150">
        <f t="shared" ca="1" si="1635"/>
        <v>0</v>
      </c>
      <c r="BL743" s="150">
        <f t="shared" ca="1" si="1635"/>
        <v>0</v>
      </c>
      <c r="BM743" s="150">
        <f t="shared" ca="1" si="1635"/>
        <v>0</v>
      </c>
      <c r="BN743" s="150">
        <f t="shared" ca="1" si="1635"/>
        <v>0</v>
      </c>
      <c r="BO743" s="150">
        <f t="shared" ca="1" si="1635"/>
        <v>0</v>
      </c>
      <c r="BP743" s="150">
        <f t="shared" ca="1" si="1635"/>
        <v>0</v>
      </c>
      <c r="BQ743" s="150">
        <f t="shared" ca="1" si="1635"/>
        <v>0</v>
      </c>
      <c r="BR743" s="150">
        <f t="shared" ref="BR743:BZ745" ca="1" si="1636">AE743*$G743</f>
        <v>0</v>
      </c>
      <c r="BS743" s="150">
        <f t="shared" ca="1" si="1636"/>
        <v>0</v>
      </c>
      <c r="BT743" s="150">
        <f t="shared" ca="1" si="1636"/>
        <v>0</v>
      </c>
      <c r="BU743" s="150">
        <f t="shared" ca="1" si="1636"/>
        <v>0</v>
      </c>
      <c r="BV743" s="150">
        <f t="shared" ca="1" si="1636"/>
        <v>0</v>
      </c>
      <c r="BW743" s="150">
        <f t="shared" ca="1" si="1636"/>
        <v>0</v>
      </c>
      <c r="BX743" s="150">
        <f t="shared" ca="1" si="1636"/>
        <v>0</v>
      </c>
      <c r="BY743" s="150">
        <f t="shared" ca="1" si="1636"/>
        <v>0</v>
      </c>
      <c r="BZ743" s="151">
        <f t="shared" ca="1" si="1636"/>
        <v>0</v>
      </c>
      <c r="CB743" s="145"/>
      <c r="CC743" s="38"/>
      <c r="CD743" s="38"/>
      <c r="CE743" s="146"/>
      <c r="CG743" s="433">
        <v>0</v>
      </c>
      <c r="CH743" s="434">
        <v>0</v>
      </c>
      <c r="CI743" s="434">
        <v>0</v>
      </c>
      <c r="CJ743" s="435">
        <v>0</v>
      </c>
    </row>
    <row r="744" spans="1:88" x14ac:dyDescent="0.35">
      <c r="A744" s="399">
        <f>COUNTIF(AT734:AT736,B744)</f>
        <v>0</v>
      </c>
      <c r="B744" s="308" t="str">
        <f>設定!$F$9</f>
        <v>T/T</v>
      </c>
      <c r="C744" s="308" t="str">
        <f>IF(COUNTIF('PLAN-SUB'!$AO$6:$AO$87,B744&amp;"_"&amp;A731&amp;"_"&amp;B731)&gt;0,"計画コード有",IF(COUNTIF('PLAN-SUB'!$AO$6:$AO$87,B744&amp;"_"&amp;A731&amp;"_"&amp;B731)&gt;1,"ﾀﾞﾌﾞﾘ有","未反映"))</f>
        <v>未反映</v>
      </c>
      <c r="D744" s="6"/>
      <c r="E744" s="2" t="str">
        <f t="shared" si="1631"/>
        <v>溶接1</v>
      </c>
      <c r="F744" s="43">
        <f t="shared" si="1631"/>
        <v>0</v>
      </c>
      <c r="G744" s="28">
        <f t="shared" si="1631"/>
        <v>0</v>
      </c>
      <c r="H744" s="6"/>
      <c r="I744" s="6"/>
      <c r="J744" s="33">
        <f t="shared" ca="1" si="1622"/>
        <v>0</v>
      </c>
      <c r="K744" s="33">
        <f t="shared" ref="K744:AM744" ca="1" si="1637">K735+K738+K741</f>
        <v>0</v>
      </c>
      <c r="L744" s="33">
        <f t="shared" ca="1" si="1637"/>
        <v>0</v>
      </c>
      <c r="M744" s="33">
        <f t="shared" ca="1" si="1637"/>
        <v>0</v>
      </c>
      <c r="N744" s="33">
        <f t="shared" ca="1" si="1637"/>
        <v>0</v>
      </c>
      <c r="O744" s="33">
        <f t="shared" ca="1" si="1637"/>
        <v>0</v>
      </c>
      <c r="P744" s="33">
        <f t="shared" ca="1" si="1637"/>
        <v>0</v>
      </c>
      <c r="Q744" s="33">
        <f t="shared" ca="1" si="1637"/>
        <v>0</v>
      </c>
      <c r="R744" s="33">
        <f t="shared" ca="1" si="1637"/>
        <v>0</v>
      </c>
      <c r="S744" s="33">
        <f t="shared" ca="1" si="1637"/>
        <v>0</v>
      </c>
      <c r="T744" s="33">
        <f t="shared" ca="1" si="1637"/>
        <v>0</v>
      </c>
      <c r="U744" s="33">
        <f t="shared" ca="1" si="1637"/>
        <v>0</v>
      </c>
      <c r="V744" s="33">
        <f t="shared" ca="1" si="1637"/>
        <v>0</v>
      </c>
      <c r="W744" s="33">
        <f t="shared" ca="1" si="1637"/>
        <v>0</v>
      </c>
      <c r="X744" s="33">
        <f t="shared" ca="1" si="1637"/>
        <v>0</v>
      </c>
      <c r="Y744" s="33">
        <f t="shared" ca="1" si="1637"/>
        <v>0</v>
      </c>
      <c r="Z744" s="33">
        <f t="shared" ca="1" si="1637"/>
        <v>0</v>
      </c>
      <c r="AA744" s="33">
        <f t="shared" ca="1" si="1637"/>
        <v>0</v>
      </c>
      <c r="AB744" s="33">
        <f t="shared" ca="1" si="1637"/>
        <v>0</v>
      </c>
      <c r="AC744" s="33">
        <f t="shared" ca="1" si="1637"/>
        <v>0</v>
      </c>
      <c r="AD744" s="33">
        <f t="shared" ca="1" si="1637"/>
        <v>0</v>
      </c>
      <c r="AE744" s="33">
        <f t="shared" ca="1" si="1637"/>
        <v>0</v>
      </c>
      <c r="AF744" s="33">
        <f t="shared" ca="1" si="1637"/>
        <v>0</v>
      </c>
      <c r="AG744" s="33">
        <f t="shared" ca="1" si="1637"/>
        <v>0</v>
      </c>
      <c r="AH744" s="33">
        <f t="shared" ca="1" si="1637"/>
        <v>0</v>
      </c>
      <c r="AI744" s="33">
        <f t="shared" ca="1" si="1637"/>
        <v>0</v>
      </c>
      <c r="AJ744" s="33">
        <f t="shared" ca="1" si="1637"/>
        <v>0</v>
      </c>
      <c r="AK744" s="33">
        <f t="shared" ca="1" si="1637"/>
        <v>0</v>
      </c>
      <c r="AL744" s="33">
        <f t="shared" ca="1" si="1637"/>
        <v>0</v>
      </c>
      <c r="AM744" s="55">
        <f t="shared" ca="1" si="1637"/>
        <v>0</v>
      </c>
      <c r="AS744" s="98" t="str">
        <f>$E744&amp;"_"&amp;$A731&amp;"_"&amp;$B731</f>
        <v>溶接1__　</v>
      </c>
      <c r="AT744" s="98" t="str">
        <f t="shared" ref="AT744" si="1638">A735</f>
        <v/>
      </c>
      <c r="AU744" s="98" t="str">
        <f>A736</f>
        <v>-</v>
      </c>
      <c r="AW744" s="148" t="str">
        <f>E744</f>
        <v>溶接1</v>
      </c>
      <c r="AX744" s="152">
        <f t="shared" ca="1" si="1634"/>
        <v>0</v>
      </c>
      <c r="AY744" s="152">
        <f t="shared" ca="1" si="1634"/>
        <v>0</v>
      </c>
      <c r="AZ744" s="152">
        <f t="shared" ca="1" si="1634"/>
        <v>0</v>
      </c>
      <c r="BA744" s="152">
        <f t="shared" ca="1" si="1634"/>
        <v>0</v>
      </c>
      <c r="BB744" s="152">
        <f t="shared" ca="1" si="1634"/>
        <v>0</v>
      </c>
      <c r="BC744" s="152">
        <f t="shared" ca="1" si="1634"/>
        <v>0</v>
      </c>
      <c r="BD744" s="152">
        <f t="shared" ca="1" si="1634"/>
        <v>0</v>
      </c>
      <c r="BE744" s="152">
        <f t="shared" ca="1" si="1634"/>
        <v>0</v>
      </c>
      <c r="BF744" s="152">
        <f t="shared" ca="1" si="1634"/>
        <v>0</v>
      </c>
      <c r="BG744" s="152">
        <f t="shared" ca="1" si="1634"/>
        <v>0</v>
      </c>
      <c r="BH744" s="152">
        <f t="shared" ca="1" si="1635"/>
        <v>0</v>
      </c>
      <c r="BI744" s="152">
        <f t="shared" ca="1" si="1635"/>
        <v>0</v>
      </c>
      <c r="BJ744" s="152">
        <f t="shared" ca="1" si="1635"/>
        <v>0</v>
      </c>
      <c r="BK744" s="152">
        <f t="shared" ca="1" si="1635"/>
        <v>0</v>
      </c>
      <c r="BL744" s="152">
        <f t="shared" ca="1" si="1635"/>
        <v>0</v>
      </c>
      <c r="BM744" s="152">
        <f t="shared" ca="1" si="1635"/>
        <v>0</v>
      </c>
      <c r="BN744" s="152">
        <f t="shared" ca="1" si="1635"/>
        <v>0</v>
      </c>
      <c r="BO744" s="152">
        <f t="shared" ca="1" si="1635"/>
        <v>0</v>
      </c>
      <c r="BP744" s="152">
        <f t="shared" ca="1" si="1635"/>
        <v>0</v>
      </c>
      <c r="BQ744" s="152">
        <f t="shared" ca="1" si="1635"/>
        <v>0</v>
      </c>
      <c r="BR744" s="152">
        <f t="shared" ca="1" si="1636"/>
        <v>0</v>
      </c>
      <c r="BS744" s="152">
        <f t="shared" ca="1" si="1636"/>
        <v>0</v>
      </c>
      <c r="BT744" s="152">
        <f t="shared" ca="1" si="1636"/>
        <v>0</v>
      </c>
      <c r="BU744" s="152">
        <f t="shared" ca="1" si="1636"/>
        <v>0</v>
      </c>
      <c r="BV744" s="152">
        <f t="shared" ca="1" si="1636"/>
        <v>0</v>
      </c>
      <c r="BW744" s="152">
        <f t="shared" ca="1" si="1636"/>
        <v>0</v>
      </c>
      <c r="BX744" s="152">
        <f t="shared" ca="1" si="1636"/>
        <v>0</v>
      </c>
      <c r="BY744" s="152">
        <f t="shared" ca="1" si="1636"/>
        <v>0</v>
      </c>
      <c r="BZ744" s="153">
        <f t="shared" ca="1" si="1636"/>
        <v>0</v>
      </c>
      <c r="CB744" s="145"/>
      <c r="CC744" s="38"/>
      <c r="CD744" s="38"/>
      <c r="CE744" s="146"/>
      <c r="CG744" s="433">
        <v>0</v>
      </c>
      <c r="CH744" s="434">
        <v>0</v>
      </c>
      <c r="CI744" s="434">
        <v>0</v>
      </c>
      <c r="CJ744" s="435">
        <v>0</v>
      </c>
    </row>
    <row r="745" spans="1:88" ht="15.5" thickBot="1" x14ac:dyDescent="0.4">
      <c r="A745" s="399">
        <f>COUNTIF(AT734:AT736,B745)</f>
        <v>0</v>
      </c>
      <c r="B745" s="309">
        <f>設定!$F$10</f>
        <v>0</v>
      </c>
      <c r="C745" s="309"/>
      <c r="D745" s="56"/>
      <c r="E745" s="2" t="str">
        <f t="shared" si="1631"/>
        <v>マルチ</v>
      </c>
      <c r="F745" s="57">
        <f t="shared" si="1631"/>
        <v>0</v>
      </c>
      <c r="G745" s="58">
        <f t="shared" si="1631"/>
        <v>0</v>
      </c>
      <c r="H745" s="56"/>
      <c r="I745" s="56"/>
      <c r="J745" s="59">
        <f t="shared" ca="1" si="1622"/>
        <v>0</v>
      </c>
      <c r="K745" s="59">
        <f t="shared" ref="K745:AM745" ca="1" si="1639">K736+K739+K742</f>
        <v>0</v>
      </c>
      <c r="L745" s="59">
        <f t="shared" ca="1" si="1639"/>
        <v>0</v>
      </c>
      <c r="M745" s="59">
        <f t="shared" ca="1" si="1639"/>
        <v>0</v>
      </c>
      <c r="N745" s="59">
        <f t="shared" ca="1" si="1639"/>
        <v>0</v>
      </c>
      <c r="O745" s="59">
        <f t="shared" ca="1" si="1639"/>
        <v>0</v>
      </c>
      <c r="P745" s="59">
        <f t="shared" ca="1" si="1639"/>
        <v>0</v>
      </c>
      <c r="Q745" s="59">
        <f t="shared" ca="1" si="1639"/>
        <v>0</v>
      </c>
      <c r="R745" s="59">
        <f t="shared" ca="1" si="1639"/>
        <v>0</v>
      </c>
      <c r="S745" s="59">
        <f t="shared" ca="1" si="1639"/>
        <v>0</v>
      </c>
      <c r="T745" s="59">
        <f t="shared" ca="1" si="1639"/>
        <v>0</v>
      </c>
      <c r="U745" s="59">
        <f t="shared" ca="1" si="1639"/>
        <v>0</v>
      </c>
      <c r="V745" s="59">
        <f t="shared" ca="1" si="1639"/>
        <v>0</v>
      </c>
      <c r="W745" s="59">
        <f t="shared" ca="1" si="1639"/>
        <v>0</v>
      </c>
      <c r="X745" s="59">
        <f t="shared" ca="1" si="1639"/>
        <v>0</v>
      </c>
      <c r="Y745" s="59">
        <f t="shared" ca="1" si="1639"/>
        <v>0</v>
      </c>
      <c r="Z745" s="59">
        <f t="shared" ca="1" si="1639"/>
        <v>0</v>
      </c>
      <c r="AA745" s="59">
        <f t="shared" ca="1" si="1639"/>
        <v>0</v>
      </c>
      <c r="AB745" s="59">
        <f t="shared" ca="1" si="1639"/>
        <v>0</v>
      </c>
      <c r="AC745" s="59">
        <f t="shared" ca="1" si="1639"/>
        <v>0</v>
      </c>
      <c r="AD745" s="59">
        <f t="shared" ca="1" si="1639"/>
        <v>0</v>
      </c>
      <c r="AE745" s="59">
        <f t="shared" ca="1" si="1639"/>
        <v>0</v>
      </c>
      <c r="AF745" s="59">
        <f t="shared" ca="1" si="1639"/>
        <v>0</v>
      </c>
      <c r="AG745" s="59">
        <f t="shared" ca="1" si="1639"/>
        <v>0</v>
      </c>
      <c r="AH745" s="59">
        <f t="shared" ca="1" si="1639"/>
        <v>0</v>
      </c>
      <c r="AI745" s="59">
        <f t="shared" ca="1" si="1639"/>
        <v>0</v>
      </c>
      <c r="AJ745" s="59">
        <f t="shared" ca="1" si="1639"/>
        <v>0</v>
      </c>
      <c r="AK745" s="59">
        <f t="shared" ca="1" si="1639"/>
        <v>0</v>
      </c>
      <c r="AL745" s="59">
        <f t="shared" ca="1" si="1639"/>
        <v>0</v>
      </c>
      <c r="AM745" s="60">
        <f t="shared" ca="1" si="1639"/>
        <v>0</v>
      </c>
      <c r="AS745" s="99" t="str">
        <f>$E745&amp;"_"&amp;$A731&amp;"_"&amp;$B731</f>
        <v>マルチ__　</v>
      </c>
      <c r="AT745" s="99" t="str">
        <f t="shared" ref="AT745" si="1640">A735</f>
        <v/>
      </c>
      <c r="AU745" s="99" t="str">
        <f>A736</f>
        <v>-</v>
      </c>
      <c r="AW745" s="149" t="str">
        <f>E745</f>
        <v>マルチ</v>
      </c>
      <c r="AX745" s="154">
        <f t="shared" ca="1" si="1634"/>
        <v>0</v>
      </c>
      <c r="AY745" s="154">
        <f t="shared" ca="1" si="1634"/>
        <v>0</v>
      </c>
      <c r="AZ745" s="154">
        <f t="shared" ca="1" si="1634"/>
        <v>0</v>
      </c>
      <c r="BA745" s="154">
        <f t="shared" ca="1" si="1634"/>
        <v>0</v>
      </c>
      <c r="BB745" s="154">
        <f t="shared" ca="1" si="1634"/>
        <v>0</v>
      </c>
      <c r="BC745" s="154">
        <f t="shared" ca="1" si="1634"/>
        <v>0</v>
      </c>
      <c r="BD745" s="154">
        <f t="shared" ca="1" si="1634"/>
        <v>0</v>
      </c>
      <c r="BE745" s="154">
        <f t="shared" ca="1" si="1634"/>
        <v>0</v>
      </c>
      <c r="BF745" s="154">
        <f t="shared" ca="1" si="1634"/>
        <v>0</v>
      </c>
      <c r="BG745" s="154">
        <f t="shared" ca="1" si="1634"/>
        <v>0</v>
      </c>
      <c r="BH745" s="154">
        <f t="shared" ca="1" si="1635"/>
        <v>0</v>
      </c>
      <c r="BI745" s="154">
        <f t="shared" ca="1" si="1635"/>
        <v>0</v>
      </c>
      <c r="BJ745" s="154">
        <f t="shared" ca="1" si="1635"/>
        <v>0</v>
      </c>
      <c r="BK745" s="154">
        <f t="shared" ca="1" si="1635"/>
        <v>0</v>
      </c>
      <c r="BL745" s="154">
        <f t="shared" ca="1" si="1635"/>
        <v>0</v>
      </c>
      <c r="BM745" s="154">
        <f t="shared" ca="1" si="1635"/>
        <v>0</v>
      </c>
      <c r="BN745" s="154">
        <f t="shared" ca="1" si="1635"/>
        <v>0</v>
      </c>
      <c r="BO745" s="154">
        <f t="shared" ca="1" si="1635"/>
        <v>0</v>
      </c>
      <c r="BP745" s="154">
        <f t="shared" ca="1" si="1635"/>
        <v>0</v>
      </c>
      <c r="BQ745" s="154">
        <f t="shared" ca="1" si="1635"/>
        <v>0</v>
      </c>
      <c r="BR745" s="154">
        <f t="shared" ca="1" si="1636"/>
        <v>0</v>
      </c>
      <c r="BS745" s="154">
        <f t="shared" ca="1" si="1636"/>
        <v>0</v>
      </c>
      <c r="BT745" s="154">
        <f t="shared" ca="1" si="1636"/>
        <v>0</v>
      </c>
      <c r="BU745" s="154">
        <f t="shared" ca="1" si="1636"/>
        <v>0</v>
      </c>
      <c r="BV745" s="154">
        <f t="shared" ca="1" si="1636"/>
        <v>0</v>
      </c>
      <c r="BW745" s="154">
        <f t="shared" ca="1" si="1636"/>
        <v>0</v>
      </c>
      <c r="BX745" s="154">
        <f t="shared" ca="1" si="1636"/>
        <v>0</v>
      </c>
      <c r="BY745" s="154">
        <f t="shared" ca="1" si="1636"/>
        <v>0</v>
      </c>
      <c r="BZ745" s="155">
        <f t="shared" ca="1" si="1636"/>
        <v>0</v>
      </c>
      <c r="CB745" s="422"/>
      <c r="CC745" s="423"/>
      <c r="CD745" s="423"/>
      <c r="CE745" s="424"/>
      <c r="CG745" s="436">
        <v>0</v>
      </c>
      <c r="CH745" s="437">
        <v>0</v>
      </c>
      <c r="CI745" s="437">
        <v>0</v>
      </c>
      <c r="CJ745" s="438">
        <v>0</v>
      </c>
    </row>
    <row r="746" spans="1:88" x14ac:dyDescent="0.35">
      <c r="A746" s="46"/>
      <c r="B746" s="47" t="s">
        <v>2067</v>
      </c>
      <c r="C746" s="101"/>
      <c r="D746" s="128"/>
      <c r="E746" s="129"/>
      <c r="F746" s="129" t="s">
        <v>2130</v>
      </c>
      <c r="G746" s="130" t="str">
        <f>IF($B746="CKD","CKD",_xlfn.XLOOKUP($A746,AF所要量!$AF$4:$AF$1001,AF所要量!$AG$4:$AG$1001,"",,))</f>
        <v/>
      </c>
      <c r="H746" s="131"/>
      <c r="I746" s="132">
        <f>SUM(K746:N746)</f>
        <v>0</v>
      </c>
      <c r="J746" s="132">
        <f>SUM(O746:AM746)</f>
        <v>0</v>
      </c>
      <c r="K746" s="439">
        <f>CB746</f>
        <v>0</v>
      </c>
      <c r="L746" s="439">
        <f t="shared" ref="L746:L747" si="1641">CC746</f>
        <v>0</v>
      </c>
      <c r="M746" s="439">
        <f t="shared" ref="M746:M747" si="1642">CD746</f>
        <v>0</v>
      </c>
      <c r="N746" s="439">
        <f t="shared" ref="N746:N747" si="1643">CE746</f>
        <v>0</v>
      </c>
      <c r="O746" s="132">
        <f>SUMIF(AF所要量!$AK$4:$AK$1001,$AS746,AF所要量!E$4:E$1001)</f>
        <v>0</v>
      </c>
      <c r="P746" s="132">
        <f>SUMIF(AF所要量!$AK$4:$AK$1001,$AS746,AF所要量!F$4:F$1001)</f>
        <v>0</v>
      </c>
      <c r="Q746" s="132">
        <f>SUMIF(AF所要量!$AK$4:$AK$1001,$AS746,AF所要量!G$4:G$1001)</f>
        <v>0</v>
      </c>
      <c r="R746" s="132">
        <f>SUMIF(AF所要量!$AK$4:$AK$1001,$AS746,AF所要量!H$4:H$1001)</f>
        <v>0</v>
      </c>
      <c r="S746" s="132">
        <f>SUMIF(AF所要量!$AK$4:$AK$1001,$AS746,AF所要量!I$4:I$1001)</f>
        <v>0</v>
      </c>
      <c r="T746" s="132">
        <f>SUMIF(AF所要量!$AK$4:$AK$1001,$AS746,AF所要量!J$4:J$1001)</f>
        <v>0</v>
      </c>
      <c r="U746" s="132">
        <f>SUMIF(AF所要量!$AK$4:$AK$1001,$AS746,AF所要量!K$4:K$1001)</f>
        <v>0</v>
      </c>
      <c r="V746" s="132">
        <f>SUMIF(AF所要量!$AK$4:$AK$1001,$AS746,AF所要量!L$4:L$1001)</f>
        <v>0</v>
      </c>
      <c r="W746" s="132">
        <f>SUMIF(AF所要量!$AK$4:$AK$1001,$AS746,AF所要量!M$4:M$1001)</f>
        <v>0</v>
      </c>
      <c r="X746" s="132">
        <f>SUMIF(AF所要量!$AK$4:$AK$1001,$AS746,AF所要量!N$4:N$1001)</f>
        <v>0</v>
      </c>
      <c r="Y746" s="132">
        <f>SUMIF(AF所要量!$AK$4:$AK$1001,$AS746,AF所要量!O$4:O$1001)</f>
        <v>0</v>
      </c>
      <c r="Z746" s="132">
        <f>SUMIF(AF所要量!$AK$4:$AK$1001,$AS746,AF所要量!P$4:P$1001)</f>
        <v>0</v>
      </c>
      <c r="AA746" s="132">
        <f>SUMIF(AF所要量!$AK$4:$AK$1001,$AS746,AF所要量!Q$4:Q$1001)</f>
        <v>0</v>
      </c>
      <c r="AB746" s="132">
        <f>SUMIF(AF所要量!$AK$4:$AK$1001,$AS746,AF所要量!R$4:R$1001)</f>
        <v>0</v>
      </c>
      <c r="AC746" s="132">
        <f>SUMIF(AF所要量!$AK$4:$AK$1001,$AS746,AF所要量!S$4:S$1001)</f>
        <v>0</v>
      </c>
      <c r="AD746" s="132">
        <f>SUMIF(AF所要量!$AK$4:$AK$1001,$AS746,AF所要量!T$4:T$1001)</f>
        <v>0</v>
      </c>
      <c r="AE746" s="132">
        <f>SUMIF(AF所要量!$AK$4:$AK$1001,$AS746,AF所要量!U$4:U$1001)</f>
        <v>0</v>
      </c>
      <c r="AF746" s="132">
        <f>SUMIF(AF所要量!$AK$4:$AK$1001,$AS746,AF所要量!V$4:V$1001)</f>
        <v>0</v>
      </c>
      <c r="AG746" s="132">
        <f>SUMIF(AF所要量!$AK$4:$AK$1001,$AS746,AF所要量!W$4:W$1001)</f>
        <v>0</v>
      </c>
      <c r="AH746" s="132">
        <f>SUMIF(AF所要量!$AK$4:$AK$1001,$AS746,AF所要量!X$4:X$1001)</f>
        <v>0</v>
      </c>
      <c r="AI746" s="132">
        <f>SUMIF(AF所要量!$AK$4:$AK$1001,$AS746,AF所要量!Y$4:Y$1001)</f>
        <v>0</v>
      </c>
      <c r="AJ746" s="132">
        <f>SUMIF(AF所要量!$AK$4:$AK$1001,$AS746,AF所要量!Z$4:Z$1001)</f>
        <v>0</v>
      </c>
      <c r="AK746" s="132">
        <f>SUMIF(AF所要量!$AK$4:$AK$1001,$AS746,AF所要量!AA$4:AA$1001)</f>
        <v>0</v>
      </c>
      <c r="AL746" s="132">
        <f>SUMIF(AF所要量!$AK$4:$AK$1001,$AS746,AF所要量!AB$4:AB$1001)</f>
        <v>0</v>
      </c>
      <c r="AM746" s="133">
        <f>SUMIF(AF所要量!$AK$4:$AK$1001,$AS746,AF所要量!AC$4:AC$1001)</f>
        <v>0</v>
      </c>
      <c r="AS746" s="2" t="str">
        <f>$A746&amp;"_"&amp;$B746</f>
        <v>_　</v>
      </c>
      <c r="AT746" s="96"/>
      <c r="AU746" s="63"/>
      <c r="AW746" s="142"/>
      <c r="AX746" s="143"/>
      <c r="AY746" s="143"/>
      <c r="AZ746" s="143"/>
      <c r="BA746" s="143"/>
      <c r="BB746" s="143"/>
      <c r="BC746" s="143"/>
      <c r="BD746" s="143"/>
      <c r="BE746" s="143"/>
      <c r="BF746" s="143"/>
      <c r="BG746" s="143"/>
      <c r="BH746" s="143"/>
      <c r="BI746" s="143"/>
      <c r="BJ746" s="143"/>
      <c r="BK746" s="143"/>
      <c r="BL746" s="143"/>
      <c r="BM746" s="143"/>
      <c r="BN746" s="143"/>
      <c r="BO746" s="143"/>
      <c r="BP746" s="143"/>
      <c r="BQ746" s="143"/>
      <c r="BR746" s="143"/>
      <c r="BS746" s="143"/>
      <c r="BT746" s="143"/>
      <c r="BU746" s="143"/>
      <c r="BV746" s="143"/>
      <c r="BW746" s="143"/>
      <c r="BX746" s="143"/>
      <c r="BY746" s="143"/>
      <c r="BZ746" s="144"/>
      <c r="CB746" s="425">
        <f t="shared" ref="CB746:CB747" si="1644">CG746</f>
        <v>0</v>
      </c>
      <c r="CC746" s="271">
        <f t="shared" ref="CC746:CC747" si="1645">CH746</f>
        <v>0</v>
      </c>
      <c r="CD746" s="271">
        <f t="shared" ref="CD746:CD747" si="1646">CI746</f>
        <v>0</v>
      </c>
      <c r="CE746" s="272">
        <f t="shared" ref="CE746:CE747" si="1647">CJ746</f>
        <v>0</v>
      </c>
      <c r="CG746" s="418">
        <v>0</v>
      </c>
      <c r="CH746" s="416">
        <v>0</v>
      </c>
      <c r="CI746" s="416">
        <v>0</v>
      </c>
      <c r="CJ746" s="419">
        <v>0</v>
      </c>
    </row>
    <row r="747" spans="1:88" x14ac:dyDescent="0.35">
      <c r="A747" s="119"/>
      <c r="B747" s="6"/>
      <c r="C747" s="120"/>
      <c r="D747" s="134"/>
      <c r="E747" s="135"/>
      <c r="F747" s="135"/>
      <c r="G747" s="136" t="str">
        <f>IF(B746="CKD","","SP")</f>
        <v>SP</v>
      </c>
      <c r="H747" s="137"/>
      <c r="I747" s="138">
        <f>SUM(K747:N747)</f>
        <v>0</v>
      </c>
      <c r="J747" s="138">
        <f>SUM(O747:AM747)</f>
        <v>0</v>
      </c>
      <c r="K747" s="440">
        <f t="shared" ref="K747" si="1648">CB747</f>
        <v>0</v>
      </c>
      <c r="L747" s="440">
        <f t="shared" si="1641"/>
        <v>0</v>
      </c>
      <c r="M747" s="440">
        <f t="shared" si="1642"/>
        <v>0</v>
      </c>
      <c r="N747" s="440">
        <f t="shared" si="1643"/>
        <v>0</v>
      </c>
      <c r="O747" s="138">
        <f>SUMIF(SP所要量!$AU$4:$AU$1001,$AS747,SP所要量!O$4:O$1001)</f>
        <v>0</v>
      </c>
      <c r="P747" s="138">
        <f>SUMIF(SP所要量!$AU$4:$AU$1001,$AS747,SP所要量!P$4:P$1001)</f>
        <v>0</v>
      </c>
      <c r="Q747" s="138">
        <f>SUMIF(SP所要量!$AU$4:$AU$1001,$AS747,SP所要量!Q$4:Q$1001)</f>
        <v>0</v>
      </c>
      <c r="R747" s="138">
        <f>SUMIF(SP所要量!$AU$4:$AU$1001,$AS747,SP所要量!R$4:R$1001)</f>
        <v>0</v>
      </c>
      <c r="S747" s="138">
        <f>SUMIF(SP所要量!$AU$4:$AU$1001,$AS747,SP所要量!S$4:S$1001)</f>
        <v>0</v>
      </c>
      <c r="T747" s="138">
        <f>SUMIF(SP所要量!$AU$4:$AU$1001,$AS747,SP所要量!T$4:T$1001)</f>
        <v>0</v>
      </c>
      <c r="U747" s="138">
        <f>SUMIF(SP所要量!$AU$4:$AU$1001,$AS747,SP所要量!U$4:U$1001)</f>
        <v>0</v>
      </c>
      <c r="V747" s="138">
        <f>SUMIF(SP所要量!$AU$4:$AU$1001,$AS747,SP所要量!V$4:V$1001)</f>
        <v>0</v>
      </c>
      <c r="W747" s="138">
        <f>SUMIF(SP所要量!$AU$4:$AU$1001,$AS747,SP所要量!W$4:W$1001)</f>
        <v>0</v>
      </c>
      <c r="X747" s="138">
        <f>SUMIF(SP所要量!$AU$4:$AU$1001,$AS747,SP所要量!X$4:X$1001)</f>
        <v>0</v>
      </c>
      <c r="Y747" s="138">
        <f>SUMIF(SP所要量!$AU$4:$AU$1001,$AS747,SP所要量!Y$4:Y$1001)</f>
        <v>0</v>
      </c>
      <c r="Z747" s="138">
        <f>SUMIF(SP所要量!$AU$4:$AU$1001,$AS747,SP所要量!Z$4:Z$1001)</f>
        <v>0</v>
      </c>
      <c r="AA747" s="138">
        <f>SUMIF(SP所要量!$AU$4:$AU$1001,$AS747,SP所要量!AA$4:AA$1001)</f>
        <v>0</v>
      </c>
      <c r="AB747" s="138">
        <f>SUMIF(SP所要量!$AU$4:$AU$1001,$AS747,SP所要量!AB$4:AB$1001)</f>
        <v>0</v>
      </c>
      <c r="AC747" s="138">
        <f>SUMIF(SP所要量!$AU$4:$AU$1001,$AS747,SP所要量!AC$4:AC$1001)</f>
        <v>0</v>
      </c>
      <c r="AD747" s="138">
        <f>SUMIF(SP所要量!$AU$4:$AU$1001,$AS747,SP所要量!AD$4:AD$1001)</f>
        <v>0</v>
      </c>
      <c r="AE747" s="138">
        <f>SUMIF(SP所要量!$AU$4:$AU$1001,$AS747,SP所要量!AE$4:AE$1001)</f>
        <v>0</v>
      </c>
      <c r="AF747" s="138">
        <f>SUMIF(SP所要量!$AU$4:$AU$1001,$AS747,SP所要量!AF$4:AF$1001)</f>
        <v>0</v>
      </c>
      <c r="AG747" s="138">
        <f>SUMIF(SP所要量!$AU$4:$AU$1001,$AS747,SP所要量!AG$4:AG$1001)</f>
        <v>0</v>
      </c>
      <c r="AH747" s="138">
        <f>SUMIF(SP所要量!$AU$4:$AU$1001,$AS747,SP所要量!AH$4:AH$1001)</f>
        <v>0</v>
      </c>
      <c r="AI747" s="138">
        <f>SUMIF(SP所要量!$AU$4:$AU$1001,$AS747,SP所要量!AI$4:AI$1001)</f>
        <v>0</v>
      </c>
      <c r="AJ747" s="138">
        <f>SUMIF(SP所要量!$AU$4:$AU$1001,$AS747,SP所要量!AJ$4:AJ$1001)</f>
        <v>0</v>
      </c>
      <c r="AK747" s="138">
        <f>SUMIF(SP所要量!$AU$4:$AU$1001,$AS747,SP所要量!AK$4:AK$1001)</f>
        <v>0</v>
      </c>
      <c r="AL747" s="138">
        <f>SUMIF(SP所要量!$AU$4:$AU$1001,$AS747,SP所要量!AL$4:AL$1001)</f>
        <v>0</v>
      </c>
      <c r="AM747" s="139">
        <f>SUMIF(SP所要量!$AU$4:$AU$1001,$AS747,SP所要量!AM$4:AM$1001)</f>
        <v>0</v>
      </c>
      <c r="AS747" s="2" t="str">
        <f>IF($B746="CKD",0,$A746&amp;"_"&amp;"SP")</f>
        <v>_SP</v>
      </c>
      <c r="AT747" s="38"/>
      <c r="AU747" s="62"/>
      <c r="AW747" s="145"/>
      <c r="AX747" s="38"/>
      <c r="AY747" s="38"/>
      <c r="AZ747" s="38"/>
      <c r="BA747" s="38"/>
      <c r="BB747" s="38"/>
      <c r="BC747" s="38"/>
      <c r="BD747" s="38"/>
      <c r="BE747" s="38"/>
      <c r="BF747" s="38"/>
      <c r="BG747" s="38"/>
      <c r="BH747" s="38"/>
      <c r="BI747" s="38"/>
      <c r="BJ747" s="38"/>
      <c r="BK747" s="38"/>
      <c r="BL747" s="38"/>
      <c r="BM747" s="38"/>
      <c r="BN747" s="38"/>
      <c r="BO747" s="38"/>
      <c r="BP747" s="38"/>
      <c r="BQ747" s="38"/>
      <c r="BR747" s="38"/>
      <c r="BS747" s="38"/>
      <c r="BT747" s="38"/>
      <c r="BU747" s="38"/>
      <c r="BV747" s="38"/>
      <c r="BW747" s="38"/>
      <c r="BX747" s="38"/>
      <c r="BY747" s="38"/>
      <c r="BZ747" s="146"/>
      <c r="CB747" s="426">
        <f t="shared" si="1644"/>
        <v>0</v>
      </c>
      <c r="CC747" s="273">
        <f t="shared" si="1645"/>
        <v>0</v>
      </c>
      <c r="CD747" s="273">
        <f t="shared" si="1646"/>
        <v>0</v>
      </c>
      <c r="CE747" s="274">
        <f t="shared" si="1647"/>
        <v>0</v>
      </c>
      <c r="CG747" s="420">
        <v>0</v>
      </c>
      <c r="CH747" s="417">
        <v>0</v>
      </c>
      <c r="CI747" s="417">
        <v>0</v>
      </c>
      <c r="CJ747" s="421">
        <v>0</v>
      </c>
    </row>
    <row r="748" spans="1:88" x14ac:dyDescent="0.35">
      <c r="A748" s="119"/>
      <c r="B748" s="6"/>
      <c r="C748" s="120"/>
      <c r="D748" s="121"/>
      <c r="E748" s="115"/>
      <c r="F748" s="115"/>
      <c r="G748" s="116" t="s">
        <v>2131</v>
      </c>
      <c r="H748" s="117"/>
      <c r="I748" s="113">
        <f>SUM(K748:N748)</f>
        <v>0</v>
      </c>
      <c r="J748" s="126">
        <f>SUM(O748:AM748)</f>
        <v>0</v>
      </c>
      <c r="K748" s="113">
        <f>SUM(K746:K747)</f>
        <v>0</v>
      </c>
      <c r="L748" s="113">
        <f t="shared" ref="L748:AM748" si="1649">SUM(L746:L747)</f>
        <v>0</v>
      </c>
      <c r="M748" s="113">
        <f t="shared" si="1649"/>
        <v>0</v>
      </c>
      <c r="N748" s="113">
        <f t="shared" si="1649"/>
        <v>0</v>
      </c>
      <c r="O748" s="122">
        <f t="shared" si="1649"/>
        <v>0</v>
      </c>
      <c r="P748" s="113">
        <f t="shared" si="1649"/>
        <v>0</v>
      </c>
      <c r="Q748" s="113">
        <f t="shared" si="1649"/>
        <v>0</v>
      </c>
      <c r="R748" s="113">
        <f t="shared" si="1649"/>
        <v>0</v>
      </c>
      <c r="S748" s="113">
        <f t="shared" si="1649"/>
        <v>0</v>
      </c>
      <c r="T748" s="113">
        <f t="shared" si="1649"/>
        <v>0</v>
      </c>
      <c r="U748" s="113">
        <f t="shared" si="1649"/>
        <v>0</v>
      </c>
      <c r="V748" s="113">
        <f t="shared" si="1649"/>
        <v>0</v>
      </c>
      <c r="W748" s="113">
        <f t="shared" si="1649"/>
        <v>0</v>
      </c>
      <c r="X748" s="113">
        <f t="shared" si="1649"/>
        <v>0</v>
      </c>
      <c r="Y748" s="113">
        <f t="shared" si="1649"/>
        <v>0</v>
      </c>
      <c r="Z748" s="113">
        <f t="shared" si="1649"/>
        <v>0</v>
      </c>
      <c r="AA748" s="113">
        <f t="shared" si="1649"/>
        <v>0</v>
      </c>
      <c r="AB748" s="113">
        <f t="shared" si="1649"/>
        <v>0</v>
      </c>
      <c r="AC748" s="113">
        <f t="shared" si="1649"/>
        <v>0</v>
      </c>
      <c r="AD748" s="113">
        <f t="shared" si="1649"/>
        <v>0</v>
      </c>
      <c r="AE748" s="113">
        <f t="shared" si="1649"/>
        <v>0</v>
      </c>
      <c r="AF748" s="113">
        <f t="shared" si="1649"/>
        <v>0</v>
      </c>
      <c r="AG748" s="113">
        <f t="shared" si="1649"/>
        <v>0</v>
      </c>
      <c r="AH748" s="113">
        <f t="shared" si="1649"/>
        <v>0</v>
      </c>
      <c r="AI748" s="113">
        <f t="shared" si="1649"/>
        <v>0</v>
      </c>
      <c r="AJ748" s="113">
        <f t="shared" si="1649"/>
        <v>0</v>
      </c>
      <c r="AK748" s="113">
        <f t="shared" si="1649"/>
        <v>0</v>
      </c>
      <c r="AL748" s="113">
        <f t="shared" si="1649"/>
        <v>0</v>
      </c>
      <c r="AM748" s="118">
        <f t="shared" si="1649"/>
        <v>0</v>
      </c>
      <c r="AS748" s="61"/>
      <c r="AT748" s="38"/>
      <c r="AU748" s="62"/>
      <c r="AW748" s="145"/>
      <c r="AX748" s="38"/>
      <c r="AY748" s="38"/>
      <c r="AZ748" s="38"/>
      <c r="BA748" s="38"/>
      <c r="BB748" s="38"/>
      <c r="BC748" s="38"/>
      <c r="BD748" s="38"/>
      <c r="BE748" s="38"/>
      <c r="BF748" s="38"/>
      <c r="BG748" s="38"/>
      <c r="BH748" s="38"/>
      <c r="BI748" s="38"/>
      <c r="BJ748" s="38"/>
      <c r="BK748" s="38"/>
      <c r="BL748" s="38"/>
      <c r="BM748" s="38"/>
      <c r="BN748" s="38"/>
      <c r="BO748" s="38"/>
      <c r="BP748" s="38"/>
      <c r="BQ748" s="38"/>
      <c r="BR748" s="38"/>
      <c r="BS748" s="38"/>
      <c r="BT748" s="38"/>
      <c r="BU748" s="38"/>
      <c r="BV748" s="38"/>
      <c r="BW748" s="38"/>
      <c r="BX748" s="38"/>
      <c r="BY748" s="38"/>
      <c r="BZ748" s="146"/>
      <c r="CB748" s="145"/>
      <c r="CC748" s="38"/>
      <c r="CD748" s="38"/>
      <c r="CE748" s="146"/>
      <c r="CG748" s="433">
        <v>0</v>
      </c>
      <c r="CH748" s="434">
        <v>0</v>
      </c>
      <c r="CI748" s="434">
        <v>0</v>
      </c>
      <c r="CJ748" s="435">
        <v>0</v>
      </c>
    </row>
    <row r="749" spans="1:88" x14ac:dyDescent="0.35">
      <c r="A749" s="48" t="s">
        <v>2088</v>
      </c>
      <c r="B749" s="6"/>
      <c r="C749" s="6"/>
      <c r="D749" s="22" t="s">
        <v>2058</v>
      </c>
      <c r="E749" s="304" t="s">
        <v>20</v>
      </c>
      <c r="F749" s="42"/>
      <c r="G749" s="25"/>
      <c r="H749" s="21"/>
      <c r="I749" s="26"/>
      <c r="J749" s="24">
        <f t="shared" ref="J749:J751" ca="1" si="1650">SUM(K749:AM749)</f>
        <v>0</v>
      </c>
      <c r="K749" s="24">
        <f ca="1">IF(AND($H749="優先L",$I749&gt;0),OFFSET(K748,0,$I749),0)</f>
        <v>0</v>
      </c>
      <c r="L749" s="24">
        <f t="shared" ref="L749:AM749" ca="1" si="1651">IF(AND($H749="優先L",$I749&gt;0),OFFSET(L748,0,$I749),0)</f>
        <v>0</v>
      </c>
      <c r="M749" s="24">
        <f t="shared" ca="1" si="1651"/>
        <v>0</v>
      </c>
      <c r="N749" s="24">
        <f t="shared" ca="1" si="1651"/>
        <v>0</v>
      </c>
      <c r="O749" s="24">
        <f t="shared" ca="1" si="1651"/>
        <v>0</v>
      </c>
      <c r="P749" s="24">
        <f t="shared" ca="1" si="1651"/>
        <v>0</v>
      </c>
      <c r="Q749" s="24">
        <f t="shared" ca="1" si="1651"/>
        <v>0</v>
      </c>
      <c r="R749" s="24">
        <f t="shared" ca="1" si="1651"/>
        <v>0</v>
      </c>
      <c r="S749" s="24">
        <f t="shared" ca="1" si="1651"/>
        <v>0</v>
      </c>
      <c r="T749" s="24">
        <f t="shared" ca="1" si="1651"/>
        <v>0</v>
      </c>
      <c r="U749" s="24">
        <f t="shared" ca="1" si="1651"/>
        <v>0</v>
      </c>
      <c r="V749" s="24">
        <f t="shared" ca="1" si="1651"/>
        <v>0</v>
      </c>
      <c r="W749" s="24">
        <f t="shared" ca="1" si="1651"/>
        <v>0</v>
      </c>
      <c r="X749" s="24">
        <f t="shared" ca="1" si="1651"/>
        <v>0</v>
      </c>
      <c r="Y749" s="24">
        <f t="shared" ca="1" si="1651"/>
        <v>0</v>
      </c>
      <c r="Z749" s="24">
        <f t="shared" ca="1" si="1651"/>
        <v>0</v>
      </c>
      <c r="AA749" s="24">
        <f t="shared" ca="1" si="1651"/>
        <v>0</v>
      </c>
      <c r="AB749" s="24">
        <f t="shared" ca="1" si="1651"/>
        <v>0</v>
      </c>
      <c r="AC749" s="24">
        <f t="shared" ca="1" si="1651"/>
        <v>0</v>
      </c>
      <c r="AD749" s="24">
        <f t="shared" ca="1" si="1651"/>
        <v>0</v>
      </c>
      <c r="AE749" s="24">
        <f t="shared" ca="1" si="1651"/>
        <v>0</v>
      </c>
      <c r="AF749" s="24">
        <f t="shared" ca="1" si="1651"/>
        <v>0</v>
      </c>
      <c r="AG749" s="24">
        <f t="shared" ca="1" si="1651"/>
        <v>0</v>
      </c>
      <c r="AH749" s="24">
        <f t="shared" ca="1" si="1651"/>
        <v>0</v>
      </c>
      <c r="AI749" s="24">
        <f t="shared" ca="1" si="1651"/>
        <v>0</v>
      </c>
      <c r="AJ749" s="24">
        <f t="shared" ca="1" si="1651"/>
        <v>0</v>
      </c>
      <c r="AK749" s="24">
        <f t="shared" ca="1" si="1651"/>
        <v>0</v>
      </c>
      <c r="AL749" s="24">
        <f t="shared" ca="1" si="1651"/>
        <v>0</v>
      </c>
      <c r="AM749" s="49">
        <f t="shared" ca="1" si="1651"/>
        <v>0</v>
      </c>
      <c r="AS749" s="61"/>
      <c r="AT749" s="5" t="str">
        <f t="shared" ref="AT749" si="1652">IF(G749&gt;0,E749,"")</f>
        <v/>
      </c>
      <c r="AU749" s="62"/>
      <c r="AW749" s="145"/>
      <c r="AX749" s="38"/>
      <c r="AY749" s="38"/>
      <c r="AZ749" s="38"/>
      <c r="BA749" s="38"/>
      <c r="BB749" s="38"/>
      <c r="BC749" s="38"/>
      <c r="BD749" s="38"/>
      <c r="BE749" s="38"/>
      <c r="BF749" s="38"/>
      <c r="BG749" s="38"/>
      <c r="BH749" s="38"/>
      <c r="BI749" s="38"/>
      <c r="BJ749" s="38"/>
      <c r="BK749" s="38"/>
      <c r="BL749" s="38"/>
      <c r="BM749" s="38"/>
      <c r="BN749" s="38"/>
      <c r="BO749" s="38"/>
      <c r="BP749" s="38"/>
      <c r="BQ749" s="38"/>
      <c r="BR749" s="38"/>
      <c r="BS749" s="38"/>
      <c r="BT749" s="38"/>
      <c r="BU749" s="38"/>
      <c r="BV749" s="38"/>
      <c r="BW749" s="38"/>
      <c r="BX749" s="38"/>
      <c r="BY749" s="38"/>
      <c r="BZ749" s="146"/>
      <c r="CB749" s="145"/>
      <c r="CC749" s="38"/>
      <c r="CD749" s="38"/>
      <c r="CE749" s="146"/>
      <c r="CG749" s="433">
        <v>0</v>
      </c>
      <c r="CH749" s="434">
        <v>0</v>
      </c>
      <c r="CI749" s="434">
        <v>0</v>
      </c>
      <c r="CJ749" s="435">
        <v>0</v>
      </c>
    </row>
    <row r="750" spans="1:88" x14ac:dyDescent="0.35">
      <c r="A750" s="50" t="str">
        <f>MID(A746,1,5)</f>
        <v/>
      </c>
      <c r="B750" s="6"/>
      <c r="C750" s="6"/>
      <c r="D750" s="6"/>
      <c r="E750" s="304" t="s">
        <v>78</v>
      </c>
      <c r="F750" s="42"/>
      <c r="G750" s="25"/>
      <c r="H750" s="21"/>
      <c r="I750" s="26"/>
      <c r="J750" s="24">
        <f t="shared" ca="1" si="1650"/>
        <v>0</v>
      </c>
      <c r="K750" s="24">
        <f ca="1">IF(AND($H750="優先L",$I750&gt;0),OFFSET(K748,0,$I750),0)</f>
        <v>0</v>
      </c>
      <c r="L750" s="24">
        <f t="shared" ref="L750:AM750" ca="1" si="1653">IF(AND($H750="優先L",$I750&gt;0),OFFSET(L748,0,$I750),0)</f>
        <v>0</v>
      </c>
      <c r="M750" s="24">
        <f t="shared" ca="1" si="1653"/>
        <v>0</v>
      </c>
      <c r="N750" s="24">
        <f t="shared" ca="1" si="1653"/>
        <v>0</v>
      </c>
      <c r="O750" s="24">
        <f t="shared" ca="1" si="1653"/>
        <v>0</v>
      </c>
      <c r="P750" s="24">
        <f t="shared" ca="1" si="1653"/>
        <v>0</v>
      </c>
      <c r="Q750" s="24">
        <f t="shared" ca="1" si="1653"/>
        <v>0</v>
      </c>
      <c r="R750" s="24">
        <f t="shared" ca="1" si="1653"/>
        <v>0</v>
      </c>
      <c r="S750" s="24">
        <f t="shared" ca="1" si="1653"/>
        <v>0</v>
      </c>
      <c r="T750" s="24">
        <f t="shared" ca="1" si="1653"/>
        <v>0</v>
      </c>
      <c r="U750" s="24">
        <f t="shared" ca="1" si="1653"/>
        <v>0</v>
      </c>
      <c r="V750" s="24">
        <f t="shared" ca="1" si="1653"/>
        <v>0</v>
      </c>
      <c r="W750" s="24">
        <f t="shared" ca="1" si="1653"/>
        <v>0</v>
      </c>
      <c r="X750" s="24">
        <f t="shared" ca="1" si="1653"/>
        <v>0</v>
      </c>
      <c r="Y750" s="24">
        <f t="shared" ca="1" si="1653"/>
        <v>0</v>
      </c>
      <c r="Z750" s="24">
        <f t="shared" ca="1" si="1653"/>
        <v>0</v>
      </c>
      <c r="AA750" s="24">
        <f t="shared" ca="1" si="1653"/>
        <v>0</v>
      </c>
      <c r="AB750" s="24">
        <f t="shared" ca="1" si="1653"/>
        <v>0</v>
      </c>
      <c r="AC750" s="24">
        <f t="shared" ca="1" si="1653"/>
        <v>0</v>
      </c>
      <c r="AD750" s="24">
        <f t="shared" ca="1" si="1653"/>
        <v>0</v>
      </c>
      <c r="AE750" s="24">
        <f t="shared" ca="1" si="1653"/>
        <v>0</v>
      </c>
      <c r="AF750" s="24">
        <f t="shared" ca="1" si="1653"/>
        <v>0</v>
      </c>
      <c r="AG750" s="24">
        <f t="shared" ca="1" si="1653"/>
        <v>0</v>
      </c>
      <c r="AH750" s="24">
        <f t="shared" ca="1" si="1653"/>
        <v>0</v>
      </c>
      <c r="AI750" s="24">
        <f t="shared" ca="1" si="1653"/>
        <v>0</v>
      </c>
      <c r="AJ750" s="24">
        <f t="shared" ca="1" si="1653"/>
        <v>0</v>
      </c>
      <c r="AK750" s="24">
        <f t="shared" ca="1" si="1653"/>
        <v>0</v>
      </c>
      <c r="AL750" s="24">
        <f t="shared" ca="1" si="1653"/>
        <v>0</v>
      </c>
      <c r="AM750" s="49">
        <f t="shared" ca="1" si="1653"/>
        <v>0</v>
      </c>
      <c r="AS750" s="61"/>
      <c r="AT750" s="6" t="str">
        <f t="shared" si="1586"/>
        <v/>
      </c>
      <c r="AU750" s="62"/>
      <c r="AW750" s="145"/>
      <c r="AX750" s="38"/>
      <c r="AY750" s="38"/>
      <c r="AZ750" s="38"/>
      <c r="BA750" s="38"/>
      <c r="BB750" s="38"/>
      <c r="BC750" s="38"/>
      <c r="BD750" s="38"/>
      <c r="BE750" s="38"/>
      <c r="BF750" s="38"/>
      <c r="BG750" s="38"/>
      <c r="BH750" s="38"/>
      <c r="BI750" s="38"/>
      <c r="BJ750" s="38"/>
      <c r="BK750" s="38"/>
      <c r="BL750" s="38"/>
      <c r="BM750" s="38"/>
      <c r="BN750" s="38"/>
      <c r="BO750" s="38"/>
      <c r="BP750" s="38"/>
      <c r="BQ750" s="38"/>
      <c r="BR750" s="38"/>
      <c r="BS750" s="38"/>
      <c r="BT750" s="38"/>
      <c r="BU750" s="38"/>
      <c r="BV750" s="38"/>
      <c r="BW750" s="38"/>
      <c r="BX750" s="38"/>
      <c r="BY750" s="38"/>
      <c r="BZ750" s="146"/>
      <c r="CB750" s="145"/>
      <c r="CC750" s="38"/>
      <c r="CD750" s="38"/>
      <c r="CE750" s="146"/>
      <c r="CG750" s="433">
        <v>0</v>
      </c>
      <c r="CH750" s="434">
        <v>0</v>
      </c>
      <c r="CI750" s="434">
        <v>0</v>
      </c>
      <c r="CJ750" s="435">
        <v>0</v>
      </c>
    </row>
    <row r="751" spans="1:88" x14ac:dyDescent="0.35">
      <c r="A751" s="50" t="str">
        <f>MID(A746,6,3)&amp;"-"&amp;MID(A746,10,4)</f>
        <v>-</v>
      </c>
      <c r="B751" s="6"/>
      <c r="C751" s="6"/>
      <c r="D751" s="7"/>
      <c r="E751" s="304" t="s">
        <v>79</v>
      </c>
      <c r="F751" s="42"/>
      <c r="G751" s="25"/>
      <c r="H751" s="21"/>
      <c r="I751" s="26"/>
      <c r="J751" s="24">
        <f t="shared" ca="1" si="1650"/>
        <v>0</v>
      </c>
      <c r="K751" s="24">
        <f ca="1">IF(AND($H751="優先L",$I751&gt;0),OFFSET(K748,0,$I751),0)</f>
        <v>0</v>
      </c>
      <c r="L751" s="24">
        <f t="shared" ref="L751:AM751" ca="1" si="1654">IF(AND($H751="優先L",$I751&gt;0),OFFSET(L748,0,$I751),0)</f>
        <v>0</v>
      </c>
      <c r="M751" s="24">
        <f t="shared" ca="1" si="1654"/>
        <v>0</v>
      </c>
      <c r="N751" s="24">
        <f t="shared" ca="1" si="1654"/>
        <v>0</v>
      </c>
      <c r="O751" s="24">
        <f t="shared" ca="1" si="1654"/>
        <v>0</v>
      </c>
      <c r="P751" s="24">
        <f t="shared" ca="1" si="1654"/>
        <v>0</v>
      </c>
      <c r="Q751" s="24">
        <f t="shared" ca="1" si="1654"/>
        <v>0</v>
      </c>
      <c r="R751" s="24">
        <f t="shared" ca="1" si="1654"/>
        <v>0</v>
      </c>
      <c r="S751" s="24">
        <f t="shared" ca="1" si="1654"/>
        <v>0</v>
      </c>
      <c r="T751" s="24">
        <f t="shared" ca="1" si="1654"/>
        <v>0</v>
      </c>
      <c r="U751" s="24">
        <f t="shared" ca="1" si="1654"/>
        <v>0</v>
      </c>
      <c r="V751" s="24">
        <f t="shared" ca="1" si="1654"/>
        <v>0</v>
      </c>
      <c r="W751" s="24">
        <f t="shared" ca="1" si="1654"/>
        <v>0</v>
      </c>
      <c r="X751" s="24">
        <f t="shared" ca="1" si="1654"/>
        <v>0</v>
      </c>
      <c r="Y751" s="24">
        <f t="shared" ca="1" si="1654"/>
        <v>0</v>
      </c>
      <c r="Z751" s="24">
        <f t="shared" ca="1" si="1654"/>
        <v>0</v>
      </c>
      <c r="AA751" s="24">
        <f t="shared" ca="1" si="1654"/>
        <v>0</v>
      </c>
      <c r="AB751" s="24">
        <f t="shared" ca="1" si="1654"/>
        <v>0</v>
      </c>
      <c r="AC751" s="24">
        <f t="shared" ca="1" si="1654"/>
        <v>0</v>
      </c>
      <c r="AD751" s="24">
        <f t="shared" ca="1" si="1654"/>
        <v>0</v>
      </c>
      <c r="AE751" s="24">
        <f t="shared" ca="1" si="1654"/>
        <v>0</v>
      </c>
      <c r="AF751" s="24">
        <f t="shared" ca="1" si="1654"/>
        <v>0</v>
      </c>
      <c r="AG751" s="24">
        <f t="shared" ca="1" si="1654"/>
        <v>0</v>
      </c>
      <c r="AH751" s="24">
        <f t="shared" ca="1" si="1654"/>
        <v>0</v>
      </c>
      <c r="AI751" s="24">
        <f t="shared" ca="1" si="1654"/>
        <v>0</v>
      </c>
      <c r="AJ751" s="24">
        <f t="shared" ca="1" si="1654"/>
        <v>0</v>
      </c>
      <c r="AK751" s="24">
        <f t="shared" ca="1" si="1654"/>
        <v>0</v>
      </c>
      <c r="AL751" s="24">
        <f t="shared" ca="1" si="1654"/>
        <v>0</v>
      </c>
      <c r="AM751" s="49">
        <f t="shared" ca="1" si="1654"/>
        <v>0</v>
      </c>
      <c r="AS751" s="61"/>
      <c r="AT751" s="7" t="str">
        <f t="shared" si="1586"/>
        <v/>
      </c>
      <c r="AU751" s="62"/>
      <c r="AW751" s="145"/>
      <c r="AX751" s="38"/>
      <c r="AY751" s="38"/>
      <c r="AZ751" s="38"/>
      <c r="BA751" s="38"/>
      <c r="BB751" s="38"/>
      <c r="BC751" s="38"/>
      <c r="BD751" s="38"/>
      <c r="BE751" s="38"/>
      <c r="BF751" s="38"/>
      <c r="BG751" s="38"/>
      <c r="BH751" s="38"/>
      <c r="BI751" s="38"/>
      <c r="BJ751" s="38"/>
      <c r="BK751" s="38"/>
      <c r="BL751" s="38"/>
      <c r="BM751" s="38"/>
      <c r="BN751" s="38"/>
      <c r="BO751" s="38"/>
      <c r="BP751" s="38"/>
      <c r="BQ751" s="38"/>
      <c r="BR751" s="38"/>
      <c r="BS751" s="38"/>
      <c r="BT751" s="38"/>
      <c r="BU751" s="38"/>
      <c r="BV751" s="38"/>
      <c r="BW751" s="38"/>
      <c r="BX751" s="38"/>
      <c r="BY751" s="38"/>
      <c r="BZ751" s="146"/>
      <c r="CB751" s="145"/>
      <c r="CC751" s="38"/>
      <c r="CD751" s="38"/>
      <c r="CE751" s="146"/>
      <c r="CG751" s="433">
        <v>0</v>
      </c>
      <c r="CH751" s="434">
        <v>0</v>
      </c>
      <c r="CI751" s="434">
        <v>0</v>
      </c>
      <c r="CJ751" s="435">
        <v>0</v>
      </c>
    </row>
    <row r="752" spans="1:88" x14ac:dyDescent="0.35">
      <c r="A752" s="48"/>
      <c r="B752" s="6"/>
      <c r="C752" s="6"/>
      <c r="D752" s="22" t="s">
        <v>2132</v>
      </c>
      <c r="E752" s="2" t="str">
        <f>E749</f>
        <v>MC</v>
      </c>
      <c r="F752" s="5"/>
      <c r="G752" s="5"/>
      <c r="H752" s="27"/>
      <c r="I752" s="5"/>
      <c r="J752" s="550">
        <f>SUM(K752:AM754)</f>
        <v>0</v>
      </c>
      <c r="K752" s="29"/>
      <c r="L752" s="29"/>
      <c r="M752" s="29"/>
      <c r="N752" s="29"/>
      <c r="O752" s="29"/>
      <c r="P752" s="29"/>
      <c r="Q752" s="29"/>
      <c r="R752" s="29"/>
      <c r="S752" s="29"/>
      <c r="T752" s="29"/>
      <c r="U752" s="29"/>
      <c r="V752" s="29"/>
      <c r="W752" s="29"/>
      <c r="X752" s="29"/>
      <c r="Y752" s="29"/>
      <c r="Z752" s="29"/>
      <c r="AA752" s="29"/>
      <c r="AB752" s="29"/>
      <c r="AC752" s="29"/>
      <c r="AD752" s="29"/>
      <c r="AE752" s="29"/>
      <c r="AF752" s="29"/>
      <c r="AG752" s="29"/>
      <c r="AH752" s="29"/>
      <c r="AI752" s="29"/>
      <c r="AJ752" s="29"/>
      <c r="AK752" s="29"/>
      <c r="AL752" s="29"/>
      <c r="AM752" s="51"/>
      <c r="AS752" s="61"/>
      <c r="AT752" s="38"/>
      <c r="AU752" s="62"/>
      <c r="AW752" s="145"/>
      <c r="AX752" s="38"/>
      <c r="AY752" s="38"/>
      <c r="AZ752" s="38"/>
      <c r="BA752" s="38"/>
      <c r="BB752" s="38"/>
      <c r="BC752" s="38"/>
      <c r="BD752" s="38"/>
      <c r="BE752" s="38"/>
      <c r="BF752" s="38"/>
      <c r="BG752" s="38"/>
      <c r="BH752" s="38"/>
      <c r="BI752" s="38"/>
      <c r="BJ752" s="38"/>
      <c r="BK752" s="38"/>
      <c r="BL752" s="38"/>
      <c r="BM752" s="38"/>
      <c r="BN752" s="38"/>
      <c r="BO752" s="38"/>
      <c r="BP752" s="38"/>
      <c r="BQ752" s="38"/>
      <c r="BR752" s="38"/>
      <c r="BS752" s="38"/>
      <c r="BT752" s="38"/>
      <c r="BU752" s="38"/>
      <c r="BV752" s="38"/>
      <c r="BW752" s="38"/>
      <c r="BX752" s="38"/>
      <c r="BY752" s="38"/>
      <c r="BZ752" s="146"/>
      <c r="CB752" s="145"/>
      <c r="CC752" s="38"/>
      <c r="CD752" s="38"/>
      <c r="CE752" s="146"/>
      <c r="CG752" s="430"/>
      <c r="CH752" s="9"/>
      <c r="CI752" s="9"/>
      <c r="CJ752" s="431"/>
    </row>
    <row r="753" spans="1:88" x14ac:dyDescent="0.35">
      <c r="A753" s="48"/>
      <c r="B753" s="7"/>
      <c r="C753" s="7"/>
      <c r="D753" s="444" t="s">
        <v>2376</v>
      </c>
      <c r="E753" s="2" t="str">
        <f>E750</f>
        <v>溶接1</v>
      </c>
      <c r="F753" s="6"/>
      <c r="G753" s="6"/>
      <c r="H753" s="27"/>
      <c r="I753" s="6"/>
      <c r="J753" s="551"/>
      <c r="K753" s="30"/>
      <c r="L753" s="30"/>
      <c r="M753" s="30"/>
      <c r="N753" s="30"/>
      <c r="O753" s="30"/>
      <c r="P753" s="30"/>
      <c r="Q753" s="30"/>
      <c r="R753" s="30"/>
      <c r="S753" s="30"/>
      <c r="T753" s="30"/>
      <c r="U753" s="30"/>
      <c r="V753" s="30"/>
      <c r="W753" s="30"/>
      <c r="X753" s="30"/>
      <c r="Y753" s="30"/>
      <c r="Z753" s="30"/>
      <c r="AA753" s="30"/>
      <c r="AB753" s="30"/>
      <c r="AC753" s="30"/>
      <c r="AD753" s="30"/>
      <c r="AE753" s="30"/>
      <c r="AF753" s="30"/>
      <c r="AG753" s="30"/>
      <c r="AH753" s="30"/>
      <c r="AI753" s="30"/>
      <c r="AJ753" s="30"/>
      <c r="AK753" s="30"/>
      <c r="AL753" s="30"/>
      <c r="AM753" s="52"/>
      <c r="AS753" s="61"/>
      <c r="AT753" s="38"/>
      <c r="AU753" s="62"/>
      <c r="AW753" s="145"/>
      <c r="AX753" s="38"/>
      <c r="AY753" s="38"/>
      <c r="AZ753" s="38"/>
      <c r="BA753" s="38"/>
      <c r="BB753" s="38"/>
      <c r="BC753" s="38"/>
      <c r="BD753" s="38"/>
      <c r="BE753" s="38"/>
      <c r="BF753" s="38"/>
      <c r="BG753" s="38"/>
      <c r="BH753" s="38"/>
      <c r="BI753" s="38"/>
      <c r="BJ753" s="38"/>
      <c r="BK753" s="38"/>
      <c r="BL753" s="38"/>
      <c r="BM753" s="38"/>
      <c r="BN753" s="38"/>
      <c r="BO753" s="38"/>
      <c r="BP753" s="38"/>
      <c r="BQ753" s="38"/>
      <c r="BR753" s="38"/>
      <c r="BS753" s="38"/>
      <c r="BT753" s="38"/>
      <c r="BU753" s="38"/>
      <c r="BV753" s="38"/>
      <c r="BW753" s="38"/>
      <c r="BX753" s="38"/>
      <c r="BY753" s="38"/>
      <c r="BZ753" s="146"/>
      <c r="CB753" s="145"/>
      <c r="CC753" s="38"/>
      <c r="CD753" s="38"/>
      <c r="CE753" s="146"/>
      <c r="CG753" s="430"/>
      <c r="CH753" s="9"/>
      <c r="CI753" s="9"/>
      <c r="CJ753" s="431"/>
    </row>
    <row r="754" spans="1:88" x14ac:dyDescent="0.35">
      <c r="A754" s="399">
        <f>COUNTIF(AT749:AT751,B754)</f>
        <v>0</v>
      </c>
      <c r="B754" s="308" t="str">
        <f>設定!$F$4</f>
        <v>MC</v>
      </c>
      <c r="C754" s="308" t="str">
        <f>IF(COUNTIF('PLAN-MC'!$AO$6:$AO$117,B754&amp;"_"&amp;A746&amp;"_"&amp;B746)&gt;0,"計画コード有",IF(COUNTIF('PLAN-MC'!$AO$6:$AO$117,B754&amp;"_"&amp;A746&amp;"_"&amp;B746)&gt;1,"ﾀﾞﾌﾞﾘ有","未反映"))</f>
        <v>未反映</v>
      </c>
      <c r="D754" s="7"/>
      <c r="E754" s="2" t="str">
        <f>E751</f>
        <v>マルチ</v>
      </c>
      <c r="F754" s="7"/>
      <c r="G754" s="7"/>
      <c r="H754" s="27"/>
      <c r="I754" s="7"/>
      <c r="J754" s="552"/>
      <c r="K754" s="31"/>
      <c r="L754" s="31"/>
      <c r="M754" s="31"/>
      <c r="N754" s="31"/>
      <c r="O754" s="31"/>
      <c r="P754" s="31"/>
      <c r="Q754" s="31"/>
      <c r="R754" s="31"/>
      <c r="S754" s="31"/>
      <c r="T754" s="31"/>
      <c r="U754" s="31"/>
      <c r="V754" s="31"/>
      <c r="W754" s="31"/>
      <c r="X754" s="31"/>
      <c r="Y754" s="31"/>
      <c r="Z754" s="31"/>
      <c r="AA754" s="31"/>
      <c r="AB754" s="31"/>
      <c r="AC754" s="31"/>
      <c r="AD754" s="31"/>
      <c r="AE754" s="31"/>
      <c r="AF754" s="31"/>
      <c r="AG754" s="31"/>
      <c r="AH754" s="31"/>
      <c r="AI754" s="31"/>
      <c r="AJ754" s="31"/>
      <c r="AK754" s="31"/>
      <c r="AL754" s="31"/>
      <c r="AM754" s="53"/>
      <c r="AS754" s="61"/>
      <c r="AT754" s="38"/>
      <c r="AU754" s="62"/>
      <c r="AW754" s="145"/>
      <c r="AX754" s="38"/>
      <c r="AY754" s="38"/>
      <c r="AZ754" s="38"/>
      <c r="BA754" s="38"/>
      <c r="BB754" s="38"/>
      <c r="BC754" s="38"/>
      <c r="BD754" s="38"/>
      <c r="BE754" s="38"/>
      <c r="BF754" s="38"/>
      <c r="BG754" s="38"/>
      <c r="BH754" s="38"/>
      <c r="BI754" s="38"/>
      <c r="BJ754" s="38"/>
      <c r="BK754" s="38"/>
      <c r="BL754" s="38"/>
      <c r="BM754" s="38"/>
      <c r="BN754" s="38"/>
      <c r="BO754" s="38"/>
      <c r="BP754" s="38"/>
      <c r="BQ754" s="38"/>
      <c r="BR754" s="38"/>
      <c r="BS754" s="38"/>
      <c r="BT754" s="38"/>
      <c r="BU754" s="38"/>
      <c r="BV754" s="38"/>
      <c r="BW754" s="38"/>
      <c r="BX754" s="38"/>
      <c r="BY754" s="38"/>
      <c r="BZ754" s="146"/>
      <c r="CB754" s="145"/>
      <c r="CC754" s="38"/>
      <c r="CD754" s="38"/>
      <c r="CE754" s="146"/>
      <c r="CG754" s="430"/>
      <c r="CH754" s="9"/>
      <c r="CI754" s="9"/>
      <c r="CJ754" s="431"/>
    </row>
    <row r="755" spans="1:88" x14ac:dyDescent="0.35">
      <c r="A755" s="399">
        <f>COUNTIF(AT749:AT751,B755)</f>
        <v>0</v>
      </c>
      <c r="B755" s="308" t="str">
        <f>設定!$F$5</f>
        <v>溶接1</v>
      </c>
      <c r="C755" s="308" t="str">
        <f>IF(COUNTIF('PLAN-溶接1'!$AO$6:$AO$108,B755&amp;"_"&amp;A746&amp;"_"&amp;B746)&gt;0,"計画コード有",IF(COUNTIF('PLAN-溶接1'!$AO$6:$AO$108,B755&amp;"_"&amp;A746&amp;"_"&amp;B746)&gt;1,"ﾀﾞﾌﾞﾘ有","未反映"))</f>
        <v>未反映</v>
      </c>
      <c r="D755" s="22" t="s">
        <v>2133</v>
      </c>
      <c r="E755" s="2" t="str">
        <f>E749</f>
        <v>MC</v>
      </c>
      <c r="F755" s="5"/>
      <c r="G755" s="5"/>
      <c r="H755" s="27"/>
      <c r="I755" s="5"/>
      <c r="J755" s="32">
        <f t="shared" ref="J755:J760" si="1655">SUM(K755:AM755)</f>
        <v>0</v>
      </c>
      <c r="K755" s="441">
        <f>CB755</f>
        <v>0</v>
      </c>
      <c r="L755" s="441">
        <f t="shared" ref="L755:L757" si="1656">CC755</f>
        <v>0</v>
      </c>
      <c r="M755" s="441">
        <f t="shared" ref="M755:M757" si="1657">CD755</f>
        <v>0</v>
      </c>
      <c r="N755" s="441">
        <f t="shared" ref="N755:N757" si="1658">CE755</f>
        <v>0</v>
      </c>
      <c r="O755" s="29"/>
      <c r="P755" s="29"/>
      <c r="Q755" s="29"/>
      <c r="R755" s="29"/>
      <c r="S755" s="29"/>
      <c r="T755" s="29"/>
      <c r="U755" s="29"/>
      <c r="V755" s="29"/>
      <c r="W755" s="29"/>
      <c r="X755" s="29"/>
      <c r="Y755" s="29"/>
      <c r="Z755" s="29"/>
      <c r="AA755" s="29"/>
      <c r="AB755" s="29"/>
      <c r="AC755" s="29"/>
      <c r="AD755" s="29"/>
      <c r="AE755" s="29"/>
      <c r="AF755" s="29"/>
      <c r="AG755" s="29"/>
      <c r="AH755" s="29"/>
      <c r="AI755" s="29"/>
      <c r="AJ755" s="29"/>
      <c r="AK755" s="29"/>
      <c r="AL755" s="29"/>
      <c r="AM755" s="51"/>
      <c r="AS755" s="61"/>
      <c r="AT755" s="38"/>
      <c r="AU755" s="62"/>
      <c r="AW755" s="145"/>
      <c r="AX755" s="38"/>
      <c r="AY755" s="38"/>
      <c r="AZ755" s="38"/>
      <c r="BA755" s="38"/>
      <c r="BB755" s="38"/>
      <c r="BC755" s="38"/>
      <c r="BD755" s="38"/>
      <c r="BE755" s="38"/>
      <c r="BF755" s="38"/>
      <c r="BG755" s="38"/>
      <c r="BH755" s="38"/>
      <c r="BI755" s="38"/>
      <c r="BJ755" s="38"/>
      <c r="BK755" s="38"/>
      <c r="BL755" s="38"/>
      <c r="BM755" s="38"/>
      <c r="BN755" s="38"/>
      <c r="BO755" s="38"/>
      <c r="BP755" s="38"/>
      <c r="BQ755" s="38"/>
      <c r="BR755" s="38"/>
      <c r="BS755" s="38"/>
      <c r="BT755" s="38"/>
      <c r="BU755" s="38"/>
      <c r="BV755" s="38"/>
      <c r="BW755" s="38"/>
      <c r="BX755" s="38"/>
      <c r="BY755" s="38"/>
      <c r="BZ755" s="146"/>
      <c r="CB755" s="427">
        <f t="shared" ref="CB755:CB757" si="1659">CG752+CG755</f>
        <v>0</v>
      </c>
      <c r="CC755" s="428">
        <f t="shared" ref="CC755:CC757" si="1660">CH752+CH755</f>
        <v>0</v>
      </c>
      <c r="CD755" s="428">
        <f t="shared" ref="CD755:CD757" si="1661">CI752+CI755</f>
        <v>0</v>
      </c>
      <c r="CE755" s="429">
        <f t="shared" ref="CE755:CE757" si="1662">CJ752+CJ755</f>
        <v>0</v>
      </c>
      <c r="CG755" s="430"/>
      <c r="CH755" s="9"/>
      <c r="CI755" s="9"/>
      <c r="CJ755" s="431"/>
    </row>
    <row r="756" spans="1:88" x14ac:dyDescent="0.35">
      <c r="A756" s="399">
        <f>COUNTIF(AT749:AT751,B756)</f>
        <v>0</v>
      </c>
      <c r="B756" s="308" t="str">
        <f>設定!$F$6</f>
        <v>マルチ</v>
      </c>
      <c r="C756" s="308" t="str">
        <f>IF(COUNTIF('PLAN-マルチ'!$AO$29:$AO$125,B756&amp;"_"&amp;A746&amp;"_"&amp;B746)&gt;0,"計画コード有",IF(COUNTIF('PLAN-マルチ'!$AO$29:$AO$125,B756&amp;"_"&amp;A746&amp;"_"&amp;B746)&gt;1,"ﾀﾞﾌﾞﾘ有","未反映"))</f>
        <v>未反映</v>
      </c>
      <c r="D756" s="445" t="s">
        <v>2377</v>
      </c>
      <c r="E756" s="2" t="str">
        <f>E750</f>
        <v>溶接1</v>
      </c>
      <c r="F756" s="6"/>
      <c r="G756" s="6"/>
      <c r="H756" s="27"/>
      <c r="I756" s="6"/>
      <c r="J756" s="33">
        <f t="shared" si="1655"/>
        <v>0</v>
      </c>
      <c r="K756" s="442">
        <f t="shared" ref="K756:K757" si="1663">CB756</f>
        <v>0</v>
      </c>
      <c r="L756" s="442">
        <f t="shared" si="1656"/>
        <v>0</v>
      </c>
      <c r="M756" s="442">
        <f t="shared" si="1657"/>
        <v>0</v>
      </c>
      <c r="N756" s="442">
        <f t="shared" si="1658"/>
        <v>0</v>
      </c>
      <c r="O756" s="30"/>
      <c r="P756" s="30"/>
      <c r="Q756" s="30"/>
      <c r="R756" s="30"/>
      <c r="S756" s="30"/>
      <c r="T756" s="30"/>
      <c r="U756" s="30"/>
      <c r="V756" s="30"/>
      <c r="W756" s="30"/>
      <c r="X756" s="30"/>
      <c r="Y756" s="30"/>
      <c r="Z756" s="30"/>
      <c r="AA756" s="30"/>
      <c r="AB756" s="30"/>
      <c r="AC756" s="30"/>
      <c r="AD756" s="30"/>
      <c r="AE756" s="30"/>
      <c r="AF756" s="30"/>
      <c r="AG756" s="30"/>
      <c r="AH756" s="30"/>
      <c r="AI756" s="30"/>
      <c r="AJ756" s="30"/>
      <c r="AK756" s="30"/>
      <c r="AL756" s="30"/>
      <c r="AM756" s="52"/>
      <c r="AS756" s="61"/>
      <c r="AT756" s="38"/>
      <c r="AU756" s="62"/>
      <c r="AW756" s="145"/>
      <c r="AX756" s="38"/>
      <c r="AY756" s="38"/>
      <c r="AZ756" s="38"/>
      <c r="BA756" s="38"/>
      <c r="BB756" s="38"/>
      <c r="BC756" s="38"/>
      <c r="BD756" s="38"/>
      <c r="BE756" s="38"/>
      <c r="BF756" s="38"/>
      <c r="BG756" s="38"/>
      <c r="BH756" s="38"/>
      <c r="BI756" s="38"/>
      <c r="BJ756" s="38"/>
      <c r="BK756" s="38"/>
      <c r="BL756" s="38"/>
      <c r="BM756" s="38"/>
      <c r="BN756" s="38"/>
      <c r="BO756" s="38"/>
      <c r="BP756" s="38"/>
      <c r="BQ756" s="38"/>
      <c r="BR756" s="38"/>
      <c r="BS756" s="38"/>
      <c r="BT756" s="38"/>
      <c r="BU756" s="38"/>
      <c r="BV756" s="38"/>
      <c r="BW756" s="38"/>
      <c r="BX756" s="38"/>
      <c r="BY756" s="38"/>
      <c r="BZ756" s="146"/>
      <c r="CB756" s="427">
        <f t="shared" si="1659"/>
        <v>0</v>
      </c>
      <c r="CC756" s="428">
        <f t="shared" si="1660"/>
        <v>0</v>
      </c>
      <c r="CD756" s="428">
        <f t="shared" si="1661"/>
        <v>0</v>
      </c>
      <c r="CE756" s="429">
        <f t="shared" si="1662"/>
        <v>0</v>
      </c>
      <c r="CG756" s="430"/>
      <c r="CH756" s="9"/>
      <c r="CI756" s="9"/>
      <c r="CJ756" s="431"/>
    </row>
    <row r="757" spans="1:88" x14ac:dyDescent="0.35">
      <c r="A757" s="399">
        <f>COUNTIF(AT749:AT751,B757)</f>
        <v>0</v>
      </c>
      <c r="B757" s="308" t="str">
        <f>設定!$F$7</f>
        <v>50号機</v>
      </c>
      <c r="C757" s="308" t="str">
        <f>IF(COUNTIF('PLAN-SUB'!$AO$6:$AO$87,B757&amp;"_"&amp;A746&amp;"_"&amp;B746)&gt;0,"計画コード有",IF(COUNTIF('PLAN-SUB'!$AO$6:$AO$87,B757&amp;"_"&amp;A746&amp;"_"&amp;B746)&gt;1,"ﾀﾞﾌﾞﾘ有","未反映"))</f>
        <v>未反映</v>
      </c>
      <c r="D757" s="7"/>
      <c r="E757" s="2" t="str">
        <f>E751</f>
        <v>マルチ</v>
      </c>
      <c r="F757" s="7"/>
      <c r="G757" s="7"/>
      <c r="H757" s="27"/>
      <c r="I757" s="7"/>
      <c r="J757" s="34">
        <f t="shared" si="1655"/>
        <v>0</v>
      </c>
      <c r="K757" s="443">
        <f t="shared" si="1663"/>
        <v>0</v>
      </c>
      <c r="L757" s="443">
        <f t="shared" si="1656"/>
        <v>0</v>
      </c>
      <c r="M757" s="443">
        <f t="shared" si="1657"/>
        <v>0</v>
      </c>
      <c r="N757" s="443">
        <f t="shared" si="1658"/>
        <v>0</v>
      </c>
      <c r="O757" s="31"/>
      <c r="P757" s="31"/>
      <c r="Q757" s="31"/>
      <c r="R757" s="31"/>
      <c r="S757" s="31"/>
      <c r="T757" s="31"/>
      <c r="U757" s="31"/>
      <c r="V757" s="31"/>
      <c r="W757" s="31"/>
      <c r="X757" s="31"/>
      <c r="Y757" s="31"/>
      <c r="Z757" s="31"/>
      <c r="AA757" s="31"/>
      <c r="AB757" s="31"/>
      <c r="AC757" s="31"/>
      <c r="AD757" s="31"/>
      <c r="AE757" s="31"/>
      <c r="AF757" s="31"/>
      <c r="AG757" s="31"/>
      <c r="AH757" s="31"/>
      <c r="AI757" s="31"/>
      <c r="AJ757" s="31"/>
      <c r="AK757" s="31"/>
      <c r="AL757" s="31"/>
      <c r="AM757" s="53"/>
      <c r="AS757" s="61"/>
      <c r="AT757" s="38"/>
      <c r="AU757" s="62"/>
      <c r="AW757" s="145"/>
      <c r="AX757" s="38"/>
      <c r="AY757" s="38"/>
      <c r="AZ757" s="38"/>
      <c r="BA757" s="38"/>
      <c r="BB757" s="38"/>
      <c r="BC757" s="38"/>
      <c r="BD757" s="38"/>
      <c r="BE757" s="38"/>
      <c r="BF757" s="38"/>
      <c r="BG757" s="38"/>
      <c r="BH757" s="38"/>
      <c r="BI757" s="38"/>
      <c r="BJ757" s="38"/>
      <c r="BK757" s="38"/>
      <c r="BL757" s="38"/>
      <c r="BM757" s="38"/>
      <c r="BN757" s="38"/>
      <c r="BO757" s="38"/>
      <c r="BP757" s="38"/>
      <c r="BQ757" s="38"/>
      <c r="BR757" s="38"/>
      <c r="BS757" s="38"/>
      <c r="BT757" s="38"/>
      <c r="BU757" s="38"/>
      <c r="BV757" s="38"/>
      <c r="BW757" s="38"/>
      <c r="BX757" s="38"/>
      <c r="BY757" s="38"/>
      <c r="BZ757" s="146"/>
      <c r="CB757" s="427">
        <f t="shared" si="1659"/>
        <v>0</v>
      </c>
      <c r="CC757" s="428">
        <f t="shared" si="1660"/>
        <v>0</v>
      </c>
      <c r="CD757" s="428">
        <f t="shared" si="1661"/>
        <v>0</v>
      </c>
      <c r="CE757" s="429">
        <f t="shared" si="1662"/>
        <v>0</v>
      </c>
      <c r="CG757" s="430"/>
      <c r="CH757" s="9"/>
      <c r="CI757" s="9"/>
      <c r="CJ757" s="431"/>
    </row>
    <row r="758" spans="1:88" x14ac:dyDescent="0.35">
      <c r="A758" s="399">
        <f>COUNTIF(AT749:AT751,B758)</f>
        <v>0</v>
      </c>
      <c r="B758" s="308" t="str">
        <f>設定!$F$8</f>
        <v>RF,S/A</v>
      </c>
      <c r="C758" s="308" t="str">
        <f>IF(COUNTIF('PLAN-SUB'!$AO$6:$AO$87,B758&amp;"_"&amp;A746&amp;"_"&amp;B746)&gt;0,"計画コード有",IF(COUNTIF('PLAN-SUB'!$AO$6:$AO$87,B758&amp;"_"&amp;A746&amp;"_"&amp;B746)&gt;1,"ﾀﾞﾌﾞﾘ有","未反映"))</f>
        <v>未反映</v>
      </c>
      <c r="D758" s="22" t="s">
        <v>2059</v>
      </c>
      <c r="E758" s="2" t="str">
        <f t="shared" ref="E758:G760" si="1664">E749</f>
        <v>MC</v>
      </c>
      <c r="F758" s="43">
        <f t="shared" si="1664"/>
        <v>0</v>
      </c>
      <c r="G758" s="28">
        <f t="shared" si="1664"/>
        <v>0</v>
      </c>
      <c r="H758" s="5"/>
      <c r="I758" s="5"/>
      <c r="J758" s="32">
        <f t="shared" ca="1" si="1655"/>
        <v>0</v>
      </c>
      <c r="K758" s="32">
        <f ca="1">K749+K752+K755</f>
        <v>0</v>
      </c>
      <c r="L758" s="32">
        <f ca="1">L749+L752+L755</f>
        <v>0</v>
      </c>
      <c r="M758" s="32">
        <f ca="1">M749+M752+M755</f>
        <v>0</v>
      </c>
      <c r="N758" s="32">
        <f ca="1">N749+N752+N755</f>
        <v>0</v>
      </c>
      <c r="O758" s="32">
        <f t="shared" ref="O758:AM758" ca="1" si="1665">O749+O752+O755</f>
        <v>0</v>
      </c>
      <c r="P758" s="32">
        <f t="shared" ca="1" si="1665"/>
        <v>0</v>
      </c>
      <c r="Q758" s="32">
        <f t="shared" ca="1" si="1665"/>
        <v>0</v>
      </c>
      <c r="R758" s="32">
        <f t="shared" ca="1" si="1665"/>
        <v>0</v>
      </c>
      <c r="S758" s="32">
        <f t="shared" ca="1" si="1665"/>
        <v>0</v>
      </c>
      <c r="T758" s="32">
        <f t="shared" ca="1" si="1665"/>
        <v>0</v>
      </c>
      <c r="U758" s="32">
        <f t="shared" ca="1" si="1665"/>
        <v>0</v>
      </c>
      <c r="V758" s="32">
        <f t="shared" ca="1" si="1665"/>
        <v>0</v>
      </c>
      <c r="W758" s="32">
        <f t="shared" ca="1" si="1665"/>
        <v>0</v>
      </c>
      <c r="X758" s="32">
        <f t="shared" ca="1" si="1665"/>
        <v>0</v>
      </c>
      <c r="Y758" s="32">
        <f t="shared" ca="1" si="1665"/>
        <v>0</v>
      </c>
      <c r="Z758" s="32">
        <f t="shared" ca="1" si="1665"/>
        <v>0</v>
      </c>
      <c r="AA758" s="32">
        <f t="shared" ca="1" si="1665"/>
        <v>0</v>
      </c>
      <c r="AB758" s="32">
        <f t="shared" ca="1" si="1665"/>
        <v>0</v>
      </c>
      <c r="AC758" s="32">
        <f t="shared" ca="1" si="1665"/>
        <v>0</v>
      </c>
      <c r="AD758" s="32">
        <f t="shared" ca="1" si="1665"/>
        <v>0</v>
      </c>
      <c r="AE758" s="32">
        <f t="shared" ca="1" si="1665"/>
        <v>0</v>
      </c>
      <c r="AF758" s="32">
        <f t="shared" ca="1" si="1665"/>
        <v>0</v>
      </c>
      <c r="AG758" s="32">
        <f t="shared" ca="1" si="1665"/>
        <v>0</v>
      </c>
      <c r="AH758" s="32">
        <f t="shared" ca="1" si="1665"/>
        <v>0</v>
      </c>
      <c r="AI758" s="32">
        <f t="shared" ca="1" si="1665"/>
        <v>0</v>
      </c>
      <c r="AJ758" s="32">
        <f t="shared" ca="1" si="1665"/>
        <v>0</v>
      </c>
      <c r="AK758" s="32">
        <f t="shared" ca="1" si="1665"/>
        <v>0</v>
      </c>
      <c r="AL758" s="32">
        <f t="shared" ca="1" si="1665"/>
        <v>0</v>
      </c>
      <c r="AM758" s="54">
        <f t="shared" ca="1" si="1665"/>
        <v>0</v>
      </c>
      <c r="AS758" s="97" t="str">
        <f>$E758&amp;"_"&amp;$A746&amp;"_"&amp;$B746</f>
        <v>MC__　</v>
      </c>
      <c r="AT758" s="97" t="str">
        <f t="shared" ref="AT758" si="1666">A750</f>
        <v/>
      </c>
      <c r="AU758" s="97" t="str">
        <f>A751</f>
        <v>-</v>
      </c>
      <c r="AW758" s="147" t="str">
        <f>E758</f>
        <v>MC</v>
      </c>
      <c r="AX758" s="150">
        <f t="shared" ref="AX758:BG760" ca="1" si="1667">K758*$G758</f>
        <v>0</v>
      </c>
      <c r="AY758" s="150">
        <f t="shared" ca="1" si="1667"/>
        <v>0</v>
      </c>
      <c r="AZ758" s="150">
        <f t="shared" ca="1" si="1667"/>
        <v>0</v>
      </c>
      <c r="BA758" s="150">
        <f t="shared" ca="1" si="1667"/>
        <v>0</v>
      </c>
      <c r="BB758" s="150">
        <f t="shared" ca="1" si="1667"/>
        <v>0</v>
      </c>
      <c r="BC758" s="150">
        <f t="shared" ca="1" si="1667"/>
        <v>0</v>
      </c>
      <c r="BD758" s="150">
        <f t="shared" ca="1" si="1667"/>
        <v>0</v>
      </c>
      <c r="BE758" s="150">
        <f t="shared" ca="1" si="1667"/>
        <v>0</v>
      </c>
      <c r="BF758" s="150">
        <f t="shared" ca="1" si="1667"/>
        <v>0</v>
      </c>
      <c r="BG758" s="150">
        <f t="shared" ca="1" si="1667"/>
        <v>0</v>
      </c>
      <c r="BH758" s="150">
        <f t="shared" ref="BH758:BQ760" ca="1" si="1668">U758*$G758</f>
        <v>0</v>
      </c>
      <c r="BI758" s="150">
        <f t="shared" ca="1" si="1668"/>
        <v>0</v>
      </c>
      <c r="BJ758" s="150">
        <f t="shared" ca="1" si="1668"/>
        <v>0</v>
      </c>
      <c r="BK758" s="150">
        <f t="shared" ca="1" si="1668"/>
        <v>0</v>
      </c>
      <c r="BL758" s="150">
        <f t="shared" ca="1" si="1668"/>
        <v>0</v>
      </c>
      <c r="BM758" s="150">
        <f t="shared" ca="1" si="1668"/>
        <v>0</v>
      </c>
      <c r="BN758" s="150">
        <f t="shared" ca="1" si="1668"/>
        <v>0</v>
      </c>
      <c r="BO758" s="150">
        <f t="shared" ca="1" si="1668"/>
        <v>0</v>
      </c>
      <c r="BP758" s="150">
        <f t="shared" ca="1" si="1668"/>
        <v>0</v>
      </c>
      <c r="BQ758" s="150">
        <f t="shared" ca="1" si="1668"/>
        <v>0</v>
      </c>
      <c r="BR758" s="150">
        <f t="shared" ref="BR758:BZ760" ca="1" si="1669">AE758*$G758</f>
        <v>0</v>
      </c>
      <c r="BS758" s="150">
        <f t="shared" ca="1" si="1669"/>
        <v>0</v>
      </c>
      <c r="BT758" s="150">
        <f t="shared" ca="1" si="1669"/>
        <v>0</v>
      </c>
      <c r="BU758" s="150">
        <f t="shared" ca="1" si="1669"/>
        <v>0</v>
      </c>
      <c r="BV758" s="150">
        <f t="shared" ca="1" si="1669"/>
        <v>0</v>
      </c>
      <c r="BW758" s="150">
        <f t="shared" ca="1" si="1669"/>
        <v>0</v>
      </c>
      <c r="BX758" s="150">
        <f t="shared" ca="1" si="1669"/>
        <v>0</v>
      </c>
      <c r="BY758" s="150">
        <f t="shared" ca="1" si="1669"/>
        <v>0</v>
      </c>
      <c r="BZ758" s="151">
        <f t="shared" ca="1" si="1669"/>
        <v>0</v>
      </c>
      <c r="CB758" s="145"/>
      <c r="CC758" s="38"/>
      <c r="CD758" s="38"/>
      <c r="CE758" s="146"/>
      <c r="CG758" s="433">
        <v>0</v>
      </c>
      <c r="CH758" s="434">
        <v>0</v>
      </c>
      <c r="CI758" s="434">
        <v>0</v>
      </c>
      <c r="CJ758" s="435">
        <v>0</v>
      </c>
    </row>
    <row r="759" spans="1:88" x14ac:dyDescent="0.35">
      <c r="A759" s="399">
        <f>COUNTIF(AT749:AT751,B759)</f>
        <v>0</v>
      </c>
      <c r="B759" s="308" t="str">
        <f>設定!$F$9</f>
        <v>T/T</v>
      </c>
      <c r="C759" s="308" t="str">
        <f>IF(COUNTIF('PLAN-SUB'!$AO$6:$AO$87,B759&amp;"_"&amp;A746&amp;"_"&amp;B746)&gt;0,"計画コード有",IF(COUNTIF('PLAN-SUB'!$AO$6:$AO$87,B759&amp;"_"&amp;A746&amp;"_"&amp;B746)&gt;1,"ﾀﾞﾌﾞﾘ有","未反映"))</f>
        <v>未反映</v>
      </c>
      <c r="D759" s="6"/>
      <c r="E759" s="2" t="str">
        <f t="shared" si="1664"/>
        <v>溶接1</v>
      </c>
      <c r="F759" s="43">
        <f t="shared" si="1664"/>
        <v>0</v>
      </c>
      <c r="G759" s="28">
        <f t="shared" si="1664"/>
        <v>0</v>
      </c>
      <c r="H759" s="6"/>
      <c r="I759" s="6"/>
      <c r="J759" s="33">
        <f t="shared" ca="1" si="1655"/>
        <v>0</v>
      </c>
      <c r="K759" s="33">
        <f t="shared" ref="K759:AM759" ca="1" si="1670">K750+K753+K756</f>
        <v>0</v>
      </c>
      <c r="L759" s="33">
        <f t="shared" ca="1" si="1670"/>
        <v>0</v>
      </c>
      <c r="M759" s="33">
        <f t="shared" ca="1" si="1670"/>
        <v>0</v>
      </c>
      <c r="N759" s="33">
        <f t="shared" ca="1" si="1670"/>
        <v>0</v>
      </c>
      <c r="O759" s="33">
        <f t="shared" ca="1" si="1670"/>
        <v>0</v>
      </c>
      <c r="P759" s="33">
        <f t="shared" ca="1" si="1670"/>
        <v>0</v>
      </c>
      <c r="Q759" s="33">
        <f t="shared" ca="1" si="1670"/>
        <v>0</v>
      </c>
      <c r="R759" s="33">
        <f t="shared" ca="1" si="1670"/>
        <v>0</v>
      </c>
      <c r="S759" s="33">
        <f t="shared" ca="1" si="1670"/>
        <v>0</v>
      </c>
      <c r="T759" s="33">
        <f t="shared" ca="1" si="1670"/>
        <v>0</v>
      </c>
      <c r="U759" s="33">
        <f t="shared" ca="1" si="1670"/>
        <v>0</v>
      </c>
      <c r="V759" s="33">
        <f t="shared" ca="1" si="1670"/>
        <v>0</v>
      </c>
      <c r="W759" s="33">
        <f t="shared" ca="1" si="1670"/>
        <v>0</v>
      </c>
      <c r="X759" s="33">
        <f t="shared" ca="1" si="1670"/>
        <v>0</v>
      </c>
      <c r="Y759" s="33">
        <f t="shared" ca="1" si="1670"/>
        <v>0</v>
      </c>
      <c r="Z759" s="33">
        <f t="shared" ca="1" si="1670"/>
        <v>0</v>
      </c>
      <c r="AA759" s="33">
        <f t="shared" ca="1" si="1670"/>
        <v>0</v>
      </c>
      <c r="AB759" s="33">
        <f t="shared" ca="1" si="1670"/>
        <v>0</v>
      </c>
      <c r="AC759" s="33">
        <f t="shared" ca="1" si="1670"/>
        <v>0</v>
      </c>
      <c r="AD759" s="33">
        <f t="shared" ca="1" si="1670"/>
        <v>0</v>
      </c>
      <c r="AE759" s="33">
        <f t="shared" ca="1" si="1670"/>
        <v>0</v>
      </c>
      <c r="AF759" s="33">
        <f t="shared" ca="1" si="1670"/>
        <v>0</v>
      </c>
      <c r="AG759" s="33">
        <f t="shared" ca="1" si="1670"/>
        <v>0</v>
      </c>
      <c r="AH759" s="33">
        <f t="shared" ca="1" si="1670"/>
        <v>0</v>
      </c>
      <c r="AI759" s="33">
        <f t="shared" ca="1" si="1670"/>
        <v>0</v>
      </c>
      <c r="AJ759" s="33">
        <f t="shared" ca="1" si="1670"/>
        <v>0</v>
      </c>
      <c r="AK759" s="33">
        <f t="shared" ca="1" si="1670"/>
        <v>0</v>
      </c>
      <c r="AL759" s="33">
        <f t="shared" ca="1" si="1670"/>
        <v>0</v>
      </c>
      <c r="AM759" s="55">
        <f t="shared" ca="1" si="1670"/>
        <v>0</v>
      </c>
      <c r="AS759" s="98" t="str">
        <f>$E759&amp;"_"&amp;$A746&amp;"_"&amp;$B746</f>
        <v>溶接1__　</v>
      </c>
      <c r="AT759" s="98" t="str">
        <f t="shared" ref="AT759" si="1671">A750</f>
        <v/>
      </c>
      <c r="AU759" s="98" t="str">
        <f>A751</f>
        <v>-</v>
      </c>
      <c r="AW759" s="148" t="str">
        <f>E759</f>
        <v>溶接1</v>
      </c>
      <c r="AX759" s="152">
        <f t="shared" ca="1" si="1667"/>
        <v>0</v>
      </c>
      <c r="AY759" s="152">
        <f t="shared" ca="1" si="1667"/>
        <v>0</v>
      </c>
      <c r="AZ759" s="152">
        <f t="shared" ca="1" si="1667"/>
        <v>0</v>
      </c>
      <c r="BA759" s="152">
        <f t="shared" ca="1" si="1667"/>
        <v>0</v>
      </c>
      <c r="BB759" s="152">
        <f t="shared" ca="1" si="1667"/>
        <v>0</v>
      </c>
      <c r="BC759" s="152">
        <f t="shared" ca="1" si="1667"/>
        <v>0</v>
      </c>
      <c r="BD759" s="152">
        <f t="shared" ca="1" si="1667"/>
        <v>0</v>
      </c>
      <c r="BE759" s="152">
        <f t="shared" ca="1" si="1667"/>
        <v>0</v>
      </c>
      <c r="BF759" s="152">
        <f t="shared" ca="1" si="1667"/>
        <v>0</v>
      </c>
      <c r="BG759" s="152">
        <f t="shared" ca="1" si="1667"/>
        <v>0</v>
      </c>
      <c r="BH759" s="152">
        <f t="shared" ca="1" si="1668"/>
        <v>0</v>
      </c>
      <c r="BI759" s="152">
        <f t="shared" ca="1" si="1668"/>
        <v>0</v>
      </c>
      <c r="BJ759" s="152">
        <f t="shared" ca="1" si="1668"/>
        <v>0</v>
      </c>
      <c r="BK759" s="152">
        <f t="shared" ca="1" si="1668"/>
        <v>0</v>
      </c>
      <c r="BL759" s="152">
        <f t="shared" ca="1" si="1668"/>
        <v>0</v>
      </c>
      <c r="BM759" s="152">
        <f t="shared" ca="1" si="1668"/>
        <v>0</v>
      </c>
      <c r="BN759" s="152">
        <f t="shared" ca="1" si="1668"/>
        <v>0</v>
      </c>
      <c r="BO759" s="152">
        <f t="shared" ca="1" si="1668"/>
        <v>0</v>
      </c>
      <c r="BP759" s="152">
        <f t="shared" ca="1" si="1668"/>
        <v>0</v>
      </c>
      <c r="BQ759" s="152">
        <f t="shared" ca="1" si="1668"/>
        <v>0</v>
      </c>
      <c r="BR759" s="152">
        <f t="shared" ca="1" si="1669"/>
        <v>0</v>
      </c>
      <c r="BS759" s="152">
        <f t="shared" ca="1" si="1669"/>
        <v>0</v>
      </c>
      <c r="BT759" s="152">
        <f t="shared" ca="1" si="1669"/>
        <v>0</v>
      </c>
      <c r="BU759" s="152">
        <f t="shared" ca="1" si="1669"/>
        <v>0</v>
      </c>
      <c r="BV759" s="152">
        <f t="shared" ca="1" si="1669"/>
        <v>0</v>
      </c>
      <c r="BW759" s="152">
        <f t="shared" ca="1" si="1669"/>
        <v>0</v>
      </c>
      <c r="BX759" s="152">
        <f t="shared" ca="1" si="1669"/>
        <v>0</v>
      </c>
      <c r="BY759" s="152">
        <f t="shared" ca="1" si="1669"/>
        <v>0</v>
      </c>
      <c r="BZ759" s="153">
        <f t="shared" ca="1" si="1669"/>
        <v>0</v>
      </c>
      <c r="CB759" s="145"/>
      <c r="CC759" s="38"/>
      <c r="CD759" s="38"/>
      <c r="CE759" s="146"/>
      <c r="CG759" s="433">
        <v>0</v>
      </c>
      <c r="CH759" s="434">
        <v>0</v>
      </c>
      <c r="CI759" s="434">
        <v>0</v>
      </c>
      <c r="CJ759" s="435">
        <v>0</v>
      </c>
    </row>
    <row r="760" spans="1:88" ht="15.5" thickBot="1" x14ac:dyDescent="0.4">
      <c r="A760" s="399">
        <f>COUNTIF(AT749:AT751,B760)</f>
        <v>0</v>
      </c>
      <c r="B760" s="309">
        <f>設定!$F$10</f>
        <v>0</v>
      </c>
      <c r="C760" s="309"/>
      <c r="D760" s="56"/>
      <c r="E760" s="2" t="str">
        <f t="shared" si="1664"/>
        <v>マルチ</v>
      </c>
      <c r="F760" s="57">
        <f t="shared" si="1664"/>
        <v>0</v>
      </c>
      <c r="G760" s="58">
        <f t="shared" si="1664"/>
        <v>0</v>
      </c>
      <c r="H760" s="56"/>
      <c r="I760" s="56"/>
      <c r="J760" s="59">
        <f t="shared" ca="1" si="1655"/>
        <v>0</v>
      </c>
      <c r="K760" s="59">
        <f t="shared" ref="K760:AM760" ca="1" si="1672">K751+K754+K757</f>
        <v>0</v>
      </c>
      <c r="L760" s="59">
        <f t="shared" ca="1" si="1672"/>
        <v>0</v>
      </c>
      <c r="M760" s="59">
        <f t="shared" ca="1" si="1672"/>
        <v>0</v>
      </c>
      <c r="N760" s="59">
        <f t="shared" ca="1" si="1672"/>
        <v>0</v>
      </c>
      <c r="O760" s="59">
        <f t="shared" ca="1" si="1672"/>
        <v>0</v>
      </c>
      <c r="P760" s="59">
        <f t="shared" ca="1" si="1672"/>
        <v>0</v>
      </c>
      <c r="Q760" s="59">
        <f t="shared" ca="1" si="1672"/>
        <v>0</v>
      </c>
      <c r="R760" s="59">
        <f t="shared" ca="1" si="1672"/>
        <v>0</v>
      </c>
      <c r="S760" s="59">
        <f t="shared" ca="1" si="1672"/>
        <v>0</v>
      </c>
      <c r="T760" s="59">
        <f t="shared" ca="1" si="1672"/>
        <v>0</v>
      </c>
      <c r="U760" s="59">
        <f t="shared" ca="1" si="1672"/>
        <v>0</v>
      </c>
      <c r="V760" s="59">
        <f t="shared" ca="1" si="1672"/>
        <v>0</v>
      </c>
      <c r="W760" s="59">
        <f t="shared" ca="1" si="1672"/>
        <v>0</v>
      </c>
      <c r="X760" s="59">
        <f t="shared" ca="1" si="1672"/>
        <v>0</v>
      </c>
      <c r="Y760" s="59">
        <f t="shared" ca="1" si="1672"/>
        <v>0</v>
      </c>
      <c r="Z760" s="59">
        <f t="shared" ca="1" si="1672"/>
        <v>0</v>
      </c>
      <c r="AA760" s="59">
        <f t="shared" ca="1" si="1672"/>
        <v>0</v>
      </c>
      <c r="AB760" s="59">
        <f t="shared" ca="1" si="1672"/>
        <v>0</v>
      </c>
      <c r="AC760" s="59">
        <f t="shared" ca="1" si="1672"/>
        <v>0</v>
      </c>
      <c r="AD760" s="59">
        <f t="shared" ca="1" si="1672"/>
        <v>0</v>
      </c>
      <c r="AE760" s="59">
        <f t="shared" ca="1" si="1672"/>
        <v>0</v>
      </c>
      <c r="AF760" s="59">
        <f t="shared" ca="1" si="1672"/>
        <v>0</v>
      </c>
      <c r="AG760" s="59">
        <f t="shared" ca="1" si="1672"/>
        <v>0</v>
      </c>
      <c r="AH760" s="59">
        <f t="shared" ca="1" si="1672"/>
        <v>0</v>
      </c>
      <c r="AI760" s="59">
        <f t="shared" ca="1" si="1672"/>
        <v>0</v>
      </c>
      <c r="AJ760" s="59">
        <f t="shared" ca="1" si="1672"/>
        <v>0</v>
      </c>
      <c r="AK760" s="59">
        <f t="shared" ca="1" si="1672"/>
        <v>0</v>
      </c>
      <c r="AL760" s="59">
        <f t="shared" ca="1" si="1672"/>
        <v>0</v>
      </c>
      <c r="AM760" s="60">
        <f t="shared" ca="1" si="1672"/>
        <v>0</v>
      </c>
      <c r="AS760" s="99" t="str">
        <f>$E760&amp;"_"&amp;$A746&amp;"_"&amp;$B746</f>
        <v>マルチ__　</v>
      </c>
      <c r="AT760" s="99" t="str">
        <f t="shared" ref="AT760" si="1673">A750</f>
        <v/>
      </c>
      <c r="AU760" s="99" t="str">
        <f>A751</f>
        <v>-</v>
      </c>
      <c r="AW760" s="149" t="str">
        <f>E760</f>
        <v>マルチ</v>
      </c>
      <c r="AX760" s="154">
        <f t="shared" ca="1" si="1667"/>
        <v>0</v>
      </c>
      <c r="AY760" s="154">
        <f t="shared" ca="1" si="1667"/>
        <v>0</v>
      </c>
      <c r="AZ760" s="154">
        <f t="shared" ca="1" si="1667"/>
        <v>0</v>
      </c>
      <c r="BA760" s="154">
        <f t="shared" ca="1" si="1667"/>
        <v>0</v>
      </c>
      <c r="BB760" s="154">
        <f t="shared" ca="1" si="1667"/>
        <v>0</v>
      </c>
      <c r="BC760" s="154">
        <f t="shared" ca="1" si="1667"/>
        <v>0</v>
      </c>
      <c r="BD760" s="154">
        <f t="shared" ca="1" si="1667"/>
        <v>0</v>
      </c>
      <c r="BE760" s="154">
        <f t="shared" ca="1" si="1667"/>
        <v>0</v>
      </c>
      <c r="BF760" s="154">
        <f t="shared" ca="1" si="1667"/>
        <v>0</v>
      </c>
      <c r="BG760" s="154">
        <f t="shared" ca="1" si="1667"/>
        <v>0</v>
      </c>
      <c r="BH760" s="154">
        <f t="shared" ca="1" si="1668"/>
        <v>0</v>
      </c>
      <c r="BI760" s="154">
        <f t="shared" ca="1" si="1668"/>
        <v>0</v>
      </c>
      <c r="BJ760" s="154">
        <f t="shared" ca="1" si="1668"/>
        <v>0</v>
      </c>
      <c r="BK760" s="154">
        <f t="shared" ca="1" si="1668"/>
        <v>0</v>
      </c>
      <c r="BL760" s="154">
        <f t="shared" ca="1" si="1668"/>
        <v>0</v>
      </c>
      <c r="BM760" s="154">
        <f t="shared" ca="1" si="1668"/>
        <v>0</v>
      </c>
      <c r="BN760" s="154">
        <f t="shared" ca="1" si="1668"/>
        <v>0</v>
      </c>
      <c r="BO760" s="154">
        <f t="shared" ca="1" si="1668"/>
        <v>0</v>
      </c>
      <c r="BP760" s="154">
        <f t="shared" ca="1" si="1668"/>
        <v>0</v>
      </c>
      <c r="BQ760" s="154">
        <f t="shared" ca="1" si="1668"/>
        <v>0</v>
      </c>
      <c r="BR760" s="154">
        <f t="shared" ca="1" si="1669"/>
        <v>0</v>
      </c>
      <c r="BS760" s="154">
        <f t="shared" ca="1" si="1669"/>
        <v>0</v>
      </c>
      <c r="BT760" s="154">
        <f t="shared" ca="1" si="1669"/>
        <v>0</v>
      </c>
      <c r="BU760" s="154">
        <f t="shared" ca="1" si="1669"/>
        <v>0</v>
      </c>
      <c r="BV760" s="154">
        <f t="shared" ca="1" si="1669"/>
        <v>0</v>
      </c>
      <c r="BW760" s="154">
        <f t="shared" ca="1" si="1669"/>
        <v>0</v>
      </c>
      <c r="BX760" s="154">
        <f t="shared" ca="1" si="1669"/>
        <v>0</v>
      </c>
      <c r="BY760" s="154">
        <f t="shared" ca="1" si="1669"/>
        <v>0</v>
      </c>
      <c r="BZ760" s="155">
        <f t="shared" ca="1" si="1669"/>
        <v>0</v>
      </c>
      <c r="CB760" s="422"/>
      <c r="CC760" s="423"/>
      <c r="CD760" s="423"/>
      <c r="CE760" s="424"/>
      <c r="CG760" s="436">
        <v>0</v>
      </c>
      <c r="CH760" s="437">
        <v>0</v>
      </c>
      <c r="CI760" s="437">
        <v>0</v>
      </c>
      <c r="CJ760" s="438">
        <v>0</v>
      </c>
    </row>
    <row r="761" spans="1:88" x14ac:dyDescent="0.35">
      <c r="A761" s="46"/>
      <c r="B761" s="47" t="s">
        <v>2067</v>
      </c>
      <c r="C761" s="101"/>
      <c r="D761" s="128"/>
      <c r="E761" s="129"/>
      <c r="F761" s="129" t="s">
        <v>2130</v>
      </c>
      <c r="G761" s="130" t="str">
        <f>IF($B761="CKD","CKD",_xlfn.XLOOKUP($A761,AF所要量!$AF$4:$AF$1001,AF所要量!$AG$4:$AG$1001,"",,))</f>
        <v/>
      </c>
      <c r="H761" s="131"/>
      <c r="I761" s="132">
        <f>SUM(K761:N761)</f>
        <v>0</v>
      </c>
      <c r="J761" s="132">
        <f>SUM(O761:AM761)</f>
        <v>0</v>
      </c>
      <c r="K761" s="439">
        <f>CB761</f>
        <v>0</v>
      </c>
      <c r="L761" s="439">
        <f t="shared" ref="L761:L762" si="1674">CC761</f>
        <v>0</v>
      </c>
      <c r="M761" s="439">
        <f t="shared" ref="M761:M762" si="1675">CD761</f>
        <v>0</v>
      </c>
      <c r="N761" s="439">
        <f t="shared" ref="N761:N762" si="1676">CE761</f>
        <v>0</v>
      </c>
      <c r="O761" s="132">
        <f>SUMIF(AF所要量!$AK$4:$AK$1001,$AS761,AF所要量!E$4:E$1001)</f>
        <v>0</v>
      </c>
      <c r="P761" s="132">
        <f>SUMIF(AF所要量!$AK$4:$AK$1001,$AS761,AF所要量!F$4:F$1001)</f>
        <v>0</v>
      </c>
      <c r="Q761" s="132">
        <f>SUMIF(AF所要量!$AK$4:$AK$1001,$AS761,AF所要量!G$4:G$1001)</f>
        <v>0</v>
      </c>
      <c r="R761" s="132">
        <f>SUMIF(AF所要量!$AK$4:$AK$1001,$AS761,AF所要量!H$4:H$1001)</f>
        <v>0</v>
      </c>
      <c r="S761" s="132">
        <f>SUMIF(AF所要量!$AK$4:$AK$1001,$AS761,AF所要量!I$4:I$1001)</f>
        <v>0</v>
      </c>
      <c r="T761" s="132">
        <f>SUMIF(AF所要量!$AK$4:$AK$1001,$AS761,AF所要量!J$4:J$1001)</f>
        <v>0</v>
      </c>
      <c r="U761" s="132">
        <f>SUMIF(AF所要量!$AK$4:$AK$1001,$AS761,AF所要量!K$4:K$1001)</f>
        <v>0</v>
      </c>
      <c r="V761" s="132">
        <f>SUMIF(AF所要量!$AK$4:$AK$1001,$AS761,AF所要量!L$4:L$1001)</f>
        <v>0</v>
      </c>
      <c r="W761" s="132">
        <f>SUMIF(AF所要量!$AK$4:$AK$1001,$AS761,AF所要量!M$4:M$1001)</f>
        <v>0</v>
      </c>
      <c r="X761" s="132">
        <f>SUMIF(AF所要量!$AK$4:$AK$1001,$AS761,AF所要量!N$4:N$1001)</f>
        <v>0</v>
      </c>
      <c r="Y761" s="132">
        <f>SUMIF(AF所要量!$AK$4:$AK$1001,$AS761,AF所要量!O$4:O$1001)</f>
        <v>0</v>
      </c>
      <c r="Z761" s="132">
        <f>SUMIF(AF所要量!$AK$4:$AK$1001,$AS761,AF所要量!P$4:P$1001)</f>
        <v>0</v>
      </c>
      <c r="AA761" s="132">
        <f>SUMIF(AF所要量!$AK$4:$AK$1001,$AS761,AF所要量!Q$4:Q$1001)</f>
        <v>0</v>
      </c>
      <c r="AB761" s="132">
        <f>SUMIF(AF所要量!$AK$4:$AK$1001,$AS761,AF所要量!R$4:R$1001)</f>
        <v>0</v>
      </c>
      <c r="AC761" s="132">
        <f>SUMIF(AF所要量!$AK$4:$AK$1001,$AS761,AF所要量!S$4:S$1001)</f>
        <v>0</v>
      </c>
      <c r="AD761" s="132">
        <f>SUMIF(AF所要量!$AK$4:$AK$1001,$AS761,AF所要量!T$4:T$1001)</f>
        <v>0</v>
      </c>
      <c r="AE761" s="132">
        <f>SUMIF(AF所要量!$AK$4:$AK$1001,$AS761,AF所要量!U$4:U$1001)</f>
        <v>0</v>
      </c>
      <c r="AF761" s="132">
        <f>SUMIF(AF所要量!$AK$4:$AK$1001,$AS761,AF所要量!V$4:V$1001)</f>
        <v>0</v>
      </c>
      <c r="AG761" s="132">
        <f>SUMIF(AF所要量!$AK$4:$AK$1001,$AS761,AF所要量!W$4:W$1001)</f>
        <v>0</v>
      </c>
      <c r="AH761" s="132">
        <f>SUMIF(AF所要量!$AK$4:$AK$1001,$AS761,AF所要量!X$4:X$1001)</f>
        <v>0</v>
      </c>
      <c r="AI761" s="132">
        <f>SUMIF(AF所要量!$AK$4:$AK$1001,$AS761,AF所要量!Y$4:Y$1001)</f>
        <v>0</v>
      </c>
      <c r="AJ761" s="132">
        <f>SUMIF(AF所要量!$AK$4:$AK$1001,$AS761,AF所要量!Z$4:Z$1001)</f>
        <v>0</v>
      </c>
      <c r="AK761" s="132">
        <f>SUMIF(AF所要量!$AK$4:$AK$1001,$AS761,AF所要量!AA$4:AA$1001)</f>
        <v>0</v>
      </c>
      <c r="AL761" s="132">
        <f>SUMIF(AF所要量!$AK$4:$AK$1001,$AS761,AF所要量!AB$4:AB$1001)</f>
        <v>0</v>
      </c>
      <c r="AM761" s="133">
        <f>SUMIF(AF所要量!$AK$4:$AK$1001,$AS761,AF所要量!AC$4:AC$1001)</f>
        <v>0</v>
      </c>
      <c r="AS761" s="2" t="str">
        <f>$A761&amp;"_"&amp;$B761</f>
        <v>_　</v>
      </c>
      <c r="AT761" s="96"/>
      <c r="AU761" s="63"/>
      <c r="AW761" s="142"/>
      <c r="AX761" s="143"/>
      <c r="AY761" s="143"/>
      <c r="AZ761" s="143"/>
      <c r="BA761" s="143"/>
      <c r="BB761" s="143"/>
      <c r="BC761" s="143"/>
      <c r="BD761" s="143"/>
      <c r="BE761" s="143"/>
      <c r="BF761" s="143"/>
      <c r="BG761" s="143"/>
      <c r="BH761" s="143"/>
      <c r="BI761" s="143"/>
      <c r="BJ761" s="143"/>
      <c r="BK761" s="143"/>
      <c r="BL761" s="143"/>
      <c r="BM761" s="143"/>
      <c r="BN761" s="143"/>
      <c r="BO761" s="143"/>
      <c r="BP761" s="143"/>
      <c r="BQ761" s="143"/>
      <c r="BR761" s="143"/>
      <c r="BS761" s="143"/>
      <c r="BT761" s="143"/>
      <c r="BU761" s="143"/>
      <c r="BV761" s="143"/>
      <c r="BW761" s="143"/>
      <c r="BX761" s="143"/>
      <c r="BY761" s="143"/>
      <c r="BZ761" s="144"/>
      <c r="CB761" s="425">
        <f t="shared" ref="CB761:CB762" si="1677">CG761</f>
        <v>0</v>
      </c>
      <c r="CC761" s="271">
        <f t="shared" ref="CC761:CC762" si="1678">CH761</f>
        <v>0</v>
      </c>
      <c r="CD761" s="271">
        <f t="shared" ref="CD761:CD762" si="1679">CI761</f>
        <v>0</v>
      </c>
      <c r="CE761" s="272">
        <f t="shared" ref="CE761:CE762" si="1680">CJ761</f>
        <v>0</v>
      </c>
      <c r="CG761" s="418">
        <v>0</v>
      </c>
      <c r="CH761" s="416">
        <v>0</v>
      </c>
      <c r="CI761" s="416">
        <v>0</v>
      </c>
      <c r="CJ761" s="419">
        <v>0</v>
      </c>
    </row>
    <row r="762" spans="1:88" x14ac:dyDescent="0.35">
      <c r="A762" s="119"/>
      <c r="B762" s="6"/>
      <c r="C762" s="120"/>
      <c r="D762" s="134"/>
      <c r="E762" s="135"/>
      <c r="F762" s="135"/>
      <c r="G762" s="136" t="str">
        <f>IF(B761="CKD","","SP")</f>
        <v>SP</v>
      </c>
      <c r="H762" s="137"/>
      <c r="I762" s="138">
        <f>SUM(K762:N762)</f>
        <v>0</v>
      </c>
      <c r="J762" s="138">
        <f>SUM(O762:AM762)</f>
        <v>0</v>
      </c>
      <c r="K762" s="440">
        <f t="shared" ref="K762" si="1681">CB762</f>
        <v>0</v>
      </c>
      <c r="L762" s="440">
        <f t="shared" si="1674"/>
        <v>0</v>
      </c>
      <c r="M762" s="440">
        <f t="shared" si="1675"/>
        <v>0</v>
      </c>
      <c r="N762" s="440">
        <f t="shared" si="1676"/>
        <v>0</v>
      </c>
      <c r="O762" s="138">
        <f>SUMIF(SP所要量!$AU$4:$AU$1001,$AS762,SP所要量!O$4:O$1001)</f>
        <v>0</v>
      </c>
      <c r="P762" s="138">
        <f>SUMIF(SP所要量!$AU$4:$AU$1001,$AS762,SP所要量!P$4:P$1001)</f>
        <v>0</v>
      </c>
      <c r="Q762" s="138">
        <f>SUMIF(SP所要量!$AU$4:$AU$1001,$AS762,SP所要量!Q$4:Q$1001)</f>
        <v>0</v>
      </c>
      <c r="R762" s="138">
        <f>SUMIF(SP所要量!$AU$4:$AU$1001,$AS762,SP所要量!R$4:R$1001)</f>
        <v>0</v>
      </c>
      <c r="S762" s="138">
        <f>SUMIF(SP所要量!$AU$4:$AU$1001,$AS762,SP所要量!S$4:S$1001)</f>
        <v>0</v>
      </c>
      <c r="T762" s="138">
        <f>SUMIF(SP所要量!$AU$4:$AU$1001,$AS762,SP所要量!T$4:T$1001)</f>
        <v>0</v>
      </c>
      <c r="U762" s="138">
        <f>SUMIF(SP所要量!$AU$4:$AU$1001,$AS762,SP所要量!U$4:U$1001)</f>
        <v>0</v>
      </c>
      <c r="V762" s="138">
        <f>SUMIF(SP所要量!$AU$4:$AU$1001,$AS762,SP所要量!V$4:V$1001)</f>
        <v>0</v>
      </c>
      <c r="W762" s="138">
        <f>SUMIF(SP所要量!$AU$4:$AU$1001,$AS762,SP所要量!W$4:W$1001)</f>
        <v>0</v>
      </c>
      <c r="X762" s="138">
        <f>SUMIF(SP所要量!$AU$4:$AU$1001,$AS762,SP所要量!X$4:X$1001)</f>
        <v>0</v>
      </c>
      <c r="Y762" s="138">
        <f>SUMIF(SP所要量!$AU$4:$AU$1001,$AS762,SP所要量!Y$4:Y$1001)</f>
        <v>0</v>
      </c>
      <c r="Z762" s="138">
        <f>SUMIF(SP所要量!$AU$4:$AU$1001,$AS762,SP所要量!Z$4:Z$1001)</f>
        <v>0</v>
      </c>
      <c r="AA762" s="138">
        <f>SUMIF(SP所要量!$AU$4:$AU$1001,$AS762,SP所要量!AA$4:AA$1001)</f>
        <v>0</v>
      </c>
      <c r="AB762" s="138">
        <f>SUMIF(SP所要量!$AU$4:$AU$1001,$AS762,SP所要量!AB$4:AB$1001)</f>
        <v>0</v>
      </c>
      <c r="AC762" s="138">
        <f>SUMIF(SP所要量!$AU$4:$AU$1001,$AS762,SP所要量!AC$4:AC$1001)</f>
        <v>0</v>
      </c>
      <c r="AD762" s="138">
        <f>SUMIF(SP所要量!$AU$4:$AU$1001,$AS762,SP所要量!AD$4:AD$1001)</f>
        <v>0</v>
      </c>
      <c r="AE762" s="138">
        <f>SUMIF(SP所要量!$AU$4:$AU$1001,$AS762,SP所要量!AE$4:AE$1001)</f>
        <v>0</v>
      </c>
      <c r="AF762" s="138">
        <f>SUMIF(SP所要量!$AU$4:$AU$1001,$AS762,SP所要量!AF$4:AF$1001)</f>
        <v>0</v>
      </c>
      <c r="AG762" s="138">
        <f>SUMIF(SP所要量!$AU$4:$AU$1001,$AS762,SP所要量!AG$4:AG$1001)</f>
        <v>0</v>
      </c>
      <c r="AH762" s="138">
        <f>SUMIF(SP所要量!$AU$4:$AU$1001,$AS762,SP所要量!AH$4:AH$1001)</f>
        <v>0</v>
      </c>
      <c r="AI762" s="138">
        <f>SUMIF(SP所要量!$AU$4:$AU$1001,$AS762,SP所要量!AI$4:AI$1001)</f>
        <v>0</v>
      </c>
      <c r="AJ762" s="138">
        <f>SUMIF(SP所要量!$AU$4:$AU$1001,$AS762,SP所要量!AJ$4:AJ$1001)</f>
        <v>0</v>
      </c>
      <c r="AK762" s="138">
        <f>SUMIF(SP所要量!$AU$4:$AU$1001,$AS762,SP所要量!AK$4:AK$1001)</f>
        <v>0</v>
      </c>
      <c r="AL762" s="138">
        <f>SUMIF(SP所要量!$AU$4:$AU$1001,$AS762,SP所要量!AL$4:AL$1001)</f>
        <v>0</v>
      </c>
      <c r="AM762" s="139">
        <f>SUMIF(SP所要量!$AU$4:$AU$1001,$AS762,SP所要量!AM$4:AM$1001)</f>
        <v>0</v>
      </c>
      <c r="AS762" s="2" t="str">
        <f>IF($B761="CKD",0,$A761&amp;"_"&amp;"SP")</f>
        <v>_SP</v>
      </c>
      <c r="AT762" s="38"/>
      <c r="AU762" s="62"/>
      <c r="AW762" s="145"/>
      <c r="AX762" s="38"/>
      <c r="AY762" s="38"/>
      <c r="AZ762" s="38"/>
      <c r="BA762" s="38"/>
      <c r="BB762" s="38"/>
      <c r="BC762" s="38"/>
      <c r="BD762" s="38"/>
      <c r="BE762" s="38"/>
      <c r="BF762" s="38"/>
      <c r="BG762" s="38"/>
      <c r="BH762" s="38"/>
      <c r="BI762" s="38"/>
      <c r="BJ762" s="38"/>
      <c r="BK762" s="38"/>
      <c r="BL762" s="38"/>
      <c r="BM762" s="38"/>
      <c r="BN762" s="38"/>
      <c r="BO762" s="38"/>
      <c r="BP762" s="38"/>
      <c r="BQ762" s="38"/>
      <c r="BR762" s="38"/>
      <c r="BS762" s="38"/>
      <c r="BT762" s="38"/>
      <c r="BU762" s="38"/>
      <c r="BV762" s="38"/>
      <c r="BW762" s="38"/>
      <c r="BX762" s="38"/>
      <c r="BY762" s="38"/>
      <c r="BZ762" s="146"/>
      <c r="CB762" s="426">
        <f t="shared" si="1677"/>
        <v>0</v>
      </c>
      <c r="CC762" s="273">
        <f t="shared" si="1678"/>
        <v>0</v>
      </c>
      <c r="CD762" s="273">
        <f t="shared" si="1679"/>
        <v>0</v>
      </c>
      <c r="CE762" s="274">
        <f t="shared" si="1680"/>
        <v>0</v>
      </c>
      <c r="CG762" s="420">
        <v>0</v>
      </c>
      <c r="CH762" s="417">
        <v>0</v>
      </c>
      <c r="CI762" s="417">
        <v>0</v>
      </c>
      <c r="CJ762" s="421">
        <v>0</v>
      </c>
    </row>
    <row r="763" spans="1:88" x14ac:dyDescent="0.35">
      <c r="A763" s="119"/>
      <c r="B763" s="6"/>
      <c r="C763" s="120"/>
      <c r="D763" s="121"/>
      <c r="E763" s="115"/>
      <c r="F763" s="115"/>
      <c r="G763" s="116" t="s">
        <v>2131</v>
      </c>
      <c r="H763" s="117"/>
      <c r="I763" s="113">
        <f>SUM(K763:N763)</f>
        <v>0</v>
      </c>
      <c r="J763" s="126">
        <f>SUM(O763:AM763)</f>
        <v>0</v>
      </c>
      <c r="K763" s="113">
        <f>SUM(K761:K762)</f>
        <v>0</v>
      </c>
      <c r="L763" s="113">
        <f t="shared" ref="L763:AM763" si="1682">SUM(L761:L762)</f>
        <v>0</v>
      </c>
      <c r="M763" s="113">
        <f t="shared" si="1682"/>
        <v>0</v>
      </c>
      <c r="N763" s="113">
        <f t="shared" si="1682"/>
        <v>0</v>
      </c>
      <c r="O763" s="122">
        <f t="shared" si="1682"/>
        <v>0</v>
      </c>
      <c r="P763" s="113">
        <f t="shared" si="1682"/>
        <v>0</v>
      </c>
      <c r="Q763" s="113">
        <f t="shared" si="1682"/>
        <v>0</v>
      </c>
      <c r="R763" s="113">
        <f t="shared" si="1682"/>
        <v>0</v>
      </c>
      <c r="S763" s="113">
        <f t="shared" si="1682"/>
        <v>0</v>
      </c>
      <c r="T763" s="113">
        <f t="shared" si="1682"/>
        <v>0</v>
      </c>
      <c r="U763" s="113">
        <f t="shared" si="1682"/>
        <v>0</v>
      </c>
      <c r="V763" s="113">
        <f t="shared" si="1682"/>
        <v>0</v>
      </c>
      <c r="W763" s="113">
        <f t="shared" si="1682"/>
        <v>0</v>
      </c>
      <c r="X763" s="113">
        <f t="shared" si="1682"/>
        <v>0</v>
      </c>
      <c r="Y763" s="113">
        <f t="shared" si="1682"/>
        <v>0</v>
      </c>
      <c r="Z763" s="113">
        <f t="shared" si="1682"/>
        <v>0</v>
      </c>
      <c r="AA763" s="113">
        <f t="shared" si="1682"/>
        <v>0</v>
      </c>
      <c r="AB763" s="113">
        <f t="shared" si="1682"/>
        <v>0</v>
      </c>
      <c r="AC763" s="113">
        <f t="shared" si="1682"/>
        <v>0</v>
      </c>
      <c r="AD763" s="113">
        <f t="shared" si="1682"/>
        <v>0</v>
      </c>
      <c r="AE763" s="113">
        <f t="shared" si="1682"/>
        <v>0</v>
      </c>
      <c r="AF763" s="113">
        <f t="shared" si="1682"/>
        <v>0</v>
      </c>
      <c r="AG763" s="113">
        <f t="shared" si="1682"/>
        <v>0</v>
      </c>
      <c r="AH763" s="113">
        <f t="shared" si="1682"/>
        <v>0</v>
      </c>
      <c r="AI763" s="113">
        <f t="shared" si="1682"/>
        <v>0</v>
      </c>
      <c r="AJ763" s="113">
        <f t="shared" si="1682"/>
        <v>0</v>
      </c>
      <c r="AK763" s="113">
        <f t="shared" si="1682"/>
        <v>0</v>
      </c>
      <c r="AL763" s="113">
        <f t="shared" si="1682"/>
        <v>0</v>
      </c>
      <c r="AM763" s="118">
        <f t="shared" si="1682"/>
        <v>0</v>
      </c>
      <c r="AS763" s="61"/>
      <c r="AT763" s="38"/>
      <c r="AU763" s="62"/>
      <c r="AW763" s="145"/>
      <c r="AX763" s="38"/>
      <c r="AY763" s="38"/>
      <c r="AZ763" s="38"/>
      <c r="BA763" s="38"/>
      <c r="BB763" s="38"/>
      <c r="BC763" s="38"/>
      <c r="BD763" s="38"/>
      <c r="BE763" s="38"/>
      <c r="BF763" s="38"/>
      <c r="BG763" s="38"/>
      <c r="BH763" s="38"/>
      <c r="BI763" s="38"/>
      <c r="BJ763" s="38"/>
      <c r="BK763" s="38"/>
      <c r="BL763" s="38"/>
      <c r="BM763" s="38"/>
      <c r="BN763" s="38"/>
      <c r="BO763" s="38"/>
      <c r="BP763" s="38"/>
      <c r="BQ763" s="38"/>
      <c r="BR763" s="38"/>
      <c r="BS763" s="38"/>
      <c r="BT763" s="38"/>
      <c r="BU763" s="38"/>
      <c r="BV763" s="38"/>
      <c r="BW763" s="38"/>
      <c r="BX763" s="38"/>
      <c r="BY763" s="38"/>
      <c r="BZ763" s="146"/>
      <c r="CB763" s="145"/>
      <c r="CC763" s="38"/>
      <c r="CD763" s="38"/>
      <c r="CE763" s="146"/>
      <c r="CG763" s="433">
        <v>0</v>
      </c>
      <c r="CH763" s="434">
        <v>0</v>
      </c>
      <c r="CI763" s="434">
        <v>0</v>
      </c>
      <c r="CJ763" s="435">
        <v>0</v>
      </c>
    </row>
    <row r="764" spans="1:88" x14ac:dyDescent="0.35">
      <c r="A764" s="48" t="s">
        <v>2088</v>
      </c>
      <c r="B764" s="6"/>
      <c r="C764" s="6"/>
      <c r="D764" s="22" t="s">
        <v>2058</v>
      </c>
      <c r="E764" s="304" t="s">
        <v>20</v>
      </c>
      <c r="F764" s="42"/>
      <c r="G764" s="25"/>
      <c r="H764" s="21"/>
      <c r="I764" s="26"/>
      <c r="J764" s="24">
        <f t="shared" ref="J764:J766" ca="1" si="1683">SUM(K764:AM764)</f>
        <v>0</v>
      </c>
      <c r="K764" s="24">
        <f ca="1">IF(AND($H764="優先L",$I764&gt;0),OFFSET(K763,0,$I764),0)</f>
        <v>0</v>
      </c>
      <c r="L764" s="24">
        <f t="shared" ref="L764:AM764" ca="1" si="1684">IF(AND($H764="優先L",$I764&gt;0),OFFSET(L763,0,$I764),0)</f>
        <v>0</v>
      </c>
      <c r="M764" s="24">
        <f t="shared" ca="1" si="1684"/>
        <v>0</v>
      </c>
      <c r="N764" s="24">
        <f t="shared" ca="1" si="1684"/>
        <v>0</v>
      </c>
      <c r="O764" s="24">
        <f t="shared" ca="1" si="1684"/>
        <v>0</v>
      </c>
      <c r="P764" s="24">
        <f t="shared" ca="1" si="1684"/>
        <v>0</v>
      </c>
      <c r="Q764" s="24">
        <f t="shared" ca="1" si="1684"/>
        <v>0</v>
      </c>
      <c r="R764" s="24">
        <f t="shared" ca="1" si="1684"/>
        <v>0</v>
      </c>
      <c r="S764" s="24">
        <f t="shared" ca="1" si="1684"/>
        <v>0</v>
      </c>
      <c r="T764" s="24">
        <f t="shared" ca="1" si="1684"/>
        <v>0</v>
      </c>
      <c r="U764" s="24">
        <f t="shared" ca="1" si="1684"/>
        <v>0</v>
      </c>
      <c r="V764" s="24">
        <f t="shared" ca="1" si="1684"/>
        <v>0</v>
      </c>
      <c r="W764" s="24">
        <f t="shared" ca="1" si="1684"/>
        <v>0</v>
      </c>
      <c r="X764" s="24">
        <f t="shared" ca="1" si="1684"/>
        <v>0</v>
      </c>
      <c r="Y764" s="24">
        <f t="shared" ca="1" si="1684"/>
        <v>0</v>
      </c>
      <c r="Z764" s="24">
        <f t="shared" ca="1" si="1684"/>
        <v>0</v>
      </c>
      <c r="AA764" s="24">
        <f t="shared" ca="1" si="1684"/>
        <v>0</v>
      </c>
      <c r="AB764" s="24">
        <f t="shared" ca="1" si="1684"/>
        <v>0</v>
      </c>
      <c r="AC764" s="24">
        <f t="shared" ca="1" si="1684"/>
        <v>0</v>
      </c>
      <c r="AD764" s="24">
        <f t="shared" ca="1" si="1684"/>
        <v>0</v>
      </c>
      <c r="AE764" s="24">
        <f t="shared" ca="1" si="1684"/>
        <v>0</v>
      </c>
      <c r="AF764" s="24">
        <f t="shared" ca="1" si="1684"/>
        <v>0</v>
      </c>
      <c r="AG764" s="24">
        <f t="shared" ca="1" si="1684"/>
        <v>0</v>
      </c>
      <c r="AH764" s="24">
        <f t="shared" ca="1" si="1684"/>
        <v>0</v>
      </c>
      <c r="AI764" s="24">
        <f t="shared" ca="1" si="1684"/>
        <v>0</v>
      </c>
      <c r="AJ764" s="24">
        <f t="shared" ca="1" si="1684"/>
        <v>0</v>
      </c>
      <c r="AK764" s="24">
        <f t="shared" ca="1" si="1684"/>
        <v>0</v>
      </c>
      <c r="AL764" s="24">
        <f t="shared" ca="1" si="1684"/>
        <v>0</v>
      </c>
      <c r="AM764" s="49">
        <f t="shared" ca="1" si="1684"/>
        <v>0</v>
      </c>
      <c r="AS764" s="61"/>
      <c r="AT764" s="5" t="str">
        <f t="shared" ref="AT764" si="1685">IF(G764&gt;0,E764,"")</f>
        <v/>
      </c>
      <c r="AU764" s="62"/>
      <c r="AW764" s="145"/>
      <c r="AX764" s="38"/>
      <c r="AY764" s="38"/>
      <c r="AZ764" s="38"/>
      <c r="BA764" s="38"/>
      <c r="BB764" s="38"/>
      <c r="BC764" s="38"/>
      <c r="BD764" s="38"/>
      <c r="BE764" s="38"/>
      <c r="BF764" s="38"/>
      <c r="BG764" s="38"/>
      <c r="BH764" s="38"/>
      <c r="BI764" s="38"/>
      <c r="BJ764" s="38"/>
      <c r="BK764" s="38"/>
      <c r="BL764" s="38"/>
      <c r="BM764" s="38"/>
      <c r="BN764" s="38"/>
      <c r="BO764" s="38"/>
      <c r="BP764" s="38"/>
      <c r="BQ764" s="38"/>
      <c r="BR764" s="38"/>
      <c r="BS764" s="38"/>
      <c r="BT764" s="38"/>
      <c r="BU764" s="38"/>
      <c r="BV764" s="38"/>
      <c r="BW764" s="38"/>
      <c r="BX764" s="38"/>
      <c r="BY764" s="38"/>
      <c r="BZ764" s="146"/>
      <c r="CB764" s="145"/>
      <c r="CC764" s="38"/>
      <c r="CD764" s="38"/>
      <c r="CE764" s="146"/>
      <c r="CG764" s="433">
        <v>0</v>
      </c>
      <c r="CH764" s="434">
        <v>0</v>
      </c>
      <c r="CI764" s="434">
        <v>0</v>
      </c>
      <c r="CJ764" s="435">
        <v>0</v>
      </c>
    </row>
    <row r="765" spans="1:88" x14ac:dyDescent="0.35">
      <c r="A765" s="50" t="str">
        <f>MID(A761,1,5)</f>
        <v/>
      </c>
      <c r="B765" s="6"/>
      <c r="C765" s="6"/>
      <c r="D765" s="6"/>
      <c r="E765" s="304" t="s">
        <v>78</v>
      </c>
      <c r="F765" s="42"/>
      <c r="G765" s="25"/>
      <c r="H765" s="21"/>
      <c r="I765" s="26"/>
      <c r="J765" s="24">
        <f t="shared" ca="1" si="1683"/>
        <v>0</v>
      </c>
      <c r="K765" s="24">
        <f ca="1">IF(AND($H765="優先L",$I765&gt;0),OFFSET(K763,0,$I765),0)</f>
        <v>0</v>
      </c>
      <c r="L765" s="24">
        <f t="shared" ref="L765:AM765" ca="1" si="1686">IF(AND($H765="優先L",$I765&gt;0),OFFSET(L763,0,$I765),0)</f>
        <v>0</v>
      </c>
      <c r="M765" s="24">
        <f t="shared" ca="1" si="1686"/>
        <v>0</v>
      </c>
      <c r="N765" s="24">
        <f t="shared" ca="1" si="1686"/>
        <v>0</v>
      </c>
      <c r="O765" s="24">
        <f t="shared" ca="1" si="1686"/>
        <v>0</v>
      </c>
      <c r="P765" s="24">
        <f t="shared" ca="1" si="1686"/>
        <v>0</v>
      </c>
      <c r="Q765" s="24">
        <f t="shared" ca="1" si="1686"/>
        <v>0</v>
      </c>
      <c r="R765" s="24">
        <f t="shared" ca="1" si="1686"/>
        <v>0</v>
      </c>
      <c r="S765" s="24">
        <f t="shared" ca="1" si="1686"/>
        <v>0</v>
      </c>
      <c r="T765" s="24">
        <f t="shared" ca="1" si="1686"/>
        <v>0</v>
      </c>
      <c r="U765" s="24">
        <f t="shared" ca="1" si="1686"/>
        <v>0</v>
      </c>
      <c r="V765" s="24">
        <f t="shared" ca="1" si="1686"/>
        <v>0</v>
      </c>
      <c r="W765" s="24">
        <f t="shared" ca="1" si="1686"/>
        <v>0</v>
      </c>
      <c r="X765" s="24">
        <f t="shared" ca="1" si="1686"/>
        <v>0</v>
      </c>
      <c r="Y765" s="24">
        <f t="shared" ca="1" si="1686"/>
        <v>0</v>
      </c>
      <c r="Z765" s="24">
        <f t="shared" ca="1" si="1686"/>
        <v>0</v>
      </c>
      <c r="AA765" s="24">
        <f t="shared" ca="1" si="1686"/>
        <v>0</v>
      </c>
      <c r="AB765" s="24">
        <f t="shared" ca="1" si="1686"/>
        <v>0</v>
      </c>
      <c r="AC765" s="24">
        <f t="shared" ca="1" si="1686"/>
        <v>0</v>
      </c>
      <c r="AD765" s="24">
        <f t="shared" ca="1" si="1686"/>
        <v>0</v>
      </c>
      <c r="AE765" s="24">
        <f t="shared" ca="1" si="1686"/>
        <v>0</v>
      </c>
      <c r="AF765" s="24">
        <f t="shared" ca="1" si="1686"/>
        <v>0</v>
      </c>
      <c r="AG765" s="24">
        <f t="shared" ca="1" si="1686"/>
        <v>0</v>
      </c>
      <c r="AH765" s="24">
        <f t="shared" ca="1" si="1686"/>
        <v>0</v>
      </c>
      <c r="AI765" s="24">
        <f t="shared" ca="1" si="1686"/>
        <v>0</v>
      </c>
      <c r="AJ765" s="24">
        <f t="shared" ca="1" si="1686"/>
        <v>0</v>
      </c>
      <c r="AK765" s="24">
        <f t="shared" ca="1" si="1686"/>
        <v>0</v>
      </c>
      <c r="AL765" s="24">
        <f t="shared" ca="1" si="1686"/>
        <v>0</v>
      </c>
      <c r="AM765" s="49">
        <f t="shared" ca="1" si="1686"/>
        <v>0</v>
      </c>
      <c r="AS765" s="61"/>
      <c r="AT765" s="6" t="str">
        <f t="shared" si="1586"/>
        <v/>
      </c>
      <c r="AU765" s="62"/>
      <c r="AW765" s="145"/>
      <c r="AX765" s="38"/>
      <c r="AY765" s="38"/>
      <c r="AZ765" s="38"/>
      <c r="BA765" s="38"/>
      <c r="BB765" s="38"/>
      <c r="BC765" s="38"/>
      <c r="BD765" s="38"/>
      <c r="BE765" s="38"/>
      <c r="BF765" s="38"/>
      <c r="BG765" s="38"/>
      <c r="BH765" s="38"/>
      <c r="BI765" s="38"/>
      <c r="BJ765" s="38"/>
      <c r="BK765" s="38"/>
      <c r="BL765" s="38"/>
      <c r="BM765" s="38"/>
      <c r="BN765" s="38"/>
      <c r="BO765" s="38"/>
      <c r="BP765" s="38"/>
      <c r="BQ765" s="38"/>
      <c r="BR765" s="38"/>
      <c r="BS765" s="38"/>
      <c r="BT765" s="38"/>
      <c r="BU765" s="38"/>
      <c r="BV765" s="38"/>
      <c r="BW765" s="38"/>
      <c r="BX765" s="38"/>
      <c r="BY765" s="38"/>
      <c r="BZ765" s="146"/>
      <c r="CB765" s="145"/>
      <c r="CC765" s="38"/>
      <c r="CD765" s="38"/>
      <c r="CE765" s="146"/>
      <c r="CG765" s="433">
        <v>0</v>
      </c>
      <c r="CH765" s="434">
        <v>0</v>
      </c>
      <c r="CI765" s="434">
        <v>0</v>
      </c>
      <c r="CJ765" s="435">
        <v>0</v>
      </c>
    </row>
    <row r="766" spans="1:88" x14ac:dyDescent="0.35">
      <c r="A766" s="50" t="str">
        <f>MID(A761,6,3)&amp;"-"&amp;MID(A761,10,4)</f>
        <v>-</v>
      </c>
      <c r="B766" s="6"/>
      <c r="C766" s="6"/>
      <c r="D766" s="7"/>
      <c r="E766" s="304" t="s">
        <v>79</v>
      </c>
      <c r="F766" s="42"/>
      <c r="G766" s="25"/>
      <c r="H766" s="21"/>
      <c r="I766" s="26"/>
      <c r="J766" s="24">
        <f t="shared" ca="1" si="1683"/>
        <v>0</v>
      </c>
      <c r="K766" s="24">
        <f ca="1">IF(AND($H766="優先L",$I766&gt;0),OFFSET(K763,0,$I766),0)</f>
        <v>0</v>
      </c>
      <c r="L766" s="24">
        <f t="shared" ref="L766:AM766" ca="1" si="1687">IF(AND($H766="優先L",$I766&gt;0),OFFSET(L763,0,$I766),0)</f>
        <v>0</v>
      </c>
      <c r="M766" s="24">
        <f t="shared" ca="1" si="1687"/>
        <v>0</v>
      </c>
      <c r="N766" s="24">
        <f t="shared" ca="1" si="1687"/>
        <v>0</v>
      </c>
      <c r="O766" s="24">
        <f t="shared" ca="1" si="1687"/>
        <v>0</v>
      </c>
      <c r="P766" s="24">
        <f t="shared" ca="1" si="1687"/>
        <v>0</v>
      </c>
      <c r="Q766" s="24">
        <f t="shared" ca="1" si="1687"/>
        <v>0</v>
      </c>
      <c r="R766" s="24">
        <f t="shared" ca="1" si="1687"/>
        <v>0</v>
      </c>
      <c r="S766" s="24">
        <f t="shared" ca="1" si="1687"/>
        <v>0</v>
      </c>
      <c r="T766" s="24">
        <f t="shared" ca="1" si="1687"/>
        <v>0</v>
      </c>
      <c r="U766" s="24">
        <f t="shared" ca="1" si="1687"/>
        <v>0</v>
      </c>
      <c r="V766" s="24">
        <f t="shared" ca="1" si="1687"/>
        <v>0</v>
      </c>
      <c r="W766" s="24">
        <f t="shared" ca="1" si="1687"/>
        <v>0</v>
      </c>
      <c r="X766" s="24">
        <f t="shared" ca="1" si="1687"/>
        <v>0</v>
      </c>
      <c r="Y766" s="24">
        <f t="shared" ca="1" si="1687"/>
        <v>0</v>
      </c>
      <c r="Z766" s="24">
        <f t="shared" ca="1" si="1687"/>
        <v>0</v>
      </c>
      <c r="AA766" s="24">
        <f t="shared" ca="1" si="1687"/>
        <v>0</v>
      </c>
      <c r="AB766" s="24">
        <f t="shared" ca="1" si="1687"/>
        <v>0</v>
      </c>
      <c r="AC766" s="24">
        <f t="shared" ca="1" si="1687"/>
        <v>0</v>
      </c>
      <c r="AD766" s="24">
        <f t="shared" ca="1" si="1687"/>
        <v>0</v>
      </c>
      <c r="AE766" s="24">
        <f t="shared" ca="1" si="1687"/>
        <v>0</v>
      </c>
      <c r="AF766" s="24">
        <f t="shared" ca="1" si="1687"/>
        <v>0</v>
      </c>
      <c r="AG766" s="24">
        <f t="shared" ca="1" si="1687"/>
        <v>0</v>
      </c>
      <c r="AH766" s="24">
        <f t="shared" ca="1" si="1687"/>
        <v>0</v>
      </c>
      <c r="AI766" s="24">
        <f t="shared" ca="1" si="1687"/>
        <v>0</v>
      </c>
      <c r="AJ766" s="24">
        <f t="shared" ca="1" si="1687"/>
        <v>0</v>
      </c>
      <c r="AK766" s="24">
        <f t="shared" ca="1" si="1687"/>
        <v>0</v>
      </c>
      <c r="AL766" s="24">
        <f t="shared" ca="1" si="1687"/>
        <v>0</v>
      </c>
      <c r="AM766" s="49">
        <f t="shared" ca="1" si="1687"/>
        <v>0</v>
      </c>
      <c r="AS766" s="61"/>
      <c r="AT766" s="7" t="str">
        <f t="shared" si="1586"/>
        <v/>
      </c>
      <c r="AU766" s="62"/>
      <c r="AW766" s="145"/>
      <c r="AX766" s="38"/>
      <c r="AY766" s="38"/>
      <c r="AZ766" s="38"/>
      <c r="BA766" s="38"/>
      <c r="BB766" s="38"/>
      <c r="BC766" s="38"/>
      <c r="BD766" s="38"/>
      <c r="BE766" s="38"/>
      <c r="BF766" s="38"/>
      <c r="BG766" s="38"/>
      <c r="BH766" s="38"/>
      <c r="BI766" s="38"/>
      <c r="BJ766" s="38"/>
      <c r="BK766" s="38"/>
      <c r="BL766" s="38"/>
      <c r="BM766" s="38"/>
      <c r="BN766" s="38"/>
      <c r="BO766" s="38"/>
      <c r="BP766" s="38"/>
      <c r="BQ766" s="38"/>
      <c r="BR766" s="38"/>
      <c r="BS766" s="38"/>
      <c r="BT766" s="38"/>
      <c r="BU766" s="38"/>
      <c r="BV766" s="38"/>
      <c r="BW766" s="38"/>
      <c r="BX766" s="38"/>
      <c r="BY766" s="38"/>
      <c r="BZ766" s="146"/>
      <c r="CB766" s="145"/>
      <c r="CC766" s="38"/>
      <c r="CD766" s="38"/>
      <c r="CE766" s="146"/>
      <c r="CG766" s="433">
        <v>0</v>
      </c>
      <c r="CH766" s="434">
        <v>0</v>
      </c>
      <c r="CI766" s="434">
        <v>0</v>
      </c>
      <c r="CJ766" s="435">
        <v>0</v>
      </c>
    </row>
    <row r="767" spans="1:88" x14ac:dyDescent="0.35">
      <c r="A767" s="48"/>
      <c r="B767" s="6"/>
      <c r="C767" s="6"/>
      <c r="D767" s="22" t="s">
        <v>2132</v>
      </c>
      <c r="E767" s="2" t="str">
        <f>E764</f>
        <v>MC</v>
      </c>
      <c r="F767" s="5"/>
      <c r="G767" s="5"/>
      <c r="H767" s="27"/>
      <c r="I767" s="5"/>
      <c r="J767" s="550">
        <f>SUM(K767:AM769)</f>
        <v>0</v>
      </c>
      <c r="K767" s="29"/>
      <c r="L767" s="29"/>
      <c r="M767" s="29"/>
      <c r="N767" s="29"/>
      <c r="O767" s="29"/>
      <c r="P767" s="29"/>
      <c r="Q767" s="29"/>
      <c r="R767" s="29"/>
      <c r="S767" s="29"/>
      <c r="T767" s="29"/>
      <c r="U767" s="29"/>
      <c r="V767" s="29"/>
      <c r="W767" s="29"/>
      <c r="X767" s="29"/>
      <c r="Y767" s="29"/>
      <c r="Z767" s="29"/>
      <c r="AA767" s="29"/>
      <c r="AB767" s="29"/>
      <c r="AC767" s="29"/>
      <c r="AD767" s="29"/>
      <c r="AE767" s="29"/>
      <c r="AF767" s="29"/>
      <c r="AG767" s="29"/>
      <c r="AH767" s="29"/>
      <c r="AI767" s="29"/>
      <c r="AJ767" s="29"/>
      <c r="AK767" s="29"/>
      <c r="AL767" s="29"/>
      <c r="AM767" s="51"/>
      <c r="AS767" s="61"/>
      <c r="AT767" s="38"/>
      <c r="AU767" s="62"/>
      <c r="AW767" s="145"/>
      <c r="AX767" s="38"/>
      <c r="AY767" s="38"/>
      <c r="AZ767" s="38"/>
      <c r="BA767" s="38"/>
      <c r="BB767" s="38"/>
      <c r="BC767" s="38"/>
      <c r="BD767" s="38"/>
      <c r="BE767" s="38"/>
      <c r="BF767" s="38"/>
      <c r="BG767" s="38"/>
      <c r="BH767" s="38"/>
      <c r="BI767" s="38"/>
      <c r="BJ767" s="38"/>
      <c r="BK767" s="38"/>
      <c r="BL767" s="38"/>
      <c r="BM767" s="38"/>
      <c r="BN767" s="38"/>
      <c r="BO767" s="38"/>
      <c r="BP767" s="38"/>
      <c r="BQ767" s="38"/>
      <c r="BR767" s="38"/>
      <c r="BS767" s="38"/>
      <c r="BT767" s="38"/>
      <c r="BU767" s="38"/>
      <c r="BV767" s="38"/>
      <c r="BW767" s="38"/>
      <c r="BX767" s="38"/>
      <c r="BY767" s="38"/>
      <c r="BZ767" s="146"/>
      <c r="CB767" s="145"/>
      <c r="CC767" s="38"/>
      <c r="CD767" s="38"/>
      <c r="CE767" s="146"/>
      <c r="CG767" s="430"/>
      <c r="CH767" s="9"/>
      <c r="CI767" s="9"/>
      <c r="CJ767" s="431"/>
    </row>
    <row r="768" spans="1:88" x14ac:dyDescent="0.35">
      <c r="A768" s="48"/>
      <c r="B768" s="7"/>
      <c r="C768" s="7"/>
      <c r="D768" s="444" t="s">
        <v>2376</v>
      </c>
      <c r="E768" s="2" t="str">
        <f>E765</f>
        <v>溶接1</v>
      </c>
      <c r="F768" s="6"/>
      <c r="G768" s="6"/>
      <c r="H768" s="27"/>
      <c r="I768" s="6"/>
      <c r="J768" s="551"/>
      <c r="K768" s="30"/>
      <c r="L768" s="30"/>
      <c r="M768" s="30"/>
      <c r="N768" s="30"/>
      <c r="O768" s="30"/>
      <c r="P768" s="30"/>
      <c r="Q768" s="30"/>
      <c r="R768" s="30"/>
      <c r="S768" s="30"/>
      <c r="T768" s="30"/>
      <c r="U768" s="30"/>
      <c r="V768" s="30"/>
      <c r="W768" s="30"/>
      <c r="X768" s="30"/>
      <c r="Y768" s="30"/>
      <c r="Z768" s="30"/>
      <c r="AA768" s="30"/>
      <c r="AB768" s="30"/>
      <c r="AC768" s="30"/>
      <c r="AD768" s="30"/>
      <c r="AE768" s="30"/>
      <c r="AF768" s="30"/>
      <c r="AG768" s="30"/>
      <c r="AH768" s="30"/>
      <c r="AI768" s="30"/>
      <c r="AJ768" s="30"/>
      <c r="AK768" s="30"/>
      <c r="AL768" s="30"/>
      <c r="AM768" s="52"/>
      <c r="AS768" s="61"/>
      <c r="AT768" s="38"/>
      <c r="AU768" s="62"/>
      <c r="AW768" s="145"/>
      <c r="AX768" s="38"/>
      <c r="AY768" s="38"/>
      <c r="AZ768" s="38"/>
      <c r="BA768" s="38"/>
      <c r="BB768" s="38"/>
      <c r="BC768" s="38"/>
      <c r="BD768" s="38"/>
      <c r="BE768" s="38"/>
      <c r="BF768" s="38"/>
      <c r="BG768" s="38"/>
      <c r="BH768" s="38"/>
      <c r="BI768" s="38"/>
      <c r="BJ768" s="38"/>
      <c r="BK768" s="38"/>
      <c r="BL768" s="38"/>
      <c r="BM768" s="38"/>
      <c r="BN768" s="38"/>
      <c r="BO768" s="38"/>
      <c r="BP768" s="38"/>
      <c r="BQ768" s="38"/>
      <c r="BR768" s="38"/>
      <c r="BS768" s="38"/>
      <c r="BT768" s="38"/>
      <c r="BU768" s="38"/>
      <c r="BV768" s="38"/>
      <c r="BW768" s="38"/>
      <c r="BX768" s="38"/>
      <c r="BY768" s="38"/>
      <c r="BZ768" s="146"/>
      <c r="CB768" s="145"/>
      <c r="CC768" s="38"/>
      <c r="CD768" s="38"/>
      <c r="CE768" s="146"/>
      <c r="CG768" s="430"/>
      <c r="CH768" s="9"/>
      <c r="CI768" s="9"/>
      <c r="CJ768" s="431"/>
    </row>
    <row r="769" spans="1:88" x14ac:dyDescent="0.35">
      <c r="A769" s="399">
        <f>COUNTIF(AT764:AT766,B769)</f>
        <v>0</v>
      </c>
      <c r="B769" s="308" t="str">
        <f>設定!$F$4</f>
        <v>MC</v>
      </c>
      <c r="C769" s="308" t="str">
        <f>IF(COUNTIF('PLAN-MC'!$AO$6:$AO$117,B769&amp;"_"&amp;A761&amp;"_"&amp;B761)&gt;0,"計画コード有",IF(COUNTIF('PLAN-MC'!$AO$6:$AO$117,B769&amp;"_"&amp;A761&amp;"_"&amp;B761)&gt;1,"ﾀﾞﾌﾞﾘ有","未反映"))</f>
        <v>未反映</v>
      </c>
      <c r="D769" s="7"/>
      <c r="E769" s="2" t="str">
        <f>E766</f>
        <v>マルチ</v>
      </c>
      <c r="F769" s="7"/>
      <c r="G769" s="7"/>
      <c r="H769" s="27"/>
      <c r="I769" s="7"/>
      <c r="J769" s="552"/>
      <c r="K769" s="31"/>
      <c r="L769" s="31"/>
      <c r="M769" s="31"/>
      <c r="N769" s="31"/>
      <c r="O769" s="31"/>
      <c r="P769" s="31"/>
      <c r="Q769" s="31"/>
      <c r="R769" s="31"/>
      <c r="S769" s="31"/>
      <c r="T769" s="31"/>
      <c r="U769" s="31"/>
      <c r="V769" s="31"/>
      <c r="W769" s="31"/>
      <c r="X769" s="31"/>
      <c r="Y769" s="31"/>
      <c r="Z769" s="31"/>
      <c r="AA769" s="31"/>
      <c r="AB769" s="31"/>
      <c r="AC769" s="31"/>
      <c r="AD769" s="31"/>
      <c r="AE769" s="31"/>
      <c r="AF769" s="31"/>
      <c r="AG769" s="31"/>
      <c r="AH769" s="31"/>
      <c r="AI769" s="31"/>
      <c r="AJ769" s="31"/>
      <c r="AK769" s="31"/>
      <c r="AL769" s="31"/>
      <c r="AM769" s="53"/>
      <c r="AS769" s="61"/>
      <c r="AT769" s="38"/>
      <c r="AU769" s="62"/>
      <c r="AW769" s="145"/>
      <c r="AX769" s="38"/>
      <c r="AY769" s="38"/>
      <c r="AZ769" s="38"/>
      <c r="BA769" s="38"/>
      <c r="BB769" s="38"/>
      <c r="BC769" s="38"/>
      <c r="BD769" s="38"/>
      <c r="BE769" s="38"/>
      <c r="BF769" s="38"/>
      <c r="BG769" s="38"/>
      <c r="BH769" s="38"/>
      <c r="BI769" s="38"/>
      <c r="BJ769" s="38"/>
      <c r="BK769" s="38"/>
      <c r="BL769" s="38"/>
      <c r="BM769" s="38"/>
      <c r="BN769" s="38"/>
      <c r="BO769" s="38"/>
      <c r="BP769" s="38"/>
      <c r="BQ769" s="38"/>
      <c r="BR769" s="38"/>
      <c r="BS769" s="38"/>
      <c r="BT769" s="38"/>
      <c r="BU769" s="38"/>
      <c r="BV769" s="38"/>
      <c r="BW769" s="38"/>
      <c r="BX769" s="38"/>
      <c r="BY769" s="38"/>
      <c r="BZ769" s="146"/>
      <c r="CB769" s="145"/>
      <c r="CC769" s="38"/>
      <c r="CD769" s="38"/>
      <c r="CE769" s="146"/>
      <c r="CG769" s="430"/>
      <c r="CH769" s="9"/>
      <c r="CI769" s="9"/>
      <c r="CJ769" s="431"/>
    </row>
    <row r="770" spans="1:88" x14ac:dyDescent="0.35">
      <c r="A770" s="399">
        <f>COUNTIF(AT764:AT766,B770)</f>
        <v>0</v>
      </c>
      <c r="B770" s="308" t="str">
        <f>設定!$F$5</f>
        <v>溶接1</v>
      </c>
      <c r="C770" s="308" t="str">
        <f>IF(COUNTIF('PLAN-溶接1'!$AO$6:$AO$108,B770&amp;"_"&amp;A761&amp;"_"&amp;B761)&gt;0,"計画コード有",IF(COUNTIF('PLAN-溶接1'!$AO$6:$AO$108,B770&amp;"_"&amp;A761&amp;"_"&amp;B761)&gt;1,"ﾀﾞﾌﾞﾘ有","未反映"))</f>
        <v>未反映</v>
      </c>
      <c r="D770" s="22" t="s">
        <v>2133</v>
      </c>
      <c r="E770" s="2" t="str">
        <f>E764</f>
        <v>MC</v>
      </c>
      <c r="F770" s="5"/>
      <c r="G770" s="5"/>
      <c r="H770" s="27"/>
      <c r="I770" s="5"/>
      <c r="J770" s="32">
        <f t="shared" ref="J770:J775" si="1688">SUM(K770:AM770)</f>
        <v>0</v>
      </c>
      <c r="K770" s="441">
        <f>CB770</f>
        <v>0</v>
      </c>
      <c r="L770" s="441">
        <f t="shared" ref="L770:L772" si="1689">CC770</f>
        <v>0</v>
      </c>
      <c r="M770" s="441">
        <f t="shared" ref="M770:M772" si="1690">CD770</f>
        <v>0</v>
      </c>
      <c r="N770" s="441">
        <f t="shared" ref="N770:N772" si="1691">CE770</f>
        <v>0</v>
      </c>
      <c r="O770" s="29"/>
      <c r="P770" s="29"/>
      <c r="Q770" s="29"/>
      <c r="R770" s="29"/>
      <c r="S770" s="29"/>
      <c r="T770" s="29"/>
      <c r="U770" s="29"/>
      <c r="V770" s="29"/>
      <c r="W770" s="29"/>
      <c r="X770" s="29"/>
      <c r="Y770" s="29"/>
      <c r="Z770" s="29"/>
      <c r="AA770" s="29"/>
      <c r="AB770" s="29"/>
      <c r="AC770" s="29"/>
      <c r="AD770" s="29"/>
      <c r="AE770" s="29"/>
      <c r="AF770" s="29"/>
      <c r="AG770" s="29"/>
      <c r="AH770" s="29"/>
      <c r="AI770" s="29"/>
      <c r="AJ770" s="29"/>
      <c r="AK770" s="29"/>
      <c r="AL770" s="29"/>
      <c r="AM770" s="51"/>
      <c r="AS770" s="61"/>
      <c r="AT770" s="38"/>
      <c r="AU770" s="62"/>
      <c r="AW770" s="145"/>
      <c r="AX770" s="38"/>
      <c r="AY770" s="38"/>
      <c r="AZ770" s="38"/>
      <c r="BA770" s="38"/>
      <c r="BB770" s="38"/>
      <c r="BC770" s="38"/>
      <c r="BD770" s="38"/>
      <c r="BE770" s="38"/>
      <c r="BF770" s="38"/>
      <c r="BG770" s="38"/>
      <c r="BH770" s="38"/>
      <c r="BI770" s="38"/>
      <c r="BJ770" s="38"/>
      <c r="BK770" s="38"/>
      <c r="BL770" s="38"/>
      <c r="BM770" s="38"/>
      <c r="BN770" s="38"/>
      <c r="BO770" s="38"/>
      <c r="BP770" s="38"/>
      <c r="BQ770" s="38"/>
      <c r="BR770" s="38"/>
      <c r="BS770" s="38"/>
      <c r="BT770" s="38"/>
      <c r="BU770" s="38"/>
      <c r="BV770" s="38"/>
      <c r="BW770" s="38"/>
      <c r="BX770" s="38"/>
      <c r="BY770" s="38"/>
      <c r="BZ770" s="146"/>
      <c r="CB770" s="427">
        <f t="shared" ref="CB770:CB772" si="1692">CG767+CG770</f>
        <v>0</v>
      </c>
      <c r="CC770" s="428">
        <f t="shared" ref="CC770:CC772" si="1693">CH767+CH770</f>
        <v>0</v>
      </c>
      <c r="CD770" s="428">
        <f t="shared" ref="CD770:CD772" si="1694">CI767+CI770</f>
        <v>0</v>
      </c>
      <c r="CE770" s="429">
        <f t="shared" ref="CE770:CE772" si="1695">CJ767+CJ770</f>
        <v>0</v>
      </c>
      <c r="CG770" s="430"/>
      <c r="CH770" s="9"/>
      <c r="CI770" s="9"/>
      <c r="CJ770" s="431"/>
    </row>
    <row r="771" spans="1:88" x14ac:dyDescent="0.35">
      <c r="A771" s="399">
        <f>COUNTIF(AT764:AT766,B771)</f>
        <v>0</v>
      </c>
      <c r="B771" s="308" t="str">
        <f>設定!$F$6</f>
        <v>マルチ</v>
      </c>
      <c r="C771" s="308" t="str">
        <f>IF(COUNTIF('PLAN-マルチ'!$AO$29:$AO$125,B771&amp;"_"&amp;A761&amp;"_"&amp;B761)&gt;0,"計画コード有",IF(COUNTIF('PLAN-マルチ'!$AO$29:$AO$125,B771&amp;"_"&amp;A761&amp;"_"&amp;B761)&gt;1,"ﾀﾞﾌﾞﾘ有","未反映"))</f>
        <v>未反映</v>
      </c>
      <c r="D771" s="445" t="s">
        <v>2377</v>
      </c>
      <c r="E771" s="2" t="str">
        <f>E765</f>
        <v>溶接1</v>
      </c>
      <c r="F771" s="6"/>
      <c r="G771" s="6"/>
      <c r="H771" s="27"/>
      <c r="I771" s="6"/>
      <c r="J771" s="33">
        <f t="shared" si="1688"/>
        <v>0</v>
      </c>
      <c r="K771" s="442">
        <f t="shared" ref="K771:K772" si="1696">CB771</f>
        <v>0</v>
      </c>
      <c r="L771" s="442">
        <f t="shared" si="1689"/>
        <v>0</v>
      </c>
      <c r="M771" s="442">
        <f t="shared" si="1690"/>
        <v>0</v>
      </c>
      <c r="N771" s="442">
        <f t="shared" si="1691"/>
        <v>0</v>
      </c>
      <c r="O771" s="30"/>
      <c r="P771" s="30"/>
      <c r="Q771" s="30"/>
      <c r="R771" s="30"/>
      <c r="S771" s="30"/>
      <c r="T771" s="30"/>
      <c r="U771" s="30"/>
      <c r="V771" s="30"/>
      <c r="W771" s="30"/>
      <c r="X771" s="30"/>
      <c r="Y771" s="30"/>
      <c r="Z771" s="30"/>
      <c r="AA771" s="30"/>
      <c r="AB771" s="30"/>
      <c r="AC771" s="30"/>
      <c r="AD771" s="30"/>
      <c r="AE771" s="30"/>
      <c r="AF771" s="30"/>
      <c r="AG771" s="30"/>
      <c r="AH771" s="30"/>
      <c r="AI771" s="30"/>
      <c r="AJ771" s="30"/>
      <c r="AK771" s="30"/>
      <c r="AL771" s="30"/>
      <c r="AM771" s="52"/>
      <c r="AS771" s="61"/>
      <c r="AT771" s="38"/>
      <c r="AU771" s="62"/>
      <c r="AW771" s="145"/>
      <c r="AX771" s="38"/>
      <c r="AY771" s="38"/>
      <c r="AZ771" s="38"/>
      <c r="BA771" s="38"/>
      <c r="BB771" s="38"/>
      <c r="BC771" s="38"/>
      <c r="BD771" s="38"/>
      <c r="BE771" s="38"/>
      <c r="BF771" s="38"/>
      <c r="BG771" s="38"/>
      <c r="BH771" s="38"/>
      <c r="BI771" s="38"/>
      <c r="BJ771" s="38"/>
      <c r="BK771" s="38"/>
      <c r="BL771" s="38"/>
      <c r="BM771" s="38"/>
      <c r="BN771" s="38"/>
      <c r="BO771" s="38"/>
      <c r="BP771" s="38"/>
      <c r="BQ771" s="38"/>
      <c r="BR771" s="38"/>
      <c r="BS771" s="38"/>
      <c r="BT771" s="38"/>
      <c r="BU771" s="38"/>
      <c r="BV771" s="38"/>
      <c r="BW771" s="38"/>
      <c r="BX771" s="38"/>
      <c r="BY771" s="38"/>
      <c r="BZ771" s="146"/>
      <c r="CB771" s="427">
        <f t="shared" si="1692"/>
        <v>0</v>
      </c>
      <c r="CC771" s="428">
        <f t="shared" si="1693"/>
        <v>0</v>
      </c>
      <c r="CD771" s="428">
        <f t="shared" si="1694"/>
        <v>0</v>
      </c>
      <c r="CE771" s="429">
        <f t="shared" si="1695"/>
        <v>0</v>
      </c>
      <c r="CG771" s="430"/>
      <c r="CH771" s="9"/>
      <c r="CI771" s="9"/>
      <c r="CJ771" s="431"/>
    </row>
    <row r="772" spans="1:88" x14ac:dyDescent="0.35">
      <c r="A772" s="399">
        <f>COUNTIF(AT764:AT766,B772)</f>
        <v>0</v>
      </c>
      <c r="B772" s="308" t="str">
        <f>設定!$F$7</f>
        <v>50号機</v>
      </c>
      <c r="C772" s="308" t="str">
        <f>IF(COUNTIF('PLAN-SUB'!$AO$6:$AO$87,B772&amp;"_"&amp;A761&amp;"_"&amp;B761)&gt;0,"計画コード有",IF(COUNTIF('PLAN-SUB'!$AO$6:$AO$87,B772&amp;"_"&amp;A761&amp;"_"&amp;B761)&gt;1,"ﾀﾞﾌﾞﾘ有","未反映"))</f>
        <v>未反映</v>
      </c>
      <c r="D772" s="7"/>
      <c r="E772" s="2" t="str">
        <f>E766</f>
        <v>マルチ</v>
      </c>
      <c r="F772" s="7"/>
      <c r="G772" s="7"/>
      <c r="H772" s="27"/>
      <c r="I772" s="7"/>
      <c r="J772" s="34">
        <f t="shared" si="1688"/>
        <v>0</v>
      </c>
      <c r="K772" s="443">
        <f t="shared" si="1696"/>
        <v>0</v>
      </c>
      <c r="L772" s="443">
        <f t="shared" si="1689"/>
        <v>0</v>
      </c>
      <c r="M772" s="443">
        <f t="shared" si="1690"/>
        <v>0</v>
      </c>
      <c r="N772" s="443">
        <f t="shared" si="1691"/>
        <v>0</v>
      </c>
      <c r="O772" s="31"/>
      <c r="P772" s="31"/>
      <c r="Q772" s="31"/>
      <c r="R772" s="31"/>
      <c r="S772" s="31"/>
      <c r="T772" s="31"/>
      <c r="U772" s="31"/>
      <c r="V772" s="31"/>
      <c r="W772" s="31"/>
      <c r="X772" s="31"/>
      <c r="Y772" s="31"/>
      <c r="Z772" s="31"/>
      <c r="AA772" s="31"/>
      <c r="AB772" s="31"/>
      <c r="AC772" s="31"/>
      <c r="AD772" s="31"/>
      <c r="AE772" s="31"/>
      <c r="AF772" s="31"/>
      <c r="AG772" s="31"/>
      <c r="AH772" s="31"/>
      <c r="AI772" s="31"/>
      <c r="AJ772" s="31"/>
      <c r="AK772" s="31"/>
      <c r="AL772" s="31"/>
      <c r="AM772" s="53"/>
      <c r="AS772" s="61"/>
      <c r="AT772" s="38"/>
      <c r="AU772" s="62"/>
      <c r="AW772" s="145"/>
      <c r="AX772" s="38"/>
      <c r="AY772" s="38"/>
      <c r="AZ772" s="38"/>
      <c r="BA772" s="38"/>
      <c r="BB772" s="38"/>
      <c r="BC772" s="38"/>
      <c r="BD772" s="38"/>
      <c r="BE772" s="38"/>
      <c r="BF772" s="38"/>
      <c r="BG772" s="38"/>
      <c r="BH772" s="38"/>
      <c r="BI772" s="38"/>
      <c r="BJ772" s="38"/>
      <c r="BK772" s="38"/>
      <c r="BL772" s="38"/>
      <c r="BM772" s="38"/>
      <c r="BN772" s="38"/>
      <c r="BO772" s="38"/>
      <c r="BP772" s="38"/>
      <c r="BQ772" s="38"/>
      <c r="BR772" s="38"/>
      <c r="BS772" s="38"/>
      <c r="BT772" s="38"/>
      <c r="BU772" s="38"/>
      <c r="BV772" s="38"/>
      <c r="BW772" s="38"/>
      <c r="BX772" s="38"/>
      <c r="BY772" s="38"/>
      <c r="BZ772" s="146"/>
      <c r="CB772" s="427">
        <f t="shared" si="1692"/>
        <v>0</v>
      </c>
      <c r="CC772" s="428">
        <f t="shared" si="1693"/>
        <v>0</v>
      </c>
      <c r="CD772" s="428">
        <f t="shared" si="1694"/>
        <v>0</v>
      </c>
      <c r="CE772" s="429">
        <f t="shared" si="1695"/>
        <v>0</v>
      </c>
      <c r="CG772" s="430"/>
      <c r="CH772" s="9"/>
      <c r="CI772" s="9"/>
      <c r="CJ772" s="431"/>
    </row>
    <row r="773" spans="1:88" x14ac:dyDescent="0.35">
      <c r="A773" s="399">
        <f>COUNTIF(AT764:AT766,B773)</f>
        <v>0</v>
      </c>
      <c r="B773" s="308" t="str">
        <f>設定!$F$8</f>
        <v>RF,S/A</v>
      </c>
      <c r="C773" s="308" t="str">
        <f>IF(COUNTIF('PLAN-SUB'!$AO$6:$AO$87,B773&amp;"_"&amp;A761&amp;"_"&amp;B761)&gt;0,"計画コード有",IF(COUNTIF('PLAN-SUB'!$AO$6:$AO$87,B773&amp;"_"&amp;A761&amp;"_"&amp;B761)&gt;1,"ﾀﾞﾌﾞﾘ有","未反映"))</f>
        <v>未反映</v>
      </c>
      <c r="D773" s="22" t="s">
        <v>2059</v>
      </c>
      <c r="E773" s="2" t="str">
        <f t="shared" ref="E773:G775" si="1697">E764</f>
        <v>MC</v>
      </c>
      <c r="F773" s="43">
        <f t="shared" si="1697"/>
        <v>0</v>
      </c>
      <c r="G773" s="28">
        <f t="shared" si="1697"/>
        <v>0</v>
      </c>
      <c r="H773" s="5"/>
      <c r="I773" s="5"/>
      <c r="J773" s="32">
        <f t="shared" ca="1" si="1688"/>
        <v>0</v>
      </c>
      <c r="K773" s="32">
        <f ca="1">K764+K767+K770</f>
        <v>0</v>
      </c>
      <c r="L773" s="32">
        <f ca="1">L764+L767+L770</f>
        <v>0</v>
      </c>
      <c r="M773" s="32">
        <f ca="1">M764+M767+M770</f>
        <v>0</v>
      </c>
      <c r="N773" s="32">
        <f ca="1">N764+N767+N770</f>
        <v>0</v>
      </c>
      <c r="O773" s="32">
        <f t="shared" ref="O773:AM773" ca="1" si="1698">O764+O767+O770</f>
        <v>0</v>
      </c>
      <c r="P773" s="32">
        <f t="shared" ca="1" si="1698"/>
        <v>0</v>
      </c>
      <c r="Q773" s="32">
        <f t="shared" ca="1" si="1698"/>
        <v>0</v>
      </c>
      <c r="R773" s="32">
        <f t="shared" ca="1" si="1698"/>
        <v>0</v>
      </c>
      <c r="S773" s="32">
        <f t="shared" ca="1" si="1698"/>
        <v>0</v>
      </c>
      <c r="T773" s="32">
        <f t="shared" ca="1" si="1698"/>
        <v>0</v>
      </c>
      <c r="U773" s="32">
        <f t="shared" ca="1" si="1698"/>
        <v>0</v>
      </c>
      <c r="V773" s="32">
        <f t="shared" ca="1" si="1698"/>
        <v>0</v>
      </c>
      <c r="W773" s="32">
        <f t="shared" ca="1" si="1698"/>
        <v>0</v>
      </c>
      <c r="X773" s="32">
        <f t="shared" ca="1" si="1698"/>
        <v>0</v>
      </c>
      <c r="Y773" s="32">
        <f t="shared" ca="1" si="1698"/>
        <v>0</v>
      </c>
      <c r="Z773" s="32">
        <f t="shared" ca="1" si="1698"/>
        <v>0</v>
      </c>
      <c r="AA773" s="32">
        <f t="shared" ca="1" si="1698"/>
        <v>0</v>
      </c>
      <c r="AB773" s="32">
        <f t="shared" ca="1" si="1698"/>
        <v>0</v>
      </c>
      <c r="AC773" s="32">
        <f t="shared" ca="1" si="1698"/>
        <v>0</v>
      </c>
      <c r="AD773" s="32">
        <f t="shared" ca="1" si="1698"/>
        <v>0</v>
      </c>
      <c r="AE773" s="32">
        <f t="shared" ca="1" si="1698"/>
        <v>0</v>
      </c>
      <c r="AF773" s="32">
        <f t="shared" ca="1" si="1698"/>
        <v>0</v>
      </c>
      <c r="AG773" s="32">
        <f t="shared" ca="1" si="1698"/>
        <v>0</v>
      </c>
      <c r="AH773" s="32">
        <f t="shared" ca="1" si="1698"/>
        <v>0</v>
      </c>
      <c r="AI773" s="32">
        <f t="shared" ca="1" si="1698"/>
        <v>0</v>
      </c>
      <c r="AJ773" s="32">
        <f t="shared" ca="1" si="1698"/>
        <v>0</v>
      </c>
      <c r="AK773" s="32">
        <f t="shared" ca="1" si="1698"/>
        <v>0</v>
      </c>
      <c r="AL773" s="32">
        <f t="shared" ca="1" si="1698"/>
        <v>0</v>
      </c>
      <c r="AM773" s="54">
        <f t="shared" ca="1" si="1698"/>
        <v>0</v>
      </c>
      <c r="AS773" s="97" t="str">
        <f>$E773&amp;"_"&amp;$A761&amp;"_"&amp;$B761</f>
        <v>MC__　</v>
      </c>
      <c r="AT773" s="97" t="str">
        <f t="shared" ref="AT773" si="1699">A765</f>
        <v/>
      </c>
      <c r="AU773" s="97" t="str">
        <f>A766</f>
        <v>-</v>
      </c>
      <c r="AW773" s="147" t="str">
        <f>E773</f>
        <v>MC</v>
      </c>
      <c r="AX773" s="150">
        <f t="shared" ref="AX773:BG775" ca="1" si="1700">K773*$G773</f>
        <v>0</v>
      </c>
      <c r="AY773" s="150">
        <f t="shared" ca="1" si="1700"/>
        <v>0</v>
      </c>
      <c r="AZ773" s="150">
        <f t="shared" ca="1" si="1700"/>
        <v>0</v>
      </c>
      <c r="BA773" s="150">
        <f t="shared" ca="1" si="1700"/>
        <v>0</v>
      </c>
      <c r="BB773" s="150">
        <f t="shared" ca="1" si="1700"/>
        <v>0</v>
      </c>
      <c r="BC773" s="150">
        <f t="shared" ca="1" si="1700"/>
        <v>0</v>
      </c>
      <c r="BD773" s="150">
        <f t="shared" ca="1" si="1700"/>
        <v>0</v>
      </c>
      <c r="BE773" s="150">
        <f t="shared" ca="1" si="1700"/>
        <v>0</v>
      </c>
      <c r="BF773" s="150">
        <f t="shared" ca="1" si="1700"/>
        <v>0</v>
      </c>
      <c r="BG773" s="150">
        <f t="shared" ca="1" si="1700"/>
        <v>0</v>
      </c>
      <c r="BH773" s="150">
        <f t="shared" ref="BH773:BQ775" ca="1" si="1701">U773*$G773</f>
        <v>0</v>
      </c>
      <c r="BI773" s="150">
        <f t="shared" ca="1" si="1701"/>
        <v>0</v>
      </c>
      <c r="BJ773" s="150">
        <f t="shared" ca="1" si="1701"/>
        <v>0</v>
      </c>
      <c r="BK773" s="150">
        <f t="shared" ca="1" si="1701"/>
        <v>0</v>
      </c>
      <c r="BL773" s="150">
        <f t="shared" ca="1" si="1701"/>
        <v>0</v>
      </c>
      <c r="BM773" s="150">
        <f t="shared" ca="1" si="1701"/>
        <v>0</v>
      </c>
      <c r="BN773" s="150">
        <f t="shared" ca="1" si="1701"/>
        <v>0</v>
      </c>
      <c r="BO773" s="150">
        <f t="shared" ca="1" si="1701"/>
        <v>0</v>
      </c>
      <c r="BP773" s="150">
        <f t="shared" ca="1" si="1701"/>
        <v>0</v>
      </c>
      <c r="BQ773" s="150">
        <f t="shared" ca="1" si="1701"/>
        <v>0</v>
      </c>
      <c r="BR773" s="150">
        <f t="shared" ref="BR773:BZ775" ca="1" si="1702">AE773*$G773</f>
        <v>0</v>
      </c>
      <c r="BS773" s="150">
        <f t="shared" ca="1" si="1702"/>
        <v>0</v>
      </c>
      <c r="BT773" s="150">
        <f t="shared" ca="1" si="1702"/>
        <v>0</v>
      </c>
      <c r="BU773" s="150">
        <f t="shared" ca="1" si="1702"/>
        <v>0</v>
      </c>
      <c r="BV773" s="150">
        <f t="shared" ca="1" si="1702"/>
        <v>0</v>
      </c>
      <c r="BW773" s="150">
        <f t="shared" ca="1" si="1702"/>
        <v>0</v>
      </c>
      <c r="BX773" s="150">
        <f t="shared" ca="1" si="1702"/>
        <v>0</v>
      </c>
      <c r="BY773" s="150">
        <f t="shared" ca="1" si="1702"/>
        <v>0</v>
      </c>
      <c r="BZ773" s="151">
        <f t="shared" ca="1" si="1702"/>
        <v>0</v>
      </c>
      <c r="CB773" s="145"/>
      <c r="CC773" s="38"/>
      <c r="CD773" s="38"/>
      <c r="CE773" s="146"/>
      <c r="CG773" s="433">
        <v>0</v>
      </c>
      <c r="CH773" s="434">
        <v>0</v>
      </c>
      <c r="CI773" s="434">
        <v>0</v>
      </c>
      <c r="CJ773" s="435">
        <v>0</v>
      </c>
    </row>
    <row r="774" spans="1:88" x14ac:dyDescent="0.35">
      <c r="A774" s="399">
        <f>COUNTIF(AT764:AT766,B774)</f>
        <v>0</v>
      </c>
      <c r="B774" s="308" t="str">
        <f>設定!$F$9</f>
        <v>T/T</v>
      </c>
      <c r="C774" s="308" t="str">
        <f>IF(COUNTIF('PLAN-SUB'!$AO$6:$AO$87,B774&amp;"_"&amp;A761&amp;"_"&amp;B761)&gt;0,"計画コード有",IF(COUNTIF('PLAN-SUB'!$AO$6:$AO$87,B774&amp;"_"&amp;A761&amp;"_"&amp;B761)&gt;1,"ﾀﾞﾌﾞﾘ有","未反映"))</f>
        <v>未反映</v>
      </c>
      <c r="D774" s="6"/>
      <c r="E774" s="2" t="str">
        <f t="shared" si="1697"/>
        <v>溶接1</v>
      </c>
      <c r="F774" s="43">
        <f t="shared" si="1697"/>
        <v>0</v>
      </c>
      <c r="G774" s="28">
        <f t="shared" si="1697"/>
        <v>0</v>
      </c>
      <c r="H774" s="6"/>
      <c r="I774" s="6"/>
      <c r="J774" s="33">
        <f t="shared" ca="1" si="1688"/>
        <v>0</v>
      </c>
      <c r="K774" s="33">
        <f t="shared" ref="K774:AM774" ca="1" si="1703">K765+K768+K771</f>
        <v>0</v>
      </c>
      <c r="L774" s="33">
        <f t="shared" ca="1" si="1703"/>
        <v>0</v>
      </c>
      <c r="M774" s="33">
        <f t="shared" ca="1" si="1703"/>
        <v>0</v>
      </c>
      <c r="N774" s="33">
        <f t="shared" ca="1" si="1703"/>
        <v>0</v>
      </c>
      <c r="O774" s="33">
        <f t="shared" ca="1" si="1703"/>
        <v>0</v>
      </c>
      <c r="P774" s="33">
        <f t="shared" ca="1" si="1703"/>
        <v>0</v>
      </c>
      <c r="Q774" s="33">
        <f t="shared" ca="1" si="1703"/>
        <v>0</v>
      </c>
      <c r="R774" s="33">
        <f t="shared" ca="1" si="1703"/>
        <v>0</v>
      </c>
      <c r="S774" s="33">
        <f t="shared" ca="1" si="1703"/>
        <v>0</v>
      </c>
      <c r="T774" s="33">
        <f t="shared" ca="1" si="1703"/>
        <v>0</v>
      </c>
      <c r="U774" s="33">
        <f t="shared" ca="1" si="1703"/>
        <v>0</v>
      </c>
      <c r="V774" s="33">
        <f t="shared" ca="1" si="1703"/>
        <v>0</v>
      </c>
      <c r="W774" s="33">
        <f t="shared" ca="1" si="1703"/>
        <v>0</v>
      </c>
      <c r="X774" s="33">
        <f t="shared" ca="1" si="1703"/>
        <v>0</v>
      </c>
      <c r="Y774" s="33">
        <f t="shared" ca="1" si="1703"/>
        <v>0</v>
      </c>
      <c r="Z774" s="33">
        <f t="shared" ca="1" si="1703"/>
        <v>0</v>
      </c>
      <c r="AA774" s="33">
        <f t="shared" ca="1" si="1703"/>
        <v>0</v>
      </c>
      <c r="AB774" s="33">
        <f t="shared" ca="1" si="1703"/>
        <v>0</v>
      </c>
      <c r="AC774" s="33">
        <f t="shared" ca="1" si="1703"/>
        <v>0</v>
      </c>
      <c r="AD774" s="33">
        <f t="shared" ca="1" si="1703"/>
        <v>0</v>
      </c>
      <c r="AE774" s="33">
        <f t="shared" ca="1" si="1703"/>
        <v>0</v>
      </c>
      <c r="AF774" s="33">
        <f t="shared" ca="1" si="1703"/>
        <v>0</v>
      </c>
      <c r="AG774" s="33">
        <f t="shared" ca="1" si="1703"/>
        <v>0</v>
      </c>
      <c r="AH774" s="33">
        <f t="shared" ca="1" si="1703"/>
        <v>0</v>
      </c>
      <c r="AI774" s="33">
        <f t="shared" ca="1" si="1703"/>
        <v>0</v>
      </c>
      <c r="AJ774" s="33">
        <f t="shared" ca="1" si="1703"/>
        <v>0</v>
      </c>
      <c r="AK774" s="33">
        <f t="shared" ca="1" si="1703"/>
        <v>0</v>
      </c>
      <c r="AL774" s="33">
        <f t="shared" ca="1" si="1703"/>
        <v>0</v>
      </c>
      <c r="AM774" s="55">
        <f t="shared" ca="1" si="1703"/>
        <v>0</v>
      </c>
      <c r="AS774" s="98" t="str">
        <f>$E774&amp;"_"&amp;$A761&amp;"_"&amp;$B761</f>
        <v>溶接1__　</v>
      </c>
      <c r="AT774" s="98" t="str">
        <f t="shared" ref="AT774" si="1704">A765</f>
        <v/>
      </c>
      <c r="AU774" s="98" t="str">
        <f>A766</f>
        <v>-</v>
      </c>
      <c r="AW774" s="148" t="str">
        <f>E774</f>
        <v>溶接1</v>
      </c>
      <c r="AX774" s="152">
        <f t="shared" ca="1" si="1700"/>
        <v>0</v>
      </c>
      <c r="AY774" s="152">
        <f t="shared" ca="1" si="1700"/>
        <v>0</v>
      </c>
      <c r="AZ774" s="152">
        <f t="shared" ca="1" si="1700"/>
        <v>0</v>
      </c>
      <c r="BA774" s="152">
        <f t="shared" ca="1" si="1700"/>
        <v>0</v>
      </c>
      <c r="BB774" s="152">
        <f t="shared" ca="1" si="1700"/>
        <v>0</v>
      </c>
      <c r="BC774" s="152">
        <f t="shared" ca="1" si="1700"/>
        <v>0</v>
      </c>
      <c r="BD774" s="152">
        <f t="shared" ca="1" si="1700"/>
        <v>0</v>
      </c>
      <c r="BE774" s="152">
        <f t="shared" ca="1" si="1700"/>
        <v>0</v>
      </c>
      <c r="BF774" s="152">
        <f t="shared" ca="1" si="1700"/>
        <v>0</v>
      </c>
      <c r="BG774" s="152">
        <f t="shared" ca="1" si="1700"/>
        <v>0</v>
      </c>
      <c r="BH774" s="152">
        <f t="shared" ca="1" si="1701"/>
        <v>0</v>
      </c>
      <c r="BI774" s="152">
        <f t="shared" ca="1" si="1701"/>
        <v>0</v>
      </c>
      <c r="BJ774" s="152">
        <f t="shared" ca="1" si="1701"/>
        <v>0</v>
      </c>
      <c r="BK774" s="152">
        <f t="shared" ca="1" si="1701"/>
        <v>0</v>
      </c>
      <c r="BL774" s="152">
        <f t="shared" ca="1" si="1701"/>
        <v>0</v>
      </c>
      <c r="BM774" s="152">
        <f t="shared" ca="1" si="1701"/>
        <v>0</v>
      </c>
      <c r="BN774" s="152">
        <f t="shared" ca="1" si="1701"/>
        <v>0</v>
      </c>
      <c r="BO774" s="152">
        <f t="shared" ca="1" si="1701"/>
        <v>0</v>
      </c>
      <c r="BP774" s="152">
        <f t="shared" ca="1" si="1701"/>
        <v>0</v>
      </c>
      <c r="BQ774" s="152">
        <f t="shared" ca="1" si="1701"/>
        <v>0</v>
      </c>
      <c r="BR774" s="152">
        <f t="shared" ca="1" si="1702"/>
        <v>0</v>
      </c>
      <c r="BS774" s="152">
        <f t="shared" ca="1" si="1702"/>
        <v>0</v>
      </c>
      <c r="BT774" s="152">
        <f t="shared" ca="1" si="1702"/>
        <v>0</v>
      </c>
      <c r="BU774" s="152">
        <f t="shared" ca="1" si="1702"/>
        <v>0</v>
      </c>
      <c r="BV774" s="152">
        <f t="shared" ca="1" si="1702"/>
        <v>0</v>
      </c>
      <c r="BW774" s="152">
        <f t="shared" ca="1" si="1702"/>
        <v>0</v>
      </c>
      <c r="BX774" s="152">
        <f t="shared" ca="1" si="1702"/>
        <v>0</v>
      </c>
      <c r="BY774" s="152">
        <f t="shared" ca="1" si="1702"/>
        <v>0</v>
      </c>
      <c r="BZ774" s="153">
        <f t="shared" ca="1" si="1702"/>
        <v>0</v>
      </c>
      <c r="CB774" s="145"/>
      <c r="CC774" s="38"/>
      <c r="CD774" s="38"/>
      <c r="CE774" s="146"/>
      <c r="CG774" s="433">
        <v>0</v>
      </c>
      <c r="CH774" s="434">
        <v>0</v>
      </c>
      <c r="CI774" s="434">
        <v>0</v>
      </c>
      <c r="CJ774" s="435">
        <v>0</v>
      </c>
    </row>
    <row r="775" spans="1:88" ht="15.5" thickBot="1" x14ac:dyDescent="0.4">
      <c r="A775" s="399">
        <f>COUNTIF(AT764:AT766,B775)</f>
        <v>0</v>
      </c>
      <c r="B775" s="309">
        <f>設定!$F$10</f>
        <v>0</v>
      </c>
      <c r="C775" s="309"/>
      <c r="D775" s="56"/>
      <c r="E775" s="2" t="str">
        <f t="shared" si="1697"/>
        <v>マルチ</v>
      </c>
      <c r="F775" s="57">
        <f t="shared" si="1697"/>
        <v>0</v>
      </c>
      <c r="G775" s="58">
        <f t="shared" si="1697"/>
        <v>0</v>
      </c>
      <c r="H775" s="56"/>
      <c r="I775" s="56"/>
      <c r="J775" s="59">
        <f t="shared" ca="1" si="1688"/>
        <v>0</v>
      </c>
      <c r="K775" s="59">
        <f t="shared" ref="K775:AM775" ca="1" si="1705">K766+K769+K772</f>
        <v>0</v>
      </c>
      <c r="L775" s="59">
        <f t="shared" ca="1" si="1705"/>
        <v>0</v>
      </c>
      <c r="M775" s="59">
        <f t="shared" ca="1" si="1705"/>
        <v>0</v>
      </c>
      <c r="N775" s="59">
        <f t="shared" ca="1" si="1705"/>
        <v>0</v>
      </c>
      <c r="O775" s="59">
        <f t="shared" ca="1" si="1705"/>
        <v>0</v>
      </c>
      <c r="P775" s="59">
        <f t="shared" ca="1" si="1705"/>
        <v>0</v>
      </c>
      <c r="Q775" s="59">
        <f t="shared" ca="1" si="1705"/>
        <v>0</v>
      </c>
      <c r="R775" s="59">
        <f t="shared" ca="1" si="1705"/>
        <v>0</v>
      </c>
      <c r="S775" s="59">
        <f t="shared" ca="1" si="1705"/>
        <v>0</v>
      </c>
      <c r="T775" s="59">
        <f t="shared" ca="1" si="1705"/>
        <v>0</v>
      </c>
      <c r="U775" s="59">
        <f t="shared" ca="1" si="1705"/>
        <v>0</v>
      </c>
      <c r="V775" s="59">
        <f t="shared" ca="1" si="1705"/>
        <v>0</v>
      </c>
      <c r="W775" s="59">
        <f t="shared" ca="1" si="1705"/>
        <v>0</v>
      </c>
      <c r="X775" s="59">
        <f t="shared" ca="1" si="1705"/>
        <v>0</v>
      </c>
      <c r="Y775" s="59">
        <f t="shared" ca="1" si="1705"/>
        <v>0</v>
      </c>
      <c r="Z775" s="59">
        <f t="shared" ca="1" si="1705"/>
        <v>0</v>
      </c>
      <c r="AA775" s="59">
        <f t="shared" ca="1" si="1705"/>
        <v>0</v>
      </c>
      <c r="AB775" s="59">
        <f t="shared" ca="1" si="1705"/>
        <v>0</v>
      </c>
      <c r="AC775" s="59">
        <f t="shared" ca="1" si="1705"/>
        <v>0</v>
      </c>
      <c r="AD775" s="59">
        <f t="shared" ca="1" si="1705"/>
        <v>0</v>
      </c>
      <c r="AE775" s="59">
        <f t="shared" ca="1" si="1705"/>
        <v>0</v>
      </c>
      <c r="AF775" s="59">
        <f t="shared" ca="1" si="1705"/>
        <v>0</v>
      </c>
      <c r="AG775" s="59">
        <f t="shared" ca="1" si="1705"/>
        <v>0</v>
      </c>
      <c r="AH775" s="59">
        <f t="shared" ca="1" si="1705"/>
        <v>0</v>
      </c>
      <c r="AI775" s="59">
        <f t="shared" ca="1" si="1705"/>
        <v>0</v>
      </c>
      <c r="AJ775" s="59">
        <f t="shared" ca="1" si="1705"/>
        <v>0</v>
      </c>
      <c r="AK775" s="59">
        <f t="shared" ca="1" si="1705"/>
        <v>0</v>
      </c>
      <c r="AL775" s="59">
        <f t="shared" ca="1" si="1705"/>
        <v>0</v>
      </c>
      <c r="AM775" s="60">
        <f t="shared" ca="1" si="1705"/>
        <v>0</v>
      </c>
      <c r="AS775" s="99" t="str">
        <f>$E775&amp;"_"&amp;$A761&amp;"_"&amp;$B761</f>
        <v>マルチ__　</v>
      </c>
      <c r="AT775" s="99" t="str">
        <f t="shared" ref="AT775" si="1706">A765</f>
        <v/>
      </c>
      <c r="AU775" s="99" t="str">
        <f>A766</f>
        <v>-</v>
      </c>
      <c r="AW775" s="149" t="str">
        <f>E775</f>
        <v>マルチ</v>
      </c>
      <c r="AX775" s="154">
        <f t="shared" ca="1" si="1700"/>
        <v>0</v>
      </c>
      <c r="AY775" s="154">
        <f t="shared" ca="1" si="1700"/>
        <v>0</v>
      </c>
      <c r="AZ775" s="154">
        <f t="shared" ca="1" si="1700"/>
        <v>0</v>
      </c>
      <c r="BA775" s="154">
        <f t="shared" ca="1" si="1700"/>
        <v>0</v>
      </c>
      <c r="BB775" s="154">
        <f t="shared" ca="1" si="1700"/>
        <v>0</v>
      </c>
      <c r="BC775" s="154">
        <f t="shared" ca="1" si="1700"/>
        <v>0</v>
      </c>
      <c r="BD775" s="154">
        <f t="shared" ca="1" si="1700"/>
        <v>0</v>
      </c>
      <c r="BE775" s="154">
        <f t="shared" ca="1" si="1700"/>
        <v>0</v>
      </c>
      <c r="BF775" s="154">
        <f t="shared" ca="1" si="1700"/>
        <v>0</v>
      </c>
      <c r="BG775" s="154">
        <f t="shared" ca="1" si="1700"/>
        <v>0</v>
      </c>
      <c r="BH775" s="154">
        <f t="shared" ca="1" si="1701"/>
        <v>0</v>
      </c>
      <c r="BI775" s="154">
        <f t="shared" ca="1" si="1701"/>
        <v>0</v>
      </c>
      <c r="BJ775" s="154">
        <f t="shared" ca="1" si="1701"/>
        <v>0</v>
      </c>
      <c r="BK775" s="154">
        <f t="shared" ca="1" si="1701"/>
        <v>0</v>
      </c>
      <c r="BL775" s="154">
        <f t="shared" ca="1" si="1701"/>
        <v>0</v>
      </c>
      <c r="BM775" s="154">
        <f t="shared" ca="1" si="1701"/>
        <v>0</v>
      </c>
      <c r="BN775" s="154">
        <f t="shared" ca="1" si="1701"/>
        <v>0</v>
      </c>
      <c r="BO775" s="154">
        <f t="shared" ca="1" si="1701"/>
        <v>0</v>
      </c>
      <c r="BP775" s="154">
        <f t="shared" ca="1" si="1701"/>
        <v>0</v>
      </c>
      <c r="BQ775" s="154">
        <f t="shared" ca="1" si="1701"/>
        <v>0</v>
      </c>
      <c r="BR775" s="154">
        <f t="shared" ca="1" si="1702"/>
        <v>0</v>
      </c>
      <c r="BS775" s="154">
        <f t="shared" ca="1" si="1702"/>
        <v>0</v>
      </c>
      <c r="BT775" s="154">
        <f t="shared" ca="1" si="1702"/>
        <v>0</v>
      </c>
      <c r="BU775" s="154">
        <f t="shared" ca="1" si="1702"/>
        <v>0</v>
      </c>
      <c r="BV775" s="154">
        <f t="shared" ca="1" si="1702"/>
        <v>0</v>
      </c>
      <c r="BW775" s="154">
        <f t="shared" ca="1" si="1702"/>
        <v>0</v>
      </c>
      <c r="BX775" s="154">
        <f t="shared" ca="1" si="1702"/>
        <v>0</v>
      </c>
      <c r="BY775" s="154">
        <f t="shared" ca="1" si="1702"/>
        <v>0</v>
      </c>
      <c r="BZ775" s="155">
        <f t="shared" ca="1" si="1702"/>
        <v>0</v>
      </c>
      <c r="CB775" s="422"/>
      <c r="CC775" s="423"/>
      <c r="CD775" s="423"/>
      <c r="CE775" s="424"/>
      <c r="CG775" s="436">
        <v>0</v>
      </c>
      <c r="CH775" s="437">
        <v>0</v>
      </c>
      <c r="CI775" s="437">
        <v>0</v>
      </c>
      <c r="CJ775" s="438">
        <v>0</v>
      </c>
    </row>
    <row r="776" spans="1:88" x14ac:dyDescent="0.35">
      <c r="A776" s="46"/>
      <c r="B776" s="47" t="s">
        <v>2067</v>
      </c>
      <c r="C776" s="101"/>
      <c r="D776" s="128"/>
      <c r="E776" s="129"/>
      <c r="F776" s="129" t="s">
        <v>2130</v>
      </c>
      <c r="G776" s="130" t="str">
        <f>IF($B776="CKD","CKD",_xlfn.XLOOKUP($A776,AF所要量!$AF$4:$AF$1001,AF所要量!$AG$4:$AG$1001,"",,))</f>
        <v/>
      </c>
      <c r="H776" s="131"/>
      <c r="I776" s="132">
        <f>SUM(K776:N776)</f>
        <v>0</v>
      </c>
      <c r="J776" s="132">
        <f>SUM(O776:AM776)</f>
        <v>0</v>
      </c>
      <c r="K776" s="439">
        <f>CB776</f>
        <v>0</v>
      </c>
      <c r="L776" s="439">
        <f t="shared" ref="L776:L777" si="1707">CC776</f>
        <v>0</v>
      </c>
      <c r="M776" s="439">
        <f t="shared" ref="M776:M777" si="1708">CD776</f>
        <v>0</v>
      </c>
      <c r="N776" s="439">
        <f t="shared" ref="N776:N777" si="1709">CE776</f>
        <v>0</v>
      </c>
      <c r="O776" s="132">
        <f>SUMIF(AF所要量!$AK$4:$AK$1001,$AS776,AF所要量!E$4:E$1001)</f>
        <v>0</v>
      </c>
      <c r="P776" s="132">
        <f>SUMIF(AF所要量!$AK$4:$AK$1001,$AS776,AF所要量!F$4:F$1001)</f>
        <v>0</v>
      </c>
      <c r="Q776" s="132">
        <f>SUMIF(AF所要量!$AK$4:$AK$1001,$AS776,AF所要量!G$4:G$1001)</f>
        <v>0</v>
      </c>
      <c r="R776" s="132">
        <f>SUMIF(AF所要量!$AK$4:$AK$1001,$AS776,AF所要量!H$4:H$1001)</f>
        <v>0</v>
      </c>
      <c r="S776" s="132">
        <f>SUMIF(AF所要量!$AK$4:$AK$1001,$AS776,AF所要量!I$4:I$1001)</f>
        <v>0</v>
      </c>
      <c r="T776" s="132">
        <f>SUMIF(AF所要量!$AK$4:$AK$1001,$AS776,AF所要量!J$4:J$1001)</f>
        <v>0</v>
      </c>
      <c r="U776" s="132">
        <f>SUMIF(AF所要量!$AK$4:$AK$1001,$AS776,AF所要量!K$4:K$1001)</f>
        <v>0</v>
      </c>
      <c r="V776" s="132">
        <f>SUMIF(AF所要量!$AK$4:$AK$1001,$AS776,AF所要量!L$4:L$1001)</f>
        <v>0</v>
      </c>
      <c r="W776" s="132">
        <f>SUMIF(AF所要量!$AK$4:$AK$1001,$AS776,AF所要量!M$4:M$1001)</f>
        <v>0</v>
      </c>
      <c r="X776" s="132">
        <f>SUMIF(AF所要量!$AK$4:$AK$1001,$AS776,AF所要量!N$4:N$1001)</f>
        <v>0</v>
      </c>
      <c r="Y776" s="132">
        <f>SUMIF(AF所要量!$AK$4:$AK$1001,$AS776,AF所要量!O$4:O$1001)</f>
        <v>0</v>
      </c>
      <c r="Z776" s="132">
        <f>SUMIF(AF所要量!$AK$4:$AK$1001,$AS776,AF所要量!P$4:P$1001)</f>
        <v>0</v>
      </c>
      <c r="AA776" s="132">
        <f>SUMIF(AF所要量!$AK$4:$AK$1001,$AS776,AF所要量!Q$4:Q$1001)</f>
        <v>0</v>
      </c>
      <c r="AB776" s="132">
        <f>SUMIF(AF所要量!$AK$4:$AK$1001,$AS776,AF所要量!R$4:R$1001)</f>
        <v>0</v>
      </c>
      <c r="AC776" s="132">
        <f>SUMIF(AF所要量!$AK$4:$AK$1001,$AS776,AF所要量!S$4:S$1001)</f>
        <v>0</v>
      </c>
      <c r="AD776" s="132">
        <f>SUMIF(AF所要量!$AK$4:$AK$1001,$AS776,AF所要量!T$4:T$1001)</f>
        <v>0</v>
      </c>
      <c r="AE776" s="132">
        <f>SUMIF(AF所要量!$AK$4:$AK$1001,$AS776,AF所要量!U$4:U$1001)</f>
        <v>0</v>
      </c>
      <c r="AF776" s="132">
        <f>SUMIF(AF所要量!$AK$4:$AK$1001,$AS776,AF所要量!V$4:V$1001)</f>
        <v>0</v>
      </c>
      <c r="AG776" s="132">
        <f>SUMIF(AF所要量!$AK$4:$AK$1001,$AS776,AF所要量!W$4:W$1001)</f>
        <v>0</v>
      </c>
      <c r="AH776" s="132">
        <f>SUMIF(AF所要量!$AK$4:$AK$1001,$AS776,AF所要量!X$4:X$1001)</f>
        <v>0</v>
      </c>
      <c r="AI776" s="132">
        <f>SUMIF(AF所要量!$AK$4:$AK$1001,$AS776,AF所要量!Y$4:Y$1001)</f>
        <v>0</v>
      </c>
      <c r="AJ776" s="132">
        <f>SUMIF(AF所要量!$AK$4:$AK$1001,$AS776,AF所要量!Z$4:Z$1001)</f>
        <v>0</v>
      </c>
      <c r="AK776" s="132">
        <f>SUMIF(AF所要量!$AK$4:$AK$1001,$AS776,AF所要量!AA$4:AA$1001)</f>
        <v>0</v>
      </c>
      <c r="AL776" s="132">
        <f>SUMIF(AF所要量!$AK$4:$AK$1001,$AS776,AF所要量!AB$4:AB$1001)</f>
        <v>0</v>
      </c>
      <c r="AM776" s="133">
        <f>SUMIF(AF所要量!$AK$4:$AK$1001,$AS776,AF所要量!AC$4:AC$1001)</f>
        <v>0</v>
      </c>
      <c r="AS776" s="2" t="str">
        <f>$A776&amp;"_"&amp;$B776</f>
        <v>_　</v>
      </c>
      <c r="AT776" s="96"/>
      <c r="AU776" s="63"/>
      <c r="AW776" s="142"/>
      <c r="AX776" s="143"/>
      <c r="AY776" s="143"/>
      <c r="AZ776" s="143"/>
      <c r="BA776" s="143"/>
      <c r="BB776" s="143"/>
      <c r="BC776" s="143"/>
      <c r="BD776" s="143"/>
      <c r="BE776" s="143"/>
      <c r="BF776" s="143"/>
      <c r="BG776" s="143"/>
      <c r="BH776" s="143"/>
      <c r="BI776" s="143"/>
      <c r="BJ776" s="143"/>
      <c r="BK776" s="143"/>
      <c r="BL776" s="143"/>
      <c r="BM776" s="143"/>
      <c r="BN776" s="143"/>
      <c r="BO776" s="143"/>
      <c r="BP776" s="143"/>
      <c r="BQ776" s="143"/>
      <c r="BR776" s="143"/>
      <c r="BS776" s="143"/>
      <c r="BT776" s="143"/>
      <c r="BU776" s="143"/>
      <c r="BV776" s="143"/>
      <c r="BW776" s="143"/>
      <c r="BX776" s="143"/>
      <c r="BY776" s="143"/>
      <c r="BZ776" s="144"/>
      <c r="CB776" s="425">
        <f t="shared" ref="CB776:CB777" si="1710">CG776</f>
        <v>0</v>
      </c>
      <c r="CC776" s="271">
        <f t="shared" ref="CC776:CC777" si="1711">CH776</f>
        <v>0</v>
      </c>
      <c r="CD776" s="271">
        <f t="shared" ref="CD776:CD777" si="1712">CI776</f>
        <v>0</v>
      </c>
      <c r="CE776" s="272">
        <f t="shared" ref="CE776:CE777" si="1713">CJ776</f>
        <v>0</v>
      </c>
      <c r="CG776" s="418">
        <v>0</v>
      </c>
      <c r="CH776" s="416">
        <v>0</v>
      </c>
      <c r="CI776" s="416">
        <v>0</v>
      </c>
      <c r="CJ776" s="419">
        <v>0</v>
      </c>
    </row>
    <row r="777" spans="1:88" x14ac:dyDescent="0.35">
      <c r="A777" s="119"/>
      <c r="B777" s="6"/>
      <c r="C777" s="120"/>
      <c r="D777" s="134"/>
      <c r="E777" s="135"/>
      <c r="F777" s="135"/>
      <c r="G777" s="136" t="str">
        <f>IF(B776="CKD","","SP")</f>
        <v>SP</v>
      </c>
      <c r="H777" s="137"/>
      <c r="I777" s="138">
        <f>SUM(K777:N777)</f>
        <v>0</v>
      </c>
      <c r="J777" s="138">
        <f>SUM(O777:AM777)</f>
        <v>0</v>
      </c>
      <c r="K777" s="440">
        <f t="shared" ref="K777" si="1714">CB777</f>
        <v>0</v>
      </c>
      <c r="L777" s="440">
        <f t="shared" si="1707"/>
        <v>0</v>
      </c>
      <c r="M777" s="440">
        <f t="shared" si="1708"/>
        <v>0</v>
      </c>
      <c r="N777" s="440">
        <f t="shared" si="1709"/>
        <v>0</v>
      </c>
      <c r="O777" s="138">
        <f>SUMIF(SP所要量!$AU$4:$AU$1001,$AS777,SP所要量!O$4:O$1001)</f>
        <v>0</v>
      </c>
      <c r="P777" s="138">
        <f>SUMIF(SP所要量!$AU$4:$AU$1001,$AS777,SP所要量!P$4:P$1001)</f>
        <v>0</v>
      </c>
      <c r="Q777" s="138">
        <f>SUMIF(SP所要量!$AU$4:$AU$1001,$AS777,SP所要量!Q$4:Q$1001)</f>
        <v>0</v>
      </c>
      <c r="R777" s="138">
        <f>SUMIF(SP所要量!$AU$4:$AU$1001,$AS777,SP所要量!R$4:R$1001)</f>
        <v>0</v>
      </c>
      <c r="S777" s="138">
        <f>SUMIF(SP所要量!$AU$4:$AU$1001,$AS777,SP所要量!S$4:S$1001)</f>
        <v>0</v>
      </c>
      <c r="T777" s="138">
        <f>SUMIF(SP所要量!$AU$4:$AU$1001,$AS777,SP所要量!T$4:T$1001)</f>
        <v>0</v>
      </c>
      <c r="U777" s="138">
        <f>SUMIF(SP所要量!$AU$4:$AU$1001,$AS777,SP所要量!U$4:U$1001)</f>
        <v>0</v>
      </c>
      <c r="V777" s="138">
        <f>SUMIF(SP所要量!$AU$4:$AU$1001,$AS777,SP所要量!V$4:V$1001)</f>
        <v>0</v>
      </c>
      <c r="W777" s="138">
        <f>SUMIF(SP所要量!$AU$4:$AU$1001,$AS777,SP所要量!W$4:W$1001)</f>
        <v>0</v>
      </c>
      <c r="X777" s="138">
        <f>SUMIF(SP所要量!$AU$4:$AU$1001,$AS777,SP所要量!X$4:X$1001)</f>
        <v>0</v>
      </c>
      <c r="Y777" s="138">
        <f>SUMIF(SP所要量!$AU$4:$AU$1001,$AS777,SP所要量!Y$4:Y$1001)</f>
        <v>0</v>
      </c>
      <c r="Z777" s="138">
        <f>SUMIF(SP所要量!$AU$4:$AU$1001,$AS777,SP所要量!Z$4:Z$1001)</f>
        <v>0</v>
      </c>
      <c r="AA777" s="138">
        <f>SUMIF(SP所要量!$AU$4:$AU$1001,$AS777,SP所要量!AA$4:AA$1001)</f>
        <v>0</v>
      </c>
      <c r="AB777" s="138">
        <f>SUMIF(SP所要量!$AU$4:$AU$1001,$AS777,SP所要量!AB$4:AB$1001)</f>
        <v>0</v>
      </c>
      <c r="AC777" s="138">
        <f>SUMIF(SP所要量!$AU$4:$AU$1001,$AS777,SP所要量!AC$4:AC$1001)</f>
        <v>0</v>
      </c>
      <c r="AD777" s="138">
        <f>SUMIF(SP所要量!$AU$4:$AU$1001,$AS777,SP所要量!AD$4:AD$1001)</f>
        <v>0</v>
      </c>
      <c r="AE777" s="138">
        <f>SUMIF(SP所要量!$AU$4:$AU$1001,$AS777,SP所要量!AE$4:AE$1001)</f>
        <v>0</v>
      </c>
      <c r="AF777" s="138">
        <f>SUMIF(SP所要量!$AU$4:$AU$1001,$AS777,SP所要量!AF$4:AF$1001)</f>
        <v>0</v>
      </c>
      <c r="AG777" s="138">
        <f>SUMIF(SP所要量!$AU$4:$AU$1001,$AS777,SP所要量!AG$4:AG$1001)</f>
        <v>0</v>
      </c>
      <c r="AH777" s="138">
        <f>SUMIF(SP所要量!$AU$4:$AU$1001,$AS777,SP所要量!AH$4:AH$1001)</f>
        <v>0</v>
      </c>
      <c r="AI777" s="138">
        <f>SUMIF(SP所要量!$AU$4:$AU$1001,$AS777,SP所要量!AI$4:AI$1001)</f>
        <v>0</v>
      </c>
      <c r="AJ777" s="138">
        <f>SUMIF(SP所要量!$AU$4:$AU$1001,$AS777,SP所要量!AJ$4:AJ$1001)</f>
        <v>0</v>
      </c>
      <c r="AK777" s="138">
        <f>SUMIF(SP所要量!$AU$4:$AU$1001,$AS777,SP所要量!AK$4:AK$1001)</f>
        <v>0</v>
      </c>
      <c r="AL777" s="138">
        <f>SUMIF(SP所要量!$AU$4:$AU$1001,$AS777,SP所要量!AL$4:AL$1001)</f>
        <v>0</v>
      </c>
      <c r="AM777" s="139">
        <f>SUMIF(SP所要量!$AU$4:$AU$1001,$AS777,SP所要量!AM$4:AM$1001)</f>
        <v>0</v>
      </c>
      <c r="AS777" s="2" t="str">
        <f>IF($B776="CKD",0,$A776&amp;"_"&amp;"SP")</f>
        <v>_SP</v>
      </c>
      <c r="AT777" s="38"/>
      <c r="AU777" s="62"/>
      <c r="AW777" s="145"/>
      <c r="AX777" s="38"/>
      <c r="AY777" s="38"/>
      <c r="AZ777" s="38"/>
      <c r="BA777" s="38"/>
      <c r="BB777" s="38"/>
      <c r="BC777" s="38"/>
      <c r="BD777" s="38"/>
      <c r="BE777" s="38"/>
      <c r="BF777" s="38"/>
      <c r="BG777" s="38"/>
      <c r="BH777" s="38"/>
      <c r="BI777" s="38"/>
      <c r="BJ777" s="38"/>
      <c r="BK777" s="38"/>
      <c r="BL777" s="38"/>
      <c r="BM777" s="38"/>
      <c r="BN777" s="38"/>
      <c r="BO777" s="38"/>
      <c r="BP777" s="38"/>
      <c r="BQ777" s="38"/>
      <c r="BR777" s="38"/>
      <c r="BS777" s="38"/>
      <c r="BT777" s="38"/>
      <c r="BU777" s="38"/>
      <c r="BV777" s="38"/>
      <c r="BW777" s="38"/>
      <c r="BX777" s="38"/>
      <c r="BY777" s="38"/>
      <c r="BZ777" s="146"/>
      <c r="CB777" s="426">
        <f t="shared" si="1710"/>
        <v>0</v>
      </c>
      <c r="CC777" s="273">
        <f t="shared" si="1711"/>
        <v>0</v>
      </c>
      <c r="CD777" s="273">
        <f t="shared" si="1712"/>
        <v>0</v>
      </c>
      <c r="CE777" s="274">
        <f t="shared" si="1713"/>
        <v>0</v>
      </c>
      <c r="CG777" s="420">
        <v>0</v>
      </c>
      <c r="CH777" s="417">
        <v>0</v>
      </c>
      <c r="CI777" s="417">
        <v>0</v>
      </c>
      <c r="CJ777" s="421">
        <v>0</v>
      </c>
    </row>
    <row r="778" spans="1:88" x14ac:dyDescent="0.35">
      <c r="A778" s="119"/>
      <c r="B778" s="6"/>
      <c r="C778" s="120"/>
      <c r="D778" s="121"/>
      <c r="E778" s="115"/>
      <c r="F778" s="115"/>
      <c r="G778" s="116" t="s">
        <v>2131</v>
      </c>
      <c r="H778" s="117"/>
      <c r="I778" s="113">
        <f>SUM(K778:N778)</f>
        <v>0</v>
      </c>
      <c r="J778" s="126">
        <f>SUM(O778:AM778)</f>
        <v>0</v>
      </c>
      <c r="K778" s="113">
        <f>SUM(K776:K777)</f>
        <v>0</v>
      </c>
      <c r="L778" s="113">
        <f t="shared" ref="L778:AM778" si="1715">SUM(L776:L777)</f>
        <v>0</v>
      </c>
      <c r="M778" s="113">
        <f t="shared" si="1715"/>
        <v>0</v>
      </c>
      <c r="N778" s="113">
        <f t="shared" si="1715"/>
        <v>0</v>
      </c>
      <c r="O778" s="122">
        <f t="shared" si="1715"/>
        <v>0</v>
      </c>
      <c r="P778" s="113">
        <f t="shared" si="1715"/>
        <v>0</v>
      </c>
      <c r="Q778" s="113">
        <f t="shared" si="1715"/>
        <v>0</v>
      </c>
      <c r="R778" s="113">
        <f t="shared" si="1715"/>
        <v>0</v>
      </c>
      <c r="S778" s="113">
        <f t="shared" si="1715"/>
        <v>0</v>
      </c>
      <c r="T778" s="113">
        <f t="shared" si="1715"/>
        <v>0</v>
      </c>
      <c r="U778" s="113">
        <f t="shared" si="1715"/>
        <v>0</v>
      </c>
      <c r="V778" s="113">
        <f t="shared" si="1715"/>
        <v>0</v>
      </c>
      <c r="W778" s="113">
        <f t="shared" si="1715"/>
        <v>0</v>
      </c>
      <c r="X778" s="113">
        <f t="shared" si="1715"/>
        <v>0</v>
      </c>
      <c r="Y778" s="113">
        <f t="shared" si="1715"/>
        <v>0</v>
      </c>
      <c r="Z778" s="113">
        <f t="shared" si="1715"/>
        <v>0</v>
      </c>
      <c r="AA778" s="113">
        <f t="shared" si="1715"/>
        <v>0</v>
      </c>
      <c r="AB778" s="113">
        <f t="shared" si="1715"/>
        <v>0</v>
      </c>
      <c r="AC778" s="113">
        <f t="shared" si="1715"/>
        <v>0</v>
      </c>
      <c r="AD778" s="113">
        <f t="shared" si="1715"/>
        <v>0</v>
      </c>
      <c r="AE778" s="113">
        <f t="shared" si="1715"/>
        <v>0</v>
      </c>
      <c r="AF778" s="113">
        <f t="shared" si="1715"/>
        <v>0</v>
      </c>
      <c r="AG778" s="113">
        <f t="shared" si="1715"/>
        <v>0</v>
      </c>
      <c r="AH778" s="113">
        <f t="shared" si="1715"/>
        <v>0</v>
      </c>
      <c r="AI778" s="113">
        <f t="shared" si="1715"/>
        <v>0</v>
      </c>
      <c r="AJ778" s="113">
        <f t="shared" si="1715"/>
        <v>0</v>
      </c>
      <c r="AK778" s="113">
        <f t="shared" si="1715"/>
        <v>0</v>
      </c>
      <c r="AL778" s="113">
        <f t="shared" si="1715"/>
        <v>0</v>
      </c>
      <c r="AM778" s="118">
        <f t="shared" si="1715"/>
        <v>0</v>
      </c>
      <c r="AS778" s="61"/>
      <c r="AT778" s="38"/>
      <c r="AU778" s="62"/>
      <c r="AW778" s="145"/>
      <c r="AX778" s="38"/>
      <c r="AY778" s="38"/>
      <c r="AZ778" s="38"/>
      <c r="BA778" s="38"/>
      <c r="BB778" s="38"/>
      <c r="BC778" s="38"/>
      <c r="BD778" s="38"/>
      <c r="BE778" s="38"/>
      <c r="BF778" s="38"/>
      <c r="BG778" s="38"/>
      <c r="BH778" s="38"/>
      <c r="BI778" s="38"/>
      <c r="BJ778" s="38"/>
      <c r="BK778" s="38"/>
      <c r="BL778" s="38"/>
      <c r="BM778" s="38"/>
      <c r="BN778" s="38"/>
      <c r="BO778" s="38"/>
      <c r="BP778" s="38"/>
      <c r="BQ778" s="38"/>
      <c r="BR778" s="38"/>
      <c r="BS778" s="38"/>
      <c r="BT778" s="38"/>
      <c r="BU778" s="38"/>
      <c r="BV778" s="38"/>
      <c r="BW778" s="38"/>
      <c r="BX778" s="38"/>
      <c r="BY778" s="38"/>
      <c r="BZ778" s="146"/>
      <c r="CB778" s="145"/>
      <c r="CC778" s="38"/>
      <c r="CD778" s="38"/>
      <c r="CE778" s="146"/>
      <c r="CG778" s="433">
        <v>0</v>
      </c>
      <c r="CH778" s="434">
        <v>0</v>
      </c>
      <c r="CI778" s="434">
        <v>0</v>
      </c>
      <c r="CJ778" s="435">
        <v>0</v>
      </c>
    </row>
    <row r="779" spans="1:88" x14ac:dyDescent="0.35">
      <c r="A779" s="48" t="s">
        <v>2088</v>
      </c>
      <c r="B779" s="6"/>
      <c r="C779" s="6"/>
      <c r="D779" s="22" t="s">
        <v>2058</v>
      </c>
      <c r="E779" s="304" t="s">
        <v>20</v>
      </c>
      <c r="F779" s="42"/>
      <c r="G779" s="25"/>
      <c r="H779" s="21"/>
      <c r="I779" s="26"/>
      <c r="J779" s="24">
        <f t="shared" ref="J779:J781" ca="1" si="1716">SUM(K779:AM779)</f>
        <v>0</v>
      </c>
      <c r="K779" s="24">
        <f ca="1">IF(AND($H779="優先L",$I779&gt;0),OFFSET(K778,0,$I779),0)</f>
        <v>0</v>
      </c>
      <c r="L779" s="24">
        <f t="shared" ref="L779:AM779" ca="1" si="1717">IF(AND($H779="優先L",$I779&gt;0),OFFSET(L778,0,$I779),0)</f>
        <v>0</v>
      </c>
      <c r="M779" s="24">
        <f t="shared" ca="1" si="1717"/>
        <v>0</v>
      </c>
      <c r="N779" s="24">
        <f t="shared" ca="1" si="1717"/>
        <v>0</v>
      </c>
      <c r="O779" s="24">
        <f t="shared" ca="1" si="1717"/>
        <v>0</v>
      </c>
      <c r="P779" s="24">
        <f t="shared" ca="1" si="1717"/>
        <v>0</v>
      </c>
      <c r="Q779" s="24">
        <f t="shared" ca="1" si="1717"/>
        <v>0</v>
      </c>
      <c r="R779" s="24">
        <f t="shared" ca="1" si="1717"/>
        <v>0</v>
      </c>
      <c r="S779" s="24">
        <f t="shared" ca="1" si="1717"/>
        <v>0</v>
      </c>
      <c r="T779" s="24">
        <f t="shared" ca="1" si="1717"/>
        <v>0</v>
      </c>
      <c r="U779" s="24">
        <f t="shared" ca="1" si="1717"/>
        <v>0</v>
      </c>
      <c r="V779" s="24">
        <f t="shared" ca="1" si="1717"/>
        <v>0</v>
      </c>
      <c r="W779" s="24">
        <f t="shared" ca="1" si="1717"/>
        <v>0</v>
      </c>
      <c r="X779" s="24">
        <f t="shared" ca="1" si="1717"/>
        <v>0</v>
      </c>
      <c r="Y779" s="24">
        <f t="shared" ca="1" si="1717"/>
        <v>0</v>
      </c>
      <c r="Z779" s="24">
        <f t="shared" ca="1" si="1717"/>
        <v>0</v>
      </c>
      <c r="AA779" s="24">
        <f t="shared" ca="1" si="1717"/>
        <v>0</v>
      </c>
      <c r="AB779" s="24">
        <f t="shared" ca="1" si="1717"/>
        <v>0</v>
      </c>
      <c r="AC779" s="24">
        <f t="shared" ca="1" si="1717"/>
        <v>0</v>
      </c>
      <c r="AD779" s="24">
        <f t="shared" ca="1" si="1717"/>
        <v>0</v>
      </c>
      <c r="AE779" s="24">
        <f t="shared" ca="1" si="1717"/>
        <v>0</v>
      </c>
      <c r="AF779" s="24">
        <f t="shared" ca="1" si="1717"/>
        <v>0</v>
      </c>
      <c r="AG779" s="24">
        <f t="shared" ca="1" si="1717"/>
        <v>0</v>
      </c>
      <c r="AH779" s="24">
        <f t="shared" ca="1" si="1717"/>
        <v>0</v>
      </c>
      <c r="AI779" s="24">
        <f t="shared" ca="1" si="1717"/>
        <v>0</v>
      </c>
      <c r="AJ779" s="24">
        <f t="shared" ca="1" si="1717"/>
        <v>0</v>
      </c>
      <c r="AK779" s="24">
        <f t="shared" ca="1" si="1717"/>
        <v>0</v>
      </c>
      <c r="AL779" s="24">
        <f t="shared" ca="1" si="1717"/>
        <v>0</v>
      </c>
      <c r="AM779" s="49">
        <f t="shared" ca="1" si="1717"/>
        <v>0</v>
      </c>
      <c r="AS779" s="61"/>
      <c r="AT779" s="5" t="str">
        <f t="shared" ref="AT779" si="1718">IF(G779&gt;0,E779,"")</f>
        <v/>
      </c>
      <c r="AU779" s="62"/>
      <c r="AW779" s="145"/>
      <c r="AX779" s="38"/>
      <c r="AY779" s="38"/>
      <c r="AZ779" s="38"/>
      <c r="BA779" s="38"/>
      <c r="BB779" s="38"/>
      <c r="BC779" s="38"/>
      <c r="BD779" s="38"/>
      <c r="BE779" s="38"/>
      <c r="BF779" s="38"/>
      <c r="BG779" s="38"/>
      <c r="BH779" s="38"/>
      <c r="BI779" s="38"/>
      <c r="BJ779" s="38"/>
      <c r="BK779" s="38"/>
      <c r="BL779" s="38"/>
      <c r="BM779" s="38"/>
      <c r="BN779" s="38"/>
      <c r="BO779" s="38"/>
      <c r="BP779" s="38"/>
      <c r="BQ779" s="38"/>
      <c r="BR779" s="38"/>
      <c r="BS779" s="38"/>
      <c r="BT779" s="38"/>
      <c r="BU779" s="38"/>
      <c r="BV779" s="38"/>
      <c r="BW779" s="38"/>
      <c r="BX779" s="38"/>
      <c r="BY779" s="38"/>
      <c r="BZ779" s="146"/>
      <c r="CB779" s="145"/>
      <c r="CC779" s="38"/>
      <c r="CD779" s="38"/>
      <c r="CE779" s="146"/>
      <c r="CG779" s="433">
        <v>0</v>
      </c>
      <c r="CH779" s="434">
        <v>0</v>
      </c>
      <c r="CI779" s="434">
        <v>0</v>
      </c>
      <c r="CJ779" s="435">
        <v>0</v>
      </c>
    </row>
    <row r="780" spans="1:88" x14ac:dyDescent="0.35">
      <c r="A780" s="50" t="str">
        <f>MID(A776,1,5)</f>
        <v/>
      </c>
      <c r="B780" s="6"/>
      <c r="C780" s="6"/>
      <c r="D780" s="6"/>
      <c r="E780" s="304" t="s">
        <v>78</v>
      </c>
      <c r="F780" s="42"/>
      <c r="G780" s="25"/>
      <c r="H780" s="21"/>
      <c r="I780" s="26"/>
      <c r="J780" s="24">
        <f t="shared" ca="1" si="1716"/>
        <v>0</v>
      </c>
      <c r="K780" s="24">
        <f ca="1">IF(AND($H780="優先L",$I780&gt;0),OFFSET(K778,0,$I780),0)</f>
        <v>0</v>
      </c>
      <c r="L780" s="24">
        <f t="shared" ref="L780:AM780" ca="1" si="1719">IF(AND($H780="優先L",$I780&gt;0),OFFSET(L778,0,$I780),0)</f>
        <v>0</v>
      </c>
      <c r="M780" s="24">
        <f t="shared" ca="1" si="1719"/>
        <v>0</v>
      </c>
      <c r="N780" s="24">
        <f t="shared" ca="1" si="1719"/>
        <v>0</v>
      </c>
      <c r="O780" s="24">
        <f t="shared" ca="1" si="1719"/>
        <v>0</v>
      </c>
      <c r="P780" s="24">
        <f t="shared" ca="1" si="1719"/>
        <v>0</v>
      </c>
      <c r="Q780" s="24">
        <f t="shared" ca="1" si="1719"/>
        <v>0</v>
      </c>
      <c r="R780" s="24">
        <f t="shared" ca="1" si="1719"/>
        <v>0</v>
      </c>
      <c r="S780" s="24">
        <f t="shared" ca="1" si="1719"/>
        <v>0</v>
      </c>
      <c r="T780" s="24">
        <f t="shared" ca="1" si="1719"/>
        <v>0</v>
      </c>
      <c r="U780" s="24">
        <f t="shared" ca="1" si="1719"/>
        <v>0</v>
      </c>
      <c r="V780" s="24">
        <f t="shared" ca="1" si="1719"/>
        <v>0</v>
      </c>
      <c r="W780" s="24">
        <f t="shared" ca="1" si="1719"/>
        <v>0</v>
      </c>
      <c r="X780" s="24">
        <f t="shared" ca="1" si="1719"/>
        <v>0</v>
      </c>
      <c r="Y780" s="24">
        <f t="shared" ca="1" si="1719"/>
        <v>0</v>
      </c>
      <c r="Z780" s="24">
        <f t="shared" ca="1" si="1719"/>
        <v>0</v>
      </c>
      <c r="AA780" s="24">
        <f t="shared" ca="1" si="1719"/>
        <v>0</v>
      </c>
      <c r="AB780" s="24">
        <f t="shared" ca="1" si="1719"/>
        <v>0</v>
      </c>
      <c r="AC780" s="24">
        <f t="shared" ca="1" si="1719"/>
        <v>0</v>
      </c>
      <c r="AD780" s="24">
        <f t="shared" ca="1" si="1719"/>
        <v>0</v>
      </c>
      <c r="AE780" s="24">
        <f t="shared" ca="1" si="1719"/>
        <v>0</v>
      </c>
      <c r="AF780" s="24">
        <f t="shared" ca="1" si="1719"/>
        <v>0</v>
      </c>
      <c r="AG780" s="24">
        <f t="shared" ca="1" si="1719"/>
        <v>0</v>
      </c>
      <c r="AH780" s="24">
        <f t="shared" ca="1" si="1719"/>
        <v>0</v>
      </c>
      <c r="AI780" s="24">
        <f t="shared" ca="1" si="1719"/>
        <v>0</v>
      </c>
      <c r="AJ780" s="24">
        <f t="shared" ca="1" si="1719"/>
        <v>0</v>
      </c>
      <c r="AK780" s="24">
        <f t="shared" ca="1" si="1719"/>
        <v>0</v>
      </c>
      <c r="AL780" s="24">
        <f t="shared" ca="1" si="1719"/>
        <v>0</v>
      </c>
      <c r="AM780" s="49">
        <f t="shared" ca="1" si="1719"/>
        <v>0</v>
      </c>
      <c r="AS780" s="61"/>
      <c r="AT780" s="6" t="str">
        <f t="shared" si="1586"/>
        <v/>
      </c>
      <c r="AU780" s="62"/>
      <c r="AW780" s="145"/>
      <c r="AX780" s="38"/>
      <c r="AY780" s="38"/>
      <c r="AZ780" s="38"/>
      <c r="BA780" s="38"/>
      <c r="BB780" s="38"/>
      <c r="BC780" s="38"/>
      <c r="BD780" s="38"/>
      <c r="BE780" s="38"/>
      <c r="BF780" s="38"/>
      <c r="BG780" s="38"/>
      <c r="BH780" s="38"/>
      <c r="BI780" s="38"/>
      <c r="BJ780" s="38"/>
      <c r="BK780" s="38"/>
      <c r="BL780" s="38"/>
      <c r="BM780" s="38"/>
      <c r="BN780" s="38"/>
      <c r="BO780" s="38"/>
      <c r="BP780" s="38"/>
      <c r="BQ780" s="38"/>
      <c r="BR780" s="38"/>
      <c r="BS780" s="38"/>
      <c r="BT780" s="38"/>
      <c r="BU780" s="38"/>
      <c r="BV780" s="38"/>
      <c r="BW780" s="38"/>
      <c r="BX780" s="38"/>
      <c r="BY780" s="38"/>
      <c r="BZ780" s="146"/>
      <c r="CB780" s="145"/>
      <c r="CC780" s="38"/>
      <c r="CD780" s="38"/>
      <c r="CE780" s="146"/>
      <c r="CG780" s="433">
        <v>0</v>
      </c>
      <c r="CH780" s="434">
        <v>0</v>
      </c>
      <c r="CI780" s="434">
        <v>0</v>
      </c>
      <c r="CJ780" s="435">
        <v>0</v>
      </c>
    </row>
    <row r="781" spans="1:88" x14ac:dyDescent="0.35">
      <c r="A781" s="50" t="str">
        <f>MID(A776,6,3)&amp;"-"&amp;MID(A776,10,4)</f>
        <v>-</v>
      </c>
      <c r="B781" s="6"/>
      <c r="C781" s="6"/>
      <c r="D781" s="7"/>
      <c r="E781" s="304" t="s">
        <v>79</v>
      </c>
      <c r="F781" s="42"/>
      <c r="G781" s="25"/>
      <c r="H781" s="21"/>
      <c r="I781" s="26"/>
      <c r="J781" s="24">
        <f t="shared" ca="1" si="1716"/>
        <v>0</v>
      </c>
      <c r="K781" s="24">
        <f ca="1">IF(AND($H781="優先L",$I781&gt;0),OFFSET(K778,0,$I781),0)</f>
        <v>0</v>
      </c>
      <c r="L781" s="24">
        <f t="shared" ref="L781:AM781" ca="1" si="1720">IF(AND($H781="優先L",$I781&gt;0),OFFSET(L778,0,$I781),0)</f>
        <v>0</v>
      </c>
      <c r="M781" s="24">
        <f t="shared" ca="1" si="1720"/>
        <v>0</v>
      </c>
      <c r="N781" s="24">
        <f t="shared" ca="1" si="1720"/>
        <v>0</v>
      </c>
      <c r="O781" s="24">
        <f t="shared" ca="1" si="1720"/>
        <v>0</v>
      </c>
      <c r="P781" s="24">
        <f t="shared" ca="1" si="1720"/>
        <v>0</v>
      </c>
      <c r="Q781" s="24">
        <f t="shared" ca="1" si="1720"/>
        <v>0</v>
      </c>
      <c r="R781" s="24">
        <f t="shared" ca="1" si="1720"/>
        <v>0</v>
      </c>
      <c r="S781" s="24">
        <f t="shared" ca="1" si="1720"/>
        <v>0</v>
      </c>
      <c r="T781" s="24">
        <f t="shared" ca="1" si="1720"/>
        <v>0</v>
      </c>
      <c r="U781" s="24">
        <f t="shared" ca="1" si="1720"/>
        <v>0</v>
      </c>
      <c r="V781" s="24">
        <f t="shared" ca="1" si="1720"/>
        <v>0</v>
      </c>
      <c r="W781" s="24">
        <f t="shared" ca="1" si="1720"/>
        <v>0</v>
      </c>
      <c r="X781" s="24">
        <f t="shared" ca="1" si="1720"/>
        <v>0</v>
      </c>
      <c r="Y781" s="24">
        <f t="shared" ca="1" si="1720"/>
        <v>0</v>
      </c>
      <c r="Z781" s="24">
        <f t="shared" ca="1" si="1720"/>
        <v>0</v>
      </c>
      <c r="AA781" s="24">
        <f t="shared" ca="1" si="1720"/>
        <v>0</v>
      </c>
      <c r="AB781" s="24">
        <f t="shared" ca="1" si="1720"/>
        <v>0</v>
      </c>
      <c r="AC781" s="24">
        <f t="shared" ca="1" si="1720"/>
        <v>0</v>
      </c>
      <c r="AD781" s="24">
        <f t="shared" ca="1" si="1720"/>
        <v>0</v>
      </c>
      <c r="AE781" s="24">
        <f t="shared" ca="1" si="1720"/>
        <v>0</v>
      </c>
      <c r="AF781" s="24">
        <f t="shared" ca="1" si="1720"/>
        <v>0</v>
      </c>
      <c r="AG781" s="24">
        <f t="shared" ca="1" si="1720"/>
        <v>0</v>
      </c>
      <c r="AH781" s="24">
        <f t="shared" ca="1" si="1720"/>
        <v>0</v>
      </c>
      <c r="AI781" s="24">
        <f t="shared" ca="1" si="1720"/>
        <v>0</v>
      </c>
      <c r="AJ781" s="24">
        <f t="shared" ca="1" si="1720"/>
        <v>0</v>
      </c>
      <c r="AK781" s="24">
        <f t="shared" ca="1" si="1720"/>
        <v>0</v>
      </c>
      <c r="AL781" s="24">
        <f t="shared" ca="1" si="1720"/>
        <v>0</v>
      </c>
      <c r="AM781" s="49">
        <f t="shared" ca="1" si="1720"/>
        <v>0</v>
      </c>
      <c r="AS781" s="61"/>
      <c r="AT781" s="7" t="str">
        <f t="shared" si="1586"/>
        <v/>
      </c>
      <c r="AU781" s="62"/>
      <c r="AW781" s="145"/>
      <c r="AX781" s="38"/>
      <c r="AY781" s="38"/>
      <c r="AZ781" s="38"/>
      <c r="BA781" s="38"/>
      <c r="BB781" s="38"/>
      <c r="BC781" s="38"/>
      <c r="BD781" s="38"/>
      <c r="BE781" s="38"/>
      <c r="BF781" s="38"/>
      <c r="BG781" s="38"/>
      <c r="BH781" s="38"/>
      <c r="BI781" s="38"/>
      <c r="BJ781" s="38"/>
      <c r="BK781" s="38"/>
      <c r="BL781" s="38"/>
      <c r="BM781" s="38"/>
      <c r="BN781" s="38"/>
      <c r="BO781" s="38"/>
      <c r="BP781" s="38"/>
      <c r="BQ781" s="38"/>
      <c r="BR781" s="38"/>
      <c r="BS781" s="38"/>
      <c r="BT781" s="38"/>
      <c r="BU781" s="38"/>
      <c r="BV781" s="38"/>
      <c r="BW781" s="38"/>
      <c r="BX781" s="38"/>
      <c r="BY781" s="38"/>
      <c r="BZ781" s="146"/>
      <c r="CB781" s="145"/>
      <c r="CC781" s="38"/>
      <c r="CD781" s="38"/>
      <c r="CE781" s="146"/>
      <c r="CG781" s="433">
        <v>0</v>
      </c>
      <c r="CH781" s="434">
        <v>0</v>
      </c>
      <c r="CI781" s="434">
        <v>0</v>
      </c>
      <c r="CJ781" s="435">
        <v>0</v>
      </c>
    </row>
    <row r="782" spans="1:88" x14ac:dyDescent="0.35">
      <c r="A782" s="48"/>
      <c r="B782" s="6"/>
      <c r="C782" s="6"/>
      <c r="D782" s="22" t="s">
        <v>2132</v>
      </c>
      <c r="E782" s="2" t="str">
        <f>E779</f>
        <v>MC</v>
      </c>
      <c r="F782" s="5"/>
      <c r="G782" s="5"/>
      <c r="H782" s="27"/>
      <c r="I782" s="5"/>
      <c r="J782" s="550">
        <f>SUM(K782:AM784)</f>
        <v>0</v>
      </c>
      <c r="K782" s="29"/>
      <c r="L782" s="29"/>
      <c r="M782" s="29"/>
      <c r="N782" s="29"/>
      <c r="O782" s="29"/>
      <c r="P782" s="29"/>
      <c r="Q782" s="29"/>
      <c r="R782" s="29"/>
      <c r="S782" s="29"/>
      <c r="T782" s="29"/>
      <c r="U782" s="29"/>
      <c r="V782" s="29"/>
      <c r="W782" s="29"/>
      <c r="X782" s="29"/>
      <c r="Y782" s="29"/>
      <c r="Z782" s="29"/>
      <c r="AA782" s="29"/>
      <c r="AB782" s="29"/>
      <c r="AC782" s="29"/>
      <c r="AD782" s="29"/>
      <c r="AE782" s="29"/>
      <c r="AF782" s="29"/>
      <c r="AG782" s="29"/>
      <c r="AH782" s="29"/>
      <c r="AI782" s="29"/>
      <c r="AJ782" s="29"/>
      <c r="AK782" s="29"/>
      <c r="AL782" s="29"/>
      <c r="AM782" s="51"/>
      <c r="AS782" s="61"/>
      <c r="AT782" s="38"/>
      <c r="AU782" s="62"/>
      <c r="AW782" s="145"/>
      <c r="AX782" s="38"/>
      <c r="AY782" s="38"/>
      <c r="AZ782" s="38"/>
      <c r="BA782" s="38"/>
      <c r="BB782" s="38"/>
      <c r="BC782" s="38"/>
      <c r="BD782" s="38"/>
      <c r="BE782" s="38"/>
      <c r="BF782" s="38"/>
      <c r="BG782" s="38"/>
      <c r="BH782" s="38"/>
      <c r="BI782" s="38"/>
      <c r="BJ782" s="38"/>
      <c r="BK782" s="38"/>
      <c r="BL782" s="38"/>
      <c r="BM782" s="38"/>
      <c r="BN782" s="38"/>
      <c r="BO782" s="38"/>
      <c r="BP782" s="38"/>
      <c r="BQ782" s="38"/>
      <c r="BR782" s="38"/>
      <c r="BS782" s="38"/>
      <c r="BT782" s="38"/>
      <c r="BU782" s="38"/>
      <c r="BV782" s="38"/>
      <c r="BW782" s="38"/>
      <c r="BX782" s="38"/>
      <c r="BY782" s="38"/>
      <c r="BZ782" s="146"/>
      <c r="CB782" s="145"/>
      <c r="CC782" s="38"/>
      <c r="CD782" s="38"/>
      <c r="CE782" s="146"/>
      <c r="CG782" s="430"/>
      <c r="CH782" s="9"/>
      <c r="CI782" s="9"/>
      <c r="CJ782" s="431"/>
    </row>
    <row r="783" spans="1:88" x14ac:dyDescent="0.35">
      <c r="A783" s="48"/>
      <c r="B783" s="7"/>
      <c r="C783" s="7"/>
      <c r="D783" s="444" t="s">
        <v>2376</v>
      </c>
      <c r="E783" s="2" t="str">
        <f>E780</f>
        <v>溶接1</v>
      </c>
      <c r="F783" s="6"/>
      <c r="G783" s="6"/>
      <c r="H783" s="27"/>
      <c r="I783" s="6"/>
      <c r="J783" s="551"/>
      <c r="K783" s="30"/>
      <c r="L783" s="30"/>
      <c r="M783" s="30"/>
      <c r="N783" s="30"/>
      <c r="O783" s="30"/>
      <c r="P783" s="30"/>
      <c r="Q783" s="30"/>
      <c r="R783" s="30"/>
      <c r="S783" s="30"/>
      <c r="T783" s="30"/>
      <c r="U783" s="30"/>
      <c r="V783" s="30"/>
      <c r="W783" s="30"/>
      <c r="X783" s="30"/>
      <c r="Y783" s="30"/>
      <c r="Z783" s="30"/>
      <c r="AA783" s="30"/>
      <c r="AB783" s="30"/>
      <c r="AC783" s="30"/>
      <c r="AD783" s="30"/>
      <c r="AE783" s="30"/>
      <c r="AF783" s="30"/>
      <c r="AG783" s="30"/>
      <c r="AH783" s="30"/>
      <c r="AI783" s="30"/>
      <c r="AJ783" s="30"/>
      <c r="AK783" s="30"/>
      <c r="AL783" s="30"/>
      <c r="AM783" s="52"/>
      <c r="AS783" s="61"/>
      <c r="AT783" s="38"/>
      <c r="AU783" s="62"/>
      <c r="AW783" s="145"/>
      <c r="AX783" s="38"/>
      <c r="AY783" s="38"/>
      <c r="AZ783" s="38"/>
      <c r="BA783" s="38"/>
      <c r="BB783" s="38"/>
      <c r="BC783" s="38"/>
      <c r="BD783" s="38"/>
      <c r="BE783" s="38"/>
      <c r="BF783" s="38"/>
      <c r="BG783" s="38"/>
      <c r="BH783" s="38"/>
      <c r="BI783" s="38"/>
      <c r="BJ783" s="38"/>
      <c r="BK783" s="38"/>
      <c r="BL783" s="38"/>
      <c r="BM783" s="38"/>
      <c r="BN783" s="38"/>
      <c r="BO783" s="38"/>
      <c r="BP783" s="38"/>
      <c r="BQ783" s="38"/>
      <c r="BR783" s="38"/>
      <c r="BS783" s="38"/>
      <c r="BT783" s="38"/>
      <c r="BU783" s="38"/>
      <c r="BV783" s="38"/>
      <c r="BW783" s="38"/>
      <c r="BX783" s="38"/>
      <c r="BY783" s="38"/>
      <c r="BZ783" s="146"/>
      <c r="CB783" s="145"/>
      <c r="CC783" s="38"/>
      <c r="CD783" s="38"/>
      <c r="CE783" s="146"/>
      <c r="CG783" s="430"/>
      <c r="CH783" s="9"/>
      <c r="CI783" s="9"/>
      <c r="CJ783" s="431"/>
    </row>
    <row r="784" spans="1:88" x14ac:dyDescent="0.35">
      <c r="A784" s="399">
        <f>COUNTIF(AT779:AT781,B784)</f>
        <v>0</v>
      </c>
      <c r="B784" s="308" t="str">
        <f>設定!$F$4</f>
        <v>MC</v>
      </c>
      <c r="C784" s="308" t="str">
        <f>IF(COUNTIF('PLAN-MC'!$AO$6:$AO$117,B784&amp;"_"&amp;A776&amp;"_"&amp;B776)&gt;0,"計画コード有",IF(COUNTIF('PLAN-MC'!$AO$6:$AO$117,B784&amp;"_"&amp;A776&amp;"_"&amp;B776)&gt;1,"ﾀﾞﾌﾞﾘ有","未反映"))</f>
        <v>未反映</v>
      </c>
      <c r="D784" s="7"/>
      <c r="E784" s="2" t="str">
        <f>E781</f>
        <v>マルチ</v>
      </c>
      <c r="F784" s="7"/>
      <c r="G784" s="7"/>
      <c r="H784" s="27"/>
      <c r="I784" s="7"/>
      <c r="J784" s="552"/>
      <c r="K784" s="31"/>
      <c r="L784" s="31"/>
      <c r="M784" s="31"/>
      <c r="N784" s="31"/>
      <c r="O784" s="31"/>
      <c r="P784" s="31"/>
      <c r="Q784" s="31"/>
      <c r="R784" s="31"/>
      <c r="S784" s="31"/>
      <c r="T784" s="31"/>
      <c r="U784" s="31"/>
      <c r="V784" s="31"/>
      <c r="W784" s="31"/>
      <c r="X784" s="31"/>
      <c r="Y784" s="31"/>
      <c r="Z784" s="31"/>
      <c r="AA784" s="31"/>
      <c r="AB784" s="31"/>
      <c r="AC784" s="31"/>
      <c r="AD784" s="31"/>
      <c r="AE784" s="31"/>
      <c r="AF784" s="31"/>
      <c r="AG784" s="31"/>
      <c r="AH784" s="31"/>
      <c r="AI784" s="31"/>
      <c r="AJ784" s="31"/>
      <c r="AK784" s="31"/>
      <c r="AL784" s="31"/>
      <c r="AM784" s="53"/>
      <c r="AS784" s="61"/>
      <c r="AT784" s="38"/>
      <c r="AU784" s="62"/>
      <c r="AW784" s="145"/>
      <c r="AX784" s="38"/>
      <c r="AY784" s="38"/>
      <c r="AZ784" s="38"/>
      <c r="BA784" s="38"/>
      <c r="BB784" s="38"/>
      <c r="BC784" s="38"/>
      <c r="BD784" s="38"/>
      <c r="BE784" s="38"/>
      <c r="BF784" s="38"/>
      <c r="BG784" s="38"/>
      <c r="BH784" s="38"/>
      <c r="BI784" s="38"/>
      <c r="BJ784" s="38"/>
      <c r="BK784" s="38"/>
      <c r="BL784" s="38"/>
      <c r="BM784" s="38"/>
      <c r="BN784" s="38"/>
      <c r="BO784" s="38"/>
      <c r="BP784" s="38"/>
      <c r="BQ784" s="38"/>
      <c r="BR784" s="38"/>
      <c r="BS784" s="38"/>
      <c r="BT784" s="38"/>
      <c r="BU784" s="38"/>
      <c r="BV784" s="38"/>
      <c r="BW784" s="38"/>
      <c r="BX784" s="38"/>
      <c r="BY784" s="38"/>
      <c r="BZ784" s="146"/>
      <c r="CB784" s="145"/>
      <c r="CC784" s="38"/>
      <c r="CD784" s="38"/>
      <c r="CE784" s="146"/>
      <c r="CG784" s="430"/>
      <c r="CH784" s="9"/>
      <c r="CI784" s="9"/>
      <c r="CJ784" s="431"/>
    </row>
    <row r="785" spans="1:88" x14ac:dyDescent="0.35">
      <c r="A785" s="399">
        <f>COUNTIF(AT779:AT781,B785)</f>
        <v>0</v>
      </c>
      <c r="B785" s="308" t="str">
        <f>設定!$F$5</f>
        <v>溶接1</v>
      </c>
      <c r="C785" s="308" t="str">
        <f>IF(COUNTIF('PLAN-溶接1'!$AO$6:$AO$108,B785&amp;"_"&amp;A776&amp;"_"&amp;B776)&gt;0,"計画コード有",IF(COUNTIF('PLAN-溶接1'!$AO$6:$AO$108,B785&amp;"_"&amp;A776&amp;"_"&amp;B776)&gt;1,"ﾀﾞﾌﾞﾘ有","未反映"))</f>
        <v>未反映</v>
      </c>
      <c r="D785" s="22" t="s">
        <v>2133</v>
      </c>
      <c r="E785" s="2" t="str">
        <f>E779</f>
        <v>MC</v>
      </c>
      <c r="F785" s="5"/>
      <c r="G785" s="5"/>
      <c r="H785" s="27"/>
      <c r="I785" s="5"/>
      <c r="J785" s="32">
        <f t="shared" ref="J785:J790" si="1721">SUM(K785:AM785)</f>
        <v>0</v>
      </c>
      <c r="K785" s="441">
        <f>CB785</f>
        <v>0</v>
      </c>
      <c r="L785" s="441">
        <f t="shared" ref="L785:L787" si="1722">CC785</f>
        <v>0</v>
      </c>
      <c r="M785" s="441">
        <f t="shared" ref="M785:M787" si="1723">CD785</f>
        <v>0</v>
      </c>
      <c r="N785" s="441">
        <f t="shared" ref="N785:N787" si="1724">CE785</f>
        <v>0</v>
      </c>
      <c r="O785" s="29"/>
      <c r="P785" s="29"/>
      <c r="Q785" s="29"/>
      <c r="R785" s="29"/>
      <c r="S785" s="29"/>
      <c r="T785" s="29"/>
      <c r="U785" s="29"/>
      <c r="V785" s="29"/>
      <c r="W785" s="29"/>
      <c r="X785" s="29"/>
      <c r="Y785" s="29"/>
      <c r="Z785" s="29"/>
      <c r="AA785" s="29"/>
      <c r="AB785" s="29"/>
      <c r="AC785" s="29"/>
      <c r="AD785" s="29"/>
      <c r="AE785" s="29"/>
      <c r="AF785" s="29"/>
      <c r="AG785" s="29"/>
      <c r="AH785" s="29"/>
      <c r="AI785" s="29"/>
      <c r="AJ785" s="29"/>
      <c r="AK785" s="29"/>
      <c r="AL785" s="29"/>
      <c r="AM785" s="51"/>
      <c r="AS785" s="61"/>
      <c r="AT785" s="38"/>
      <c r="AU785" s="62"/>
      <c r="AW785" s="145"/>
      <c r="AX785" s="38"/>
      <c r="AY785" s="38"/>
      <c r="AZ785" s="38"/>
      <c r="BA785" s="38"/>
      <c r="BB785" s="38"/>
      <c r="BC785" s="38"/>
      <c r="BD785" s="38"/>
      <c r="BE785" s="38"/>
      <c r="BF785" s="38"/>
      <c r="BG785" s="38"/>
      <c r="BH785" s="38"/>
      <c r="BI785" s="38"/>
      <c r="BJ785" s="38"/>
      <c r="BK785" s="38"/>
      <c r="BL785" s="38"/>
      <c r="BM785" s="38"/>
      <c r="BN785" s="38"/>
      <c r="BO785" s="38"/>
      <c r="BP785" s="38"/>
      <c r="BQ785" s="38"/>
      <c r="BR785" s="38"/>
      <c r="BS785" s="38"/>
      <c r="BT785" s="38"/>
      <c r="BU785" s="38"/>
      <c r="BV785" s="38"/>
      <c r="BW785" s="38"/>
      <c r="BX785" s="38"/>
      <c r="BY785" s="38"/>
      <c r="BZ785" s="146"/>
      <c r="CB785" s="427">
        <f t="shared" ref="CB785:CB787" si="1725">CG782+CG785</f>
        <v>0</v>
      </c>
      <c r="CC785" s="428">
        <f t="shared" ref="CC785:CC787" si="1726">CH782+CH785</f>
        <v>0</v>
      </c>
      <c r="CD785" s="428">
        <f t="shared" ref="CD785:CD787" si="1727">CI782+CI785</f>
        <v>0</v>
      </c>
      <c r="CE785" s="429">
        <f t="shared" ref="CE785:CE787" si="1728">CJ782+CJ785</f>
        <v>0</v>
      </c>
      <c r="CG785" s="430"/>
      <c r="CH785" s="9"/>
      <c r="CI785" s="9"/>
      <c r="CJ785" s="431"/>
    </row>
    <row r="786" spans="1:88" x14ac:dyDescent="0.35">
      <c r="A786" s="399">
        <f>COUNTIF(AT779:AT781,B786)</f>
        <v>0</v>
      </c>
      <c r="B786" s="308" t="str">
        <f>設定!$F$6</f>
        <v>マルチ</v>
      </c>
      <c r="C786" s="308" t="str">
        <f>IF(COUNTIF('PLAN-マルチ'!$AO$29:$AO$125,B786&amp;"_"&amp;A776&amp;"_"&amp;B776)&gt;0,"計画コード有",IF(COUNTIF('PLAN-マルチ'!$AO$29:$AO$125,B786&amp;"_"&amp;A776&amp;"_"&amp;B776)&gt;1,"ﾀﾞﾌﾞﾘ有","未反映"))</f>
        <v>未反映</v>
      </c>
      <c r="D786" s="445" t="s">
        <v>2377</v>
      </c>
      <c r="E786" s="2" t="str">
        <f>E780</f>
        <v>溶接1</v>
      </c>
      <c r="F786" s="6"/>
      <c r="G786" s="6"/>
      <c r="H786" s="27"/>
      <c r="I786" s="6"/>
      <c r="J786" s="33">
        <f t="shared" si="1721"/>
        <v>0</v>
      </c>
      <c r="K786" s="442">
        <f t="shared" ref="K786:K787" si="1729">CB786</f>
        <v>0</v>
      </c>
      <c r="L786" s="442">
        <f t="shared" si="1722"/>
        <v>0</v>
      </c>
      <c r="M786" s="442">
        <f t="shared" si="1723"/>
        <v>0</v>
      </c>
      <c r="N786" s="442">
        <f t="shared" si="1724"/>
        <v>0</v>
      </c>
      <c r="O786" s="30"/>
      <c r="P786" s="30"/>
      <c r="Q786" s="30"/>
      <c r="R786" s="30"/>
      <c r="S786" s="30"/>
      <c r="T786" s="30"/>
      <c r="U786" s="30"/>
      <c r="V786" s="30"/>
      <c r="W786" s="30"/>
      <c r="X786" s="30"/>
      <c r="Y786" s="30"/>
      <c r="Z786" s="30"/>
      <c r="AA786" s="30"/>
      <c r="AB786" s="30"/>
      <c r="AC786" s="30"/>
      <c r="AD786" s="30"/>
      <c r="AE786" s="30"/>
      <c r="AF786" s="30"/>
      <c r="AG786" s="30"/>
      <c r="AH786" s="30"/>
      <c r="AI786" s="30"/>
      <c r="AJ786" s="30"/>
      <c r="AK786" s="30"/>
      <c r="AL786" s="30"/>
      <c r="AM786" s="52"/>
      <c r="AS786" s="61"/>
      <c r="AT786" s="38"/>
      <c r="AU786" s="62"/>
      <c r="AW786" s="145"/>
      <c r="AX786" s="38"/>
      <c r="AY786" s="38"/>
      <c r="AZ786" s="38"/>
      <c r="BA786" s="38"/>
      <c r="BB786" s="38"/>
      <c r="BC786" s="38"/>
      <c r="BD786" s="38"/>
      <c r="BE786" s="38"/>
      <c r="BF786" s="38"/>
      <c r="BG786" s="38"/>
      <c r="BH786" s="38"/>
      <c r="BI786" s="38"/>
      <c r="BJ786" s="38"/>
      <c r="BK786" s="38"/>
      <c r="BL786" s="38"/>
      <c r="BM786" s="38"/>
      <c r="BN786" s="38"/>
      <c r="BO786" s="38"/>
      <c r="BP786" s="38"/>
      <c r="BQ786" s="38"/>
      <c r="BR786" s="38"/>
      <c r="BS786" s="38"/>
      <c r="BT786" s="38"/>
      <c r="BU786" s="38"/>
      <c r="BV786" s="38"/>
      <c r="BW786" s="38"/>
      <c r="BX786" s="38"/>
      <c r="BY786" s="38"/>
      <c r="BZ786" s="146"/>
      <c r="CB786" s="427">
        <f t="shared" si="1725"/>
        <v>0</v>
      </c>
      <c r="CC786" s="428">
        <f t="shared" si="1726"/>
        <v>0</v>
      </c>
      <c r="CD786" s="428">
        <f t="shared" si="1727"/>
        <v>0</v>
      </c>
      <c r="CE786" s="429">
        <f t="shared" si="1728"/>
        <v>0</v>
      </c>
      <c r="CG786" s="430"/>
      <c r="CH786" s="9"/>
      <c r="CI786" s="9"/>
      <c r="CJ786" s="431"/>
    </row>
    <row r="787" spans="1:88" x14ac:dyDescent="0.35">
      <c r="A787" s="399">
        <f>COUNTIF(AT779:AT781,B787)</f>
        <v>0</v>
      </c>
      <c r="B787" s="308" t="str">
        <f>設定!$F$7</f>
        <v>50号機</v>
      </c>
      <c r="C787" s="308" t="str">
        <f>IF(COUNTIF('PLAN-SUB'!$AO$6:$AO$87,B787&amp;"_"&amp;A776&amp;"_"&amp;B776)&gt;0,"計画コード有",IF(COUNTIF('PLAN-SUB'!$AO$6:$AO$87,B787&amp;"_"&amp;A776&amp;"_"&amp;B776)&gt;1,"ﾀﾞﾌﾞﾘ有","未反映"))</f>
        <v>未反映</v>
      </c>
      <c r="D787" s="7"/>
      <c r="E787" s="2" t="str">
        <f>E781</f>
        <v>マルチ</v>
      </c>
      <c r="F787" s="7"/>
      <c r="G787" s="7"/>
      <c r="H787" s="27"/>
      <c r="I787" s="7"/>
      <c r="J787" s="34">
        <f t="shared" si="1721"/>
        <v>0</v>
      </c>
      <c r="K787" s="443">
        <f t="shared" si="1729"/>
        <v>0</v>
      </c>
      <c r="L787" s="443">
        <f t="shared" si="1722"/>
        <v>0</v>
      </c>
      <c r="M787" s="443">
        <f t="shared" si="1723"/>
        <v>0</v>
      </c>
      <c r="N787" s="443">
        <f t="shared" si="1724"/>
        <v>0</v>
      </c>
      <c r="O787" s="31"/>
      <c r="P787" s="31"/>
      <c r="Q787" s="31"/>
      <c r="R787" s="31"/>
      <c r="S787" s="31"/>
      <c r="T787" s="31"/>
      <c r="U787" s="31"/>
      <c r="V787" s="31"/>
      <c r="W787" s="31"/>
      <c r="X787" s="31"/>
      <c r="Y787" s="31"/>
      <c r="Z787" s="31"/>
      <c r="AA787" s="31"/>
      <c r="AB787" s="31"/>
      <c r="AC787" s="31"/>
      <c r="AD787" s="31"/>
      <c r="AE787" s="31"/>
      <c r="AF787" s="31"/>
      <c r="AG787" s="31"/>
      <c r="AH787" s="31"/>
      <c r="AI787" s="31"/>
      <c r="AJ787" s="31"/>
      <c r="AK787" s="31"/>
      <c r="AL787" s="31"/>
      <c r="AM787" s="53"/>
      <c r="AS787" s="61"/>
      <c r="AT787" s="38"/>
      <c r="AU787" s="62"/>
      <c r="AW787" s="145"/>
      <c r="AX787" s="38"/>
      <c r="AY787" s="38"/>
      <c r="AZ787" s="38"/>
      <c r="BA787" s="38"/>
      <c r="BB787" s="38"/>
      <c r="BC787" s="38"/>
      <c r="BD787" s="38"/>
      <c r="BE787" s="38"/>
      <c r="BF787" s="38"/>
      <c r="BG787" s="38"/>
      <c r="BH787" s="38"/>
      <c r="BI787" s="38"/>
      <c r="BJ787" s="38"/>
      <c r="BK787" s="38"/>
      <c r="BL787" s="38"/>
      <c r="BM787" s="38"/>
      <c r="BN787" s="38"/>
      <c r="BO787" s="38"/>
      <c r="BP787" s="38"/>
      <c r="BQ787" s="38"/>
      <c r="BR787" s="38"/>
      <c r="BS787" s="38"/>
      <c r="BT787" s="38"/>
      <c r="BU787" s="38"/>
      <c r="BV787" s="38"/>
      <c r="BW787" s="38"/>
      <c r="BX787" s="38"/>
      <c r="BY787" s="38"/>
      <c r="BZ787" s="146"/>
      <c r="CB787" s="427">
        <f t="shared" si="1725"/>
        <v>0</v>
      </c>
      <c r="CC787" s="428">
        <f t="shared" si="1726"/>
        <v>0</v>
      </c>
      <c r="CD787" s="428">
        <f t="shared" si="1727"/>
        <v>0</v>
      </c>
      <c r="CE787" s="429">
        <f t="shared" si="1728"/>
        <v>0</v>
      </c>
      <c r="CG787" s="430"/>
      <c r="CH787" s="9"/>
      <c r="CI787" s="9"/>
      <c r="CJ787" s="431"/>
    </row>
    <row r="788" spans="1:88" x14ac:dyDescent="0.35">
      <c r="A788" s="399">
        <f>COUNTIF(AT779:AT781,B788)</f>
        <v>0</v>
      </c>
      <c r="B788" s="308" t="str">
        <f>設定!$F$8</f>
        <v>RF,S/A</v>
      </c>
      <c r="C788" s="308" t="str">
        <f>IF(COUNTIF('PLAN-SUB'!$AO$6:$AO$87,B788&amp;"_"&amp;A776&amp;"_"&amp;B776)&gt;0,"計画コード有",IF(COUNTIF('PLAN-SUB'!$AO$6:$AO$87,B788&amp;"_"&amp;A776&amp;"_"&amp;B776)&gt;1,"ﾀﾞﾌﾞﾘ有","未反映"))</f>
        <v>未反映</v>
      </c>
      <c r="D788" s="22" t="s">
        <v>2059</v>
      </c>
      <c r="E788" s="2" t="str">
        <f t="shared" ref="E788:G790" si="1730">E779</f>
        <v>MC</v>
      </c>
      <c r="F788" s="43">
        <f t="shared" si="1730"/>
        <v>0</v>
      </c>
      <c r="G788" s="28">
        <f t="shared" si="1730"/>
        <v>0</v>
      </c>
      <c r="H788" s="5"/>
      <c r="I788" s="5"/>
      <c r="J788" s="32">
        <f t="shared" ca="1" si="1721"/>
        <v>0</v>
      </c>
      <c r="K788" s="32">
        <f ca="1">K779+K782+K785</f>
        <v>0</v>
      </c>
      <c r="L788" s="32">
        <f ca="1">L779+L782+L785</f>
        <v>0</v>
      </c>
      <c r="M788" s="32">
        <f ca="1">M779+M782+M785</f>
        <v>0</v>
      </c>
      <c r="N788" s="32">
        <f ca="1">N779+N782+N785</f>
        <v>0</v>
      </c>
      <c r="O788" s="32">
        <f t="shared" ref="O788:AM788" ca="1" si="1731">O779+O782+O785</f>
        <v>0</v>
      </c>
      <c r="P788" s="32">
        <f t="shared" ca="1" si="1731"/>
        <v>0</v>
      </c>
      <c r="Q788" s="32">
        <f t="shared" ca="1" si="1731"/>
        <v>0</v>
      </c>
      <c r="R788" s="32">
        <f t="shared" ca="1" si="1731"/>
        <v>0</v>
      </c>
      <c r="S788" s="32">
        <f t="shared" ca="1" si="1731"/>
        <v>0</v>
      </c>
      <c r="T788" s="32">
        <f t="shared" ca="1" si="1731"/>
        <v>0</v>
      </c>
      <c r="U788" s="32">
        <f t="shared" ca="1" si="1731"/>
        <v>0</v>
      </c>
      <c r="V788" s="32">
        <f t="shared" ca="1" si="1731"/>
        <v>0</v>
      </c>
      <c r="W788" s="32">
        <f t="shared" ca="1" si="1731"/>
        <v>0</v>
      </c>
      <c r="X788" s="32">
        <f t="shared" ca="1" si="1731"/>
        <v>0</v>
      </c>
      <c r="Y788" s="32">
        <f t="shared" ca="1" si="1731"/>
        <v>0</v>
      </c>
      <c r="Z788" s="32">
        <f t="shared" ca="1" si="1731"/>
        <v>0</v>
      </c>
      <c r="AA788" s="32">
        <f t="shared" ca="1" si="1731"/>
        <v>0</v>
      </c>
      <c r="AB788" s="32">
        <f t="shared" ca="1" si="1731"/>
        <v>0</v>
      </c>
      <c r="AC788" s="32">
        <f t="shared" ca="1" si="1731"/>
        <v>0</v>
      </c>
      <c r="AD788" s="32">
        <f t="shared" ca="1" si="1731"/>
        <v>0</v>
      </c>
      <c r="AE788" s="32">
        <f t="shared" ca="1" si="1731"/>
        <v>0</v>
      </c>
      <c r="AF788" s="32">
        <f t="shared" ca="1" si="1731"/>
        <v>0</v>
      </c>
      <c r="AG788" s="32">
        <f t="shared" ca="1" si="1731"/>
        <v>0</v>
      </c>
      <c r="AH788" s="32">
        <f t="shared" ca="1" si="1731"/>
        <v>0</v>
      </c>
      <c r="AI788" s="32">
        <f t="shared" ca="1" si="1731"/>
        <v>0</v>
      </c>
      <c r="AJ788" s="32">
        <f t="shared" ca="1" si="1731"/>
        <v>0</v>
      </c>
      <c r="AK788" s="32">
        <f t="shared" ca="1" si="1731"/>
        <v>0</v>
      </c>
      <c r="AL788" s="32">
        <f t="shared" ca="1" si="1731"/>
        <v>0</v>
      </c>
      <c r="AM788" s="54">
        <f t="shared" ca="1" si="1731"/>
        <v>0</v>
      </c>
      <c r="AS788" s="97" t="str">
        <f>$E788&amp;"_"&amp;$A776&amp;"_"&amp;$B776</f>
        <v>MC__　</v>
      </c>
      <c r="AT788" s="97" t="str">
        <f t="shared" ref="AT788" si="1732">A780</f>
        <v/>
      </c>
      <c r="AU788" s="97" t="str">
        <f>A781</f>
        <v>-</v>
      </c>
      <c r="AW788" s="147" t="str">
        <f>E788</f>
        <v>MC</v>
      </c>
      <c r="AX788" s="150">
        <f t="shared" ref="AX788:BG790" ca="1" si="1733">K788*$G788</f>
        <v>0</v>
      </c>
      <c r="AY788" s="150">
        <f t="shared" ca="1" si="1733"/>
        <v>0</v>
      </c>
      <c r="AZ788" s="150">
        <f t="shared" ca="1" si="1733"/>
        <v>0</v>
      </c>
      <c r="BA788" s="150">
        <f t="shared" ca="1" si="1733"/>
        <v>0</v>
      </c>
      <c r="BB788" s="150">
        <f t="shared" ca="1" si="1733"/>
        <v>0</v>
      </c>
      <c r="BC788" s="150">
        <f t="shared" ca="1" si="1733"/>
        <v>0</v>
      </c>
      <c r="BD788" s="150">
        <f t="shared" ca="1" si="1733"/>
        <v>0</v>
      </c>
      <c r="BE788" s="150">
        <f t="shared" ca="1" si="1733"/>
        <v>0</v>
      </c>
      <c r="BF788" s="150">
        <f t="shared" ca="1" si="1733"/>
        <v>0</v>
      </c>
      <c r="BG788" s="150">
        <f t="shared" ca="1" si="1733"/>
        <v>0</v>
      </c>
      <c r="BH788" s="150">
        <f t="shared" ref="BH788:BQ790" ca="1" si="1734">U788*$G788</f>
        <v>0</v>
      </c>
      <c r="BI788" s="150">
        <f t="shared" ca="1" si="1734"/>
        <v>0</v>
      </c>
      <c r="BJ788" s="150">
        <f t="shared" ca="1" si="1734"/>
        <v>0</v>
      </c>
      <c r="BK788" s="150">
        <f t="shared" ca="1" si="1734"/>
        <v>0</v>
      </c>
      <c r="BL788" s="150">
        <f t="shared" ca="1" si="1734"/>
        <v>0</v>
      </c>
      <c r="BM788" s="150">
        <f t="shared" ca="1" si="1734"/>
        <v>0</v>
      </c>
      <c r="BN788" s="150">
        <f t="shared" ca="1" si="1734"/>
        <v>0</v>
      </c>
      <c r="BO788" s="150">
        <f t="shared" ca="1" si="1734"/>
        <v>0</v>
      </c>
      <c r="BP788" s="150">
        <f t="shared" ca="1" si="1734"/>
        <v>0</v>
      </c>
      <c r="BQ788" s="150">
        <f t="shared" ca="1" si="1734"/>
        <v>0</v>
      </c>
      <c r="BR788" s="150">
        <f t="shared" ref="BR788:BZ790" ca="1" si="1735">AE788*$G788</f>
        <v>0</v>
      </c>
      <c r="BS788" s="150">
        <f t="shared" ca="1" si="1735"/>
        <v>0</v>
      </c>
      <c r="BT788" s="150">
        <f t="shared" ca="1" si="1735"/>
        <v>0</v>
      </c>
      <c r="BU788" s="150">
        <f t="shared" ca="1" si="1735"/>
        <v>0</v>
      </c>
      <c r="BV788" s="150">
        <f t="shared" ca="1" si="1735"/>
        <v>0</v>
      </c>
      <c r="BW788" s="150">
        <f t="shared" ca="1" si="1735"/>
        <v>0</v>
      </c>
      <c r="BX788" s="150">
        <f t="shared" ca="1" si="1735"/>
        <v>0</v>
      </c>
      <c r="BY788" s="150">
        <f t="shared" ca="1" si="1735"/>
        <v>0</v>
      </c>
      <c r="BZ788" s="151">
        <f t="shared" ca="1" si="1735"/>
        <v>0</v>
      </c>
      <c r="CB788" s="145"/>
      <c r="CC788" s="38"/>
      <c r="CD788" s="38"/>
      <c r="CE788" s="146"/>
      <c r="CG788" s="433">
        <v>0</v>
      </c>
      <c r="CH788" s="434">
        <v>0</v>
      </c>
      <c r="CI788" s="434">
        <v>0</v>
      </c>
      <c r="CJ788" s="435">
        <v>0</v>
      </c>
    </row>
    <row r="789" spans="1:88" x14ac:dyDescent="0.35">
      <c r="A789" s="399">
        <f>COUNTIF(AT779:AT781,B789)</f>
        <v>0</v>
      </c>
      <c r="B789" s="308" t="str">
        <f>設定!$F$9</f>
        <v>T/T</v>
      </c>
      <c r="C789" s="308" t="str">
        <f>IF(COUNTIF('PLAN-SUB'!$AO$6:$AO$87,B789&amp;"_"&amp;A776&amp;"_"&amp;B776)&gt;0,"計画コード有",IF(COUNTIF('PLAN-SUB'!$AO$6:$AO$87,B789&amp;"_"&amp;A776&amp;"_"&amp;B776)&gt;1,"ﾀﾞﾌﾞﾘ有","未反映"))</f>
        <v>未反映</v>
      </c>
      <c r="D789" s="6"/>
      <c r="E789" s="2" t="str">
        <f t="shared" si="1730"/>
        <v>溶接1</v>
      </c>
      <c r="F789" s="43">
        <f t="shared" si="1730"/>
        <v>0</v>
      </c>
      <c r="G789" s="28">
        <f t="shared" si="1730"/>
        <v>0</v>
      </c>
      <c r="H789" s="6"/>
      <c r="I789" s="6"/>
      <c r="J789" s="33">
        <f t="shared" ca="1" si="1721"/>
        <v>0</v>
      </c>
      <c r="K789" s="33">
        <f t="shared" ref="K789:AM789" ca="1" si="1736">K780+K783+K786</f>
        <v>0</v>
      </c>
      <c r="L789" s="33">
        <f t="shared" ca="1" si="1736"/>
        <v>0</v>
      </c>
      <c r="M789" s="33">
        <f t="shared" ca="1" si="1736"/>
        <v>0</v>
      </c>
      <c r="N789" s="33">
        <f t="shared" ca="1" si="1736"/>
        <v>0</v>
      </c>
      <c r="O789" s="33">
        <f t="shared" ca="1" si="1736"/>
        <v>0</v>
      </c>
      <c r="P789" s="33">
        <f t="shared" ca="1" si="1736"/>
        <v>0</v>
      </c>
      <c r="Q789" s="33">
        <f t="shared" ca="1" si="1736"/>
        <v>0</v>
      </c>
      <c r="R789" s="33">
        <f t="shared" ca="1" si="1736"/>
        <v>0</v>
      </c>
      <c r="S789" s="33">
        <f t="shared" ca="1" si="1736"/>
        <v>0</v>
      </c>
      <c r="T789" s="33">
        <f t="shared" ca="1" si="1736"/>
        <v>0</v>
      </c>
      <c r="U789" s="33">
        <f t="shared" ca="1" si="1736"/>
        <v>0</v>
      </c>
      <c r="V789" s="33">
        <f t="shared" ca="1" si="1736"/>
        <v>0</v>
      </c>
      <c r="W789" s="33">
        <f t="shared" ca="1" si="1736"/>
        <v>0</v>
      </c>
      <c r="X789" s="33">
        <f t="shared" ca="1" si="1736"/>
        <v>0</v>
      </c>
      <c r="Y789" s="33">
        <f t="shared" ca="1" si="1736"/>
        <v>0</v>
      </c>
      <c r="Z789" s="33">
        <f t="shared" ca="1" si="1736"/>
        <v>0</v>
      </c>
      <c r="AA789" s="33">
        <f t="shared" ca="1" si="1736"/>
        <v>0</v>
      </c>
      <c r="AB789" s="33">
        <f t="shared" ca="1" si="1736"/>
        <v>0</v>
      </c>
      <c r="AC789" s="33">
        <f t="shared" ca="1" si="1736"/>
        <v>0</v>
      </c>
      <c r="AD789" s="33">
        <f t="shared" ca="1" si="1736"/>
        <v>0</v>
      </c>
      <c r="AE789" s="33">
        <f t="shared" ca="1" si="1736"/>
        <v>0</v>
      </c>
      <c r="AF789" s="33">
        <f t="shared" ca="1" si="1736"/>
        <v>0</v>
      </c>
      <c r="AG789" s="33">
        <f t="shared" ca="1" si="1736"/>
        <v>0</v>
      </c>
      <c r="AH789" s="33">
        <f t="shared" ca="1" si="1736"/>
        <v>0</v>
      </c>
      <c r="AI789" s="33">
        <f t="shared" ca="1" si="1736"/>
        <v>0</v>
      </c>
      <c r="AJ789" s="33">
        <f t="shared" ca="1" si="1736"/>
        <v>0</v>
      </c>
      <c r="AK789" s="33">
        <f t="shared" ca="1" si="1736"/>
        <v>0</v>
      </c>
      <c r="AL789" s="33">
        <f t="shared" ca="1" si="1736"/>
        <v>0</v>
      </c>
      <c r="AM789" s="55">
        <f t="shared" ca="1" si="1736"/>
        <v>0</v>
      </c>
      <c r="AS789" s="98" t="str">
        <f>$E789&amp;"_"&amp;$A776&amp;"_"&amp;$B776</f>
        <v>溶接1__　</v>
      </c>
      <c r="AT789" s="98" t="str">
        <f t="shared" ref="AT789" si="1737">A780</f>
        <v/>
      </c>
      <c r="AU789" s="98" t="str">
        <f>A781</f>
        <v>-</v>
      </c>
      <c r="AW789" s="148" t="str">
        <f>E789</f>
        <v>溶接1</v>
      </c>
      <c r="AX789" s="152">
        <f t="shared" ca="1" si="1733"/>
        <v>0</v>
      </c>
      <c r="AY789" s="152">
        <f t="shared" ca="1" si="1733"/>
        <v>0</v>
      </c>
      <c r="AZ789" s="152">
        <f t="shared" ca="1" si="1733"/>
        <v>0</v>
      </c>
      <c r="BA789" s="152">
        <f t="shared" ca="1" si="1733"/>
        <v>0</v>
      </c>
      <c r="BB789" s="152">
        <f t="shared" ca="1" si="1733"/>
        <v>0</v>
      </c>
      <c r="BC789" s="152">
        <f t="shared" ca="1" si="1733"/>
        <v>0</v>
      </c>
      <c r="BD789" s="152">
        <f t="shared" ca="1" si="1733"/>
        <v>0</v>
      </c>
      <c r="BE789" s="152">
        <f t="shared" ca="1" si="1733"/>
        <v>0</v>
      </c>
      <c r="BF789" s="152">
        <f t="shared" ca="1" si="1733"/>
        <v>0</v>
      </c>
      <c r="BG789" s="152">
        <f t="shared" ca="1" si="1733"/>
        <v>0</v>
      </c>
      <c r="BH789" s="152">
        <f t="shared" ca="1" si="1734"/>
        <v>0</v>
      </c>
      <c r="BI789" s="152">
        <f t="shared" ca="1" si="1734"/>
        <v>0</v>
      </c>
      <c r="BJ789" s="152">
        <f t="shared" ca="1" si="1734"/>
        <v>0</v>
      </c>
      <c r="BK789" s="152">
        <f t="shared" ca="1" si="1734"/>
        <v>0</v>
      </c>
      <c r="BL789" s="152">
        <f t="shared" ca="1" si="1734"/>
        <v>0</v>
      </c>
      <c r="BM789" s="152">
        <f t="shared" ca="1" si="1734"/>
        <v>0</v>
      </c>
      <c r="BN789" s="152">
        <f t="shared" ca="1" si="1734"/>
        <v>0</v>
      </c>
      <c r="BO789" s="152">
        <f t="shared" ca="1" si="1734"/>
        <v>0</v>
      </c>
      <c r="BP789" s="152">
        <f t="shared" ca="1" si="1734"/>
        <v>0</v>
      </c>
      <c r="BQ789" s="152">
        <f t="shared" ca="1" si="1734"/>
        <v>0</v>
      </c>
      <c r="BR789" s="152">
        <f t="shared" ca="1" si="1735"/>
        <v>0</v>
      </c>
      <c r="BS789" s="152">
        <f t="shared" ca="1" si="1735"/>
        <v>0</v>
      </c>
      <c r="BT789" s="152">
        <f t="shared" ca="1" si="1735"/>
        <v>0</v>
      </c>
      <c r="BU789" s="152">
        <f t="shared" ca="1" si="1735"/>
        <v>0</v>
      </c>
      <c r="BV789" s="152">
        <f t="shared" ca="1" si="1735"/>
        <v>0</v>
      </c>
      <c r="BW789" s="152">
        <f t="shared" ca="1" si="1735"/>
        <v>0</v>
      </c>
      <c r="BX789" s="152">
        <f t="shared" ca="1" si="1735"/>
        <v>0</v>
      </c>
      <c r="BY789" s="152">
        <f t="shared" ca="1" si="1735"/>
        <v>0</v>
      </c>
      <c r="BZ789" s="153">
        <f t="shared" ca="1" si="1735"/>
        <v>0</v>
      </c>
      <c r="CB789" s="145"/>
      <c r="CC789" s="38"/>
      <c r="CD789" s="38"/>
      <c r="CE789" s="146"/>
      <c r="CG789" s="433">
        <v>0</v>
      </c>
      <c r="CH789" s="434">
        <v>0</v>
      </c>
      <c r="CI789" s="434">
        <v>0</v>
      </c>
      <c r="CJ789" s="435">
        <v>0</v>
      </c>
    </row>
    <row r="790" spans="1:88" ht="15.5" thickBot="1" x14ac:dyDescent="0.4">
      <c r="A790" s="399">
        <f>COUNTIF(AT779:AT781,B790)</f>
        <v>0</v>
      </c>
      <c r="B790" s="309">
        <f>設定!$F$10</f>
        <v>0</v>
      </c>
      <c r="C790" s="309"/>
      <c r="D790" s="56"/>
      <c r="E790" s="2" t="str">
        <f t="shared" si="1730"/>
        <v>マルチ</v>
      </c>
      <c r="F790" s="57">
        <f t="shared" si="1730"/>
        <v>0</v>
      </c>
      <c r="G790" s="58">
        <f t="shared" si="1730"/>
        <v>0</v>
      </c>
      <c r="H790" s="56"/>
      <c r="I790" s="56"/>
      <c r="J790" s="59">
        <f t="shared" ca="1" si="1721"/>
        <v>0</v>
      </c>
      <c r="K790" s="59">
        <f t="shared" ref="K790:AM790" ca="1" si="1738">K781+K784+K787</f>
        <v>0</v>
      </c>
      <c r="L790" s="59">
        <f t="shared" ca="1" si="1738"/>
        <v>0</v>
      </c>
      <c r="M790" s="59">
        <f t="shared" ca="1" si="1738"/>
        <v>0</v>
      </c>
      <c r="N790" s="59">
        <f t="shared" ca="1" si="1738"/>
        <v>0</v>
      </c>
      <c r="O790" s="59">
        <f t="shared" ca="1" si="1738"/>
        <v>0</v>
      </c>
      <c r="P790" s="59">
        <f t="shared" ca="1" si="1738"/>
        <v>0</v>
      </c>
      <c r="Q790" s="59">
        <f t="shared" ca="1" si="1738"/>
        <v>0</v>
      </c>
      <c r="R790" s="59">
        <f t="shared" ca="1" si="1738"/>
        <v>0</v>
      </c>
      <c r="S790" s="59">
        <f t="shared" ca="1" si="1738"/>
        <v>0</v>
      </c>
      <c r="T790" s="59">
        <f t="shared" ca="1" si="1738"/>
        <v>0</v>
      </c>
      <c r="U790" s="59">
        <f t="shared" ca="1" si="1738"/>
        <v>0</v>
      </c>
      <c r="V790" s="59">
        <f t="shared" ca="1" si="1738"/>
        <v>0</v>
      </c>
      <c r="W790" s="59">
        <f t="shared" ca="1" si="1738"/>
        <v>0</v>
      </c>
      <c r="X790" s="59">
        <f t="shared" ca="1" si="1738"/>
        <v>0</v>
      </c>
      <c r="Y790" s="59">
        <f t="shared" ca="1" si="1738"/>
        <v>0</v>
      </c>
      <c r="Z790" s="59">
        <f t="shared" ca="1" si="1738"/>
        <v>0</v>
      </c>
      <c r="AA790" s="59">
        <f t="shared" ca="1" si="1738"/>
        <v>0</v>
      </c>
      <c r="AB790" s="59">
        <f t="shared" ca="1" si="1738"/>
        <v>0</v>
      </c>
      <c r="AC790" s="59">
        <f t="shared" ca="1" si="1738"/>
        <v>0</v>
      </c>
      <c r="AD790" s="59">
        <f t="shared" ca="1" si="1738"/>
        <v>0</v>
      </c>
      <c r="AE790" s="59">
        <f t="shared" ca="1" si="1738"/>
        <v>0</v>
      </c>
      <c r="AF790" s="59">
        <f t="shared" ca="1" si="1738"/>
        <v>0</v>
      </c>
      <c r="AG790" s="59">
        <f t="shared" ca="1" si="1738"/>
        <v>0</v>
      </c>
      <c r="AH790" s="59">
        <f t="shared" ca="1" si="1738"/>
        <v>0</v>
      </c>
      <c r="AI790" s="59">
        <f t="shared" ca="1" si="1738"/>
        <v>0</v>
      </c>
      <c r="AJ790" s="59">
        <f t="shared" ca="1" si="1738"/>
        <v>0</v>
      </c>
      <c r="AK790" s="59">
        <f t="shared" ca="1" si="1738"/>
        <v>0</v>
      </c>
      <c r="AL790" s="59">
        <f t="shared" ca="1" si="1738"/>
        <v>0</v>
      </c>
      <c r="AM790" s="60">
        <f t="shared" ca="1" si="1738"/>
        <v>0</v>
      </c>
      <c r="AS790" s="99" t="str">
        <f>$E790&amp;"_"&amp;$A776&amp;"_"&amp;$B776</f>
        <v>マルチ__　</v>
      </c>
      <c r="AT790" s="99" t="str">
        <f t="shared" ref="AT790" si="1739">A780</f>
        <v/>
      </c>
      <c r="AU790" s="99" t="str">
        <f>A781</f>
        <v>-</v>
      </c>
      <c r="AW790" s="149" t="str">
        <f>E790</f>
        <v>マルチ</v>
      </c>
      <c r="AX790" s="154">
        <f t="shared" ca="1" si="1733"/>
        <v>0</v>
      </c>
      <c r="AY790" s="154">
        <f t="shared" ca="1" si="1733"/>
        <v>0</v>
      </c>
      <c r="AZ790" s="154">
        <f t="shared" ca="1" si="1733"/>
        <v>0</v>
      </c>
      <c r="BA790" s="154">
        <f t="shared" ca="1" si="1733"/>
        <v>0</v>
      </c>
      <c r="BB790" s="154">
        <f t="shared" ca="1" si="1733"/>
        <v>0</v>
      </c>
      <c r="BC790" s="154">
        <f t="shared" ca="1" si="1733"/>
        <v>0</v>
      </c>
      <c r="BD790" s="154">
        <f t="shared" ca="1" si="1733"/>
        <v>0</v>
      </c>
      <c r="BE790" s="154">
        <f t="shared" ca="1" si="1733"/>
        <v>0</v>
      </c>
      <c r="BF790" s="154">
        <f t="shared" ca="1" si="1733"/>
        <v>0</v>
      </c>
      <c r="BG790" s="154">
        <f t="shared" ca="1" si="1733"/>
        <v>0</v>
      </c>
      <c r="BH790" s="154">
        <f t="shared" ca="1" si="1734"/>
        <v>0</v>
      </c>
      <c r="BI790" s="154">
        <f t="shared" ca="1" si="1734"/>
        <v>0</v>
      </c>
      <c r="BJ790" s="154">
        <f t="shared" ca="1" si="1734"/>
        <v>0</v>
      </c>
      <c r="BK790" s="154">
        <f t="shared" ca="1" si="1734"/>
        <v>0</v>
      </c>
      <c r="BL790" s="154">
        <f t="shared" ca="1" si="1734"/>
        <v>0</v>
      </c>
      <c r="BM790" s="154">
        <f t="shared" ca="1" si="1734"/>
        <v>0</v>
      </c>
      <c r="BN790" s="154">
        <f t="shared" ca="1" si="1734"/>
        <v>0</v>
      </c>
      <c r="BO790" s="154">
        <f t="shared" ca="1" si="1734"/>
        <v>0</v>
      </c>
      <c r="BP790" s="154">
        <f t="shared" ca="1" si="1734"/>
        <v>0</v>
      </c>
      <c r="BQ790" s="154">
        <f t="shared" ca="1" si="1734"/>
        <v>0</v>
      </c>
      <c r="BR790" s="154">
        <f t="shared" ca="1" si="1735"/>
        <v>0</v>
      </c>
      <c r="BS790" s="154">
        <f t="shared" ca="1" si="1735"/>
        <v>0</v>
      </c>
      <c r="BT790" s="154">
        <f t="shared" ca="1" si="1735"/>
        <v>0</v>
      </c>
      <c r="BU790" s="154">
        <f t="shared" ca="1" si="1735"/>
        <v>0</v>
      </c>
      <c r="BV790" s="154">
        <f t="shared" ca="1" si="1735"/>
        <v>0</v>
      </c>
      <c r="BW790" s="154">
        <f t="shared" ca="1" si="1735"/>
        <v>0</v>
      </c>
      <c r="BX790" s="154">
        <f t="shared" ca="1" si="1735"/>
        <v>0</v>
      </c>
      <c r="BY790" s="154">
        <f t="shared" ca="1" si="1735"/>
        <v>0</v>
      </c>
      <c r="BZ790" s="155">
        <f t="shared" ca="1" si="1735"/>
        <v>0</v>
      </c>
      <c r="CB790" s="422"/>
      <c r="CC790" s="423"/>
      <c r="CD790" s="423"/>
      <c r="CE790" s="424"/>
      <c r="CG790" s="436">
        <v>0</v>
      </c>
      <c r="CH790" s="437">
        <v>0</v>
      </c>
      <c r="CI790" s="437">
        <v>0</v>
      </c>
      <c r="CJ790" s="438">
        <v>0</v>
      </c>
    </row>
    <row r="791" spans="1:88" x14ac:dyDescent="0.35">
      <c r="A791" s="46"/>
      <c r="B791" s="47" t="s">
        <v>2067</v>
      </c>
      <c r="C791" s="101"/>
      <c r="D791" s="128"/>
      <c r="E791" s="129"/>
      <c r="F791" s="129" t="s">
        <v>2130</v>
      </c>
      <c r="G791" s="130" t="str">
        <f>IF($B791="CKD","CKD",_xlfn.XLOOKUP($A791,AF所要量!$AF$4:$AF$1001,AF所要量!$AG$4:$AG$1001,"",,))</f>
        <v/>
      </c>
      <c r="H791" s="131"/>
      <c r="I791" s="132">
        <f>SUM(K791:N791)</f>
        <v>0</v>
      </c>
      <c r="J791" s="132">
        <f>SUM(O791:AM791)</f>
        <v>0</v>
      </c>
      <c r="K791" s="439">
        <f>CB791</f>
        <v>0</v>
      </c>
      <c r="L791" s="439">
        <f t="shared" ref="L791:L792" si="1740">CC791</f>
        <v>0</v>
      </c>
      <c r="M791" s="439">
        <f t="shared" ref="M791:M792" si="1741">CD791</f>
        <v>0</v>
      </c>
      <c r="N791" s="439">
        <f t="shared" ref="N791:N792" si="1742">CE791</f>
        <v>0</v>
      </c>
      <c r="O791" s="132">
        <f>SUMIF(AF所要量!$AK$4:$AK$1001,$AS791,AF所要量!E$4:E$1001)</f>
        <v>0</v>
      </c>
      <c r="P791" s="132">
        <f>SUMIF(AF所要量!$AK$4:$AK$1001,$AS791,AF所要量!F$4:F$1001)</f>
        <v>0</v>
      </c>
      <c r="Q791" s="132">
        <f>SUMIF(AF所要量!$AK$4:$AK$1001,$AS791,AF所要量!G$4:G$1001)</f>
        <v>0</v>
      </c>
      <c r="R791" s="132">
        <f>SUMIF(AF所要量!$AK$4:$AK$1001,$AS791,AF所要量!H$4:H$1001)</f>
        <v>0</v>
      </c>
      <c r="S791" s="132">
        <f>SUMIF(AF所要量!$AK$4:$AK$1001,$AS791,AF所要量!I$4:I$1001)</f>
        <v>0</v>
      </c>
      <c r="T791" s="132">
        <f>SUMIF(AF所要量!$AK$4:$AK$1001,$AS791,AF所要量!J$4:J$1001)</f>
        <v>0</v>
      </c>
      <c r="U791" s="132">
        <f>SUMIF(AF所要量!$AK$4:$AK$1001,$AS791,AF所要量!K$4:K$1001)</f>
        <v>0</v>
      </c>
      <c r="V791" s="132">
        <f>SUMIF(AF所要量!$AK$4:$AK$1001,$AS791,AF所要量!L$4:L$1001)</f>
        <v>0</v>
      </c>
      <c r="W791" s="132">
        <f>SUMIF(AF所要量!$AK$4:$AK$1001,$AS791,AF所要量!M$4:M$1001)</f>
        <v>0</v>
      </c>
      <c r="X791" s="132">
        <f>SUMIF(AF所要量!$AK$4:$AK$1001,$AS791,AF所要量!N$4:N$1001)</f>
        <v>0</v>
      </c>
      <c r="Y791" s="132">
        <f>SUMIF(AF所要量!$AK$4:$AK$1001,$AS791,AF所要量!O$4:O$1001)</f>
        <v>0</v>
      </c>
      <c r="Z791" s="132">
        <f>SUMIF(AF所要量!$AK$4:$AK$1001,$AS791,AF所要量!P$4:P$1001)</f>
        <v>0</v>
      </c>
      <c r="AA791" s="132">
        <f>SUMIF(AF所要量!$AK$4:$AK$1001,$AS791,AF所要量!Q$4:Q$1001)</f>
        <v>0</v>
      </c>
      <c r="AB791" s="132">
        <f>SUMIF(AF所要量!$AK$4:$AK$1001,$AS791,AF所要量!R$4:R$1001)</f>
        <v>0</v>
      </c>
      <c r="AC791" s="132">
        <f>SUMIF(AF所要量!$AK$4:$AK$1001,$AS791,AF所要量!S$4:S$1001)</f>
        <v>0</v>
      </c>
      <c r="AD791" s="132">
        <f>SUMIF(AF所要量!$AK$4:$AK$1001,$AS791,AF所要量!T$4:T$1001)</f>
        <v>0</v>
      </c>
      <c r="AE791" s="132">
        <f>SUMIF(AF所要量!$AK$4:$AK$1001,$AS791,AF所要量!U$4:U$1001)</f>
        <v>0</v>
      </c>
      <c r="AF791" s="132">
        <f>SUMIF(AF所要量!$AK$4:$AK$1001,$AS791,AF所要量!V$4:V$1001)</f>
        <v>0</v>
      </c>
      <c r="AG791" s="132">
        <f>SUMIF(AF所要量!$AK$4:$AK$1001,$AS791,AF所要量!W$4:W$1001)</f>
        <v>0</v>
      </c>
      <c r="AH791" s="132">
        <f>SUMIF(AF所要量!$AK$4:$AK$1001,$AS791,AF所要量!X$4:X$1001)</f>
        <v>0</v>
      </c>
      <c r="AI791" s="132">
        <f>SUMIF(AF所要量!$AK$4:$AK$1001,$AS791,AF所要量!Y$4:Y$1001)</f>
        <v>0</v>
      </c>
      <c r="AJ791" s="132">
        <f>SUMIF(AF所要量!$AK$4:$AK$1001,$AS791,AF所要量!Z$4:Z$1001)</f>
        <v>0</v>
      </c>
      <c r="AK791" s="132">
        <f>SUMIF(AF所要量!$AK$4:$AK$1001,$AS791,AF所要量!AA$4:AA$1001)</f>
        <v>0</v>
      </c>
      <c r="AL791" s="132">
        <f>SUMIF(AF所要量!$AK$4:$AK$1001,$AS791,AF所要量!AB$4:AB$1001)</f>
        <v>0</v>
      </c>
      <c r="AM791" s="133">
        <f>SUMIF(AF所要量!$AK$4:$AK$1001,$AS791,AF所要量!AC$4:AC$1001)</f>
        <v>0</v>
      </c>
      <c r="AS791" s="2" t="str">
        <f>$A791&amp;"_"&amp;$B791</f>
        <v>_　</v>
      </c>
      <c r="AT791" s="96"/>
      <c r="AU791" s="63"/>
      <c r="AW791" s="142"/>
      <c r="AX791" s="143"/>
      <c r="AY791" s="143"/>
      <c r="AZ791" s="143"/>
      <c r="BA791" s="143"/>
      <c r="BB791" s="143"/>
      <c r="BC791" s="143"/>
      <c r="BD791" s="143"/>
      <c r="BE791" s="143"/>
      <c r="BF791" s="143"/>
      <c r="BG791" s="143"/>
      <c r="BH791" s="143"/>
      <c r="BI791" s="143"/>
      <c r="BJ791" s="143"/>
      <c r="BK791" s="143"/>
      <c r="BL791" s="143"/>
      <c r="BM791" s="143"/>
      <c r="BN791" s="143"/>
      <c r="BO791" s="143"/>
      <c r="BP791" s="143"/>
      <c r="BQ791" s="143"/>
      <c r="BR791" s="143"/>
      <c r="BS791" s="143"/>
      <c r="BT791" s="143"/>
      <c r="BU791" s="143"/>
      <c r="BV791" s="143"/>
      <c r="BW791" s="143"/>
      <c r="BX791" s="143"/>
      <c r="BY791" s="143"/>
      <c r="BZ791" s="144"/>
      <c r="CB791" s="425">
        <f t="shared" ref="CB791:CB792" si="1743">CG791</f>
        <v>0</v>
      </c>
      <c r="CC791" s="271">
        <f t="shared" ref="CC791:CC792" si="1744">CH791</f>
        <v>0</v>
      </c>
      <c r="CD791" s="271">
        <f t="shared" ref="CD791:CD792" si="1745">CI791</f>
        <v>0</v>
      </c>
      <c r="CE791" s="272">
        <f t="shared" ref="CE791:CE792" si="1746">CJ791</f>
        <v>0</v>
      </c>
      <c r="CG791" s="418">
        <v>0</v>
      </c>
      <c r="CH791" s="416">
        <v>0</v>
      </c>
      <c r="CI791" s="416">
        <v>0</v>
      </c>
      <c r="CJ791" s="419">
        <v>0</v>
      </c>
    </row>
    <row r="792" spans="1:88" x14ac:dyDescent="0.35">
      <c r="A792" s="119"/>
      <c r="B792" s="6"/>
      <c r="C792" s="120"/>
      <c r="D792" s="134"/>
      <c r="E792" s="135"/>
      <c r="F792" s="135"/>
      <c r="G792" s="136" t="str">
        <f>IF(B791="CKD","","SP")</f>
        <v>SP</v>
      </c>
      <c r="H792" s="137"/>
      <c r="I792" s="138">
        <f>SUM(K792:N792)</f>
        <v>0</v>
      </c>
      <c r="J792" s="138">
        <f>SUM(O792:AM792)</f>
        <v>0</v>
      </c>
      <c r="K792" s="440">
        <f t="shared" ref="K792" si="1747">CB792</f>
        <v>0</v>
      </c>
      <c r="L792" s="440">
        <f t="shared" si="1740"/>
        <v>0</v>
      </c>
      <c r="M792" s="440">
        <f t="shared" si="1741"/>
        <v>0</v>
      </c>
      <c r="N792" s="440">
        <f t="shared" si="1742"/>
        <v>0</v>
      </c>
      <c r="O792" s="138">
        <f>SUMIF(SP所要量!$AU$4:$AU$1001,$AS792,SP所要量!O$4:O$1001)</f>
        <v>0</v>
      </c>
      <c r="P792" s="138">
        <f>SUMIF(SP所要量!$AU$4:$AU$1001,$AS792,SP所要量!P$4:P$1001)</f>
        <v>0</v>
      </c>
      <c r="Q792" s="138">
        <f>SUMIF(SP所要量!$AU$4:$AU$1001,$AS792,SP所要量!Q$4:Q$1001)</f>
        <v>0</v>
      </c>
      <c r="R792" s="138">
        <f>SUMIF(SP所要量!$AU$4:$AU$1001,$AS792,SP所要量!R$4:R$1001)</f>
        <v>0</v>
      </c>
      <c r="S792" s="138">
        <f>SUMIF(SP所要量!$AU$4:$AU$1001,$AS792,SP所要量!S$4:S$1001)</f>
        <v>0</v>
      </c>
      <c r="T792" s="138">
        <f>SUMIF(SP所要量!$AU$4:$AU$1001,$AS792,SP所要量!T$4:T$1001)</f>
        <v>0</v>
      </c>
      <c r="U792" s="138">
        <f>SUMIF(SP所要量!$AU$4:$AU$1001,$AS792,SP所要量!U$4:U$1001)</f>
        <v>0</v>
      </c>
      <c r="V792" s="138">
        <f>SUMIF(SP所要量!$AU$4:$AU$1001,$AS792,SP所要量!V$4:V$1001)</f>
        <v>0</v>
      </c>
      <c r="W792" s="138">
        <f>SUMIF(SP所要量!$AU$4:$AU$1001,$AS792,SP所要量!W$4:W$1001)</f>
        <v>0</v>
      </c>
      <c r="X792" s="138">
        <f>SUMIF(SP所要量!$AU$4:$AU$1001,$AS792,SP所要量!X$4:X$1001)</f>
        <v>0</v>
      </c>
      <c r="Y792" s="138">
        <f>SUMIF(SP所要量!$AU$4:$AU$1001,$AS792,SP所要量!Y$4:Y$1001)</f>
        <v>0</v>
      </c>
      <c r="Z792" s="138">
        <f>SUMIF(SP所要量!$AU$4:$AU$1001,$AS792,SP所要量!Z$4:Z$1001)</f>
        <v>0</v>
      </c>
      <c r="AA792" s="138">
        <f>SUMIF(SP所要量!$AU$4:$AU$1001,$AS792,SP所要量!AA$4:AA$1001)</f>
        <v>0</v>
      </c>
      <c r="AB792" s="138">
        <f>SUMIF(SP所要量!$AU$4:$AU$1001,$AS792,SP所要量!AB$4:AB$1001)</f>
        <v>0</v>
      </c>
      <c r="AC792" s="138">
        <f>SUMIF(SP所要量!$AU$4:$AU$1001,$AS792,SP所要量!AC$4:AC$1001)</f>
        <v>0</v>
      </c>
      <c r="AD792" s="138">
        <f>SUMIF(SP所要量!$AU$4:$AU$1001,$AS792,SP所要量!AD$4:AD$1001)</f>
        <v>0</v>
      </c>
      <c r="AE792" s="138">
        <f>SUMIF(SP所要量!$AU$4:$AU$1001,$AS792,SP所要量!AE$4:AE$1001)</f>
        <v>0</v>
      </c>
      <c r="AF792" s="138">
        <f>SUMIF(SP所要量!$AU$4:$AU$1001,$AS792,SP所要量!AF$4:AF$1001)</f>
        <v>0</v>
      </c>
      <c r="AG792" s="138">
        <f>SUMIF(SP所要量!$AU$4:$AU$1001,$AS792,SP所要量!AG$4:AG$1001)</f>
        <v>0</v>
      </c>
      <c r="AH792" s="138">
        <f>SUMIF(SP所要量!$AU$4:$AU$1001,$AS792,SP所要量!AH$4:AH$1001)</f>
        <v>0</v>
      </c>
      <c r="AI792" s="138">
        <f>SUMIF(SP所要量!$AU$4:$AU$1001,$AS792,SP所要量!AI$4:AI$1001)</f>
        <v>0</v>
      </c>
      <c r="AJ792" s="138">
        <f>SUMIF(SP所要量!$AU$4:$AU$1001,$AS792,SP所要量!AJ$4:AJ$1001)</f>
        <v>0</v>
      </c>
      <c r="AK792" s="138">
        <f>SUMIF(SP所要量!$AU$4:$AU$1001,$AS792,SP所要量!AK$4:AK$1001)</f>
        <v>0</v>
      </c>
      <c r="AL792" s="138">
        <f>SUMIF(SP所要量!$AU$4:$AU$1001,$AS792,SP所要量!AL$4:AL$1001)</f>
        <v>0</v>
      </c>
      <c r="AM792" s="139">
        <f>SUMIF(SP所要量!$AU$4:$AU$1001,$AS792,SP所要量!AM$4:AM$1001)</f>
        <v>0</v>
      </c>
      <c r="AS792" s="2" t="str">
        <f>IF($B791="CKD",0,$A791&amp;"_"&amp;"SP")</f>
        <v>_SP</v>
      </c>
      <c r="AT792" s="38"/>
      <c r="AU792" s="62"/>
      <c r="AW792" s="145"/>
      <c r="AX792" s="38"/>
      <c r="AY792" s="38"/>
      <c r="AZ792" s="38"/>
      <c r="BA792" s="38"/>
      <c r="BB792" s="38"/>
      <c r="BC792" s="38"/>
      <c r="BD792" s="38"/>
      <c r="BE792" s="38"/>
      <c r="BF792" s="38"/>
      <c r="BG792" s="38"/>
      <c r="BH792" s="38"/>
      <c r="BI792" s="38"/>
      <c r="BJ792" s="38"/>
      <c r="BK792" s="38"/>
      <c r="BL792" s="38"/>
      <c r="BM792" s="38"/>
      <c r="BN792" s="38"/>
      <c r="BO792" s="38"/>
      <c r="BP792" s="38"/>
      <c r="BQ792" s="38"/>
      <c r="BR792" s="38"/>
      <c r="BS792" s="38"/>
      <c r="BT792" s="38"/>
      <c r="BU792" s="38"/>
      <c r="BV792" s="38"/>
      <c r="BW792" s="38"/>
      <c r="BX792" s="38"/>
      <c r="BY792" s="38"/>
      <c r="BZ792" s="146"/>
      <c r="CB792" s="426">
        <f t="shared" si="1743"/>
        <v>0</v>
      </c>
      <c r="CC792" s="273">
        <f t="shared" si="1744"/>
        <v>0</v>
      </c>
      <c r="CD792" s="273">
        <f t="shared" si="1745"/>
        <v>0</v>
      </c>
      <c r="CE792" s="274">
        <f t="shared" si="1746"/>
        <v>0</v>
      </c>
      <c r="CG792" s="420">
        <v>0</v>
      </c>
      <c r="CH792" s="417">
        <v>0</v>
      </c>
      <c r="CI792" s="417">
        <v>0</v>
      </c>
      <c r="CJ792" s="421">
        <v>0</v>
      </c>
    </row>
    <row r="793" spans="1:88" x14ac:dyDescent="0.35">
      <c r="A793" s="119"/>
      <c r="B793" s="6"/>
      <c r="C793" s="120"/>
      <c r="D793" s="121"/>
      <c r="E793" s="115"/>
      <c r="F793" s="115"/>
      <c r="G793" s="116" t="s">
        <v>2131</v>
      </c>
      <c r="H793" s="117"/>
      <c r="I793" s="113">
        <f>SUM(K793:N793)</f>
        <v>0</v>
      </c>
      <c r="J793" s="126">
        <f>SUM(O793:AM793)</f>
        <v>0</v>
      </c>
      <c r="K793" s="113">
        <f>SUM(K791:K792)</f>
        <v>0</v>
      </c>
      <c r="L793" s="113">
        <f t="shared" ref="L793:AM793" si="1748">SUM(L791:L792)</f>
        <v>0</v>
      </c>
      <c r="M793" s="113">
        <f t="shared" si="1748"/>
        <v>0</v>
      </c>
      <c r="N793" s="113">
        <f t="shared" si="1748"/>
        <v>0</v>
      </c>
      <c r="O793" s="122">
        <f t="shared" si="1748"/>
        <v>0</v>
      </c>
      <c r="P793" s="113">
        <f t="shared" si="1748"/>
        <v>0</v>
      </c>
      <c r="Q793" s="113">
        <f t="shared" si="1748"/>
        <v>0</v>
      </c>
      <c r="R793" s="113">
        <f t="shared" si="1748"/>
        <v>0</v>
      </c>
      <c r="S793" s="113">
        <f t="shared" si="1748"/>
        <v>0</v>
      </c>
      <c r="T793" s="113">
        <f t="shared" si="1748"/>
        <v>0</v>
      </c>
      <c r="U793" s="113">
        <f t="shared" si="1748"/>
        <v>0</v>
      </c>
      <c r="V793" s="113">
        <f t="shared" si="1748"/>
        <v>0</v>
      </c>
      <c r="W793" s="113">
        <f t="shared" si="1748"/>
        <v>0</v>
      </c>
      <c r="X793" s="113">
        <f t="shared" si="1748"/>
        <v>0</v>
      </c>
      <c r="Y793" s="113">
        <f t="shared" si="1748"/>
        <v>0</v>
      </c>
      <c r="Z793" s="113">
        <f t="shared" si="1748"/>
        <v>0</v>
      </c>
      <c r="AA793" s="113">
        <f t="shared" si="1748"/>
        <v>0</v>
      </c>
      <c r="AB793" s="113">
        <f t="shared" si="1748"/>
        <v>0</v>
      </c>
      <c r="AC793" s="113">
        <f t="shared" si="1748"/>
        <v>0</v>
      </c>
      <c r="AD793" s="113">
        <f t="shared" si="1748"/>
        <v>0</v>
      </c>
      <c r="AE793" s="113">
        <f t="shared" si="1748"/>
        <v>0</v>
      </c>
      <c r="AF793" s="113">
        <f t="shared" si="1748"/>
        <v>0</v>
      </c>
      <c r="AG793" s="113">
        <f t="shared" si="1748"/>
        <v>0</v>
      </c>
      <c r="AH793" s="113">
        <f t="shared" si="1748"/>
        <v>0</v>
      </c>
      <c r="AI793" s="113">
        <f t="shared" si="1748"/>
        <v>0</v>
      </c>
      <c r="AJ793" s="113">
        <f t="shared" si="1748"/>
        <v>0</v>
      </c>
      <c r="AK793" s="113">
        <f t="shared" si="1748"/>
        <v>0</v>
      </c>
      <c r="AL793" s="113">
        <f t="shared" si="1748"/>
        <v>0</v>
      </c>
      <c r="AM793" s="118">
        <f t="shared" si="1748"/>
        <v>0</v>
      </c>
      <c r="AS793" s="61"/>
      <c r="AT793" s="38"/>
      <c r="AU793" s="62"/>
      <c r="AW793" s="145"/>
      <c r="AX793" s="38"/>
      <c r="AY793" s="38"/>
      <c r="AZ793" s="38"/>
      <c r="BA793" s="38"/>
      <c r="BB793" s="38"/>
      <c r="BC793" s="38"/>
      <c r="BD793" s="38"/>
      <c r="BE793" s="38"/>
      <c r="BF793" s="38"/>
      <c r="BG793" s="38"/>
      <c r="BH793" s="38"/>
      <c r="BI793" s="38"/>
      <c r="BJ793" s="38"/>
      <c r="BK793" s="38"/>
      <c r="BL793" s="38"/>
      <c r="BM793" s="38"/>
      <c r="BN793" s="38"/>
      <c r="BO793" s="38"/>
      <c r="BP793" s="38"/>
      <c r="BQ793" s="38"/>
      <c r="BR793" s="38"/>
      <c r="BS793" s="38"/>
      <c r="BT793" s="38"/>
      <c r="BU793" s="38"/>
      <c r="BV793" s="38"/>
      <c r="BW793" s="38"/>
      <c r="BX793" s="38"/>
      <c r="BY793" s="38"/>
      <c r="BZ793" s="146"/>
      <c r="CB793" s="145"/>
      <c r="CC793" s="38"/>
      <c r="CD793" s="38"/>
      <c r="CE793" s="146"/>
      <c r="CG793" s="433">
        <v>0</v>
      </c>
      <c r="CH793" s="434">
        <v>0</v>
      </c>
      <c r="CI793" s="434">
        <v>0</v>
      </c>
      <c r="CJ793" s="435">
        <v>0</v>
      </c>
    </row>
    <row r="794" spans="1:88" x14ac:dyDescent="0.35">
      <c r="A794" s="48" t="s">
        <v>2088</v>
      </c>
      <c r="B794" s="6"/>
      <c r="C794" s="6"/>
      <c r="D794" s="22" t="s">
        <v>2058</v>
      </c>
      <c r="E794" s="304" t="s">
        <v>20</v>
      </c>
      <c r="F794" s="42"/>
      <c r="G794" s="25"/>
      <c r="H794" s="21"/>
      <c r="I794" s="26"/>
      <c r="J794" s="24">
        <f t="shared" ref="J794:J796" ca="1" si="1749">SUM(K794:AM794)</f>
        <v>0</v>
      </c>
      <c r="K794" s="24">
        <f ca="1">IF(AND($H794="優先L",$I794&gt;0),OFFSET(K793,0,$I794),0)</f>
        <v>0</v>
      </c>
      <c r="L794" s="24">
        <f t="shared" ref="L794:AM794" ca="1" si="1750">IF(AND($H794="優先L",$I794&gt;0),OFFSET(L793,0,$I794),0)</f>
        <v>0</v>
      </c>
      <c r="M794" s="24">
        <f t="shared" ca="1" si="1750"/>
        <v>0</v>
      </c>
      <c r="N794" s="24">
        <f t="shared" ca="1" si="1750"/>
        <v>0</v>
      </c>
      <c r="O794" s="24">
        <f t="shared" ca="1" si="1750"/>
        <v>0</v>
      </c>
      <c r="P794" s="24">
        <f t="shared" ca="1" si="1750"/>
        <v>0</v>
      </c>
      <c r="Q794" s="24">
        <f t="shared" ca="1" si="1750"/>
        <v>0</v>
      </c>
      <c r="R794" s="24">
        <f t="shared" ca="1" si="1750"/>
        <v>0</v>
      </c>
      <c r="S794" s="24">
        <f t="shared" ca="1" si="1750"/>
        <v>0</v>
      </c>
      <c r="T794" s="24">
        <f t="shared" ca="1" si="1750"/>
        <v>0</v>
      </c>
      <c r="U794" s="24">
        <f t="shared" ca="1" si="1750"/>
        <v>0</v>
      </c>
      <c r="V794" s="24">
        <f t="shared" ca="1" si="1750"/>
        <v>0</v>
      </c>
      <c r="W794" s="24">
        <f t="shared" ca="1" si="1750"/>
        <v>0</v>
      </c>
      <c r="X794" s="24">
        <f t="shared" ca="1" si="1750"/>
        <v>0</v>
      </c>
      <c r="Y794" s="24">
        <f t="shared" ca="1" si="1750"/>
        <v>0</v>
      </c>
      <c r="Z794" s="24">
        <f t="shared" ca="1" si="1750"/>
        <v>0</v>
      </c>
      <c r="AA794" s="24">
        <f t="shared" ca="1" si="1750"/>
        <v>0</v>
      </c>
      <c r="AB794" s="24">
        <f t="shared" ca="1" si="1750"/>
        <v>0</v>
      </c>
      <c r="AC794" s="24">
        <f t="shared" ca="1" si="1750"/>
        <v>0</v>
      </c>
      <c r="AD794" s="24">
        <f t="shared" ca="1" si="1750"/>
        <v>0</v>
      </c>
      <c r="AE794" s="24">
        <f t="shared" ca="1" si="1750"/>
        <v>0</v>
      </c>
      <c r="AF794" s="24">
        <f t="shared" ca="1" si="1750"/>
        <v>0</v>
      </c>
      <c r="AG794" s="24">
        <f t="shared" ca="1" si="1750"/>
        <v>0</v>
      </c>
      <c r="AH794" s="24">
        <f t="shared" ca="1" si="1750"/>
        <v>0</v>
      </c>
      <c r="AI794" s="24">
        <f t="shared" ca="1" si="1750"/>
        <v>0</v>
      </c>
      <c r="AJ794" s="24">
        <f t="shared" ca="1" si="1750"/>
        <v>0</v>
      </c>
      <c r="AK794" s="24">
        <f t="shared" ca="1" si="1750"/>
        <v>0</v>
      </c>
      <c r="AL794" s="24">
        <f t="shared" ca="1" si="1750"/>
        <v>0</v>
      </c>
      <c r="AM794" s="49">
        <f t="shared" ca="1" si="1750"/>
        <v>0</v>
      </c>
      <c r="AS794" s="61"/>
      <c r="AT794" s="5" t="str">
        <f t="shared" ref="AT794:AT856" si="1751">IF(G794&gt;0,E794,"")</f>
        <v/>
      </c>
      <c r="AU794" s="62"/>
      <c r="AW794" s="145"/>
      <c r="AX794" s="38"/>
      <c r="AY794" s="38"/>
      <c r="AZ794" s="38"/>
      <c r="BA794" s="38"/>
      <c r="BB794" s="38"/>
      <c r="BC794" s="38"/>
      <c r="BD794" s="38"/>
      <c r="BE794" s="38"/>
      <c r="BF794" s="38"/>
      <c r="BG794" s="38"/>
      <c r="BH794" s="38"/>
      <c r="BI794" s="38"/>
      <c r="BJ794" s="38"/>
      <c r="BK794" s="38"/>
      <c r="BL794" s="38"/>
      <c r="BM794" s="38"/>
      <c r="BN794" s="38"/>
      <c r="BO794" s="38"/>
      <c r="BP794" s="38"/>
      <c r="BQ794" s="38"/>
      <c r="BR794" s="38"/>
      <c r="BS794" s="38"/>
      <c r="BT794" s="38"/>
      <c r="BU794" s="38"/>
      <c r="BV794" s="38"/>
      <c r="BW794" s="38"/>
      <c r="BX794" s="38"/>
      <c r="BY794" s="38"/>
      <c r="BZ794" s="146"/>
      <c r="CB794" s="145"/>
      <c r="CC794" s="38"/>
      <c r="CD794" s="38"/>
      <c r="CE794" s="146"/>
      <c r="CG794" s="433">
        <v>0</v>
      </c>
      <c r="CH794" s="434">
        <v>0</v>
      </c>
      <c r="CI794" s="434">
        <v>0</v>
      </c>
      <c r="CJ794" s="435">
        <v>0</v>
      </c>
    </row>
    <row r="795" spans="1:88" x14ac:dyDescent="0.35">
      <c r="A795" s="50" t="str">
        <f>MID(A791,1,5)</f>
        <v/>
      </c>
      <c r="B795" s="6"/>
      <c r="C795" s="6"/>
      <c r="D795" s="6"/>
      <c r="E795" s="304" t="s">
        <v>78</v>
      </c>
      <c r="F795" s="42"/>
      <c r="G795" s="25"/>
      <c r="H795" s="21"/>
      <c r="I795" s="26"/>
      <c r="J795" s="24">
        <f t="shared" ca="1" si="1749"/>
        <v>0</v>
      </c>
      <c r="K795" s="24">
        <f ca="1">IF(AND($H795="優先L",$I795&gt;0),OFFSET(K793,0,$I795),0)</f>
        <v>0</v>
      </c>
      <c r="L795" s="24">
        <f t="shared" ref="L795:AM795" ca="1" si="1752">IF(AND($H795="優先L",$I795&gt;0),OFFSET(L793,0,$I795),0)</f>
        <v>0</v>
      </c>
      <c r="M795" s="24">
        <f t="shared" ca="1" si="1752"/>
        <v>0</v>
      </c>
      <c r="N795" s="24">
        <f t="shared" ca="1" si="1752"/>
        <v>0</v>
      </c>
      <c r="O795" s="24">
        <f t="shared" ca="1" si="1752"/>
        <v>0</v>
      </c>
      <c r="P795" s="24">
        <f t="shared" ca="1" si="1752"/>
        <v>0</v>
      </c>
      <c r="Q795" s="24">
        <f t="shared" ca="1" si="1752"/>
        <v>0</v>
      </c>
      <c r="R795" s="24">
        <f t="shared" ca="1" si="1752"/>
        <v>0</v>
      </c>
      <c r="S795" s="24">
        <f t="shared" ca="1" si="1752"/>
        <v>0</v>
      </c>
      <c r="T795" s="24">
        <f t="shared" ca="1" si="1752"/>
        <v>0</v>
      </c>
      <c r="U795" s="24">
        <f t="shared" ca="1" si="1752"/>
        <v>0</v>
      </c>
      <c r="V795" s="24">
        <f t="shared" ca="1" si="1752"/>
        <v>0</v>
      </c>
      <c r="W795" s="24">
        <f t="shared" ca="1" si="1752"/>
        <v>0</v>
      </c>
      <c r="X795" s="24">
        <f t="shared" ca="1" si="1752"/>
        <v>0</v>
      </c>
      <c r="Y795" s="24">
        <f t="shared" ca="1" si="1752"/>
        <v>0</v>
      </c>
      <c r="Z795" s="24">
        <f t="shared" ca="1" si="1752"/>
        <v>0</v>
      </c>
      <c r="AA795" s="24">
        <f t="shared" ca="1" si="1752"/>
        <v>0</v>
      </c>
      <c r="AB795" s="24">
        <f t="shared" ca="1" si="1752"/>
        <v>0</v>
      </c>
      <c r="AC795" s="24">
        <f t="shared" ca="1" si="1752"/>
        <v>0</v>
      </c>
      <c r="AD795" s="24">
        <f t="shared" ca="1" si="1752"/>
        <v>0</v>
      </c>
      <c r="AE795" s="24">
        <f t="shared" ca="1" si="1752"/>
        <v>0</v>
      </c>
      <c r="AF795" s="24">
        <f t="shared" ca="1" si="1752"/>
        <v>0</v>
      </c>
      <c r="AG795" s="24">
        <f t="shared" ca="1" si="1752"/>
        <v>0</v>
      </c>
      <c r="AH795" s="24">
        <f t="shared" ca="1" si="1752"/>
        <v>0</v>
      </c>
      <c r="AI795" s="24">
        <f t="shared" ca="1" si="1752"/>
        <v>0</v>
      </c>
      <c r="AJ795" s="24">
        <f t="shared" ca="1" si="1752"/>
        <v>0</v>
      </c>
      <c r="AK795" s="24">
        <f t="shared" ca="1" si="1752"/>
        <v>0</v>
      </c>
      <c r="AL795" s="24">
        <f t="shared" ca="1" si="1752"/>
        <v>0</v>
      </c>
      <c r="AM795" s="49">
        <f t="shared" ca="1" si="1752"/>
        <v>0</v>
      </c>
      <c r="AS795" s="61"/>
      <c r="AT795" s="6" t="str">
        <f t="shared" si="1751"/>
        <v/>
      </c>
      <c r="AU795" s="62"/>
      <c r="AW795" s="145"/>
      <c r="AX795" s="38"/>
      <c r="AY795" s="38"/>
      <c r="AZ795" s="38"/>
      <c r="BA795" s="38"/>
      <c r="BB795" s="38"/>
      <c r="BC795" s="38"/>
      <c r="BD795" s="38"/>
      <c r="BE795" s="38"/>
      <c r="BF795" s="38"/>
      <c r="BG795" s="38"/>
      <c r="BH795" s="38"/>
      <c r="BI795" s="38"/>
      <c r="BJ795" s="38"/>
      <c r="BK795" s="38"/>
      <c r="BL795" s="38"/>
      <c r="BM795" s="38"/>
      <c r="BN795" s="38"/>
      <c r="BO795" s="38"/>
      <c r="BP795" s="38"/>
      <c r="BQ795" s="38"/>
      <c r="BR795" s="38"/>
      <c r="BS795" s="38"/>
      <c r="BT795" s="38"/>
      <c r="BU795" s="38"/>
      <c r="BV795" s="38"/>
      <c r="BW795" s="38"/>
      <c r="BX795" s="38"/>
      <c r="BY795" s="38"/>
      <c r="BZ795" s="146"/>
      <c r="CB795" s="145"/>
      <c r="CC795" s="38"/>
      <c r="CD795" s="38"/>
      <c r="CE795" s="146"/>
      <c r="CG795" s="433">
        <v>0</v>
      </c>
      <c r="CH795" s="434">
        <v>0</v>
      </c>
      <c r="CI795" s="434">
        <v>0</v>
      </c>
      <c r="CJ795" s="435">
        <v>0</v>
      </c>
    </row>
    <row r="796" spans="1:88" x14ac:dyDescent="0.35">
      <c r="A796" s="50" t="str">
        <f>MID(A791,6,3)&amp;"-"&amp;MID(A791,10,4)</f>
        <v>-</v>
      </c>
      <c r="B796" s="6"/>
      <c r="C796" s="6"/>
      <c r="D796" s="7"/>
      <c r="E796" s="304" t="s">
        <v>79</v>
      </c>
      <c r="F796" s="42"/>
      <c r="G796" s="25"/>
      <c r="H796" s="21"/>
      <c r="I796" s="26"/>
      <c r="J796" s="24">
        <f t="shared" ca="1" si="1749"/>
        <v>0</v>
      </c>
      <c r="K796" s="24">
        <f ca="1">IF(AND($H796="優先L",$I796&gt;0),OFFSET(K793,0,$I796),0)</f>
        <v>0</v>
      </c>
      <c r="L796" s="24">
        <f t="shared" ref="L796:AM796" ca="1" si="1753">IF(AND($H796="優先L",$I796&gt;0),OFFSET(L793,0,$I796),0)</f>
        <v>0</v>
      </c>
      <c r="M796" s="24">
        <f t="shared" ca="1" si="1753"/>
        <v>0</v>
      </c>
      <c r="N796" s="24">
        <f t="shared" ca="1" si="1753"/>
        <v>0</v>
      </c>
      <c r="O796" s="24">
        <f t="shared" ca="1" si="1753"/>
        <v>0</v>
      </c>
      <c r="P796" s="24">
        <f t="shared" ca="1" si="1753"/>
        <v>0</v>
      </c>
      <c r="Q796" s="24">
        <f t="shared" ca="1" si="1753"/>
        <v>0</v>
      </c>
      <c r="R796" s="24">
        <f t="shared" ca="1" si="1753"/>
        <v>0</v>
      </c>
      <c r="S796" s="24">
        <f t="shared" ca="1" si="1753"/>
        <v>0</v>
      </c>
      <c r="T796" s="24">
        <f t="shared" ca="1" si="1753"/>
        <v>0</v>
      </c>
      <c r="U796" s="24">
        <f t="shared" ca="1" si="1753"/>
        <v>0</v>
      </c>
      <c r="V796" s="24">
        <f t="shared" ca="1" si="1753"/>
        <v>0</v>
      </c>
      <c r="W796" s="24">
        <f t="shared" ca="1" si="1753"/>
        <v>0</v>
      </c>
      <c r="X796" s="24">
        <f t="shared" ca="1" si="1753"/>
        <v>0</v>
      </c>
      <c r="Y796" s="24">
        <f t="shared" ca="1" si="1753"/>
        <v>0</v>
      </c>
      <c r="Z796" s="24">
        <f t="shared" ca="1" si="1753"/>
        <v>0</v>
      </c>
      <c r="AA796" s="24">
        <f t="shared" ca="1" si="1753"/>
        <v>0</v>
      </c>
      <c r="AB796" s="24">
        <f t="shared" ca="1" si="1753"/>
        <v>0</v>
      </c>
      <c r="AC796" s="24">
        <f t="shared" ca="1" si="1753"/>
        <v>0</v>
      </c>
      <c r="AD796" s="24">
        <f t="shared" ca="1" si="1753"/>
        <v>0</v>
      </c>
      <c r="AE796" s="24">
        <f t="shared" ca="1" si="1753"/>
        <v>0</v>
      </c>
      <c r="AF796" s="24">
        <f t="shared" ca="1" si="1753"/>
        <v>0</v>
      </c>
      <c r="AG796" s="24">
        <f t="shared" ca="1" si="1753"/>
        <v>0</v>
      </c>
      <c r="AH796" s="24">
        <f t="shared" ca="1" si="1753"/>
        <v>0</v>
      </c>
      <c r="AI796" s="24">
        <f t="shared" ca="1" si="1753"/>
        <v>0</v>
      </c>
      <c r="AJ796" s="24">
        <f t="shared" ca="1" si="1753"/>
        <v>0</v>
      </c>
      <c r="AK796" s="24">
        <f t="shared" ca="1" si="1753"/>
        <v>0</v>
      </c>
      <c r="AL796" s="24">
        <f t="shared" ca="1" si="1753"/>
        <v>0</v>
      </c>
      <c r="AM796" s="49">
        <f t="shared" ca="1" si="1753"/>
        <v>0</v>
      </c>
      <c r="AS796" s="61"/>
      <c r="AT796" s="7" t="str">
        <f t="shared" si="1751"/>
        <v/>
      </c>
      <c r="AU796" s="62"/>
      <c r="AW796" s="145"/>
      <c r="AX796" s="38"/>
      <c r="AY796" s="38"/>
      <c r="AZ796" s="38"/>
      <c r="BA796" s="38"/>
      <c r="BB796" s="38"/>
      <c r="BC796" s="38"/>
      <c r="BD796" s="38"/>
      <c r="BE796" s="38"/>
      <c r="BF796" s="38"/>
      <c r="BG796" s="38"/>
      <c r="BH796" s="38"/>
      <c r="BI796" s="38"/>
      <c r="BJ796" s="38"/>
      <c r="BK796" s="38"/>
      <c r="BL796" s="38"/>
      <c r="BM796" s="38"/>
      <c r="BN796" s="38"/>
      <c r="BO796" s="38"/>
      <c r="BP796" s="38"/>
      <c r="BQ796" s="38"/>
      <c r="BR796" s="38"/>
      <c r="BS796" s="38"/>
      <c r="BT796" s="38"/>
      <c r="BU796" s="38"/>
      <c r="BV796" s="38"/>
      <c r="BW796" s="38"/>
      <c r="BX796" s="38"/>
      <c r="BY796" s="38"/>
      <c r="BZ796" s="146"/>
      <c r="CB796" s="145"/>
      <c r="CC796" s="38"/>
      <c r="CD796" s="38"/>
      <c r="CE796" s="146"/>
      <c r="CG796" s="433">
        <v>0</v>
      </c>
      <c r="CH796" s="434">
        <v>0</v>
      </c>
      <c r="CI796" s="434">
        <v>0</v>
      </c>
      <c r="CJ796" s="435">
        <v>0</v>
      </c>
    </row>
    <row r="797" spans="1:88" x14ac:dyDescent="0.35">
      <c r="A797" s="48"/>
      <c r="B797" s="6"/>
      <c r="C797" s="6"/>
      <c r="D797" s="22" t="s">
        <v>2132</v>
      </c>
      <c r="E797" s="2" t="str">
        <f>E794</f>
        <v>MC</v>
      </c>
      <c r="F797" s="5"/>
      <c r="G797" s="5"/>
      <c r="H797" s="27"/>
      <c r="I797" s="5"/>
      <c r="J797" s="550">
        <f>SUM(K797:AM799)</f>
        <v>0</v>
      </c>
      <c r="K797" s="29"/>
      <c r="L797" s="29"/>
      <c r="M797" s="29"/>
      <c r="N797" s="29"/>
      <c r="O797" s="29"/>
      <c r="P797" s="29"/>
      <c r="Q797" s="29"/>
      <c r="R797" s="29"/>
      <c r="S797" s="29"/>
      <c r="T797" s="29"/>
      <c r="U797" s="29"/>
      <c r="V797" s="29"/>
      <c r="W797" s="29"/>
      <c r="X797" s="29"/>
      <c r="Y797" s="29"/>
      <c r="Z797" s="29"/>
      <c r="AA797" s="29"/>
      <c r="AB797" s="29"/>
      <c r="AC797" s="29"/>
      <c r="AD797" s="29"/>
      <c r="AE797" s="29"/>
      <c r="AF797" s="29"/>
      <c r="AG797" s="29"/>
      <c r="AH797" s="29"/>
      <c r="AI797" s="29"/>
      <c r="AJ797" s="29"/>
      <c r="AK797" s="29"/>
      <c r="AL797" s="29"/>
      <c r="AM797" s="51"/>
      <c r="AS797" s="61"/>
      <c r="AT797" s="38"/>
      <c r="AU797" s="62"/>
      <c r="AW797" s="145"/>
      <c r="AX797" s="38"/>
      <c r="AY797" s="38"/>
      <c r="AZ797" s="38"/>
      <c r="BA797" s="38"/>
      <c r="BB797" s="38"/>
      <c r="BC797" s="38"/>
      <c r="BD797" s="38"/>
      <c r="BE797" s="38"/>
      <c r="BF797" s="38"/>
      <c r="BG797" s="38"/>
      <c r="BH797" s="38"/>
      <c r="BI797" s="38"/>
      <c r="BJ797" s="38"/>
      <c r="BK797" s="38"/>
      <c r="BL797" s="38"/>
      <c r="BM797" s="38"/>
      <c r="BN797" s="38"/>
      <c r="BO797" s="38"/>
      <c r="BP797" s="38"/>
      <c r="BQ797" s="38"/>
      <c r="BR797" s="38"/>
      <c r="BS797" s="38"/>
      <c r="BT797" s="38"/>
      <c r="BU797" s="38"/>
      <c r="BV797" s="38"/>
      <c r="BW797" s="38"/>
      <c r="BX797" s="38"/>
      <c r="BY797" s="38"/>
      <c r="BZ797" s="146"/>
      <c r="CB797" s="145"/>
      <c r="CC797" s="38"/>
      <c r="CD797" s="38"/>
      <c r="CE797" s="146"/>
      <c r="CG797" s="430"/>
      <c r="CH797" s="9"/>
      <c r="CI797" s="9"/>
      <c r="CJ797" s="431"/>
    </row>
    <row r="798" spans="1:88" x14ac:dyDescent="0.35">
      <c r="A798" s="48"/>
      <c r="B798" s="7"/>
      <c r="C798" s="7"/>
      <c r="D798" s="444" t="s">
        <v>2376</v>
      </c>
      <c r="E798" s="2" t="str">
        <f>E795</f>
        <v>溶接1</v>
      </c>
      <c r="F798" s="6"/>
      <c r="G798" s="6"/>
      <c r="H798" s="27"/>
      <c r="I798" s="6"/>
      <c r="J798" s="551"/>
      <c r="K798" s="30"/>
      <c r="L798" s="30"/>
      <c r="M798" s="30"/>
      <c r="N798" s="30"/>
      <c r="O798" s="30"/>
      <c r="P798" s="30"/>
      <c r="Q798" s="30"/>
      <c r="R798" s="30"/>
      <c r="S798" s="30"/>
      <c r="T798" s="30"/>
      <c r="U798" s="30"/>
      <c r="V798" s="30"/>
      <c r="W798" s="30"/>
      <c r="X798" s="30"/>
      <c r="Y798" s="30"/>
      <c r="Z798" s="30"/>
      <c r="AA798" s="30"/>
      <c r="AB798" s="30"/>
      <c r="AC798" s="30"/>
      <c r="AD798" s="30"/>
      <c r="AE798" s="30"/>
      <c r="AF798" s="30"/>
      <c r="AG798" s="30"/>
      <c r="AH798" s="30"/>
      <c r="AI798" s="30"/>
      <c r="AJ798" s="30"/>
      <c r="AK798" s="30"/>
      <c r="AL798" s="30"/>
      <c r="AM798" s="52"/>
      <c r="AS798" s="61"/>
      <c r="AT798" s="38"/>
      <c r="AU798" s="62"/>
      <c r="AW798" s="145"/>
      <c r="AX798" s="38"/>
      <c r="AY798" s="38"/>
      <c r="AZ798" s="38"/>
      <c r="BA798" s="38"/>
      <c r="BB798" s="38"/>
      <c r="BC798" s="38"/>
      <c r="BD798" s="38"/>
      <c r="BE798" s="38"/>
      <c r="BF798" s="38"/>
      <c r="BG798" s="38"/>
      <c r="BH798" s="38"/>
      <c r="BI798" s="38"/>
      <c r="BJ798" s="38"/>
      <c r="BK798" s="38"/>
      <c r="BL798" s="38"/>
      <c r="BM798" s="38"/>
      <c r="BN798" s="38"/>
      <c r="BO798" s="38"/>
      <c r="BP798" s="38"/>
      <c r="BQ798" s="38"/>
      <c r="BR798" s="38"/>
      <c r="BS798" s="38"/>
      <c r="BT798" s="38"/>
      <c r="BU798" s="38"/>
      <c r="BV798" s="38"/>
      <c r="BW798" s="38"/>
      <c r="BX798" s="38"/>
      <c r="BY798" s="38"/>
      <c r="BZ798" s="146"/>
      <c r="CB798" s="145"/>
      <c r="CC798" s="38"/>
      <c r="CD798" s="38"/>
      <c r="CE798" s="146"/>
      <c r="CG798" s="430"/>
      <c r="CH798" s="9"/>
      <c r="CI798" s="9"/>
      <c r="CJ798" s="431"/>
    </row>
    <row r="799" spans="1:88" x14ac:dyDescent="0.35">
      <c r="A799" s="399">
        <f>COUNTIF(AT794:AT796,B799)</f>
        <v>0</v>
      </c>
      <c r="B799" s="308" t="str">
        <f>設定!$F$4</f>
        <v>MC</v>
      </c>
      <c r="C799" s="308" t="str">
        <f>IF(COUNTIF('PLAN-MC'!$AO$6:$AO$117,B799&amp;"_"&amp;A791&amp;"_"&amp;B791)&gt;0,"計画コード有",IF(COUNTIF('PLAN-MC'!$AO$6:$AO$117,B799&amp;"_"&amp;A791&amp;"_"&amp;B791)&gt;1,"ﾀﾞﾌﾞﾘ有","未反映"))</f>
        <v>未反映</v>
      </c>
      <c r="D799" s="7"/>
      <c r="E799" s="2" t="str">
        <f>E796</f>
        <v>マルチ</v>
      </c>
      <c r="F799" s="7"/>
      <c r="G799" s="7"/>
      <c r="H799" s="27"/>
      <c r="I799" s="7"/>
      <c r="J799" s="552"/>
      <c r="K799" s="31"/>
      <c r="L799" s="31"/>
      <c r="M799" s="31"/>
      <c r="N799" s="31"/>
      <c r="O799" s="31"/>
      <c r="P799" s="31"/>
      <c r="Q799" s="31"/>
      <c r="R799" s="31"/>
      <c r="S799" s="31"/>
      <c r="T799" s="31"/>
      <c r="U799" s="31"/>
      <c r="V799" s="31"/>
      <c r="W799" s="31"/>
      <c r="X799" s="31"/>
      <c r="Y799" s="31"/>
      <c r="Z799" s="31"/>
      <c r="AA799" s="31"/>
      <c r="AB799" s="31"/>
      <c r="AC799" s="31"/>
      <c r="AD799" s="31"/>
      <c r="AE799" s="31"/>
      <c r="AF799" s="31"/>
      <c r="AG799" s="31"/>
      <c r="AH799" s="31"/>
      <c r="AI799" s="31"/>
      <c r="AJ799" s="31"/>
      <c r="AK799" s="31"/>
      <c r="AL799" s="31"/>
      <c r="AM799" s="53"/>
      <c r="AS799" s="61"/>
      <c r="AT799" s="38"/>
      <c r="AU799" s="62"/>
      <c r="AW799" s="145"/>
      <c r="AX799" s="38"/>
      <c r="AY799" s="38"/>
      <c r="AZ799" s="38"/>
      <c r="BA799" s="38"/>
      <c r="BB799" s="38"/>
      <c r="BC799" s="38"/>
      <c r="BD799" s="38"/>
      <c r="BE799" s="38"/>
      <c r="BF799" s="38"/>
      <c r="BG799" s="38"/>
      <c r="BH799" s="38"/>
      <c r="BI799" s="38"/>
      <c r="BJ799" s="38"/>
      <c r="BK799" s="38"/>
      <c r="BL799" s="38"/>
      <c r="BM799" s="38"/>
      <c r="BN799" s="38"/>
      <c r="BO799" s="38"/>
      <c r="BP799" s="38"/>
      <c r="BQ799" s="38"/>
      <c r="BR799" s="38"/>
      <c r="BS799" s="38"/>
      <c r="BT799" s="38"/>
      <c r="BU799" s="38"/>
      <c r="BV799" s="38"/>
      <c r="BW799" s="38"/>
      <c r="BX799" s="38"/>
      <c r="BY799" s="38"/>
      <c r="BZ799" s="146"/>
      <c r="CB799" s="145"/>
      <c r="CC799" s="38"/>
      <c r="CD799" s="38"/>
      <c r="CE799" s="146"/>
      <c r="CG799" s="430"/>
      <c r="CH799" s="9"/>
      <c r="CI799" s="9"/>
      <c r="CJ799" s="431"/>
    </row>
    <row r="800" spans="1:88" x14ac:dyDescent="0.35">
      <c r="A800" s="399">
        <f>COUNTIF(AT794:AT796,B800)</f>
        <v>0</v>
      </c>
      <c r="B800" s="308" t="str">
        <f>設定!$F$5</f>
        <v>溶接1</v>
      </c>
      <c r="C800" s="308" t="str">
        <f>IF(COUNTIF('PLAN-溶接1'!$AO$6:$AO$108,B800&amp;"_"&amp;A791&amp;"_"&amp;B791)&gt;0,"計画コード有",IF(COUNTIF('PLAN-溶接1'!$AO$6:$AO$108,B800&amp;"_"&amp;A791&amp;"_"&amp;B791)&gt;1,"ﾀﾞﾌﾞﾘ有","未反映"))</f>
        <v>未反映</v>
      </c>
      <c r="D800" s="22" t="s">
        <v>2133</v>
      </c>
      <c r="E800" s="2" t="str">
        <f>E794</f>
        <v>MC</v>
      </c>
      <c r="F800" s="5"/>
      <c r="G800" s="5"/>
      <c r="H800" s="27"/>
      <c r="I800" s="5"/>
      <c r="J800" s="32">
        <f t="shared" ref="J800:J805" si="1754">SUM(K800:AM800)</f>
        <v>0</v>
      </c>
      <c r="K800" s="441">
        <f>CB800</f>
        <v>0</v>
      </c>
      <c r="L800" s="441">
        <f t="shared" ref="L800:L802" si="1755">CC800</f>
        <v>0</v>
      </c>
      <c r="M800" s="441">
        <f t="shared" ref="M800:M802" si="1756">CD800</f>
        <v>0</v>
      </c>
      <c r="N800" s="441">
        <f t="shared" ref="N800:N802" si="1757">CE800</f>
        <v>0</v>
      </c>
      <c r="O800" s="29"/>
      <c r="P800" s="29"/>
      <c r="Q800" s="29"/>
      <c r="R800" s="29"/>
      <c r="S800" s="29"/>
      <c r="T800" s="29"/>
      <c r="U800" s="29"/>
      <c r="V800" s="29"/>
      <c r="W800" s="29"/>
      <c r="X800" s="29"/>
      <c r="Y800" s="29"/>
      <c r="Z800" s="29"/>
      <c r="AA800" s="29"/>
      <c r="AB800" s="29"/>
      <c r="AC800" s="29"/>
      <c r="AD800" s="29"/>
      <c r="AE800" s="29"/>
      <c r="AF800" s="29"/>
      <c r="AG800" s="29"/>
      <c r="AH800" s="29"/>
      <c r="AI800" s="29"/>
      <c r="AJ800" s="29"/>
      <c r="AK800" s="29"/>
      <c r="AL800" s="29"/>
      <c r="AM800" s="51"/>
      <c r="AS800" s="61"/>
      <c r="AT800" s="38"/>
      <c r="AU800" s="62"/>
      <c r="AW800" s="145"/>
      <c r="AX800" s="38"/>
      <c r="AY800" s="38"/>
      <c r="AZ800" s="38"/>
      <c r="BA800" s="38"/>
      <c r="BB800" s="38"/>
      <c r="BC800" s="38"/>
      <c r="BD800" s="38"/>
      <c r="BE800" s="38"/>
      <c r="BF800" s="38"/>
      <c r="BG800" s="38"/>
      <c r="BH800" s="38"/>
      <c r="BI800" s="38"/>
      <c r="BJ800" s="38"/>
      <c r="BK800" s="38"/>
      <c r="BL800" s="38"/>
      <c r="BM800" s="38"/>
      <c r="BN800" s="38"/>
      <c r="BO800" s="38"/>
      <c r="BP800" s="38"/>
      <c r="BQ800" s="38"/>
      <c r="BR800" s="38"/>
      <c r="BS800" s="38"/>
      <c r="BT800" s="38"/>
      <c r="BU800" s="38"/>
      <c r="BV800" s="38"/>
      <c r="BW800" s="38"/>
      <c r="BX800" s="38"/>
      <c r="BY800" s="38"/>
      <c r="BZ800" s="146"/>
      <c r="CB800" s="427">
        <f t="shared" ref="CB800:CB802" si="1758">CG797+CG800</f>
        <v>0</v>
      </c>
      <c r="CC800" s="428">
        <f t="shared" ref="CC800:CC802" si="1759">CH797+CH800</f>
        <v>0</v>
      </c>
      <c r="CD800" s="428">
        <f t="shared" ref="CD800:CD802" si="1760">CI797+CI800</f>
        <v>0</v>
      </c>
      <c r="CE800" s="429">
        <f t="shared" ref="CE800:CE802" si="1761">CJ797+CJ800</f>
        <v>0</v>
      </c>
      <c r="CG800" s="430"/>
      <c r="CH800" s="9"/>
      <c r="CI800" s="9"/>
      <c r="CJ800" s="431"/>
    </row>
    <row r="801" spans="1:88" x14ac:dyDescent="0.35">
      <c r="A801" s="399">
        <f>COUNTIF(AT794:AT796,B801)</f>
        <v>0</v>
      </c>
      <c r="B801" s="308" t="str">
        <f>設定!$F$6</f>
        <v>マルチ</v>
      </c>
      <c r="C801" s="308" t="str">
        <f>IF(COUNTIF('PLAN-マルチ'!$AO$29:$AO$125,B801&amp;"_"&amp;A791&amp;"_"&amp;B791)&gt;0,"計画コード有",IF(COUNTIF('PLAN-マルチ'!$AO$29:$AO$125,B801&amp;"_"&amp;A791&amp;"_"&amp;B791)&gt;1,"ﾀﾞﾌﾞﾘ有","未反映"))</f>
        <v>未反映</v>
      </c>
      <c r="D801" s="445" t="s">
        <v>2377</v>
      </c>
      <c r="E801" s="2" t="str">
        <f>E795</f>
        <v>溶接1</v>
      </c>
      <c r="F801" s="6"/>
      <c r="G801" s="6"/>
      <c r="H801" s="27"/>
      <c r="I801" s="6"/>
      <c r="J801" s="33">
        <f t="shared" si="1754"/>
        <v>0</v>
      </c>
      <c r="K801" s="442">
        <f t="shared" ref="K801:K802" si="1762">CB801</f>
        <v>0</v>
      </c>
      <c r="L801" s="442">
        <f t="shared" si="1755"/>
        <v>0</v>
      </c>
      <c r="M801" s="442">
        <f t="shared" si="1756"/>
        <v>0</v>
      </c>
      <c r="N801" s="442">
        <f t="shared" si="1757"/>
        <v>0</v>
      </c>
      <c r="O801" s="30"/>
      <c r="P801" s="30"/>
      <c r="Q801" s="30"/>
      <c r="R801" s="30"/>
      <c r="S801" s="30"/>
      <c r="T801" s="30"/>
      <c r="U801" s="30"/>
      <c r="V801" s="30"/>
      <c r="W801" s="30"/>
      <c r="X801" s="30"/>
      <c r="Y801" s="30"/>
      <c r="Z801" s="30"/>
      <c r="AA801" s="30"/>
      <c r="AB801" s="30"/>
      <c r="AC801" s="30"/>
      <c r="AD801" s="30"/>
      <c r="AE801" s="30"/>
      <c r="AF801" s="30"/>
      <c r="AG801" s="30"/>
      <c r="AH801" s="30"/>
      <c r="AI801" s="30"/>
      <c r="AJ801" s="30"/>
      <c r="AK801" s="30"/>
      <c r="AL801" s="30"/>
      <c r="AM801" s="52"/>
      <c r="AS801" s="61"/>
      <c r="AT801" s="38"/>
      <c r="AU801" s="62"/>
      <c r="AW801" s="145"/>
      <c r="AX801" s="38"/>
      <c r="AY801" s="38"/>
      <c r="AZ801" s="38"/>
      <c r="BA801" s="38"/>
      <c r="BB801" s="38"/>
      <c r="BC801" s="38"/>
      <c r="BD801" s="38"/>
      <c r="BE801" s="38"/>
      <c r="BF801" s="38"/>
      <c r="BG801" s="38"/>
      <c r="BH801" s="38"/>
      <c r="BI801" s="38"/>
      <c r="BJ801" s="38"/>
      <c r="BK801" s="38"/>
      <c r="BL801" s="38"/>
      <c r="BM801" s="38"/>
      <c r="BN801" s="38"/>
      <c r="BO801" s="38"/>
      <c r="BP801" s="38"/>
      <c r="BQ801" s="38"/>
      <c r="BR801" s="38"/>
      <c r="BS801" s="38"/>
      <c r="BT801" s="38"/>
      <c r="BU801" s="38"/>
      <c r="BV801" s="38"/>
      <c r="BW801" s="38"/>
      <c r="BX801" s="38"/>
      <c r="BY801" s="38"/>
      <c r="BZ801" s="146"/>
      <c r="CB801" s="427">
        <f t="shared" si="1758"/>
        <v>0</v>
      </c>
      <c r="CC801" s="428">
        <f t="shared" si="1759"/>
        <v>0</v>
      </c>
      <c r="CD801" s="428">
        <f t="shared" si="1760"/>
        <v>0</v>
      </c>
      <c r="CE801" s="429">
        <f t="shared" si="1761"/>
        <v>0</v>
      </c>
      <c r="CG801" s="430"/>
      <c r="CH801" s="9"/>
      <c r="CI801" s="9"/>
      <c r="CJ801" s="431"/>
    </row>
    <row r="802" spans="1:88" x14ac:dyDescent="0.35">
      <c r="A802" s="399">
        <f>COUNTIF(AT794:AT796,B802)</f>
        <v>0</v>
      </c>
      <c r="B802" s="308" t="str">
        <f>設定!$F$7</f>
        <v>50号機</v>
      </c>
      <c r="C802" s="308" t="str">
        <f>IF(COUNTIF('PLAN-SUB'!$AO$6:$AO$87,B802&amp;"_"&amp;A791&amp;"_"&amp;B791)&gt;0,"計画コード有",IF(COUNTIF('PLAN-SUB'!$AO$6:$AO$87,B802&amp;"_"&amp;A791&amp;"_"&amp;B791)&gt;1,"ﾀﾞﾌﾞﾘ有","未反映"))</f>
        <v>未反映</v>
      </c>
      <c r="D802" s="7"/>
      <c r="E802" s="2" t="str">
        <f>E796</f>
        <v>マルチ</v>
      </c>
      <c r="F802" s="7"/>
      <c r="G802" s="7"/>
      <c r="H802" s="27"/>
      <c r="I802" s="7"/>
      <c r="J802" s="34">
        <f t="shared" si="1754"/>
        <v>0</v>
      </c>
      <c r="K802" s="443">
        <f t="shared" si="1762"/>
        <v>0</v>
      </c>
      <c r="L802" s="443">
        <f t="shared" si="1755"/>
        <v>0</v>
      </c>
      <c r="M802" s="443">
        <f t="shared" si="1756"/>
        <v>0</v>
      </c>
      <c r="N802" s="443">
        <f t="shared" si="1757"/>
        <v>0</v>
      </c>
      <c r="O802" s="31"/>
      <c r="P802" s="31"/>
      <c r="Q802" s="31"/>
      <c r="R802" s="31"/>
      <c r="S802" s="31"/>
      <c r="T802" s="31"/>
      <c r="U802" s="31"/>
      <c r="V802" s="31"/>
      <c r="W802" s="31"/>
      <c r="X802" s="31"/>
      <c r="Y802" s="31"/>
      <c r="Z802" s="31"/>
      <c r="AA802" s="31"/>
      <c r="AB802" s="31"/>
      <c r="AC802" s="31"/>
      <c r="AD802" s="31"/>
      <c r="AE802" s="31"/>
      <c r="AF802" s="31"/>
      <c r="AG802" s="31"/>
      <c r="AH802" s="31"/>
      <c r="AI802" s="31"/>
      <c r="AJ802" s="31"/>
      <c r="AK802" s="31"/>
      <c r="AL802" s="31"/>
      <c r="AM802" s="53"/>
      <c r="AS802" s="61"/>
      <c r="AT802" s="38"/>
      <c r="AU802" s="62"/>
      <c r="AW802" s="145"/>
      <c r="AX802" s="38"/>
      <c r="AY802" s="38"/>
      <c r="AZ802" s="38"/>
      <c r="BA802" s="38"/>
      <c r="BB802" s="38"/>
      <c r="BC802" s="38"/>
      <c r="BD802" s="38"/>
      <c r="BE802" s="38"/>
      <c r="BF802" s="38"/>
      <c r="BG802" s="38"/>
      <c r="BH802" s="38"/>
      <c r="BI802" s="38"/>
      <c r="BJ802" s="38"/>
      <c r="BK802" s="38"/>
      <c r="BL802" s="38"/>
      <c r="BM802" s="38"/>
      <c r="BN802" s="38"/>
      <c r="BO802" s="38"/>
      <c r="BP802" s="38"/>
      <c r="BQ802" s="38"/>
      <c r="BR802" s="38"/>
      <c r="BS802" s="38"/>
      <c r="BT802" s="38"/>
      <c r="BU802" s="38"/>
      <c r="BV802" s="38"/>
      <c r="BW802" s="38"/>
      <c r="BX802" s="38"/>
      <c r="BY802" s="38"/>
      <c r="BZ802" s="146"/>
      <c r="CB802" s="427">
        <f t="shared" si="1758"/>
        <v>0</v>
      </c>
      <c r="CC802" s="428">
        <f t="shared" si="1759"/>
        <v>0</v>
      </c>
      <c r="CD802" s="428">
        <f t="shared" si="1760"/>
        <v>0</v>
      </c>
      <c r="CE802" s="429">
        <f t="shared" si="1761"/>
        <v>0</v>
      </c>
      <c r="CG802" s="430"/>
      <c r="CH802" s="9"/>
      <c r="CI802" s="9"/>
      <c r="CJ802" s="431"/>
    </row>
    <row r="803" spans="1:88" x14ac:dyDescent="0.35">
      <c r="A803" s="399">
        <f>COUNTIF(AT794:AT796,B803)</f>
        <v>0</v>
      </c>
      <c r="B803" s="308" t="str">
        <f>設定!$F$8</f>
        <v>RF,S/A</v>
      </c>
      <c r="C803" s="308" t="str">
        <f>IF(COUNTIF('PLAN-SUB'!$AO$6:$AO$87,B803&amp;"_"&amp;A791&amp;"_"&amp;B791)&gt;0,"計画コード有",IF(COUNTIF('PLAN-SUB'!$AO$6:$AO$87,B803&amp;"_"&amp;A791&amp;"_"&amp;B791)&gt;1,"ﾀﾞﾌﾞﾘ有","未反映"))</f>
        <v>未反映</v>
      </c>
      <c r="D803" s="22" t="s">
        <v>2059</v>
      </c>
      <c r="E803" s="2" t="str">
        <f t="shared" ref="E803:G805" si="1763">E794</f>
        <v>MC</v>
      </c>
      <c r="F803" s="43">
        <f t="shared" si="1763"/>
        <v>0</v>
      </c>
      <c r="G803" s="28">
        <f t="shared" si="1763"/>
        <v>0</v>
      </c>
      <c r="H803" s="5"/>
      <c r="I803" s="5"/>
      <c r="J803" s="32">
        <f t="shared" ca="1" si="1754"/>
        <v>0</v>
      </c>
      <c r="K803" s="32">
        <f ca="1">K794+K797+K800</f>
        <v>0</v>
      </c>
      <c r="L803" s="32">
        <f ca="1">L794+L797+L800</f>
        <v>0</v>
      </c>
      <c r="M803" s="32">
        <f ca="1">M794+M797+M800</f>
        <v>0</v>
      </c>
      <c r="N803" s="32">
        <f ca="1">N794+N797+N800</f>
        <v>0</v>
      </c>
      <c r="O803" s="32">
        <f t="shared" ref="O803:AM803" ca="1" si="1764">O794+O797+O800</f>
        <v>0</v>
      </c>
      <c r="P803" s="32">
        <f t="shared" ca="1" si="1764"/>
        <v>0</v>
      </c>
      <c r="Q803" s="32">
        <f t="shared" ca="1" si="1764"/>
        <v>0</v>
      </c>
      <c r="R803" s="32">
        <f t="shared" ca="1" si="1764"/>
        <v>0</v>
      </c>
      <c r="S803" s="32">
        <f t="shared" ca="1" si="1764"/>
        <v>0</v>
      </c>
      <c r="T803" s="32">
        <f t="shared" ca="1" si="1764"/>
        <v>0</v>
      </c>
      <c r="U803" s="32">
        <f t="shared" ca="1" si="1764"/>
        <v>0</v>
      </c>
      <c r="V803" s="32">
        <f t="shared" ca="1" si="1764"/>
        <v>0</v>
      </c>
      <c r="W803" s="32">
        <f t="shared" ca="1" si="1764"/>
        <v>0</v>
      </c>
      <c r="X803" s="32">
        <f t="shared" ca="1" si="1764"/>
        <v>0</v>
      </c>
      <c r="Y803" s="32">
        <f t="shared" ca="1" si="1764"/>
        <v>0</v>
      </c>
      <c r="Z803" s="32">
        <f t="shared" ca="1" si="1764"/>
        <v>0</v>
      </c>
      <c r="AA803" s="32">
        <f t="shared" ca="1" si="1764"/>
        <v>0</v>
      </c>
      <c r="AB803" s="32">
        <f t="shared" ca="1" si="1764"/>
        <v>0</v>
      </c>
      <c r="AC803" s="32">
        <f t="shared" ca="1" si="1764"/>
        <v>0</v>
      </c>
      <c r="AD803" s="32">
        <f t="shared" ca="1" si="1764"/>
        <v>0</v>
      </c>
      <c r="AE803" s="32">
        <f t="shared" ca="1" si="1764"/>
        <v>0</v>
      </c>
      <c r="AF803" s="32">
        <f t="shared" ca="1" si="1764"/>
        <v>0</v>
      </c>
      <c r="AG803" s="32">
        <f t="shared" ca="1" si="1764"/>
        <v>0</v>
      </c>
      <c r="AH803" s="32">
        <f t="shared" ca="1" si="1764"/>
        <v>0</v>
      </c>
      <c r="AI803" s="32">
        <f t="shared" ca="1" si="1764"/>
        <v>0</v>
      </c>
      <c r="AJ803" s="32">
        <f t="shared" ca="1" si="1764"/>
        <v>0</v>
      </c>
      <c r="AK803" s="32">
        <f t="shared" ca="1" si="1764"/>
        <v>0</v>
      </c>
      <c r="AL803" s="32">
        <f t="shared" ca="1" si="1764"/>
        <v>0</v>
      </c>
      <c r="AM803" s="54">
        <f t="shared" ca="1" si="1764"/>
        <v>0</v>
      </c>
      <c r="AS803" s="97" t="str">
        <f>$E803&amp;"_"&amp;$A791&amp;"_"&amp;$B791</f>
        <v>MC__　</v>
      </c>
      <c r="AT803" s="97" t="str">
        <f t="shared" ref="AT803" si="1765">A795</f>
        <v/>
      </c>
      <c r="AU803" s="97" t="str">
        <f>A796</f>
        <v>-</v>
      </c>
      <c r="AW803" s="147" t="str">
        <f>E803</f>
        <v>MC</v>
      </c>
      <c r="AX803" s="150">
        <f t="shared" ref="AX803:BG805" ca="1" si="1766">K803*$G803</f>
        <v>0</v>
      </c>
      <c r="AY803" s="150">
        <f t="shared" ca="1" si="1766"/>
        <v>0</v>
      </c>
      <c r="AZ803" s="150">
        <f t="shared" ca="1" si="1766"/>
        <v>0</v>
      </c>
      <c r="BA803" s="150">
        <f t="shared" ca="1" si="1766"/>
        <v>0</v>
      </c>
      <c r="BB803" s="150">
        <f t="shared" ca="1" si="1766"/>
        <v>0</v>
      </c>
      <c r="BC803" s="150">
        <f t="shared" ca="1" si="1766"/>
        <v>0</v>
      </c>
      <c r="BD803" s="150">
        <f t="shared" ca="1" si="1766"/>
        <v>0</v>
      </c>
      <c r="BE803" s="150">
        <f t="shared" ca="1" si="1766"/>
        <v>0</v>
      </c>
      <c r="BF803" s="150">
        <f t="shared" ca="1" si="1766"/>
        <v>0</v>
      </c>
      <c r="BG803" s="150">
        <f t="shared" ca="1" si="1766"/>
        <v>0</v>
      </c>
      <c r="BH803" s="150">
        <f t="shared" ref="BH803:BQ805" ca="1" si="1767">U803*$G803</f>
        <v>0</v>
      </c>
      <c r="BI803" s="150">
        <f t="shared" ca="1" si="1767"/>
        <v>0</v>
      </c>
      <c r="BJ803" s="150">
        <f t="shared" ca="1" si="1767"/>
        <v>0</v>
      </c>
      <c r="BK803" s="150">
        <f t="shared" ca="1" si="1767"/>
        <v>0</v>
      </c>
      <c r="BL803" s="150">
        <f t="shared" ca="1" si="1767"/>
        <v>0</v>
      </c>
      <c r="BM803" s="150">
        <f t="shared" ca="1" si="1767"/>
        <v>0</v>
      </c>
      <c r="BN803" s="150">
        <f t="shared" ca="1" si="1767"/>
        <v>0</v>
      </c>
      <c r="BO803" s="150">
        <f t="shared" ca="1" si="1767"/>
        <v>0</v>
      </c>
      <c r="BP803" s="150">
        <f t="shared" ca="1" si="1767"/>
        <v>0</v>
      </c>
      <c r="BQ803" s="150">
        <f t="shared" ca="1" si="1767"/>
        <v>0</v>
      </c>
      <c r="BR803" s="150">
        <f t="shared" ref="BR803:BZ805" ca="1" si="1768">AE803*$G803</f>
        <v>0</v>
      </c>
      <c r="BS803" s="150">
        <f t="shared" ca="1" si="1768"/>
        <v>0</v>
      </c>
      <c r="BT803" s="150">
        <f t="shared" ca="1" si="1768"/>
        <v>0</v>
      </c>
      <c r="BU803" s="150">
        <f t="shared" ca="1" si="1768"/>
        <v>0</v>
      </c>
      <c r="BV803" s="150">
        <f t="shared" ca="1" si="1768"/>
        <v>0</v>
      </c>
      <c r="BW803" s="150">
        <f t="shared" ca="1" si="1768"/>
        <v>0</v>
      </c>
      <c r="BX803" s="150">
        <f t="shared" ca="1" si="1768"/>
        <v>0</v>
      </c>
      <c r="BY803" s="150">
        <f t="shared" ca="1" si="1768"/>
        <v>0</v>
      </c>
      <c r="BZ803" s="151">
        <f t="shared" ca="1" si="1768"/>
        <v>0</v>
      </c>
      <c r="CB803" s="145"/>
      <c r="CC803" s="38"/>
      <c r="CD803" s="38"/>
      <c r="CE803" s="146"/>
      <c r="CG803" s="433">
        <v>0</v>
      </c>
      <c r="CH803" s="434">
        <v>0</v>
      </c>
      <c r="CI803" s="434">
        <v>0</v>
      </c>
      <c r="CJ803" s="435">
        <v>0</v>
      </c>
    </row>
    <row r="804" spans="1:88" x14ac:dyDescent="0.35">
      <c r="A804" s="399">
        <f>COUNTIF(AT794:AT796,B804)</f>
        <v>0</v>
      </c>
      <c r="B804" s="308" t="str">
        <f>設定!$F$9</f>
        <v>T/T</v>
      </c>
      <c r="C804" s="308" t="str">
        <f>IF(COUNTIF('PLAN-SUB'!$AO$6:$AO$87,B804&amp;"_"&amp;A791&amp;"_"&amp;B791)&gt;0,"計画コード有",IF(COUNTIF('PLAN-SUB'!$AO$6:$AO$87,B804&amp;"_"&amp;A791&amp;"_"&amp;B791)&gt;1,"ﾀﾞﾌﾞﾘ有","未反映"))</f>
        <v>未反映</v>
      </c>
      <c r="D804" s="6"/>
      <c r="E804" s="2" t="str">
        <f t="shared" si="1763"/>
        <v>溶接1</v>
      </c>
      <c r="F804" s="43">
        <f t="shared" si="1763"/>
        <v>0</v>
      </c>
      <c r="G804" s="28">
        <f t="shared" si="1763"/>
        <v>0</v>
      </c>
      <c r="H804" s="6"/>
      <c r="I804" s="6"/>
      <c r="J804" s="33">
        <f t="shared" ca="1" si="1754"/>
        <v>0</v>
      </c>
      <c r="K804" s="33">
        <f t="shared" ref="K804:AM804" ca="1" si="1769">K795+K798+K801</f>
        <v>0</v>
      </c>
      <c r="L804" s="33">
        <f t="shared" ca="1" si="1769"/>
        <v>0</v>
      </c>
      <c r="M804" s="33">
        <f t="shared" ca="1" si="1769"/>
        <v>0</v>
      </c>
      <c r="N804" s="33">
        <f t="shared" ca="1" si="1769"/>
        <v>0</v>
      </c>
      <c r="O804" s="33">
        <f t="shared" ca="1" si="1769"/>
        <v>0</v>
      </c>
      <c r="P804" s="33">
        <f t="shared" ca="1" si="1769"/>
        <v>0</v>
      </c>
      <c r="Q804" s="33">
        <f t="shared" ca="1" si="1769"/>
        <v>0</v>
      </c>
      <c r="R804" s="33">
        <f t="shared" ca="1" si="1769"/>
        <v>0</v>
      </c>
      <c r="S804" s="33">
        <f t="shared" ca="1" si="1769"/>
        <v>0</v>
      </c>
      <c r="T804" s="33">
        <f t="shared" ca="1" si="1769"/>
        <v>0</v>
      </c>
      <c r="U804" s="33">
        <f t="shared" ca="1" si="1769"/>
        <v>0</v>
      </c>
      <c r="V804" s="33">
        <f t="shared" ca="1" si="1769"/>
        <v>0</v>
      </c>
      <c r="W804" s="33">
        <f t="shared" ca="1" si="1769"/>
        <v>0</v>
      </c>
      <c r="X804" s="33">
        <f t="shared" ca="1" si="1769"/>
        <v>0</v>
      </c>
      <c r="Y804" s="33">
        <f t="shared" ca="1" si="1769"/>
        <v>0</v>
      </c>
      <c r="Z804" s="33">
        <f t="shared" ca="1" si="1769"/>
        <v>0</v>
      </c>
      <c r="AA804" s="33">
        <f t="shared" ca="1" si="1769"/>
        <v>0</v>
      </c>
      <c r="AB804" s="33">
        <f t="shared" ca="1" si="1769"/>
        <v>0</v>
      </c>
      <c r="AC804" s="33">
        <f t="shared" ca="1" si="1769"/>
        <v>0</v>
      </c>
      <c r="AD804" s="33">
        <f t="shared" ca="1" si="1769"/>
        <v>0</v>
      </c>
      <c r="AE804" s="33">
        <f t="shared" ca="1" si="1769"/>
        <v>0</v>
      </c>
      <c r="AF804" s="33">
        <f t="shared" ca="1" si="1769"/>
        <v>0</v>
      </c>
      <c r="AG804" s="33">
        <f t="shared" ca="1" si="1769"/>
        <v>0</v>
      </c>
      <c r="AH804" s="33">
        <f t="shared" ca="1" si="1769"/>
        <v>0</v>
      </c>
      <c r="AI804" s="33">
        <f t="shared" ca="1" si="1769"/>
        <v>0</v>
      </c>
      <c r="AJ804" s="33">
        <f t="shared" ca="1" si="1769"/>
        <v>0</v>
      </c>
      <c r="AK804" s="33">
        <f t="shared" ca="1" si="1769"/>
        <v>0</v>
      </c>
      <c r="AL804" s="33">
        <f t="shared" ca="1" si="1769"/>
        <v>0</v>
      </c>
      <c r="AM804" s="55">
        <f t="shared" ca="1" si="1769"/>
        <v>0</v>
      </c>
      <c r="AS804" s="98" t="str">
        <f>$E804&amp;"_"&amp;$A791&amp;"_"&amp;$B791</f>
        <v>溶接1__　</v>
      </c>
      <c r="AT804" s="98" t="str">
        <f t="shared" ref="AT804" si="1770">A795</f>
        <v/>
      </c>
      <c r="AU804" s="98" t="str">
        <f>A796</f>
        <v>-</v>
      </c>
      <c r="AW804" s="148" t="str">
        <f>E804</f>
        <v>溶接1</v>
      </c>
      <c r="AX804" s="152">
        <f t="shared" ca="1" si="1766"/>
        <v>0</v>
      </c>
      <c r="AY804" s="152">
        <f t="shared" ca="1" si="1766"/>
        <v>0</v>
      </c>
      <c r="AZ804" s="152">
        <f t="shared" ca="1" si="1766"/>
        <v>0</v>
      </c>
      <c r="BA804" s="152">
        <f t="shared" ca="1" si="1766"/>
        <v>0</v>
      </c>
      <c r="BB804" s="152">
        <f t="shared" ca="1" si="1766"/>
        <v>0</v>
      </c>
      <c r="BC804" s="152">
        <f t="shared" ca="1" si="1766"/>
        <v>0</v>
      </c>
      <c r="BD804" s="152">
        <f t="shared" ca="1" si="1766"/>
        <v>0</v>
      </c>
      <c r="BE804" s="152">
        <f t="shared" ca="1" si="1766"/>
        <v>0</v>
      </c>
      <c r="BF804" s="152">
        <f t="shared" ca="1" si="1766"/>
        <v>0</v>
      </c>
      <c r="BG804" s="152">
        <f t="shared" ca="1" si="1766"/>
        <v>0</v>
      </c>
      <c r="BH804" s="152">
        <f t="shared" ca="1" si="1767"/>
        <v>0</v>
      </c>
      <c r="BI804" s="152">
        <f t="shared" ca="1" si="1767"/>
        <v>0</v>
      </c>
      <c r="BJ804" s="152">
        <f t="shared" ca="1" si="1767"/>
        <v>0</v>
      </c>
      <c r="BK804" s="152">
        <f t="shared" ca="1" si="1767"/>
        <v>0</v>
      </c>
      <c r="BL804" s="152">
        <f t="shared" ca="1" si="1767"/>
        <v>0</v>
      </c>
      <c r="BM804" s="152">
        <f t="shared" ca="1" si="1767"/>
        <v>0</v>
      </c>
      <c r="BN804" s="152">
        <f t="shared" ca="1" si="1767"/>
        <v>0</v>
      </c>
      <c r="BO804" s="152">
        <f t="shared" ca="1" si="1767"/>
        <v>0</v>
      </c>
      <c r="BP804" s="152">
        <f t="shared" ca="1" si="1767"/>
        <v>0</v>
      </c>
      <c r="BQ804" s="152">
        <f t="shared" ca="1" si="1767"/>
        <v>0</v>
      </c>
      <c r="BR804" s="152">
        <f t="shared" ca="1" si="1768"/>
        <v>0</v>
      </c>
      <c r="BS804" s="152">
        <f t="shared" ca="1" si="1768"/>
        <v>0</v>
      </c>
      <c r="BT804" s="152">
        <f t="shared" ca="1" si="1768"/>
        <v>0</v>
      </c>
      <c r="BU804" s="152">
        <f t="shared" ca="1" si="1768"/>
        <v>0</v>
      </c>
      <c r="BV804" s="152">
        <f t="shared" ca="1" si="1768"/>
        <v>0</v>
      </c>
      <c r="BW804" s="152">
        <f t="shared" ca="1" si="1768"/>
        <v>0</v>
      </c>
      <c r="BX804" s="152">
        <f t="shared" ca="1" si="1768"/>
        <v>0</v>
      </c>
      <c r="BY804" s="152">
        <f t="shared" ca="1" si="1768"/>
        <v>0</v>
      </c>
      <c r="BZ804" s="153">
        <f t="shared" ca="1" si="1768"/>
        <v>0</v>
      </c>
      <c r="CB804" s="145"/>
      <c r="CC804" s="38"/>
      <c r="CD804" s="38"/>
      <c r="CE804" s="146"/>
      <c r="CG804" s="433">
        <v>0</v>
      </c>
      <c r="CH804" s="434">
        <v>0</v>
      </c>
      <c r="CI804" s="434">
        <v>0</v>
      </c>
      <c r="CJ804" s="435">
        <v>0</v>
      </c>
    </row>
    <row r="805" spans="1:88" ht="15.5" thickBot="1" x14ac:dyDescent="0.4">
      <c r="A805" s="399">
        <f>COUNTIF(AT794:AT796,B805)</f>
        <v>0</v>
      </c>
      <c r="B805" s="309">
        <f>設定!$F$10</f>
        <v>0</v>
      </c>
      <c r="C805" s="309"/>
      <c r="D805" s="56"/>
      <c r="E805" s="2" t="str">
        <f t="shared" si="1763"/>
        <v>マルチ</v>
      </c>
      <c r="F805" s="57">
        <f t="shared" si="1763"/>
        <v>0</v>
      </c>
      <c r="G805" s="58">
        <f t="shared" si="1763"/>
        <v>0</v>
      </c>
      <c r="H805" s="56"/>
      <c r="I805" s="56"/>
      <c r="J805" s="59">
        <f t="shared" ca="1" si="1754"/>
        <v>0</v>
      </c>
      <c r="K805" s="59">
        <f t="shared" ref="K805:AM805" ca="1" si="1771">K796+K799+K802</f>
        <v>0</v>
      </c>
      <c r="L805" s="59">
        <f t="shared" ca="1" si="1771"/>
        <v>0</v>
      </c>
      <c r="M805" s="59">
        <f t="shared" ca="1" si="1771"/>
        <v>0</v>
      </c>
      <c r="N805" s="59">
        <f t="shared" ca="1" si="1771"/>
        <v>0</v>
      </c>
      <c r="O805" s="59">
        <f t="shared" ca="1" si="1771"/>
        <v>0</v>
      </c>
      <c r="P805" s="59">
        <f t="shared" ca="1" si="1771"/>
        <v>0</v>
      </c>
      <c r="Q805" s="59">
        <f t="shared" ca="1" si="1771"/>
        <v>0</v>
      </c>
      <c r="R805" s="59">
        <f t="shared" ca="1" si="1771"/>
        <v>0</v>
      </c>
      <c r="S805" s="59">
        <f t="shared" ca="1" si="1771"/>
        <v>0</v>
      </c>
      <c r="T805" s="59">
        <f t="shared" ca="1" si="1771"/>
        <v>0</v>
      </c>
      <c r="U805" s="59">
        <f t="shared" ca="1" si="1771"/>
        <v>0</v>
      </c>
      <c r="V805" s="59">
        <f t="shared" ca="1" si="1771"/>
        <v>0</v>
      </c>
      <c r="W805" s="59">
        <f t="shared" ca="1" si="1771"/>
        <v>0</v>
      </c>
      <c r="X805" s="59">
        <f t="shared" ca="1" si="1771"/>
        <v>0</v>
      </c>
      <c r="Y805" s="59">
        <f t="shared" ca="1" si="1771"/>
        <v>0</v>
      </c>
      <c r="Z805" s="59">
        <f t="shared" ca="1" si="1771"/>
        <v>0</v>
      </c>
      <c r="AA805" s="59">
        <f t="shared" ca="1" si="1771"/>
        <v>0</v>
      </c>
      <c r="AB805" s="59">
        <f t="shared" ca="1" si="1771"/>
        <v>0</v>
      </c>
      <c r="AC805" s="59">
        <f t="shared" ca="1" si="1771"/>
        <v>0</v>
      </c>
      <c r="AD805" s="59">
        <f t="shared" ca="1" si="1771"/>
        <v>0</v>
      </c>
      <c r="AE805" s="59">
        <f t="shared" ca="1" si="1771"/>
        <v>0</v>
      </c>
      <c r="AF805" s="59">
        <f t="shared" ca="1" si="1771"/>
        <v>0</v>
      </c>
      <c r="AG805" s="59">
        <f t="shared" ca="1" si="1771"/>
        <v>0</v>
      </c>
      <c r="AH805" s="59">
        <f t="shared" ca="1" si="1771"/>
        <v>0</v>
      </c>
      <c r="AI805" s="59">
        <f t="shared" ca="1" si="1771"/>
        <v>0</v>
      </c>
      <c r="AJ805" s="59">
        <f t="shared" ca="1" si="1771"/>
        <v>0</v>
      </c>
      <c r="AK805" s="59">
        <f t="shared" ca="1" si="1771"/>
        <v>0</v>
      </c>
      <c r="AL805" s="59">
        <f t="shared" ca="1" si="1771"/>
        <v>0</v>
      </c>
      <c r="AM805" s="60">
        <f t="shared" ca="1" si="1771"/>
        <v>0</v>
      </c>
      <c r="AS805" s="99" t="str">
        <f>$E805&amp;"_"&amp;$A791&amp;"_"&amp;$B791</f>
        <v>マルチ__　</v>
      </c>
      <c r="AT805" s="99" t="str">
        <f t="shared" ref="AT805" si="1772">A795</f>
        <v/>
      </c>
      <c r="AU805" s="99" t="str">
        <f>A796</f>
        <v>-</v>
      </c>
      <c r="AW805" s="149" t="str">
        <f>E805</f>
        <v>マルチ</v>
      </c>
      <c r="AX805" s="154">
        <f t="shared" ca="1" si="1766"/>
        <v>0</v>
      </c>
      <c r="AY805" s="154">
        <f t="shared" ca="1" si="1766"/>
        <v>0</v>
      </c>
      <c r="AZ805" s="154">
        <f t="shared" ca="1" si="1766"/>
        <v>0</v>
      </c>
      <c r="BA805" s="154">
        <f t="shared" ca="1" si="1766"/>
        <v>0</v>
      </c>
      <c r="BB805" s="154">
        <f t="shared" ca="1" si="1766"/>
        <v>0</v>
      </c>
      <c r="BC805" s="154">
        <f t="shared" ca="1" si="1766"/>
        <v>0</v>
      </c>
      <c r="BD805" s="154">
        <f t="shared" ca="1" si="1766"/>
        <v>0</v>
      </c>
      <c r="BE805" s="154">
        <f t="shared" ca="1" si="1766"/>
        <v>0</v>
      </c>
      <c r="BF805" s="154">
        <f t="shared" ca="1" si="1766"/>
        <v>0</v>
      </c>
      <c r="BG805" s="154">
        <f t="shared" ca="1" si="1766"/>
        <v>0</v>
      </c>
      <c r="BH805" s="154">
        <f t="shared" ca="1" si="1767"/>
        <v>0</v>
      </c>
      <c r="BI805" s="154">
        <f t="shared" ca="1" si="1767"/>
        <v>0</v>
      </c>
      <c r="BJ805" s="154">
        <f t="shared" ca="1" si="1767"/>
        <v>0</v>
      </c>
      <c r="BK805" s="154">
        <f t="shared" ca="1" si="1767"/>
        <v>0</v>
      </c>
      <c r="BL805" s="154">
        <f t="shared" ca="1" si="1767"/>
        <v>0</v>
      </c>
      <c r="BM805" s="154">
        <f t="shared" ca="1" si="1767"/>
        <v>0</v>
      </c>
      <c r="BN805" s="154">
        <f t="shared" ca="1" si="1767"/>
        <v>0</v>
      </c>
      <c r="BO805" s="154">
        <f t="shared" ca="1" si="1767"/>
        <v>0</v>
      </c>
      <c r="BP805" s="154">
        <f t="shared" ca="1" si="1767"/>
        <v>0</v>
      </c>
      <c r="BQ805" s="154">
        <f t="shared" ca="1" si="1767"/>
        <v>0</v>
      </c>
      <c r="BR805" s="154">
        <f t="shared" ca="1" si="1768"/>
        <v>0</v>
      </c>
      <c r="BS805" s="154">
        <f t="shared" ca="1" si="1768"/>
        <v>0</v>
      </c>
      <c r="BT805" s="154">
        <f t="shared" ca="1" si="1768"/>
        <v>0</v>
      </c>
      <c r="BU805" s="154">
        <f t="shared" ca="1" si="1768"/>
        <v>0</v>
      </c>
      <c r="BV805" s="154">
        <f t="shared" ca="1" si="1768"/>
        <v>0</v>
      </c>
      <c r="BW805" s="154">
        <f t="shared" ca="1" si="1768"/>
        <v>0</v>
      </c>
      <c r="BX805" s="154">
        <f t="shared" ca="1" si="1768"/>
        <v>0</v>
      </c>
      <c r="BY805" s="154">
        <f t="shared" ca="1" si="1768"/>
        <v>0</v>
      </c>
      <c r="BZ805" s="155">
        <f t="shared" ca="1" si="1768"/>
        <v>0</v>
      </c>
      <c r="CB805" s="422"/>
      <c r="CC805" s="423"/>
      <c r="CD805" s="423"/>
      <c r="CE805" s="424"/>
      <c r="CG805" s="436">
        <v>0</v>
      </c>
      <c r="CH805" s="437">
        <v>0</v>
      </c>
      <c r="CI805" s="437">
        <v>0</v>
      </c>
      <c r="CJ805" s="438">
        <v>0</v>
      </c>
    </row>
    <row r="806" spans="1:88" x14ac:dyDescent="0.35">
      <c r="A806" s="46"/>
      <c r="B806" s="47" t="s">
        <v>2067</v>
      </c>
      <c r="C806" s="101"/>
      <c r="D806" s="128"/>
      <c r="E806" s="129"/>
      <c r="F806" s="129" t="s">
        <v>2130</v>
      </c>
      <c r="G806" s="130" t="str">
        <f>IF($B806="CKD","CKD",_xlfn.XLOOKUP($A806,AF所要量!$AF$4:$AF$1001,AF所要量!$AG$4:$AG$1001,"",,))</f>
        <v/>
      </c>
      <c r="H806" s="131"/>
      <c r="I806" s="132">
        <f>SUM(K806:N806)</f>
        <v>0</v>
      </c>
      <c r="J806" s="132">
        <f>SUM(O806:AM806)</f>
        <v>0</v>
      </c>
      <c r="K806" s="439">
        <f>CB806</f>
        <v>0</v>
      </c>
      <c r="L806" s="439">
        <f t="shared" ref="L806:L807" si="1773">CC806</f>
        <v>0</v>
      </c>
      <c r="M806" s="439">
        <f t="shared" ref="M806:M807" si="1774">CD806</f>
        <v>0</v>
      </c>
      <c r="N806" s="439">
        <f t="shared" ref="N806:N807" si="1775">CE806</f>
        <v>0</v>
      </c>
      <c r="O806" s="132">
        <f>SUMIF(AF所要量!$AK$4:$AK$1001,$AS806,AF所要量!E$4:E$1001)</f>
        <v>0</v>
      </c>
      <c r="P806" s="132">
        <f>SUMIF(AF所要量!$AK$4:$AK$1001,$AS806,AF所要量!F$4:F$1001)</f>
        <v>0</v>
      </c>
      <c r="Q806" s="132">
        <f>SUMIF(AF所要量!$AK$4:$AK$1001,$AS806,AF所要量!G$4:G$1001)</f>
        <v>0</v>
      </c>
      <c r="R806" s="132">
        <f>SUMIF(AF所要量!$AK$4:$AK$1001,$AS806,AF所要量!H$4:H$1001)</f>
        <v>0</v>
      </c>
      <c r="S806" s="132">
        <f>SUMIF(AF所要量!$AK$4:$AK$1001,$AS806,AF所要量!I$4:I$1001)</f>
        <v>0</v>
      </c>
      <c r="T806" s="132">
        <f>SUMIF(AF所要量!$AK$4:$AK$1001,$AS806,AF所要量!J$4:J$1001)</f>
        <v>0</v>
      </c>
      <c r="U806" s="132">
        <f>SUMIF(AF所要量!$AK$4:$AK$1001,$AS806,AF所要量!K$4:K$1001)</f>
        <v>0</v>
      </c>
      <c r="V806" s="132">
        <f>SUMIF(AF所要量!$AK$4:$AK$1001,$AS806,AF所要量!L$4:L$1001)</f>
        <v>0</v>
      </c>
      <c r="W806" s="132">
        <f>SUMIF(AF所要量!$AK$4:$AK$1001,$AS806,AF所要量!M$4:M$1001)</f>
        <v>0</v>
      </c>
      <c r="X806" s="132">
        <f>SUMIF(AF所要量!$AK$4:$AK$1001,$AS806,AF所要量!N$4:N$1001)</f>
        <v>0</v>
      </c>
      <c r="Y806" s="132">
        <f>SUMIF(AF所要量!$AK$4:$AK$1001,$AS806,AF所要量!O$4:O$1001)</f>
        <v>0</v>
      </c>
      <c r="Z806" s="132">
        <f>SUMIF(AF所要量!$AK$4:$AK$1001,$AS806,AF所要量!P$4:P$1001)</f>
        <v>0</v>
      </c>
      <c r="AA806" s="132">
        <f>SUMIF(AF所要量!$AK$4:$AK$1001,$AS806,AF所要量!Q$4:Q$1001)</f>
        <v>0</v>
      </c>
      <c r="AB806" s="132">
        <f>SUMIF(AF所要量!$AK$4:$AK$1001,$AS806,AF所要量!R$4:R$1001)</f>
        <v>0</v>
      </c>
      <c r="AC806" s="132">
        <f>SUMIF(AF所要量!$AK$4:$AK$1001,$AS806,AF所要量!S$4:S$1001)</f>
        <v>0</v>
      </c>
      <c r="AD806" s="132">
        <f>SUMIF(AF所要量!$AK$4:$AK$1001,$AS806,AF所要量!T$4:T$1001)</f>
        <v>0</v>
      </c>
      <c r="AE806" s="132">
        <f>SUMIF(AF所要量!$AK$4:$AK$1001,$AS806,AF所要量!U$4:U$1001)</f>
        <v>0</v>
      </c>
      <c r="AF806" s="132">
        <f>SUMIF(AF所要量!$AK$4:$AK$1001,$AS806,AF所要量!V$4:V$1001)</f>
        <v>0</v>
      </c>
      <c r="AG806" s="132">
        <f>SUMIF(AF所要量!$AK$4:$AK$1001,$AS806,AF所要量!W$4:W$1001)</f>
        <v>0</v>
      </c>
      <c r="AH806" s="132">
        <f>SUMIF(AF所要量!$AK$4:$AK$1001,$AS806,AF所要量!X$4:X$1001)</f>
        <v>0</v>
      </c>
      <c r="AI806" s="132">
        <f>SUMIF(AF所要量!$AK$4:$AK$1001,$AS806,AF所要量!Y$4:Y$1001)</f>
        <v>0</v>
      </c>
      <c r="AJ806" s="132">
        <f>SUMIF(AF所要量!$AK$4:$AK$1001,$AS806,AF所要量!Z$4:Z$1001)</f>
        <v>0</v>
      </c>
      <c r="AK806" s="132">
        <f>SUMIF(AF所要量!$AK$4:$AK$1001,$AS806,AF所要量!AA$4:AA$1001)</f>
        <v>0</v>
      </c>
      <c r="AL806" s="132">
        <f>SUMIF(AF所要量!$AK$4:$AK$1001,$AS806,AF所要量!AB$4:AB$1001)</f>
        <v>0</v>
      </c>
      <c r="AM806" s="133">
        <f>SUMIF(AF所要量!$AK$4:$AK$1001,$AS806,AF所要量!AC$4:AC$1001)</f>
        <v>0</v>
      </c>
      <c r="AS806" s="2" t="str">
        <f>$A806&amp;"_"&amp;$B806</f>
        <v>_　</v>
      </c>
      <c r="AT806" s="96"/>
      <c r="AU806" s="63"/>
      <c r="AW806" s="142"/>
      <c r="AX806" s="143"/>
      <c r="AY806" s="143"/>
      <c r="AZ806" s="143"/>
      <c r="BA806" s="143"/>
      <c r="BB806" s="143"/>
      <c r="BC806" s="143"/>
      <c r="BD806" s="143"/>
      <c r="BE806" s="143"/>
      <c r="BF806" s="143"/>
      <c r="BG806" s="143"/>
      <c r="BH806" s="143"/>
      <c r="BI806" s="143"/>
      <c r="BJ806" s="143"/>
      <c r="BK806" s="143"/>
      <c r="BL806" s="143"/>
      <c r="BM806" s="143"/>
      <c r="BN806" s="143"/>
      <c r="BO806" s="143"/>
      <c r="BP806" s="143"/>
      <c r="BQ806" s="143"/>
      <c r="BR806" s="143"/>
      <c r="BS806" s="143"/>
      <c r="BT806" s="143"/>
      <c r="BU806" s="143"/>
      <c r="BV806" s="143"/>
      <c r="BW806" s="143"/>
      <c r="BX806" s="143"/>
      <c r="BY806" s="143"/>
      <c r="BZ806" s="144"/>
      <c r="CB806" s="425">
        <f t="shared" ref="CB806:CB807" si="1776">CG806</f>
        <v>0</v>
      </c>
      <c r="CC806" s="271">
        <f t="shared" ref="CC806:CC807" si="1777">CH806</f>
        <v>0</v>
      </c>
      <c r="CD806" s="271">
        <f t="shared" ref="CD806:CD807" si="1778">CI806</f>
        <v>0</v>
      </c>
      <c r="CE806" s="272">
        <f t="shared" ref="CE806:CE807" si="1779">CJ806</f>
        <v>0</v>
      </c>
      <c r="CG806" s="418">
        <v>0</v>
      </c>
      <c r="CH806" s="416">
        <v>0</v>
      </c>
      <c r="CI806" s="416">
        <v>0</v>
      </c>
      <c r="CJ806" s="419">
        <v>0</v>
      </c>
    </row>
    <row r="807" spans="1:88" x14ac:dyDescent="0.35">
      <c r="A807" s="119"/>
      <c r="B807" s="6"/>
      <c r="C807" s="120"/>
      <c r="D807" s="134"/>
      <c r="E807" s="135"/>
      <c r="F807" s="135"/>
      <c r="G807" s="136" t="str">
        <f>IF(B806="CKD","","SP")</f>
        <v>SP</v>
      </c>
      <c r="H807" s="137"/>
      <c r="I807" s="138">
        <f>SUM(K807:N807)</f>
        <v>0</v>
      </c>
      <c r="J807" s="138">
        <f>SUM(O807:AM807)</f>
        <v>0</v>
      </c>
      <c r="K807" s="440">
        <f t="shared" ref="K807" si="1780">CB807</f>
        <v>0</v>
      </c>
      <c r="L807" s="440">
        <f t="shared" si="1773"/>
        <v>0</v>
      </c>
      <c r="M807" s="440">
        <f t="shared" si="1774"/>
        <v>0</v>
      </c>
      <c r="N807" s="440">
        <f t="shared" si="1775"/>
        <v>0</v>
      </c>
      <c r="O807" s="138">
        <f>SUMIF(SP所要量!$AU$4:$AU$1001,$AS807,SP所要量!O$4:O$1001)</f>
        <v>0</v>
      </c>
      <c r="P807" s="138">
        <f>SUMIF(SP所要量!$AU$4:$AU$1001,$AS807,SP所要量!P$4:P$1001)</f>
        <v>0</v>
      </c>
      <c r="Q807" s="138">
        <f>SUMIF(SP所要量!$AU$4:$AU$1001,$AS807,SP所要量!Q$4:Q$1001)</f>
        <v>0</v>
      </c>
      <c r="R807" s="138">
        <f>SUMIF(SP所要量!$AU$4:$AU$1001,$AS807,SP所要量!R$4:R$1001)</f>
        <v>0</v>
      </c>
      <c r="S807" s="138">
        <f>SUMIF(SP所要量!$AU$4:$AU$1001,$AS807,SP所要量!S$4:S$1001)</f>
        <v>0</v>
      </c>
      <c r="T807" s="138">
        <f>SUMIF(SP所要量!$AU$4:$AU$1001,$AS807,SP所要量!T$4:T$1001)</f>
        <v>0</v>
      </c>
      <c r="U807" s="138">
        <f>SUMIF(SP所要量!$AU$4:$AU$1001,$AS807,SP所要量!U$4:U$1001)</f>
        <v>0</v>
      </c>
      <c r="V807" s="138">
        <f>SUMIF(SP所要量!$AU$4:$AU$1001,$AS807,SP所要量!V$4:V$1001)</f>
        <v>0</v>
      </c>
      <c r="W807" s="138">
        <f>SUMIF(SP所要量!$AU$4:$AU$1001,$AS807,SP所要量!W$4:W$1001)</f>
        <v>0</v>
      </c>
      <c r="X807" s="138">
        <f>SUMIF(SP所要量!$AU$4:$AU$1001,$AS807,SP所要量!X$4:X$1001)</f>
        <v>0</v>
      </c>
      <c r="Y807" s="138">
        <f>SUMIF(SP所要量!$AU$4:$AU$1001,$AS807,SP所要量!Y$4:Y$1001)</f>
        <v>0</v>
      </c>
      <c r="Z807" s="138">
        <f>SUMIF(SP所要量!$AU$4:$AU$1001,$AS807,SP所要量!Z$4:Z$1001)</f>
        <v>0</v>
      </c>
      <c r="AA807" s="138">
        <f>SUMIF(SP所要量!$AU$4:$AU$1001,$AS807,SP所要量!AA$4:AA$1001)</f>
        <v>0</v>
      </c>
      <c r="AB807" s="138">
        <f>SUMIF(SP所要量!$AU$4:$AU$1001,$AS807,SP所要量!AB$4:AB$1001)</f>
        <v>0</v>
      </c>
      <c r="AC807" s="138">
        <f>SUMIF(SP所要量!$AU$4:$AU$1001,$AS807,SP所要量!AC$4:AC$1001)</f>
        <v>0</v>
      </c>
      <c r="AD807" s="138">
        <f>SUMIF(SP所要量!$AU$4:$AU$1001,$AS807,SP所要量!AD$4:AD$1001)</f>
        <v>0</v>
      </c>
      <c r="AE807" s="138">
        <f>SUMIF(SP所要量!$AU$4:$AU$1001,$AS807,SP所要量!AE$4:AE$1001)</f>
        <v>0</v>
      </c>
      <c r="AF807" s="138">
        <f>SUMIF(SP所要量!$AU$4:$AU$1001,$AS807,SP所要量!AF$4:AF$1001)</f>
        <v>0</v>
      </c>
      <c r="AG807" s="138">
        <f>SUMIF(SP所要量!$AU$4:$AU$1001,$AS807,SP所要量!AG$4:AG$1001)</f>
        <v>0</v>
      </c>
      <c r="AH807" s="138">
        <f>SUMIF(SP所要量!$AU$4:$AU$1001,$AS807,SP所要量!AH$4:AH$1001)</f>
        <v>0</v>
      </c>
      <c r="AI807" s="138">
        <f>SUMIF(SP所要量!$AU$4:$AU$1001,$AS807,SP所要量!AI$4:AI$1001)</f>
        <v>0</v>
      </c>
      <c r="AJ807" s="138">
        <f>SUMIF(SP所要量!$AU$4:$AU$1001,$AS807,SP所要量!AJ$4:AJ$1001)</f>
        <v>0</v>
      </c>
      <c r="AK807" s="138">
        <f>SUMIF(SP所要量!$AU$4:$AU$1001,$AS807,SP所要量!AK$4:AK$1001)</f>
        <v>0</v>
      </c>
      <c r="AL807" s="138">
        <f>SUMIF(SP所要量!$AU$4:$AU$1001,$AS807,SP所要量!AL$4:AL$1001)</f>
        <v>0</v>
      </c>
      <c r="AM807" s="139">
        <f>SUMIF(SP所要量!$AU$4:$AU$1001,$AS807,SP所要量!AM$4:AM$1001)</f>
        <v>0</v>
      </c>
      <c r="AS807" s="2" t="str">
        <f>IF($B806="CKD",0,$A806&amp;"_"&amp;"SP")</f>
        <v>_SP</v>
      </c>
      <c r="AT807" s="38"/>
      <c r="AU807" s="62"/>
      <c r="AW807" s="145"/>
      <c r="AX807" s="38"/>
      <c r="AY807" s="38"/>
      <c r="AZ807" s="38"/>
      <c r="BA807" s="38"/>
      <c r="BB807" s="38"/>
      <c r="BC807" s="38"/>
      <c r="BD807" s="38"/>
      <c r="BE807" s="38"/>
      <c r="BF807" s="38"/>
      <c r="BG807" s="38"/>
      <c r="BH807" s="38"/>
      <c r="BI807" s="38"/>
      <c r="BJ807" s="38"/>
      <c r="BK807" s="38"/>
      <c r="BL807" s="38"/>
      <c r="BM807" s="38"/>
      <c r="BN807" s="38"/>
      <c r="BO807" s="38"/>
      <c r="BP807" s="38"/>
      <c r="BQ807" s="38"/>
      <c r="BR807" s="38"/>
      <c r="BS807" s="38"/>
      <c r="BT807" s="38"/>
      <c r="BU807" s="38"/>
      <c r="BV807" s="38"/>
      <c r="BW807" s="38"/>
      <c r="BX807" s="38"/>
      <c r="BY807" s="38"/>
      <c r="BZ807" s="146"/>
      <c r="CB807" s="426">
        <f t="shared" si="1776"/>
        <v>0</v>
      </c>
      <c r="CC807" s="273">
        <f t="shared" si="1777"/>
        <v>0</v>
      </c>
      <c r="CD807" s="273">
        <f t="shared" si="1778"/>
        <v>0</v>
      </c>
      <c r="CE807" s="274">
        <f t="shared" si="1779"/>
        <v>0</v>
      </c>
      <c r="CG807" s="420">
        <v>0</v>
      </c>
      <c r="CH807" s="417">
        <v>0</v>
      </c>
      <c r="CI807" s="417">
        <v>0</v>
      </c>
      <c r="CJ807" s="421">
        <v>0</v>
      </c>
    </row>
    <row r="808" spans="1:88" x14ac:dyDescent="0.35">
      <c r="A808" s="119"/>
      <c r="B808" s="6"/>
      <c r="C808" s="120"/>
      <c r="D808" s="121"/>
      <c r="E808" s="115"/>
      <c r="F808" s="115"/>
      <c r="G808" s="116" t="s">
        <v>2131</v>
      </c>
      <c r="H808" s="117"/>
      <c r="I808" s="113">
        <f>SUM(K808:N808)</f>
        <v>0</v>
      </c>
      <c r="J808" s="126">
        <f>SUM(O808:AM808)</f>
        <v>0</v>
      </c>
      <c r="K808" s="113">
        <f>SUM(K806:K807)</f>
        <v>0</v>
      </c>
      <c r="L808" s="113">
        <f t="shared" ref="L808:AM808" si="1781">SUM(L806:L807)</f>
        <v>0</v>
      </c>
      <c r="M808" s="113">
        <f t="shared" si="1781"/>
        <v>0</v>
      </c>
      <c r="N808" s="113">
        <f t="shared" si="1781"/>
        <v>0</v>
      </c>
      <c r="O808" s="122">
        <f t="shared" si="1781"/>
        <v>0</v>
      </c>
      <c r="P808" s="113">
        <f t="shared" si="1781"/>
        <v>0</v>
      </c>
      <c r="Q808" s="113">
        <f t="shared" si="1781"/>
        <v>0</v>
      </c>
      <c r="R808" s="113">
        <f t="shared" si="1781"/>
        <v>0</v>
      </c>
      <c r="S808" s="113">
        <f t="shared" si="1781"/>
        <v>0</v>
      </c>
      <c r="T808" s="113">
        <f t="shared" si="1781"/>
        <v>0</v>
      </c>
      <c r="U808" s="113">
        <f t="shared" si="1781"/>
        <v>0</v>
      </c>
      <c r="V808" s="113">
        <f t="shared" si="1781"/>
        <v>0</v>
      </c>
      <c r="W808" s="113">
        <f t="shared" si="1781"/>
        <v>0</v>
      </c>
      <c r="X808" s="113">
        <f t="shared" si="1781"/>
        <v>0</v>
      </c>
      <c r="Y808" s="113">
        <f t="shared" si="1781"/>
        <v>0</v>
      </c>
      <c r="Z808" s="113">
        <f t="shared" si="1781"/>
        <v>0</v>
      </c>
      <c r="AA808" s="113">
        <f t="shared" si="1781"/>
        <v>0</v>
      </c>
      <c r="AB808" s="113">
        <f t="shared" si="1781"/>
        <v>0</v>
      </c>
      <c r="AC808" s="113">
        <f t="shared" si="1781"/>
        <v>0</v>
      </c>
      <c r="AD808" s="113">
        <f t="shared" si="1781"/>
        <v>0</v>
      </c>
      <c r="AE808" s="113">
        <f t="shared" si="1781"/>
        <v>0</v>
      </c>
      <c r="AF808" s="113">
        <f t="shared" si="1781"/>
        <v>0</v>
      </c>
      <c r="AG808" s="113">
        <f t="shared" si="1781"/>
        <v>0</v>
      </c>
      <c r="AH808" s="113">
        <f t="shared" si="1781"/>
        <v>0</v>
      </c>
      <c r="AI808" s="113">
        <f t="shared" si="1781"/>
        <v>0</v>
      </c>
      <c r="AJ808" s="113">
        <f t="shared" si="1781"/>
        <v>0</v>
      </c>
      <c r="AK808" s="113">
        <f t="shared" si="1781"/>
        <v>0</v>
      </c>
      <c r="AL808" s="113">
        <f t="shared" si="1781"/>
        <v>0</v>
      </c>
      <c r="AM808" s="118">
        <f t="shared" si="1781"/>
        <v>0</v>
      </c>
      <c r="AS808" s="61"/>
      <c r="AT808" s="38"/>
      <c r="AU808" s="62"/>
      <c r="AW808" s="145"/>
      <c r="AX808" s="38"/>
      <c r="AY808" s="38"/>
      <c r="AZ808" s="38"/>
      <c r="BA808" s="38"/>
      <c r="BB808" s="38"/>
      <c r="BC808" s="38"/>
      <c r="BD808" s="38"/>
      <c r="BE808" s="38"/>
      <c r="BF808" s="38"/>
      <c r="BG808" s="38"/>
      <c r="BH808" s="38"/>
      <c r="BI808" s="38"/>
      <c r="BJ808" s="38"/>
      <c r="BK808" s="38"/>
      <c r="BL808" s="38"/>
      <c r="BM808" s="38"/>
      <c r="BN808" s="38"/>
      <c r="BO808" s="38"/>
      <c r="BP808" s="38"/>
      <c r="BQ808" s="38"/>
      <c r="BR808" s="38"/>
      <c r="BS808" s="38"/>
      <c r="BT808" s="38"/>
      <c r="BU808" s="38"/>
      <c r="BV808" s="38"/>
      <c r="BW808" s="38"/>
      <c r="BX808" s="38"/>
      <c r="BY808" s="38"/>
      <c r="BZ808" s="146"/>
      <c r="CB808" s="145"/>
      <c r="CC808" s="38"/>
      <c r="CD808" s="38"/>
      <c r="CE808" s="146"/>
      <c r="CG808" s="433">
        <v>0</v>
      </c>
      <c r="CH808" s="434">
        <v>0</v>
      </c>
      <c r="CI808" s="434">
        <v>0</v>
      </c>
      <c r="CJ808" s="435">
        <v>0</v>
      </c>
    </row>
    <row r="809" spans="1:88" x14ac:dyDescent="0.35">
      <c r="A809" s="48" t="s">
        <v>2088</v>
      </c>
      <c r="B809" s="6"/>
      <c r="C809" s="6"/>
      <c r="D809" s="22" t="s">
        <v>2058</v>
      </c>
      <c r="E809" s="304" t="s">
        <v>20</v>
      </c>
      <c r="F809" s="42"/>
      <c r="G809" s="25"/>
      <c r="H809" s="21"/>
      <c r="I809" s="26"/>
      <c r="J809" s="24">
        <f t="shared" ref="J809:J811" ca="1" si="1782">SUM(K809:AM809)</f>
        <v>0</v>
      </c>
      <c r="K809" s="24">
        <f ca="1">IF(AND($H809="優先L",$I809&gt;0),OFFSET(K808,0,$I809),0)</f>
        <v>0</v>
      </c>
      <c r="L809" s="24">
        <f t="shared" ref="L809:AM809" ca="1" si="1783">IF(AND($H809="優先L",$I809&gt;0),OFFSET(L808,0,$I809),0)</f>
        <v>0</v>
      </c>
      <c r="M809" s="24">
        <f t="shared" ca="1" si="1783"/>
        <v>0</v>
      </c>
      <c r="N809" s="24">
        <f t="shared" ca="1" si="1783"/>
        <v>0</v>
      </c>
      <c r="O809" s="24">
        <f t="shared" ca="1" si="1783"/>
        <v>0</v>
      </c>
      <c r="P809" s="24">
        <f t="shared" ca="1" si="1783"/>
        <v>0</v>
      </c>
      <c r="Q809" s="24">
        <f t="shared" ca="1" si="1783"/>
        <v>0</v>
      </c>
      <c r="R809" s="24">
        <f t="shared" ca="1" si="1783"/>
        <v>0</v>
      </c>
      <c r="S809" s="24">
        <f t="shared" ca="1" si="1783"/>
        <v>0</v>
      </c>
      <c r="T809" s="24">
        <f t="shared" ca="1" si="1783"/>
        <v>0</v>
      </c>
      <c r="U809" s="24">
        <f t="shared" ca="1" si="1783"/>
        <v>0</v>
      </c>
      <c r="V809" s="24">
        <f t="shared" ca="1" si="1783"/>
        <v>0</v>
      </c>
      <c r="W809" s="24">
        <f t="shared" ca="1" si="1783"/>
        <v>0</v>
      </c>
      <c r="X809" s="24">
        <f t="shared" ca="1" si="1783"/>
        <v>0</v>
      </c>
      <c r="Y809" s="24">
        <f t="shared" ca="1" si="1783"/>
        <v>0</v>
      </c>
      <c r="Z809" s="24">
        <f t="shared" ca="1" si="1783"/>
        <v>0</v>
      </c>
      <c r="AA809" s="24">
        <f t="shared" ca="1" si="1783"/>
        <v>0</v>
      </c>
      <c r="AB809" s="24">
        <f t="shared" ca="1" si="1783"/>
        <v>0</v>
      </c>
      <c r="AC809" s="24">
        <f t="shared" ca="1" si="1783"/>
        <v>0</v>
      </c>
      <c r="AD809" s="24">
        <f t="shared" ca="1" si="1783"/>
        <v>0</v>
      </c>
      <c r="AE809" s="24">
        <f t="shared" ca="1" si="1783"/>
        <v>0</v>
      </c>
      <c r="AF809" s="24">
        <f t="shared" ca="1" si="1783"/>
        <v>0</v>
      </c>
      <c r="AG809" s="24">
        <f t="shared" ca="1" si="1783"/>
        <v>0</v>
      </c>
      <c r="AH809" s="24">
        <f t="shared" ca="1" si="1783"/>
        <v>0</v>
      </c>
      <c r="AI809" s="24">
        <f t="shared" ca="1" si="1783"/>
        <v>0</v>
      </c>
      <c r="AJ809" s="24">
        <f t="shared" ca="1" si="1783"/>
        <v>0</v>
      </c>
      <c r="AK809" s="24">
        <f t="shared" ca="1" si="1783"/>
        <v>0</v>
      </c>
      <c r="AL809" s="24">
        <f t="shared" ca="1" si="1783"/>
        <v>0</v>
      </c>
      <c r="AM809" s="49">
        <f t="shared" ca="1" si="1783"/>
        <v>0</v>
      </c>
      <c r="AS809" s="61"/>
      <c r="AT809" s="5" t="str">
        <f t="shared" ref="AT809" si="1784">IF(G809&gt;0,E809,"")</f>
        <v/>
      </c>
      <c r="AU809" s="62"/>
      <c r="AW809" s="145"/>
      <c r="AX809" s="38"/>
      <c r="AY809" s="38"/>
      <c r="AZ809" s="38"/>
      <c r="BA809" s="38"/>
      <c r="BB809" s="38"/>
      <c r="BC809" s="38"/>
      <c r="BD809" s="38"/>
      <c r="BE809" s="38"/>
      <c r="BF809" s="38"/>
      <c r="BG809" s="38"/>
      <c r="BH809" s="38"/>
      <c r="BI809" s="38"/>
      <c r="BJ809" s="38"/>
      <c r="BK809" s="38"/>
      <c r="BL809" s="38"/>
      <c r="BM809" s="38"/>
      <c r="BN809" s="38"/>
      <c r="BO809" s="38"/>
      <c r="BP809" s="38"/>
      <c r="BQ809" s="38"/>
      <c r="BR809" s="38"/>
      <c r="BS809" s="38"/>
      <c r="BT809" s="38"/>
      <c r="BU809" s="38"/>
      <c r="BV809" s="38"/>
      <c r="BW809" s="38"/>
      <c r="BX809" s="38"/>
      <c r="BY809" s="38"/>
      <c r="BZ809" s="146"/>
      <c r="CB809" s="145"/>
      <c r="CC809" s="38"/>
      <c r="CD809" s="38"/>
      <c r="CE809" s="146"/>
      <c r="CG809" s="433">
        <v>0</v>
      </c>
      <c r="CH809" s="434">
        <v>0</v>
      </c>
      <c r="CI809" s="434">
        <v>0</v>
      </c>
      <c r="CJ809" s="435">
        <v>0</v>
      </c>
    </row>
    <row r="810" spans="1:88" x14ac:dyDescent="0.35">
      <c r="A810" s="50" t="str">
        <f>MID(A806,1,5)</f>
        <v/>
      </c>
      <c r="B810" s="6"/>
      <c r="C810" s="6"/>
      <c r="D810" s="6"/>
      <c r="E810" s="304" t="s">
        <v>78</v>
      </c>
      <c r="F810" s="42"/>
      <c r="G810" s="25"/>
      <c r="H810" s="21"/>
      <c r="I810" s="26"/>
      <c r="J810" s="24">
        <f t="shared" ca="1" si="1782"/>
        <v>0</v>
      </c>
      <c r="K810" s="24">
        <f ca="1">IF(AND($H810="優先L",$I810&gt;0),OFFSET(K808,0,$I810),0)</f>
        <v>0</v>
      </c>
      <c r="L810" s="24">
        <f t="shared" ref="L810:AM810" ca="1" si="1785">IF(AND($H810="優先L",$I810&gt;0),OFFSET(L808,0,$I810),0)</f>
        <v>0</v>
      </c>
      <c r="M810" s="24">
        <f t="shared" ca="1" si="1785"/>
        <v>0</v>
      </c>
      <c r="N810" s="24">
        <f t="shared" ca="1" si="1785"/>
        <v>0</v>
      </c>
      <c r="O810" s="24">
        <f t="shared" ca="1" si="1785"/>
        <v>0</v>
      </c>
      <c r="P810" s="24">
        <f t="shared" ca="1" si="1785"/>
        <v>0</v>
      </c>
      <c r="Q810" s="24">
        <f t="shared" ca="1" si="1785"/>
        <v>0</v>
      </c>
      <c r="R810" s="24">
        <f t="shared" ca="1" si="1785"/>
        <v>0</v>
      </c>
      <c r="S810" s="24">
        <f t="shared" ca="1" si="1785"/>
        <v>0</v>
      </c>
      <c r="T810" s="24">
        <f t="shared" ca="1" si="1785"/>
        <v>0</v>
      </c>
      <c r="U810" s="24">
        <f t="shared" ca="1" si="1785"/>
        <v>0</v>
      </c>
      <c r="V810" s="24">
        <f t="shared" ca="1" si="1785"/>
        <v>0</v>
      </c>
      <c r="W810" s="24">
        <f t="shared" ca="1" si="1785"/>
        <v>0</v>
      </c>
      <c r="X810" s="24">
        <f t="shared" ca="1" si="1785"/>
        <v>0</v>
      </c>
      <c r="Y810" s="24">
        <f t="shared" ca="1" si="1785"/>
        <v>0</v>
      </c>
      <c r="Z810" s="24">
        <f t="shared" ca="1" si="1785"/>
        <v>0</v>
      </c>
      <c r="AA810" s="24">
        <f t="shared" ca="1" si="1785"/>
        <v>0</v>
      </c>
      <c r="AB810" s="24">
        <f t="shared" ca="1" si="1785"/>
        <v>0</v>
      </c>
      <c r="AC810" s="24">
        <f t="shared" ca="1" si="1785"/>
        <v>0</v>
      </c>
      <c r="AD810" s="24">
        <f t="shared" ca="1" si="1785"/>
        <v>0</v>
      </c>
      <c r="AE810" s="24">
        <f t="shared" ca="1" si="1785"/>
        <v>0</v>
      </c>
      <c r="AF810" s="24">
        <f t="shared" ca="1" si="1785"/>
        <v>0</v>
      </c>
      <c r="AG810" s="24">
        <f t="shared" ca="1" si="1785"/>
        <v>0</v>
      </c>
      <c r="AH810" s="24">
        <f t="shared" ca="1" si="1785"/>
        <v>0</v>
      </c>
      <c r="AI810" s="24">
        <f t="shared" ca="1" si="1785"/>
        <v>0</v>
      </c>
      <c r="AJ810" s="24">
        <f t="shared" ca="1" si="1785"/>
        <v>0</v>
      </c>
      <c r="AK810" s="24">
        <f t="shared" ca="1" si="1785"/>
        <v>0</v>
      </c>
      <c r="AL810" s="24">
        <f t="shared" ca="1" si="1785"/>
        <v>0</v>
      </c>
      <c r="AM810" s="49">
        <f t="shared" ca="1" si="1785"/>
        <v>0</v>
      </c>
      <c r="AS810" s="61"/>
      <c r="AT810" s="6" t="str">
        <f t="shared" si="1751"/>
        <v/>
      </c>
      <c r="AU810" s="62"/>
      <c r="AW810" s="145"/>
      <c r="AX810" s="38"/>
      <c r="AY810" s="38"/>
      <c r="AZ810" s="38"/>
      <c r="BA810" s="38"/>
      <c r="BB810" s="38"/>
      <c r="BC810" s="38"/>
      <c r="BD810" s="38"/>
      <c r="BE810" s="38"/>
      <c r="BF810" s="38"/>
      <c r="BG810" s="38"/>
      <c r="BH810" s="38"/>
      <c r="BI810" s="38"/>
      <c r="BJ810" s="38"/>
      <c r="BK810" s="38"/>
      <c r="BL810" s="38"/>
      <c r="BM810" s="38"/>
      <c r="BN810" s="38"/>
      <c r="BO810" s="38"/>
      <c r="BP810" s="38"/>
      <c r="BQ810" s="38"/>
      <c r="BR810" s="38"/>
      <c r="BS810" s="38"/>
      <c r="BT810" s="38"/>
      <c r="BU810" s="38"/>
      <c r="BV810" s="38"/>
      <c r="BW810" s="38"/>
      <c r="BX810" s="38"/>
      <c r="BY810" s="38"/>
      <c r="BZ810" s="146"/>
      <c r="CB810" s="145"/>
      <c r="CC810" s="38"/>
      <c r="CD810" s="38"/>
      <c r="CE810" s="146"/>
      <c r="CG810" s="433">
        <v>0</v>
      </c>
      <c r="CH810" s="434">
        <v>0</v>
      </c>
      <c r="CI810" s="434">
        <v>0</v>
      </c>
      <c r="CJ810" s="435">
        <v>0</v>
      </c>
    </row>
    <row r="811" spans="1:88" x14ac:dyDescent="0.35">
      <c r="A811" s="50" t="str">
        <f>MID(A806,6,3)&amp;"-"&amp;MID(A806,10,4)</f>
        <v>-</v>
      </c>
      <c r="B811" s="6"/>
      <c r="C811" s="6"/>
      <c r="D811" s="7"/>
      <c r="E811" s="304" t="s">
        <v>79</v>
      </c>
      <c r="F811" s="42"/>
      <c r="G811" s="25"/>
      <c r="H811" s="21"/>
      <c r="I811" s="26"/>
      <c r="J811" s="24">
        <f t="shared" ca="1" si="1782"/>
        <v>0</v>
      </c>
      <c r="K811" s="24">
        <f ca="1">IF(AND($H811="優先L",$I811&gt;0),OFFSET(K808,0,$I811),0)</f>
        <v>0</v>
      </c>
      <c r="L811" s="24">
        <f t="shared" ref="L811:AM811" ca="1" si="1786">IF(AND($H811="優先L",$I811&gt;0),OFFSET(L808,0,$I811),0)</f>
        <v>0</v>
      </c>
      <c r="M811" s="24">
        <f t="shared" ca="1" si="1786"/>
        <v>0</v>
      </c>
      <c r="N811" s="24">
        <f t="shared" ca="1" si="1786"/>
        <v>0</v>
      </c>
      <c r="O811" s="24">
        <f t="shared" ca="1" si="1786"/>
        <v>0</v>
      </c>
      <c r="P811" s="24">
        <f t="shared" ca="1" si="1786"/>
        <v>0</v>
      </c>
      <c r="Q811" s="24">
        <f t="shared" ca="1" si="1786"/>
        <v>0</v>
      </c>
      <c r="R811" s="24">
        <f t="shared" ca="1" si="1786"/>
        <v>0</v>
      </c>
      <c r="S811" s="24">
        <f t="shared" ca="1" si="1786"/>
        <v>0</v>
      </c>
      <c r="T811" s="24">
        <f t="shared" ca="1" si="1786"/>
        <v>0</v>
      </c>
      <c r="U811" s="24">
        <f t="shared" ca="1" si="1786"/>
        <v>0</v>
      </c>
      <c r="V811" s="24">
        <f t="shared" ca="1" si="1786"/>
        <v>0</v>
      </c>
      <c r="W811" s="24">
        <f t="shared" ca="1" si="1786"/>
        <v>0</v>
      </c>
      <c r="X811" s="24">
        <f t="shared" ca="1" si="1786"/>
        <v>0</v>
      </c>
      <c r="Y811" s="24">
        <f t="shared" ca="1" si="1786"/>
        <v>0</v>
      </c>
      <c r="Z811" s="24">
        <f t="shared" ca="1" si="1786"/>
        <v>0</v>
      </c>
      <c r="AA811" s="24">
        <f t="shared" ca="1" si="1786"/>
        <v>0</v>
      </c>
      <c r="AB811" s="24">
        <f t="shared" ca="1" si="1786"/>
        <v>0</v>
      </c>
      <c r="AC811" s="24">
        <f t="shared" ca="1" si="1786"/>
        <v>0</v>
      </c>
      <c r="AD811" s="24">
        <f t="shared" ca="1" si="1786"/>
        <v>0</v>
      </c>
      <c r="AE811" s="24">
        <f t="shared" ca="1" si="1786"/>
        <v>0</v>
      </c>
      <c r="AF811" s="24">
        <f t="shared" ca="1" si="1786"/>
        <v>0</v>
      </c>
      <c r="AG811" s="24">
        <f t="shared" ca="1" si="1786"/>
        <v>0</v>
      </c>
      <c r="AH811" s="24">
        <f t="shared" ca="1" si="1786"/>
        <v>0</v>
      </c>
      <c r="AI811" s="24">
        <f t="shared" ca="1" si="1786"/>
        <v>0</v>
      </c>
      <c r="AJ811" s="24">
        <f t="shared" ca="1" si="1786"/>
        <v>0</v>
      </c>
      <c r="AK811" s="24">
        <f t="shared" ca="1" si="1786"/>
        <v>0</v>
      </c>
      <c r="AL811" s="24">
        <f t="shared" ca="1" si="1786"/>
        <v>0</v>
      </c>
      <c r="AM811" s="49">
        <f t="shared" ca="1" si="1786"/>
        <v>0</v>
      </c>
      <c r="AS811" s="61"/>
      <c r="AT811" s="7" t="str">
        <f t="shared" si="1751"/>
        <v/>
      </c>
      <c r="AU811" s="62"/>
      <c r="AW811" s="145"/>
      <c r="AX811" s="38"/>
      <c r="AY811" s="38"/>
      <c r="AZ811" s="38"/>
      <c r="BA811" s="38"/>
      <c r="BB811" s="38"/>
      <c r="BC811" s="38"/>
      <c r="BD811" s="38"/>
      <c r="BE811" s="38"/>
      <c r="BF811" s="38"/>
      <c r="BG811" s="38"/>
      <c r="BH811" s="38"/>
      <c r="BI811" s="38"/>
      <c r="BJ811" s="38"/>
      <c r="BK811" s="38"/>
      <c r="BL811" s="38"/>
      <c r="BM811" s="38"/>
      <c r="BN811" s="38"/>
      <c r="BO811" s="38"/>
      <c r="BP811" s="38"/>
      <c r="BQ811" s="38"/>
      <c r="BR811" s="38"/>
      <c r="BS811" s="38"/>
      <c r="BT811" s="38"/>
      <c r="BU811" s="38"/>
      <c r="BV811" s="38"/>
      <c r="BW811" s="38"/>
      <c r="BX811" s="38"/>
      <c r="BY811" s="38"/>
      <c r="BZ811" s="146"/>
      <c r="CB811" s="145"/>
      <c r="CC811" s="38"/>
      <c r="CD811" s="38"/>
      <c r="CE811" s="146"/>
      <c r="CG811" s="433">
        <v>0</v>
      </c>
      <c r="CH811" s="434">
        <v>0</v>
      </c>
      <c r="CI811" s="434">
        <v>0</v>
      </c>
      <c r="CJ811" s="435">
        <v>0</v>
      </c>
    </row>
    <row r="812" spans="1:88" x14ac:dyDescent="0.35">
      <c r="A812" s="48"/>
      <c r="B812" s="6"/>
      <c r="C812" s="6"/>
      <c r="D812" s="22" t="s">
        <v>2132</v>
      </c>
      <c r="E812" s="2" t="str">
        <f>E809</f>
        <v>MC</v>
      </c>
      <c r="F812" s="5"/>
      <c r="G812" s="5"/>
      <c r="H812" s="27"/>
      <c r="I812" s="5"/>
      <c r="J812" s="550">
        <f>SUM(K812:AM814)</f>
        <v>0</v>
      </c>
      <c r="K812" s="29"/>
      <c r="L812" s="29"/>
      <c r="M812" s="29"/>
      <c r="N812" s="29"/>
      <c r="O812" s="29"/>
      <c r="P812" s="29"/>
      <c r="Q812" s="29"/>
      <c r="R812" s="29"/>
      <c r="S812" s="29"/>
      <c r="T812" s="29"/>
      <c r="U812" s="29"/>
      <c r="V812" s="29"/>
      <c r="W812" s="29"/>
      <c r="X812" s="29"/>
      <c r="Y812" s="29"/>
      <c r="Z812" s="29"/>
      <c r="AA812" s="29"/>
      <c r="AB812" s="29"/>
      <c r="AC812" s="29"/>
      <c r="AD812" s="29"/>
      <c r="AE812" s="29"/>
      <c r="AF812" s="29"/>
      <c r="AG812" s="29"/>
      <c r="AH812" s="29"/>
      <c r="AI812" s="29"/>
      <c r="AJ812" s="29"/>
      <c r="AK812" s="29"/>
      <c r="AL812" s="29"/>
      <c r="AM812" s="51"/>
      <c r="AS812" s="61"/>
      <c r="AT812" s="38"/>
      <c r="AU812" s="62"/>
      <c r="AW812" s="145"/>
      <c r="AX812" s="38"/>
      <c r="AY812" s="38"/>
      <c r="AZ812" s="38"/>
      <c r="BA812" s="38"/>
      <c r="BB812" s="38"/>
      <c r="BC812" s="38"/>
      <c r="BD812" s="38"/>
      <c r="BE812" s="38"/>
      <c r="BF812" s="38"/>
      <c r="BG812" s="38"/>
      <c r="BH812" s="38"/>
      <c r="BI812" s="38"/>
      <c r="BJ812" s="38"/>
      <c r="BK812" s="38"/>
      <c r="BL812" s="38"/>
      <c r="BM812" s="38"/>
      <c r="BN812" s="38"/>
      <c r="BO812" s="38"/>
      <c r="BP812" s="38"/>
      <c r="BQ812" s="38"/>
      <c r="BR812" s="38"/>
      <c r="BS812" s="38"/>
      <c r="BT812" s="38"/>
      <c r="BU812" s="38"/>
      <c r="BV812" s="38"/>
      <c r="BW812" s="38"/>
      <c r="BX812" s="38"/>
      <c r="BY812" s="38"/>
      <c r="BZ812" s="146"/>
      <c r="CB812" s="145"/>
      <c r="CC812" s="38"/>
      <c r="CD812" s="38"/>
      <c r="CE812" s="146"/>
      <c r="CG812" s="430"/>
      <c r="CH812" s="9"/>
      <c r="CI812" s="9"/>
      <c r="CJ812" s="431"/>
    </row>
    <row r="813" spans="1:88" x14ac:dyDescent="0.35">
      <c r="A813" s="48"/>
      <c r="B813" s="7"/>
      <c r="C813" s="7"/>
      <c r="D813" s="444" t="s">
        <v>2376</v>
      </c>
      <c r="E813" s="2" t="str">
        <f>E810</f>
        <v>溶接1</v>
      </c>
      <c r="F813" s="6"/>
      <c r="G813" s="6"/>
      <c r="H813" s="27"/>
      <c r="I813" s="6"/>
      <c r="J813" s="551"/>
      <c r="K813" s="30"/>
      <c r="L813" s="30"/>
      <c r="M813" s="30"/>
      <c r="N813" s="30"/>
      <c r="O813" s="30"/>
      <c r="P813" s="30"/>
      <c r="Q813" s="30"/>
      <c r="R813" s="30"/>
      <c r="S813" s="30"/>
      <c r="T813" s="30"/>
      <c r="U813" s="30"/>
      <c r="V813" s="30"/>
      <c r="W813" s="30"/>
      <c r="X813" s="30"/>
      <c r="Y813" s="30"/>
      <c r="Z813" s="30"/>
      <c r="AA813" s="30"/>
      <c r="AB813" s="30"/>
      <c r="AC813" s="30"/>
      <c r="AD813" s="30"/>
      <c r="AE813" s="30"/>
      <c r="AF813" s="30"/>
      <c r="AG813" s="30"/>
      <c r="AH813" s="30"/>
      <c r="AI813" s="30"/>
      <c r="AJ813" s="30"/>
      <c r="AK813" s="30"/>
      <c r="AL813" s="30"/>
      <c r="AM813" s="52"/>
      <c r="AS813" s="61"/>
      <c r="AT813" s="38"/>
      <c r="AU813" s="62"/>
      <c r="AW813" s="145"/>
      <c r="AX813" s="38"/>
      <c r="AY813" s="38"/>
      <c r="AZ813" s="38"/>
      <c r="BA813" s="38"/>
      <c r="BB813" s="38"/>
      <c r="BC813" s="38"/>
      <c r="BD813" s="38"/>
      <c r="BE813" s="38"/>
      <c r="BF813" s="38"/>
      <c r="BG813" s="38"/>
      <c r="BH813" s="38"/>
      <c r="BI813" s="38"/>
      <c r="BJ813" s="38"/>
      <c r="BK813" s="38"/>
      <c r="BL813" s="38"/>
      <c r="BM813" s="38"/>
      <c r="BN813" s="38"/>
      <c r="BO813" s="38"/>
      <c r="BP813" s="38"/>
      <c r="BQ813" s="38"/>
      <c r="BR813" s="38"/>
      <c r="BS813" s="38"/>
      <c r="BT813" s="38"/>
      <c r="BU813" s="38"/>
      <c r="BV813" s="38"/>
      <c r="BW813" s="38"/>
      <c r="BX813" s="38"/>
      <c r="BY813" s="38"/>
      <c r="BZ813" s="146"/>
      <c r="CB813" s="145"/>
      <c r="CC813" s="38"/>
      <c r="CD813" s="38"/>
      <c r="CE813" s="146"/>
      <c r="CG813" s="430"/>
      <c r="CH813" s="9"/>
      <c r="CI813" s="9"/>
      <c r="CJ813" s="431"/>
    </row>
    <row r="814" spans="1:88" x14ac:dyDescent="0.35">
      <c r="A814" s="399">
        <f>COUNTIF(AT809:AT811,B814)</f>
        <v>0</v>
      </c>
      <c r="B814" s="308" t="str">
        <f>設定!$F$4</f>
        <v>MC</v>
      </c>
      <c r="C814" s="308" t="str">
        <f>IF(COUNTIF('PLAN-MC'!$AO$6:$AO$117,B814&amp;"_"&amp;A806&amp;"_"&amp;B806)&gt;0,"計画コード有",IF(COUNTIF('PLAN-MC'!$AO$6:$AO$117,B814&amp;"_"&amp;A806&amp;"_"&amp;B806)&gt;1,"ﾀﾞﾌﾞﾘ有","未反映"))</f>
        <v>未反映</v>
      </c>
      <c r="D814" s="7"/>
      <c r="E814" s="2" t="str">
        <f>E811</f>
        <v>マルチ</v>
      </c>
      <c r="F814" s="7"/>
      <c r="G814" s="7"/>
      <c r="H814" s="27"/>
      <c r="I814" s="7"/>
      <c r="J814" s="552"/>
      <c r="K814" s="31"/>
      <c r="L814" s="31"/>
      <c r="M814" s="31"/>
      <c r="N814" s="31"/>
      <c r="O814" s="31"/>
      <c r="P814" s="31"/>
      <c r="Q814" s="31"/>
      <c r="R814" s="31"/>
      <c r="S814" s="31"/>
      <c r="T814" s="31"/>
      <c r="U814" s="31"/>
      <c r="V814" s="31"/>
      <c r="W814" s="31"/>
      <c r="X814" s="31"/>
      <c r="Y814" s="31"/>
      <c r="Z814" s="31"/>
      <c r="AA814" s="31"/>
      <c r="AB814" s="31"/>
      <c r="AC814" s="31"/>
      <c r="AD814" s="31"/>
      <c r="AE814" s="31"/>
      <c r="AF814" s="31"/>
      <c r="AG814" s="31"/>
      <c r="AH814" s="31"/>
      <c r="AI814" s="31"/>
      <c r="AJ814" s="31"/>
      <c r="AK814" s="31"/>
      <c r="AL814" s="31"/>
      <c r="AM814" s="53"/>
      <c r="AS814" s="61"/>
      <c r="AT814" s="38"/>
      <c r="AU814" s="62"/>
      <c r="AW814" s="145"/>
      <c r="AX814" s="38"/>
      <c r="AY814" s="38"/>
      <c r="AZ814" s="38"/>
      <c r="BA814" s="38"/>
      <c r="BB814" s="38"/>
      <c r="BC814" s="38"/>
      <c r="BD814" s="38"/>
      <c r="BE814" s="38"/>
      <c r="BF814" s="38"/>
      <c r="BG814" s="38"/>
      <c r="BH814" s="38"/>
      <c r="BI814" s="38"/>
      <c r="BJ814" s="38"/>
      <c r="BK814" s="38"/>
      <c r="BL814" s="38"/>
      <c r="BM814" s="38"/>
      <c r="BN814" s="38"/>
      <c r="BO814" s="38"/>
      <c r="BP814" s="38"/>
      <c r="BQ814" s="38"/>
      <c r="BR814" s="38"/>
      <c r="BS814" s="38"/>
      <c r="BT814" s="38"/>
      <c r="BU814" s="38"/>
      <c r="BV814" s="38"/>
      <c r="BW814" s="38"/>
      <c r="BX814" s="38"/>
      <c r="BY814" s="38"/>
      <c r="BZ814" s="146"/>
      <c r="CB814" s="145"/>
      <c r="CC814" s="38"/>
      <c r="CD814" s="38"/>
      <c r="CE814" s="146"/>
      <c r="CG814" s="430"/>
      <c r="CH814" s="9"/>
      <c r="CI814" s="9"/>
      <c r="CJ814" s="431"/>
    </row>
    <row r="815" spans="1:88" x14ac:dyDescent="0.35">
      <c r="A815" s="399">
        <f>COUNTIF(AT809:AT811,B815)</f>
        <v>0</v>
      </c>
      <c r="B815" s="308" t="str">
        <f>設定!$F$5</f>
        <v>溶接1</v>
      </c>
      <c r="C815" s="308" t="str">
        <f>IF(COUNTIF('PLAN-溶接1'!$AO$6:$AO$108,B815&amp;"_"&amp;A806&amp;"_"&amp;B806)&gt;0,"計画コード有",IF(COUNTIF('PLAN-溶接1'!$AO$6:$AO$108,B815&amp;"_"&amp;A806&amp;"_"&amp;B806)&gt;1,"ﾀﾞﾌﾞﾘ有","未反映"))</f>
        <v>未反映</v>
      </c>
      <c r="D815" s="22" t="s">
        <v>2133</v>
      </c>
      <c r="E815" s="2" t="str">
        <f>E809</f>
        <v>MC</v>
      </c>
      <c r="F815" s="5"/>
      <c r="G815" s="5"/>
      <c r="H815" s="27"/>
      <c r="I815" s="5"/>
      <c r="J815" s="32">
        <f t="shared" ref="J815:J820" si="1787">SUM(K815:AM815)</f>
        <v>0</v>
      </c>
      <c r="K815" s="441">
        <f>CB815</f>
        <v>0</v>
      </c>
      <c r="L815" s="441">
        <f t="shared" ref="L815:L817" si="1788">CC815</f>
        <v>0</v>
      </c>
      <c r="M815" s="441">
        <f t="shared" ref="M815:M817" si="1789">CD815</f>
        <v>0</v>
      </c>
      <c r="N815" s="441">
        <f t="shared" ref="N815:N817" si="1790">CE815</f>
        <v>0</v>
      </c>
      <c r="O815" s="29"/>
      <c r="P815" s="29"/>
      <c r="Q815" s="29"/>
      <c r="R815" s="29"/>
      <c r="S815" s="29"/>
      <c r="T815" s="29"/>
      <c r="U815" s="29"/>
      <c r="V815" s="29"/>
      <c r="W815" s="29"/>
      <c r="X815" s="29"/>
      <c r="Y815" s="29"/>
      <c r="Z815" s="29"/>
      <c r="AA815" s="29"/>
      <c r="AB815" s="29"/>
      <c r="AC815" s="29"/>
      <c r="AD815" s="29"/>
      <c r="AE815" s="29"/>
      <c r="AF815" s="29"/>
      <c r="AG815" s="29"/>
      <c r="AH815" s="29"/>
      <c r="AI815" s="29"/>
      <c r="AJ815" s="29"/>
      <c r="AK815" s="29"/>
      <c r="AL815" s="29"/>
      <c r="AM815" s="51"/>
      <c r="AS815" s="61"/>
      <c r="AT815" s="38"/>
      <c r="AU815" s="62"/>
      <c r="AW815" s="145"/>
      <c r="AX815" s="38"/>
      <c r="AY815" s="38"/>
      <c r="AZ815" s="38"/>
      <c r="BA815" s="38"/>
      <c r="BB815" s="38"/>
      <c r="BC815" s="38"/>
      <c r="BD815" s="38"/>
      <c r="BE815" s="38"/>
      <c r="BF815" s="38"/>
      <c r="BG815" s="38"/>
      <c r="BH815" s="38"/>
      <c r="BI815" s="38"/>
      <c r="BJ815" s="38"/>
      <c r="BK815" s="38"/>
      <c r="BL815" s="38"/>
      <c r="BM815" s="38"/>
      <c r="BN815" s="38"/>
      <c r="BO815" s="38"/>
      <c r="BP815" s="38"/>
      <c r="BQ815" s="38"/>
      <c r="BR815" s="38"/>
      <c r="BS815" s="38"/>
      <c r="BT815" s="38"/>
      <c r="BU815" s="38"/>
      <c r="BV815" s="38"/>
      <c r="BW815" s="38"/>
      <c r="BX815" s="38"/>
      <c r="BY815" s="38"/>
      <c r="BZ815" s="146"/>
      <c r="CB815" s="427">
        <f t="shared" ref="CB815:CB817" si="1791">CG812+CG815</f>
        <v>0</v>
      </c>
      <c r="CC815" s="428">
        <f t="shared" ref="CC815:CC817" si="1792">CH812+CH815</f>
        <v>0</v>
      </c>
      <c r="CD815" s="428">
        <f t="shared" ref="CD815:CD817" si="1793">CI812+CI815</f>
        <v>0</v>
      </c>
      <c r="CE815" s="429">
        <f t="shared" ref="CE815:CE817" si="1794">CJ812+CJ815</f>
        <v>0</v>
      </c>
      <c r="CG815" s="430"/>
      <c r="CH815" s="9"/>
      <c r="CI815" s="9"/>
      <c r="CJ815" s="431"/>
    </row>
    <row r="816" spans="1:88" x14ac:dyDescent="0.35">
      <c r="A816" s="399">
        <f>COUNTIF(AT809:AT811,B816)</f>
        <v>0</v>
      </c>
      <c r="B816" s="308" t="str">
        <f>設定!$F$6</f>
        <v>マルチ</v>
      </c>
      <c r="C816" s="308" t="str">
        <f>IF(COUNTIF('PLAN-マルチ'!$AO$29:$AO$125,B816&amp;"_"&amp;A806&amp;"_"&amp;B806)&gt;0,"計画コード有",IF(COUNTIF('PLAN-マルチ'!$AO$29:$AO$125,B816&amp;"_"&amp;A806&amp;"_"&amp;B806)&gt;1,"ﾀﾞﾌﾞﾘ有","未反映"))</f>
        <v>未反映</v>
      </c>
      <c r="D816" s="445" t="s">
        <v>2377</v>
      </c>
      <c r="E816" s="2" t="str">
        <f>E810</f>
        <v>溶接1</v>
      </c>
      <c r="F816" s="6"/>
      <c r="G816" s="6"/>
      <c r="H816" s="27"/>
      <c r="I816" s="6"/>
      <c r="J816" s="33">
        <f t="shared" si="1787"/>
        <v>0</v>
      </c>
      <c r="K816" s="442">
        <f t="shared" ref="K816:K817" si="1795">CB816</f>
        <v>0</v>
      </c>
      <c r="L816" s="442">
        <f t="shared" si="1788"/>
        <v>0</v>
      </c>
      <c r="M816" s="442">
        <f t="shared" si="1789"/>
        <v>0</v>
      </c>
      <c r="N816" s="442">
        <f t="shared" si="1790"/>
        <v>0</v>
      </c>
      <c r="O816" s="30"/>
      <c r="P816" s="30"/>
      <c r="Q816" s="30"/>
      <c r="R816" s="30"/>
      <c r="S816" s="30"/>
      <c r="T816" s="30"/>
      <c r="U816" s="30"/>
      <c r="V816" s="30"/>
      <c r="W816" s="30"/>
      <c r="X816" s="30"/>
      <c r="Y816" s="30"/>
      <c r="Z816" s="30"/>
      <c r="AA816" s="30"/>
      <c r="AB816" s="30"/>
      <c r="AC816" s="30"/>
      <c r="AD816" s="30"/>
      <c r="AE816" s="30"/>
      <c r="AF816" s="30"/>
      <c r="AG816" s="30"/>
      <c r="AH816" s="30"/>
      <c r="AI816" s="30"/>
      <c r="AJ816" s="30"/>
      <c r="AK816" s="30"/>
      <c r="AL816" s="30"/>
      <c r="AM816" s="52"/>
      <c r="AS816" s="61"/>
      <c r="AT816" s="38"/>
      <c r="AU816" s="62"/>
      <c r="AW816" s="145"/>
      <c r="AX816" s="38"/>
      <c r="AY816" s="38"/>
      <c r="AZ816" s="38"/>
      <c r="BA816" s="38"/>
      <c r="BB816" s="38"/>
      <c r="BC816" s="38"/>
      <c r="BD816" s="38"/>
      <c r="BE816" s="38"/>
      <c r="BF816" s="38"/>
      <c r="BG816" s="38"/>
      <c r="BH816" s="38"/>
      <c r="BI816" s="38"/>
      <c r="BJ816" s="38"/>
      <c r="BK816" s="38"/>
      <c r="BL816" s="38"/>
      <c r="BM816" s="38"/>
      <c r="BN816" s="38"/>
      <c r="BO816" s="38"/>
      <c r="BP816" s="38"/>
      <c r="BQ816" s="38"/>
      <c r="BR816" s="38"/>
      <c r="BS816" s="38"/>
      <c r="BT816" s="38"/>
      <c r="BU816" s="38"/>
      <c r="BV816" s="38"/>
      <c r="BW816" s="38"/>
      <c r="BX816" s="38"/>
      <c r="BY816" s="38"/>
      <c r="BZ816" s="146"/>
      <c r="CB816" s="427">
        <f t="shared" si="1791"/>
        <v>0</v>
      </c>
      <c r="CC816" s="428">
        <f t="shared" si="1792"/>
        <v>0</v>
      </c>
      <c r="CD816" s="428">
        <f t="shared" si="1793"/>
        <v>0</v>
      </c>
      <c r="CE816" s="429">
        <f t="shared" si="1794"/>
        <v>0</v>
      </c>
      <c r="CG816" s="430"/>
      <c r="CH816" s="9"/>
      <c r="CI816" s="9"/>
      <c r="CJ816" s="431"/>
    </row>
    <row r="817" spans="1:88" x14ac:dyDescent="0.35">
      <c r="A817" s="399">
        <f>COUNTIF(AT809:AT811,B817)</f>
        <v>0</v>
      </c>
      <c r="B817" s="308" t="str">
        <f>設定!$F$7</f>
        <v>50号機</v>
      </c>
      <c r="C817" s="308" t="str">
        <f>IF(COUNTIF('PLAN-SUB'!$AO$6:$AO$87,B817&amp;"_"&amp;A806&amp;"_"&amp;B806)&gt;0,"計画コード有",IF(COUNTIF('PLAN-SUB'!$AO$6:$AO$87,B817&amp;"_"&amp;A806&amp;"_"&amp;B806)&gt;1,"ﾀﾞﾌﾞﾘ有","未反映"))</f>
        <v>未反映</v>
      </c>
      <c r="D817" s="7"/>
      <c r="E817" s="2" t="str">
        <f>E811</f>
        <v>マルチ</v>
      </c>
      <c r="F817" s="7"/>
      <c r="G817" s="7"/>
      <c r="H817" s="27"/>
      <c r="I817" s="7"/>
      <c r="J817" s="34">
        <f t="shared" si="1787"/>
        <v>0</v>
      </c>
      <c r="K817" s="443">
        <f t="shared" si="1795"/>
        <v>0</v>
      </c>
      <c r="L817" s="443">
        <f t="shared" si="1788"/>
        <v>0</v>
      </c>
      <c r="M817" s="443">
        <f t="shared" si="1789"/>
        <v>0</v>
      </c>
      <c r="N817" s="443">
        <f t="shared" si="1790"/>
        <v>0</v>
      </c>
      <c r="O817" s="31"/>
      <c r="P817" s="31"/>
      <c r="Q817" s="31"/>
      <c r="R817" s="31"/>
      <c r="S817" s="31"/>
      <c r="T817" s="31"/>
      <c r="U817" s="31"/>
      <c r="V817" s="31"/>
      <c r="W817" s="31"/>
      <c r="X817" s="31"/>
      <c r="Y817" s="31"/>
      <c r="Z817" s="31"/>
      <c r="AA817" s="31"/>
      <c r="AB817" s="31"/>
      <c r="AC817" s="31"/>
      <c r="AD817" s="31"/>
      <c r="AE817" s="31"/>
      <c r="AF817" s="31"/>
      <c r="AG817" s="31"/>
      <c r="AH817" s="31"/>
      <c r="AI817" s="31"/>
      <c r="AJ817" s="31"/>
      <c r="AK817" s="31"/>
      <c r="AL817" s="31"/>
      <c r="AM817" s="53"/>
      <c r="AS817" s="61"/>
      <c r="AT817" s="38"/>
      <c r="AU817" s="62"/>
      <c r="AW817" s="145"/>
      <c r="AX817" s="38"/>
      <c r="AY817" s="38"/>
      <c r="AZ817" s="38"/>
      <c r="BA817" s="38"/>
      <c r="BB817" s="38"/>
      <c r="BC817" s="38"/>
      <c r="BD817" s="38"/>
      <c r="BE817" s="38"/>
      <c r="BF817" s="38"/>
      <c r="BG817" s="38"/>
      <c r="BH817" s="38"/>
      <c r="BI817" s="38"/>
      <c r="BJ817" s="38"/>
      <c r="BK817" s="38"/>
      <c r="BL817" s="38"/>
      <c r="BM817" s="38"/>
      <c r="BN817" s="38"/>
      <c r="BO817" s="38"/>
      <c r="BP817" s="38"/>
      <c r="BQ817" s="38"/>
      <c r="BR817" s="38"/>
      <c r="BS817" s="38"/>
      <c r="BT817" s="38"/>
      <c r="BU817" s="38"/>
      <c r="BV817" s="38"/>
      <c r="BW817" s="38"/>
      <c r="BX817" s="38"/>
      <c r="BY817" s="38"/>
      <c r="BZ817" s="146"/>
      <c r="CB817" s="427">
        <f t="shared" si="1791"/>
        <v>0</v>
      </c>
      <c r="CC817" s="428">
        <f t="shared" si="1792"/>
        <v>0</v>
      </c>
      <c r="CD817" s="428">
        <f t="shared" si="1793"/>
        <v>0</v>
      </c>
      <c r="CE817" s="429">
        <f t="shared" si="1794"/>
        <v>0</v>
      </c>
      <c r="CG817" s="430"/>
      <c r="CH817" s="9"/>
      <c r="CI817" s="9"/>
      <c r="CJ817" s="431"/>
    </row>
    <row r="818" spans="1:88" x14ac:dyDescent="0.35">
      <c r="A818" s="399">
        <f>COUNTIF(AT809:AT811,B818)</f>
        <v>0</v>
      </c>
      <c r="B818" s="308" t="str">
        <f>設定!$F$8</f>
        <v>RF,S/A</v>
      </c>
      <c r="C818" s="308" t="str">
        <f>IF(COUNTIF('PLAN-SUB'!$AO$6:$AO$87,B818&amp;"_"&amp;A806&amp;"_"&amp;B806)&gt;0,"計画コード有",IF(COUNTIF('PLAN-SUB'!$AO$6:$AO$87,B818&amp;"_"&amp;A806&amp;"_"&amp;B806)&gt;1,"ﾀﾞﾌﾞﾘ有","未反映"))</f>
        <v>未反映</v>
      </c>
      <c r="D818" s="22" t="s">
        <v>2059</v>
      </c>
      <c r="E818" s="2" t="str">
        <f t="shared" ref="E818:G820" si="1796">E809</f>
        <v>MC</v>
      </c>
      <c r="F818" s="43">
        <f t="shared" si="1796"/>
        <v>0</v>
      </c>
      <c r="G818" s="28">
        <f t="shared" si="1796"/>
        <v>0</v>
      </c>
      <c r="H818" s="5"/>
      <c r="I818" s="5"/>
      <c r="J818" s="32">
        <f t="shared" ca="1" si="1787"/>
        <v>0</v>
      </c>
      <c r="K818" s="32">
        <f ca="1">K809+K812+K815</f>
        <v>0</v>
      </c>
      <c r="L818" s="32">
        <f ca="1">L809+L812+L815</f>
        <v>0</v>
      </c>
      <c r="M818" s="32">
        <f ca="1">M809+M812+M815</f>
        <v>0</v>
      </c>
      <c r="N818" s="32">
        <f ca="1">N809+N812+N815</f>
        <v>0</v>
      </c>
      <c r="O818" s="32">
        <f t="shared" ref="O818:AM818" ca="1" si="1797">O809+O812+O815</f>
        <v>0</v>
      </c>
      <c r="P818" s="32">
        <f t="shared" ca="1" si="1797"/>
        <v>0</v>
      </c>
      <c r="Q818" s="32">
        <f t="shared" ca="1" si="1797"/>
        <v>0</v>
      </c>
      <c r="R818" s="32">
        <f t="shared" ca="1" si="1797"/>
        <v>0</v>
      </c>
      <c r="S818" s="32">
        <f t="shared" ca="1" si="1797"/>
        <v>0</v>
      </c>
      <c r="T818" s="32">
        <f t="shared" ca="1" si="1797"/>
        <v>0</v>
      </c>
      <c r="U818" s="32">
        <f t="shared" ca="1" si="1797"/>
        <v>0</v>
      </c>
      <c r="V818" s="32">
        <f t="shared" ca="1" si="1797"/>
        <v>0</v>
      </c>
      <c r="W818" s="32">
        <f t="shared" ca="1" si="1797"/>
        <v>0</v>
      </c>
      <c r="X818" s="32">
        <f t="shared" ca="1" si="1797"/>
        <v>0</v>
      </c>
      <c r="Y818" s="32">
        <f t="shared" ca="1" si="1797"/>
        <v>0</v>
      </c>
      <c r="Z818" s="32">
        <f t="shared" ca="1" si="1797"/>
        <v>0</v>
      </c>
      <c r="AA818" s="32">
        <f t="shared" ca="1" si="1797"/>
        <v>0</v>
      </c>
      <c r="AB818" s="32">
        <f t="shared" ca="1" si="1797"/>
        <v>0</v>
      </c>
      <c r="AC818" s="32">
        <f t="shared" ca="1" si="1797"/>
        <v>0</v>
      </c>
      <c r="AD818" s="32">
        <f t="shared" ca="1" si="1797"/>
        <v>0</v>
      </c>
      <c r="AE818" s="32">
        <f t="shared" ca="1" si="1797"/>
        <v>0</v>
      </c>
      <c r="AF818" s="32">
        <f t="shared" ca="1" si="1797"/>
        <v>0</v>
      </c>
      <c r="AG818" s="32">
        <f t="shared" ca="1" si="1797"/>
        <v>0</v>
      </c>
      <c r="AH818" s="32">
        <f t="shared" ca="1" si="1797"/>
        <v>0</v>
      </c>
      <c r="AI818" s="32">
        <f t="shared" ca="1" si="1797"/>
        <v>0</v>
      </c>
      <c r="AJ818" s="32">
        <f t="shared" ca="1" si="1797"/>
        <v>0</v>
      </c>
      <c r="AK818" s="32">
        <f t="shared" ca="1" si="1797"/>
        <v>0</v>
      </c>
      <c r="AL818" s="32">
        <f t="shared" ca="1" si="1797"/>
        <v>0</v>
      </c>
      <c r="AM818" s="54">
        <f t="shared" ca="1" si="1797"/>
        <v>0</v>
      </c>
      <c r="AS818" s="97" t="str">
        <f>$E818&amp;"_"&amp;$A806&amp;"_"&amp;$B806</f>
        <v>MC__　</v>
      </c>
      <c r="AT818" s="97" t="str">
        <f t="shared" ref="AT818" si="1798">A810</f>
        <v/>
      </c>
      <c r="AU818" s="97" t="str">
        <f>A811</f>
        <v>-</v>
      </c>
      <c r="AW818" s="147" t="str">
        <f>E818</f>
        <v>MC</v>
      </c>
      <c r="AX818" s="150">
        <f t="shared" ref="AX818:BG820" ca="1" si="1799">K818*$G818</f>
        <v>0</v>
      </c>
      <c r="AY818" s="150">
        <f t="shared" ca="1" si="1799"/>
        <v>0</v>
      </c>
      <c r="AZ818" s="150">
        <f t="shared" ca="1" si="1799"/>
        <v>0</v>
      </c>
      <c r="BA818" s="150">
        <f t="shared" ca="1" si="1799"/>
        <v>0</v>
      </c>
      <c r="BB818" s="150">
        <f t="shared" ca="1" si="1799"/>
        <v>0</v>
      </c>
      <c r="BC818" s="150">
        <f t="shared" ca="1" si="1799"/>
        <v>0</v>
      </c>
      <c r="BD818" s="150">
        <f t="shared" ca="1" si="1799"/>
        <v>0</v>
      </c>
      <c r="BE818" s="150">
        <f t="shared" ca="1" si="1799"/>
        <v>0</v>
      </c>
      <c r="BF818" s="150">
        <f t="shared" ca="1" si="1799"/>
        <v>0</v>
      </c>
      <c r="BG818" s="150">
        <f t="shared" ca="1" si="1799"/>
        <v>0</v>
      </c>
      <c r="BH818" s="150">
        <f t="shared" ref="BH818:BQ820" ca="1" si="1800">U818*$G818</f>
        <v>0</v>
      </c>
      <c r="BI818" s="150">
        <f t="shared" ca="1" si="1800"/>
        <v>0</v>
      </c>
      <c r="BJ818" s="150">
        <f t="shared" ca="1" si="1800"/>
        <v>0</v>
      </c>
      <c r="BK818" s="150">
        <f t="shared" ca="1" si="1800"/>
        <v>0</v>
      </c>
      <c r="BL818" s="150">
        <f t="shared" ca="1" si="1800"/>
        <v>0</v>
      </c>
      <c r="BM818" s="150">
        <f t="shared" ca="1" si="1800"/>
        <v>0</v>
      </c>
      <c r="BN818" s="150">
        <f t="shared" ca="1" si="1800"/>
        <v>0</v>
      </c>
      <c r="BO818" s="150">
        <f t="shared" ca="1" si="1800"/>
        <v>0</v>
      </c>
      <c r="BP818" s="150">
        <f t="shared" ca="1" si="1800"/>
        <v>0</v>
      </c>
      <c r="BQ818" s="150">
        <f t="shared" ca="1" si="1800"/>
        <v>0</v>
      </c>
      <c r="BR818" s="150">
        <f t="shared" ref="BR818:BZ820" ca="1" si="1801">AE818*$G818</f>
        <v>0</v>
      </c>
      <c r="BS818" s="150">
        <f t="shared" ca="1" si="1801"/>
        <v>0</v>
      </c>
      <c r="BT818" s="150">
        <f t="shared" ca="1" si="1801"/>
        <v>0</v>
      </c>
      <c r="BU818" s="150">
        <f t="shared" ca="1" si="1801"/>
        <v>0</v>
      </c>
      <c r="BV818" s="150">
        <f t="shared" ca="1" si="1801"/>
        <v>0</v>
      </c>
      <c r="BW818" s="150">
        <f t="shared" ca="1" si="1801"/>
        <v>0</v>
      </c>
      <c r="BX818" s="150">
        <f t="shared" ca="1" si="1801"/>
        <v>0</v>
      </c>
      <c r="BY818" s="150">
        <f t="shared" ca="1" si="1801"/>
        <v>0</v>
      </c>
      <c r="BZ818" s="151">
        <f t="shared" ca="1" si="1801"/>
        <v>0</v>
      </c>
      <c r="CB818" s="145"/>
      <c r="CC818" s="38"/>
      <c r="CD818" s="38"/>
      <c r="CE818" s="146"/>
      <c r="CG818" s="433">
        <v>0</v>
      </c>
      <c r="CH818" s="434">
        <v>0</v>
      </c>
      <c r="CI818" s="434">
        <v>0</v>
      </c>
      <c r="CJ818" s="435">
        <v>0</v>
      </c>
    </row>
    <row r="819" spans="1:88" x14ac:dyDescent="0.35">
      <c r="A819" s="399">
        <f>COUNTIF(AT809:AT811,B819)</f>
        <v>0</v>
      </c>
      <c r="B819" s="308" t="str">
        <f>設定!$F$9</f>
        <v>T/T</v>
      </c>
      <c r="C819" s="308" t="str">
        <f>IF(COUNTIF('PLAN-SUB'!$AO$6:$AO$87,B819&amp;"_"&amp;A806&amp;"_"&amp;B806)&gt;0,"計画コード有",IF(COUNTIF('PLAN-SUB'!$AO$6:$AO$87,B819&amp;"_"&amp;A806&amp;"_"&amp;B806)&gt;1,"ﾀﾞﾌﾞﾘ有","未反映"))</f>
        <v>未反映</v>
      </c>
      <c r="D819" s="6"/>
      <c r="E819" s="2" t="str">
        <f t="shared" si="1796"/>
        <v>溶接1</v>
      </c>
      <c r="F819" s="43">
        <f t="shared" si="1796"/>
        <v>0</v>
      </c>
      <c r="G819" s="28">
        <f t="shared" si="1796"/>
        <v>0</v>
      </c>
      <c r="H819" s="6"/>
      <c r="I819" s="6"/>
      <c r="J819" s="33">
        <f t="shared" ca="1" si="1787"/>
        <v>0</v>
      </c>
      <c r="K819" s="33">
        <f t="shared" ref="K819:AM819" ca="1" si="1802">K810+K813+K816</f>
        <v>0</v>
      </c>
      <c r="L819" s="33">
        <f t="shared" ca="1" si="1802"/>
        <v>0</v>
      </c>
      <c r="M819" s="33">
        <f t="shared" ca="1" si="1802"/>
        <v>0</v>
      </c>
      <c r="N819" s="33">
        <f t="shared" ca="1" si="1802"/>
        <v>0</v>
      </c>
      <c r="O819" s="33">
        <f t="shared" ca="1" si="1802"/>
        <v>0</v>
      </c>
      <c r="P819" s="33">
        <f t="shared" ca="1" si="1802"/>
        <v>0</v>
      </c>
      <c r="Q819" s="33">
        <f t="shared" ca="1" si="1802"/>
        <v>0</v>
      </c>
      <c r="R819" s="33">
        <f t="shared" ca="1" si="1802"/>
        <v>0</v>
      </c>
      <c r="S819" s="33">
        <f t="shared" ca="1" si="1802"/>
        <v>0</v>
      </c>
      <c r="T819" s="33">
        <f t="shared" ca="1" si="1802"/>
        <v>0</v>
      </c>
      <c r="U819" s="33">
        <f t="shared" ca="1" si="1802"/>
        <v>0</v>
      </c>
      <c r="V819" s="33">
        <f t="shared" ca="1" si="1802"/>
        <v>0</v>
      </c>
      <c r="W819" s="33">
        <f t="shared" ca="1" si="1802"/>
        <v>0</v>
      </c>
      <c r="X819" s="33">
        <f t="shared" ca="1" si="1802"/>
        <v>0</v>
      </c>
      <c r="Y819" s="33">
        <f t="shared" ca="1" si="1802"/>
        <v>0</v>
      </c>
      <c r="Z819" s="33">
        <f t="shared" ca="1" si="1802"/>
        <v>0</v>
      </c>
      <c r="AA819" s="33">
        <f t="shared" ca="1" si="1802"/>
        <v>0</v>
      </c>
      <c r="AB819" s="33">
        <f t="shared" ca="1" si="1802"/>
        <v>0</v>
      </c>
      <c r="AC819" s="33">
        <f t="shared" ca="1" si="1802"/>
        <v>0</v>
      </c>
      <c r="AD819" s="33">
        <f t="shared" ca="1" si="1802"/>
        <v>0</v>
      </c>
      <c r="AE819" s="33">
        <f t="shared" ca="1" si="1802"/>
        <v>0</v>
      </c>
      <c r="AF819" s="33">
        <f t="shared" ca="1" si="1802"/>
        <v>0</v>
      </c>
      <c r="AG819" s="33">
        <f t="shared" ca="1" si="1802"/>
        <v>0</v>
      </c>
      <c r="AH819" s="33">
        <f t="shared" ca="1" si="1802"/>
        <v>0</v>
      </c>
      <c r="AI819" s="33">
        <f t="shared" ca="1" si="1802"/>
        <v>0</v>
      </c>
      <c r="AJ819" s="33">
        <f t="shared" ca="1" si="1802"/>
        <v>0</v>
      </c>
      <c r="AK819" s="33">
        <f t="shared" ca="1" si="1802"/>
        <v>0</v>
      </c>
      <c r="AL819" s="33">
        <f t="shared" ca="1" si="1802"/>
        <v>0</v>
      </c>
      <c r="AM819" s="55">
        <f t="shared" ca="1" si="1802"/>
        <v>0</v>
      </c>
      <c r="AS819" s="98" t="str">
        <f>$E819&amp;"_"&amp;$A806&amp;"_"&amp;$B806</f>
        <v>溶接1__　</v>
      </c>
      <c r="AT819" s="98" t="str">
        <f t="shared" ref="AT819" si="1803">A810</f>
        <v/>
      </c>
      <c r="AU819" s="98" t="str">
        <f>A811</f>
        <v>-</v>
      </c>
      <c r="AW819" s="148" t="str">
        <f>E819</f>
        <v>溶接1</v>
      </c>
      <c r="AX819" s="152">
        <f t="shared" ca="1" si="1799"/>
        <v>0</v>
      </c>
      <c r="AY819" s="152">
        <f t="shared" ca="1" si="1799"/>
        <v>0</v>
      </c>
      <c r="AZ819" s="152">
        <f t="shared" ca="1" si="1799"/>
        <v>0</v>
      </c>
      <c r="BA819" s="152">
        <f t="shared" ca="1" si="1799"/>
        <v>0</v>
      </c>
      <c r="BB819" s="152">
        <f t="shared" ca="1" si="1799"/>
        <v>0</v>
      </c>
      <c r="BC819" s="152">
        <f t="shared" ca="1" si="1799"/>
        <v>0</v>
      </c>
      <c r="BD819" s="152">
        <f t="shared" ca="1" si="1799"/>
        <v>0</v>
      </c>
      <c r="BE819" s="152">
        <f t="shared" ca="1" si="1799"/>
        <v>0</v>
      </c>
      <c r="BF819" s="152">
        <f t="shared" ca="1" si="1799"/>
        <v>0</v>
      </c>
      <c r="BG819" s="152">
        <f t="shared" ca="1" si="1799"/>
        <v>0</v>
      </c>
      <c r="BH819" s="152">
        <f t="shared" ca="1" si="1800"/>
        <v>0</v>
      </c>
      <c r="BI819" s="152">
        <f t="shared" ca="1" si="1800"/>
        <v>0</v>
      </c>
      <c r="BJ819" s="152">
        <f t="shared" ca="1" si="1800"/>
        <v>0</v>
      </c>
      <c r="BK819" s="152">
        <f t="shared" ca="1" si="1800"/>
        <v>0</v>
      </c>
      <c r="BL819" s="152">
        <f t="shared" ca="1" si="1800"/>
        <v>0</v>
      </c>
      <c r="BM819" s="152">
        <f t="shared" ca="1" si="1800"/>
        <v>0</v>
      </c>
      <c r="BN819" s="152">
        <f t="shared" ca="1" si="1800"/>
        <v>0</v>
      </c>
      <c r="BO819" s="152">
        <f t="shared" ca="1" si="1800"/>
        <v>0</v>
      </c>
      <c r="BP819" s="152">
        <f t="shared" ca="1" si="1800"/>
        <v>0</v>
      </c>
      <c r="BQ819" s="152">
        <f t="shared" ca="1" si="1800"/>
        <v>0</v>
      </c>
      <c r="BR819" s="152">
        <f t="shared" ca="1" si="1801"/>
        <v>0</v>
      </c>
      <c r="BS819" s="152">
        <f t="shared" ca="1" si="1801"/>
        <v>0</v>
      </c>
      <c r="BT819" s="152">
        <f t="shared" ca="1" si="1801"/>
        <v>0</v>
      </c>
      <c r="BU819" s="152">
        <f t="shared" ca="1" si="1801"/>
        <v>0</v>
      </c>
      <c r="BV819" s="152">
        <f t="shared" ca="1" si="1801"/>
        <v>0</v>
      </c>
      <c r="BW819" s="152">
        <f t="shared" ca="1" si="1801"/>
        <v>0</v>
      </c>
      <c r="BX819" s="152">
        <f t="shared" ca="1" si="1801"/>
        <v>0</v>
      </c>
      <c r="BY819" s="152">
        <f t="shared" ca="1" si="1801"/>
        <v>0</v>
      </c>
      <c r="BZ819" s="153">
        <f t="shared" ca="1" si="1801"/>
        <v>0</v>
      </c>
      <c r="CB819" s="145"/>
      <c r="CC819" s="38"/>
      <c r="CD819" s="38"/>
      <c r="CE819" s="146"/>
      <c r="CG819" s="433">
        <v>0</v>
      </c>
      <c r="CH819" s="434">
        <v>0</v>
      </c>
      <c r="CI819" s="434">
        <v>0</v>
      </c>
      <c r="CJ819" s="435">
        <v>0</v>
      </c>
    </row>
    <row r="820" spans="1:88" ht="15.5" thickBot="1" x14ac:dyDescent="0.4">
      <c r="A820" s="399">
        <f>COUNTIF(AT809:AT811,B820)</f>
        <v>0</v>
      </c>
      <c r="B820" s="309">
        <f>設定!$F$10</f>
        <v>0</v>
      </c>
      <c r="C820" s="309"/>
      <c r="D820" s="56"/>
      <c r="E820" s="2" t="str">
        <f t="shared" si="1796"/>
        <v>マルチ</v>
      </c>
      <c r="F820" s="57">
        <f t="shared" si="1796"/>
        <v>0</v>
      </c>
      <c r="G820" s="58">
        <f t="shared" si="1796"/>
        <v>0</v>
      </c>
      <c r="H820" s="56"/>
      <c r="I820" s="56"/>
      <c r="J820" s="59">
        <f t="shared" ca="1" si="1787"/>
        <v>0</v>
      </c>
      <c r="K820" s="59">
        <f t="shared" ref="K820:AM820" ca="1" si="1804">K811+K814+K817</f>
        <v>0</v>
      </c>
      <c r="L820" s="59">
        <f t="shared" ca="1" si="1804"/>
        <v>0</v>
      </c>
      <c r="M820" s="59">
        <f t="shared" ca="1" si="1804"/>
        <v>0</v>
      </c>
      <c r="N820" s="59">
        <f t="shared" ca="1" si="1804"/>
        <v>0</v>
      </c>
      <c r="O820" s="59">
        <f t="shared" ca="1" si="1804"/>
        <v>0</v>
      </c>
      <c r="P820" s="59">
        <f t="shared" ca="1" si="1804"/>
        <v>0</v>
      </c>
      <c r="Q820" s="59">
        <f t="shared" ca="1" si="1804"/>
        <v>0</v>
      </c>
      <c r="R820" s="59">
        <f t="shared" ca="1" si="1804"/>
        <v>0</v>
      </c>
      <c r="S820" s="59">
        <f t="shared" ca="1" si="1804"/>
        <v>0</v>
      </c>
      <c r="T820" s="59">
        <f t="shared" ca="1" si="1804"/>
        <v>0</v>
      </c>
      <c r="U820" s="59">
        <f t="shared" ca="1" si="1804"/>
        <v>0</v>
      </c>
      <c r="V820" s="59">
        <f t="shared" ca="1" si="1804"/>
        <v>0</v>
      </c>
      <c r="W820" s="59">
        <f t="shared" ca="1" si="1804"/>
        <v>0</v>
      </c>
      <c r="X820" s="59">
        <f t="shared" ca="1" si="1804"/>
        <v>0</v>
      </c>
      <c r="Y820" s="59">
        <f t="shared" ca="1" si="1804"/>
        <v>0</v>
      </c>
      <c r="Z820" s="59">
        <f t="shared" ca="1" si="1804"/>
        <v>0</v>
      </c>
      <c r="AA820" s="59">
        <f t="shared" ca="1" si="1804"/>
        <v>0</v>
      </c>
      <c r="AB820" s="59">
        <f t="shared" ca="1" si="1804"/>
        <v>0</v>
      </c>
      <c r="AC820" s="59">
        <f t="shared" ca="1" si="1804"/>
        <v>0</v>
      </c>
      <c r="AD820" s="59">
        <f t="shared" ca="1" si="1804"/>
        <v>0</v>
      </c>
      <c r="AE820" s="59">
        <f t="shared" ca="1" si="1804"/>
        <v>0</v>
      </c>
      <c r="AF820" s="59">
        <f t="shared" ca="1" si="1804"/>
        <v>0</v>
      </c>
      <c r="AG820" s="59">
        <f t="shared" ca="1" si="1804"/>
        <v>0</v>
      </c>
      <c r="AH820" s="59">
        <f t="shared" ca="1" si="1804"/>
        <v>0</v>
      </c>
      <c r="AI820" s="59">
        <f t="shared" ca="1" si="1804"/>
        <v>0</v>
      </c>
      <c r="AJ820" s="59">
        <f t="shared" ca="1" si="1804"/>
        <v>0</v>
      </c>
      <c r="AK820" s="59">
        <f t="shared" ca="1" si="1804"/>
        <v>0</v>
      </c>
      <c r="AL820" s="59">
        <f t="shared" ca="1" si="1804"/>
        <v>0</v>
      </c>
      <c r="AM820" s="60">
        <f t="shared" ca="1" si="1804"/>
        <v>0</v>
      </c>
      <c r="AS820" s="99" t="str">
        <f>$E820&amp;"_"&amp;$A806&amp;"_"&amp;$B806</f>
        <v>マルチ__　</v>
      </c>
      <c r="AT820" s="99" t="str">
        <f t="shared" ref="AT820" si="1805">A810</f>
        <v/>
      </c>
      <c r="AU820" s="99" t="str">
        <f>A811</f>
        <v>-</v>
      </c>
      <c r="AW820" s="149" t="str">
        <f>E820</f>
        <v>マルチ</v>
      </c>
      <c r="AX820" s="154">
        <f t="shared" ca="1" si="1799"/>
        <v>0</v>
      </c>
      <c r="AY820" s="154">
        <f t="shared" ca="1" si="1799"/>
        <v>0</v>
      </c>
      <c r="AZ820" s="154">
        <f t="shared" ca="1" si="1799"/>
        <v>0</v>
      </c>
      <c r="BA820" s="154">
        <f t="shared" ca="1" si="1799"/>
        <v>0</v>
      </c>
      <c r="BB820" s="154">
        <f t="shared" ca="1" si="1799"/>
        <v>0</v>
      </c>
      <c r="BC820" s="154">
        <f t="shared" ca="1" si="1799"/>
        <v>0</v>
      </c>
      <c r="BD820" s="154">
        <f t="shared" ca="1" si="1799"/>
        <v>0</v>
      </c>
      <c r="BE820" s="154">
        <f t="shared" ca="1" si="1799"/>
        <v>0</v>
      </c>
      <c r="BF820" s="154">
        <f t="shared" ca="1" si="1799"/>
        <v>0</v>
      </c>
      <c r="BG820" s="154">
        <f t="shared" ca="1" si="1799"/>
        <v>0</v>
      </c>
      <c r="BH820" s="154">
        <f t="shared" ca="1" si="1800"/>
        <v>0</v>
      </c>
      <c r="BI820" s="154">
        <f t="shared" ca="1" si="1800"/>
        <v>0</v>
      </c>
      <c r="BJ820" s="154">
        <f t="shared" ca="1" si="1800"/>
        <v>0</v>
      </c>
      <c r="BK820" s="154">
        <f t="shared" ca="1" si="1800"/>
        <v>0</v>
      </c>
      <c r="BL820" s="154">
        <f t="shared" ca="1" si="1800"/>
        <v>0</v>
      </c>
      <c r="BM820" s="154">
        <f t="shared" ca="1" si="1800"/>
        <v>0</v>
      </c>
      <c r="BN820" s="154">
        <f t="shared" ca="1" si="1800"/>
        <v>0</v>
      </c>
      <c r="BO820" s="154">
        <f t="shared" ca="1" si="1800"/>
        <v>0</v>
      </c>
      <c r="BP820" s="154">
        <f t="shared" ca="1" si="1800"/>
        <v>0</v>
      </c>
      <c r="BQ820" s="154">
        <f t="shared" ca="1" si="1800"/>
        <v>0</v>
      </c>
      <c r="BR820" s="154">
        <f t="shared" ca="1" si="1801"/>
        <v>0</v>
      </c>
      <c r="BS820" s="154">
        <f t="shared" ca="1" si="1801"/>
        <v>0</v>
      </c>
      <c r="BT820" s="154">
        <f t="shared" ca="1" si="1801"/>
        <v>0</v>
      </c>
      <c r="BU820" s="154">
        <f t="shared" ca="1" si="1801"/>
        <v>0</v>
      </c>
      <c r="BV820" s="154">
        <f t="shared" ca="1" si="1801"/>
        <v>0</v>
      </c>
      <c r="BW820" s="154">
        <f t="shared" ca="1" si="1801"/>
        <v>0</v>
      </c>
      <c r="BX820" s="154">
        <f t="shared" ca="1" si="1801"/>
        <v>0</v>
      </c>
      <c r="BY820" s="154">
        <f t="shared" ca="1" si="1801"/>
        <v>0</v>
      </c>
      <c r="BZ820" s="155">
        <f t="shared" ca="1" si="1801"/>
        <v>0</v>
      </c>
      <c r="CB820" s="422"/>
      <c r="CC820" s="423"/>
      <c r="CD820" s="423"/>
      <c r="CE820" s="424"/>
      <c r="CG820" s="436">
        <v>0</v>
      </c>
      <c r="CH820" s="437">
        <v>0</v>
      </c>
      <c r="CI820" s="437">
        <v>0</v>
      </c>
      <c r="CJ820" s="438">
        <v>0</v>
      </c>
    </row>
    <row r="821" spans="1:88" x14ac:dyDescent="0.35">
      <c r="A821" s="46"/>
      <c r="B821" s="47" t="s">
        <v>2067</v>
      </c>
      <c r="C821" s="101"/>
      <c r="D821" s="128"/>
      <c r="E821" s="129"/>
      <c r="F821" s="129" t="s">
        <v>2130</v>
      </c>
      <c r="G821" s="130" t="str">
        <f>IF($B821="CKD","CKD",_xlfn.XLOOKUP($A821,AF所要量!$AF$4:$AF$1001,AF所要量!$AG$4:$AG$1001,"",,))</f>
        <v/>
      </c>
      <c r="H821" s="131"/>
      <c r="I821" s="132">
        <f>SUM(K821:N821)</f>
        <v>0</v>
      </c>
      <c r="J821" s="132">
        <f>SUM(O821:AM821)</f>
        <v>0</v>
      </c>
      <c r="K821" s="439">
        <f>CB821</f>
        <v>0</v>
      </c>
      <c r="L821" s="439">
        <f t="shared" ref="L821:L822" si="1806">CC821</f>
        <v>0</v>
      </c>
      <c r="M821" s="439">
        <f t="shared" ref="M821:M822" si="1807">CD821</f>
        <v>0</v>
      </c>
      <c r="N821" s="439">
        <f t="shared" ref="N821:N822" si="1808">CE821</f>
        <v>0</v>
      </c>
      <c r="O821" s="132">
        <f>SUMIF(AF所要量!$AK$4:$AK$1001,$AS821,AF所要量!E$4:E$1001)</f>
        <v>0</v>
      </c>
      <c r="P821" s="132">
        <f>SUMIF(AF所要量!$AK$4:$AK$1001,$AS821,AF所要量!F$4:F$1001)</f>
        <v>0</v>
      </c>
      <c r="Q821" s="132">
        <f>SUMIF(AF所要量!$AK$4:$AK$1001,$AS821,AF所要量!G$4:G$1001)</f>
        <v>0</v>
      </c>
      <c r="R821" s="132">
        <f>SUMIF(AF所要量!$AK$4:$AK$1001,$AS821,AF所要量!H$4:H$1001)</f>
        <v>0</v>
      </c>
      <c r="S821" s="132">
        <f>SUMIF(AF所要量!$AK$4:$AK$1001,$AS821,AF所要量!I$4:I$1001)</f>
        <v>0</v>
      </c>
      <c r="T821" s="132">
        <f>SUMIF(AF所要量!$AK$4:$AK$1001,$AS821,AF所要量!J$4:J$1001)</f>
        <v>0</v>
      </c>
      <c r="U821" s="132">
        <f>SUMIF(AF所要量!$AK$4:$AK$1001,$AS821,AF所要量!K$4:K$1001)</f>
        <v>0</v>
      </c>
      <c r="V821" s="132">
        <f>SUMIF(AF所要量!$AK$4:$AK$1001,$AS821,AF所要量!L$4:L$1001)</f>
        <v>0</v>
      </c>
      <c r="W821" s="132">
        <f>SUMIF(AF所要量!$AK$4:$AK$1001,$AS821,AF所要量!M$4:M$1001)</f>
        <v>0</v>
      </c>
      <c r="X821" s="132">
        <f>SUMIF(AF所要量!$AK$4:$AK$1001,$AS821,AF所要量!N$4:N$1001)</f>
        <v>0</v>
      </c>
      <c r="Y821" s="132">
        <f>SUMIF(AF所要量!$AK$4:$AK$1001,$AS821,AF所要量!O$4:O$1001)</f>
        <v>0</v>
      </c>
      <c r="Z821" s="132">
        <f>SUMIF(AF所要量!$AK$4:$AK$1001,$AS821,AF所要量!P$4:P$1001)</f>
        <v>0</v>
      </c>
      <c r="AA821" s="132">
        <f>SUMIF(AF所要量!$AK$4:$AK$1001,$AS821,AF所要量!Q$4:Q$1001)</f>
        <v>0</v>
      </c>
      <c r="AB821" s="132">
        <f>SUMIF(AF所要量!$AK$4:$AK$1001,$AS821,AF所要量!R$4:R$1001)</f>
        <v>0</v>
      </c>
      <c r="AC821" s="132">
        <f>SUMIF(AF所要量!$AK$4:$AK$1001,$AS821,AF所要量!S$4:S$1001)</f>
        <v>0</v>
      </c>
      <c r="AD821" s="132">
        <f>SUMIF(AF所要量!$AK$4:$AK$1001,$AS821,AF所要量!T$4:T$1001)</f>
        <v>0</v>
      </c>
      <c r="AE821" s="132">
        <f>SUMIF(AF所要量!$AK$4:$AK$1001,$AS821,AF所要量!U$4:U$1001)</f>
        <v>0</v>
      </c>
      <c r="AF821" s="132">
        <f>SUMIF(AF所要量!$AK$4:$AK$1001,$AS821,AF所要量!V$4:V$1001)</f>
        <v>0</v>
      </c>
      <c r="AG821" s="132">
        <f>SUMIF(AF所要量!$AK$4:$AK$1001,$AS821,AF所要量!W$4:W$1001)</f>
        <v>0</v>
      </c>
      <c r="AH821" s="132">
        <f>SUMIF(AF所要量!$AK$4:$AK$1001,$AS821,AF所要量!X$4:X$1001)</f>
        <v>0</v>
      </c>
      <c r="AI821" s="132">
        <f>SUMIF(AF所要量!$AK$4:$AK$1001,$AS821,AF所要量!Y$4:Y$1001)</f>
        <v>0</v>
      </c>
      <c r="AJ821" s="132">
        <f>SUMIF(AF所要量!$AK$4:$AK$1001,$AS821,AF所要量!Z$4:Z$1001)</f>
        <v>0</v>
      </c>
      <c r="AK821" s="132">
        <f>SUMIF(AF所要量!$AK$4:$AK$1001,$AS821,AF所要量!AA$4:AA$1001)</f>
        <v>0</v>
      </c>
      <c r="AL821" s="132">
        <f>SUMIF(AF所要量!$AK$4:$AK$1001,$AS821,AF所要量!AB$4:AB$1001)</f>
        <v>0</v>
      </c>
      <c r="AM821" s="133">
        <f>SUMIF(AF所要量!$AK$4:$AK$1001,$AS821,AF所要量!AC$4:AC$1001)</f>
        <v>0</v>
      </c>
      <c r="AS821" s="2" t="str">
        <f>$A821&amp;"_"&amp;$B821</f>
        <v>_　</v>
      </c>
      <c r="AT821" s="96"/>
      <c r="AU821" s="63"/>
      <c r="AW821" s="142"/>
      <c r="AX821" s="143"/>
      <c r="AY821" s="143"/>
      <c r="AZ821" s="143"/>
      <c r="BA821" s="143"/>
      <c r="BB821" s="143"/>
      <c r="BC821" s="143"/>
      <c r="BD821" s="143"/>
      <c r="BE821" s="143"/>
      <c r="BF821" s="143"/>
      <c r="BG821" s="143"/>
      <c r="BH821" s="143"/>
      <c r="BI821" s="143"/>
      <c r="BJ821" s="143"/>
      <c r="BK821" s="143"/>
      <c r="BL821" s="143"/>
      <c r="BM821" s="143"/>
      <c r="BN821" s="143"/>
      <c r="BO821" s="143"/>
      <c r="BP821" s="143"/>
      <c r="BQ821" s="143"/>
      <c r="BR821" s="143"/>
      <c r="BS821" s="143"/>
      <c r="BT821" s="143"/>
      <c r="BU821" s="143"/>
      <c r="BV821" s="143"/>
      <c r="BW821" s="143"/>
      <c r="BX821" s="143"/>
      <c r="BY821" s="143"/>
      <c r="BZ821" s="144"/>
      <c r="CB821" s="425">
        <f t="shared" ref="CB821:CB822" si="1809">CG821</f>
        <v>0</v>
      </c>
      <c r="CC821" s="271">
        <f t="shared" ref="CC821:CC822" si="1810">CH821</f>
        <v>0</v>
      </c>
      <c r="CD821" s="271">
        <f t="shared" ref="CD821:CD822" si="1811">CI821</f>
        <v>0</v>
      </c>
      <c r="CE821" s="272">
        <f t="shared" ref="CE821:CE822" si="1812">CJ821</f>
        <v>0</v>
      </c>
      <c r="CG821" s="418">
        <v>0</v>
      </c>
      <c r="CH821" s="416">
        <v>0</v>
      </c>
      <c r="CI821" s="416">
        <v>0</v>
      </c>
      <c r="CJ821" s="419">
        <v>0</v>
      </c>
    </row>
    <row r="822" spans="1:88" x14ac:dyDescent="0.35">
      <c r="A822" s="119"/>
      <c r="B822" s="6"/>
      <c r="C822" s="120"/>
      <c r="D822" s="134"/>
      <c r="E822" s="135"/>
      <c r="F822" s="135"/>
      <c r="G822" s="136" t="str">
        <f>IF(B821="CKD","","SP")</f>
        <v>SP</v>
      </c>
      <c r="H822" s="137"/>
      <c r="I822" s="138">
        <f>SUM(K822:N822)</f>
        <v>0</v>
      </c>
      <c r="J822" s="138">
        <f>SUM(O822:AM822)</f>
        <v>0</v>
      </c>
      <c r="K822" s="440">
        <f t="shared" ref="K822" si="1813">CB822</f>
        <v>0</v>
      </c>
      <c r="L822" s="440">
        <f t="shared" si="1806"/>
        <v>0</v>
      </c>
      <c r="M822" s="440">
        <f t="shared" si="1807"/>
        <v>0</v>
      </c>
      <c r="N822" s="440">
        <f t="shared" si="1808"/>
        <v>0</v>
      </c>
      <c r="O822" s="138">
        <f>SUMIF(SP所要量!$AU$4:$AU$1001,$AS822,SP所要量!O$4:O$1001)</f>
        <v>0</v>
      </c>
      <c r="P822" s="138">
        <f>SUMIF(SP所要量!$AU$4:$AU$1001,$AS822,SP所要量!P$4:P$1001)</f>
        <v>0</v>
      </c>
      <c r="Q822" s="138">
        <f>SUMIF(SP所要量!$AU$4:$AU$1001,$AS822,SP所要量!Q$4:Q$1001)</f>
        <v>0</v>
      </c>
      <c r="R822" s="138">
        <f>SUMIF(SP所要量!$AU$4:$AU$1001,$AS822,SP所要量!R$4:R$1001)</f>
        <v>0</v>
      </c>
      <c r="S822" s="138">
        <f>SUMIF(SP所要量!$AU$4:$AU$1001,$AS822,SP所要量!S$4:S$1001)</f>
        <v>0</v>
      </c>
      <c r="T822" s="138">
        <f>SUMIF(SP所要量!$AU$4:$AU$1001,$AS822,SP所要量!T$4:T$1001)</f>
        <v>0</v>
      </c>
      <c r="U822" s="138">
        <f>SUMIF(SP所要量!$AU$4:$AU$1001,$AS822,SP所要量!U$4:U$1001)</f>
        <v>0</v>
      </c>
      <c r="V822" s="138">
        <f>SUMIF(SP所要量!$AU$4:$AU$1001,$AS822,SP所要量!V$4:V$1001)</f>
        <v>0</v>
      </c>
      <c r="W822" s="138">
        <f>SUMIF(SP所要量!$AU$4:$AU$1001,$AS822,SP所要量!W$4:W$1001)</f>
        <v>0</v>
      </c>
      <c r="X822" s="138">
        <f>SUMIF(SP所要量!$AU$4:$AU$1001,$AS822,SP所要量!X$4:X$1001)</f>
        <v>0</v>
      </c>
      <c r="Y822" s="138">
        <f>SUMIF(SP所要量!$AU$4:$AU$1001,$AS822,SP所要量!Y$4:Y$1001)</f>
        <v>0</v>
      </c>
      <c r="Z822" s="138">
        <f>SUMIF(SP所要量!$AU$4:$AU$1001,$AS822,SP所要量!Z$4:Z$1001)</f>
        <v>0</v>
      </c>
      <c r="AA822" s="138">
        <f>SUMIF(SP所要量!$AU$4:$AU$1001,$AS822,SP所要量!AA$4:AA$1001)</f>
        <v>0</v>
      </c>
      <c r="AB822" s="138">
        <f>SUMIF(SP所要量!$AU$4:$AU$1001,$AS822,SP所要量!AB$4:AB$1001)</f>
        <v>0</v>
      </c>
      <c r="AC822" s="138">
        <f>SUMIF(SP所要量!$AU$4:$AU$1001,$AS822,SP所要量!AC$4:AC$1001)</f>
        <v>0</v>
      </c>
      <c r="AD822" s="138">
        <f>SUMIF(SP所要量!$AU$4:$AU$1001,$AS822,SP所要量!AD$4:AD$1001)</f>
        <v>0</v>
      </c>
      <c r="AE822" s="138">
        <f>SUMIF(SP所要量!$AU$4:$AU$1001,$AS822,SP所要量!AE$4:AE$1001)</f>
        <v>0</v>
      </c>
      <c r="AF822" s="138">
        <f>SUMIF(SP所要量!$AU$4:$AU$1001,$AS822,SP所要量!AF$4:AF$1001)</f>
        <v>0</v>
      </c>
      <c r="AG822" s="138">
        <f>SUMIF(SP所要量!$AU$4:$AU$1001,$AS822,SP所要量!AG$4:AG$1001)</f>
        <v>0</v>
      </c>
      <c r="AH822" s="138">
        <f>SUMIF(SP所要量!$AU$4:$AU$1001,$AS822,SP所要量!AH$4:AH$1001)</f>
        <v>0</v>
      </c>
      <c r="AI822" s="138">
        <f>SUMIF(SP所要量!$AU$4:$AU$1001,$AS822,SP所要量!AI$4:AI$1001)</f>
        <v>0</v>
      </c>
      <c r="AJ822" s="138">
        <f>SUMIF(SP所要量!$AU$4:$AU$1001,$AS822,SP所要量!AJ$4:AJ$1001)</f>
        <v>0</v>
      </c>
      <c r="AK822" s="138">
        <f>SUMIF(SP所要量!$AU$4:$AU$1001,$AS822,SP所要量!AK$4:AK$1001)</f>
        <v>0</v>
      </c>
      <c r="AL822" s="138">
        <f>SUMIF(SP所要量!$AU$4:$AU$1001,$AS822,SP所要量!AL$4:AL$1001)</f>
        <v>0</v>
      </c>
      <c r="AM822" s="139">
        <f>SUMIF(SP所要量!$AU$4:$AU$1001,$AS822,SP所要量!AM$4:AM$1001)</f>
        <v>0</v>
      </c>
      <c r="AS822" s="2" t="str">
        <f>IF($B821="CKD",0,$A821&amp;"_"&amp;"SP")</f>
        <v>_SP</v>
      </c>
      <c r="AT822" s="38"/>
      <c r="AU822" s="62"/>
      <c r="AW822" s="145"/>
      <c r="AX822" s="38"/>
      <c r="AY822" s="38"/>
      <c r="AZ822" s="38"/>
      <c r="BA822" s="38"/>
      <c r="BB822" s="38"/>
      <c r="BC822" s="38"/>
      <c r="BD822" s="38"/>
      <c r="BE822" s="38"/>
      <c r="BF822" s="38"/>
      <c r="BG822" s="38"/>
      <c r="BH822" s="38"/>
      <c r="BI822" s="38"/>
      <c r="BJ822" s="38"/>
      <c r="BK822" s="38"/>
      <c r="BL822" s="38"/>
      <c r="BM822" s="38"/>
      <c r="BN822" s="38"/>
      <c r="BO822" s="38"/>
      <c r="BP822" s="38"/>
      <c r="BQ822" s="38"/>
      <c r="BR822" s="38"/>
      <c r="BS822" s="38"/>
      <c r="BT822" s="38"/>
      <c r="BU822" s="38"/>
      <c r="BV822" s="38"/>
      <c r="BW822" s="38"/>
      <c r="BX822" s="38"/>
      <c r="BY822" s="38"/>
      <c r="BZ822" s="146"/>
      <c r="CB822" s="426">
        <f t="shared" si="1809"/>
        <v>0</v>
      </c>
      <c r="CC822" s="273">
        <f t="shared" si="1810"/>
        <v>0</v>
      </c>
      <c r="CD822" s="273">
        <f t="shared" si="1811"/>
        <v>0</v>
      </c>
      <c r="CE822" s="274">
        <f t="shared" si="1812"/>
        <v>0</v>
      </c>
      <c r="CG822" s="420">
        <v>0</v>
      </c>
      <c r="CH822" s="417">
        <v>0</v>
      </c>
      <c r="CI822" s="417">
        <v>0</v>
      </c>
      <c r="CJ822" s="421">
        <v>0</v>
      </c>
    </row>
    <row r="823" spans="1:88" x14ac:dyDescent="0.35">
      <c r="A823" s="119"/>
      <c r="B823" s="6"/>
      <c r="C823" s="120"/>
      <c r="D823" s="121"/>
      <c r="E823" s="115"/>
      <c r="F823" s="115"/>
      <c r="G823" s="116" t="s">
        <v>2131</v>
      </c>
      <c r="H823" s="117"/>
      <c r="I823" s="113">
        <f>SUM(K823:N823)</f>
        <v>0</v>
      </c>
      <c r="J823" s="126">
        <f>SUM(O823:AM823)</f>
        <v>0</v>
      </c>
      <c r="K823" s="113">
        <f>SUM(K821:K822)</f>
        <v>0</v>
      </c>
      <c r="L823" s="113">
        <f t="shared" ref="L823:AM823" si="1814">SUM(L821:L822)</f>
        <v>0</v>
      </c>
      <c r="M823" s="113">
        <f t="shared" si="1814"/>
        <v>0</v>
      </c>
      <c r="N823" s="113">
        <f t="shared" si="1814"/>
        <v>0</v>
      </c>
      <c r="O823" s="122">
        <f t="shared" si="1814"/>
        <v>0</v>
      </c>
      <c r="P823" s="113">
        <f t="shared" si="1814"/>
        <v>0</v>
      </c>
      <c r="Q823" s="113">
        <f t="shared" si="1814"/>
        <v>0</v>
      </c>
      <c r="R823" s="113">
        <f t="shared" si="1814"/>
        <v>0</v>
      </c>
      <c r="S823" s="113">
        <f t="shared" si="1814"/>
        <v>0</v>
      </c>
      <c r="T823" s="113">
        <f t="shared" si="1814"/>
        <v>0</v>
      </c>
      <c r="U823" s="113">
        <f t="shared" si="1814"/>
        <v>0</v>
      </c>
      <c r="V823" s="113">
        <f t="shared" si="1814"/>
        <v>0</v>
      </c>
      <c r="W823" s="113">
        <f t="shared" si="1814"/>
        <v>0</v>
      </c>
      <c r="X823" s="113">
        <f t="shared" si="1814"/>
        <v>0</v>
      </c>
      <c r="Y823" s="113">
        <f t="shared" si="1814"/>
        <v>0</v>
      </c>
      <c r="Z823" s="113">
        <f t="shared" si="1814"/>
        <v>0</v>
      </c>
      <c r="AA823" s="113">
        <f t="shared" si="1814"/>
        <v>0</v>
      </c>
      <c r="AB823" s="113">
        <f t="shared" si="1814"/>
        <v>0</v>
      </c>
      <c r="AC823" s="113">
        <f t="shared" si="1814"/>
        <v>0</v>
      </c>
      <c r="AD823" s="113">
        <f t="shared" si="1814"/>
        <v>0</v>
      </c>
      <c r="AE823" s="113">
        <f t="shared" si="1814"/>
        <v>0</v>
      </c>
      <c r="AF823" s="113">
        <f t="shared" si="1814"/>
        <v>0</v>
      </c>
      <c r="AG823" s="113">
        <f t="shared" si="1814"/>
        <v>0</v>
      </c>
      <c r="AH823" s="113">
        <f t="shared" si="1814"/>
        <v>0</v>
      </c>
      <c r="AI823" s="113">
        <f t="shared" si="1814"/>
        <v>0</v>
      </c>
      <c r="AJ823" s="113">
        <f t="shared" si="1814"/>
        <v>0</v>
      </c>
      <c r="AK823" s="113">
        <f t="shared" si="1814"/>
        <v>0</v>
      </c>
      <c r="AL823" s="113">
        <f t="shared" si="1814"/>
        <v>0</v>
      </c>
      <c r="AM823" s="118">
        <f t="shared" si="1814"/>
        <v>0</v>
      </c>
      <c r="AS823" s="61"/>
      <c r="AT823" s="38"/>
      <c r="AU823" s="62"/>
      <c r="AW823" s="145"/>
      <c r="AX823" s="38"/>
      <c r="AY823" s="38"/>
      <c r="AZ823" s="38"/>
      <c r="BA823" s="38"/>
      <c r="BB823" s="38"/>
      <c r="BC823" s="38"/>
      <c r="BD823" s="38"/>
      <c r="BE823" s="38"/>
      <c r="BF823" s="38"/>
      <c r="BG823" s="38"/>
      <c r="BH823" s="38"/>
      <c r="BI823" s="38"/>
      <c r="BJ823" s="38"/>
      <c r="BK823" s="38"/>
      <c r="BL823" s="38"/>
      <c r="BM823" s="38"/>
      <c r="BN823" s="38"/>
      <c r="BO823" s="38"/>
      <c r="BP823" s="38"/>
      <c r="BQ823" s="38"/>
      <c r="BR823" s="38"/>
      <c r="BS823" s="38"/>
      <c r="BT823" s="38"/>
      <c r="BU823" s="38"/>
      <c r="BV823" s="38"/>
      <c r="BW823" s="38"/>
      <c r="BX823" s="38"/>
      <c r="BY823" s="38"/>
      <c r="BZ823" s="146"/>
      <c r="CB823" s="145"/>
      <c r="CC823" s="38"/>
      <c r="CD823" s="38"/>
      <c r="CE823" s="146"/>
      <c r="CG823" s="433">
        <v>0</v>
      </c>
      <c r="CH823" s="434">
        <v>0</v>
      </c>
      <c r="CI823" s="434">
        <v>0</v>
      </c>
      <c r="CJ823" s="435">
        <v>0</v>
      </c>
    </row>
    <row r="824" spans="1:88" x14ac:dyDescent="0.35">
      <c r="A824" s="48" t="s">
        <v>2088</v>
      </c>
      <c r="B824" s="6"/>
      <c r="C824" s="6"/>
      <c r="D824" s="22" t="s">
        <v>2058</v>
      </c>
      <c r="E824" s="304" t="s">
        <v>20</v>
      </c>
      <c r="F824" s="42"/>
      <c r="G824" s="25"/>
      <c r="H824" s="21"/>
      <c r="I824" s="26"/>
      <c r="J824" s="24">
        <f t="shared" ref="J824:J826" ca="1" si="1815">SUM(K824:AM824)</f>
        <v>0</v>
      </c>
      <c r="K824" s="24">
        <f ca="1">IF(AND($H824="優先L",$I824&gt;0),OFFSET(K823,0,$I824),0)</f>
        <v>0</v>
      </c>
      <c r="L824" s="24">
        <f t="shared" ref="L824:AM824" ca="1" si="1816">IF(AND($H824="優先L",$I824&gt;0),OFFSET(L823,0,$I824),0)</f>
        <v>0</v>
      </c>
      <c r="M824" s="24">
        <f t="shared" ca="1" si="1816"/>
        <v>0</v>
      </c>
      <c r="N824" s="24">
        <f t="shared" ca="1" si="1816"/>
        <v>0</v>
      </c>
      <c r="O824" s="24">
        <f t="shared" ca="1" si="1816"/>
        <v>0</v>
      </c>
      <c r="P824" s="24">
        <f t="shared" ca="1" si="1816"/>
        <v>0</v>
      </c>
      <c r="Q824" s="24">
        <f t="shared" ca="1" si="1816"/>
        <v>0</v>
      </c>
      <c r="R824" s="24">
        <f t="shared" ca="1" si="1816"/>
        <v>0</v>
      </c>
      <c r="S824" s="24">
        <f t="shared" ca="1" si="1816"/>
        <v>0</v>
      </c>
      <c r="T824" s="24">
        <f t="shared" ca="1" si="1816"/>
        <v>0</v>
      </c>
      <c r="U824" s="24">
        <f t="shared" ca="1" si="1816"/>
        <v>0</v>
      </c>
      <c r="V824" s="24">
        <f t="shared" ca="1" si="1816"/>
        <v>0</v>
      </c>
      <c r="W824" s="24">
        <f t="shared" ca="1" si="1816"/>
        <v>0</v>
      </c>
      <c r="X824" s="24">
        <f t="shared" ca="1" si="1816"/>
        <v>0</v>
      </c>
      <c r="Y824" s="24">
        <f t="shared" ca="1" si="1816"/>
        <v>0</v>
      </c>
      <c r="Z824" s="24">
        <f t="shared" ca="1" si="1816"/>
        <v>0</v>
      </c>
      <c r="AA824" s="24">
        <f t="shared" ca="1" si="1816"/>
        <v>0</v>
      </c>
      <c r="AB824" s="24">
        <f t="shared" ca="1" si="1816"/>
        <v>0</v>
      </c>
      <c r="AC824" s="24">
        <f t="shared" ca="1" si="1816"/>
        <v>0</v>
      </c>
      <c r="AD824" s="24">
        <f t="shared" ca="1" si="1816"/>
        <v>0</v>
      </c>
      <c r="AE824" s="24">
        <f t="shared" ca="1" si="1816"/>
        <v>0</v>
      </c>
      <c r="AF824" s="24">
        <f t="shared" ca="1" si="1816"/>
        <v>0</v>
      </c>
      <c r="AG824" s="24">
        <f t="shared" ca="1" si="1816"/>
        <v>0</v>
      </c>
      <c r="AH824" s="24">
        <f t="shared" ca="1" si="1816"/>
        <v>0</v>
      </c>
      <c r="AI824" s="24">
        <f t="shared" ca="1" si="1816"/>
        <v>0</v>
      </c>
      <c r="AJ824" s="24">
        <f t="shared" ca="1" si="1816"/>
        <v>0</v>
      </c>
      <c r="AK824" s="24">
        <f t="shared" ca="1" si="1816"/>
        <v>0</v>
      </c>
      <c r="AL824" s="24">
        <f t="shared" ca="1" si="1816"/>
        <v>0</v>
      </c>
      <c r="AM824" s="49">
        <f t="shared" ca="1" si="1816"/>
        <v>0</v>
      </c>
      <c r="AS824" s="61"/>
      <c r="AT824" s="5" t="str">
        <f t="shared" ref="AT824" si="1817">IF(G824&gt;0,E824,"")</f>
        <v/>
      </c>
      <c r="AU824" s="62"/>
      <c r="AW824" s="145"/>
      <c r="AX824" s="38"/>
      <c r="AY824" s="38"/>
      <c r="AZ824" s="38"/>
      <c r="BA824" s="38"/>
      <c r="BB824" s="38"/>
      <c r="BC824" s="38"/>
      <c r="BD824" s="38"/>
      <c r="BE824" s="38"/>
      <c r="BF824" s="38"/>
      <c r="BG824" s="38"/>
      <c r="BH824" s="38"/>
      <c r="BI824" s="38"/>
      <c r="BJ824" s="38"/>
      <c r="BK824" s="38"/>
      <c r="BL824" s="38"/>
      <c r="BM824" s="38"/>
      <c r="BN824" s="38"/>
      <c r="BO824" s="38"/>
      <c r="BP824" s="38"/>
      <c r="BQ824" s="38"/>
      <c r="BR824" s="38"/>
      <c r="BS824" s="38"/>
      <c r="BT824" s="38"/>
      <c r="BU824" s="38"/>
      <c r="BV824" s="38"/>
      <c r="BW824" s="38"/>
      <c r="BX824" s="38"/>
      <c r="BY824" s="38"/>
      <c r="BZ824" s="146"/>
      <c r="CB824" s="145"/>
      <c r="CC824" s="38"/>
      <c r="CD824" s="38"/>
      <c r="CE824" s="146"/>
      <c r="CG824" s="433">
        <v>0</v>
      </c>
      <c r="CH824" s="434">
        <v>0</v>
      </c>
      <c r="CI824" s="434">
        <v>0</v>
      </c>
      <c r="CJ824" s="435">
        <v>0</v>
      </c>
    </row>
    <row r="825" spans="1:88" x14ac:dyDescent="0.35">
      <c r="A825" s="50" t="str">
        <f>MID(A821,1,5)</f>
        <v/>
      </c>
      <c r="B825" s="6"/>
      <c r="C825" s="6"/>
      <c r="D825" s="6"/>
      <c r="E825" s="304" t="s">
        <v>78</v>
      </c>
      <c r="F825" s="42"/>
      <c r="G825" s="25"/>
      <c r="H825" s="21"/>
      <c r="I825" s="26"/>
      <c r="J825" s="24">
        <f t="shared" ca="1" si="1815"/>
        <v>0</v>
      </c>
      <c r="K825" s="24">
        <f ca="1">IF(AND($H825="優先L",$I825&gt;0),OFFSET(K823,0,$I825),0)</f>
        <v>0</v>
      </c>
      <c r="L825" s="24">
        <f t="shared" ref="L825:AM825" ca="1" si="1818">IF(AND($H825="優先L",$I825&gt;0),OFFSET(L823,0,$I825),0)</f>
        <v>0</v>
      </c>
      <c r="M825" s="24">
        <f t="shared" ca="1" si="1818"/>
        <v>0</v>
      </c>
      <c r="N825" s="24">
        <f t="shared" ca="1" si="1818"/>
        <v>0</v>
      </c>
      <c r="O825" s="24">
        <f t="shared" ca="1" si="1818"/>
        <v>0</v>
      </c>
      <c r="P825" s="24">
        <f t="shared" ca="1" si="1818"/>
        <v>0</v>
      </c>
      <c r="Q825" s="24">
        <f t="shared" ca="1" si="1818"/>
        <v>0</v>
      </c>
      <c r="R825" s="24">
        <f t="shared" ca="1" si="1818"/>
        <v>0</v>
      </c>
      <c r="S825" s="24">
        <f t="shared" ca="1" si="1818"/>
        <v>0</v>
      </c>
      <c r="T825" s="24">
        <f t="shared" ca="1" si="1818"/>
        <v>0</v>
      </c>
      <c r="U825" s="24">
        <f t="shared" ca="1" si="1818"/>
        <v>0</v>
      </c>
      <c r="V825" s="24">
        <f t="shared" ca="1" si="1818"/>
        <v>0</v>
      </c>
      <c r="W825" s="24">
        <f t="shared" ca="1" si="1818"/>
        <v>0</v>
      </c>
      <c r="X825" s="24">
        <f t="shared" ca="1" si="1818"/>
        <v>0</v>
      </c>
      <c r="Y825" s="24">
        <f t="shared" ca="1" si="1818"/>
        <v>0</v>
      </c>
      <c r="Z825" s="24">
        <f t="shared" ca="1" si="1818"/>
        <v>0</v>
      </c>
      <c r="AA825" s="24">
        <f t="shared" ca="1" si="1818"/>
        <v>0</v>
      </c>
      <c r="AB825" s="24">
        <f t="shared" ca="1" si="1818"/>
        <v>0</v>
      </c>
      <c r="AC825" s="24">
        <f t="shared" ca="1" si="1818"/>
        <v>0</v>
      </c>
      <c r="AD825" s="24">
        <f t="shared" ca="1" si="1818"/>
        <v>0</v>
      </c>
      <c r="AE825" s="24">
        <f t="shared" ca="1" si="1818"/>
        <v>0</v>
      </c>
      <c r="AF825" s="24">
        <f t="shared" ca="1" si="1818"/>
        <v>0</v>
      </c>
      <c r="AG825" s="24">
        <f t="shared" ca="1" si="1818"/>
        <v>0</v>
      </c>
      <c r="AH825" s="24">
        <f t="shared" ca="1" si="1818"/>
        <v>0</v>
      </c>
      <c r="AI825" s="24">
        <f t="shared" ca="1" si="1818"/>
        <v>0</v>
      </c>
      <c r="AJ825" s="24">
        <f t="shared" ca="1" si="1818"/>
        <v>0</v>
      </c>
      <c r="AK825" s="24">
        <f t="shared" ca="1" si="1818"/>
        <v>0</v>
      </c>
      <c r="AL825" s="24">
        <f t="shared" ca="1" si="1818"/>
        <v>0</v>
      </c>
      <c r="AM825" s="49">
        <f t="shared" ca="1" si="1818"/>
        <v>0</v>
      </c>
      <c r="AS825" s="61"/>
      <c r="AT825" s="6" t="str">
        <f t="shared" si="1751"/>
        <v/>
      </c>
      <c r="AU825" s="62"/>
      <c r="AW825" s="145"/>
      <c r="AX825" s="38"/>
      <c r="AY825" s="38"/>
      <c r="AZ825" s="38"/>
      <c r="BA825" s="38"/>
      <c r="BB825" s="38"/>
      <c r="BC825" s="38"/>
      <c r="BD825" s="38"/>
      <c r="BE825" s="38"/>
      <c r="BF825" s="38"/>
      <c r="BG825" s="38"/>
      <c r="BH825" s="38"/>
      <c r="BI825" s="38"/>
      <c r="BJ825" s="38"/>
      <c r="BK825" s="38"/>
      <c r="BL825" s="38"/>
      <c r="BM825" s="38"/>
      <c r="BN825" s="38"/>
      <c r="BO825" s="38"/>
      <c r="BP825" s="38"/>
      <c r="BQ825" s="38"/>
      <c r="BR825" s="38"/>
      <c r="BS825" s="38"/>
      <c r="BT825" s="38"/>
      <c r="BU825" s="38"/>
      <c r="BV825" s="38"/>
      <c r="BW825" s="38"/>
      <c r="BX825" s="38"/>
      <c r="BY825" s="38"/>
      <c r="BZ825" s="146"/>
      <c r="CB825" s="145"/>
      <c r="CC825" s="38"/>
      <c r="CD825" s="38"/>
      <c r="CE825" s="146"/>
      <c r="CG825" s="433">
        <v>0</v>
      </c>
      <c r="CH825" s="434">
        <v>0</v>
      </c>
      <c r="CI825" s="434">
        <v>0</v>
      </c>
      <c r="CJ825" s="435">
        <v>0</v>
      </c>
    </row>
    <row r="826" spans="1:88" x14ac:dyDescent="0.35">
      <c r="A826" s="50" t="str">
        <f>MID(A821,6,3)&amp;"-"&amp;MID(A821,10,4)</f>
        <v>-</v>
      </c>
      <c r="B826" s="6"/>
      <c r="C826" s="6"/>
      <c r="D826" s="7"/>
      <c r="E826" s="304" t="s">
        <v>79</v>
      </c>
      <c r="F826" s="42"/>
      <c r="G826" s="25"/>
      <c r="H826" s="21"/>
      <c r="I826" s="26"/>
      <c r="J826" s="24">
        <f t="shared" ca="1" si="1815"/>
        <v>0</v>
      </c>
      <c r="K826" s="24">
        <f ca="1">IF(AND($H826="優先L",$I826&gt;0),OFFSET(K823,0,$I826),0)</f>
        <v>0</v>
      </c>
      <c r="L826" s="24">
        <f t="shared" ref="L826:AM826" ca="1" si="1819">IF(AND($H826="優先L",$I826&gt;0),OFFSET(L823,0,$I826),0)</f>
        <v>0</v>
      </c>
      <c r="M826" s="24">
        <f t="shared" ca="1" si="1819"/>
        <v>0</v>
      </c>
      <c r="N826" s="24">
        <f t="shared" ca="1" si="1819"/>
        <v>0</v>
      </c>
      <c r="O826" s="24">
        <f t="shared" ca="1" si="1819"/>
        <v>0</v>
      </c>
      <c r="P826" s="24">
        <f t="shared" ca="1" si="1819"/>
        <v>0</v>
      </c>
      <c r="Q826" s="24">
        <f t="shared" ca="1" si="1819"/>
        <v>0</v>
      </c>
      <c r="R826" s="24">
        <f t="shared" ca="1" si="1819"/>
        <v>0</v>
      </c>
      <c r="S826" s="24">
        <f t="shared" ca="1" si="1819"/>
        <v>0</v>
      </c>
      <c r="T826" s="24">
        <f t="shared" ca="1" si="1819"/>
        <v>0</v>
      </c>
      <c r="U826" s="24">
        <f t="shared" ca="1" si="1819"/>
        <v>0</v>
      </c>
      <c r="V826" s="24">
        <f t="shared" ca="1" si="1819"/>
        <v>0</v>
      </c>
      <c r="W826" s="24">
        <f t="shared" ca="1" si="1819"/>
        <v>0</v>
      </c>
      <c r="X826" s="24">
        <f t="shared" ca="1" si="1819"/>
        <v>0</v>
      </c>
      <c r="Y826" s="24">
        <f t="shared" ca="1" si="1819"/>
        <v>0</v>
      </c>
      <c r="Z826" s="24">
        <f t="shared" ca="1" si="1819"/>
        <v>0</v>
      </c>
      <c r="AA826" s="24">
        <f t="shared" ca="1" si="1819"/>
        <v>0</v>
      </c>
      <c r="AB826" s="24">
        <f t="shared" ca="1" si="1819"/>
        <v>0</v>
      </c>
      <c r="AC826" s="24">
        <f t="shared" ca="1" si="1819"/>
        <v>0</v>
      </c>
      <c r="AD826" s="24">
        <f t="shared" ca="1" si="1819"/>
        <v>0</v>
      </c>
      <c r="AE826" s="24">
        <f t="shared" ca="1" si="1819"/>
        <v>0</v>
      </c>
      <c r="AF826" s="24">
        <f t="shared" ca="1" si="1819"/>
        <v>0</v>
      </c>
      <c r="AG826" s="24">
        <f t="shared" ca="1" si="1819"/>
        <v>0</v>
      </c>
      <c r="AH826" s="24">
        <f t="shared" ca="1" si="1819"/>
        <v>0</v>
      </c>
      <c r="AI826" s="24">
        <f t="shared" ca="1" si="1819"/>
        <v>0</v>
      </c>
      <c r="AJ826" s="24">
        <f t="shared" ca="1" si="1819"/>
        <v>0</v>
      </c>
      <c r="AK826" s="24">
        <f t="shared" ca="1" si="1819"/>
        <v>0</v>
      </c>
      <c r="AL826" s="24">
        <f t="shared" ca="1" si="1819"/>
        <v>0</v>
      </c>
      <c r="AM826" s="49">
        <f t="shared" ca="1" si="1819"/>
        <v>0</v>
      </c>
      <c r="AS826" s="61"/>
      <c r="AT826" s="7" t="str">
        <f t="shared" si="1751"/>
        <v/>
      </c>
      <c r="AU826" s="62"/>
      <c r="AW826" s="145"/>
      <c r="AX826" s="38"/>
      <c r="AY826" s="38"/>
      <c r="AZ826" s="38"/>
      <c r="BA826" s="38"/>
      <c r="BB826" s="38"/>
      <c r="BC826" s="38"/>
      <c r="BD826" s="38"/>
      <c r="BE826" s="38"/>
      <c r="BF826" s="38"/>
      <c r="BG826" s="38"/>
      <c r="BH826" s="38"/>
      <c r="BI826" s="38"/>
      <c r="BJ826" s="38"/>
      <c r="BK826" s="38"/>
      <c r="BL826" s="38"/>
      <c r="BM826" s="38"/>
      <c r="BN826" s="38"/>
      <c r="BO826" s="38"/>
      <c r="BP826" s="38"/>
      <c r="BQ826" s="38"/>
      <c r="BR826" s="38"/>
      <c r="BS826" s="38"/>
      <c r="BT826" s="38"/>
      <c r="BU826" s="38"/>
      <c r="BV826" s="38"/>
      <c r="BW826" s="38"/>
      <c r="BX826" s="38"/>
      <c r="BY826" s="38"/>
      <c r="BZ826" s="146"/>
      <c r="CB826" s="145"/>
      <c r="CC826" s="38"/>
      <c r="CD826" s="38"/>
      <c r="CE826" s="146"/>
      <c r="CG826" s="433">
        <v>0</v>
      </c>
      <c r="CH826" s="434">
        <v>0</v>
      </c>
      <c r="CI826" s="434">
        <v>0</v>
      </c>
      <c r="CJ826" s="435">
        <v>0</v>
      </c>
    </row>
    <row r="827" spans="1:88" x14ac:dyDescent="0.35">
      <c r="A827" s="48"/>
      <c r="B827" s="6"/>
      <c r="C827" s="6"/>
      <c r="D827" s="22" t="s">
        <v>2132</v>
      </c>
      <c r="E827" s="2" t="str">
        <f>E824</f>
        <v>MC</v>
      </c>
      <c r="F827" s="5"/>
      <c r="G827" s="5"/>
      <c r="H827" s="27"/>
      <c r="I827" s="5"/>
      <c r="J827" s="550">
        <f>SUM(K827:AM829)</f>
        <v>0</v>
      </c>
      <c r="K827" s="29"/>
      <c r="L827" s="29"/>
      <c r="M827" s="29"/>
      <c r="N827" s="29"/>
      <c r="O827" s="29"/>
      <c r="P827" s="29"/>
      <c r="Q827" s="29"/>
      <c r="R827" s="29"/>
      <c r="S827" s="29"/>
      <c r="T827" s="29"/>
      <c r="U827" s="29"/>
      <c r="V827" s="29"/>
      <c r="W827" s="29"/>
      <c r="X827" s="29"/>
      <c r="Y827" s="29"/>
      <c r="Z827" s="29"/>
      <c r="AA827" s="29"/>
      <c r="AB827" s="29"/>
      <c r="AC827" s="29"/>
      <c r="AD827" s="29"/>
      <c r="AE827" s="29"/>
      <c r="AF827" s="29"/>
      <c r="AG827" s="29"/>
      <c r="AH827" s="29"/>
      <c r="AI827" s="29"/>
      <c r="AJ827" s="29"/>
      <c r="AK827" s="29"/>
      <c r="AL827" s="29"/>
      <c r="AM827" s="51"/>
      <c r="AS827" s="61"/>
      <c r="AT827" s="38"/>
      <c r="AU827" s="62"/>
      <c r="AW827" s="145"/>
      <c r="AX827" s="38"/>
      <c r="AY827" s="38"/>
      <c r="AZ827" s="38"/>
      <c r="BA827" s="38"/>
      <c r="BB827" s="38"/>
      <c r="BC827" s="38"/>
      <c r="BD827" s="38"/>
      <c r="BE827" s="38"/>
      <c r="BF827" s="38"/>
      <c r="BG827" s="38"/>
      <c r="BH827" s="38"/>
      <c r="BI827" s="38"/>
      <c r="BJ827" s="38"/>
      <c r="BK827" s="38"/>
      <c r="BL827" s="38"/>
      <c r="BM827" s="38"/>
      <c r="BN827" s="38"/>
      <c r="BO827" s="38"/>
      <c r="BP827" s="38"/>
      <c r="BQ827" s="38"/>
      <c r="BR827" s="38"/>
      <c r="BS827" s="38"/>
      <c r="BT827" s="38"/>
      <c r="BU827" s="38"/>
      <c r="BV827" s="38"/>
      <c r="BW827" s="38"/>
      <c r="BX827" s="38"/>
      <c r="BY827" s="38"/>
      <c r="BZ827" s="146"/>
      <c r="CB827" s="145"/>
      <c r="CC827" s="38"/>
      <c r="CD827" s="38"/>
      <c r="CE827" s="146"/>
      <c r="CG827" s="430"/>
      <c r="CH827" s="9"/>
      <c r="CI827" s="9"/>
      <c r="CJ827" s="431"/>
    </row>
    <row r="828" spans="1:88" x14ac:dyDescent="0.35">
      <c r="A828" s="48"/>
      <c r="B828" s="7"/>
      <c r="C828" s="7"/>
      <c r="D828" s="444" t="s">
        <v>2376</v>
      </c>
      <c r="E828" s="2" t="str">
        <f>E825</f>
        <v>溶接1</v>
      </c>
      <c r="F828" s="6"/>
      <c r="G828" s="6"/>
      <c r="H828" s="27"/>
      <c r="I828" s="6"/>
      <c r="J828" s="551"/>
      <c r="K828" s="30"/>
      <c r="L828" s="30"/>
      <c r="M828" s="30"/>
      <c r="N828" s="30"/>
      <c r="O828" s="30"/>
      <c r="P828" s="30"/>
      <c r="Q828" s="30"/>
      <c r="R828" s="30"/>
      <c r="S828" s="30"/>
      <c r="T828" s="30"/>
      <c r="U828" s="30"/>
      <c r="V828" s="30"/>
      <c r="W828" s="30"/>
      <c r="X828" s="30"/>
      <c r="Y828" s="30"/>
      <c r="Z828" s="30"/>
      <c r="AA828" s="30"/>
      <c r="AB828" s="30"/>
      <c r="AC828" s="30"/>
      <c r="AD828" s="30"/>
      <c r="AE828" s="30"/>
      <c r="AF828" s="30"/>
      <c r="AG828" s="30"/>
      <c r="AH828" s="30"/>
      <c r="AI828" s="30"/>
      <c r="AJ828" s="30"/>
      <c r="AK828" s="30"/>
      <c r="AL828" s="30"/>
      <c r="AM828" s="52"/>
      <c r="AS828" s="61"/>
      <c r="AT828" s="38"/>
      <c r="AU828" s="62"/>
      <c r="AW828" s="145"/>
      <c r="AX828" s="38"/>
      <c r="AY828" s="38"/>
      <c r="AZ828" s="38"/>
      <c r="BA828" s="38"/>
      <c r="BB828" s="38"/>
      <c r="BC828" s="38"/>
      <c r="BD828" s="38"/>
      <c r="BE828" s="38"/>
      <c r="BF828" s="38"/>
      <c r="BG828" s="38"/>
      <c r="BH828" s="38"/>
      <c r="BI828" s="38"/>
      <c r="BJ828" s="38"/>
      <c r="BK828" s="38"/>
      <c r="BL828" s="38"/>
      <c r="BM828" s="38"/>
      <c r="BN828" s="38"/>
      <c r="BO828" s="38"/>
      <c r="BP828" s="38"/>
      <c r="BQ828" s="38"/>
      <c r="BR828" s="38"/>
      <c r="BS828" s="38"/>
      <c r="BT828" s="38"/>
      <c r="BU828" s="38"/>
      <c r="BV828" s="38"/>
      <c r="BW828" s="38"/>
      <c r="BX828" s="38"/>
      <c r="BY828" s="38"/>
      <c r="BZ828" s="146"/>
      <c r="CB828" s="145"/>
      <c r="CC828" s="38"/>
      <c r="CD828" s="38"/>
      <c r="CE828" s="146"/>
      <c r="CG828" s="430"/>
      <c r="CH828" s="9"/>
      <c r="CI828" s="9"/>
      <c r="CJ828" s="431"/>
    </row>
    <row r="829" spans="1:88" x14ac:dyDescent="0.35">
      <c r="A829" s="399">
        <f>COUNTIF(AT824:AT826,B829)</f>
        <v>0</v>
      </c>
      <c r="B829" s="308" t="str">
        <f>設定!$F$4</f>
        <v>MC</v>
      </c>
      <c r="C829" s="308" t="str">
        <f>IF(COUNTIF('PLAN-MC'!$AO$6:$AO$117,B829&amp;"_"&amp;A821&amp;"_"&amp;B821)&gt;0,"計画コード有",IF(COUNTIF('PLAN-MC'!$AO$6:$AO$117,B829&amp;"_"&amp;A821&amp;"_"&amp;B821)&gt;1,"ﾀﾞﾌﾞﾘ有","未反映"))</f>
        <v>未反映</v>
      </c>
      <c r="D829" s="7"/>
      <c r="E829" s="2" t="str">
        <f>E826</f>
        <v>マルチ</v>
      </c>
      <c r="F829" s="7"/>
      <c r="G829" s="7"/>
      <c r="H829" s="27"/>
      <c r="I829" s="7"/>
      <c r="J829" s="552"/>
      <c r="K829" s="31"/>
      <c r="L829" s="31"/>
      <c r="M829" s="31"/>
      <c r="N829" s="31"/>
      <c r="O829" s="31"/>
      <c r="P829" s="31"/>
      <c r="Q829" s="31"/>
      <c r="R829" s="31"/>
      <c r="S829" s="31"/>
      <c r="T829" s="31"/>
      <c r="U829" s="31"/>
      <c r="V829" s="31"/>
      <c r="W829" s="31"/>
      <c r="X829" s="31"/>
      <c r="Y829" s="31"/>
      <c r="Z829" s="31"/>
      <c r="AA829" s="31"/>
      <c r="AB829" s="31"/>
      <c r="AC829" s="31"/>
      <c r="AD829" s="31"/>
      <c r="AE829" s="31"/>
      <c r="AF829" s="31"/>
      <c r="AG829" s="31"/>
      <c r="AH829" s="31"/>
      <c r="AI829" s="31"/>
      <c r="AJ829" s="31"/>
      <c r="AK829" s="31"/>
      <c r="AL829" s="31"/>
      <c r="AM829" s="53"/>
      <c r="AS829" s="61"/>
      <c r="AT829" s="38"/>
      <c r="AU829" s="62"/>
      <c r="AW829" s="145"/>
      <c r="AX829" s="38"/>
      <c r="AY829" s="38"/>
      <c r="AZ829" s="38"/>
      <c r="BA829" s="38"/>
      <c r="BB829" s="38"/>
      <c r="BC829" s="38"/>
      <c r="BD829" s="38"/>
      <c r="BE829" s="38"/>
      <c r="BF829" s="38"/>
      <c r="BG829" s="38"/>
      <c r="BH829" s="38"/>
      <c r="BI829" s="38"/>
      <c r="BJ829" s="38"/>
      <c r="BK829" s="38"/>
      <c r="BL829" s="38"/>
      <c r="BM829" s="38"/>
      <c r="BN829" s="38"/>
      <c r="BO829" s="38"/>
      <c r="BP829" s="38"/>
      <c r="BQ829" s="38"/>
      <c r="BR829" s="38"/>
      <c r="BS829" s="38"/>
      <c r="BT829" s="38"/>
      <c r="BU829" s="38"/>
      <c r="BV829" s="38"/>
      <c r="BW829" s="38"/>
      <c r="BX829" s="38"/>
      <c r="BY829" s="38"/>
      <c r="BZ829" s="146"/>
      <c r="CB829" s="145"/>
      <c r="CC829" s="38"/>
      <c r="CD829" s="38"/>
      <c r="CE829" s="146"/>
      <c r="CG829" s="430"/>
      <c r="CH829" s="9"/>
      <c r="CI829" s="9"/>
      <c r="CJ829" s="431"/>
    </row>
    <row r="830" spans="1:88" x14ac:dyDescent="0.35">
      <c r="A830" s="399">
        <f>COUNTIF(AT824:AT826,B830)</f>
        <v>0</v>
      </c>
      <c r="B830" s="308" t="str">
        <f>設定!$F$5</f>
        <v>溶接1</v>
      </c>
      <c r="C830" s="308" t="str">
        <f>IF(COUNTIF('PLAN-溶接1'!$AO$6:$AO$108,B830&amp;"_"&amp;A821&amp;"_"&amp;B821)&gt;0,"計画コード有",IF(COUNTIF('PLAN-溶接1'!$AO$6:$AO$108,B830&amp;"_"&amp;A821&amp;"_"&amp;B821)&gt;1,"ﾀﾞﾌﾞﾘ有","未反映"))</f>
        <v>未反映</v>
      </c>
      <c r="D830" s="22" t="s">
        <v>2133</v>
      </c>
      <c r="E830" s="2" t="str">
        <f>E824</f>
        <v>MC</v>
      </c>
      <c r="F830" s="5"/>
      <c r="G830" s="5"/>
      <c r="H830" s="27"/>
      <c r="I830" s="5"/>
      <c r="J830" s="32">
        <f t="shared" ref="J830:J835" si="1820">SUM(K830:AM830)</f>
        <v>0</v>
      </c>
      <c r="K830" s="441">
        <f>CB830</f>
        <v>0</v>
      </c>
      <c r="L830" s="441">
        <f t="shared" ref="L830:L832" si="1821">CC830</f>
        <v>0</v>
      </c>
      <c r="M830" s="441">
        <f t="shared" ref="M830:M832" si="1822">CD830</f>
        <v>0</v>
      </c>
      <c r="N830" s="441">
        <f t="shared" ref="N830:N832" si="1823">CE830</f>
        <v>0</v>
      </c>
      <c r="O830" s="29"/>
      <c r="P830" s="29"/>
      <c r="Q830" s="29"/>
      <c r="R830" s="29"/>
      <c r="S830" s="29"/>
      <c r="T830" s="29"/>
      <c r="U830" s="29"/>
      <c r="V830" s="29"/>
      <c r="W830" s="29"/>
      <c r="X830" s="29"/>
      <c r="Y830" s="29"/>
      <c r="Z830" s="29"/>
      <c r="AA830" s="29"/>
      <c r="AB830" s="29"/>
      <c r="AC830" s="29"/>
      <c r="AD830" s="29"/>
      <c r="AE830" s="29"/>
      <c r="AF830" s="29"/>
      <c r="AG830" s="29"/>
      <c r="AH830" s="29"/>
      <c r="AI830" s="29"/>
      <c r="AJ830" s="29"/>
      <c r="AK830" s="29"/>
      <c r="AL830" s="29"/>
      <c r="AM830" s="51"/>
      <c r="AS830" s="61"/>
      <c r="AT830" s="38"/>
      <c r="AU830" s="62"/>
      <c r="AW830" s="145"/>
      <c r="AX830" s="38"/>
      <c r="AY830" s="38"/>
      <c r="AZ830" s="38"/>
      <c r="BA830" s="38"/>
      <c r="BB830" s="38"/>
      <c r="BC830" s="38"/>
      <c r="BD830" s="38"/>
      <c r="BE830" s="38"/>
      <c r="BF830" s="38"/>
      <c r="BG830" s="38"/>
      <c r="BH830" s="38"/>
      <c r="BI830" s="38"/>
      <c r="BJ830" s="38"/>
      <c r="BK830" s="38"/>
      <c r="BL830" s="38"/>
      <c r="BM830" s="38"/>
      <c r="BN830" s="38"/>
      <c r="BO830" s="38"/>
      <c r="BP830" s="38"/>
      <c r="BQ830" s="38"/>
      <c r="BR830" s="38"/>
      <c r="BS830" s="38"/>
      <c r="BT830" s="38"/>
      <c r="BU830" s="38"/>
      <c r="BV830" s="38"/>
      <c r="BW830" s="38"/>
      <c r="BX830" s="38"/>
      <c r="BY830" s="38"/>
      <c r="BZ830" s="146"/>
      <c r="CB830" s="427">
        <f t="shared" ref="CB830:CB832" si="1824">CG827+CG830</f>
        <v>0</v>
      </c>
      <c r="CC830" s="428">
        <f t="shared" ref="CC830:CC832" si="1825">CH827+CH830</f>
        <v>0</v>
      </c>
      <c r="CD830" s="428">
        <f t="shared" ref="CD830:CD832" si="1826">CI827+CI830</f>
        <v>0</v>
      </c>
      <c r="CE830" s="429">
        <f t="shared" ref="CE830:CE832" si="1827">CJ827+CJ830</f>
        <v>0</v>
      </c>
      <c r="CG830" s="430"/>
      <c r="CH830" s="9"/>
      <c r="CI830" s="9"/>
      <c r="CJ830" s="431"/>
    </row>
    <row r="831" spans="1:88" x14ac:dyDescent="0.35">
      <c r="A831" s="399">
        <f>COUNTIF(AT824:AT826,B831)</f>
        <v>0</v>
      </c>
      <c r="B831" s="308" t="str">
        <f>設定!$F$6</f>
        <v>マルチ</v>
      </c>
      <c r="C831" s="308" t="str">
        <f>IF(COUNTIF('PLAN-マルチ'!$AO$29:$AO$125,B831&amp;"_"&amp;A821&amp;"_"&amp;B821)&gt;0,"計画コード有",IF(COUNTIF('PLAN-マルチ'!$AO$29:$AO$125,B831&amp;"_"&amp;A821&amp;"_"&amp;B821)&gt;1,"ﾀﾞﾌﾞﾘ有","未反映"))</f>
        <v>未反映</v>
      </c>
      <c r="D831" s="445" t="s">
        <v>2377</v>
      </c>
      <c r="E831" s="2" t="str">
        <f>E825</f>
        <v>溶接1</v>
      </c>
      <c r="F831" s="6"/>
      <c r="G831" s="6"/>
      <c r="H831" s="27"/>
      <c r="I831" s="6"/>
      <c r="J831" s="33">
        <f t="shared" si="1820"/>
        <v>0</v>
      </c>
      <c r="K831" s="442">
        <f t="shared" ref="K831:K832" si="1828">CB831</f>
        <v>0</v>
      </c>
      <c r="L831" s="442">
        <f t="shared" si="1821"/>
        <v>0</v>
      </c>
      <c r="M831" s="442">
        <f t="shared" si="1822"/>
        <v>0</v>
      </c>
      <c r="N831" s="442">
        <f t="shared" si="1823"/>
        <v>0</v>
      </c>
      <c r="O831" s="30"/>
      <c r="P831" s="30"/>
      <c r="Q831" s="30"/>
      <c r="R831" s="30"/>
      <c r="S831" s="30"/>
      <c r="T831" s="30"/>
      <c r="U831" s="30"/>
      <c r="V831" s="30"/>
      <c r="W831" s="30"/>
      <c r="X831" s="30"/>
      <c r="Y831" s="30"/>
      <c r="Z831" s="30"/>
      <c r="AA831" s="30"/>
      <c r="AB831" s="30"/>
      <c r="AC831" s="30"/>
      <c r="AD831" s="30"/>
      <c r="AE831" s="30"/>
      <c r="AF831" s="30"/>
      <c r="AG831" s="30"/>
      <c r="AH831" s="30"/>
      <c r="AI831" s="30"/>
      <c r="AJ831" s="30"/>
      <c r="AK831" s="30"/>
      <c r="AL831" s="30"/>
      <c r="AM831" s="52"/>
      <c r="AS831" s="61"/>
      <c r="AT831" s="38"/>
      <c r="AU831" s="62"/>
      <c r="AW831" s="145"/>
      <c r="AX831" s="38"/>
      <c r="AY831" s="38"/>
      <c r="AZ831" s="38"/>
      <c r="BA831" s="38"/>
      <c r="BB831" s="38"/>
      <c r="BC831" s="38"/>
      <c r="BD831" s="38"/>
      <c r="BE831" s="38"/>
      <c r="BF831" s="38"/>
      <c r="BG831" s="38"/>
      <c r="BH831" s="38"/>
      <c r="BI831" s="38"/>
      <c r="BJ831" s="38"/>
      <c r="BK831" s="38"/>
      <c r="BL831" s="38"/>
      <c r="BM831" s="38"/>
      <c r="BN831" s="38"/>
      <c r="BO831" s="38"/>
      <c r="BP831" s="38"/>
      <c r="BQ831" s="38"/>
      <c r="BR831" s="38"/>
      <c r="BS831" s="38"/>
      <c r="BT831" s="38"/>
      <c r="BU831" s="38"/>
      <c r="BV831" s="38"/>
      <c r="BW831" s="38"/>
      <c r="BX831" s="38"/>
      <c r="BY831" s="38"/>
      <c r="BZ831" s="146"/>
      <c r="CB831" s="427">
        <f t="shared" si="1824"/>
        <v>0</v>
      </c>
      <c r="CC831" s="428">
        <f t="shared" si="1825"/>
        <v>0</v>
      </c>
      <c r="CD831" s="428">
        <f t="shared" si="1826"/>
        <v>0</v>
      </c>
      <c r="CE831" s="429">
        <f t="shared" si="1827"/>
        <v>0</v>
      </c>
      <c r="CG831" s="430"/>
      <c r="CH831" s="9"/>
      <c r="CI831" s="9"/>
      <c r="CJ831" s="431"/>
    </row>
    <row r="832" spans="1:88" x14ac:dyDescent="0.35">
      <c r="A832" s="399">
        <f>COUNTIF(AT824:AT826,B832)</f>
        <v>0</v>
      </c>
      <c r="B832" s="308" t="str">
        <f>設定!$F$7</f>
        <v>50号機</v>
      </c>
      <c r="C832" s="308" t="str">
        <f>IF(COUNTIF('PLAN-SUB'!$AO$6:$AO$87,B832&amp;"_"&amp;A821&amp;"_"&amp;B821)&gt;0,"計画コード有",IF(COUNTIF('PLAN-SUB'!$AO$6:$AO$87,B832&amp;"_"&amp;A821&amp;"_"&amp;B821)&gt;1,"ﾀﾞﾌﾞﾘ有","未反映"))</f>
        <v>未反映</v>
      </c>
      <c r="D832" s="7"/>
      <c r="E832" s="2" t="str">
        <f>E826</f>
        <v>マルチ</v>
      </c>
      <c r="F832" s="7"/>
      <c r="G832" s="7"/>
      <c r="H832" s="27"/>
      <c r="I832" s="7"/>
      <c r="J832" s="34">
        <f t="shared" si="1820"/>
        <v>0</v>
      </c>
      <c r="K832" s="443">
        <f t="shared" si="1828"/>
        <v>0</v>
      </c>
      <c r="L832" s="443">
        <f t="shared" si="1821"/>
        <v>0</v>
      </c>
      <c r="M832" s="443">
        <f t="shared" si="1822"/>
        <v>0</v>
      </c>
      <c r="N832" s="443">
        <f t="shared" si="1823"/>
        <v>0</v>
      </c>
      <c r="O832" s="31"/>
      <c r="P832" s="31"/>
      <c r="Q832" s="31"/>
      <c r="R832" s="31"/>
      <c r="S832" s="31"/>
      <c r="T832" s="31"/>
      <c r="U832" s="31"/>
      <c r="V832" s="31"/>
      <c r="W832" s="31"/>
      <c r="X832" s="31"/>
      <c r="Y832" s="31"/>
      <c r="Z832" s="31"/>
      <c r="AA832" s="31"/>
      <c r="AB832" s="31"/>
      <c r="AC832" s="31"/>
      <c r="AD832" s="31"/>
      <c r="AE832" s="31"/>
      <c r="AF832" s="31"/>
      <c r="AG832" s="31"/>
      <c r="AH832" s="31"/>
      <c r="AI832" s="31"/>
      <c r="AJ832" s="31"/>
      <c r="AK832" s="31"/>
      <c r="AL832" s="31"/>
      <c r="AM832" s="53"/>
      <c r="AS832" s="61"/>
      <c r="AT832" s="38"/>
      <c r="AU832" s="62"/>
      <c r="AW832" s="145"/>
      <c r="AX832" s="38"/>
      <c r="AY832" s="38"/>
      <c r="AZ832" s="38"/>
      <c r="BA832" s="38"/>
      <c r="BB832" s="38"/>
      <c r="BC832" s="38"/>
      <c r="BD832" s="38"/>
      <c r="BE832" s="38"/>
      <c r="BF832" s="38"/>
      <c r="BG832" s="38"/>
      <c r="BH832" s="38"/>
      <c r="BI832" s="38"/>
      <c r="BJ832" s="38"/>
      <c r="BK832" s="38"/>
      <c r="BL832" s="38"/>
      <c r="BM832" s="38"/>
      <c r="BN832" s="38"/>
      <c r="BO832" s="38"/>
      <c r="BP832" s="38"/>
      <c r="BQ832" s="38"/>
      <c r="BR832" s="38"/>
      <c r="BS832" s="38"/>
      <c r="BT832" s="38"/>
      <c r="BU832" s="38"/>
      <c r="BV832" s="38"/>
      <c r="BW832" s="38"/>
      <c r="BX832" s="38"/>
      <c r="BY832" s="38"/>
      <c r="BZ832" s="146"/>
      <c r="CB832" s="427">
        <f t="shared" si="1824"/>
        <v>0</v>
      </c>
      <c r="CC832" s="428">
        <f t="shared" si="1825"/>
        <v>0</v>
      </c>
      <c r="CD832" s="428">
        <f t="shared" si="1826"/>
        <v>0</v>
      </c>
      <c r="CE832" s="429">
        <f t="shared" si="1827"/>
        <v>0</v>
      </c>
      <c r="CG832" s="430"/>
      <c r="CH832" s="9"/>
      <c r="CI832" s="9"/>
      <c r="CJ832" s="431"/>
    </row>
    <row r="833" spans="1:88" x14ac:dyDescent="0.35">
      <c r="A833" s="399">
        <f>COUNTIF(AT824:AT826,B833)</f>
        <v>0</v>
      </c>
      <c r="B833" s="308" t="str">
        <f>設定!$F$8</f>
        <v>RF,S/A</v>
      </c>
      <c r="C833" s="308" t="str">
        <f>IF(COUNTIF('PLAN-SUB'!$AO$6:$AO$87,B833&amp;"_"&amp;A821&amp;"_"&amp;B821)&gt;0,"計画コード有",IF(COUNTIF('PLAN-SUB'!$AO$6:$AO$87,B833&amp;"_"&amp;A821&amp;"_"&amp;B821)&gt;1,"ﾀﾞﾌﾞﾘ有","未反映"))</f>
        <v>未反映</v>
      </c>
      <c r="D833" s="22" t="s">
        <v>2059</v>
      </c>
      <c r="E833" s="2" t="str">
        <f t="shared" ref="E833:G835" si="1829">E824</f>
        <v>MC</v>
      </c>
      <c r="F833" s="43">
        <f t="shared" si="1829"/>
        <v>0</v>
      </c>
      <c r="G833" s="28">
        <f t="shared" si="1829"/>
        <v>0</v>
      </c>
      <c r="H833" s="5"/>
      <c r="I833" s="5"/>
      <c r="J833" s="32">
        <f t="shared" ca="1" si="1820"/>
        <v>0</v>
      </c>
      <c r="K833" s="32">
        <f ca="1">K824+K827+K830</f>
        <v>0</v>
      </c>
      <c r="L833" s="32">
        <f ca="1">L824+L827+L830</f>
        <v>0</v>
      </c>
      <c r="M833" s="32">
        <f ca="1">M824+M827+M830</f>
        <v>0</v>
      </c>
      <c r="N833" s="32">
        <f ca="1">N824+N827+N830</f>
        <v>0</v>
      </c>
      <c r="O833" s="32">
        <f t="shared" ref="O833:AM833" ca="1" si="1830">O824+O827+O830</f>
        <v>0</v>
      </c>
      <c r="P833" s="32">
        <f t="shared" ca="1" si="1830"/>
        <v>0</v>
      </c>
      <c r="Q833" s="32">
        <f t="shared" ca="1" si="1830"/>
        <v>0</v>
      </c>
      <c r="R833" s="32">
        <f t="shared" ca="1" si="1830"/>
        <v>0</v>
      </c>
      <c r="S833" s="32">
        <f t="shared" ca="1" si="1830"/>
        <v>0</v>
      </c>
      <c r="T833" s="32">
        <f t="shared" ca="1" si="1830"/>
        <v>0</v>
      </c>
      <c r="U833" s="32">
        <f t="shared" ca="1" si="1830"/>
        <v>0</v>
      </c>
      <c r="V833" s="32">
        <f t="shared" ca="1" si="1830"/>
        <v>0</v>
      </c>
      <c r="W833" s="32">
        <f t="shared" ca="1" si="1830"/>
        <v>0</v>
      </c>
      <c r="X833" s="32">
        <f t="shared" ca="1" si="1830"/>
        <v>0</v>
      </c>
      <c r="Y833" s="32">
        <f t="shared" ca="1" si="1830"/>
        <v>0</v>
      </c>
      <c r="Z833" s="32">
        <f t="shared" ca="1" si="1830"/>
        <v>0</v>
      </c>
      <c r="AA833" s="32">
        <f t="shared" ca="1" si="1830"/>
        <v>0</v>
      </c>
      <c r="AB833" s="32">
        <f t="shared" ca="1" si="1830"/>
        <v>0</v>
      </c>
      <c r="AC833" s="32">
        <f t="shared" ca="1" si="1830"/>
        <v>0</v>
      </c>
      <c r="AD833" s="32">
        <f t="shared" ca="1" si="1830"/>
        <v>0</v>
      </c>
      <c r="AE833" s="32">
        <f t="shared" ca="1" si="1830"/>
        <v>0</v>
      </c>
      <c r="AF833" s="32">
        <f t="shared" ca="1" si="1830"/>
        <v>0</v>
      </c>
      <c r="AG833" s="32">
        <f t="shared" ca="1" si="1830"/>
        <v>0</v>
      </c>
      <c r="AH833" s="32">
        <f t="shared" ca="1" si="1830"/>
        <v>0</v>
      </c>
      <c r="AI833" s="32">
        <f t="shared" ca="1" si="1830"/>
        <v>0</v>
      </c>
      <c r="AJ833" s="32">
        <f t="shared" ca="1" si="1830"/>
        <v>0</v>
      </c>
      <c r="AK833" s="32">
        <f t="shared" ca="1" si="1830"/>
        <v>0</v>
      </c>
      <c r="AL833" s="32">
        <f t="shared" ca="1" si="1830"/>
        <v>0</v>
      </c>
      <c r="AM833" s="54">
        <f t="shared" ca="1" si="1830"/>
        <v>0</v>
      </c>
      <c r="AS833" s="97" t="str">
        <f>$E833&amp;"_"&amp;$A821&amp;"_"&amp;$B821</f>
        <v>MC__　</v>
      </c>
      <c r="AT833" s="97" t="str">
        <f t="shared" ref="AT833" si="1831">A825</f>
        <v/>
      </c>
      <c r="AU833" s="97" t="str">
        <f>A826</f>
        <v>-</v>
      </c>
      <c r="AW833" s="147" t="str">
        <f>E833</f>
        <v>MC</v>
      </c>
      <c r="AX833" s="150">
        <f t="shared" ref="AX833:BG835" ca="1" si="1832">K833*$G833</f>
        <v>0</v>
      </c>
      <c r="AY833" s="150">
        <f t="shared" ca="1" si="1832"/>
        <v>0</v>
      </c>
      <c r="AZ833" s="150">
        <f t="shared" ca="1" si="1832"/>
        <v>0</v>
      </c>
      <c r="BA833" s="150">
        <f t="shared" ca="1" si="1832"/>
        <v>0</v>
      </c>
      <c r="BB833" s="150">
        <f t="shared" ca="1" si="1832"/>
        <v>0</v>
      </c>
      <c r="BC833" s="150">
        <f t="shared" ca="1" si="1832"/>
        <v>0</v>
      </c>
      <c r="BD833" s="150">
        <f t="shared" ca="1" si="1832"/>
        <v>0</v>
      </c>
      <c r="BE833" s="150">
        <f t="shared" ca="1" si="1832"/>
        <v>0</v>
      </c>
      <c r="BF833" s="150">
        <f t="shared" ca="1" si="1832"/>
        <v>0</v>
      </c>
      <c r="BG833" s="150">
        <f t="shared" ca="1" si="1832"/>
        <v>0</v>
      </c>
      <c r="BH833" s="150">
        <f t="shared" ref="BH833:BQ835" ca="1" si="1833">U833*$G833</f>
        <v>0</v>
      </c>
      <c r="BI833" s="150">
        <f t="shared" ca="1" si="1833"/>
        <v>0</v>
      </c>
      <c r="BJ833" s="150">
        <f t="shared" ca="1" si="1833"/>
        <v>0</v>
      </c>
      <c r="BK833" s="150">
        <f t="shared" ca="1" si="1833"/>
        <v>0</v>
      </c>
      <c r="BL833" s="150">
        <f t="shared" ca="1" si="1833"/>
        <v>0</v>
      </c>
      <c r="BM833" s="150">
        <f t="shared" ca="1" si="1833"/>
        <v>0</v>
      </c>
      <c r="BN833" s="150">
        <f t="shared" ca="1" si="1833"/>
        <v>0</v>
      </c>
      <c r="BO833" s="150">
        <f t="shared" ca="1" si="1833"/>
        <v>0</v>
      </c>
      <c r="BP833" s="150">
        <f t="shared" ca="1" si="1833"/>
        <v>0</v>
      </c>
      <c r="BQ833" s="150">
        <f t="shared" ca="1" si="1833"/>
        <v>0</v>
      </c>
      <c r="BR833" s="150">
        <f t="shared" ref="BR833:BZ835" ca="1" si="1834">AE833*$G833</f>
        <v>0</v>
      </c>
      <c r="BS833" s="150">
        <f t="shared" ca="1" si="1834"/>
        <v>0</v>
      </c>
      <c r="BT833" s="150">
        <f t="shared" ca="1" si="1834"/>
        <v>0</v>
      </c>
      <c r="BU833" s="150">
        <f t="shared" ca="1" si="1834"/>
        <v>0</v>
      </c>
      <c r="BV833" s="150">
        <f t="shared" ca="1" si="1834"/>
        <v>0</v>
      </c>
      <c r="BW833" s="150">
        <f t="shared" ca="1" si="1834"/>
        <v>0</v>
      </c>
      <c r="BX833" s="150">
        <f t="shared" ca="1" si="1834"/>
        <v>0</v>
      </c>
      <c r="BY833" s="150">
        <f t="shared" ca="1" si="1834"/>
        <v>0</v>
      </c>
      <c r="BZ833" s="151">
        <f t="shared" ca="1" si="1834"/>
        <v>0</v>
      </c>
      <c r="CB833" s="145"/>
      <c r="CC833" s="38"/>
      <c r="CD833" s="38"/>
      <c r="CE833" s="146"/>
      <c r="CG833" s="433">
        <v>0</v>
      </c>
      <c r="CH833" s="434">
        <v>0</v>
      </c>
      <c r="CI833" s="434">
        <v>0</v>
      </c>
      <c r="CJ833" s="435">
        <v>0</v>
      </c>
    </row>
    <row r="834" spans="1:88" x14ac:dyDescent="0.35">
      <c r="A834" s="399">
        <f>COUNTIF(AT824:AT826,B834)</f>
        <v>0</v>
      </c>
      <c r="B834" s="308" t="str">
        <f>設定!$F$9</f>
        <v>T/T</v>
      </c>
      <c r="C834" s="308" t="str">
        <f>IF(COUNTIF('PLAN-SUB'!$AO$6:$AO$87,B834&amp;"_"&amp;A821&amp;"_"&amp;B821)&gt;0,"計画コード有",IF(COUNTIF('PLAN-SUB'!$AO$6:$AO$87,B834&amp;"_"&amp;A821&amp;"_"&amp;B821)&gt;1,"ﾀﾞﾌﾞﾘ有","未反映"))</f>
        <v>未反映</v>
      </c>
      <c r="D834" s="6"/>
      <c r="E834" s="2" t="str">
        <f t="shared" si="1829"/>
        <v>溶接1</v>
      </c>
      <c r="F834" s="43">
        <f t="shared" si="1829"/>
        <v>0</v>
      </c>
      <c r="G834" s="28">
        <f t="shared" si="1829"/>
        <v>0</v>
      </c>
      <c r="H834" s="6"/>
      <c r="I834" s="6"/>
      <c r="J834" s="33">
        <f t="shared" ca="1" si="1820"/>
        <v>0</v>
      </c>
      <c r="K834" s="33">
        <f t="shared" ref="K834:AM834" ca="1" si="1835">K825+K828+K831</f>
        <v>0</v>
      </c>
      <c r="L834" s="33">
        <f t="shared" ca="1" si="1835"/>
        <v>0</v>
      </c>
      <c r="M834" s="33">
        <f t="shared" ca="1" si="1835"/>
        <v>0</v>
      </c>
      <c r="N834" s="33">
        <f t="shared" ca="1" si="1835"/>
        <v>0</v>
      </c>
      <c r="O834" s="33">
        <f t="shared" ca="1" si="1835"/>
        <v>0</v>
      </c>
      <c r="P834" s="33">
        <f t="shared" ca="1" si="1835"/>
        <v>0</v>
      </c>
      <c r="Q834" s="33">
        <f t="shared" ca="1" si="1835"/>
        <v>0</v>
      </c>
      <c r="R834" s="33">
        <f t="shared" ca="1" si="1835"/>
        <v>0</v>
      </c>
      <c r="S834" s="33">
        <f t="shared" ca="1" si="1835"/>
        <v>0</v>
      </c>
      <c r="T834" s="33">
        <f t="shared" ca="1" si="1835"/>
        <v>0</v>
      </c>
      <c r="U834" s="33">
        <f t="shared" ca="1" si="1835"/>
        <v>0</v>
      </c>
      <c r="V834" s="33">
        <f t="shared" ca="1" si="1835"/>
        <v>0</v>
      </c>
      <c r="W834" s="33">
        <f t="shared" ca="1" si="1835"/>
        <v>0</v>
      </c>
      <c r="X834" s="33">
        <f t="shared" ca="1" si="1835"/>
        <v>0</v>
      </c>
      <c r="Y834" s="33">
        <f t="shared" ca="1" si="1835"/>
        <v>0</v>
      </c>
      <c r="Z834" s="33">
        <f t="shared" ca="1" si="1835"/>
        <v>0</v>
      </c>
      <c r="AA834" s="33">
        <f t="shared" ca="1" si="1835"/>
        <v>0</v>
      </c>
      <c r="AB834" s="33">
        <f t="shared" ca="1" si="1835"/>
        <v>0</v>
      </c>
      <c r="AC834" s="33">
        <f t="shared" ca="1" si="1835"/>
        <v>0</v>
      </c>
      <c r="AD834" s="33">
        <f t="shared" ca="1" si="1835"/>
        <v>0</v>
      </c>
      <c r="AE834" s="33">
        <f t="shared" ca="1" si="1835"/>
        <v>0</v>
      </c>
      <c r="AF834" s="33">
        <f t="shared" ca="1" si="1835"/>
        <v>0</v>
      </c>
      <c r="AG834" s="33">
        <f t="shared" ca="1" si="1835"/>
        <v>0</v>
      </c>
      <c r="AH834" s="33">
        <f t="shared" ca="1" si="1835"/>
        <v>0</v>
      </c>
      <c r="AI834" s="33">
        <f t="shared" ca="1" si="1835"/>
        <v>0</v>
      </c>
      <c r="AJ834" s="33">
        <f t="shared" ca="1" si="1835"/>
        <v>0</v>
      </c>
      <c r="AK834" s="33">
        <f t="shared" ca="1" si="1835"/>
        <v>0</v>
      </c>
      <c r="AL834" s="33">
        <f t="shared" ca="1" si="1835"/>
        <v>0</v>
      </c>
      <c r="AM834" s="55">
        <f t="shared" ca="1" si="1835"/>
        <v>0</v>
      </c>
      <c r="AS834" s="98" t="str">
        <f>$E834&amp;"_"&amp;$A821&amp;"_"&amp;$B821</f>
        <v>溶接1__　</v>
      </c>
      <c r="AT834" s="98" t="str">
        <f t="shared" ref="AT834" si="1836">A825</f>
        <v/>
      </c>
      <c r="AU834" s="98" t="str">
        <f>A826</f>
        <v>-</v>
      </c>
      <c r="AW834" s="148" t="str">
        <f>E834</f>
        <v>溶接1</v>
      </c>
      <c r="AX834" s="152">
        <f t="shared" ca="1" si="1832"/>
        <v>0</v>
      </c>
      <c r="AY834" s="152">
        <f t="shared" ca="1" si="1832"/>
        <v>0</v>
      </c>
      <c r="AZ834" s="152">
        <f t="shared" ca="1" si="1832"/>
        <v>0</v>
      </c>
      <c r="BA834" s="152">
        <f t="shared" ca="1" si="1832"/>
        <v>0</v>
      </c>
      <c r="BB834" s="152">
        <f t="shared" ca="1" si="1832"/>
        <v>0</v>
      </c>
      <c r="BC834" s="152">
        <f t="shared" ca="1" si="1832"/>
        <v>0</v>
      </c>
      <c r="BD834" s="152">
        <f t="shared" ca="1" si="1832"/>
        <v>0</v>
      </c>
      <c r="BE834" s="152">
        <f t="shared" ca="1" si="1832"/>
        <v>0</v>
      </c>
      <c r="BF834" s="152">
        <f t="shared" ca="1" si="1832"/>
        <v>0</v>
      </c>
      <c r="BG834" s="152">
        <f t="shared" ca="1" si="1832"/>
        <v>0</v>
      </c>
      <c r="BH834" s="152">
        <f t="shared" ca="1" si="1833"/>
        <v>0</v>
      </c>
      <c r="BI834" s="152">
        <f t="shared" ca="1" si="1833"/>
        <v>0</v>
      </c>
      <c r="BJ834" s="152">
        <f t="shared" ca="1" si="1833"/>
        <v>0</v>
      </c>
      <c r="BK834" s="152">
        <f t="shared" ca="1" si="1833"/>
        <v>0</v>
      </c>
      <c r="BL834" s="152">
        <f t="shared" ca="1" si="1833"/>
        <v>0</v>
      </c>
      <c r="BM834" s="152">
        <f t="shared" ca="1" si="1833"/>
        <v>0</v>
      </c>
      <c r="BN834" s="152">
        <f t="shared" ca="1" si="1833"/>
        <v>0</v>
      </c>
      <c r="BO834" s="152">
        <f t="shared" ca="1" si="1833"/>
        <v>0</v>
      </c>
      <c r="BP834" s="152">
        <f t="shared" ca="1" si="1833"/>
        <v>0</v>
      </c>
      <c r="BQ834" s="152">
        <f t="shared" ca="1" si="1833"/>
        <v>0</v>
      </c>
      <c r="BR834" s="152">
        <f t="shared" ca="1" si="1834"/>
        <v>0</v>
      </c>
      <c r="BS834" s="152">
        <f t="shared" ca="1" si="1834"/>
        <v>0</v>
      </c>
      <c r="BT834" s="152">
        <f t="shared" ca="1" si="1834"/>
        <v>0</v>
      </c>
      <c r="BU834" s="152">
        <f t="shared" ca="1" si="1834"/>
        <v>0</v>
      </c>
      <c r="BV834" s="152">
        <f t="shared" ca="1" si="1834"/>
        <v>0</v>
      </c>
      <c r="BW834" s="152">
        <f t="shared" ca="1" si="1834"/>
        <v>0</v>
      </c>
      <c r="BX834" s="152">
        <f t="shared" ca="1" si="1834"/>
        <v>0</v>
      </c>
      <c r="BY834" s="152">
        <f t="shared" ca="1" si="1834"/>
        <v>0</v>
      </c>
      <c r="BZ834" s="153">
        <f t="shared" ca="1" si="1834"/>
        <v>0</v>
      </c>
      <c r="CB834" s="145"/>
      <c r="CC834" s="38"/>
      <c r="CD834" s="38"/>
      <c r="CE834" s="146"/>
      <c r="CG834" s="433">
        <v>0</v>
      </c>
      <c r="CH834" s="434">
        <v>0</v>
      </c>
      <c r="CI834" s="434">
        <v>0</v>
      </c>
      <c r="CJ834" s="435">
        <v>0</v>
      </c>
    </row>
    <row r="835" spans="1:88" ht="15.5" thickBot="1" x14ac:dyDescent="0.4">
      <c r="A835" s="399">
        <f>COUNTIF(AT824:AT826,B835)</f>
        <v>0</v>
      </c>
      <c r="B835" s="309">
        <f>設定!$F$10</f>
        <v>0</v>
      </c>
      <c r="C835" s="309"/>
      <c r="D835" s="56"/>
      <c r="E835" s="2" t="str">
        <f t="shared" si="1829"/>
        <v>マルチ</v>
      </c>
      <c r="F835" s="57">
        <f t="shared" si="1829"/>
        <v>0</v>
      </c>
      <c r="G835" s="58">
        <f t="shared" si="1829"/>
        <v>0</v>
      </c>
      <c r="H835" s="56"/>
      <c r="I835" s="56"/>
      <c r="J835" s="59">
        <f t="shared" ca="1" si="1820"/>
        <v>0</v>
      </c>
      <c r="K835" s="59">
        <f t="shared" ref="K835:AM835" ca="1" si="1837">K826+K829+K832</f>
        <v>0</v>
      </c>
      <c r="L835" s="59">
        <f t="shared" ca="1" si="1837"/>
        <v>0</v>
      </c>
      <c r="M835" s="59">
        <f t="shared" ca="1" si="1837"/>
        <v>0</v>
      </c>
      <c r="N835" s="59">
        <f t="shared" ca="1" si="1837"/>
        <v>0</v>
      </c>
      <c r="O835" s="59">
        <f t="shared" ca="1" si="1837"/>
        <v>0</v>
      </c>
      <c r="P835" s="59">
        <f t="shared" ca="1" si="1837"/>
        <v>0</v>
      </c>
      <c r="Q835" s="59">
        <f t="shared" ca="1" si="1837"/>
        <v>0</v>
      </c>
      <c r="R835" s="59">
        <f t="shared" ca="1" si="1837"/>
        <v>0</v>
      </c>
      <c r="S835" s="59">
        <f t="shared" ca="1" si="1837"/>
        <v>0</v>
      </c>
      <c r="T835" s="59">
        <f t="shared" ca="1" si="1837"/>
        <v>0</v>
      </c>
      <c r="U835" s="59">
        <f t="shared" ca="1" si="1837"/>
        <v>0</v>
      </c>
      <c r="V835" s="59">
        <f t="shared" ca="1" si="1837"/>
        <v>0</v>
      </c>
      <c r="W835" s="59">
        <f t="shared" ca="1" si="1837"/>
        <v>0</v>
      </c>
      <c r="X835" s="59">
        <f t="shared" ca="1" si="1837"/>
        <v>0</v>
      </c>
      <c r="Y835" s="59">
        <f t="shared" ca="1" si="1837"/>
        <v>0</v>
      </c>
      <c r="Z835" s="59">
        <f t="shared" ca="1" si="1837"/>
        <v>0</v>
      </c>
      <c r="AA835" s="59">
        <f t="shared" ca="1" si="1837"/>
        <v>0</v>
      </c>
      <c r="AB835" s="59">
        <f t="shared" ca="1" si="1837"/>
        <v>0</v>
      </c>
      <c r="AC835" s="59">
        <f t="shared" ca="1" si="1837"/>
        <v>0</v>
      </c>
      <c r="AD835" s="59">
        <f t="shared" ca="1" si="1837"/>
        <v>0</v>
      </c>
      <c r="AE835" s="59">
        <f t="shared" ca="1" si="1837"/>
        <v>0</v>
      </c>
      <c r="AF835" s="59">
        <f t="shared" ca="1" si="1837"/>
        <v>0</v>
      </c>
      <c r="AG835" s="59">
        <f t="shared" ca="1" si="1837"/>
        <v>0</v>
      </c>
      <c r="AH835" s="59">
        <f t="shared" ca="1" si="1837"/>
        <v>0</v>
      </c>
      <c r="AI835" s="59">
        <f t="shared" ca="1" si="1837"/>
        <v>0</v>
      </c>
      <c r="AJ835" s="59">
        <f t="shared" ca="1" si="1837"/>
        <v>0</v>
      </c>
      <c r="AK835" s="59">
        <f t="shared" ca="1" si="1837"/>
        <v>0</v>
      </c>
      <c r="AL835" s="59">
        <f t="shared" ca="1" si="1837"/>
        <v>0</v>
      </c>
      <c r="AM835" s="60">
        <f t="shared" ca="1" si="1837"/>
        <v>0</v>
      </c>
      <c r="AS835" s="99" t="str">
        <f>$E835&amp;"_"&amp;$A821&amp;"_"&amp;$B821</f>
        <v>マルチ__　</v>
      </c>
      <c r="AT835" s="99" t="str">
        <f t="shared" ref="AT835" si="1838">A825</f>
        <v/>
      </c>
      <c r="AU835" s="99" t="str">
        <f>A826</f>
        <v>-</v>
      </c>
      <c r="AW835" s="149" t="str">
        <f>E835</f>
        <v>マルチ</v>
      </c>
      <c r="AX835" s="154">
        <f t="shared" ca="1" si="1832"/>
        <v>0</v>
      </c>
      <c r="AY835" s="154">
        <f t="shared" ca="1" si="1832"/>
        <v>0</v>
      </c>
      <c r="AZ835" s="154">
        <f t="shared" ca="1" si="1832"/>
        <v>0</v>
      </c>
      <c r="BA835" s="154">
        <f t="shared" ca="1" si="1832"/>
        <v>0</v>
      </c>
      <c r="BB835" s="154">
        <f t="shared" ca="1" si="1832"/>
        <v>0</v>
      </c>
      <c r="BC835" s="154">
        <f t="shared" ca="1" si="1832"/>
        <v>0</v>
      </c>
      <c r="BD835" s="154">
        <f t="shared" ca="1" si="1832"/>
        <v>0</v>
      </c>
      <c r="BE835" s="154">
        <f t="shared" ca="1" si="1832"/>
        <v>0</v>
      </c>
      <c r="BF835" s="154">
        <f t="shared" ca="1" si="1832"/>
        <v>0</v>
      </c>
      <c r="BG835" s="154">
        <f t="shared" ca="1" si="1832"/>
        <v>0</v>
      </c>
      <c r="BH835" s="154">
        <f t="shared" ca="1" si="1833"/>
        <v>0</v>
      </c>
      <c r="BI835" s="154">
        <f t="shared" ca="1" si="1833"/>
        <v>0</v>
      </c>
      <c r="BJ835" s="154">
        <f t="shared" ca="1" si="1833"/>
        <v>0</v>
      </c>
      <c r="BK835" s="154">
        <f t="shared" ca="1" si="1833"/>
        <v>0</v>
      </c>
      <c r="BL835" s="154">
        <f t="shared" ca="1" si="1833"/>
        <v>0</v>
      </c>
      <c r="BM835" s="154">
        <f t="shared" ca="1" si="1833"/>
        <v>0</v>
      </c>
      <c r="BN835" s="154">
        <f t="shared" ca="1" si="1833"/>
        <v>0</v>
      </c>
      <c r="BO835" s="154">
        <f t="shared" ca="1" si="1833"/>
        <v>0</v>
      </c>
      <c r="BP835" s="154">
        <f t="shared" ca="1" si="1833"/>
        <v>0</v>
      </c>
      <c r="BQ835" s="154">
        <f t="shared" ca="1" si="1833"/>
        <v>0</v>
      </c>
      <c r="BR835" s="154">
        <f t="shared" ca="1" si="1834"/>
        <v>0</v>
      </c>
      <c r="BS835" s="154">
        <f t="shared" ca="1" si="1834"/>
        <v>0</v>
      </c>
      <c r="BT835" s="154">
        <f t="shared" ca="1" si="1834"/>
        <v>0</v>
      </c>
      <c r="BU835" s="154">
        <f t="shared" ca="1" si="1834"/>
        <v>0</v>
      </c>
      <c r="BV835" s="154">
        <f t="shared" ca="1" si="1834"/>
        <v>0</v>
      </c>
      <c r="BW835" s="154">
        <f t="shared" ca="1" si="1834"/>
        <v>0</v>
      </c>
      <c r="BX835" s="154">
        <f t="shared" ca="1" si="1834"/>
        <v>0</v>
      </c>
      <c r="BY835" s="154">
        <f t="shared" ca="1" si="1834"/>
        <v>0</v>
      </c>
      <c r="BZ835" s="155">
        <f t="shared" ca="1" si="1834"/>
        <v>0</v>
      </c>
      <c r="CB835" s="422"/>
      <c r="CC835" s="423"/>
      <c r="CD835" s="423"/>
      <c r="CE835" s="424"/>
      <c r="CG835" s="436">
        <v>0</v>
      </c>
      <c r="CH835" s="437">
        <v>0</v>
      </c>
      <c r="CI835" s="437">
        <v>0</v>
      </c>
      <c r="CJ835" s="438">
        <v>0</v>
      </c>
    </row>
    <row r="836" spans="1:88" x14ac:dyDescent="0.35">
      <c r="A836" s="46"/>
      <c r="B836" s="47" t="s">
        <v>2067</v>
      </c>
      <c r="C836" s="101"/>
      <c r="D836" s="128"/>
      <c r="E836" s="129"/>
      <c r="F836" s="129" t="s">
        <v>2130</v>
      </c>
      <c r="G836" s="130" t="str">
        <f>IF($B836="CKD","CKD",_xlfn.XLOOKUP($A836,AF所要量!$AF$4:$AF$1001,AF所要量!$AG$4:$AG$1001,"",,))</f>
        <v/>
      </c>
      <c r="H836" s="131"/>
      <c r="I836" s="132">
        <f>SUM(K836:N836)</f>
        <v>0</v>
      </c>
      <c r="J836" s="132">
        <f>SUM(O836:AM836)</f>
        <v>0</v>
      </c>
      <c r="K836" s="439">
        <f>CB836</f>
        <v>0</v>
      </c>
      <c r="L836" s="439">
        <f t="shared" ref="L836:L837" si="1839">CC836</f>
        <v>0</v>
      </c>
      <c r="M836" s="439">
        <f t="shared" ref="M836:M837" si="1840">CD836</f>
        <v>0</v>
      </c>
      <c r="N836" s="439">
        <f t="shared" ref="N836:N837" si="1841">CE836</f>
        <v>0</v>
      </c>
      <c r="O836" s="132">
        <f>SUMIF(AF所要量!$AK$4:$AK$1001,$AS836,AF所要量!E$4:E$1001)</f>
        <v>0</v>
      </c>
      <c r="P836" s="132">
        <f>SUMIF(AF所要量!$AK$4:$AK$1001,$AS836,AF所要量!F$4:F$1001)</f>
        <v>0</v>
      </c>
      <c r="Q836" s="132">
        <f>SUMIF(AF所要量!$AK$4:$AK$1001,$AS836,AF所要量!G$4:G$1001)</f>
        <v>0</v>
      </c>
      <c r="R836" s="132">
        <f>SUMIF(AF所要量!$AK$4:$AK$1001,$AS836,AF所要量!H$4:H$1001)</f>
        <v>0</v>
      </c>
      <c r="S836" s="132">
        <f>SUMIF(AF所要量!$AK$4:$AK$1001,$AS836,AF所要量!I$4:I$1001)</f>
        <v>0</v>
      </c>
      <c r="T836" s="132">
        <f>SUMIF(AF所要量!$AK$4:$AK$1001,$AS836,AF所要量!J$4:J$1001)</f>
        <v>0</v>
      </c>
      <c r="U836" s="132">
        <f>SUMIF(AF所要量!$AK$4:$AK$1001,$AS836,AF所要量!K$4:K$1001)</f>
        <v>0</v>
      </c>
      <c r="V836" s="132">
        <f>SUMIF(AF所要量!$AK$4:$AK$1001,$AS836,AF所要量!L$4:L$1001)</f>
        <v>0</v>
      </c>
      <c r="W836" s="132">
        <f>SUMIF(AF所要量!$AK$4:$AK$1001,$AS836,AF所要量!M$4:M$1001)</f>
        <v>0</v>
      </c>
      <c r="X836" s="132">
        <f>SUMIF(AF所要量!$AK$4:$AK$1001,$AS836,AF所要量!N$4:N$1001)</f>
        <v>0</v>
      </c>
      <c r="Y836" s="132">
        <f>SUMIF(AF所要量!$AK$4:$AK$1001,$AS836,AF所要量!O$4:O$1001)</f>
        <v>0</v>
      </c>
      <c r="Z836" s="132">
        <f>SUMIF(AF所要量!$AK$4:$AK$1001,$AS836,AF所要量!P$4:P$1001)</f>
        <v>0</v>
      </c>
      <c r="AA836" s="132">
        <f>SUMIF(AF所要量!$AK$4:$AK$1001,$AS836,AF所要量!Q$4:Q$1001)</f>
        <v>0</v>
      </c>
      <c r="AB836" s="132">
        <f>SUMIF(AF所要量!$AK$4:$AK$1001,$AS836,AF所要量!R$4:R$1001)</f>
        <v>0</v>
      </c>
      <c r="AC836" s="132">
        <f>SUMIF(AF所要量!$AK$4:$AK$1001,$AS836,AF所要量!S$4:S$1001)</f>
        <v>0</v>
      </c>
      <c r="AD836" s="132">
        <f>SUMIF(AF所要量!$AK$4:$AK$1001,$AS836,AF所要量!T$4:T$1001)</f>
        <v>0</v>
      </c>
      <c r="AE836" s="132">
        <f>SUMIF(AF所要量!$AK$4:$AK$1001,$AS836,AF所要量!U$4:U$1001)</f>
        <v>0</v>
      </c>
      <c r="AF836" s="132">
        <f>SUMIF(AF所要量!$AK$4:$AK$1001,$AS836,AF所要量!V$4:V$1001)</f>
        <v>0</v>
      </c>
      <c r="AG836" s="132">
        <f>SUMIF(AF所要量!$AK$4:$AK$1001,$AS836,AF所要量!W$4:W$1001)</f>
        <v>0</v>
      </c>
      <c r="AH836" s="132">
        <f>SUMIF(AF所要量!$AK$4:$AK$1001,$AS836,AF所要量!X$4:X$1001)</f>
        <v>0</v>
      </c>
      <c r="AI836" s="132">
        <f>SUMIF(AF所要量!$AK$4:$AK$1001,$AS836,AF所要量!Y$4:Y$1001)</f>
        <v>0</v>
      </c>
      <c r="AJ836" s="132">
        <f>SUMIF(AF所要量!$AK$4:$AK$1001,$AS836,AF所要量!Z$4:Z$1001)</f>
        <v>0</v>
      </c>
      <c r="AK836" s="132">
        <f>SUMIF(AF所要量!$AK$4:$AK$1001,$AS836,AF所要量!AA$4:AA$1001)</f>
        <v>0</v>
      </c>
      <c r="AL836" s="132">
        <f>SUMIF(AF所要量!$AK$4:$AK$1001,$AS836,AF所要量!AB$4:AB$1001)</f>
        <v>0</v>
      </c>
      <c r="AM836" s="133">
        <f>SUMIF(AF所要量!$AK$4:$AK$1001,$AS836,AF所要量!AC$4:AC$1001)</f>
        <v>0</v>
      </c>
      <c r="AS836" s="2" t="str">
        <f>$A836&amp;"_"&amp;$B836</f>
        <v>_　</v>
      </c>
      <c r="AT836" s="96"/>
      <c r="AU836" s="63"/>
      <c r="AW836" s="142"/>
      <c r="AX836" s="143"/>
      <c r="AY836" s="143"/>
      <c r="AZ836" s="143"/>
      <c r="BA836" s="143"/>
      <c r="BB836" s="143"/>
      <c r="BC836" s="143"/>
      <c r="BD836" s="143"/>
      <c r="BE836" s="143"/>
      <c r="BF836" s="143"/>
      <c r="BG836" s="143"/>
      <c r="BH836" s="143"/>
      <c r="BI836" s="143"/>
      <c r="BJ836" s="143"/>
      <c r="BK836" s="143"/>
      <c r="BL836" s="143"/>
      <c r="BM836" s="143"/>
      <c r="BN836" s="143"/>
      <c r="BO836" s="143"/>
      <c r="BP836" s="143"/>
      <c r="BQ836" s="143"/>
      <c r="BR836" s="143"/>
      <c r="BS836" s="143"/>
      <c r="BT836" s="143"/>
      <c r="BU836" s="143"/>
      <c r="BV836" s="143"/>
      <c r="BW836" s="143"/>
      <c r="BX836" s="143"/>
      <c r="BY836" s="143"/>
      <c r="BZ836" s="144"/>
      <c r="CB836" s="425">
        <f t="shared" ref="CB836:CB837" si="1842">CG836</f>
        <v>0</v>
      </c>
      <c r="CC836" s="271">
        <f t="shared" ref="CC836:CC837" si="1843">CH836</f>
        <v>0</v>
      </c>
      <c r="CD836" s="271">
        <f t="shared" ref="CD836:CD837" si="1844">CI836</f>
        <v>0</v>
      </c>
      <c r="CE836" s="272">
        <f t="shared" ref="CE836:CE837" si="1845">CJ836</f>
        <v>0</v>
      </c>
      <c r="CG836" s="418">
        <v>0</v>
      </c>
      <c r="CH836" s="416">
        <v>0</v>
      </c>
      <c r="CI836" s="416">
        <v>0</v>
      </c>
      <c r="CJ836" s="419">
        <v>0</v>
      </c>
    </row>
    <row r="837" spans="1:88" x14ac:dyDescent="0.35">
      <c r="A837" s="119"/>
      <c r="B837" s="6"/>
      <c r="C837" s="120"/>
      <c r="D837" s="134"/>
      <c r="E837" s="135"/>
      <c r="F837" s="135"/>
      <c r="G837" s="136" t="str">
        <f>IF(B836="CKD","","SP")</f>
        <v>SP</v>
      </c>
      <c r="H837" s="137"/>
      <c r="I837" s="138">
        <f>SUM(K837:N837)</f>
        <v>0</v>
      </c>
      <c r="J837" s="138">
        <f>SUM(O837:AM837)</f>
        <v>0</v>
      </c>
      <c r="K837" s="440">
        <f t="shared" ref="K837" si="1846">CB837</f>
        <v>0</v>
      </c>
      <c r="L837" s="440">
        <f t="shared" si="1839"/>
        <v>0</v>
      </c>
      <c r="M837" s="440">
        <f t="shared" si="1840"/>
        <v>0</v>
      </c>
      <c r="N837" s="440">
        <f t="shared" si="1841"/>
        <v>0</v>
      </c>
      <c r="O837" s="138">
        <f>SUMIF(SP所要量!$AU$4:$AU$1001,$AS837,SP所要量!O$4:O$1001)</f>
        <v>0</v>
      </c>
      <c r="P837" s="138">
        <f>SUMIF(SP所要量!$AU$4:$AU$1001,$AS837,SP所要量!P$4:P$1001)</f>
        <v>0</v>
      </c>
      <c r="Q837" s="138">
        <f>SUMIF(SP所要量!$AU$4:$AU$1001,$AS837,SP所要量!Q$4:Q$1001)</f>
        <v>0</v>
      </c>
      <c r="R837" s="138">
        <f>SUMIF(SP所要量!$AU$4:$AU$1001,$AS837,SP所要量!R$4:R$1001)</f>
        <v>0</v>
      </c>
      <c r="S837" s="138">
        <f>SUMIF(SP所要量!$AU$4:$AU$1001,$AS837,SP所要量!S$4:S$1001)</f>
        <v>0</v>
      </c>
      <c r="T837" s="138">
        <f>SUMIF(SP所要量!$AU$4:$AU$1001,$AS837,SP所要量!T$4:T$1001)</f>
        <v>0</v>
      </c>
      <c r="U837" s="138">
        <f>SUMIF(SP所要量!$AU$4:$AU$1001,$AS837,SP所要量!U$4:U$1001)</f>
        <v>0</v>
      </c>
      <c r="V837" s="138">
        <f>SUMIF(SP所要量!$AU$4:$AU$1001,$AS837,SP所要量!V$4:V$1001)</f>
        <v>0</v>
      </c>
      <c r="W837" s="138">
        <f>SUMIF(SP所要量!$AU$4:$AU$1001,$AS837,SP所要量!W$4:W$1001)</f>
        <v>0</v>
      </c>
      <c r="X837" s="138">
        <f>SUMIF(SP所要量!$AU$4:$AU$1001,$AS837,SP所要量!X$4:X$1001)</f>
        <v>0</v>
      </c>
      <c r="Y837" s="138">
        <f>SUMIF(SP所要量!$AU$4:$AU$1001,$AS837,SP所要量!Y$4:Y$1001)</f>
        <v>0</v>
      </c>
      <c r="Z837" s="138">
        <f>SUMIF(SP所要量!$AU$4:$AU$1001,$AS837,SP所要量!Z$4:Z$1001)</f>
        <v>0</v>
      </c>
      <c r="AA837" s="138">
        <f>SUMIF(SP所要量!$AU$4:$AU$1001,$AS837,SP所要量!AA$4:AA$1001)</f>
        <v>0</v>
      </c>
      <c r="AB837" s="138">
        <f>SUMIF(SP所要量!$AU$4:$AU$1001,$AS837,SP所要量!AB$4:AB$1001)</f>
        <v>0</v>
      </c>
      <c r="AC837" s="138">
        <f>SUMIF(SP所要量!$AU$4:$AU$1001,$AS837,SP所要量!AC$4:AC$1001)</f>
        <v>0</v>
      </c>
      <c r="AD837" s="138">
        <f>SUMIF(SP所要量!$AU$4:$AU$1001,$AS837,SP所要量!AD$4:AD$1001)</f>
        <v>0</v>
      </c>
      <c r="AE837" s="138">
        <f>SUMIF(SP所要量!$AU$4:$AU$1001,$AS837,SP所要量!AE$4:AE$1001)</f>
        <v>0</v>
      </c>
      <c r="AF837" s="138">
        <f>SUMIF(SP所要量!$AU$4:$AU$1001,$AS837,SP所要量!AF$4:AF$1001)</f>
        <v>0</v>
      </c>
      <c r="AG837" s="138">
        <f>SUMIF(SP所要量!$AU$4:$AU$1001,$AS837,SP所要量!AG$4:AG$1001)</f>
        <v>0</v>
      </c>
      <c r="AH837" s="138">
        <f>SUMIF(SP所要量!$AU$4:$AU$1001,$AS837,SP所要量!AH$4:AH$1001)</f>
        <v>0</v>
      </c>
      <c r="AI837" s="138">
        <f>SUMIF(SP所要量!$AU$4:$AU$1001,$AS837,SP所要量!AI$4:AI$1001)</f>
        <v>0</v>
      </c>
      <c r="AJ837" s="138">
        <f>SUMIF(SP所要量!$AU$4:$AU$1001,$AS837,SP所要量!AJ$4:AJ$1001)</f>
        <v>0</v>
      </c>
      <c r="AK837" s="138">
        <f>SUMIF(SP所要量!$AU$4:$AU$1001,$AS837,SP所要量!AK$4:AK$1001)</f>
        <v>0</v>
      </c>
      <c r="AL837" s="138">
        <f>SUMIF(SP所要量!$AU$4:$AU$1001,$AS837,SP所要量!AL$4:AL$1001)</f>
        <v>0</v>
      </c>
      <c r="AM837" s="139">
        <f>SUMIF(SP所要量!$AU$4:$AU$1001,$AS837,SP所要量!AM$4:AM$1001)</f>
        <v>0</v>
      </c>
      <c r="AS837" s="2" t="str">
        <f>IF($B836="CKD",0,$A836&amp;"_"&amp;"SP")</f>
        <v>_SP</v>
      </c>
      <c r="AT837" s="38"/>
      <c r="AU837" s="62"/>
      <c r="AW837" s="145"/>
      <c r="AX837" s="38"/>
      <c r="AY837" s="38"/>
      <c r="AZ837" s="38"/>
      <c r="BA837" s="38"/>
      <c r="BB837" s="38"/>
      <c r="BC837" s="38"/>
      <c r="BD837" s="38"/>
      <c r="BE837" s="38"/>
      <c r="BF837" s="38"/>
      <c r="BG837" s="38"/>
      <c r="BH837" s="38"/>
      <c r="BI837" s="38"/>
      <c r="BJ837" s="38"/>
      <c r="BK837" s="38"/>
      <c r="BL837" s="38"/>
      <c r="BM837" s="38"/>
      <c r="BN837" s="38"/>
      <c r="BO837" s="38"/>
      <c r="BP837" s="38"/>
      <c r="BQ837" s="38"/>
      <c r="BR837" s="38"/>
      <c r="BS837" s="38"/>
      <c r="BT837" s="38"/>
      <c r="BU837" s="38"/>
      <c r="BV837" s="38"/>
      <c r="BW837" s="38"/>
      <c r="BX837" s="38"/>
      <c r="BY837" s="38"/>
      <c r="BZ837" s="146"/>
      <c r="CB837" s="426">
        <f t="shared" si="1842"/>
        <v>0</v>
      </c>
      <c r="CC837" s="273">
        <f t="shared" si="1843"/>
        <v>0</v>
      </c>
      <c r="CD837" s="273">
        <f t="shared" si="1844"/>
        <v>0</v>
      </c>
      <c r="CE837" s="274">
        <f t="shared" si="1845"/>
        <v>0</v>
      </c>
      <c r="CG837" s="420">
        <v>0</v>
      </c>
      <c r="CH837" s="417">
        <v>0</v>
      </c>
      <c r="CI837" s="417">
        <v>0</v>
      </c>
      <c r="CJ837" s="421">
        <v>0</v>
      </c>
    </row>
    <row r="838" spans="1:88" x14ac:dyDescent="0.35">
      <c r="A838" s="119"/>
      <c r="B838" s="6"/>
      <c r="C838" s="120"/>
      <c r="D838" s="121"/>
      <c r="E838" s="115"/>
      <c r="F838" s="115"/>
      <c r="G838" s="116" t="s">
        <v>2131</v>
      </c>
      <c r="H838" s="117"/>
      <c r="I838" s="113">
        <f>SUM(K838:N838)</f>
        <v>0</v>
      </c>
      <c r="J838" s="126">
        <f>SUM(O838:AM838)</f>
        <v>0</v>
      </c>
      <c r="K838" s="113">
        <f>SUM(K836:K837)</f>
        <v>0</v>
      </c>
      <c r="L838" s="113">
        <f t="shared" ref="L838:AM838" si="1847">SUM(L836:L837)</f>
        <v>0</v>
      </c>
      <c r="M838" s="113">
        <f t="shared" si="1847"/>
        <v>0</v>
      </c>
      <c r="N838" s="113">
        <f t="shared" si="1847"/>
        <v>0</v>
      </c>
      <c r="O838" s="122">
        <f t="shared" si="1847"/>
        <v>0</v>
      </c>
      <c r="P838" s="113">
        <f t="shared" si="1847"/>
        <v>0</v>
      </c>
      <c r="Q838" s="113">
        <f t="shared" si="1847"/>
        <v>0</v>
      </c>
      <c r="R838" s="113">
        <f t="shared" si="1847"/>
        <v>0</v>
      </c>
      <c r="S838" s="113">
        <f t="shared" si="1847"/>
        <v>0</v>
      </c>
      <c r="T838" s="113">
        <f t="shared" si="1847"/>
        <v>0</v>
      </c>
      <c r="U838" s="113">
        <f t="shared" si="1847"/>
        <v>0</v>
      </c>
      <c r="V838" s="113">
        <f t="shared" si="1847"/>
        <v>0</v>
      </c>
      <c r="W838" s="113">
        <f t="shared" si="1847"/>
        <v>0</v>
      </c>
      <c r="X838" s="113">
        <f t="shared" si="1847"/>
        <v>0</v>
      </c>
      <c r="Y838" s="113">
        <f t="shared" si="1847"/>
        <v>0</v>
      </c>
      <c r="Z838" s="113">
        <f t="shared" si="1847"/>
        <v>0</v>
      </c>
      <c r="AA838" s="113">
        <f t="shared" si="1847"/>
        <v>0</v>
      </c>
      <c r="AB838" s="113">
        <f t="shared" si="1847"/>
        <v>0</v>
      </c>
      <c r="AC838" s="113">
        <f t="shared" si="1847"/>
        <v>0</v>
      </c>
      <c r="AD838" s="113">
        <f t="shared" si="1847"/>
        <v>0</v>
      </c>
      <c r="AE838" s="113">
        <f t="shared" si="1847"/>
        <v>0</v>
      </c>
      <c r="AF838" s="113">
        <f t="shared" si="1847"/>
        <v>0</v>
      </c>
      <c r="AG838" s="113">
        <f t="shared" si="1847"/>
        <v>0</v>
      </c>
      <c r="AH838" s="113">
        <f t="shared" si="1847"/>
        <v>0</v>
      </c>
      <c r="AI838" s="113">
        <f t="shared" si="1847"/>
        <v>0</v>
      </c>
      <c r="AJ838" s="113">
        <f t="shared" si="1847"/>
        <v>0</v>
      </c>
      <c r="AK838" s="113">
        <f t="shared" si="1847"/>
        <v>0</v>
      </c>
      <c r="AL838" s="113">
        <f t="shared" si="1847"/>
        <v>0</v>
      </c>
      <c r="AM838" s="118">
        <f t="shared" si="1847"/>
        <v>0</v>
      </c>
      <c r="AS838" s="61"/>
      <c r="AT838" s="38"/>
      <c r="AU838" s="62"/>
      <c r="AW838" s="145"/>
      <c r="AX838" s="38"/>
      <c r="AY838" s="38"/>
      <c r="AZ838" s="38"/>
      <c r="BA838" s="38"/>
      <c r="BB838" s="38"/>
      <c r="BC838" s="38"/>
      <c r="BD838" s="38"/>
      <c r="BE838" s="38"/>
      <c r="BF838" s="38"/>
      <c r="BG838" s="38"/>
      <c r="BH838" s="38"/>
      <c r="BI838" s="38"/>
      <c r="BJ838" s="38"/>
      <c r="BK838" s="38"/>
      <c r="BL838" s="38"/>
      <c r="BM838" s="38"/>
      <c r="BN838" s="38"/>
      <c r="BO838" s="38"/>
      <c r="BP838" s="38"/>
      <c r="BQ838" s="38"/>
      <c r="BR838" s="38"/>
      <c r="BS838" s="38"/>
      <c r="BT838" s="38"/>
      <c r="BU838" s="38"/>
      <c r="BV838" s="38"/>
      <c r="BW838" s="38"/>
      <c r="BX838" s="38"/>
      <c r="BY838" s="38"/>
      <c r="BZ838" s="146"/>
      <c r="CB838" s="145"/>
      <c r="CC838" s="38"/>
      <c r="CD838" s="38"/>
      <c r="CE838" s="146"/>
      <c r="CG838" s="433">
        <v>0</v>
      </c>
      <c r="CH838" s="434">
        <v>0</v>
      </c>
      <c r="CI838" s="434">
        <v>0</v>
      </c>
      <c r="CJ838" s="435">
        <v>0</v>
      </c>
    </row>
    <row r="839" spans="1:88" x14ac:dyDescent="0.35">
      <c r="A839" s="48" t="s">
        <v>2088</v>
      </c>
      <c r="B839" s="6"/>
      <c r="C839" s="6"/>
      <c r="D839" s="22" t="s">
        <v>2058</v>
      </c>
      <c r="E839" s="304" t="s">
        <v>20</v>
      </c>
      <c r="F839" s="42"/>
      <c r="G839" s="25"/>
      <c r="H839" s="21"/>
      <c r="I839" s="26"/>
      <c r="J839" s="24">
        <f t="shared" ref="J839:J841" ca="1" si="1848">SUM(K839:AM839)</f>
        <v>0</v>
      </c>
      <c r="K839" s="24">
        <f ca="1">IF(AND($H839="優先L",$I839&gt;0),OFFSET(K838,0,$I839),0)</f>
        <v>0</v>
      </c>
      <c r="L839" s="24">
        <f t="shared" ref="L839:AM839" ca="1" si="1849">IF(AND($H839="優先L",$I839&gt;0),OFFSET(L838,0,$I839),0)</f>
        <v>0</v>
      </c>
      <c r="M839" s="24">
        <f t="shared" ca="1" si="1849"/>
        <v>0</v>
      </c>
      <c r="N839" s="24">
        <f t="shared" ca="1" si="1849"/>
        <v>0</v>
      </c>
      <c r="O839" s="24">
        <f t="shared" ca="1" si="1849"/>
        <v>0</v>
      </c>
      <c r="P839" s="24">
        <f t="shared" ca="1" si="1849"/>
        <v>0</v>
      </c>
      <c r="Q839" s="24">
        <f t="shared" ca="1" si="1849"/>
        <v>0</v>
      </c>
      <c r="R839" s="24">
        <f t="shared" ca="1" si="1849"/>
        <v>0</v>
      </c>
      <c r="S839" s="24">
        <f t="shared" ca="1" si="1849"/>
        <v>0</v>
      </c>
      <c r="T839" s="24">
        <f t="shared" ca="1" si="1849"/>
        <v>0</v>
      </c>
      <c r="U839" s="24">
        <f t="shared" ca="1" si="1849"/>
        <v>0</v>
      </c>
      <c r="V839" s="24">
        <f t="shared" ca="1" si="1849"/>
        <v>0</v>
      </c>
      <c r="W839" s="24">
        <f t="shared" ca="1" si="1849"/>
        <v>0</v>
      </c>
      <c r="X839" s="24">
        <f t="shared" ca="1" si="1849"/>
        <v>0</v>
      </c>
      <c r="Y839" s="24">
        <f t="shared" ca="1" si="1849"/>
        <v>0</v>
      </c>
      <c r="Z839" s="24">
        <f t="shared" ca="1" si="1849"/>
        <v>0</v>
      </c>
      <c r="AA839" s="24">
        <f t="shared" ca="1" si="1849"/>
        <v>0</v>
      </c>
      <c r="AB839" s="24">
        <f t="shared" ca="1" si="1849"/>
        <v>0</v>
      </c>
      <c r="AC839" s="24">
        <f t="shared" ca="1" si="1849"/>
        <v>0</v>
      </c>
      <c r="AD839" s="24">
        <f t="shared" ca="1" si="1849"/>
        <v>0</v>
      </c>
      <c r="AE839" s="24">
        <f t="shared" ca="1" si="1849"/>
        <v>0</v>
      </c>
      <c r="AF839" s="24">
        <f t="shared" ca="1" si="1849"/>
        <v>0</v>
      </c>
      <c r="AG839" s="24">
        <f t="shared" ca="1" si="1849"/>
        <v>0</v>
      </c>
      <c r="AH839" s="24">
        <f t="shared" ca="1" si="1849"/>
        <v>0</v>
      </c>
      <c r="AI839" s="24">
        <f t="shared" ca="1" si="1849"/>
        <v>0</v>
      </c>
      <c r="AJ839" s="24">
        <f t="shared" ca="1" si="1849"/>
        <v>0</v>
      </c>
      <c r="AK839" s="24">
        <f t="shared" ca="1" si="1849"/>
        <v>0</v>
      </c>
      <c r="AL839" s="24">
        <f t="shared" ca="1" si="1849"/>
        <v>0</v>
      </c>
      <c r="AM839" s="49">
        <f t="shared" ca="1" si="1849"/>
        <v>0</v>
      </c>
      <c r="AS839" s="61"/>
      <c r="AT839" s="5" t="str">
        <f t="shared" ref="AT839" si="1850">IF(G839&gt;0,E839,"")</f>
        <v/>
      </c>
      <c r="AU839" s="62"/>
      <c r="AW839" s="145"/>
      <c r="AX839" s="38"/>
      <c r="AY839" s="38"/>
      <c r="AZ839" s="38"/>
      <c r="BA839" s="38"/>
      <c r="BB839" s="38"/>
      <c r="BC839" s="38"/>
      <c r="BD839" s="38"/>
      <c r="BE839" s="38"/>
      <c r="BF839" s="38"/>
      <c r="BG839" s="38"/>
      <c r="BH839" s="38"/>
      <c r="BI839" s="38"/>
      <c r="BJ839" s="38"/>
      <c r="BK839" s="38"/>
      <c r="BL839" s="38"/>
      <c r="BM839" s="38"/>
      <c r="BN839" s="38"/>
      <c r="BO839" s="38"/>
      <c r="BP839" s="38"/>
      <c r="BQ839" s="38"/>
      <c r="BR839" s="38"/>
      <c r="BS839" s="38"/>
      <c r="BT839" s="38"/>
      <c r="BU839" s="38"/>
      <c r="BV839" s="38"/>
      <c r="BW839" s="38"/>
      <c r="BX839" s="38"/>
      <c r="BY839" s="38"/>
      <c r="BZ839" s="146"/>
      <c r="CB839" s="145"/>
      <c r="CC839" s="38"/>
      <c r="CD839" s="38"/>
      <c r="CE839" s="146"/>
      <c r="CG839" s="433">
        <v>0</v>
      </c>
      <c r="CH839" s="434">
        <v>0</v>
      </c>
      <c r="CI839" s="434">
        <v>0</v>
      </c>
      <c r="CJ839" s="435">
        <v>0</v>
      </c>
    </row>
    <row r="840" spans="1:88" x14ac:dyDescent="0.35">
      <c r="A840" s="50" t="str">
        <f>MID(A836,1,5)</f>
        <v/>
      </c>
      <c r="B840" s="6"/>
      <c r="C840" s="6"/>
      <c r="D840" s="6"/>
      <c r="E840" s="304" t="s">
        <v>78</v>
      </c>
      <c r="F840" s="42"/>
      <c r="G840" s="25"/>
      <c r="H840" s="21"/>
      <c r="I840" s="26"/>
      <c r="J840" s="24">
        <f t="shared" ca="1" si="1848"/>
        <v>0</v>
      </c>
      <c r="K840" s="24">
        <f ca="1">IF(AND($H840="優先L",$I840&gt;0),OFFSET(K838,0,$I840),0)</f>
        <v>0</v>
      </c>
      <c r="L840" s="24">
        <f t="shared" ref="L840:AM840" ca="1" si="1851">IF(AND($H840="優先L",$I840&gt;0),OFFSET(L838,0,$I840),0)</f>
        <v>0</v>
      </c>
      <c r="M840" s="24">
        <f t="shared" ca="1" si="1851"/>
        <v>0</v>
      </c>
      <c r="N840" s="24">
        <f t="shared" ca="1" si="1851"/>
        <v>0</v>
      </c>
      <c r="O840" s="24">
        <f t="shared" ca="1" si="1851"/>
        <v>0</v>
      </c>
      <c r="P840" s="24">
        <f t="shared" ca="1" si="1851"/>
        <v>0</v>
      </c>
      <c r="Q840" s="24">
        <f t="shared" ca="1" si="1851"/>
        <v>0</v>
      </c>
      <c r="R840" s="24">
        <f t="shared" ca="1" si="1851"/>
        <v>0</v>
      </c>
      <c r="S840" s="24">
        <f t="shared" ca="1" si="1851"/>
        <v>0</v>
      </c>
      <c r="T840" s="24">
        <f t="shared" ca="1" si="1851"/>
        <v>0</v>
      </c>
      <c r="U840" s="24">
        <f t="shared" ca="1" si="1851"/>
        <v>0</v>
      </c>
      <c r="V840" s="24">
        <f t="shared" ca="1" si="1851"/>
        <v>0</v>
      </c>
      <c r="W840" s="24">
        <f t="shared" ca="1" si="1851"/>
        <v>0</v>
      </c>
      <c r="X840" s="24">
        <f t="shared" ca="1" si="1851"/>
        <v>0</v>
      </c>
      <c r="Y840" s="24">
        <f t="shared" ca="1" si="1851"/>
        <v>0</v>
      </c>
      <c r="Z840" s="24">
        <f t="shared" ca="1" si="1851"/>
        <v>0</v>
      </c>
      <c r="AA840" s="24">
        <f t="shared" ca="1" si="1851"/>
        <v>0</v>
      </c>
      <c r="AB840" s="24">
        <f t="shared" ca="1" si="1851"/>
        <v>0</v>
      </c>
      <c r="AC840" s="24">
        <f t="shared" ca="1" si="1851"/>
        <v>0</v>
      </c>
      <c r="AD840" s="24">
        <f t="shared" ca="1" si="1851"/>
        <v>0</v>
      </c>
      <c r="AE840" s="24">
        <f t="shared" ca="1" si="1851"/>
        <v>0</v>
      </c>
      <c r="AF840" s="24">
        <f t="shared" ca="1" si="1851"/>
        <v>0</v>
      </c>
      <c r="AG840" s="24">
        <f t="shared" ca="1" si="1851"/>
        <v>0</v>
      </c>
      <c r="AH840" s="24">
        <f t="shared" ca="1" si="1851"/>
        <v>0</v>
      </c>
      <c r="AI840" s="24">
        <f t="shared" ca="1" si="1851"/>
        <v>0</v>
      </c>
      <c r="AJ840" s="24">
        <f t="shared" ca="1" si="1851"/>
        <v>0</v>
      </c>
      <c r="AK840" s="24">
        <f t="shared" ca="1" si="1851"/>
        <v>0</v>
      </c>
      <c r="AL840" s="24">
        <f t="shared" ca="1" si="1851"/>
        <v>0</v>
      </c>
      <c r="AM840" s="49">
        <f t="shared" ca="1" si="1851"/>
        <v>0</v>
      </c>
      <c r="AS840" s="61"/>
      <c r="AT840" s="6" t="str">
        <f t="shared" si="1751"/>
        <v/>
      </c>
      <c r="AU840" s="62"/>
      <c r="AW840" s="145"/>
      <c r="AX840" s="38"/>
      <c r="AY840" s="38"/>
      <c r="AZ840" s="38"/>
      <c r="BA840" s="38"/>
      <c r="BB840" s="38"/>
      <c r="BC840" s="38"/>
      <c r="BD840" s="38"/>
      <c r="BE840" s="38"/>
      <c r="BF840" s="38"/>
      <c r="BG840" s="38"/>
      <c r="BH840" s="38"/>
      <c r="BI840" s="38"/>
      <c r="BJ840" s="38"/>
      <c r="BK840" s="38"/>
      <c r="BL840" s="38"/>
      <c r="BM840" s="38"/>
      <c r="BN840" s="38"/>
      <c r="BO840" s="38"/>
      <c r="BP840" s="38"/>
      <c r="BQ840" s="38"/>
      <c r="BR840" s="38"/>
      <c r="BS840" s="38"/>
      <c r="BT840" s="38"/>
      <c r="BU840" s="38"/>
      <c r="BV840" s="38"/>
      <c r="BW840" s="38"/>
      <c r="BX840" s="38"/>
      <c r="BY840" s="38"/>
      <c r="BZ840" s="146"/>
      <c r="CB840" s="145"/>
      <c r="CC840" s="38"/>
      <c r="CD840" s="38"/>
      <c r="CE840" s="146"/>
      <c r="CG840" s="433">
        <v>0</v>
      </c>
      <c r="CH840" s="434">
        <v>0</v>
      </c>
      <c r="CI840" s="434">
        <v>0</v>
      </c>
      <c r="CJ840" s="435">
        <v>0</v>
      </c>
    </row>
    <row r="841" spans="1:88" x14ac:dyDescent="0.35">
      <c r="A841" s="50" t="str">
        <f>MID(A836,6,3)&amp;"-"&amp;MID(A836,10,4)</f>
        <v>-</v>
      </c>
      <c r="B841" s="6"/>
      <c r="C841" s="6"/>
      <c r="D841" s="7"/>
      <c r="E841" s="304" t="s">
        <v>79</v>
      </c>
      <c r="F841" s="42"/>
      <c r="G841" s="25"/>
      <c r="H841" s="21"/>
      <c r="I841" s="26"/>
      <c r="J841" s="24">
        <f t="shared" ca="1" si="1848"/>
        <v>0</v>
      </c>
      <c r="K841" s="24">
        <f ca="1">IF(AND($H841="優先L",$I841&gt;0),OFFSET(K838,0,$I841),0)</f>
        <v>0</v>
      </c>
      <c r="L841" s="24">
        <f t="shared" ref="L841:AM841" ca="1" si="1852">IF(AND($H841="優先L",$I841&gt;0),OFFSET(L838,0,$I841),0)</f>
        <v>0</v>
      </c>
      <c r="M841" s="24">
        <f t="shared" ca="1" si="1852"/>
        <v>0</v>
      </c>
      <c r="N841" s="24">
        <f t="shared" ca="1" si="1852"/>
        <v>0</v>
      </c>
      <c r="O841" s="24">
        <f t="shared" ca="1" si="1852"/>
        <v>0</v>
      </c>
      <c r="P841" s="24">
        <f t="shared" ca="1" si="1852"/>
        <v>0</v>
      </c>
      <c r="Q841" s="24">
        <f t="shared" ca="1" si="1852"/>
        <v>0</v>
      </c>
      <c r="R841" s="24">
        <f t="shared" ca="1" si="1852"/>
        <v>0</v>
      </c>
      <c r="S841" s="24">
        <f t="shared" ca="1" si="1852"/>
        <v>0</v>
      </c>
      <c r="T841" s="24">
        <f t="shared" ca="1" si="1852"/>
        <v>0</v>
      </c>
      <c r="U841" s="24">
        <f t="shared" ca="1" si="1852"/>
        <v>0</v>
      </c>
      <c r="V841" s="24">
        <f t="shared" ca="1" si="1852"/>
        <v>0</v>
      </c>
      <c r="W841" s="24">
        <f t="shared" ca="1" si="1852"/>
        <v>0</v>
      </c>
      <c r="X841" s="24">
        <f t="shared" ca="1" si="1852"/>
        <v>0</v>
      </c>
      <c r="Y841" s="24">
        <f t="shared" ca="1" si="1852"/>
        <v>0</v>
      </c>
      <c r="Z841" s="24">
        <f t="shared" ca="1" si="1852"/>
        <v>0</v>
      </c>
      <c r="AA841" s="24">
        <f t="shared" ca="1" si="1852"/>
        <v>0</v>
      </c>
      <c r="AB841" s="24">
        <f t="shared" ca="1" si="1852"/>
        <v>0</v>
      </c>
      <c r="AC841" s="24">
        <f t="shared" ca="1" si="1852"/>
        <v>0</v>
      </c>
      <c r="AD841" s="24">
        <f t="shared" ca="1" si="1852"/>
        <v>0</v>
      </c>
      <c r="AE841" s="24">
        <f t="shared" ca="1" si="1852"/>
        <v>0</v>
      </c>
      <c r="AF841" s="24">
        <f t="shared" ca="1" si="1852"/>
        <v>0</v>
      </c>
      <c r="AG841" s="24">
        <f t="shared" ca="1" si="1852"/>
        <v>0</v>
      </c>
      <c r="AH841" s="24">
        <f t="shared" ca="1" si="1852"/>
        <v>0</v>
      </c>
      <c r="AI841" s="24">
        <f t="shared" ca="1" si="1852"/>
        <v>0</v>
      </c>
      <c r="AJ841" s="24">
        <f t="shared" ca="1" si="1852"/>
        <v>0</v>
      </c>
      <c r="AK841" s="24">
        <f t="shared" ca="1" si="1852"/>
        <v>0</v>
      </c>
      <c r="AL841" s="24">
        <f t="shared" ca="1" si="1852"/>
        <v>0</v>
      </c>
      <c r="AM841" s="49">
        <f t="shared" ca="1" si="1852"/>
        <v>0</v>
      </c>
      <c r="AS841" s="61"/>
      <c r="AT841" s="7" t="str">
        <f t="shared" si="1751"/>
        <v/>
      </c>
      <c r="AU841" s="62"/>
      <c r="AW841" s="145"/>
      <c r="AX841" s="38"/>
      <c r="AY841" s="38"/>
      <c r="AZ841" s="38"/>
      <c r="BA841" s="38"/>
      <c r="BB841" s="38"/>
      <c r="BC841" s="38"/>
      <c r="BD841" s="38"/>
      <c r="BE841" s="38"/>
      <c r="BF841" s="38"/>
      <c r="BG841" s="38"/>
      <c r="BH841" s="38"/>
      <c r="BI841" s="38"/>
      <c r="BJ841" s="38"/>
      <c r="BK841" s="38"/>
      <c r="BL841" s="38"/>
      <c r="BM841" s="38"/>
      <c r="BN841" s="38"/>
      <c r="BO841" s="38"/>
      <c r="BP841" s="38"/>
      <c r="BQ841" s="38"/>
      <c r="BR841" s="38"/>
      <c r="BS841" s="38"/>
      <c r="BT841" s="38"/>
      <c r="BU841" s="38"/>
      <c r="BV841" s="38"/>
      <c r="BW841" s="38"/>
      <c r="BX841" s="38"/>
      <c r="BY841" s="38"/>
      <c r="BZ841" s="146"/>
      <c r="CB841" s="145"/>
      <c r="CC841" s="38"/>
      <c r="CD841" s="38"/>
      <c r="CE841" s="146"/>
      <c r="CG841" s="433">
        <v>0</v>
      </c>
      <c r="CH841" s="434">
        <v>0</v>
      </c>
      <c r="CI841" s="434">
        <v>0</v>
      </c>
      <c r="CJ841" s="435">
        <v>0</v>
      </c>
    </row>
    <row r="842" spans="1:88" x14ac:dyDescent="0.35">
      <c r="A842" s="48"/>
      <c r="B842" s="6"/>
      <c r="C842" s="6"/>
      <c r="D842" s="22" t="s">
        <v>2132</v>
      </c>
      <c r="E842" s="2" t="str">
        <f>E839</f>
        <v>MC</v>
      </c>
      <c r="F842" s="5"/>
      <c r="G842" s="5"/>
      <c r="H842" s="27"/>
      <c r="I842" s="5"/>
      <c r="J842" s="550">
        <f>SUM(K842:AM844)</f>
        <v>0</v>
      </c>
      <c r="K842" s="29"/>
      <c r="L842" s="29"/>
      <c r="M842" s="29"/>
      <c r="N842" s="29"/>
      <c r="O842" s="29"/>
      <c r="P842" s="29"/>
      <c r="Q842" s="29"/>
      <c r="R842" s="29"/>
      <c r="S842" s="29"/>
      <c r="T842" s="29"/>
      <c r="U842" s="29"/>
      <c r="V842" s="29"/>
      <c r="W842" s="29"/>
      <c r="X842" s="29"/>
      <c r="Y842" s="29"/>
      <c r="Z842" s="29"/>
      <c r="AA842" s="29"/>
      <c r="AB842" s="29"/>
      <c r="AC842" s="29"/>
      <c r="AD842" s="29"/>
      <c r="AE842" s="29"/>
      <c r="AF842" s="29"/>
      <c r="AG842" s="29"/>
      <c r="AH842" s="29"/>
      <c r="AI842" s="29"/>
      <c r="AJ842" s="29"/>
      <c r="AK842" s="29"/>
      <c r="AL842" s="29"/>
      <c r="AM842" s="51"/>
      <c r="AS842" s="61"/>
      <c r="AT842" s="38"/>
      <c r="AU842" s="62"/>
      <c r="AW842" s="145"/>
      <c r="AX842" s="38"/>
      <c r="AY842" s="38"/>
      <c r="AZ842" s="38"/>
      <c r="BA842" s="38"/>
      <c r="BB842" s="38"/>
      <c r="BC842" s="38"/>
      <c r="BD842" s="38"/>
      <c r="BE842" s="38"/>
      <c r="BF842" s="38"/>
      <c r="BG842" s="38"/>
      <c r="BH842" s="38"/>
      <c r="BI842" s="38"/>
      <c r="BJ842" s="38"/>
      <c r="BK842" s="38"/>
      <c r="BL842" s="38"/>
      <c r="BM842" s="38"/>
      <c r="BN842" s="38"/>
      <c r="BO842" s="38"/>
      <c r="BP842" s="38"/>
      <c r="BQ842" s="38"/>
      <c r="BR842" s="38"/>
      <c r="BS842" s="38"/>
      <c r="BT842" s="38"/>
      <c r="BU842" s="38"/>
      <c r="BV842" s="38"/>
      <c r="BW842" s="38"/>
      <c r="BX842" s="38"/>
      <c r="BY842" s="38"/>
      <c r="BZ842" s="146"/>
      <c r="CB842" s="145"/>
      <c r="CC842" s="38"/>
      <c r="CD842" s="38"/>
      <c r="CE842" s="146"/>
      <c r="CG842" s="430"/>
      <c r="CH842" s="9"/>
      <c r="CI842" s="9"/>
      <c r="CJ842" s="431"/>
    </row>
    <row r="843" spans="1:88" x14ac:dyDescent="0.35">
      <c r="A843" s="48"/>
      <c r="B843" s="7"/>
      <c r="C843" s="7"/>
      <c r="D843" s="444" t="s">
        <v>2376</v>
      </c>
      <c r="E843" s="2" t="str">
        <f>E840</f>
        <v>溶接1</v>
      </c>
      <c r="F843" s="6"/>
      <c r="G843" s="6"/>
      <c r="H843" s="27"/>
      <c r="I843" s="6"/>
      <c r="J843" s="551"/>
      <c r="K843" s="30"/>
      <c r="L843" s="30"/>
      <c r="M843" s="30"/>
      <c r="N843" s="30"/>
      <c r="O843" s="30"/>
      <c r="P843" s="30"/>
      <c r="Q843" s="30"/>
      <c r="R843" s="30"/>
      <c r="S843" s="30"/>
      <c r="T843" s="30"/>
      <c r="U843" s="30"/>
      <c r="V843" s="30"/>
      <c r="W843" s="30"/>
      <c r="X843" s="30"/>
      <c r="Y843" s="30"/>
      <c r="Z843" s="30"/>
      <c r="AA843" s="30"/>
      <c r="AB843" s="30"/>
      <c r="AC843" s="30"/>
      <c r="AD843" s="30"/>
      <c r="AE843" s="30"/>
      <c r="AF843" s="30"/>
      <c r="AG843" s="30"/>
      <c r="AH843" s="30"/>
      <c r="AI843" s="30"/>
      <c r="AJ843" s="30"/>
      <c r="AK843" s="30"/>
      <c r="AL843" s="30"/>
      <c r="AM843" s="52"/>
      <c r="AS843" s="61"/>
      <c r="AT843" s="38"/>
      <c r="AU843" s="62"/>
      <c r="AW843" s="145"/>
      <c r="AX843" s="38"/>
      <c r="AY843" s="38"/>
      <c r="AZ843" s="38"/>
      <c r="BA843" s="38"/>
      <c r="BB843" s="38"/>
      <c r="BC843" s="38"/>
      <c r="BD843" s="38"/>
      <c r="BE843" s="38"/>
      <c r="BF843" s="38"/>
      <c r="BG843" s="38"/>
      <c r="BH843" s="38"/>
      <c r="BI843" s="38"/>
      <c r="BJ843" s="38"/>
      <c r="BK843" s="38"/>
      <c r="BL843" s="38"/>
      <c r="BM843" s="38"/>
      <c r="BN843" s="38"/>
      <c r="BO843" s="38"/>
      <c r="BP843" s="38"/>
      <c r="BQ843" s="38"/>
      <c r="BR843" s="38"/>
      <c r="BS843" s="38"/>
      <c r="BT843" s="38"/>
      <c r="BU843" s="38"/>
      <c r="BV843" s="38"/>
      <c r="BW843" s="38"/>
      <c r="BX843" s="38"/>
      <c r="BY843" s="38"/>
      <c r="BZ843" s="146"/>
      <c r="CB843" s="145"/>
      <c r="CC843" s="38"/>
      <c r="CD843" s="38"/>
      <c r="CE843" s="146"/>
      <c r="CG843" s="430"/>
      <c r="CH843" s="9"/>
      <c r="CI843" s="9"/>
      <c r="CJ843" s="431"/>
    </row>
    <row r="844" spans="1:88" x14ac:dyDescent="0.35">
      <c r="A844" s="399">
        <f>COUNTIF(AT839:AT841,B844)</f>
        <v>0</v>
      </c>
      <c r="B844" s="308" t="str">
        <f>設定!$F$4</f>
        <v>MC</v>
      </c>
      <c r="C844" s="308" t="str">
        <f>IF(COUNTIF('PLAN-MC'!$AO$6:$AO$117,B844&amp;"_"&amp;A836&amp;"_"&amp;B836)&gt;0,"計画コード有",IF(COUNTIF('PLAN-MC'!$AO$6:$AO$117,B844&amp;"_"&amp;A836&amp;"_"&amp;B836)&gt;1,"ﾀﾞﾌﾞﾘ有","未反映"))</f>
        <v>未反映</v>
      </c>
      <c r="D844" s="7"/>
      <c r="E844" s="2" t="str">
        <f>E841</f>
        <v>マルチ</v>
      </c>
      <c r="F844" s="7"/>
      <c r="G844" s="7"/>
      <c r="H844" s="27"/>
      <c r="I844" s="7"/>
      <c r="J844" s="552"/>
      <c r="K844" s="31"/>
      <c r="L844" s="31"/>
      <c r="M844" s="31"/>
      <c r="N844" s="31"/>
      <c r="O844" s="31"/>
      <c r="P844" s="31"/>
      <c r="Q844" s="31"/>
      <c r="R844" s="31"/>
      <c r="S844" s="31"/>
      <c r="T844" s="31"/>
      <c r="U844" s="31"/>
      <c r="V844" s="31"/>
      <c r="W844" s="31"/>
      <c r="X844" s="31"/>
      <c r="Y844" s="31"/>
      <c r="Z844" s="31"/>
      <c r="AA844" s="31"/>
      <c r="AB844" s="31"/>
      <c r="AC844" s="31"/>
      <c r="AD844" s="31"/>
      <c r="AE844" s="31"/>
      <c r="AF844" s="31"/>
      <c r="AG844" s="31"/>
      <c r="AH844" s="31"/>
      <c r="AI844" s="31"/>
      <c r="AJ844" s="31"/>
      <c r="AK844" s="31"/>
      <c r="AL844" s="31"/>
      <c r="AM844" s="53"/>
      <c r="AS844" s="61"/>
      <c r="AT844" s="38"/>
      <c r="AU844" s="62"/>
      <c r="AW844" s="145"/>
      <c r="AX844" s="38"/>
      <c r="AY844" s="38"/>
      <c r="AZ844" s="38"/>
      <c r="BA844" s="38"/>
      <c r="BB844" s="38"/>
      <c r="BC844" s="38"/>
      <c r="BD844" s="38"/>
      <c r="BE844" s="38"/>
      <c r="BF844" s="38"/>
      <c r="BG844" s="38"/>
      <c r="BH844" s="38"/>
      <c r="BI844" s="38"/>
      <c r="BJ844" s="38"/>
      <c r="BK844" s="38"/>
      <c r="BL844" s="38"/>
      <c r="BM844" s="38"/>
      <c r="BN844" s="38"/>
      <c r="BO844" s="38"/>
      <c r="BP844" s="38"/>
      <c r="BQ844" s="38"/>
      <c r="BR844" s="38"/>
      <c r="BS844" s="38"/>
      <c r="BT844" s="38"/>
      <c r="BU844" s="38"/>
      <c r="BV844" s="38"/>
      <c r="BW844" s="38"/>
      <c r="BX844" s="38"/>
      <c r="BY844" s="38"/>
      <c r="BZ844" s="146"/>
      <c r="CB844" s="145"/>
      <c r="CC844" s="38"/>
      <c r="CD844" s="38"/>
      <c r="CE844" s="146"/>
      <c r="CG844" s="430"/>
      <c r="CH844" s="9"/>
      <c r="CI844" s="9"/>
      <c r="CJ844" s="431"/>
    </row>
    <row r="845" spans="1:88" x14ac:dyDescent="0.35">
      <c r="A845" s="399">
        <f>COUNTIF(AT839:AT841,B845)</f>
        <v>0</v>
      </c>
      <c r="B845" s="308" t="str">
        <f>設定!$F$5</f>
        <v>溶接1</v>
      </c>
      <c r="C845" s="308" t="str">
        <f>IF(COUNTIF('PLAN-溶接1'!$AO$6:$AO$108,B845&amp;"_"&amp;A836&amp;"_"&amp;B836)&gt;0,"計画コード有",IF(COUNTIF('PLAN-溶接1'!$AO$6:$AO$108,B845&amp;"_"&amp;A836&amp;"_"&amp;B836)&gt;1,"ﾀﾞﾌﾞﾘ有","未反映"))</f>
        <v>未反映</v>
      </c>
      <c r="D845" s="22" t="s">
        <v>2133</v>
      </c>
      <c r="E845" s="2" t="str">
        <f>E839</f>
        <v>MC</v>
      </c>
      <c r="F845" s="5"/>
      <c r="G845" s="5"/>
      <c r="H845" s="27"/>
      <c r="I845" s="5"/>
      <c r="J845" s="32">
        <f t="shared" ref="J845:J850" si="1853">SUM(K845:AM845)</f>
        <v>0</v>
      </c>
      <c r="K845" s="441">
        <f>CB845</f>
        <v>0</v>
      </c>
      <c r="L845" s="441">
        <f t="shared" ref="L845:L847" si="1854">CC845</f>
        <v>0</v>
      </c>
      <c r="M845" s="441">
        <f t="shared" ref="M845:M847" si="1855">CD845</f>
        <v>0</v>
      </c>
      <c r="N845" s="441">
        <f t="shared" ref="N845:N847" si="1856">CE845</f>
        <v>0</v>
      </c>
      <c r="O845" s="29"/>
      <c r="P845" s="29"/>
      <c r="Q845" s="29"/>
      <c r="R845" s="29"/>
      <c r="S845" s="29"/>
      <c r="T845" s="29"/>
      <c r="U845" s="29"/>
      <c r="V845" s="29"/>
      <c r="W845" s="29"/>
      <c r="X845" s="29"/>
      <c r="Y845" s="29"/>
      <c r="Z845" s="29"/>
      <c r="AA845" s="29"/>
      <c r="AB845" s="29"/>
      <c r="AC845" s="29"/>
      <c r="AD845" s="29"/>
      <c r="AE845" s="29"/>
      <c r="AF845" s="29"/>
      <c r="AG845" s="29"/>
      <c r="AH845" s="29"/>
      <c r="AI845" s="29"/>
      <c r="AJ845" s="29"/>
      <c r="AK845" s="29"/>
      <c r="AL845" s="29"/>
      <c r="AM845" s="51"/>
      <c r="AS845" s="61"/>
      <c r="AT845" s="38"/>
      <c r="AU845" s="62"/>
      <c r="AW845" s="145"/>
      <c r="AX845" s="38"/>
      <c r="AY845" s="38"/>
      <c r="AZ845" s="38"/>
      <c r="BA845" s="38"/>
      <c r="BB845" s="38"/>
      <c r="BC845" s="38"/>
      <c r="BD845" s="38"/>
      <c r="BE845" s="38"/>
      <c r="BF845" s="38"/>
      <c r="BG845" s="38"/>
      <c r="BH845" s="38"/>
      <c r="BI845" s="38"/>
      <c r="BJ845" s="38"/>
      <c r="BK845" s="38"/>
      <c r="BL845" s="38"/>
      <c r="BM845" s="38"/>
      <c r="BN845" s="38"/>
      <c r="BO845" s="38"/>
      <c r="BP845" s="38"/>
      <c r="BQ845" s="38"/>
      <c r="BR845" s="38"/>
      <c r="BS845" s="38"/>
      <c r="BT845" s="38"/>
      <c r="BU845" s="38"/>
      <c r="BV845" s="38"/>
      <c r="BW845" s="38"/>
      <c r="BX845" s="38"/>
      <c r="BY845" s="38"/>
      <c r="BZ845" s="146"/>
      <c r="CB845" s="427">
        <f t="shared" ref="CB845:CB847" si="1857">CG842+CG845</f>
        <v>0</v>
      </c>
      <c r="CC845" s="428">
        <f t="shared" ref="CC845:CC847" si="1858">CH842+CH845</f>
        <v>0</v>
      </c>
      <c r="CD845" s="428">
        <f t="shared" ref="CD845:CD847" si="1859">CI842+CI845</f>
        <v>0</v>
      </c>
      <c r="CE845" s="429">
        <f t="shared" ref="CE845:CE847" si="1860">CJ842+CJ845</f>
        <v>0</v>
      </c>
      <c r="CG845" s="430"/>
      <c r="CH845" s="9"/>
      <c r="CI845" s="9"/>
      <c r="CJ845" s="431"/>
    </row>
    <row r="846" spans="1:88" x14ac:dyDescent="0.35">
      <c r="A846" s="399">
        <f>COUNTIF(AT839:AT841,B846)</f>
        <v>0</v>
      </c>
      <c r="B846" s="308" t="str">
        <f>設定!$F$6</f>
        <v>マルチ</v>
      </c>
      <c r="C846" s="308" t="str">
        <f>IF(COUNTIF('PLAN-マルチ'!$AO$29:$AO$125,B846&amp;"_"&amp;A836&amp;"_"&amp;B836)&gt;0,"計画コード有",IF(COUNTIF('PLAN-マルチ'!$AO$29:$AO$125,B846&amp;"_"&amp;A836&amp;"_"&amp;B836)&gt;1,"ﾀﾞﾌﾞﾘ有","未反映"))</f>
        <v>未反映</v>
      </c>
      <c r="D846" s="445" t="s">
        <v>2377</v>
      </c>
      <c r="E846" s="2" t="str">
        <f>E840</f>
        <v>溶接1</v>
      </c>
      <c r="F846" s="6"/>
      <c r="G846" s="6"/>
      <c r="H846" s="27"/>
      <c r="I846" s="6"/>
      <c r="J846" s="33">
        <f t="shared" si="1853"/>
        <v>0</v>
      </c>
      <c r="K846" s="442">
        <f t="shared" ref="K846:K847" si="1861">CB846</f>
        <v>0</v>
      </c>
      <c r="L846" s="442">
        <f t="shared" si="1854"/>
        <v>0</v>
      </c>
      <c r="M846" s="442">
        <f t="shared" si="1855"/>
        <v>0</v>
      </c>
      <c r="N846" s="442">
        <f t="shared" si="1856"/>
        <v>0</v>
      </c>
      <c r="O846" s="30"/>
      <c r="P846" s="30"/>
      <c r="Q846" s="30"/>
      <c r="R846" s="30"/>
      <c r="S846" s="30"/>
      <c r="T846" s="30"/>
      <c r="U846" s="30"/>
      <c r="V846" s="30"/>
      <c r="W846" s="30"/>
      <c r="X846" s="30"/>
      <c r="Y846" s="30"/>
      <c r="Z846" s="30"/>
      <c r="AA846" s="30"/>
      <c r="AB846" s="30"/>
      <c r="AC846" s="30"/>
      <c r="AD846" s="30"/>
      <c r="AE846" s="30"/>
      <c r="AF846" s="30"/>
      <c r="AG846" s="30"/>
      <c r="AH846" s="30"/>
      <c r="AI846" s="30"/>
      <c r="AJ846" s="30"/>
      <c r="AK846" s="30"/>
      <c r="AL846" s="30"/>
      <c r="AM846" s="52"/>
      <c r="AS846" s="61"/>
      <c r="AT846" s="38"/>
      <c r="AU846" s="62"/>
      <c r="AW846" s="145"/>
      <c r="AX846" s="38"/>
      <c r="AY846" s="38"/>
      <c r="AZ846" s="38"/>
      <c r="BA846" s="38"/>
      <c r="BB846" s="38"/>
      <c r="BC846" s="38"/>
      <c r="BD846" s="38"/>
      <c r="BE846" s="38"/>
      <c r="BF846" s="38"/>
      <c r="BG846" s="38"/>
      <c r="BH846" s="38"/>
      <c r="BI846" s="38"/>
      <c r="BJ846" s="38"/>
      <c r="BK846" s="38"/>
      <c r="BL846" s="38"/>
      <c r="BM846" s="38"/>
      <c r="BN846" s="38"/>
      <c r="BO846" s="38"/>
      <c r="BP846" s="38"/>
      <c r="BQ846" s="38"/>
      <c r="BR846" s="38"/>
      <c r="BS846" s="38"/>
      <c r="BT846" s="38"/>
      <c r="BU846" s="38"/>
      <c r="BV846" s="38"/>
      <c r="BW846" s="38"/>
      <c r="BX846" s="38"/>
      <c r="BY846" s="38"/>
      <c r="BZ846" s="146"/>
      <c r="CB846" s="427">
        <f t="shared" si="1857"/>
        <v>0</v>
      </c>
      <c r="CC846" s="428">
        <f t="shared" si="1858"/>
        <v>0</v>
      </c>
      <c r="CD846" s="428">
        <f t="shared" si="1859"/>
        <v>0</v>
      </c>
      <c r="CE846" s="429">
        <f t="shared" si="1860"/>
        <v>0</v>
      </c>
      <c r="CG846" s="430"/>
      <c r="CH846" s="9"/>
      <c r="CI846" s="9"/>
      <c r="CJ846" s="431"/>
    </row>
    <row r="847" spans="1:88" x14ac:dyDescent="0.35">
      <c r="A847" s="399">
        <f>COUNTIF(AT839:AT841,B847)</f>
        <v>0</v>
      </c>
      <c r="B847" s="308" t="str">
        <f>設定!$F$7</f>
        <v>50号機</v>
      </c>
      <c r="C847" s="308" t="str">
        <f>IF(COUNTIF('PLAN-SUB'!$AO$6:$AO$87,B847&amp;"_"&amp;A836&amp;"_"&amp;B836)&gt;0,"計画コード有",IF(COUNTIF('PLAN-SUB'!$AO$6:$AO$87,B847&amp;"_"&amp;A836&amp;"_"&amp;B836)&gt;1,"ﾀﾞﾌﾞﾘ有","未反映"))</f>
        <v>未反映</v>
      </c>
      <c r="D847" s="7"/>
      <c r="E847" s="2" t="str">
        <f>E841</f>
        <v>マルチ</v>
      </c>
      <c r="F847" s="7"/>
      <c r="G847" s="7"/>
      <c r="H847" s="27"/>
      <c r="I847" s="7"/>
      <c r="J847" s="34">
        <f t="shared" si="1853"/>
        <v>0</v>
      </c>
      <c r="K847" s="443">
        <f t="shared" si="1861"/>
        <v>0</v>
      </c>
      <c r="L847" s="443">
        <f t="shared" si="1854"/>
        <v>0</v>
      </c>
      <c r="M847" s="443">
        <f t="shared" si="1855"/>
        <v>0</v>
      </c>
      <c r="N847" s="443">
        <f t="shared" si="1856"/>
        <v>0</v>
      </c>
      <c r="O847" s="31"/>
      <c r="P847" s="31"/>
      <c r="Q847" s="31"/>
      <c r="R847" s="31"/>
      <c r="S847" s="31"/>
      <c r="T847" s="31"/>
      <c r="U847" s="31"/>
      <c r="V847" s="31"/>
      <c r="W847" s="31"/>
      <c r="X847" s="31"/>
      <c r="Y847" s="31"/>
      <c r="Z847" s="31"/>
      <c r="AA847" s="31"/>
      <c r="AB847" s="31"/>
      <c r="AC847" s="31"/>
      <c r="AD847" s="31"/>
      <c r="AE847" s="31"/>
      <c r="AF847" s="31"/>
      <c r="AG847" s="31"/>
      <c r="AH847" s="31"/>
      <c r="AI847" s="31"/>
      <c r="AJ847" s="31"/>
      <c r="AK847" s="31"/>
      <c r="AL847" s="31"/>
      <c r="AM847" s="53"/>
      <c r="AS847" s="61"/>
      <c r="AT847" s="38"/>
      <c r="AU847" s="62"/>
      <c r="AW847" s="145"/>
      <c r="AX847" s="38"/>
      <c r="AY847" s="38"/>
      <c r="AZ847" s="38"/>
      <c r="BA847" s="38"/>
      <c r="BB847" s="38"/>
      <c r="BC847" s="38"/>
      <c r="BD847" s="38"/>
      <c r="BE847" s="38"/>
      <c r="BF847" s="38"/>
      <c r="BG847" s="38"/>
      <c r="BH847" s="38"/>
      <c r="BI847" s="38"/>
      <c r="BJ847" s="38"/>
      <c r="BK847" s="38"/>
      <c r="BL847" s="38"/>
      <c r="BM847" s="38"/>
      <c r="BN847" s="38"/>
      <c r="BO847" s="38"/>
      <c r="BP847" s="38"/>
      <c r="BQ847" s="38"/>
      <c r="BR847" s="38"/>
      <c r="BS847" s="38"/>
      <c r="BT847" s="38"/>
      <c r="BU847" s="38"/>
      <c r="BV847" s="38"/>
      <c r="BW847" s="38"/>
      <c r="BX847" s="38"/>
      <c r="BY847" s="38"/>
      <c r="BZ847" s="146"/>
      <c r="CB847" s="427">
        <f t="shared" si="1857"/>
        <v>0</v>
      </c>
      <c r="CC847" s="428">
        <f t="shared" si="1858"/>
        <v>0</v>
      </c>
      <c r="CD847" s="428">
        <f t="shared" si="1859"/>
        <v>0</v>
      </c>
      <c r="CE847" s="429">
        <f t="shared" si="1860"/>
        <v>0</v>
      </c>
      <c r="CG847" s="430"/>
      <c r="CH847" s="9"/>
      <c r="CI847" s="9"/>
      <c r="CJ847" s="431"/>
    </row>
    <row r="848" spans="1:88" x14ac:dyDescent="0.35">
      <c r="A848" s="399">
        <f>COUNTIF(AT839:AT841,B848)</f>
        <v>0</v>
      </c>
      <c r="B848" s="308" t="str">
        <f>設定!$F$8</f>
        <v>RF,S/A</v>
      </c>
      <c r="C848" s="308" t="str">
        <f>IF(COUNTIF('PLAN-SUB'!$AO$6:$AO$87,B848&amp;"_"&amp;A836&amp;"_"&amp;B836)&gt;0,"計画コード有",IF(COUNTIF('PLAN-SUB'!$AO$6:$AO$87,B848&amp;"_"&amp;A836&amp;"_"&amp;B836)&gt;1,"ﾀﾞﾌﾞﾘ有","未反映"))</f>
        <v>未反映</v>
      </c>
      <c r="D848" s="22" t="s">
        <v>2059</v>
      </c>
      <c r="E848" s="2" t="str">
        <f t="shared" ref="E848:G850" si="1862">E839</f>
        <v>MC</v>
      </c>
      <c r="F848" s="43">
        <f t="shared" si="1862"/>
        <v>0</v>
      </c>
      <c r="G848" s="28">
        <f t="shared" si="1862"/>
        <v>0</v>
      </c>
      <c r="H848" s="5"/>
      <c r="I848" s="5"/>
      <c r="J848" s="32">
        <f t="shared" ca="1" si="1853"/>
        <v>0</v>
      </c>
      <c r="K848" s="32">
        <f ca="1">K839+K842+K845</f>
        <v>0</v>
      </c>
      <c r="L848" s="32">
        <f ca="1">L839+L842+L845</f>
        <v>0</v>
      </c>
      <c r="M848" s="32">
        <f ca="1">M839+M842+M845</f>
        <v>0</v>
      </c>
      <c r="N848" s="32">
        <f ca="1">N839+N842+N845</f>
        <v>0</v>
      </c>
      <c r="O848" s="32">
        <f t="shared" ref="O848:AM848" ca="1" si="1863">O839+O842+O845</f>
        <v>0</v>
      </c>
      <c r="P848" s="32">
        <f t="shared" ca="1" si="1863"/>
        <v>0</v>
      </c>
      <c r="Q848" s="32">
        <f t="shared" ca="1" si="1863"/>
        <v>0</v>
      </c>
      <c r="R848" s="32">
        <f t="shared" ca="1" si="1863"/>
        <v>0</v>
      </c>
      <c r="S848" s="32">
        <f t="shared" ca="1" si="1863"/>
        <v>0</v>
      </c>
      <c r="T848" s="32">
        <f t="shared" ca="1" si="1863"/>
        <v>0</v>
      </c>
      <c r="U848" s="32">
        <f t="shared" ca="1" si="1863"/>
        <v>0</v>
      </c>
      <c r="V848" s="32">
        <f t="shared" ca="1" si="1863"/>
        <v>0</v>
      </c>
      <c r="W848" s="32">
        <f t="shared" ca="1" si="1863"/>
        <v>0</v>
      </c>
      <c r="X848" s="32">
        <f t="shared" ca="1" si="1863"/>
        <v>0</v>
      </c>
      <c r="Y848" s="32">
        <f t="shared" ca="1" si="1863"/>
        <v>0</v>
      </c>
      <c r="Z848" s="32">
        <f t="shared" ca="1" si="1863"/>
        <v>0</v>
      </c>
      <c r="AA848" s="32">
        <f t="shared" ca="1" si="1863"/>
        <v>0</v>
      </c>
      <c r="AB848" s="32">
        <f t="shared" ca="1" si="1863"/>
        <v>0</v>
      </c>
      <c r="AC848" s="32">
        <f t="shared" ca="1" si="1863"/>
        <v>0</v>
      </c>
      <c r="AD848" s="32">
        <f t="shared" ca="1" si="1863"/>
        <v>0</v>
      </c>
      <c r="AE848" s="32">
        <f t="shared" ca="1" si="1863"/>
        <v>0</v>
      </c>
      <c r="AF848" s="32">
        <f t="shared" ca="1" si="1863"/>
        <v>0</v>
      </c>
      <c r="AG848" s="32">
        <f t="shared" ca="1" si="1863"/>
        <v>0</v>
      </c>
      <c r="AH848" s="32">
        <f t="shared" ca="1" si="1863"/>
        <v>0</v>
      </c>
      <c r="AI848" s="32">
        <f t="shared" ca="1" si="1863"/>
        <v>0</v>
      </c>
      <c r="AJ848" s="32">
        <f t="shared" ca="1" si="1863"/>
        <v>0</v>
      </c>
      <c r="AK848" s="32">
        <f t="shared" ca="1" si="1863"/>
        <v>0</v>
      </c>
      <c r="AL848" s="32">
        <f t="shared" ca="1" si="1863"/>
        <v>0</v>
      </c>
      <c r="AM848" s="54">
        <f t="shared" ca="1" si="1863"/>
        <v>0</v>
      </c>
      <c r="AS848" s="97" t="str">
        <f>$E848&amp;"_"&amp;$A836&amp;"_"&amp;$B836</f>
        <v>MC__　</v>
      </c>
      <c r="AT848" s="97" t="str">
        <f t="shared" ref="AT848" si="1864">A840</f>
        <v/>
      </c>
      <c r="AU848" s="97" t="str">
        <f>A841</f>
        <v>-</v>
      </c>
      <c r="AW848" s="147" t="str">
        <f>E848</f>
        <v>MC</v>
      </c>
      <c r="AX848" s="150">
        <f t="shared" ref="AX848:BG850" ca="1" si="1865">K848*$G848</f>
        <v>0</v>
      </c>
      <c r="AY848" s="150">
        <f t="shared" ca="1" si="1865"/>
        <v>0</v>
      </c>
      <c r="AZ848" s="150">
        <f t="shared" ca="1" si="1865"/>
        <v>0</v>
      </c>
      <c r="BA848" s="150">
        <f t="shared" ca="1" si="1865"/>
        <v>0</v>
      </c>
      <c r="BB848" s="150">
        <f t="shared" ca="1" si="1865"/>
        <v>0</v>
      </c>
      <c r="BC848" s="150">
        <f t="shared" ca="1" si="1865"/>
        <v>0</v>
      </c>
      <c r="BD848" s="150">
        <f t="shared" ca="1" si="1865"/>
        <v>0</v>
      </c>
      <c r="BE848" s="150">
        <f t="shared" ca="1" si="1865"/>
        <v>0</v>
      </c>
      <c r="BF848" s="150">
        <f t="shared" ca="1" si="1865"/>
        <v>0</v>
      </c>
      <c r="BG848" s="150">
        <f t="shared" ca="1" si="1865"/>
        <v>0</v>
      </c>
      <c r="BH848" s="150">
        <f t="shared" ref="BH848:BQ850" ca="1" si="1866">U848*$G848</f>
        <v>0</v>
      </c>
      <c r="BI848" s="150">
        <f t="shared" ca="1" si="1866"/>
        <v>0</v>
      </c>
      <c r="BJ848" s="150">
        <f t="shared" ca="1" si="1866"/>
        <v>0</v>
      </c>
      <c r="BK848" s="150">
        <f t="shared" ca="1" si="1866"/>
        <v>0</v>
      </c>
      <c r="BL848" s="150">
        <f t="shared" ca="1" si="1866"/>
        <v>0</v>
      </c>
      <c r="BM848" s="150">
        <f t="shared" ca="1" si="1866"/>
        <v>0</v>
      </c>
      <c r="BN848" s="150">
        <f t="shared" ca="1" si="1866"/>
        <v>0</v>
      </c>
      <c r="BO848" s="150">
        <f t="shared" ca="1" si="1866"/>
        <v>0</v>
      </c>
      <c r="BP848" s="150">
        <f t="shared" ca="1" si="1866"/>
        <v>0</v>
      </c>
      <c r="BQ848" s="150">
        <f t="shared" ca="1" si="1866"/>
        <v>0</v>
      </c>
      <c r="BR848" s="150">
        <f t="shared" ref="BR848:BZ850" ca="1" si="1867">AE848*$G848</f>
        <v>0</v>
      </c>
      <c r="BS848" s="150">
        <f t="shared" ca="1" si="1867"/>
        <v>0</v>
      </c>
      <c r="BT848" s="150">
        <f t="shared" ca="1" si="1867"/>
        <v>0</v>
      </c>
      <c r="BU848" s="150">
        <f t="shared" ca="1" si="1867"/>
        <v>0</v>
      </c>
      <c r="BV848" s="150">
        <f t="shared" ca="1" si="1867"/>
        <v>0</v>
      </c>
      <c r="BW848" s="150">
        <f t="shared" ca="1" si="1867"/>
        <v>0</v>
      </c>
      <c r="BX848" s="150">
        <f t="shared" ca="1" si="1867"/>
        <v>0</v>
      </c>
      <c r="BY848" s="150">
        <f t="shared" ca="1" si="1867"/>
        <v>0</v>
      </c>
      <c r="BZ848" s="151">
        <f t="shared" ca="1" si="1867"/>
        <v>0</v>
      </c>
      <c r="CB848" s="145"/>
      <c r="CC848" s="38"/>
      <c r="CD848" s="38"/>
      <c r="CE848" s="146"/>
      <c r="CG848" s="433">
        <v>0</v>
      </c>
      <c r="CH848" s="434">
        <v>0</v>
      </c>
      <c r="CI848" s="434">
        <v>0</v>
      </c>
      <c r="CJ848" s="435">
        <v>0</v>
      </c>
    </row>
    <row r="849" spans="1:88" x14ac:dyDescent="0.35">
      <c r="A849" s="399">
        <f>COUNTIF(AT839:AT841,B849)</f>
        <v>0</v>
      </c>
      <c r="B849" s="308" t="str">
        <f>設定!$F$9</f>
        <v>T/T</v>
      </c>
      <c r="C849" s="308" t="str">
        <f>IF(COUNTIF('PLAN-SUB'!$AO$6:$AO$87,B849&amp;"_"&amp;A836&amp;"_"&amp;B836)&gt;0,"計画コード有",IF(COUNTIF('PLAN-SUB'!$AO$6:$AO$87,B849&amp;"_"&amp;A836&amp;"_"&amp;B836)&gt;1,"ﾀﾞﾌﾞﾘ有","未反映"))</f>
        <v>未反映</v>
      </c>
      <c r="D849" s="6"/>
      <c r="E849" s="2" t="str">
        <f t="shared" si="1862"/>
        <v>溶接1</v>
      </c>
      <c r="F849" s="43">
        <f t="shared" si="1862"/>
        <v>0</v>
      </c>
      <c r="G849" s="28">
        <f t="shared" si="1862"/>
        <v>0</v>
      </c>
      <c r="H849" s="6"/>
      <c r="I849" s="6"/>
      <c r="J849" s="33">
        <f t="shared" ca="1" si="1853"/>
        <v>0</v>
      </c>
      <c r="K849" s="33">
        <f t="shared" ref="K849:AM849" ca="1" si="1868">K840+K843+K846</f>
        <v>0</v>
      </c>
      <c r="L849" s="33">
        <f t="shared" ca="1" si="1868"/>
        <v>0</v>
      </c>
      <c r="M849" s="33">
        <f t="shared" ca="1" si="1868"/>
        <v>0</v>
      </c>
      <c r="N849" s="33">
        <f t="shared" ca="1" si="1868"/>
        <v>0</v>
      </c>
      <c r="O849" s="33">
        <f t="shared" ca="1" si="1868"/>
        <v>0</v>
      </c>
      <c r="P849" s="33">
        <f t="shared" ca="1" si="1868"/>
        <v>0</v>
      </c>
      <c r="Q849" s="33">
        <f t="shared" ca="1" si="1868"/>
        <v>0</v>
      </c>
      <c r="R849" s="33">
        <f t="shared" ca="1" si="1868"/>
        <v>0</v>
      </c>
      <c r="S849" s="33">
        <f t="shared" ca="1" si="1868"/>
        <v>0</v>
      </c>
      <c r="T849" s="33">
        <f t="shared" ca="1" si="1868"/>
        <v>0</v>
      </c>
      <c r="U849" s="33">
        <f t="shared" ca="1" si="1868"/>
        <v>0</v>
      </c>
      <c r="V849" s="33">
        <f t="shared" ca="1" si="1868"/>
        <v>0</v>
      </c>
      <c r="W849" s="33">
        <f t="shared" ca="1" si="1868"/>
        <v>0</v>
      </c>
      <c r="X849" s="33">
        <f t="shared" ca="1" si="1868"/>
        <v>0</v>
      </c>
      <c r="Y849" s="33">
        <f t="shared" ca="1" si="1868"/>
        <v>0</v>
      </c>
      <c r="Z849" s="33">
        <f t="shared" ca="1" si="1868"/>
        <v>0</v>
      </c>
      <c r="AA849" s="33">
        <f t="shared" ca="1" si="1868"/>
        <v>0</v>
      </c>
      <c r="AB849" s="33">
        <f t="shared" ca="1" si="1868"/>
        <v>0</v>
      </c>
      <c r="AC849" s="33">
        <f t="shared" ca="1" si="1868"/>
        <v>0</v>
      </c>
      <c r="AD849" s="33">
        <f t="shared" ca="1" si="1868"/>
        <v>0</v>
      </c>
      <c r="AE849" s="33">
        <f t="shared" ca="1" si="1868"/>
        <v>0</v>
      </c>
      <c r="AF849" s="33">
        <f t="shared" ca="1" si="1868"/>
        <v>0</v>
      </c>
      <c r="AG849" s="33">
        <f t="shared" ca="1" si="1868"/>
        <v>0</v>
      </c>
      <c r="AH849" s="33">
        <f t="shared" ca="1" si="1868"/>
        <v>0</v>
      </c>
      <c r="AI849" s="33">
        <f t="shared" ca="1" si="1868"/>
        <v>0</v>
      </c>
      <c r="AJ849" s="33">
        <f t="shared" ca="1" si="1868"/>
        <v>0</v>
      </c>
      <c r="AK849" s="33">
        <f t="shared" ca="1" si="1868"/>
        <v>0</v>
      </c>
      <c r="AL849" s="33">
        <f t="shared" ca="1" si="1868"/>
        <v>0</v>
      </c>
      <c r="AM849" s="55">
        <f t="shared" ca="1" si="1868"/>
        <v>0</v>
      </c>
      <c r="AS849" s="98" t="str">
        <f>$E849&amp;"_"&amp;$A836&amp;"_"&amp;$B836</f>
        <v>溶接1__　</v>
      </c>
      <c r="AT849" s="98" t="str">
        <f t="shared" ref="AT849" si="1869">A840</f>
        <v/>
      </c>
      <c r="AU849" s="98" t="str">
        <f>A841</f>
        <v>-</v>
      </c>
      <c r="AW849" s="148" t="str">
        <f>E849</f>
        <v>溶接1</v>
      </c>
      <c r="AX849" s="152">
        <f t="shared" ca="1" si="1865"/>
        <v>0</v>
      </c>
      <c r="AY849" s="152">
        <f t="shared" ca="1" si="1865"/>
        <v>0</v>
      </c>
      <c r="AZ849" s="152">
        <f t="shared" ca="1" si="1865"/>
        <v>0</v>
      </c>
      <c r="BA849" s="152">
        <f t="shared" ca="1" si="1865"/>
        <v>0</v>
      </c>
      <c r="BB849" s="152">
        <f t="shared" ca="1" si="1865"/>
        <v>0</v>
      </c>
      <c r="BC849" s="152">
        <f t="shared" ca="1" si="1865"/>
        <v>0</v>
      </c>
      <c r="BD849" s="152">
        <f t="shared" ca="1" si="1865"/>
        <v>0</v>
      </c>
      <c r="BE849" s="152">
        <f t="shared" ca="1" si="1865"/>
        <v>0</v>
      </c>
      <c r="BF849" s="152">
        <f t="shared" ca="1" si="1865"/>
        <v>0</v>
      </c>
      <c r="BG849" s="152">
        <f t="shared" ca="1" si="1865"/>
        <v>0</v>
      </c>
      <c r="BH849" s="152">
        <f t="shared" ca="1" si="1866"/>
        <v>0</v>
      </c>
      <c r="BI849" s="152">
        <f t="shared" ca="1" si="1866"/>
        <v>0</v>
      </c>
      <c r="BJ849" s="152">
        <f t="shared" ca="1" si="1866"/>
        <v>0</v>
      </c>
      <c r="BK849" s="152">
        <f t="shared" ca="1" si="1866"/>
        <v>0</v>
      </c>
      <c r="BL849" s="152">
        <f t="shared" ca="1" si="1866"/>
        <v>0</v>
      </c>
      <c r="BM849" s="152">
        <f t="shared" ca="1" si="1866"/>
        <v>0</v>
      </c>
      <c r="BN849" s="152">
        <f t="shared" ca="1" si="1866"/>
        <v>0</v>
      </c>
      <c r="BO849" s="152">
        <f t="shared" ca="1" si="1866"/>
        <v>0</v>
      </c>
      <c r="BP849" s="152">
        <f t="shared" ca="1" si="1866"/>
        <v>0</v>
      </c>
      <c r="BQ849" s="152">
        <f t="shared" ca="1" si="1866"/>
        <v>0</v>
      </c>
      <c r="BR849" s="152">
        <f t="shared" ca="1" si="1867"/>
        <v>0</v>
      </c>
      <c r="BS849" s="152">
        <f t="shared" ca="1" si="1867"/>
        <v>0</v>
      </c>
      <c r="BT849" s="152">
        <f t="shared" ca="1" si="1867"/>
        <v>0</v>
      </c>
      <c r="BU849" s="152">
        <f t="shared" ca="1" si="1867"/>
        <v>0</v>
      </c>
      <c r="BV849" s="152">
        <f t="shared" ca="1" si="1867"/>
        <v>0</v>
      </c>
      <c r="BW849" s="152">
        <f t="shared" ca="1" si="1867"/>
        <v>0</v>
      </c>
      <c r="BX849" s="152">
        <f t="shared" ca="1" si="1867"/>
        <v>0</v>
      </c>
      <c r="BY849" s="152">
        <f t="shared" ca="1" si="1867"/>
        <v>0</v>
      </c>
      <c r="BZ849" s="153">
        <f t="shared" ca="1" si="1867"/>
        <v>0</v>
      </c>
      <c r="CB849" s="145"/>
      <c r="CC849" s="38"/>
      <c r="CD849" s="38"/>
      <c r="CE849" s="146"/>
      <c r="CG849" s="433">
        <v>0</v>
      </c>
      <c r="CH849" s="434">
        <v>0</v>
      </c>
      <c r="CI849" s="434">
        <v>0</v>
      </c>
      <c r="CJ849" s="435">
        <v>0</v>
      </c>
    </row>
    <row r="850" spans="1:88" ht="15.5" thickBot="1" x14ac:dyDescent="0.4">
      <c r="A850" s="399">
        <f>COUNTIF(AT839:AT841,B850)</f>
        <v>0</v>
      </c>
      <c r="B850" s="309">
        <f>設定!$F$10</f>
        <v>0</v>
      </c>
      <c r="C850" s="309"/>
      <c r="D850" s="56"/>
      <c r="E850" s="2" t="str">
        <f t="shared" si="1862"/>
        <v>マルチ</v>
      </c>
      <c r="F850" s="57">
        <f t="shared" si="1862"/>
        <v>0</v>
      </c>
      <c r="G850" s="58">
        <f t="shared" si="1862"/>
        <v>0</v>
      </c>
      <c r="H850" s="56"/>
      <c r="I850" s="56"/>
      <c r="J850" s="59">
        <f t="shared" ca="1" si="1853"/>
        <v>0</v>
      </c>
      <c r="K850" s="59">
        <f t="shared" ref="K850:AM850" ca="1" si="1870">K841+K844+K847</f>
        <v>0</v>
      </c>
      <c r="L850" s="59">
        <f t="shared" ca="1" si="1870"/>
        <v>0</v>
      </c>
      <c r="M850" s="59">
        <f t="shared" ca="1" si="1870"/>
        <v>0</v>
      </c>
      <c r="N850" s="59">
        <f t="shared" ca="1" si="1870"/>
        <v>0</v>
      </c>
      <c r="O850" s="59">
        <f t="shared" ca="1" si="1870"/>
        <v>0</v>
      </c>
      <c r="P850" s="59">
        <f t="shared" ca="1" si="1870"/>
        <v>0</v>
      </c>
      <c r="Q850" s="59">
        <f t="shared" ca="1" si="1870"/>
        <v>0</v>
      </c>
      <c r="R850" s="59">
        <f t="shared" ca="1" si="1870"/>
        <v>0</v>
      </c>
      <c r="S850" s="59">
        <f t="shared" ca="1" si="1870"/>
        <v>0</v>
      </c>
      <c r="T850" s="59">
        <f t="shared" ca="1" si="1870"/>
        <v>0</v>
      </c>
      <c r="U850" s="59">
        <f t="shared" ca="1" si="1870"/>
        <v>0</v>
      </c>
      <c r="V850" s="59">
        <f t="shared" ca="1" si="1870"/>
        <v>0</v>
      </c>
      <c r="W850" s="59">
        <f t="shared" ca="1" si="1870"/>
        <v>0</v>
      </c>
      <c r="X850" s="59">
        <f t="shared" ca="1" si="1870"/>
        <v>0</v>
      </c>
      <c r="Y850" s="59">
        <f t="shared" ca="1" si="1870"/>
        <v>0</v>
      </c>
      <c r="Z850" s="59">
        <f t="shared" ca="1" si="1870"/>
        <v>0</v>
      </c>
      <c r="AA850" s="59">
        <f t="shared" ca="1" si="1870"/>
        <v>0</v>
      </c>
      <c r="AB850" s="59">
        <f t="shared" ca="1" si="1870"/>
        <v>0</v>
      </c>
      <c r="AC850" s="59">
        <f t="shared" ca="1" si="1870"/>
        <v>0</v>
      </c>
      <c r="AD850" s="59">
        <f t="shared" ca="1" si="1870"/>
        <v>0</v>
      </c>
      <c r="AE850" s="59">
        <f t="shared" ca="1" si="1870"/>
        <v>0</v>
      </c>
      <c r="AF850" s="59">
        <f t="shared" ca="1" si="1870"/>
        <v>0</v>
      </c>
      <c r="AG850" s="59">
        <f t="shared" ca="1" si="1870"/>
        <v>0</v>
      </c>
      <c r="AH850" s="59">
        <f t="shared" ca="1" si="1870"/>
        <v>0</v>
      </c>
      <c r="AI850" s="59">
        <f t="shared" ca="1" si="1870"/>
        <v>0</v>
      </c>
      <c r="AJ850" s="59">
        <f t="shared" ca="1" si="1870"/>
        <v>0</v>
      </c>
      <c r="AK850" s="59">
        <f t="shared" ca="1" si="1870"/>
        <v>0</v>
      </c>
      <c r="AL850" s="59">
        <f t="shared" ca="1" si="1870"/>
        <v>0</v>
      </c>
      <c r="AM850" s="60">
        <f t="shared" ca="1" si="1870"/>
        <v>0</v>
      </c>
      <c r="AS850" s="99" t="str">
        <f>$E850&amp;"_"&amp;$A836&amp;"_"&amp;$B836</f>
        <v>マルチ__　</v>
      </c>
      <c r="AT850" s="99" t="str">
        <f t="shared" ref="AT850" si="1871">A840</f>
        <v/>
      </c>
      <c r="AU850" s="99" t="str">
        <f>A841</f>
        <v>-</v>
      </c>
      <c r="AW850" s="149" t="str">
        <f>E850</f>
        <v>マルチ</v>
      </c>
      <c r="AX850" s="154">
        <f t="shared" ca="1" si="1865"/>
        <v>0</v>
      </c>
      <c r="AY850" s="154">
        <f t="shared" ca="1" si="1865"/>
        <v>0</v>
      </c>
      <c r="AZ850" s="154">
        <f t="shared" ca="1" si="1865"/>
        <v>0</v>
      </c>
      <c r="BA850" s="154">
        <f t="shared" ca="1" si="1865"/>
        <v>0</v>
      </c>
      <c r="BB850" s="154">
        <f t="shared" ca="1" si="1865"/>
        <v>0</v>
      </c>
      <c r="BC850" s="154">
        <f t="shared" ca="1" si="1865"/>
        <v>0</v>
      </c>
      <c r="BD850" s="154">
        <f t="shared" ca="1" si="1865"/>
        <v>0</v>
      </c>
      <c r="BE850" s="154">
        <f t="shared" ca="1" si="1865"/>
        <v>0</v>
      </c>
      <c r="BF850" s="154">
        <f t="shared" ca="1" si="1865"/>
        <v>0</v>
      </c>
      <c r="BG850" s="154">
        <f t="shared" ca="1" si="1865"/>
        <v>0</v>
      </c>
      <c r="BH850" s="154">
        <f t="shared" ca="1" si="1866"/>
        <v>0</v>
      </c>
      <c r="BI850" s="154">
        <f t="shared" ca="1" si="1866"/>
        <v>0</v>
      </c>
      <c r="BJ850" s="154">
        <f t="shared" ca="1" si="1866"/>
        <v>0</v>
      </c>
      <c r="BK850" s="154">
        <f t="shared" ca="1" si="1866"/>
        <v>0</v>
      </c>
      <c r="BL850" s="154">
        <f t="shared" ca="1" si="1866"/>
        <v>0</v>
      </c>
      <c r="BM850" s="154">
        <f t="shared" ca="1" si="1866"/>
        <v>0</v>
      </c>
      <c r="BN850" s="154">
        <f t="shared" ca="1" si="1866"/>
        <v>0</v>
      </c>
      <c r="BO850" s="154">
        <f t="shared" ca="1" si="1866"/>
        <v>0</v>
      </c>
      <c r="BP850" s="154">
        <f t="shared" ca="1" si="1866"/>
        <v>0</v>
      </c>
      <c r="BQ850" s="154">
        <f t="shared" ca="1" si="1866"/>
        <v>0</v>
      </c>
      <c r="BR850" s="154">
        <f t="shared" ca="1" si="1867"/>
        <v>0</v>
      </c>
      <c r="BS850" s="154">
        <f t="shared" ca="1" si="1867"/>
        <v>0</v>
      </c>
      <c r="BT850" s="154">
        <f t="shared" ca="1" si="1867"/>
        <v>0</v>
      </c>
      <c r="BU850" s="154">
        <f t="shared" ca="1" si="1867"/>
        <v>0</v>
      </c>
      <c r="BV850" s="154">
        <f t="shared" ca="1" si="1867"/>
        <v>0</v>
      </c>
      <c r="BW850" s="154">
        <f t="shared" ca="1" si="1867"/>
        <v>0</v>
      </c>
      <c r="BX850" s="154">
        <f t="shared" ca="1" si="1867"/>
        <v>0</v>
      </c>
      <c r="BY850" s="154">
        <f t="shared" ca="1" si="1867"/>
        <v>0</v>
      </c>
      <c r="BZ850" s="155">
        <f t="shared" ca="1" si="1867"/>
        <v>0</v>
      </c>
      <c r="CB850" s="422"/>
      <c r="CC850" s="423"/>
      <c r="CD850" s="423"/>
      <c r="CE850" s="424"/>
      <c r="CG850" s="436">
        <v>0</v>
      </c>
      <c r="CH850" s="437">
        <v>0</v>
      </c>
      <c r="CI850" s="437">
        <v>0</v>
      </c>
      <c r="CJ850" s="438">
        <v>0</v>
      </c>
    </row>
    <row r="851" spans="1:88" x14ac:dyDescent="0.35">
      <c r="A851" s="46"/>
      <c r="B851" s="47" t="s">
        <v>2067</v>
      </c>
      <c r="C851" s="101"/>
      <c r="D851" s="128"/>
      <c r="E851" s="129"/>
      <c r="F851" s="129" t="s">
        <v>2130</v>
      </c>
      <c r="G851" s="130" t="str">
        <f>IF($B851="CKD","CKD",_xlfn.XLOOKUP($A851,AF所要量!$AF$4:$AF$1001,AF所要量!$AG$4:$AG$1001,"",,))</f>
        <v/>
      </c>
      <c r="H851" s="131"/>
      <c r="I851" s="132">
        <f>SUM(K851:N851)</f>
        <v>0</v>
      </c>
      <c r="J851" s="132">
        <f>SUM(O851:AM851)</f>
        <v>0</v>
      </c>
      <c r="K851" s="439">
        <f>CB851</f>
        <v>0</v>
      </c>
      <c r="L851" s="439">
        <f t="shared" ref="L851:L852" si="1872">CC851</f>
        <v>0</v>
      </c>
      <c r="M851" s="439">
        <f t="shared" ref="M851:M852" si="1873">CD851</f>
        <v>0</v>
      </c>
      <c r="N851" s="439">
        <f t="shared" ref="N851:N852" si="1874">CE851</f>
        <v>0</v>
      </c>
      <c r="O851" s="132">
        <f>SUMIF(AF所要量!$AK$4:$AK$1001,$AS851,AF所要量!E$4:E$1001)</f>
        <v>0</v>
      </c>
      <c r="P851" s="132">
        <f>SUMIF(AF所要量!$AK$4:$AK$1001,$AS851,AF所要量!F$4:F$1001)</f>
        <v>0</v>
      </c>
      <c r="Q851" s="132">
        <f>SUMIF(AF所要量!$AK$4:$AK$1001,$AS851,AF所要量!G$4:G$1001)</f>
        <v>0</v>
      </c>
      <c r="R851" s="132">
        <f>SUMIF(AF所要量!$AK$4:$AK$1001,$AS851,AF所要量!H$4:H$1001)</f>
        <v>0</v>
      </c>
      <c r="S851" s="132">
        <f>SUMIF(AF所要量!$AK$4:$AK$1001,$AS851,AF所要量!I$4:I$1001)</f>
        <v>0</v>
      </c>
      <c r="T851" s="132">
        <f>SUMIF(AF所要量!$AK$4:$AK$1001,$AS851,AF所要量!J$4:J$1001)</f>
        <v>0</v>
      </c>
      <c r="U851" s="132">
        <f>SUMIF(AF所要量!$AK$4:$AK$1001,$AS851,AF所要量!K$4:K$1001)</f>
        <v>0</v>
      </c>
      <c r="V851" s="132">
        <f>SUMIF(AF所要量!$AK$4:$AK$1001,$AS851,AF所要量!L$4:L$1001)</f>
        <v>0</v>
      </c>
      <c r="W851" s="132">
        <f>SUMIF(AF所要量!$AK$4:$AK$1001,$AS851,AF所要量!M$4:M$1001)</f>
        <v>0</v>
      </c>
      <c r="X851" s="132">
        <f>SUMIF(AF所要量!$AK$4:$AK$1001,$AS851,AF所要量!N$4:N$1001)</f>
        <v>0</v>
      </c>
      <c r="Y851" s="132">
        <f>SUMIF(AF所要量!$AK$4:$AK$1001,$AS851,AF所要量!O$4:O$1001)</f>
        <v>0</v>
      </c>
      <c r="Z851" s="132">
        <f>SUMIF(AF所要量!$AK$4:$AK$1001,$AS851,AF所要量!P$4:P$1001)</f>
        <v>0</v>
      </c>
      <c r="AA851" s="132">
        <f>SUMIF(AF所要量!$AK$4:$AK$1001,$AS851,AF所要量!Q$4:Q$1001)</f>
        <v>0</v>
      </c>
      <c r="AB851" s="132">
        <f>SUMIF(AF所要量!$AK$4:$AK$1001,$AS851,AF所要量!R$4:R$1001)</f>
        <v>0</v>
      </c>
      <c r="AC851" s="132">
        <f>SUMIF(AF所要量!$AK$4:$AK$1001,$AS851,AF所要量!S$4:S$1001)</f>
        <v>0</v>
      </c>
      <c r="AD851" s="132">
        <f>SUMIF(AF所要量!$AK$4:$AK$1001,$AS851,AF所要量!T$4:T$1001)</f>
        <v>0</v>
      </c>
      <c r="AE851" s="132">
        <f>SUMIF(AF所要量!$AK$4:$AK$1001,$AS851,AF所要量!U$4:U$1001)</f>
        <v>0</v>
      </c>
      <c r="AF851" s="132">
        <f>SUMIF(AF所要量!$AK$4:$AK$1001,$AS851,AF所要量!V$4:V$1001)</f>
        <v>0</v>
      </c>
      <c r="AG851" s="132">
        <f>SUMIF(AF所要量!$AK$4:$AK$1001,$AS851,AF所要量!W$4:W$1001)</f>
        <v>0</v>
      </c>
      <c r="AH851" s="132">
        <f>SUMIF(AF所要量!$AK$4:$AK$1001,$AS851,AF所要量!X$4:X$1001)</f>
        <v>0</v>
      </c>
      <c r="AI851" s="132">
        <f>SUMIF(AF所要量!$AK$4:$AK$1001,$AS851,AF所要量!Y$4:Y$1001)</f>
        <v>0</v>
      </c>
      <c r="AJ851" s="132">
        <f>SUMIF(AF所要量!$AK$4:$AK$1001,$AS851,AF所要量!Z$4:Z$1001)</f>
        <v>0</v>
      </c>
      <c r="AK851" s="132">
        <f>SUMIF(AF所要量!$AK$4:$AK$1001,$AS851,AF所要量!AA$4:AA$1001)</f>
        <v>0</v>
      </c>
      <c r="AL851" s="132">
        <f>SUMIF(AF所要量!$AK$4:$AK$1001,$AS851,AF所要量!AB$4:AB$1001)</f>
        <v>0</v>
      </c>
      <c r="AM851" s="133">
        <f>SUMIF(AF所要量!$AK$4:$AK$1001,$AS851,AF所要量!AC$4:AC$1001)</f>
        <v>0</v>
      </c>
      <c r="AS851" s="2" t="str">
        <f>$A851&amp;"_"&amp;$B851</f>
        <v>_　</v>
      </c>
      <c r="AT851" s="96"/>
      <c r="AU851" s="63"/>
      <c r="AW851" s="142"/>
      <c r="AX851" s="143"/>
      <c r="AY851" s="143"/>
      <c r="AZ851" s="143"/>
      <c r="BA851" s="143"/>
      <c r="BB851" s="143"/>
      <c r="BC851" s="143"/>
      <c r="BD851" s="143"/>
      <c r="BE851" s="143"/>
      <c r="BF851" s="143"/>
      <c r="BG851" s="143"/>
      <c r="BH851" s="143"/>
      <c r="BI851" s="143"/>
      <c r="BJ851" s="143"/>
      <c r="BK851" s="143"/>
      <c r="BL851" s="143"/>
      <c r="BM851" s="143"/>
      <c r="BN851" s="143"/>
      <c r="BO851" s="143"/>
      <c r="BP851" s="143"/>
      <c r="BQ851" s="143"/>
      <c r="BR851" s="143"/>
      <c r="BS851" s="143"/>
      <c r="BT851" s="143"/>
      <c r="BU851" s="143"/>
      <c r="BV851" s="143"/>
      <c r="BW851" s="143"/>
      <c r="BX851" s="143"/>
      <c r="BY851" s="143"/>
      <c r="BZ851" s="144"/>
      <c r="CB851" s="425">
        <f t="shared" ref="CB851:CB852" si="1875">CG851</f>
        <v>0</v>
      </c>
      <c r="CC851" s="271">
        <f t="shared" ref="CC851:CC852" si="1876">CH851</f>
        <v>0</v>
      </c>
      <c r="CD851" s="271">
        <f t="shared" ref="CD851:CD852" si="1877">CI851</f>
        <v>0</v>
      </c>
      <c r="CE851" s="272">
        <f t="shared" ref="CE851:CE852" si="1878">CJ851</f>
        <v>0</v>
      </c>
      <c r="CG851" s="418">
        <v>0</v>
      </c>
      <c r="CH851" s="416">
        <v>0</v>
      </c>
      <c r="CI851" s="416">
        <v>0</v>
      </c>
      <c r="CJ851" s="419">
        <v>0</v>
      </c>
    </row>
    <row r="852" spans="1:88" x14ac:dyDescent="0.35">
      <c r="A852" s="119"/>
      <c r="B852" s="6"/>
      <c r="C852" s="120"/>
      <c r="D852" s="134"/>
      <c r="E852" s="135"/>
      <c r="F852" s="135"/>
      <c r="G852" s="136" t="str">
        <f>IF(B851="CKD","","SP")</f>
        <v>SP</v>
      </c>
      <c r="H852" s="137"/>
      <c r="I852" s="138">
        <f>SUM(K852:N852)</f>
        <v>0</v>
      </c>
      <c r="J852" s="138">
        <f>SUM(O852:AM852)</f>
        <v>0</v>
      </c>
      <c r="K852" s="440">
        <f t="shared" ref="K852" si="1879">CB852</f>
        <v>0</v>
      </c>
      <c r="L852" s="440">
        <f t="shared" si="1872"/>
        <v>0</v>
      </c>
      <c r="M852" s="440">
        <f t="shared" si="1873"/>
        <v>0</v>
      </c>
      <c r="N852" s="440">
        <f t="shared" si="1874"/>
        <v>0</v>
      </c>
      <c r="O852" s="138">
        <f>SUMIF(SP所要量!$AU$4:$AU$1001,$AS852,SP所要量!O$4:O$1001)</f>
        <v>0</v>
      </c>
      <c r="P852" s="138">
        <f>SUMIF(SP所要量!$AU$4:$AU$1001,$AS852,SP所要量!P$4:P$1001)</f>
        <v>0</v>
      </c>
      <c r="Q852" s="138">
        <f>SUMIF(SP所要量!$AU$4:$AU$1001,$AS852,SP所要量!Q$4:Q$1001)</f>
        <v>0</v>
      </c>
      <c r="R852" s="138">
        <f>SUMIF(SP所要量!$AU$4:$AU$1001,$AS852,SP所要量!R$4:R$1001)</f>
        <v>0</v>
      </c>
      <c r="S852" s="138">
        <f>SUMIF(SP所要量!$AU$4:$AU$1001,$AS852,SP所要量!S$4:S$1001)</f>
        <v>0</v>
      </c>
      <c r="T852" s="138">
        <f>SUMIF(SP所要量!$AU$4:$AU$1001,$AS852,SP所要量!T$4:T$1001)</f>
        <v>0</v>
      </c>
      <c r="U852" s="138">
        <f>SUMIF(SP所要量!$AU$4:$AU$1001,$AS852,SP所要量!U$4:U$1001)</f>
        <v>0</v>
      </c>
      <c r="V852" s="138">
        <f>SUMIF(SP所要量!$AU$4:$AU$1001,$AS852,SP所要量!V$4:V$1001)</f>
        <v>0</v>
      </c>
      <c r="W852" s="138">
        <f>SUMIF(SP所要量!$AU$4:$AU$1001,$AS852,SP所要量!W$4:W$1001)</f>
        <v>0</v>
      </c>
      <c r="X852" s="138">
        <f>SUMIF(SP所要量!$AU$4:$AU$1001,$AS852,SP所要量!X$4:X$1001)</f>
        <v>0</v>
      </c>
      <c r="Y852" s="138">
        <f>SUMIF(SP所要量!$AU$4:$AU$1001,$AS852,SP所要量!Y$4:Y$1001)</f>
        <v>0</v>
      </c>
      <c r="Z852" s="138">
        <f>SUMIF(SP所要量!$AU$4:$AU$1001,$AS852,SP所要量!Z$4:Z$1001)</f>
        <v>0</v>
      </c>
      <c r="AA852" s="138">
        <f>SUMIF(SP所要量!$AU$4:$AU$1001,$AS852,SP所要量!AA$4:AA$1001)</f>
        <v>0</v>
      </c>
      <c r="AB852" s="138">
        <f>SUMIF(SP所要量!$AU$4:$AU$1001,$AS852,SP所要量!AB$4:AB$1001)</f>
        <v>0</v>
      </c>
      <c r="AC852" s="138">
        <f>SUMIF(SP所要量!$AU$4:$AU$1001,$AS852,SP所要量!AC$4:AC$1001)</f>
        <v>0</v>
      </c>
      <c r="AD852" s="138">
        <f>SUMIF(SP所要量!$AU$4:$AU$1001,$AS852,SP所要量!AD$4:AD$1001)</f>
        <v>0</v>
      </c>
      <c r="AE852" s="138">
        <f>SUMIF(SP所要量!$AU$4:$AU$1001,$AS852,SP所要量!AE$4:AE$1001)</f>
        <v>0</v>
      </c>
      <c r="AF852" s="138">
        <f>SUMIF(SP所要量!$AU$4:$AU$1001,$AS852,SP所要量!AF$4:AF$1001)</f>
        <v>0</v>
      </c>
      <c r="AG852" s="138">
        <f>SUMIF(SP所要量!$AU$4:$AU$1001,$AS852,SP所要量!AG$4:AG$1001)</f>
        <v>0</v>
      </c>
      <c r="AH852" s="138">
        <f>SUMIF(SP所要量!$AU$4:$AU$1001,$AS852,SP所要量!AH$4:AH$1001)</f>
        <v>0</v>
      </c>
      <c r="AI852" s="138">
        <f>SUMIF(SP所要量!$AU$4:$AU$1001,$AS852,SP所要量!AI$4:AI$1001)</f>
        <v>0</v>
      </c>
      <c r="AJ852" s="138">
        <f>SUMIF(SP所要量!$AU$4:$AU$1001,$AS852,SP所要量!AJ$4:AJ$1001)</f>
        <v>0</v>
      </c>
      <c r="AK852" s="138">
        <f>SUMIF(SP所要量!$AU$4:$AU$1001,$AS852,SP所要量!AK$4:AK$1001)</f>
        <v>0</v>
      </c>
      <c r="AL852" s="138">
        <f>SUMIF(SP所要量!$AU$4:$AU$1001,$AS852,SP所要量!AL$4:AL$1001)</f>
        <v>0</v>
      </c>
      <c r="AM852" s="139">
        <f>SUMIF(SP所要量!$AU$4:$AU$1001,$AS852,SP所要量!AM$4:AM$1001)</f>
        <v>0</v>
      </c>
      <c r="AS852" s="2" t="str">
        <f>IF($B851="CKD",0,$A851&amp;"_"&amp;"SP")</f>
        <v>_SP</v>
      </c>
      <c r="AT852" s="38"/>
      <c r="AU852" s="62"/>
      <c r="AW852" s="145"/>
      <c r="AX852" s="38"/>
      <c r="AY852" s="38"/>
      <c r="AZ852" s="38"/>
      <c r="BA852" s="38"/>
      <c r="BB852" s="38"/>
      <c r="BC852" s="38"/>
      <c r="BD852" s="38"/>
      <c r="BE852" s="38"/>
      <c r="BF852" s="38"/>
      <c r="BG852" s="38"/>
      <c r="BH852" s="38"/>
      <c r="BI852" s="38"/>
      <c r="BJ852" s="38"/>
      <c r="BK852" s="38"/>
      <c r="BL852" s="38"/>
      <c r="BM852" s="38"/>
      <c r="BN852" s="38"/>
      <c r="BO852" s="38"/>
      <c r="BP852" s="38"/>
      <c r="BQ852" s="38"/>
      <c r="BR852" s="38"/>
      <c r="BS852" s="38"/>
      <c r="BT852" s="38"/>
      <c r="BU852" s="38"/>
      <c r="BV852" s="38"/>
      <c r="BW852" s="38"/>
      <c r="BX852" s="38"/>
      <c r="BY852" s="38"/>
      <c r="BZ852" s="146"/>
      <c r="CB852" s="426">
        <f t="shared" si="1875"/>
        <v>0</v>
      </c>
      <c r="CC852" s="273">
        <f t="shared" si="1876"/>
        <v>0</v>
      </c>
      <c r="CD852" s="273">
        <f t="shared" si="1877"/>
        <v>0</v>
      </c>
      <c r="CE852" s="274">
        <f t="shared" si="1878"/>
        <v>0</v>
      </c>
      <c r="CG852" s="420">
        <v>0</v>
      </c>
      <c r="CH852" s="417">
        <v>0</v>
      </c>
      <c r="CI852" s="417">
        <v>0</v>
      </c>
      <c r="CJ852" s="421">
        <v>0</v>
      </c>
    </row>
    <row r="853" spans="1:88" x14ac:dyDescent="0.35">
      <c r="A853" s="119"/>
      <c r="B853" s="6"/>
      <c r="C853" s="120"/>
      <c r="D853" s="121"/>
      <c r="E853" s="115"/>
      <c r="F853" s="115"/>
      <c r="G853" s="116" t="s">
        <v>2131</v>
      </c>
      <c r="H853" s="117"/>
      <c r="I853" s="113">
        <f>SUM(K853:N853)</f>
        <v>0</v>
      </c>
      <c r="J853" s="126">
        <f>SUM(O853:AM853)</f>
        <v>0</v>
      </c>
      <c r="K853" s="113">
        <f>SUM(K851:K852)</f>
        <v>0</v>
      </c>
      <c r="L853" s="113">
        <f t="shared" ref="L853:AM853" si="1880">SUM(L851:L852)</f>
        <v>0</v>
      </c>
      <c r="M853" s="113">
        <f t="shared" si="1880"/>
        <v>0</v>
      </c>
      <c r="N853" s="113">
        <f t="shared" si="1880"/>
        <v>0</v>
      </c>
      <c r="O853" s="122">
        <f t="shared" si="1880"/>
        <v>0</v>
      </c>
      <c r="P853" s="113">
        <f t="shared" si="1880"/>
        <v>0</v>
      </c>
      <c r="Q853" s="113">
        <f t="shared" si="1880"/>
        <v>0</v>
      </c>
      <c r="R853" s="113">
        <f t="shared" si="1880"/>
        <v>0</v>
      </c>
      <c r="S853" s="113">
        <f t="shared" si="1880"/>
        <v>0</v>
      </c>
      <c r="T853" s="113">
        <f t="shared" si="1880"/>
        <v>0</v>
      </c>
      <c r="U853" s="113">
        <f t="shared" si="1880"/>
        <v>0</v>
      </c>
      <c r="V853" s="113">
        <f t="shared" si="1880"/>
        <v>0</v>
      </c>
      <c r="W853" s="113">
        <f t="shared" si="1880"/>
        <v>0</v>
      </c>
      <c r="X853" s="113">
        <f t="shared" si="1880"/>
        <v>0</v>
      </c>
      <c r="Y853" s="113">
        <f t="shared" si="1880"/>
        <v>0</v>
      </c>
      <c r="Z853" s="113">
        <f t="shared" si="1880"/>
        <v>0</v>
      </c>
      <c r="AA853" s="113">
        <f t="shared" si="1880"/>
        <v>0</v>
      </c>
      <c r="AB853" s="113">
        <f t="shared" si="1880"/>
        <v>0</v>
      </c>
      <c r="AC853" s="113">
        <f t="shared" si="1880"/>
        <v>0</v>
      </c>
      <c r="AD853" s="113">
        <f t="shared" si="1880"/>
        <v>0</v>
      </c>
      <c r="AE853" s="113">
        <f t="shared" si="1880"/>
        <v>0</v>
      </c>
      <c r="AF853" s="113">
        <f t="shared" si="1880"/>
        <v>0</v>
      </c>
      <c r="AG853" s="113">
        <f t="shared" si="1880"/>
        <v>0</v>
      </c>
      <c r="AH853" s="113">
        <f t="shared" si="1880"/>
        <v>0</v>
      </c>
      <c r="AI853" s="113">
        <f t="shared" si="1880"/>
        <v>0</v>
      </c>
      <c r="AJ853" s="113">
        <f t="shared" si="1880"/>
        <v>0</v>
      </c>
      <c r="AK853" s="113">
        <f t="shared" si="1880"/>
        <v>0</v>
      </c>
      <c r="AL853" s="113">
        <f t="shared" si="1880"/>
        <v>0</v>
      </c>
      <c r="AM853" s="118">
        <f t="shared" si="1880"/>
        <v>0</v>
      </c>
      <c r="AS853" s="61"/>
      <c r="AT853" s="38"/>
      <c r="AU853" s="62"/>
      <c r="AW853" s="145"/>
      <c r="AX853" s="38"/>
      <c r="AY853" s="38"/>
      <c r="AZ853" s="38"/>
      <c r="BA853" s="38"/>
      <c r="BB853" s="38"/>
      <c r="BC853" s="38"/>
      <c r="BD853" s="38"/>
      <c r="BE853" s="38"/>
      <c r="BF853" s="38"/>
      <c r="BG853" s="38"/>
      <c r="BH853" s="38"/>
      <c r="BI853" s="38"/>
      <c r="BJ853" s="38"/>
      <c r="BK853" s="38"/>
      <c r="BL853" s="38"/>
      <c r="BM853" s="38"/>
      <c r="BN853" s="38"/>
      <c r="BO853" s="38"/>
      <c r="BP853" s="38"/>
      <c r="BQ853" s="38"/>
      <c r="BR853" s="38"/>
      <c r="BS853" s="38"/>
      <c r="BT853" s="38"/>
      <c r="BU853" s="38"/>
      <c r="BV853" s="38"/>
      <c r="BW853" s="38"/>
      <c r="BX853" s="38"/>
      <c r="BY853" s="38"/>
      <c r="BZ853" s="146"/>
      <c r="CB853" s="145"/>
      <c r="CC853" s="38"/>
      <c r="CD853" s="38"/>
      <c r="CE853" s="146"/>
      <c r="CG853" s="433">
        <v>0</v>
      </c>
      <c r="CH853" s="434">
        <v>0</v>
      </c>
      <c r="CI853" s="434">
        <v>0</v>
      </c>
      <c r="CJ853" s="435">
        <v>0</v>
      </c>
    </row>
    <row r="854" spans="1:88" x14ac:dyDescent="0.35">
      <c r="A854" s="48" t="s">
        <v>2088</v>
      </c>
      <c r="B854" s="6"/>
      <c r="C854" s="6"/>
      <c r="D854" s="22" t="s">
        <v>2058</v>
      </c>
      <c r="E854" s="304" t="s">
        <v>20</v>
      </c>
      <c r="F854" s="42"/>
      <c r="G854" s="25"/>
      <c r="H854" s="21"/>
      <c r="I854" s="26"/>
      <c r="J854" s="24">
        <f t="shared" ref="J854:J856" ca="1" si="1881">SUM(K854:AM854)</f>
        <v>0</v>
      </c>
      <c r="K854" s="24">
        <f ca="1">IF(AND($H854="優先L",$I854&gt;0),OFFSET(K853,0,$I854),0)</f>
        <v>0</v>
      </c>
      <c r="L854" s="24">
        <f t="shared" ref="L854:AM854" ca="1" si="1882">IF(AND($H854="優先L",$I854&gt;0),OFFSET(L853,0,$I854),0)</f>
        <v>0</v>
      </c>
      <c r="M854" s="24">
        <f t="shared" ca="1" si="1882"/>
        <v>0</v>
      </c>
      <c r="N854" s="24">
        <f t="shared" ca="1" si="1882"/>
        <v>0</v>
      </c>
      <c r="O854" s="24">
        <f t="shared" ca="1" si="1882"/>
        <v>0</v>
      </c>
      <c r="P854" s="24">
        <f t="shared" ca="1" si="1882"/>
        <v>0</v>
      </c>
      <c r="Q854" s="24">
        <f t="shared" ca="1" si="1882"/>
        <v>0</v>
      </c>
      <c r="R854" s="24">
        <f t="shared" ca="1" si="1882"/>
        <v>0</v>
      </c>
      <c r="S854" s="24">
        <f t="shared" ca="1" si="1882"/>
        <v>0</v>
      </c>
      <c r="T854" s="24">
        <f t="shared" ca="1" si="1882"/>
        <v>0</v>
      </c>
      <c r="U854" s="24">
        <f t="shared" ca="1" si="1882"/>
        <v>0</v>
      </c>
      <c r="V854" s="24">
        <f t="shared" ca="1" si="1882"/>
        <v>0</v>
      </c>
      <c r="W854" s="24">
        <f t="shared" ca="1" si="1882"/>
        <v>0</v>
      </c>
      <c r="X854" s="24">
        <f t="shared" ca="1" si="1882"/>
        <v>0</v>
      </c>
      <c r="Y854" s="24">
        <f t="shared" ca="1" si="1882"/>
        <v>0</v>
      </c>
      <c r="Z854" s="24">
        <f t="shared" ca="1" si="1882"/>
        <v>0</v>
      </c>
      <c r="AA854" s="24">
        <f t="shared" ca="1" si="1882"/>
        <v>0</v>
      </c>
      <c r="AB854" s="24">
        <f t="shared" ca="1" si="1882"/>
        <v>0</v>
      </c>
      <c r="AC854" s="24">
        <f t="shared" ca="1" si="1882"/>
        <v>0</v>
      </c>
      <c r="AD854" s="24">
        <f t="shared" ca="1" si="1882"/>
        <v>0</v>
      </c>
      <c r="AE854" s="24">
        <f t="shared" ca="1" si="1882"/>
        <v>0</v>
      </c>
      <c r="AF854" s="24">
        <f t="shared" ca="1" si="1882"/>
        <v>0</v>
      </c>
      <c r="AG854" s="24">
        <f t="shared" ca="1" si="1882"/>
        <v>0</v>
      </c>
      <c r="AH854" s="24">
        <f t="shared" ca="1" si="1882"/>
        <v>0</v>
      </c>
      <c r="AI854" s="24">
        <f t="shared" ca="1" si="1882"/>
        <v>0</v>
      </c>
      <c r="AJ854" s="24">
        <f t="shared" ca="1" si="1882"/>
        <v>0</v>
      </c>
      <c r="AK854" s="24">
        <f t="shared" ca="1" si="1882"/>
        <v>0</v>
      </c>
      <c r="AL854" s="24">
        <f t="shared" ca="1" si="1882"/>
        <v>0</v>
      </c>
      <c r="AM854" s="49">
        <f t="shared" ca="1" si="1882"/>
        <v>0</v>
      </c>
      <c r="AS854" s="61"/>
      <c r="AT854" s="5" t="str">
        <f t="shared" ref="AT854" si="1883">IF(G854&gt;0,E854,"")</f>
        <v/>
      </c>
      <c r="AU854" s="62"/>
      <c r="AW854" s="145"/>
      <c r="AX854" s="38"/>
      <c r="AY854" s="38"/>
      <c r="AZ854" s="38"/>
      <c r="BA854" s="38"/>
      <c r="BB854" s="38"/>
      <c r="BC854" s="38"/>
      <c r="BD854" s="38"/>
      <c r="BE854" s="38"/>
      <c r="BF854" s="38"/>
      <c r="BG854" s="38"/>
      <c r="BH854" s="38"/>
      <c r="BI854" s="38"/>
      <c r="BJ854" s="38"/>
      <c r="BK854" s="38"/>
      <c r="BL854" s="38"/>
      <c r="BM854" s="38"/>
      <c r="BN854" s="38"/>
      <c r="BO854" s="38"/>
      <c r="BP854" s="38"/>
      <c r="BQ854" s="38"/>
      <c r="BR854" s="38"/>
      <c r="BS854" s="38"/>
      <c r="BT854" s="38"/>
      <c r="BU854" s="38"/>
      <c r="BV854" s="38"/>
      <c r="BW854" s="38"/>
      <c r="BX854" s="38"/>
      <c r="BY854" s="38"/>
      <c r="BZ854" s="146"/>
      <c r="CB854" s="145"/>
      <c r="CC854" s="38"/>
      <c r="CD854" s="38"/>
      <c r="CE854" s="146"/>
      <c r="CG854" s="433">
        <v>0</v>
      </c>
      <c r="CH854" s="434">
        <v>0</v>
      </c>
      <c r="CI854" s="434">
        <v>0</v>
      </c>
      <c r="CJ854" s="435">
        <v>0</v>
      </c>
    </row>
    <row r="855" spans="1:88" x14ac:dyDescent="0.35">
      <c r="A855" s="50" t="str">
        <f>MID(A851,1,5)</f>
        <v/>
      </c>
      <c r="B855" s="6"/>
      <c r="C855" s="6"/>
      <c r="D855" s="6"/>
      <c r="E855" s="304" t="s">
        <v>78</v>
      </c>
      <c r="F855" s="42"/>
      <c r="G855" s="25"/>
      <c r="H855" s="21"/>
      <c r="I855" s="26"/>
      <c r="J855" s="24">
        <f t="shared" ca="1" si="1881"/>
        <v>0</v>
      </c>
      <c r="K855" s="24">
        <f ca="1">IF(AND($H855="優先L",$I855&gt;0),OFFSET(K853,0,$I855),0)</f>
        <v>0</v>
      </c>
      <c r="L855" s="24">
        <f t="shared" ref="L855:AM855" ca="1" si="1884">IF(AND($H855="優先L",$I855&gt;0),OFFSET(L853,0,$I855),0)</f>
        <v>0</v>
      </c>
      <c r="M855" s="24">
        <f t="shared" ca="1" si="1884"/>
        <v>0</v>
      </c>
      <c r="N855" s="24">
        <f t="shared" ca="1" si="1884"/>
        <v>0</v>
      </c>
      <c r="O855" s="24">
        <f t="shared" ca="1" si="1884"/>
        <v>0</v>
      </c>
      <c r="P855" s="24">
        <f t="shared" ca="1" si="1884"/>
        <v>0</v>
      </c>
      <c r="Q855" s="24">
        <f t="shared" ca="1" si="1884"/>
        <v>0</v>
      </c>
      <c r="R855" s="24">
        <f t="shared" ca="1" si="1884"/>
        <v>0</v>
      </c>
      <c r="S855" s="24">
        <f t="shared" ca="1" si="1884"/>
        <v>0</v>
      </c>
      <c r="T855" s="24">
        <f t="shared" ca="1" si="1884"/>
        <v>0</v>
      </c>
      <c r="U855" s="24">
        <f t="shared" ca="1" si="1884"/>
        <v>0</v>
      </c>
      <c r="V855" s="24">
        <f t="shared" ca="1" si="1884"/>
        <v>0</v>
      </c>
      <c r="W855" s="24">
        <f t="shared" ca="1" si="1884"/>
        <v>0</v>
      </c>
      <c r="X855" s="24">
        <f t="shared" ca="1" si="1884"/>
        <v>0</v>
      </c>
      <c r="Y855" s="24">
        <f t="shared" ca="1" si="1884"/>
        <v>0</v>
      </c>
      <c r="Z855" s="24">
        <f t="shared" ca="1" si="1884"/>
        <v>0</v>
      </c>
      <c r="AA855" s="24">
        <f t="shared" ca="1" si="1884"/>
        <v>0</v>
      </c>
      <c r="AB855" s="24">
        <f t="shared" ca="1" si="1884"/>
        <v>0</v>
      </c>
      <c r="AC855" s="24">
        <f t="shared" ca="1" si="1884"/>
        <v>0</v>
      </c>
      <c r="AD855" s="24">
        <f t="shared" ca="1" si="1884"/>
        <v>0</v>
      </c>
      <c r="AE855" s="24">
        <f t="shared" ca="1" si="1884"/>
        <v>0</v>
      </c>
      <c r="AF855" s="24">
        <f t="shared" ca="1" si="1884"/>
        <v>0</v>
      </c>
      <c r="AG855" s="24">
        <f t="shared" ca="1" si="1884"/>
        <v>0</v>
      </c>
      <c r="AH855" s="24">
        <f t="shared" ca="1" si="1884"/>
        <v>0</v>
      </c>
      <c r="AI855" s="24">
        <f t="shared" ca="1" si="1884"/>
        <v>0</v>
      </c>
      <c r="AJ855" s="24">
        <f t="shared" ca="1" si="1884"/>
        <v>0</v>
      </c>
      <c r="AK855" s="24">
        <f t="shared" ca="1" si="1884"/>
        <v>0</v>
      </c>
      <c r="AL855" s="24">
        <f t="shared" ca="1" si="1884"/>
        <v>0</v>
      </c>
      <c r="AM855" s="49">
        <f t="shared" ca="1" si="1884"/>
        <v>0</v>
      </c>
      <c r="AS855" s="61"/>
      <c r="AT855" s="6" t="str">
        <f t="shared" si="1751"/>
        <v/>
      </c>
      <c r="AU855" s="62"/>
      <c r="AW855" s="145"/>
      <c r="AX855" s="38"/>
      <c r="AY855" s="38"/>
      <c r="AZ855" s="38"/>
      <c r="BA855" s="38"/>
      <c r="BB855" s="38"/>
      <c r="BC855" s="38"/>
      <c r="BD855" s="38"/>
      <c r="BE855" s="38"/>
      <c r="BF855" s="38"/>
      <c r="BG855" s="38"/>
      <c r="BH855" s="38"/>
      <c r="BI855" s="38"/>
      <c r="BJ855" s="38"/>
      <c r="BK855" s="38"/>
      <c r="BL855" s="38"/>
      <c r="BM855" s="38"/>
      <c r="BN855" s="38"/>
      <c r="BO855" s="38"/>
      <c r="BP855" s="38"/>
      <c r="BQ855" s="38"/>
      <c r="BR855" s="38"/>
      <c r="BS855" s="38"/>
      <c r="BT855" s="38"/>
      <c r="BU855" s="38"/>
      <c r="BV855" s="38"/>
      <c r="BW855" s="38"/>
      <c r="BX855" s="38"/>
      <c r="BY855" s="38"/>
      <c r="BZ855" s="146"/>
      <c r="CB855" s="145"/>
      <c r="CC855" s="38"/>
      <c r="CD855" s="38"/>
      <c r="CE855" s="146"/>
      <c r="CG855" s="433">
        <v>0</v>
      </c>
      <c r="CH855" s="434">
        <v>0</v>
      </c>
      <c r="CI855" s="434">
        <v>0</v>
      </c>
      <c r="CJ855" s="435">
        <v>0</v>
      </c>
    </row>
    <row r="856" spans="1:88" x14ac:dyDescent="0.35">
      <c r="A856" s="50" t="str">
        <f>MID(A851,6,3)&amp;"-"&amp;MID(A851,10,4)</f>
        <v>-</v>
      </c>
      <c r="B856" s="6"/>
      <c r="C856" s="6"/>
      <c r="D856" s="7"/>
      <c r="E856" s="304" t="s">
        <v>79</v>
      </c>
      <c r="F856" s="42"/>
      <c r="G856" s="25"/>
      <c r="H856" s="21"/>
      <c r="I856" s="26"/>
      <c r="J856" s="24">
        <f t="shared" ca="1" si="1881"/>
        <v>0</v>
      </c>
      <c r="K856" s="24">
        <f ca="1">IF(AND($H856="優先L",$I856&gt;0),OFFSET(K853,0,$I856),0)</f>
        <v>0</v>
      </c>
      <c r="L856" s="24">
        <f t="shared" ref="L856:AM856" ca="1" si="1885">IF(AND($H856="優先L",$I856&gt;0),OFFSET(L853,0,$I856),0)</f>
        <v>0</v>
      </c>
      <c r="M856" s="24">
        <f t="shared" ca="1" si="1885"/>
        <v>0</v>
      </c>
      <c r="N856" s="24">
        <f t="shared" ca="1" si="1885"/>
        <v>0</v>
      </c>
      <c r="O856" s="24">
        <f t="shared" ca="1" si="1885"/>
        <v>0</v>
      </c>
      <c r="P856" s="24">
        <f t="shared" ca="1" si="1885"/>
        <v>0</v>
      </c>
      <c r="Q856" s="24">
        <f t="shared" ca="1" si="1885"/>
        <v>0</v>
      </c>
      <c r="R856" s="24">
        <f t="shared" ca="1" si="1885"/>
        <v>0</v>
      </c>
      <c r="S856" s="24">
        <f t="shared" ca="1" si="1885"/>
        <v>0</v>
      </c>
      <c r="T856" s="24">
        <f t="shared" ca="1" si="1885"/>
        <v>0</v>
      </c>
      <c r="U856" s="24">
        <f t="shared" ca="1" si="1885"/>
        <v>0</v>
      </c>
      <c r="V856" s="24">
        <f t="shared" ca="1" si="1885"/>
        <v>0</v>
      </c>
      <c r="W856" s="24">
        <f t="shared" ca="1" si="1885"/>
        <v>0</v>
      </c>
      <c r="X856" s="24">
        <f t="shared" ca="1" si="1885"/>
        <v>0</v>
      </c>
      <c r="Y856" s="24">
        <f t="shared" ca="1" si="1885"/>
        <v>0</v>
      </c>
      <c r="Z856" s="24">
        <f t="shared" ca="1" si="1885"/>
        <v>0</v>
      </c>
      <c r="AA856" s="24">
        <f t="shared" ca="1" si="1885"/>
        <v>0</v>
      </c>
      <c r="AB856" s="24">
        <f t="shared" ca="1" si="1885"/>
        <v>0</v>
      </c>
      <c r="AC856" s="24">
        <f t="shared" ca="1" si="1885"/>
        <v>0</v>
      </c>
      <c r="AD856" s="24">
        <f t="shared" ca="1" si="1885"/>
        <v>0</v>
      </c>
      <c r="AE856" s="24">
        <f t="shared" ca="1" si="1885"/>
        <v>0</v>
      </c>
      <c r="AF856" s="24">
        <f t="shared" ca="1" si="1885"/>
        <v>0</v>
      </c>
      <c r="AG856" s="24">
        <f t="shared" ca="1" si="1885"/>
        <v>0</v>
      </c>
      <c r="AH856" s="24">
        <f t="shared" ca="1" si="1885"/>
        <v>0</v>
      </c>
      <c r="AI856" s="24">
        <f t="shared" ca="1" si="1885"/>
        <v>0</v>
      </c>
      <c r="AJ856" s="24">
        <f t="shared" ca="1" si="1885"/>
        <v>0</v>
      </c>
      <c r="AK856" s="24">
        <f t="shared" ca="1" si="1885"/>
        <v>0</v>
      </c>
      <c r="AL856" s="24">
        <f t="shared" ca="1" si="1885"/>
        <v>0</v>
      </c>
      <c r="AM856" s="49">
        <f t="shared" ca="1" si="1885"/>
        <v>0</v>
      </c>
      <c r="AS856" s="61"/>
      <c r="AT856" s="7" t="str">
        <f t="shared" si="1751"/>
        <v/>
      </c>
      <c r="AU856" s="62"/>
      <c r="AW856" s="145"/>
      <c r="AX856" s="38"/>
      <c r="AY856" s="38"/>
      <c r="AZ856" s="38"/>
      <c r="BA856" s="38"/>
      <c r="BB856" s="38"/>
      <c r="BC856" s="38"/>
      <c r="BD856" s="38"/>
      <c r="BE856" s="38"/>
      <c r="BF856" s="38"/>
      <c r="BG856" s="38"/>
      <c r="BH856" s="38"/>
      <c r="BI856" s="38"/>
      <c r="BJ856" s="38"/>
      <c r="BK856" s="38"/>
      <c r="BL856" s="38"/>
      <c r="BM856" s="38"/>
      <c r="BN856" s="38"/>
      <c r="BO856" s="38"/>
      <c r="BP856" s="38"/>
      <c r="BQ856" s="38"/>
      <c r="BR856" s="38"/>
      <c r="BS856" s="38"/>
      <c r="BT856" s="38"/>
      <c r="BU856" s="38"/>
      <c r="BV856" s="38"/>
      <c r="BW856" s="38"/>
      <c r="BX856" s="38"/>
      <c r="BY856" s="38"/>
      <c r="BZ856" s="146"/>
      <c r="CB856" s="145"/>
      <c r="CC856" s="38"/>
      <c r="CD856" s="38"/>
      <c r="CE856" s="146"/>
      <c r="CG856" s="433">
        <v>0</v>
      </c>
      <c r="CH856" s="434">
        <v>0</v>
      </c>
      <c r="CI856" s="434">
        <v>0</v>
      </c>
      <c r="CJ856" s="435">
        <v>0</v>
      </c>
    </row>
    <row r="857" spans="1:88" x14ac:dyDescent="0.35">
      <c r="A857" s="48"/>
      <c r="B857" s="6"/>
      <c r="C857" s="6"/>
      <c r="D857" s="22" t="s">
        <v>2132</v>
      </c>
      <c r="E857" s="2" t="str">
        <f>E854</f>
        <v>MC</v>
      </c>
      <c r="F857" s="5"/>
      <c r="G857" s="5"/>
      <c r="H857" s="27"/>
      <c r="I857" s="5"/>
      <c r="J857" s="550">
        <f>SUM(K857:AM859)</f>
        <v>0</v>
      </c>
      <c r="K857" s="29"/>
      <c r="L857" s="29"/>
      <c r="M857" s="29"/>
      <c r="N857" s="29"/>
      <c r="O857" s="29"/>
      <c r="P857" s="29"/>
      <c r="Q857" s="29"/>
      <c r="R857" s="29"/>
      <c r="S857" s="29"/>
      <c r="T857" s="29"/>
      <c r="U857" s="29"/>
      <c r="V857" s="29"/>
      <c r="W857" s="29"/>
      <c r="X857" s="29"/>
      <c r="Y857" s="29"/>
      <c r="Z857" s="29"/>
      <c r="AA857" s="29"/>
      <c r="AB857" s="29"/>
      <c r="AC857" s="29"/>
      <c r="AD857" s="29"/>
      <c r="AE857" s="29"/>
      <c r="AF857" s="29"/>
      <c r="AG857" s="29"/>
      <c r="AH857" s="29"/>
      <c r="AI857" s="29"/>
      <c r="AJ857" s="29"/>
      <c r="AK857" s="29"/>
      <c r="AL857" s="29"/>
      <c r="AM857" s="51"/>
      <c r="AS857" s="61"/>
      <c r="AT857" s="38"/>
      <c r="AU857" s="62"/>
      <c r="AW857" s="145"/>
      <c r="AX857" s="38"/>
      <c r="AY857" s="38"/>
      <c r="AZ857" s="38"/>
      <c r="BA857" s="38"/>
      <c r="BB857" s="38"/>
      <c r="BC857" s="38"/>
      <c r="BD857" s="38"/>
      <c r="BE857" s="38"/>
      <c r="BF857" s="38"/>
      <c r="BG857" s="38"/>
      <c r="BH857" s="38"/>
      <c r="BI857" s="38"/>
      <c r="BJ857" s="38"/>
      <c r="BK857" s="38"/>
      <c r="BL857" s="38"/>
      <c r="BM857" s="38"/>
      <c r="BN857" s="38"/>
      <c r="BO857" s="38"/>
      <c r="BP857" s="38"/>
      <c r="BQ857" s="38"/>
      <c r="BR857" s="38"/>
      <c r="BS857" s="38"/>
      <c r="BT857" s="38"/>
      <c r="BU857" s="38"/>
      <c r="BV857" s="38"/>
      <c r="BW857" s="38"/>
      <c r="BX857" s="38"/>
      <c r="BY857" s="38"/>
      <c r="BZ857" s="146"/>
      <c r="CB857" s="145"/>
      <c r="CC857" s="38"/>
      <c r="CD857" s="38"/>
      <c r="CE857" s="146"/>
      <c r="CG857" s="430"/>
      <c r="CH857" s="9"/>
      <c r="CI857" s="9"/>
      <c r="CJ857" s="431"/>
    </row>
    <row r="858" spans="1:88" x14ac:dyDescent="0.35">
      <c r="A858" s="48"/>
      <c r="B858" s="7"/>
      <c r="C858" s="7"/>
      <c r="D858" s="444" t="s">
        <v>2376</v>
      </c>
      <c r="E858" s="2" t="str">
        <f>E855</f>
        <v>溶接1</v>
      </c>
      <c r="F858" s="6"/>
      <c r="G858" s="6"/>
      <c r="H858" s="27"/>
      <c r="I858" s="6"/>
      <c r="J858" s="551"/>
      <c r="K858" s="30"/>
      <c r="L858" s="30"/>
      <c r="M858" s="30"/>
      <c r="N858" s="30"/>
      <c r="O858" s="30"/>
      <c r="P858" s="30"/>
      <c r="Q858" s="30"/>
      <c r="R858" s="30"/>
      <c r="S858" s="30"/>
      <c r="T858" s="30"/>
      <c r="U858" s="30"/>
      <c r="V858" s="30"/>
      <c r="W858" s="30"/>
      <c r="X858" s="30"/>
      <c r="Y858" s="30"/>
      <c r="Z858" s="30"/>
      <c r="AA858" s="30"/>
      <c r="AB858" s="30"/>
      <c r="AC858" s="30"/>
      <c r="AD858" s="30"/>
      <c r="AE858" s="30"/>
      <c r="AF858" s="30"/>
      <c r="AG858" s="30"/>
      <c r="AH858" s="30"/>
      <c r="AI858" s="30"/>
      <c r="AJ858" s="30"/>
      <c r="AK858" s="30"/>
      <c r="AL858" s="30"/>
      <c r="AM858" s="52"/>
      <c r="AS858" s="61"/>
      <c r="AT858" s="38"/>
      <c r="AU858" s="62"/>
      <c r="AW858" s="145"/>
      <c r="AX858" s="38"/>
      <c r="AY858" s="38"/>
      <c r="AZ858" s="38"/>
      <c r="BA858" s="38"/>
      <c r="BB858" s="38"/>
      <c r="BC858" s="38"/>
      <c r="BD858" s="38"/>
      <c r="BE858" s="38"/>
      <c r="BF858" s="38"/>
      <c r="BG858" s="38"/>
      <c r="BH858" s="38"/>
      <c r="BI858" s="38"/>
      <c r="BJ858" s="38"/>
      <c r="BK858" s="38"/>
      <c r="BL858" s="38"/>
      <c r="BM858" s="38"/>
      <c r="BN858" s="38"/>
      <c r="BO858" s="38"/>
      <c r="BP858" s="38"/>
      <c r="BQ858" s="38"/>
      <c r="BR858" s="38"/>
      <c r="BS858" s="38"/>
      <c r="BT858" s="38"/>
      <c r="BU858" s="38"/>
      <c r="BV858" s="38"/>
      <c r="BW858" s="38"/>
      <c r="BX858" s="38"/>
      <c r="BY858" s="38"/>
      <c r="BZ858" s="146"/>
      <c r="CB858" s="145"/>
      <c r="CC858" s="38"/>
      <c r="CD858" s="38"/>
      <c r="CE858" s="146"/>
      <c r="CG858" s="430"/>
      <c r="CH858" s="9"/>
      <c r="CI858" s="9"/>
      <c r="CJ858" s="431"/>
    </row>
    <row r="859" spans="1:88" x14ac:dyDescent="0.35">
      <c r="A859" s="399">
        <f>COUNTIF(AT854:AT856,B859)</f>
        <v>0</v>
      </c>
      <c r="B859" s="308" t="str">
        <f>設定!$F$4</f>
        <v>MC</v>
      </c>
      <c r="C859" s="308" t="str">
        <f>IF(COUNTIF('PLAN-MC'!$AO$6:$AO$117,B859&amp;"_"&amp;A851&amp;"_"&amp;B851)&gt;0,"計画コード有",IF(COUNTIF('PLAN-MC'!$AO$6:$AO$117,B859&amp;"_"&amp;A851&amp;"_"&amp;B851)&gt;1,"ﾀﾞﾌﾞﾘ有","未反映"))</f>
        <v>未反映</v>
      </c>
      <c r="D859" s="7"/>
      <c r="E859" s="2" t="str">
        <f>E856</f>
        <v>マルチ</v>
      </c>
      <c r="F859" s="7"/>
      <c r="G859" s="7"/>
      <c r="H859" s="27"/>
      <c r="I859" s="7"/>
      <c r="J859" s="552"/>
      <c r="K859" s="31"/>
      <c r="L859" s="31"/>
      <c r="M859" s="31"/>
      <c r="N859" s="31"/>
      <c r="O859" s="31"/>
      <c r="P859" s="31"/>
      <c r="Q859" s="31"/>
      <c r="R859" s="31"/>
      <c r="S859" s="31"/>
      <c r="T859" s="31"/>
      <c r="U859" s="31"/>
      <c r="V859" s="31"/>
      <c r="W859" s="31"/>
      <c r="X859" s="31"/>
      <c r="Y859" s="31"/>
      <c r="Z859" s="31"/>
      <c r="AA859" s="31"/>
      <c r="AB859" s="31"/>
      <c r="AC859" s="31"/>
      <c r="AD859" s="31"/>
      <c r="AE859" s="31"/>
      <c r="AF859" s="31"/>
      <c r="AG859" s="31"/>
      <c r="AH859" s="31"/>
      <c r="AI859" s="31"/>
      <c r="AJ859" s="31"/>
      <c r="AK859" s="31"/>
      <c r="AL859" s="31"/>
      <c r="AM859" s="53"/>
      <c r="AS859" s="61"/>
      <c r="AT859" s="38"/>
      <c r="AU859" s="62"/>
      <c r="AW859" s="145"/>
      <c r="AX859" s="38"/>
      <c r="AY859" s="38"/>
      <c r="AZ859" s="38"/>
      <c r="BA859" s="38"/>
      <c r="BB859" s="38"/>
      <c r="BC859" s="38"/>
      <c r="BD859" s="38"/>
      <c r="BE859" s="38"/>
      <c r="BF859" s="38"/>
      <c r="BG859" s="38"/>
      <c r="BH859" s="38"/>
      <c r="BI859" s="38"/>
      <c r="BJ859" s="38"/>
      <c r="BK859" s="38"/>
      <c r="BL859" s="38"/>
      <c r="BM859" s="38"/>
      <c r="BN859" s="38"/>
      <c r="BO859" s="38"/>
      <c r="BP859" s="38"/>
      <c r="BQ859" s="38"/>
      <c r="BR859" s="38"/>
      <c r="BS859" s="38"/>
      <c r="BT859" s="38"/>
      <c r="BU859" s="38"/>
      <c r="BV859" s="38"/>
      <c r="BW859" s="38"/>
      <c r="BX859" s="38"/>
      <c r="BY859" s="38"/>
      <c r="BZ859" s="146"/>
      <c r="CB859" s="145"/>
      <c r="CC859" s="38"/>
      <c r="CD859" s="38"/>
      <c r="CE859" s="146"/>
      <c r="CG859" s="430"/>
      <c r="CH859" s="9"/>
      <c r="CI859" s="9"/>
      <c r="CJ859" s="431"/>
    </row>
    <row r="860" spans="1:88" x14ac:dyDescent="0.35">
      <c r="A860" s="399">
        <f>COUNTIF(AT854:AT856,B860)</f>
        <v>0</v>
      </c>
      <c r="B860" s="308" t="str">
        <f>設定!$F$5</f>
        <v>溶接1</v>
      </c>
      <c r="C860" s="308" t="str">
        <f>IF(COUNTIF('PLAN-溶接1'!$AO$6:$AO$108,B860&amp;"_"&amp;A851&amp;"_"&amp;B851)&gt;0,"計画コード有",IF(COUNTIF('PLAN-溶接1'!$AO$6:$AO$108,B860&amp;"_"&amp;A851&amp;"_"&amp;B851)&gt;1,"ﾀﾞﾌﾞﾘ有","未反映"))</f>
        <v>未反映</v>
      </c>
      <c r="D860" s="22" t="s">
        <v>2133</v>
      </c>
      <c r="E860" s="2" t="str">
        <f>E854</f>
        <v>MC</v>
      </c>
      <c r="F860" s="5"/>
      <c r="G860" s="5"/>
      <c r="H860" s="27"/>
      <c r="I860" s="5"/>
      <c r="J860" s="32">
        <f t="shared" ref="J860:J865" si="1886">SUM(K860:AM860)</f>
        <v>0</v>
      </c>
      <c r="K860" s="441">
        <f>CB860</f>
        <v>0</v>
      </c>
      <c r="L860" s="441">
        <f t="shared" ref="L860:L862" si="1887">CC860</f>
        <v>0</v>
      </c>
      <c r="M860" s="441">
        <f t="shared" ref="M860:M862" si="1888">CD860</f>
        <v>0</v>
      </c>
      <c r="N860" s="441">
        <f t="shared" ref="N860:N862" si="1889">CE860</f>
        <v>0</v>
      </c>
      <c r="O860" s="29"/>
      <c r="P860" s="29"/>
      <c r="Q860" s="29"/>
      <c r="R860" s="29"/>
      <c r="S860" s="29"/>
      <c r="T860" s="29"/>
      <c r="U860" s="29"/>
      <c r="V860" s="29"/>
      <c r="W860" s="29"/>
      <c r="X860" s="29"/>
      <c r="Y860" s="29"/>
      <c r="Z860" s="29"/>
      <c r="AA860" s="29"/>
      <c r="AB860" s="29"/>
      <c r="AC860" s="29"/>
      <c r="AD860" s="29"/>
      <c r="AE860" s="29"/>
      <c r="AF860" s="29"/>
      <c r="AG860" s="29"/>
      <c r="AH860" s="29"/>
      <c r="AI860" s="29"/>
      <c r="AJ860" s="29"/>
      <c r="AK860" s="29"/>
      <c r="AL860" s="29"/>
      <c r="AM860" s="51"/>
      <c r="AS860" s="61"/>
      <c r="AT860" s="38"/>
      <c r="AU860" s="62"/>
      <c r="AW860" s="145"/>
      <c r="AX860" s="38"/>
      <c r="AY860" s="38"/>
      <c r="AZ860" s="38"/>
      <c r="BA860" s="38"/>
      <c r="BB860" s="38"/>
      <c r="BC860" s="38"/>
      <c r="BD860" s="38"/>
      <c r="BE860" s="38"/>
      <c r="BF860" s="38"/>
      <c r="BG860" s="38"/>
      <c r="BH860" s="38"/>
      <c r="BI860" s="38"/>
      <c r="BJ860" s="38"/>
      <c r="BK860" s="38"/>
      <c r="BL860" s="38"/>
      <c r="BM860" s="38"/>
      <c r="BN860" s="38"/>
      <c r="BO860" s="38"/>
      <c r="BP860" s="38"/>
      <c r="BQ860" s="38"/>
      <c r="BR860" s="38"/>
      <c r="BS860" s="38"/>
      <c r="BT860" s="38"/>
      <c r="BU860" s="38"/>
      <c r="BV860" s="38"/>
      <c r="BW860" s="38"/>
      <c r="BX860" s="38"/>
      <c r="BY860" s="38"/>
      <c r="BZ860" s="146"/>
      <c r="CB860" s="427">
        <f t="shared" ref="CB860:CB862" si="1890">CG857+CG860</f>
        <v>0</v>
      </c>
      <c r="CC860" s="428">
        <f t="shared" ref="CC860:CC862" si="1891">CH857+CH860</f>
        <v>0</v>
      </c>
      <c r="CD860" s="428">
        <f t="shared" ref="CD860:CD862" si="1892">CI857+CI860</f>
        <v>0</v>
      </c>
      <c r="CE860" s="429">
        <f t="shared" ref="CE860:CE862" si="1893">CJ857+CJ860</f>
        <v>0</v>
      </c>
      <c r="CG860" s="430"/>
      <c r="CH860" s="9"/>
      <c r="CI860" s="9"/>
      <c r="CJ860" s="431"/>
    </row>
    <row r="861" spans="1:88" x14ac:dyDescent="0.35">
      <c r="A861" s="399">
        <f>COUNTIF(AT854:AT856,B861)</f>
        <v>0</v>
      </c>
      <c r="B861" s="308" t="str">
        <f>設定!$F$6</f>
        <v>マルチ</v>
      </c>
      <c r="C861" s="308" t="str">
        <f>IF(COUNTIF('PLAN-マルチ'!$AO$29:$AO$125,B861&amp;"_"&amp;A851&amp;"_"&amp;B851)&gt;0,"計画コード有",IF(COUNTIF('PLAN-マルチ'!$AO$29:$AO$125,B861&amp;"_"&amp;A851&amp;"_"&amp;B851)&gt;1,"ﾀﾞﾌﾞﾘ有","未反映"))</f>
        <v>未反映</v>
      </c>
      <c r="D861" s="445" t="s">
        <v>2377</v>
      </c>
      <c r="E861" s="2" t="str">
        <f>E855</f>
        <v>溶接1</v>
      </c>
      <c r="F861" s="6"/>
      <c r="G861" s="6"/>
      <c r="H861" s="27"/>
      <c r="I861" s="6"/>
      <c r="J861" s="33">
        <f t="shared" si="1886"/>
        <v>0</v>
      </c>
      <c r="K861" s="442">
        <f t="shared" ref="K861:K862" si="1894">CB861</f>
        <v>0</v>
      </c>
      <c r="L861" s="442">
        <f t="shared" si="1887"/>
        <v>0</v>
      </c>
      <c r="M861" s="442">
        <f t="shared" si="1888"/>
        <v>0</v>
      </c>
      <c r="N861" s="442">
        <f t="shared" si="1889"/>
        <v>0</v>
      </c>
      <c r="O861" s="30"/>
      <c r="P861" s="30"/>
      <c r="Q861" s="30"/>
      <c r="R861" s="30"/>
      <c r="S861" s="30"/>
      <c r="T861" s="30"/>
      <c r="U861" s="30"/>
      <c r="V861" s="30"/>
      <c r="W861" s="30"/>
      <c r="X861" s="30"/>
      <c r="Y861" s="30"/>
      <c r="Z861" s="30"/>
      <c r="AA861" s="30"/>
      <c r="AB861" s="30"/>
      <c r="AC861" s="30"/>
      <c r="AD861" s="30"/>
      <c r="AE861" s="30"/>
      <c r="AF861" s="30"/>
      <c r="AG861" s="30"/>
      <c r="AH861" s="30"/>
      <c r="AI861" s="30"/>
      <c r="AJ861" s="30"/>
      <c r="AK861" s="30"/>
      <c r="AL861" s="30"/>
      <c r="AM861" s="52"/>
      <c r="AS861" s="61"/>
      <c r="AT861" s="38"/>
      <c r="AU861" s="62"/>
      <c r="AW861" s="145"/>
      <c r="AX861" s="38"/>
      <c r="AY861" s="38"/>
      <c r="AZ861" s="38"/>
      <c r="BA861" s="38"/>
      <c r="BB861" s="38"/>
      <c r="BC861" s="38"/>
      <c r="BD861" s="38"/>
      <c r="BE861" s="38"/>
      <c r="BF861" s="38"/>
      <c r="BG861" s="38"/>
      <c r="BH861" s="38"/>
      <c r="BI861" s="38"/>
      <c r="BJ861" s="38"/>
      <c r="BK861" s="38"/>
      <c r="BL861" s="38"/>
      <c r="BM861" s="38"/>
      <c r="BN861" s="38"/>
      <c r="BO861" s="38"/>
      <c r="BP861" s="38"/>
      <c r="BQ861" s="38"/>
      <c r="BR861" s="38"/>
      <c r="BS861" s="38"/>
      <c r="BT861" s="38"/>
      <c r="BU861" s="38"/>
      <c r="BV861" s="38"/>
      <c r="BW861" s="38"/>
      <c r="BX861" s="38"/>
      <c r="BY861" s="38"/>
      <c r="BZ861" s="146"/>
      <c r="CB861" s="427">
        <f t="shared" si="1890"/>
        <v>0</v>
      </c>
      <c r="CC861" s="428">
        <f t="shared" si="1891"/>
        <v>0</v>
      </c>
      <c r="CD861" s="428">
        <f t="shared" si="1892"/>
        <v>0</v>
      </c>
      <c r="CE861" s="429">
        <f t="shared" si="1893"/>
        <v>0</v>
      </c>
      <c r="CG861" s="430"/>
      <c r="CH861" s="9"/>
      <c r="CI861" s="9"/>
      <c r="CJ861" s="431"/>
    </row>
    <row r="862" spans="1:88" x14ac:dyDescent="0.35">
      <c r="A862" s="399">
        <f>COUNTIF(AT854:AT856,B862)</f>
        <v>0</v>
      </c>
      <c r="B862" s="308" t="str">
        <f>設定!$F$7</f>
        <v>50号機</v>
      </c>
      <c r="C862" s="308" t="str">
        <f>IF(COUNTIF('PLAN-SUB'!$AO$6:$AO$87,B862&amp;"_"&amp;A851&amp;"_"&amp;B851)&gt;0,"計画コード有",IF(COUNTIF('PLAN-SUB'!$AO$6:$AO$87,B862&amp;"_"&amp;A851&amp;"_"&amp;B851)&gt;1,"ﾀﾞﾌﾞﾘ有","未反映"))</f>
        <v>未反映</v>
      </c>
      <c r="D862" s="7"/>
      <c r="E862" s="2" t="str">
        <f>E856</f>
        <v>マルチ</v>
      </c>
      <c r="F862" s="7"/>
      <c r="G862" s="7"/>
      <c r="H862" s="27"/>
      <c r="I862" s="7"/>
      <c r="J862" s="34">
        <f t="shared" si="1886"/>
        <v>0</v>
      </c>
      <c r="K862" s="443">
        <f t="shared" si="1894"/>
        <v>0</v>
      </c>
      <c r="L862" s="443">
        <f t="shared" si="1887"/>
        <v>0</v>
      </c>
      <c r="M862" s="443">
        <f t="shared" si="1888"/>
        <v>0</v>
      </c>
      <c r="N862" s="443">
        <f t="shared" si="1889"/>
        <v>0</v>
      </c>
      <c r="O862" s="31"/>
      <c r="P862" s="31"/>
      <c r="Q862" s="31"/>
      <c r="R862" s="31"/>
      <c r="S862" s="31"/>
      <c r="T862" s="31"/>
      <c r="U862" s="31"/>
      <c r="V862" s="31"/>
      <c r="W862" s="31"/>
      <c r="X862" s="31"/>
      <c r="Y862" s="31"/>
      <c r="Z862" s="31"/>
      <c r="AA862" s="31"/>
      <c r="AB862" s="31"/>
      <c r="AC862" s="31"/>
      <c r="AD862" s="31"/>
      <c r="AE862" s="31"/>
      <c r="AF862" s="31"/>
      <c r="AG862" s="31"/>
      <c r="AH862" s="31"/>
      <c r="AI862" s="31"/>
      <c r="AJ862" s="31"/>
      <c r="AK862" s="31"/>
      <c r="AL862" s="31"/>
      <c r="AM862" s="53"/>
      <c r="AS862" s="61"/>
      <c r="AT862" s="38"/>
      <c r="AU862" s="62"/>
      <c r="AW862" s="145"/>
      <c r="AX862" s="38"/>
      <c r="AY862" s="38"/>
      <c r="AZ862" s="38"/>
      <c r="BA862" s="38"/>
      <c r="BB862" s="38"/>
      <c r="BC862" s="38"/>
      <c r="BD862" s="38"/>
      <c r="BE862" s="38"/>
      <c r="BF862" s="38"/>
      <c r="BG862" s="38"/>
      <c r="BH862" s="38"/>
      <c r="BI862" s="38"/>
      <c r="BJ862" s="38"/>
      <c r="BK862" s="38"/>
      <c r="BL862" s="38"/>
      <c r="BM862" s="38"/>
      <c r="BN862" s="38"/>
      <c r="BO862" s="38"/>
      <c r="BP862" s="38"/>
      <c r="BQ862" s="38"/>
      <c r="BR862" s="38"/>
      <c r="BS862" s="38"/>
      <c r="BT862" s="38"/>
      <c r="BU862" s="38"/>
      <c r="BV862" s="38"/>
      <c r="BW862" s="38"/>
      <c r="BX862" s="38"/>
      <c r="BY862" s="38"/>
      <c r="BZ862" s="146"/>
      <c r="CB862" s="427">
        <f t="shared" si="1890"/>
        <v>0</v>
      </c>
      <c r="CC862" s="428">
        <f t="shared" si="1891"/>
        <v>0</v>
      </c>
      <c r="CD862" s="428">
        <f t="shared" si="1892"/>
        <v>0</v>
      </c>
      <c r="CE862" s="429">
        <f t="shared" si="1893"/>
        <v>0</v>
      </c>
      <c r="CG862" s="430"/>
      <c r="CH862" s="9"/>
      <c r="CI862" s="9"/>
      <c r="CJ862" s="431"/>
    </row>
    <row r="863" spans="1:88" x14ac:dyDescent="0.35">
      <c r="A863" s="399">
        <f>COUNTIF(AT854:AT856,B863)</f>
        <v>0</v>
      </c>
      <c r="B863" s="308" t="str">
        <f>設定!$F$8</f>
        <v>RF,S/A</v>
      </c>
      <c r="C863" s="308" t="str">
        <f>IF(COUNTIF('PLAN-SUB'!$AO$6:$AO$87,B863&amp;"_"&amp;A851&amp;"_"&amp;B851)&gt;0,"計画コード有",IF(COUNTIF('PLAN-SUB'!$AO$6:$AO$87,B863&amp;"_"&amp;A851&amp;"_"&amp;B851)&gt;1,"ﾀﾞﾌﾞﾘ有","未反映"))</f>
        <v>未反映</v>
      </c>
      <c r="D863" s="22" t="s">
        <v>2059</v>
      </c>
      <c r="E863" s="2" t="str">
        <f t="shared" ref="E863:G865" si="1895">E854</f>
        <v>MC</v>
      </c>
      <c r="F863" s="43">
        <f t="shared" si="1895"/>
        <v>0</v>
      </c>
      <c r="G863" s="28">
        <f t="shared" si="1895"/>
        <v>0</v>
      </c>
      <c r="H863" s="5"/>
      <c r="I863" s="5"/>
      <c r="J863" s="32">
        <f t="shared" ca="1" si="1886"/>
        <v>0</v>
      </c>
      <c r="K863" s="32">
        <f ca="1">K854+K857+K860</f>
        <v>0</v>
      </c>
      <c r="L863" s="32">
        <f ca="1">L854+L857+L860</f>
        <v>0</v>
      </c>
      <c r="M863" s="32">
        <f ca="1">M854+M857+M860</f>
        <v>0</v>
      </c>
      <c r="N863" s="32">
        <f ca="1">N854+N857+N860</f>
        <v>0</v>
      </c>
      <c r="O863" s="32">
        <f t="shared" ref="O863:AM863" ca="1" si="1896">O854+O857+O860</f>
        <v>0</v>
      </c>
      <c r="P863" s="32">
        <f t="shared" ca="1" si="1896"/>
        <v>0</v>
      </c>
      <c r="Q863" s="32">
        <f t="shared" ca="1" si="1896"/>
        <v>0</v>
      </c>
      <c r="R863" s="32">
        <f t="shared" ca="1" si="1896"/>
        <v>0</v>
      </c>
      <c r="S863" s="32">
        <f t="shared" ca="1" si="1896"/>
        <v>0</v>
      </c>
      <c r="T863" s="32">
        <f t="shared" ca="1" si="1896"/>
        <v>0</v>
      </c>
      <c r="U863" s="32">
        <f t="shared" ca="1" si="1896"/>
        <v>0</v>
      </c>
      <c r="V863" s="32">
        <f t="shared" ca="1" si="1896"/>
        <v>0</v>
      </c>
      <c r="W863" s="32">
        <f t="shared" ca="1" si="1896"/>
        <v>0</v>
      </c>
      <c r="X863" s="32">
        <f t="shared" ca="1" si="1896"/>
        <v>0</v>
      </c>
      <c r="Y863" s="32">
        <f t="shared" ca="1" si="1896"/>
        <v>0</v>
      </c>
      <c r="Z863" s="32">
        <f t="shared" ca="1" si="1896"/>
        <v>0</v>
      </c>
      <c r="AA863" s="32">
        <f t="shared" ca="1" si="1896"/>
        <v>0</v>
      </c>
      <c r="AB863" s="32">
        <f t="shared" ca="1" si="1896"/>
        <v>0</v>
      </c>
      <c r="AC863" s="32">
        <f t="shared" ca="1" si="1896"/>
        <v>0</v>
      </c>
      <c r="AD863" s="32">
        <f t="shared" ca="1" si="1896"/>
        <v>0</v>
      </c>
      <c r="AE863" s="32">
        <f t="shared" ca="1" si="1896"/>
        <v>0</v>
      </c>
      <c r="AF863" s="32">
        <f t="shared" ca="1" si="1896"/>
        <v>0</v>
      </c>
      <c r="AG863" s="32">
        <f t="shared" ca="1" si="1896"/>
        <v>0</v>
      </c>
      <c r="AH863" s="32">
        <f t="shared" ca="1" si="1896"/>
        <v>0</v>
      </c>
      <c r="AI863" s="32">
        <f t="shared" ca="1" si="1896"/>
        <v>0</v>
      </c>
      <c r="AJ863" s="32">
        <f t="shared" ca="1" si="1896"/>
        <v>0</v>
      </c>
      <c r="AK863" s="32">
        <f t="shared" ca="1" si="1896"/>
        <v>0</v>
      </c>
      <c r="AL863" s="32">
        <f t="shared" ca="1" si="1896"/>
        <v>0</v>
      </c>
      <c r="AM863" s="54">
        <f t="shared" ca="1" si="1896"/>
        <v>0</v>
      </c>
      <c r="AS863" s="97" t="str">
        <f>$E863&amp;"_"&amp;$A851&amp;"_"&amp;$B851</f>
        <v>MC__　</v>
      </c>
      <c r="AT863" s="97" t="str">
        <f t="shared" ref="AT863" si="1897">A855</f>
        <v/>
      </c>
      <c r="AU863" s="97" t="str">
        <f>A856</f>
        <v>-</v>
      </c>
      <c r="AW863" s="147" t="str">
        <f>E863</f>
        <v>MC</v>
      </c>
      <c r="AX863" s="150">
        <f t="shared" ref="AX863:BG865" ca="1" si="1898">K863*$G863</f>
        <v>0</v>
      </c>
      <c r="AY863" s="150">
        <f t="shared" ca="1" si="1898"/>
        <v>0</v>
      </c>
      <c r="AZ863" s="150">
        <f t="shared" ca="1" si="1898"/>
        <v>0</v>
      </c>
      <c r="BA863" s="150">
        <f t="shared" ca="1" si="1898"/>
        <v>0</v>
      </c>
      <c r="BB863" s="150">
        <f t="shared" ca="1" si="1898"/>
        <v>0</v>
      </c>
      <c r="BC863" s="150">
        <f t="shared" ca="1" si="1898"/>
        <v>0</v>
      </c>
      <c r="BD863" s="150">
        <f t="shared" ca="1" si="1898"/>
        <v>0</v>
      </c>
      <c r="BE863" s="150">
        <f t="shared" ca="1" si="1898"/>
        <v>0</v>
      </c>
      <c r="BF863" s="150">
        <f t="shared" ca="1" si="1898"/>
        <v>0</v>
      </c>
      <c r="BG863" s="150">
        <f t="shared" ca="1" si="1898"/>
        <v>0</v>
      </c>
      <c r="BH863" s="150">
        <f t="shared" ref="BH863:BQ865" ca="1" si="1899">U863*$G863</f>
        <v>0</v>
      </c>
      <c r="BI863" s="150">
        <f t="shared" ca="1" si="1899"/>
        <v>0</v>
      </c>
      <c r="BJ863" s="150">
        <f t="shared" ca="1" si="1899"/>
        <v>0</v>
      </c>
      <c r="BK863" s="150">
        <f t="shared" ca="1" si="1899"/>
        <v>0</v>
      </c>
      <c r="BL863" s="150">
        <f t="shared" ca="1" si="1899"/>
        <v>0</v>
      </c>
      <c r="BM863" s="150">
        <f t="shared" ca="1" si="1899"/>
        <v>0</v>
      </c>
      <c r="BN863" s="150">
        <f t="shared" ca="1" si="1899"/>
        <v>0</v>
      </c>
      <c r="BO863" s="150">
        <f t="shared" ca="1" si="1899"/>
        <v>0</v>
      </c>
      <c r="BP863" s="150">
        <f t="shared" ca="1" si="1899"/>
        <v>0</v>
      </c>
      <c r="BQ863" s="150">
        <f t="shared" ca="1" si="1899"/>
        <v>0</v>
      </c>
      <c r="BR863" s="150">
        <f t="shared" ref="BR863:BZ865" ca="1" si="1900">AE863*$G863</f>
        <v>0</v>
      </c>
      <c r="BS863" s="150">
        <f t="shared" ca="1" si="1900"/>
        <v>0</v>
      </c>
      <c r="BT863" s="150">
        <f t="shared" ca="1" si="1900"/>
        <v>0</v>
      </c>
      <c r="BU863" s="150">
        <f t="shared" ca="1" si="1900"/>
        <v>0</v>
      </c>
      <c r="BV863" s="150">
        <f t="shared" ca="1" si="1900"/>
        <v>0</v>
      </c>
      <c r="BW863" s="150">
        <f t="shared" ca="1" si="1900"/>
        <v>0</v>
      </c>
      <c r="BX863" s="150">
        <f t="shared" ca="1" si="1900"/>
        <v>0</v>
      </c>
      <c r="BY863" s="150">
        <f t="shared" ca="1" si="1900"/>
        <v>0</v>
      </c>
      <c r="BZ863" s="151">
        <f t="shared" ca="1" si="1900"/>
        <v>0</v>
      </c>
      <c r="CB863" s="145"/>
      <c r="CC863" s="38"/>
      <c r="CD863" s="38"/>
      <c r="CE863" s="146"/>
      <c r="CG863" s="433">
        <v>0</v>
      </c>
      <c r="CH863" s="434">
        <v>0</v>
      </c>
      <c r="CI863" s="434">
        <v>0</v>
      </c>
      <c r="CJ863" s="435">
        <v>0</v>
      </c>
    </row>
    <row r="864" spans="1:88" x14ac:dyDescent="0.35">
      <c r="A864" s="399">
        <f>COUNTIF(AT854:AT856,B864)</f>
        <v>0</v>
      </c>
      <c r="B864" s="308" t="str">
        <f>設定!$F$9</f>
        <v>T/T</v>
      </c>
      <c r="C864" s="308" t="str">
        <f>IF(COUNTIF('PLAN-SUB'!$AO$6:$AO$87,B864&amp;"_"&amp;A851&amp;"_"&amp;B851)&gt;0,"計画コード有",IF(COUNTIF('PLAN-SUB'!$AO$6:$AO$87,B864&amp;"_"&amp;A851&amp;"_"&amp;B851)&gt;1,"ﾀﾞﾌﾞﾘ有","未反映"))</f>
        <v>未反映</v>
      </c>
      <c r="D864" s="6"/>
      <c r="E864" s="2" t="str">
        <f t="shared" si="1895"/>
        <v>溶接1</v>
      </c>
      <c r="F864" s="43">
        <f t="shared" si="1895"/>
        <v>0</v>
      </c>
      <c r="G864" s="28">
        <f t="shared" si="1895"/>
        <v>0</v>
      </c>
      <c r="H864" s="6"/>
      <c r="I864" s="6"/>
      <c r="J864" s="33">
        <f t="shared" ca="1" si="1886"/>
        <v>0</v>
      </c>
      <c r="K864" s="33">
        <f t="shared" ref="K864:AM864" ca="1" si="1901">K855+K858+K861</f>
        <v>0</v>
      </c>
      <c r="L864" s="33">
        <f t="shared" ca="1" si="1901"/>
        <v>0</v>
      </c>
      <c r="M864" s="33">
        <f t="shared" ca="1" si="1901"/>
        <v>0</v>
      </c>
      <c r="N864" s="33">
        <f t="shared" ca="1" si="1901"/>
        <v>0</v>
      </c>
      <c r="O864" s="33">
        <f t="shared" ca="1" si="1901"/>
        <v>0</v>
      </c>
      <c r="P864" s="33">
        <f t="shared" ca="1" si="1901"/>
        <v>0</v>
      </c>
      <c r="Q864" s="33">
        <f t="shared" ca="1" si="1901"/>
        <v>0</v>
      </c>
      <c r="R864" s="33">
        <f t="shared" ca="1" si="1901"/>
        <v>0</v>
      </c>
      <c r="S864" s="33">
        <f t="shared" ca="1" si="1901"/>
        <v>0</v>
      </c>
      <c r="T864" s="33">
        <f t="shared" ca="1" si="1901"/>
        <v>0</v>
      </c>
      <c r="U864" s="33">
        <f t="shared" ca="1" si="1901"/>
        <v>0</v>
      </c>
      <c r="V864" s="33">
        <f t="shared" ca="1" si="1901"/>
        <v>0</v>
      </c>
      <c r="W864" s="33">
        <f t="shared" ca="1" si="1901"/>
        <v>0</v>
      </c>
      <c r="X864" s="33">
        <f t="shared" ca="1" si="1901"/>
        <v>0</v>
      </c>
      <c r="Y864" s="33">
        <f t="shared" ca="1" si="1901"/>
        <v>0</v>
      </c>
      <c r="Z864" s="33">
        <f t="shared" ca="1" si="1901"/>
        <v>0</v>
      </c>
      <c r="AA864" s="33">
        <f t="shared" ca="1" si="1901"/>
        <v>0</v>
      </c>
      <c r="AB864" s="33">
        <f t="shared" ca="1" si="1901"/>
        <v>0</v>
      </c>
      <c r="AC864" s="33">
        <f t="shared" ca="1" si="1901"/>
        <v>0</v>
      </c>
      <c r="AD864" s="33">
        <f t="shared" ca="1" si="1901"/>
        <v>0</v>
      </c>
      <c r="AE864" s="33">
        <f t="shared" ca="1" si="1901"/>
        <v>0</v>
      </c>
      <c r="AF864" s="33">
        <f t="shared" ca="1" si="1901"/>
        <v>0</v>
      </c>
      <c r="AG864" s="33">
        <f t="shared" ca="1" si="1901"/>
        <v>0</v>
      </c>
      <c r="AH864" s="33">
        <f t="shared" ca="1" si="1901"/>
        <v>0</v>
      </c>
      <c r="AI864" s="33">
        <f t="shared" ca="1" si="1901"/>
        <v>0</v>
      </c>
      <c r="AJ864" s="33">
        <f t="shared" ca="1" si="1901"/>
        <v>0</v>
      </c>
      <c r="AK864" s="33">
        <f t="shared" ca="1" si="1901"/>
        <v>0</v>
      </c>
      <c r="AL864" s="33">
        <f t="shared" ca="1" si="1901"/>
        <v>0</v>
      </c>
      <c r="AM864" s="55">
        <f t="shared" ca="1" si="1901"/>
        <v>0</v>
      </c>
      <c r="AS864" s="98" t="str">
        <f>$E864&amp;"_"&amp;$A851&amp;"_"&amp;$B851</f>
        <v>溶接1__　</v>
      </c>
      <c r="AT864" s="98" t="str">
        <f t="shared" ref="AT864" si="1902">A855</f>
        <v/>
      </c>
      <c r="AU864" s="98" t="str">
        <f>A856</f>
        <v>-</v>
      </c>
      <c r="AW864" s="148" t="str">
        <f>E864</f>
        <v>溶接1</v>
      </c>
      <c r="AX864" s="152">
        <f t="shared" ca="1" si="1898"/>
        <v>0</v>
      </c>
      <c r="AY864" s="152">
        <f t="shared" ca="1" si="1898"/>
        <v>0</v>
      </c>
      <c r="AZ864" s="152">
        <f t="shared" ca="1" si="1898"/>
        <v>0</v>
      </c>
      <c r="BA864" s="152">
        <f t="shared" ca="1" si="1898"/>
        <v>0</v>
      </c>
      <c r="BB864" s="152">
        <f t="shared" ca="1" si="1898"/>
        <v>0</v>
      </c>
      <c r="BC864" s="152">
        <f t="shared" ca="1" si="1898"/>
        <v>0</v>
      </c>
      <c r="BD864" s="152">
        <f t="shared" ca="1" si="1898"/>
        <v>0</v>
      </c>
      <c r="BE864" s="152">
        <f t="shared" ca="1" si="1898"/>
        <v>0</v>
      </c>
      <c r="BF864" s="152">
        <f t="shared" ca="1" si="1898"/>
        <v>0</v>
      </c>
      <c r="BG864" s="152">
        <f t="shared" ca="1" si="1898"/>
        <v>0</v>
      </c>
      <c r="BH864" s="152">
        <f t="shared" ca="1" si="1899"/>
        <v>0</v>
      </c>
      <c r="BI864" s="152">
        <f t="shared" ca="1" si="1899"/>
        <v>0</v>
      </c>
      <c r="BJ864" s="152">
        <f t="shared" ca="1" si="1899"/>
        <v>0</v>
      </c>
      <c r="BK864" s="152">
        <f t="shared" ca="1" si="1899"/>
        <v>0</v>
      </c>
      <c r="BL864" s="152">
        <f t="shared" ca="1" si="1899"/>
        <v>0</v>
      </c>
      <c r="BM864" s="152">
        <f t="shared" ca="1" si="1899"/>
        <v>0</v>
      </c>
      <c r="BN864" s="152">
        <f t="shared" ca="1" si="1899"/>
        <v>0</v>
      </c>
      <c r="BO864" s="152">
        <f t="shared" ca="1" si="1899"/>
        <v>0</v>
      </c>
      <c r="BP864" s="152">
        <f t="shared" ca="1" si="1899"/>
        <v>0</v>
      </c>
      <c r="BQ864" s="152">
        <f t="shared" ca="1" si="1899"/>
        <v>0</v>
      </c>
      <c r="BR864" s="152">
        <f t="shared" ca="1" si="1900"/>
        <v>0</v>
      </c>
      <c r="BS864" s="152">
        <f t="shared" ca="1" si="1900"/>
        <v>0</v>
      </c>
      <c r="BT864" s="152">
        <f t="shared" ca="1" si="1900"/>
        <v>0</v>
      </c>
      <c r="BU864" s="152">
        <f t="shared" ca="1" si="1900"/>
        <v>0</v>
      </c>
      <c r="BV864" s="152">
        <f t="shared" ca="1" si="1900"/>
        <v>0</v>
      </c>
      <c r="BW864" s="152">
        <f t="shared" ca="1" si="1900"/>
        <v>0</v>
      </c>
      <c r="BX864" s="152">
        <f t="shared" ca="1" si="1900"/>
        <v>0</v>
      </c>
      <c r="BY864" s="152">
        <f t="shared" ca="1" si="1900"/>
        <v>0</v>
      </c>
      <c r="BZ864" s="153">
        <f t="shared" ca="1" si="1900"/>
        <v>0</v>
      </c>
      <c r="CB864" s="145"/>
      <c r="CC864" s="38"/>
      <c r="CD864" s="38"/>
      <c r="CE864" s="146"/>
      <c r="CG864" s="433">
        <v>0</v>
      </c>
      <c r="CH864" s="434">
        <v>0</v>
      </c>
      <c r="CI864" s="434">
        <v>0</v>
      </c>
      <c r="CJ864" s="435">
        <v>0</v>
      </c>
    </row>
    <row r="865" spans="1:88" ht="15.5" thickBot="1" x14ac:dyDescent="0.4">
      <c r="A865" s="399">
        <f>COUNTIF(AT854:AT856,B865)</f>
        <v>0</v>
      </c>
      <c r="B865" s="309">
        <f>設定!$F$10</f>
        <v>0</v>
      </c>
      <c r="C865" s="309"/>
      <c r="D865" s="56"/>
      <c r="E865" s="2" t="str">
        <f t="shared" si="1895"/>
        <v>マルチ</v>
      </c>
      <c r="F865" s="57">
        <f t="shared" si="1895"/>
        <v>0</v>
      </c>
      <c r="G865" s="58">
        <f t="shared" si="1895"/>
        <v>0</v>
      </c>
      <c r="H865" s="56"/>
      <c r="I865" s="56"/>
      <c r="J865" s="59">
        <f t="shared" ca="1" si="1886"/>
        <v>0</v>
      </c>
      <c r="K865" s="59">
        <f t="shared" ref="K865:AM865" ca="1" si="1903">K856+K859+K862</f>
        <v>0</v>
      </c>
      <c r="L865" s="59">
        <f t="shared" ca="1" si="1903"/>
        <v>0</v>
      </c>
      <c r="M865" s="59">
        <f t="shared" ca="1" si="1903"/>
        <v>0</v>
      </c>
      <c r="N865" s="59">
        <f t="shared" ca="1" si="1903"/>
        <v>0</v>
      </c>
      <c r="O865" s="59">
        <f t="shared" ca="1" si="1903"/>
        <v>0</v>
      </c>
      <c r="P865" s="59">
        <f t="shared" ca="1" si="1903"/>
        <v>0</v>
      </c>
      <c r="Q865" s="59">
        <f t="shared" ca="1" si="1903"/>
        <v>0</v>
      </c>
      <c r="R865" s="59">
        <f t="shared" ca="1" si="1903"/>
        <v>0</v>
      </c>
      <c r="S865" s="59">
        <f t="shared" ca="1" si="1903"/>
        <v>0</v>
      </c>
      <c r="T865" s="59">
        <f t="shared" ca="1" si="1903"/>
        <v>0</v>
      </c>
      <c r="U865" s="59">
        <f t="shared" ca="1" si="1903"/>
        <v>0</v>
      </c>
      <c r="V865" s="59">
        <f t="shared" ca="1" si="1903"/>
        <v>0</v>
      </c>
      <c r="W865" s="59">
        <f t="shared" ca="1" si="1903"/>
        <v>0</v>
      </c>
      <c r="X865" s="59">
        <f t="shared" ca="1" si="1903"/>
        <v>0</v>
      </c>
      <c r="Y865" s="59">
        <f t="shared" ca="1" si="1903"/>
        <v>0</v>
      </c>
      <c r="Z865" s="59">
        <f t="shared" ca="1" si="1903"/>
        <v>0</v>
      </c>
      <c r="AA865" s="59">
        <f t="shared" ca="1" si="1903"/>
        <v>0</v>
      </c>
      <c r="AB865" s="59">
        <f t="shared" ca="1" si="1903"/>
        <v>0</v>
      </c>
      <c r="AC865" s="59">
        <f t="shared" ca="1" si="1903"/>
        <v>0</v>
      </c>
      <c r="AD865" s="59">
        <f t="shared" ca="1" si="1903"/>
        <v>0</v>
      </c>
      <c r="AE865" s="59">
        <f t="shared" ca="1" si="1903"/>
        <v>0</v>
      </c>
      <c r="AF865" s="59">
        <f t="shared" ca="1" si="1903"/>
        <v>0</v>
      </c>
      <c r="AG865" s="59">
        <f t="shared" ca="1" si="1903"/>
        <v>0</v>
      </c>
      <c r="AH865" s="59">
        <f t="shared" ca="1" si="1903"/>
        <v>0</v>
      </c>
      <c r="AI865" s="59">
        <f t="shared" ca="1" si="1903"/>
        <v>0</v>
      </c>
      <c r="AJ865" s="59">
        <f t="shared" ca="1" si="1903"/>
        <v>0</v>
      </c>
      <c r="AK865" s="59">
        <f t="shared" ca="1" si="1903"/>
        <v>0</v>
      </c>
      <c r="AL865" s="59">
        <f t="shared" ca="1" si="1903"/>
        <v>0</v>
      </c>
      <c r="AM865" s="60">
        <f t="shared" ca="1" si="1903"/>
        <v>0</v>
      </c>
      <c r="AS865" s="99" t="str">
        <f>$E865&amp;"_"&amp;$A851&amp;"_"&amp;$B851</f>
        <v>マルチ__　</v>
      </c>
      <c r="AT865" s="99" t="str">
        <f t="shared" ref="AT865" si="1904">A855</f>
        <v/>
      </c>
      <c r="AU865" s="99" t="str">
        <f>A856</f>
        <v>-</v>
      </c>
      <c r="AW865" s="149" t="str">
        <f>E865</f>
        <v>マルチ</v>
      </c>
      <c r="AX865" s="154">
        <f t="shared" ca="1" si="1898"/>
        <v>0</v>
      </c>
      <c r="AY865" s="154">
        <f t="shared" ca="1" si="1898"/>
        <v>0</v>
      </c>
      <c r="AZ865" s="154">
        <f t="shared" ca="1" si="1898"/>
        <v>0</v>
      </c>
      <c r="BA865" s="154">
        <f t="shared" ca="1" si="1898"/>
        <v>0</v>
      </c>
      <c r="BB865" s="154">
        <f t="shared" ca="1" si="1898"/>
        <v>0</v>
      </c>
      <c r="BC865" s="154">
        <f t="shared" ca="1" si="1898"/>
        <v>0</v>
      </c>
      <c r="BD865" s="154">
        <f t="shared" ca="1" si="1898"/>
        <v>0</v>
      </c>
      <c r="BE865" s="154">
        <f t="shared" ca="1" si="1898"/>
        <v>0</v>
      </c>
      <c r="BF865" s="154">
        <f t="shared" ca="1" si="1898"/>
        <v>0</v>
      </c>
      <c r="BG865" s="154">
        <f t="shared" ca="1" si="1898"/>
        <v>0</v>
      </c>
      <c r="BH865" s="154">
        <f t="shared" ca="1" si="1899"/>
        <v>0</v>
      </c>
      <c r="BI865" s="154">
        <f t="shared" ca="1" si="1899"/>
        <v>0</v>
      </c>
      <c r="BJ865" s="154">
        <f t="shared" ca="1" si="1899"/>
        <v>0</v>
      </c>
      <c r="BK865" s="154">
        <f t="shared" ca="1" si="1899"/>
        <v>0</v>
      </c>
      <c r="BL865" s="154">
        <f t="shared" ca="1" si="1899"/>
        <v>0</v>
      </c>
      <c r="BM865" s="154">
        <f t="shared" ca="1" si="1899"/>
        <v>0</v>
      </c>
      <c r="BN865" s="154">
        <f t="shared" ca="1" si="1899"/>
        <v>0</v>
      </c>
      <c r="BO865" s="154">
        <f t="shared" ca="1" si="1899"/>
        <v>0</v>
      </c>
      <c r="BP865" s="154">
        <f t="shared" ca="1" si="1899"/>
        <v>0</v>
      </c>
      <c r="BQ865" s="154">
        <f t="shared" ca="1" si="1899"/>
        <v>0</v>
      </c>
      <c r="BR865" s="154">
        <f t="shared" ca="1" si="1900"/>
        <v>0</v>
      </c>
      <c r="BS865" s="154">
        <f t="shared" ca="1" si="1900"/>
        <v>0</v>
      </c>
      <c r="BT865" s="154">
        <f t="shared" ca="1" si="1900"/>
        <v>0</v>
      </c>
      <c r="BU865" s="154">
        <f t="shared" ca="1" si="1900"/>
        <v>0</v>
      </c>
      <c r="BV865" s="154">
        <f t="shared" ca="1" si="1900"/>
        <v>0</v>
      </c>
      <c r="BW865" s="154">
        <f t="shared" ca="1" si="1900"/>
        <v>0</v>
      </c>
      <c r="BX865" s="154">
        <f t="shared" ca="1" si="1900"/>
        <v>0</v>
      </c>
      <c r="BY865" s="154">
        <f t="shared" ca="1" si="1900"/>
        <v>0</v>
      </c>
      <c r="BZ865" s="155">
        <f t="shared" ca="1" si="1900"/>
        <v>0</v>
      </c>
      <c r="CB865" s="422"/>
      <c r="CC865" s="423"/>
      <c r="CD865" s="423"/>
      <c r="CE865" s="424"/>
      <c r="CG865" s="436">
        <v>0</v>
      </c>
      <c r="CH865" s="437">
        <v>0</v>
      </c>
      <c r="CI865" s="437">
        <v>0</v>
      </c>
      <c r="CJ865" s="438">
        <v>0</v>
      </c>
    </row>
    <row r="866" spans="1:88" x14ac:dyDescent="0.35">
      <c r="A866" s="46"/>
      <c r="B866" s="47" t="s">
        <v>2067</v>
      </c>
      <c r="C866" s="101"/>
      <c r="D866" s="128"/>
      <c r="E866" s="129"/>
      <c r="F866" s="129" t="s">
        <v>2130</v>
      </c>
      <c r="G866" s="130" t="str">
        <f>IF($B866="CKD","CKD",_xlfn.XLOOKUP($A866,AF所要量!$AF$4:$AF$1001,AF所要量!$AG$4:$AG$1001,"",,))</f>
        <v/>
      </c>
      <c r="H866" s="131"/>
      <c r="I866" s="132">
        <f>SUM(K866:N866)</f>
        <v>0</v>
      </c>
      <c r="J866" s="132">
        <f>SUM(O866:AM866)</f>
        <v>0</v>
      </c>
      <c r="K866" s="439">
        <f>CB866</f>
        <v>0</v>
      </c>
      <c r="L866" s="439">
        <f t="shared" ref="L866:L867" si="1905">CC866</f>
        <v>0</v>
      </c>
      <c r="M866" s="439">
        <f t="shared" ref="M866:M867" si="1906">CD866</f>
        <v>0</v>
      </c>
      <c r="N866" s="439">
        <f t="shared" ref="N866:N867" si="1907">CE866</f>
        <v>0</v>
      </c>
      <c r="O866" s="132">
        <f>SUMIF(AF所要量!$AK$4:$AK$1001,$AS866,AF所要量!E$4:E$1001)</f>
        <v>0</v>
      </c>
      <c r="P866" s="132">
        <f>SUMIF(AF所要量!$AK$4:$AK$1001,$AS866,AF所要量!F$4:F$1001)</f>
        <v>0</v>
      </c>
      <c r="Q866" s="132">
        <f>SUMIF(AF所要量!$AK$4:$AK$1001,$AS866,AF所要量!G$4:G$1001)</f>
        <v>0</v>
      </c>
      <c r="R866" s="132">
        <f>SUMIF(AF所要量!$AK$4:$AK$1001,$AS866,AF所要量!H$4:H$1001)</f>
        <v>0</v>
      </c>
      <c r="S866" s="132">
        <f>SUMIF(AF所要量!$AK$4:$AK$1001,$AS866,AF所要量!I$4:I$1001)</f>
        <v>0</v>
      </c>
      <c r="T866" s="132">
        <f>SUMIF(AF所要量!$AK$4:$AK$1001,$AS866,AF所要量!J$4:J$1001)</f>
        <v>0</v>
      </c>
      <c r="U866" s="132">
        <f>SUMIF(AF所要量!$AK$4:$AK$1001,$AS866,AF所要量!K$4:K$1001)</f>
        <v>0</v>
      </c>
      <c r="V866" s="132">
        <f>SUMIF(AF所要量!$AK$4:$AK$1001,$AS866,AF所要量!L$4:L$1001)</f>
        <v>0</v>
      </c>
      <c r="W866" s="132">
        <f>SUMIF(AF所要量!$AK$4:$AK$1001,$AS866,AF所要量!M$4:M$1001)</f>
        <v>0</v>
      </c>
      <c r="X866" s="132">
        <f>SUMIF(AF所要量!$AK$4:$AK$1001,$AS866,AF所要量!N$4:N$1001)</f>
        <v>0</v>
      </c>
      <c r="Y866" s="132">
        <f>SUMIF(AF所要量!$AK$4:$AK$1001,$AS866,AF所要量!O$4:O$1001)</f>
        <v>0</v>
      </c>
      <c r="Z866" s="132">
        <f>SUMIF(AF所要量!$AK$4:$AK$1001,$AS866,AF所要量!P$4:P$1001)</f>
        <v>0</v>
      </c>
      <c r="AA866" s="132">
        <f>SUMIF(AF所要量!$AK$4:$AK$1001,$AS866,AF所要量!Q$4:Q$1001)</f>
        <v>0</v>
      </c>
      <c r="AB866" s="132">
        <f>SUMIF(AF所要量!$AK$4:$AK$1001,$AS866,AF所要量!R$4:R$1001)</f>
        <v>0</v>
      </c>
      <c r="AC866" s="132">
        <f>SUMIF(AF所要量!$AK$4:$AK$1001,$AS866,AF所要量!S$4:S$1001)</f>
        <v>0</v>
      </c>
      <c r="AD866" s="132">
        <f>SUMIF(AF所要量!$AK$4:$AK$1001,$AS866,AF所要量!T$4:T$1001)</f>
        <v>0</v>
      </c>
      <c r="AE866" s="132">
        <f>SUMIF(AF所要量!$AK$4:$AK$1001,$AS866,AF所要量!U$4:U$1001)</f>
        <v>0</v>
      </c>
      <c r="AF866" s="132">
        <f>SUMIF(AF所要量!$AK$4:$AK$1001,$AS866,AF所要量!V$4:V$1001)</f>
        <v>0</v>
      </c>
      <c r="AG866" s="132">
        <f>SUMIF(AF所要量!$AK$4:$AK$1001,$AS866,AF所要量!W$4:W$1001)</f>
        <v>0</v>
      </c>
      <c r="AH866" s="132">
        <f>SUMIF(AF所要量!$AK$4:$AK$1001,$AS866,AF所要量!X$4:X$1001)</f>
        <v>0</v>
      </c>
      <c r="AI866" s="132">
        <f>SUMIF(AF所要量!$AK$4:$AK$1001,$AS866,AF所要量!Y$4:Y$1001)</f>
        <v>0</v>
      </c>
      <c r="AJ866" s="132">
        <f>SUMIF(AF所要量!$AK$4:$AK$1001,$AS866,AF所要量!Z$4:Z$1001)</f>
        <v>0</v>
      </c>
      <c r="AK866" s="132">
        <f>SUMIF(AF所要量!$AK$4:$AK$1001,$AS866,AF所要量!AA$4:AA$1001)</f>
        <v>0</v>
      </c>
      <c r="AL866" s="132">
        <f>SUMIF(AF所要量!$AK$4:$AK$1001,$AS866,AF所要量!AB$4:AB$1001)</f>
        <v>0</v>
      </c>
      <c r="AM866" s="133">
        <f>SUMIF(AF所要量!$AK$4:$AK$1001,$AS866,AF所要量!AC$4:AC$1001)</f>
        <v>0</v>
      </c>
      <c r="AS866" s="2" t="str">
        <f>$A866&amp;"_"&amp;$B866</f>
        <v>_　</v>
      </c>
      <c r="AT866" s="96"/>
      <c r="AU866" s="63"/>
      <c r="AW866" s="142"/>
      <c r="AX866" s="143"/>
      <c r="AY866" s="143"/>
      <c r="AZ866" s="143"/>
      <c r="BA866" s="143"/>
      <c r="BB866" s="143"/>
      <c r="BC866" s="143"/>
      <c r="BD866" s="143"/>
      <c r="BE866" s="143"/>
      <c r="BF866" s="143"/>
      <c r="BG866" s="143"/>
      <c r="BH866" s="143"/>
      <c r="BI866" s="143"/>
      <c r="BJ866" s="143"/>
      <c r="BK866" s="143"/>
      <c r="BL866" s="143"/>
      <c r="BM866" s="143"/>
      <c r="BN866" s="143"/>
      <c r="BO866" s="143"/>
      <c r="BP866" s="143"/>
      <c r="BQ866" s="143"/>
      <c r="BR866" s="143"/>
      <c r="BS866" s="143"/>
      <c r="BT866" s="143"/>
      <c r="BU866" s="143"/>
      <c r="BV866" s="143"/>
      <c r="BW866" s="143"/>
      <c r="BX866" s="143"/>
      <c r="BY866" s="143"/>
      <c r="BZ866" s="144"/>
      <c r="CB866" s="425">
        <f t="shared" ref="CB866:CB867" si="1908">CG866</f>
        <v>0</v>
      </c>
      <c r="CC866" s="271">
        <f t="shared" ref="CC866:CC867" si="1909">CH866</f>
        <v>0</v>
      </c>
      <c r="CD866" s="271">
        <f t="shared" ref="CD866:CD867" si="1910">CI866</f>
        <v>0</v>
      </c>
      <c r="CE866" s="272">
        <f t="shared" ref="CE866:CE867" si="1911">CJ866</f>
        <v>0</v>
      </c>
      <c r="CG866" s="418">
        <v>0</v>
      </c>
      <c r="CH866" s="416">
        <v>0</v>
      </c>
      <c r="CI866" s="416">
        <v>0</v>
      </c>
      <c r="CJ866" s="419">
        <v>0</v>
      </c>
    </row>
    <row r="867" spans="1:88" x14ac:dyDescent="0.35">
      <c r="A867" s="119"/>
      <c r="B867" s="6"/>
      <c r="C867" s="120"/>
      <c r="D867" s="134"/>
      <c r="E867" s="135"/>
      <c r="F867" s="135"/>
      <c r="G867" s="136" t="str">
        <f>IF(B866="CKD","","SP")</f>
        <v>SP</v>
      </c>
      <c r="H867" s="137"/>
      <c r="I867" s="138">
        <f>SUM(K867:N867)</f>
        <v>0</v>
      </c>
      <c r="J867" s="138">
        <f>SUM(O867:AM867)</f>
        <v>0</v>
      </c>
      <c r="K867" s="440">
        <f t="shared" ref="K867" si="1912">CB867</f>
        <v>0</v>
      </c>
      <c r="L867" s="440">
        <f t="shared" si="1905"/>
        <v>0</v>
      </c>
      <c r="M867" s="440">
        <f t="shared" si="1906"/>
        <v>0</v>
      </c>
      <c r="N867" s="440">
        <f t="shared" si="1907"/>
        <v>0</v>
      </c>
      <c r="O867" s="138">
        <f>SUMIF(SP所要量!$AU$4:$AU$1001,$AS867,SP所要量!O$4:O$1001)</f>
        <v>0</v>
      </c>
      <c r="P867" s="138">
        <f>SUMIF(SP所要量!$AU$4:$AU$1001,$AS867,SP所要量!P$4:P$1001)</f>
        <v>0</v>
      </c>
      <c r="Q867" s="138">
        <f>SUMIF(SP所要量!$AU$4:$AU$1001,$AS867,SP所要量!Q$4:Q$1001)</f>
        <v>0</v>
      </c>
      <c r="R867" s="138">
        <f>SUMIF(SP所要量!$AU$4:$AU$1001,$AS867,SP所要量!R$4:R$1001)</f>
        <v>0</v>
      </c>
      <c r="S867" s="138">
        <f>SUMIF(SP所要量!$AU$4:$AU$1001,$AS867,SP所要量!S$4:S$1001)</f>
        <v>0</v>
      </c>
      <c r="T867" s="138">
        <f>SUMIF(SP所要量!$AU$4:$AU$1001,$AS867,SP所要量!T$4:T$1001)</f>
        <v>0</v>
      </c>
      <c r="U867" s="138">
        <f>SUMIF(SP所要量!$AU$4:$AU$1001,$AS867,SP所要量!U$4:U$1001)</f>
        <v>0</v>
      </c>
      <c r="V867" s="138">
        <f>SUMIF(SP所要量!$AU$4:$AU$1001,$AS867,SP所要量!V$4:V$1001)</f>
        <v>0</v>
      </c>
      <c r="W867" s="138">
        <f>SUMIF(SP所要量!$AU$4:$AU$1001,$AS867,SP所要量!W$4:W$1001)</f>
        <v>0</v>
      </c>
      <c r="X867" s="138">
        <f>SUMIF(SP所要量!$AU$4:$AU$1001,$AS867,SP所要量!X$4:X$1001)</f>
        <v>0</v>
      </c>
      <c r="Y867" s="138">
        <f>SUMIF(SP所要量!$AU$4:$AU$1001,$AS867,SP所要量!Y$4:Y$1001)</f>
        <v>0</v>
      </c>
      <c r="Z867" s="138">
        <f>SUMIF(SP所要量!$AU$4:$AU$1001,$AS867,SP所要量!Z$4:Z$1001)</f>
        <v>0</v>
      </c>
      <c r="AA867" s="138">
        <f>SUMIF(SP所要量!$AU$4:$AU$1001,$AS867,SP所要量!AA$4:AA$1001)</f>
        <v>0</v>
      </c>
      <c r="AB867" s="138">
        <f>SUMIF(SP所要量!$AU$4:$AU$1001,$AS867,SP所要量!AB$4:AB$1001)</f>
        <v>0</v>
      </c>
      <c r="AC867" s="138">
        <f>SUMIF(SP所要量!$AU$4:$AU$1001,$AS867,SP所要量!AC$4:AC$1001)</f>
        <v>0</v>
      </c>
      <c r="AD867" s="138">
        <f>SUMIF(SP所要量!$AU$4:$AU$1001,$AS867,SP所要量!AD$4:AD$1001)</f>
        <v>0</v>
      </c>
      <c r="AE867" s="138">
        <f>SUMIF(SP所要量!$AU$4:$AU$1001,$AS867,SP所要量!AE$4:AE$1001)</f>
        <v>0</v>
      </c>
      <c r="AF867" s="138">
        <f>SUMIF(SP所要量!$AU$4:$AU$1001,$AS867,SP所要量!AF$4:AF$1001)</f>
        <v>0</v>
      </c>
      <c r="AG867" s="138">
        <f>SUMIF(SP所要量!$AU$4:$AU$1001,$AS867,SP所要量!AG$4:AG$1001)</f>
        <v>0</v>
      </c>
      <c r="AH867" s="138">
        <f>SUMIF(SP所要量!$AU$4:$AU$1001,$AS867,SP所要量!AH$4:AH$1001)</f>
        <v>0</v>
      </c>
      <c r="AI867" s="138">
        <f>SUMIF(SP所要量!$AU$4:$AU$1001,$AS867,SP所要量!AI$4:AI$1001)</f>
        <v>0</v>
      </c>
      <c r="AJ867" s="138">
        <f>SUMIF(SP所要量!$AU$4:$AU$1001,$AS867,SP所要量!AJ$4:AJ$1001)</f>
        <v>0</v>
      </c>
      <c r="AK867" s="138">
        <f>SUMIF(SP所要量!$AU$4:$AU$1001,$AS867,SP所要量!AK$4:AK$1001)</f>
        <v>0</v>
      </c>
      <c r="AL867" s="138">
        <f>SUMIF(SP所要量!$AU$4:$AU$1001,$AS867,SP所要量!AL$4:AL$1001)</f>
        <v>0</v>
      </c>
      <c r="AM867" s="139">
        <f>SUMIF(SP所要量!$AU$4:$AU$1001,$AS867,SP所要量!AM$4:AM$1001)</f>
        <v>0</v>
      </c>
      <c r="AS867" s="2" t="str">
        <f>IF($B866="CKD",0,$A866&amp;"_"&amp;"SP")</f>
        <v>_SP</v>
      </c>
      <c r="AT867" s="38"/>
      <c r="AU867" s="62"/>
      <c r="AW867" s="145"/>
      <c r="AX867" s="38"/>
      <c r="AY867" s="38"/>
      <c r="AZ867" s="38"/>
      <c r="BA867" s="38"/>
      <c r="BB867" s="38"/>
      <c r="BC867" s="38"/>
      <c r="BD867" s="38"/>
      <c r="BE867" s="38"/>
      <c r="BF867" s="38"/>
      <c r="BG867" s="38"/>
      <c r="BH867" s="38"/>
      <c r="BI867" s="38"/>
      <c r="BJ867" s="38"/>
      <c r="BK867" s="38"/>
      <c r="BL867" s="38"/>
      <c r="BM867" s="38"/>
      <c r="BN867" s="38"/>
      <c r="BO867" s="38"/>
      <c r="BP867" s="38"/>
      <c r="BQ867" s="38"/>
      <c r="BR867" s="38"/>
      <c r="BS867" s="38"/>
      <c r="BT867" s="38"/>
      <c r="BU867" s="38"/>
      <c r="BV867" s="38"/>
      <c r="BW867" s="38"/>
      <c r="BX867" s="38"/>
      <c r="BY867" s="38"/>
      <c r="BZ867" s="146"/>
      <c r="CB867" s="426">
        <f t="shared" si="1908"/>
        <v>0</v>
      </c>
      <c r="CC867" s="273">
        <f t="shared" si="1909"/>
        <v>0</v>
      </c>
      <c r="CD867" s="273">
        <f t="shared" si="1910"/>
        <v>0</v>
      </c>
      <c r="CE867" s="274">
        <f t="shared" si="1911"/>
        <v>0</v>
      </c>
      <c r="CG867" s="420">
        <v>0</v>
      </c>
      <c r="CH867" s="417">
        <v>0</v>
      </c>
      <c r="CI867" s="417">
        <v>0</v>
      </c>
      <c r="CJ867" s="421">
        <v>0</v>
      </c>
    </row>
    <row r="868" spans="1:88" x14ac:dyDescent="0.35">
      <c r="A868" s="119"/>
      <c r="B868" s="6"/>
      <c r="C868" s="120"/>
      <c r="D868" s="121"/>
      <c r="E868" s="115"/>
      <c r="F868" s="115"/>
      <c r="G868" s="116" t="s">
        <v>2131</v>
      </c>
      <c r="H868" s="117"/>
      <c r="I868" s="113">
        <f>SUM(K868:N868)</f>
        <v>0</v>
      </c>
      <c r="J868" s="126">
        <f>SUM(O868:AM868)</f>
        <v>0</v>
      </c>
      <c r="K868" s="113">
        <f>SUM(K866:K867)</f>
        <v>0</v>
      </c>
      <c r="L868" s="113">
        <f t="shared" ref="L868:AM868" si="1913">SUM(L866:L867)</f>
        <v>0</v>
      </c>
      <c r="M868" s="113">
        <f t="shared" si="1913"/>
        <v>0</v>
      </c>
      <c r="N868" s="113">
        <f t="shared" si="1913"/>
        <v>0</v>
      </c>
      <c r="O868" s="122">
        <f t="shared" si="1913"/>
        <v>0</v>
      </c>
      <c r="P868" s="113">
        <f t="shared" si="1913"/>
        <v>0</v>
      </c>
      <c r="Q868" s="113">
        <f t="shared" si="1913"/>
        <v>0</v>
      </c>
      <c r="R868" s="113">
        <f t="shared" si="1913"/>
        <v>0</v>
      </c>
      <c r="S868" s="113">
        <f t="shared" si="1913"/>
        <v>0</v>
      </c>
      <c r="T868" s="113">
        <f t="shared" si="1913"/>
        <v>0</v>
      </c>
      <c r="U868" s="113">
        <f t="shared" si="1913"/>
        <v>0</v>
      </c>
      <c r="V868" s="113">
        <f t="shared" si="1913"/>
        <v>0</v>
      </c>
      <c r="W868" s="113">
        <f t="shared" si="1913"/>
        <v>0</v>
      </c>
      <c r="X868" s="113">
        <f t="shared" si="1913"/>
        <v>0</v>
      </c>
      <c r="Y868" s="113">
        <f t="shared" si="1913"/>
        <v>0</v>
      </c>
      <c r="Z868" s="113">
        <f t="shared" si="1913"/>
        <v>0</v>
      </c>
      <c r="AA868" s="113">
        <f t="shared" si="1913"/>
        <v>0</v>
      </c>
      <c r="AB868" s="113">
        <f t="shared" si="1913"/>
        <v>0</v>
      </c>
      <c r="AC868" s="113">
        <f t="shared" si="1913"/>
        <v>0</v>
      </c>
      <c r="AD868" s="113">
        <f t="shared" si="1913"/>
        <v>0</v>
      </c>
      <c r="AE868" s="113">
        <f t="shared" si="1913"/>
        <v>0</v>
      </c>
      <c r="AF868" s="113">
        <f t="shared" si="1913"/>
        <v>0</v>
      </c>
      <c r="AG868" s="113">
        <f t="shared" si="1913"/>
        <v>0</v>
      </c>
      <c r="AH868" s="113">
        <f t="shared" si="1913"/>
        <v>0</v>
      </c>
      <c r="AI868" s="113">
        <f t="shared" si="1913"/>
        <v>0</v>
      </c>
      <c r="AJ868" s="113">
        <f t="shared" si="1913"/>
        <v>0</v>
      </c>
      <c r="AK868" s="113">
        <f t="shared" si="1913"/>
        <v>0</v>
      </c>
      <c r="AL868" s="113">
        <f t="shared" si="1913"/>
        <v>0</v>
      </c>
      <c r="AM868" s="118">
        <f t="shared" si="1913"/>
        <v>0</v>
      </c>
      <c r="AS868" s="61"/>
      <c r="AT868" s="38"/>
      <c r="AU868" s="62"/>
      <c r="AW868" s="145"/>
      <c r="AX868" s="38"/>
      <c r="AY868" s="38"/>
      <c r="AZ868" s="38"/>
      <c r="BA868" s="38"/>
      <c r="BB868" s="38"/>
      <c r="BC868" s="38"/>
      <c r="BD868" s="38"/>
      <c r="BE868" s="38"/>
      <c r="BF868" s="38"/>
      <c r="BG868" s="38"/>
      <c r="BH868" s="38"/>
      <c r="BI868" s="38"/>
      <c r="BJ868" s="38"/>
      <c r="BK868" s="38"/>
      <c r="BL868" s="38"/>
      <c r="BM868" s="38"/>
      <c r="BN868" s="38"/>
      <c r="BO868" s="38"/>
      <c r="BP868" s="38"/>
      <c r="BQ868" s="38"/>
      <c r="BR868" s="38"/>
      <c r="BS868" s="38"/>
      <c r="BT868" s="38"/>
      <c r="BU868" s="38"/>
      <c r="BV868" s="38"/>
      <c r="BW868" s="38"/>
      <c r="BX868" s="38"/>
      <c r="BY868" s="38"/>
      <c r="BZ868" s="146"/>
      <c r="CB868" s="145"/>
      <c r="CC868" s="38"/>
      <c r="CD868" s="38"/>
      <c r="CE868" s="146"/>
      <c r="CG868" s="433">
        <v>0</v>
      </c>
      <c r="CH868" s="434">
        <v>0</v>
      </c>
      <c r="CI868" s="434">
        <v>0</v>
      </c>
      <c r="CJ868" s="435">
        <v>0</v>
      </c>
    </row>
    <row r="869" spans="1:88" x14ac:dyDescent="0.35">
      <c r="A869" s="48" t="s">
        <v>2088</v>
      </c>
      <c r="B869" s="6"/>
      <c r="C869" s="6"/>
      <c r="D869" s="22" t="s">
        <v>2058</v>
      </c>
      <c r="E869" s="304" t="s">
        <v>20</v>
      </c>
      <c r="F869" s="42"/>
      <c r="G869" s="25"/>
      <c r="H869" s="21"/>
      <c r="I869" s="26"/>
      <c r="J869" s="24">
        <f t="shared" ref="J869:J871" ca="1" si="1914">SUM(K869:AM869)</f>
        <v>0</v>
      </c>
      <c r="K869" s="24">
        <f ca="1">IF(AND($H869="優先L",$I869&gt;0),OFFSET(K868,0,$I869),0)</f>
        <v>0</v>
      </c>
      <c r="L869" s="24">
        <f t="shared" ref="L869:AM869" ca="1" si="1915">IF(AND($H869="優先L",$I869&gt;0),OFFSET(L868,0,$I869),0)</f>
        <v>0</v>
      </c>
      <c r="M869" s="24">
        <f t="shared" ca="1" si="1915"/>
        <v>0</v>
      </c>
      <c r="N869" s="24">
        <f t="shared" ca="1" si="1915"/>
        <v>0</v>
      </c>
      <c r="O869" s="24">
        <f t="shared" ca="1" si="1915"/>
        <v>0</v>
      </c>
      <c r="P869" s="24">
        <f t="shared" ca="1" si="1915"/>
        <v>0</v>
      </c>
      <c r="Q869" s="24">
        <f t="shared" ca="1" si="1915"/>
        <v>0</v>
      </c>
      <c r="R869" s="24">
        <f t="shared" ca="1" si="1915"/>
        <v>0</v>
      </c>
      <c r="S869" s="24">
        <f t="shared" ca="1" si="1915"/>
        <v>0</v>
      </c>
      <c r="T869" s="24">
        <f t="shared" ca="1" si="1915"/>
        <v>0</v>
      </c>
      <c r="U869" s="24">
        <f t="shared" ca="1" si="1915"/>
        <v>0</v>
      </c>
      <c r="V869" s="24">
        <f t="shared" ca="1" si="1915"/>
        <v>0</v>
      </c>
      <c r="W869" s="24">
        <f t="shared" ca="1" si="1915"/>
        <v>0</v>
      </c>
      <c r="X869" s="24">
        <f t="shared" ca="1" si="1915"/>
        <v>0</v>
      </c>
      <c r="Y869" s="24">
        <f t="shared" ca="1" si="1915"/>
        <v>0</v>
      </c>
      <c r="Z869" s="24">
        <f t="shared" ca="1" si="1915"/>
        <v>0</v>
      </c>
      <c r="AA869" s="24">
        <f t="shared" ca="1" si="1915"/>
        <v>0</v>
      </c>
      <c r="AB869" s="24">
        <f t="shared" ca="1" si="1915"/>
        <v>0</v>
      </c>
      <c r="AC869" s="24">
        <f t="shared" ca="1" si="1915"/>
        <v>0</v>
      </c>
      <c r="AD869" s="24">
        <f t="shared" ca="1" si="1915"/>
        <v>0</v>
      </c>
      <c r="AE869" s="24">
        <f t="shared" ca="1" si="1915"/>
        <v>0</v>
      </c>
      <c r="AF869" s="24">
        <f t="shared" ca="1" si="1915"/>
        <v>0</v>
      </c>
      <c r="AG869" s="24">
        <f t="shared" ca="1" si="1915"/>
        <v>0</v>
      </c>
      <c r="AH869" s="24">
        <f t="shared" ca="1" si="1915"/>
        <v>0</v>
      </c>
      <c r="AI869" s="24">
        <f t="shared" ca="1" si="1915"/>
        <v>0</v>
      </c>
      <c r="AJ869" s="24">
        <f t="shared" ca="1" si="1915"/>
        <v>0</v>
      </c>
      <c r="AK869" s="24">
        <f t="shared" ca="1" si="1915"/>
        <v>0</v>
      </c>
      <c r="AL869" s="24">
        <f t="shared" ca="1" si="1915"/>
        <v>0</v>
      </c>
      <c r="AM869" s="49">
        <f t="shared" ca="1" si="1915"/>
        <v>0</v>
      </c>
      <c r="AS869" s="61"/>
      <c r="AT869" s="5" t="str">
        <f t="shared" ref="AT869:AT886" si="1916">IF(G869&gt;0,E869,"")</f>
        <v/>
      </c>
      <c r="AU869" s="62"/>
      <c r="AW869" s="145"/>
      <c r="AX869" s="38"/>
      <c r="AY869" s="38"/>
      <c r="AZ869" s="38"/>
      <c r="BA869" s="38"/>
      <c r="BB869" s="38"/>
      <c r="BC869" s="38"/>
      <c r="BD869" s="38"/>
      <c r="BE869" s="38"/>
      <c r="BF869" s="38"/>
      <c r="BG869" s="38"/>
      <c r="BH869" s="38"/>
      <c r="BI869" s="38"/>
      <c r="BJ869" s="38"/>
      <c r="BK869" s="38"/>
      <c r="BL869" s="38"/>
      <c r="BM869" s="38"/>
      <c r="BN869" s="38"/>
      <c r="BO869" s="38"/>
      <c r="BP869" s="38"/>
      <c r="BQ869" s="38"/>
      <c r="BR869" s="38"/>
      <c r="BS869" s="38"/>
      <c r="BT869" s="38"/>
      <c r="BU869" s="38"/>
      <c r="BV869" s="38"/>
      <c r="BW869" s="38"/>
      <c r="BX869" s="38"/>
      <c r="BY869" s="38"/>
      <c r="BZ869" s="146"/>
      <c r="CB869" s="145"/>
      <c r="CC869" s="38"/>
      <c r="CD869" s="38"/>
      <c r="CE869" s="146"/>
      <c r="CG869" s="433">
        <v>0</v>
      </c>
      <c r="CH869" s="434">
        <v>0</v>
      </c>
      <c r="CI869" s="434">
        <v>0</v>
      </c>
      <c r="CJ869" s="435">
        <v>0</v>
      </c>
    </row>
    <row r="870" spans="1:88" x14ac:dyDescent="0.35">
      <c r="A870" s="50" t="str">
        <f>MID(A866,1,5)</f>
        <v/>
      </c>
      <c r="B870" s="6"/>
      <c r="C870" s="6"/>
      <c r="D870" s="6"/>
      <c r="E870" s="304" t="s">
        <v>78</v>
      </c>
      <c r="F870" s="42"/>
      <c r="G870" s="25"/>
      <c r="H870" s="21"/>
      <c r="I870" s="26"/>
      <c r="J870" s="24">
        <f t="shared" ca="1" si="1914"/>
        <v>0</v>
      </c>
      <c r="K870" s="24">
        <f ca="1">IF(AND($H870="優先L",$I870&gt;0),OFFSET(K868,0,$I870),0)</f>
        <v>0</v>
      </c>
      <c r="L870" s="24">
        <f t="shared" ref="L870:AM870" ca="1" si="1917">IF(AND($H870="優先L",$I870&gt;0),OFFSET(L868,0,$I870),0)</f>
        <v>0</v>
      </c>
      <c r="M870" s="24">
        <f t="shared" ca="1" si="1917"/>
        <v>0</v>
      </c>
      <c r="N870" s="24">
        <f t="shared" ca="1" si="1917"/>
        <v>0</v>
      </c>
      <c r="O870" s="24">
        <f t="shared" ca="1" si="1917"/>
        <v>0</v>
      </c>
      <c r="P870" s="24">
        <f t="shared" ca="1" si="1917"/>
        <v>0</v>
      </c>
      <c r="Q870" s="24">
        <f t="shared" ca="1" si="1917"/>
        <v>0</v>
      </c>
      <c r="R870" s="24">
        <f t="shared" ca="1" si="1917"/>
        <v>0</v>
      </c>
      <c r="S870" s="24">
        <f t="shared" ca="1" si="1917"/>
        <v>0</v>
      </c>
      <c r="T870" s="24">
        <f t="shared" ca="1" si="1917"/>
        <v>0</v>
      </c>
      <c r="U870" s="24">
        <f t="shared" ca="1" si="1917"/>
        <v>0</v>
      </c>
      <c r="V870" s="24">
        <f t="shared" ca="1" si="1917"/>
        <v>0</v>
      </c>
      <c r="W870" s="24">
        <f t="shared" ca="1" si="1917"/>
        <v>0</v>
      </c>
      <c r="X870" s="24">
        <f t="shared" ca="1" si="1917"/>
        <v>0</v>
      </c>
      <c r="Y870" s="24">
        <f t="shared" ca="1" si="1917"/>
        <v>0</v>
      </c>
      <c r="Z870" s="24">
        <f t="shared" ca="1" si="1917"/>
        <v>0</v>
      </c>
      <c r="AA870" s="24">
        <f t="shared" ca="1" si="1917"/>
        <v>0</v>
      </c>
      <c r="AB870" s="24">
        <f t="shared" ca="1" si="1917"/>
        <v>0</v>
      </c>
      <c r="AC870" s="24">
        <f t="shared" ca="1" si="1917"/>
        <v>0</v>
      </c>
      <c r="AD870" s="24">
        <f t="shared" ca="1" si="1917"/>
        <v>0</v>
      </c>
      <c r="AE870" s="24">
        <f t="shared" ca="1" si="1917"/>
        <v>0</v>
      </c>
      <c r="AF870" s="24">
        <f t="shared" ca="1" si="1917"/>
        <v>0</v>
      </c>
      <c r="AG870" s="24">
        <f t="shared" ca="1" si="1917"/>
        <v>0</v>
      </c>
      <c r="AH870" s="24">
        <f t="shared" ca="1" si="1917"/>
        <v>0</v>
      </c>
      <c r="AI870" s="24">
        <f t="shared" ca="1" si="1917"/>
        <v>0</v>
      </c>
      <c r="AJ870" s="24">
        <f t="shared" ca="1" si="1917"/>
        <v>0</v>
      </c>
      <c r="AK870" s="24">
        <f t="shared" ca="1" si="1917"/>
        <v>0</v>
      </c>
      <c r="AL870" s="24">
        <f t="shared" ca="1" si="1917"/>
        <v>0</v>
      </c>
      <c r="AM870" s="49">
        <f t="shared" ca="1" si="1917"/>
        <v>0</v>
      </c>
      <c r="AS870" s="61"/>
      <c r="AT870" s="6" t="str">
        <f t="shared" si="1916"/>
        <v/>
      </c>
      <c r="AU870" s="62"/>
      <c r="AW870" s="145"/>
      <c r="AX870" s="38"/>
      <c r="AY870" s="38"/>
      <c r="AZ870" s="38"/>
      <c r="BA870" s="38"/>
      <c r="BB870" s="38"/>
      <c r="BC870" s="38"/>
      <c r="BD870" s="38"/>
      <c r="BE870" s="38"/>
      <c r="BF870" s="38"/>
      <c r="BG870" s="38"/>
      <c r="BH870" s="38"/>
      <c r="BI870" s="38"/>
      <c r="BJ870" s="38"/>
      <c r="BK870" s="38"/>
      <c r="BL870" s="38"/>
      <c r="BM870" s="38"/>
      <c r="BN870" s="38"/>
      <c r="BO870" s="38"/>
      <c r="BP870" s="38"/>
      <c r="BQ870" s="38"/>
      <c r="BR870" s="38"/>
      <c r="BS870" s="38"/>
      <c r="BT870" s="38"/>
      <c r="BU870" s="38"/>
      <c r="BV870" s="38"/>
      <c r="BW870" s="38"/>
      <c r="BX870" s="38"/>
      <c r="BY870" s="38"/>
      <c r="BZ870" s="146"/>
      <c r="CB870" s="145"/>
      <c r="CC870" s="38"/>
      <c r="CD870" s="38"/>
      <c r="CE870" s="146"/>
      <c r="CG870" s="433">
        <v>0</v>
      </c>
      <c r="CH870" s="434">
        <v>0</v>
      </c>
      <c r="CI870" s="434">
        <v>0</v>
      </c>
      <c r="CJ870" s="435">
        <v>0</v>
      </c>
    </row>
    <row r="871" spans="1:88" x14ac:dyDescent="0.35">
      <c r="A871" s="50" t="str">
        <f>MID(A866,6,3)&amp;"-"&amp;MID(A866,10,4)</f>
        <v>-</v>
      </c>
      <c r="B871" s="6"/>
      <c r="C871" s="6"/>
      <c r="D871" s="7"/>
      <c r="E871" s="304" t="s">
        <v>79</v>
      </c>
      <c r="F871" s="42"/>
      <c r="G871" s="25"/>
      <c r="H871" s="21"/>
      <c r="I871" s="26"/>
      <c r="J871" s="24">
        <f t="shared" ca="1" si="1914"/>
        <v>0</v>
      </c>
      <c r="K871" s="24">
        <f ca="1">IF(AND($H871="優先L",$I871&gt;0),OFFSET(K868,0,$I871),0)</f>
        <v>0</v>
      </c>
      <c r="L871" s="24">
        <f t="shared" ref="L871:AM871" ca="1" si="1918">IF(AND($H871="優先L",$I871&gt;0),OFFSET(L868,0,$I871),0)</f>
        <v>0</v>
      </c>
      <c r="M871" s="24">
        <f t="shared" ca="1" si="1918"/>
        <v>0</v>
      </c>
      <c r="N871" s="24">
        <f t="shared" ca="1" si="1918"/>
        <v>0</v>
      </c>
      <c r="O871" s="24">
        <f t="shared" ca="1" si="1918"/>
        <v>0</v>
      </c>
      <c r="P871" s="24">
        <f t="shared" ca="1" si="1918"/>
        <v>0</v>
      </c>
      <c r="Q871" s="24">
        <f t="shared" ca="1" si="1918"/>
        <v>0</v>
      </c>
      <c r="R871" s="24">
        <f t="shared" ca="1" si="1918"/>
        <v>0</v>
      </c>
      <c r="S871" s="24">
        <f t="shared" ca="1" si="1918"/>
        <v>0</v>
      </c>
      <c r="T871" s="24">
        <f t="shared" ca="1" si="1918"/>
        <v>0</v>
      </c>
      <c r="U871" s="24">
        <f t="shared" ca="1" si="1918"/>
        <v>0</v>
      </c>
      <c r="V871" s="24">
        <f t="shared" ca="1" si="1918"/>
        <v>0</v>
      </c>
      <c r="W871" s="24">
        <f t="shared" ca="1" si="1918"/>
        <v>0</v>
      </c>
      <c r="X871" s="24">
        <f t="shared" ca="1" si="1918"/>
        <v>0</v>
      </c>
      <c r="Y871" s="24">
        <f t="shared" ca="1" si="1918"/>
        <v>0</v>
      </c>
      <c r="Z871" s="24">
        <f t="shared" ca="1" si="1918"/>
        <v>0</v>
      </c>
      <c r="AA871" s="24">
        <f t="shared" ca="1" si="1918"/>
        <v>0</v>
      </c>
      <c r="AB871" s="24">
        <f t="shared" ca="1" si="1918"/>
        <v>0</v>
      </c>
      <c r="AC871" s="24">
        <f t="shared" ca="1" si="1918"/>
        <v>0</v>
      </c>
      <c r="AD871" s="24">
        <f t="shared" ca="1" si="1918"/>
        <v>0</v>
      </c>
      <c r="AE871" s="24">
        <f t="shared" ca="1" si="1918"/>
        <v>0</v>
      </c>
      <c r="AF871" s="24">
        <f t="shared" ca="1" si="1918"/>
        <v>0</v>
      </c>
      <c r="AG871" s="24">
        <f t="shared" ca="1" si="1918"/>
        <v>0</v>
      </c>
      <c r="AH871" s="24">
        <f t="shared" ca="1" si="1918"/>
        <v>0</v>
      </c>
      <c r="AI871" s="24">
        <f t="shared" ca="1" si="1918"/>
        <v>0</v>
      </c>
      <c r="AJ871" s="24">
        <f t="shared" ca="1" si="1918"/>
        <v>0</v>
      </c>
      <c r="AK871" s="24">
        <f t="shared" ca="1" si="1918"/>
        <v>0</v>
      </c>
      <c r="AL871" s="24">
        <f t="shared" ca="1" si="1918"/>
        <v>0</v>
      </c>
      <c r="AM871" s="49">
        <f t="shared" ca="1" si="1918"/>
        <v>0</v>
      </c>
      <c r="AS871" s="61"/>
      <c r="AT871" s="7" t="str">
        <f t="shared" si="1916"/>
        <v/>
      </c>
      <c r="AU871" s="62"/>
      <c r="AW871" s="145"/>
      <c r="AX871" s="38"/>
      <c r="AY871" s="38"/>
      <c r="AZ871" s="38"/>
      <c r="BA871" s="38"/>
      <c r="BB871" s="38"/>
      <c r="BC871" s="38"/>
      <c r="BD871" s="38"/>
      <c r="BE871" s="38"/>
      <c r="BF871" s="38"/>
      <c r="BG871" s="38"/>
      <c r="BH871" s="38"/>
      <c r="BI871" s="38"/>
      <c r="BJ871" s="38"/>
      <c r="BK871" s="38"/>
      <c r="BL871" s="38"/>
      <c r="BM871" s="38"/>
      <c r="BN871" s="38"/>
      <c r="BO871" s="38"/>
      <c r="BP871" s="38"/>
      <c r="BQ871" s="38"/>
      <c r="BR871" s="38"/>
      <c r="BS871" s="38"/>
      <c r="BT871" s="38"/>
      <c r="BU871" s="38"/>
      <c r="BV871" s="38"/>
      <c r="BW871" s="38"/>
      <c r="BX871" s="38"/>
      <c r="BY871" s="38"/>
      <c r="BZ871" s="146"/>
      <c r="CB871" s="145"/>
      <c r="CC871" s="38"/>
      <c r="CD871" s="38"/>
      <c r="CE871" s="146"/>
      <c r="CG871" s="433">
        <v>0</v>
      </c>
      <c r="CH871" s="434">
        <v>0</v>
      </c>
      <c r="CI871" s="434">
        <v>0</v>
      </c>
      <c r="CJ871" s="435">
        <v>0</v>
      </c>
    </row>
    <row r="872" spans="1:88" x14ac:dyDescent="0.35">
      <c r="A872" s="48"/>
      <c r="B872" s="6"/>
      <c r="C872" s="6"/>
      <c r="D872" s="22" t="s">
        <v>2132</v>
      </c>
      <c r="E872" s="2" t="str">
        <f>E869</f>
        <v>MC</v>
      </c>
      <c r="F872" s="5"/>
      <c r="G872" s="5"/>
      <c r="H872" s="27"/>
      <c r="I872" s="5"/>
      <c r="J872" s="550">
        <f>SUM(K872:AM874)</f>
        <v>0</v>
      </c>
      <c r="K872" s="29"/>
      <c r="L872" s="29"/>
      <c r="M872" s="29"/>
      <c r="N872" s="29"/>
      <c r="O872" s="29"/>
      <c r="P872" s="29"/>
      <c r="Q872" s="29"/>
      <c r="R872" s="29"/>
      <c r="S872" s="29"/>
      <c r="T872" s="29"/>
      <c r="U872" s="29"/>
      <c r="V872" s="29"/>
      <c r="W872" s="29"/>
      <c r="X872" s="29"/>
      <c r="Y872" s="29"/>
      <c r="Z872" s="29"/>
      <c r="AA872" s="29"/>
      <c r="AB872" s="29"/>
      <c r="AC872" s="29"/>
      <c r="AD872" s="29"/>
      <c r="AE872" s="29"/>
      <c r="AF872" s="29"/>
      <c r="AG872" s="29"/>
      <c r="AH872" s="29"/>
      <c r="AI872" s="29"/>
      <c r="AJ872" s="29"/>
      <c r="AK872" s="29"/>
      <c r="AL872" s="29"/>
      <c r="AM872" s="51"/>
      <c r="AS872" s="61"/>
      <c r="AT872" s="38"/>
      <c r="AU872" s="62"/>
      <c r="AW872" s="145"/>
      <c r="AX872" s="38"/>
      <c r="AY872" s="38"/>
      <c r="AZ872" s="38"/>
      <c r="BA872" s="38"/>
      <c r="BB872" s="38"/>
      <c r="BC872" s="38"/>
      <c r="BD872" s="38"/>
      <c r="BE872" s="38"/>
      <c r="BF872" s="38"/>
      <c r="BG872" s="38"/>
      <c r="BH872" s="38"/>
      <c r="BI872" s="38"/>
      <c r="BJ872" s="38"/>
      <c r="BK872" s="38"/>
      <c r="BL872" s="38"/>
      <c r="BM872" s="38"/>
      <c r="BN872" s="38"/>
      <c r="BO872" s="38"/>
      <c r="BP872" s="38"/>
      <c r="BQ872" s="38"/>
      <c r="BR872" s="38"/>
      <c r="BS872" s="38"/>
      <c r="BT872" s="38"/>
      <c r="BU872" s="38"/>
      <c r="BV872" s="38"/>
      <c r="BW872" s="38"/>
      <c r="BX872" s="38"/>
      <c r="BY872" s="38"/>
      <c r="BZ872" s="146"/>
      <c r="CB872" s="145"/>
      <c r="CC872" s="38"/>
      <c r="CD872" s="38"/>
      <c r="CE872" s="146"/>
      <c r="CG872" s="430"/>
      <c r="CH872" s="9"/>
      <c r="CI872" s="9"/>
      <c r="CJ872" s="431"/>
    </row>
    <row r="873" spans="1:88" x14ac:dyDescent="0.35">
      <c r="A873" s="48"/>
      <c r="B873" s="7"/>
      <c r="C873" s="7"/>
      <c r="D873" s="444" t="s">
        <v>2376</v>
      </c>
      <c r="E873" s="2" t="str">
        <f>E870</f>
        <v>溶接1</v>
      </c>
      <c r="F873" s="6"/>
      <c r="G873" s="6"/>
      <c r="H873" s="27"/>
      <c r="I873" s="6"/>
      <c r="J873" s="551"/>
      <c r="K873" s="30"/>
      <c r="L873" s="30"/>
      <c r="M873" s="30"/>
      <c r="N873" s="30"/>
      <c r="O873" s="30"/>
      <c r="P873" s="30"/>
      <c r="Q873" s="30"/>
      <c r="R873" s="30"/>
      <c r="S873" s="30"/>
      <c r="T873" s="30"/>
      <c r="U873" s="30"/>
      <c r="V873" s="30"/>
      <c r="W873" s="30"/>
      <c r="X873" s="30"/>
      <c r="Y873" s="30"/>
      <c r="Z873" s="30"/>
      <c r="AA873" s="30"/>
      <c r="AB873" s="30"/>
      <c r="AC873" s="30"/>
      <c r="AD873" s="30"/>
      <c r="AE873" s="30"/>
      <c r="AF873" s="30"/>
      <c r="AG873" s="30"/>
      <c r="AH873" s="30"/>
      <c r="AI873" s="30"/>
      <c r="AJ873" s="30"/>
      <c r="AK873" s="30"/>
      <c r="AL873" s="30"/>
      <c r="AM873" s="52"/>
      <c r="AS873" s="61"/>
      <c r="AT873" s="38"/>
      <c r="AU873" s="62"/>
      <c r="AW873" s="145"/>
      <c r="AX873" s="38"/>
      <c r="AY873" s="38"/>
      <c r="AZ873" s="38"/>
      <c r="BA873" s="38"/>
      <c r="BB873" s="38"/>
      <c r="BC873" s="38"/>
      <c r="BD873" s="38"/>
      <c r="BE873" s="38"/>
      <c r="BF873" s="38"/>
      <c r="BG873" s="38"/>
      <c r="BH873" s="38"/>
      <c r="BI873" s="38"/>
      <c r="BJ873" s="38"/>
      <c r="BK873" s="38"/>
      <c r="BL873" s="38"/>
      <c r="BM873" s="38"/>
      <c r="BN873" s="38"/>
      <c r="BO873" s="38"/>
      <c r="BP873" s="38"/>
      <c r="BQ873" s="38"/>
      <c r="BR873" s="38"/>
      <c r="BS873" s="38"/>
      <c r="BT873" s="38"/>
      <c r="BU873" s="38"/>
      <c r="BV873" s="38"/>
      <c r="BW873" s="38"/>
      <c r="BX873" s="38"/>
      <c r="BY873" s="38"/>
      <c r="BZ873" s="146"/>
      <c r="CB873" s="145"/>
      <c r="CC873" s="38"/>
      <c r="CD873" s="38"/>
      <c r="CE873" s="146"/>
      <c r="CG873" s="430"/>
      <c r="CH873" s="9"/>
      <c r="CI873" s="9"/>
      <c r="CJ873" s="431"/>
    </row>
    <row r="874" spans="1:88" x14ac:dyDescent="0.35">
      <c r="A874" s="399">
        <f>COUNTIF(AT869:AT871,B874)</f>
        <v>0</v>
      </c>
      <c r="B874" s="308" t="str">
        <f>設定!$F$4</f>
        <v>MC</v>
      </c>
      <c r="C874" s="308" t="str">
        <f>IF(COUNTIF('PLAN-MC'!$AO$6:$AO$117,B874&amp;"_"&amp;A866&amp;"_"&amp;B866)&gt;0,"計画コード有",IF(COUNTIF('PLAN-MC'!$AO$6:$AO$117,B874&amp;"_"&amp;A866&amp;"_"&amp;B866)&gt;1,"ﾀﾞﾌﾞﾘ有","未反映"))</f>
        <v>未反映</v>
      </c>
      <c r="D874" s="7"/>
      <c r="E874" s="2" t="str">
        <f>E871</f>
        <v>マルチ</v>
      </c>
      <c r="F874" s="7"/>
      <c r="G874" s="7"/>
      <c r="H874" s="27"/>
      <c r="I874" s="7"/>
      <c r="J874" s="552"/>
      <c r="K874" s="31"/>
      <c r="L874" s="31"/>
      <c r="M874" s="31"/>
      <c r="N874" s="31"/>
      <c r="O874" s="31"/>
      <c r="P874" s="31"/>
      <c r="Q874" s="31"/>
      <c r="R874" s="31"/>
      <c r="S874" s="31"/>
      <c r="T874" s="31"/>
      <c r="U874" s="31"/>
      <c r="V874" s="31"/>
      <c r="W874" s="31"/>
      <c r="X874" s="31"/>
      <c r="Y874" s="31"/>
      <c r="Z874" s="31"/>
      <c r="AA874" s="31"/>
      <c r="AB874" s="31"/>
      <c r="AC874" s="31"/>
      <c r="AD874" s="31"/>
      <c r="AE874" s="31"/>
      <c r="AF874" s="31"/>
      <c r="AG874" s="31"/>
      <c r="AH874" s="31"/>
      <c r="AI874" s="31"/>
      <c r="AJ874" s="31"/>
      <c r="AK874" s="31"/>
      <c r="AL874" s="31"/>
      <c r="AM874" s="53"/>
      <c r="AS874" s="61"/>
      <c r="AT874" s="38"/>
      <c r="AU874" s="62"/>
      <c r="AW874" s="145"/>
      <c r="AX874" s="38"/>
      <c r="AY874" s="38"/>
      <c r="AZ874" s="38"/>
      <c r="BA874" s="38"/>
      <c r="BB874" s="38"/>
      <c r="BC874" s="38"/>
      <c r="BD874" s="38"/>
      <c r="BE874" s="38"/>
      <c r="BF874" s="38"/>
      <c r="BG874" s="38"/>
      <c r="BH874" s="38"/>
      <c r="BI874" s="38"/>
      <c r="BJ874" s="38"/>
      <c r="BK874" s="38"/>
      <c r="BL874" s="38"/>
      <c r="BM874" s="38"/>
      <c r="BN874" s="38"/>
      <c r="BO874" s="38"/>
      <c r="BP874" s="38"/>
      <c r="BQ874" s="38"/>
      <c r="BR874" s="38"/>
      <c r="BS874" s="38"/>
      <c r="BT874" s="38"/>
      <c r="BU874" s="38"/>
      <c r="BV874" s="38"/>
      <c r="BW874" s="38"/>
      <c r="BX874" s="38"/>
      <c r="BY874" s="38"/>
      <c r="BZ874" s="146"/>
      <c r="CB874" s="145"/>
      <c r="CC874" s="38"/>
      <c r="CD874" s="38"/>
      <c r="CE874" s="146"/>
      <c r="CG874" s="430"/>
      <c r="CH874" s="9"/>
      <c r="CI874" s="9"/>
      <c r="CJ874" s="431"/>
    </row>
    <row r="875" spans="1:88" x14ac:dyDescent="0.35">
      <c r="A875" s="399">
        <f>COUNTIF(AT869:AT871,B875)</f>
        <v>0</v>
      </c>
      <c r="B875" s="308" t="str">
        <f>設定!$F$5</f>
        <v>溶接1</v>
      </c>
      <c r="C875" s="308" t="str">
        <f>IF(COUNTIF('PLAN-溶接1'!$AO$6:$AO$108,B875&amp;"_"&amp;A866&amp;"_"&amp;B866)&gt;0,"計画コード有",IF(COUNTIF('PLAN-溶接1'!$AO$6:$AO$108,B875&amp;"_"&amp;A866&amp;"_"&amp;B866)&gt;1,"ﾀﾞﾌﾞﾘ有","未反映"))</f>
        <v>未反映</v>
      </c>
      <c r="D875" s="22" t="s">
        <v>2133</v>
      </c>
      <c r="E875" s="2" t="str">
        <f>E869</f>
        <v>MC</v>
      </c>
      <c r="F875" s="5"/>
      <c r="G875" s="5"/>
      <c r="H875" s="27"/>
      <c r="I875" s="5"/>
      <c r="J875" s="32">
        <f t="shared" ref="J875:J880" si="1919">SUM(K875:AM875)</f>
        <v>0</v>
      </c>
      <c r="K875" s="441">
        <f>CB875</f>
        <v>0</v>
      </c>
      <c r="L875" s="441">
        <f t="shared" ref="L875:L877" si="1920">CC875</f>
        <v>0</v>
      </c>
      <c r="M875" s="441">
        <f t="shared" ref="M875:M877" si="1921">CD875</f>
        <v>0</v>
      </c>
      <c r="N875" s="441">
        <f t="shared" ref="N875:N877" si="1922">CE875</f>
        <v>0</v>
      </c>
      <c r="O875" s="29"/>
      <c r="P875" s="29"/>
      <c r="Q875" s="29"/>
      <c r="R875" s="29"/>
      <c r="S875" s="29"/>
      <c r="T875" s="29"/>
      <c r="U875" s="29"/>
      <c r="V875" s="29"/>
      <c r="W875" s="29"/>
      <c r="X875" s="29"/>
      <c r="Y875" s="29"/>
      <c r="Z875" s="29"/>
      <c r="AA875" s="29"/>
      <c r="AB875" s="29"/>
      <c r="AC875" s="29"/>
      <c r="AD875" s="29"/>
      <c r="AE875" s="29"/>
      <c r="AF875" s="29"/>
      <c r="AG875" s="29"/>
      <c r="AH875" s="29"/>
      <c r="AI875" s="29"/>
      <c r="AJ875" s="29"/>
      <c r="AK875" s="29"/>
      <c r="AL875" s="29"/>
      <c r="AM875" s="51"/>
      <c r="AS875" s="61"/>
      <c r="AT875" s="38"/>
      <c r="AU875" s="62"/>
      <c r="AW875" s="145"/>
      <c r="AX875" s="38"/>
      <c r="AY875" s="38"/>
      <c r="AZ875" s="38"/>
      <c r="BA875" s="38"/>
      <c r="BB875" s="38"/>
      <c r="BC875" s="38"/>
      <c r="BD875" s="38"/>
      <c r="BE875" s="38"/>
      <c r="BF875" s="38"/>
      <c r="BG875" s="38"/>
      <c r="BH875" s="38"/>
      <c r="BI875" s="38"/>
      <c r="BJ875" s="38"/>
      <c r="BK875" s="38"/>
      <c r="BL875" s="38"/>
      <c r="BM875" s="38"/>
      <c r="BN875" s="38"/>
      <c r="BO875" s="38"/>
      <c r="BP875" s="38"/>
      <c r="BQ875" s="38"/>
      <c r="BR875" s="38"/>
      <c r="BS875" s="38"/>
      <c r="BT875" s="38"/>
      <c r="BU875" s="38"/>
      <c r="BV875" s="38"/>
      <c r="BW875" s="38"/>
      <c r="BX875" s="38"/>
      <c r="BY875" s="38"/>
      <c r="BZ875" s="146"/>
      <c r="CB875" s="427">
        <f t="shared" ref="CB875:CB877" si="1923">CG872+CG875</f>
        <v>0</v>
      </c>
      <c r="CC875" s="428">
        <f t="shared" ref="CC875:CC877" si="1924">CH872+CH875</f>
        <v>0</v>
      </c>
      <c r="CD875" s="428">
        <f t="shared" ref="CD875:CD877" si="1925">CI872+CI875</f>
        <v>0</v>
      </c>
      <c r="CE875" s="429">
        <f t="shared" ref="CE875:CE877" si="1926">CJ872+CJ875</f>
        <v>0</v>
      </c>
      <c r="CG875" s="430"/>
      <c r="CH875" s="9"/>
      <c r="CI875" s="9"/>
      <c r="CJ875" s="431"/>
    </row>
    <row r="876" spans="1:88" x14ac:dyDescent="0.35">
      <c r="A876" s="399">
        <f>COUNTIF(AT869:AT871,B876)</f>
        <v>0</v>
      </c>
      <c r="B876" s="308" t="str">
        <f>設定!$F$6</f>
        <v>マルチ</v>
      </c>
      <c r="C876" s="308" t="str">
        <f>IF(COUNTIF('PLAN-マルチ'!$AO$29:$AO$125,B876&amp;"_"&amp;A866&amp;"_"&amp;B866)&gt;0,"計画コード有",IF(COUNTIF('PLAN-マルチ'!$AO$29:$AO$125,B876&amp;"_"&amp;A866&amp;"_"&amp;B866)&gt;1,"ﾀﾞﾌﾞﾘ有","未反映"))</f>
        <v>未反映</v>
      </c>
      <c r="D876" s="445" t="s">
        <v>2377</v>
      </c>
      <c r="E876" s="2" t="str">
        <f>E870</f>
        <v>溶接1</v>
      </c>
      <c r="F876" s="6"/>
      <c r="G876" s="6"/>
      <c r="H876" s="27"/>
      <c r="I876" s="6"/>
      <c r="J876" s="33">
        <f t="shared" si="1919"/>
        <v>0</v>
      </c>
      <c r="K876" s="442">
        <f t="shared" ref="K876:K877" si="1927">CB876</f>
        <v>0</v>
      </c>
      <c r="L876" s="442">
        <f t="shared" si="1920"/>
        <v>0</v>
      </c>
      <c r="M876" s="442">
        <f t="shared" si="1921"/>
        <v>0</v>
      </c>
      <c r="N876" s="442">
        <f t="shared" si="1922"/>
        <v>0</v>
      </c>
      <c r="O876" s="30"/>
      <c r="P876" s="30"/>
      <c r="Q876" s="30"/>
      <c r="R876" s="30"/>
      <c r="S876" s="30"/>
      <c r="T876" s="30"/>
      <c r="U876" s="30"/>
      <c r="V876" s="30"/>
      <c r="W876" s="30"/>
      <c r="X876" s="30"/>
      <c r="Y876" s="30"/>
      <c r="Z876" s="30"/>
      <c r="AA876" s="30"/>
      <c r="AB876" s="30"/>
      <c r="AC876" s="30"/>
      <c r="AD876" s="30"/>
      <c r="AE876" s="30"/>
      <c r="AF876" s="30"/>
      <c r="AG876" s="30"/>
      <c r="AH876" s="30"/>
      <c r="AI876" s="30"/>
      <c r="AJ876" s="30"/>
      <c r="AK876" s="30"/>
      <c r="AL876" s="30"/>
      <c r="AM876" s="52"/>
      <c r="AS876" s="61"/>
      <c r="AT876" s="38"/>
      <c r="AU876" s="62"/>
      <c r="AW876" s="145"/>
      <c r="AX876" s="38"/>
      <c r="AY876" s="38"/>
      <c r="AZ876" s="38"/>
      <c r="BA876" s="38"/>
      <c r="BB876" s="38"/>
      <c r="BC876" s="38"/>
      <c r="BD876" s="38"/>
      <c r="BE876" s="38"/>
      <c r="BF876" s="38"/>
      <c r="BG876" s="38"/>
      <c r="BH876" s="38"/>
      <c r="BI876" s="38"/>
      <c r="BJ876" s="38"/>
      <c r="BK876" s="38"/>
      <c r="BL876" s="38"/>
      <c r="BM876" s="38"/>
      <c r="BN876" s="38"/>
      <c r="BO876" s="38"/>
      <c r="BP876" s="38"/>
      <c r="BQ876" s="38"/>
      <c r="BR876" s="38"/>
      <c r="BS876" s="38"/>
      <c r="BT876" s="38"/>
      <c r="BU876" s="38"/>
      <c r="BV876" s="38"/>
      <c r="BW876" s="38"/>
      <c r="BX876" s="38"/>
      <c r="BY876" s="38"/>
      <c r="BZ876" s="146"/>
      <c r="CB876" s="427">
        <f t="shared" si="1923"/>
        <v>0</v>
      </c>
      <c r="CC876" s="428">
        <f t="shared" si="1924"/>
        <v>0</v>
      </c>
      <c r="CD876" s="428">
        <f t="shared" si="1925"/>
        <v>0</v>
      </c>
      <c r="CE876" s="429">
        <f t="shared" si="1926"/>
        <v>0</v>
      </c>
      <c r="CG876" s="430"/>
      <c r="CH876" s="9"/>
      <c r="CI876" s="9"/>
      <c r="CJ876" s="431"/>
    </row>
    <row r="877" spans="1:88" x14ac:dyDescent="0.35">
      <c r="A877" s="399">
        <f>COUNTIF(AT869:AT871,B877)</f>
        <v>0</v>
      </c>
      <c r="B877" s="308" t="str">
        <f>設定!$F$7</f>
        <v>50号機</v>
      </c>
      <c r="C877" s="308" t="str">
        <f>IF(COUNTIF('PLAN-SUB'!$AO$6:$AO$87,B877&amp;"_"&amp;A866&amp;"_"&amp;B866)&gt;0,"計画コード有",IF(COUNTIF('PLAN-SUB'!$AO$6:$AO$87,B877&amp;"_"&amp;A866&amp;"_"&amp;B866)&gt;1,"ﾀﾞﾌﾞﾘ有","未反映"))</f>
        <v>未反映</v>
      </c>
      <c r="D877" s="7"/>
      <c r="E877" s="2" t="str">
        <f>E871</f>
        <v>マルチ</v>
      </c>
      <c r="F877" s="7"/>
      <c r="G877" s="7"/>
      <c r="H877" s="27"/>
      <c r="I877" s="7"/>
      <c r="J877" s="34">
        <f t="shared" si="1919"/>
        <v>0</v>
      </c>
      <c r="K877" s="443">
        <f t="shared" si="1927"/>
        <v>0</v>
      </c>
      <c r="L877" s="443">
        <f t="shared" si="1920"/>
        <v>0</v>
      </c>
      <c r="M877" s="443">
        <f t="shared" si="1921"/>
        <v>0</v>
      </c>
      <c r="N877" s="443">
        <f t="shared" si="1922"/>
        <v>0</v>
      </c>
      <c r="O877" s="31"/>
      <c r="P877" s="31"/>
      <c r="Q877" s="31"/>
      <c r="R877" s="31"/>
      <c r="S877" s="31"/>
      <c r="T877" s="31"/>
      <c r="U877" s="31"/>
      <c r="V877" s="31"/>
      <c r="W877" s="31"/>
      <c r="X877" s="31"/>
      <c r="Y877" s="31"/>
      <c r="Z877" s="31"/>
      <c r="AA877" s="31"/>
      <c r="AB877" s="31"/>
      <c r="AC877" s="31"/>
      <c r="AD877" s="31"/>
      <c r="AE877" s="31"/>
      <c r="AF877" s="31"/>
      <c r="AG877" s="31"/>
      <c r="AH877" s="31"/>
      <c r="AI877" s="31"/>
      <c r="AJ877" s="31"/>
      <c r="AK877" s="31"/>
      <c r="AL877" s="31"/>
      <c r="AM877" s="53"/>
      <c r="AS877" s="61"/>
      <c r="AT877" s="38"/>
      <c r="AU877" s="62"/>
      <c r="AW877" s="145"/>
      <c r="AX877" s="38"/>
      <c r="AY877" s="38"/>
      <c r="AZ877" s="38"/>
      <c r="BA877" s="38"/>
      <c r="BB877" s="38"/>
      <c r="BC877" s="38"/>
      <c r="BD877" s="38"/>
      <c r="BE877" s="38"/>
      <c r="BF877" s="38"/>
      <c r="BG877" s="38"/>
      <c r="BH877" s="38"/>
      <c r="BI877" s="38"/>
      <c r="BJ877" s="38"/>
      <c r="BK877" s="38"/>
      <c r="BL877" s="38"/>
      <c r="BM877" s="38"/>
      <c r="BN877" s="38"/>
      <c r="BO877" s="38"/>
      <c r="BP877" s="38"/>
      <c r="BQ877" s="38"/>
      <c r="BR877" s="38"/>
      <c r="BS877" s="38"/>
      <c r="BT877" s="38"/>
      <c r="BU877" s="38"/>
      <c r="BV877" s="38"/>
      <c r="BW877" s="38"/>
      <c r="BX877" s="38"/>
      <c r="BY877" s="38"/>
      <c r="BZ877" s="146"/>
      <c r="CB877" s="427">
        <f t="shared" si="1923"/>
        <v>0</v>
      </c>
      <c r="CC877" s="428">
        <f t="shared" si="1924"/>
        <v>0</v>
      </c>
      <c r="CD877" s="428">
        <f t="shared" si="1925"/>
        <v>0</v>
      </c>
      <c r="CE877" s="429">
        <f t="shared" si="1926"/>
        <v>0</v>
      </c>
      <c r="CG877" s="430"/>
      <c r="CH877" s="9"/>
      <c r="CI877" s="9"/>
      <c r="CJ877" s="431"/>
    </row>
    <row r="878" spans="1:88" x14ac:dyDescent="0.35">
      <c r="A878" s="399">
        <f>COUNTIF(AT869:AT871,B878)</f>
        <v>0</v>
      </c>
      <c r="B878" s="308" t="str">
        <f>設定!$F$8</f>
        <v>RF,S/A</v>
      </c>
      <c r="C878" s="308" t="str">
        <f>IF(COUNTIF('PLAN-SUB'!$AO$6:$AO$87,B878&amp;"_"&amp;A866&amp;"_"&amp;B866)&gt;0,"計画コード有",IF(COUNTIF('PLAN-SUB'!$AO$6:$AO$87,B878&amp;"_"&amp;A866&amp;"_"&amp;B866)&gt;1,"ﾀﾞﾌﾞﾘ有","未反映"))</f>
        <v>未反映</v>
      </c>
      <c r="D878" s="22" t="s">
        <v>2059</v>
      </c>
      <c r="E878" s="2" t="str">
        <f t="shared" ref="E878:G880" si="1928">E869</f>
        <v>MC</v>
      </c>
      <c r="F878" s="43">
        <f t="shared" si="1928"/>
        <v>0</v>
      </c>
      <c r="G878" s="28">
        <f t="shared" si="1928"/>
        <v>0</v>
      </c>
      <c r="H878" s="5"/>
      <c r="I878" s="5"/>
      <c r="J878" s="32">
        <f t="shared" ca="1" si="1919"/>
        <v>0</v>
      </c>
      <c r="K878" s="32">
        <f ca="1">K869+K872+K875</f>
        <v>0</v>
      </c>
      <c r="L878" s="32">
        <f ca="1">L869+L872+L875</f>
        <v>0</v>
      </c>
      <c r="M878" s="32">
        <f ca="1">M869+M872+M875</f>
        <v>0</v>
      </c>
      <c r="N878" s="32">
        <f ca="1">N869+N872+N875</f>
        <v>0</v>
      </c>
      <c r="O878" s="32">
        <f t="shared" ref="O878:AM878" ca="1" si="1929">O869+O872+O875</f>
        <v>0</v>
      </c>
      <c r="P878" s="32">
        <f t="shared" ca="1" si="1929"/>
        <v>0</v>
      </c>
      <c r="Q878" s="32">
        <f t="shared" ca="1" si="1929"/>
        <v>0</v>
      </c>
      <c r="R878" s="32">
        <f t="shared" ca="1" si="1929"/>
        <v>0</v>
      </c>
      <c r="S878" s="32">
        <f t="shared" ca="1" si="1929"/>
        <v>0</v>
      </c>
      <c r="T878" s="32">
        <f t="shared" ca="1" si="1929"/>
        <v>0</v>
      </c>
      <c r="U878" s="32">
        <f t="shared" ca="1" si="1929"/>
        <v>0</v>
      </c>
      <c r="V878" s="32">
        <f t="shared" ca="1" si="1929"/>
        <v>0</v>
      </c>
      <c r="W878" s="32">
        <f t="shared" ca="1" si="1929"/>
        <v>0</v>
      </c>
      <c r="X878" s="32">
        <f t="shared" ca="1" si="1929"/>
        <v>0</v>
      </c>
      <c r="Y878" s="32">
        <f t="shared" ca="1" si="1929"/>
        <v>0</v>
      </c>
      <c r="Z878" s="32">
        <f t="shared" ca="1" si="1929"/>
        <v>0</v>
      </c>
      <c r="AA878" s="32">
        <f t="shared" ca="1" si="1929"/>
        <v>0</v>
      </c>
      <c r="AB878" s="32">
        <f t="shared" ca="1" si="1929"/>
        <v>0</v>
      </c>
      <c r="AC878" s="32">
        <f t="shared" ca="1" si="1929"/>
        <v>0</v>
      </c>
      <c r="AD878" s="32">
        <f t="shared" ca="1" si="1929"/>
        <v>0</v>
      </c>
      <c r="AE878" s="32">
        <f t="shared" ca="1" si="1929"/>
        <v>0</v>
      </c>
      <c r="AF878" s="32">
        <f t="shared" ca="1" si="1929"/>
        <v>0</v>
      </c>
      <c r="AG878" s="32">
        <f t="shared" ca="1" si="1929"/>
        <v>0</v>
      </c>
      <c r="AH878" s="32">
        <f t="shared" ca="1" si="1929"/>
        <v>0</v>
      </c>
      <c r="AI878" s="32">
        <f t="shared" ca="1" si="1929"/>
        <v>0</v>
      </c>
      <c r="AJ878" s="32">
        <f t="shared" ca="1" si="1929"/>
        <v>0</v>
      </c>
      <c r="AK878" s="32">
        <f t="shared" ca="1" si="1929"/>
        <v>0</v>
      </c>
      <c r="AL878" s="32">
        <f t="shared" ca="1" si="1929"/>
        <v>0</v>
      </c>
      <c r="AM878" s="54">
        <f t="shared" ca="1" si="1929"/>
        <v>0</v>
      </c>
      <c r="AS878" s="97" t="str">
        <f>$E878&amp;"_"&amp;$A866&amp;"_"&amp;$B866</f>
        <v>MC__　</v>
      </c>
      <c r="AT878" s="97" t="str">
        <f t="shared" ref="AT878" si="1930">A870</f>
        <v/>
      </c>
      <c r="AU878" s="97" t="str">
        <f>A871</f>
        <v>-</v>
      </c>
      <c r="AW878" s="147" t="str">
        <f>E878</f>
        <v>MC</v>
      </c>
      <c r="AX878" s="150">
        <f t="shared" ref="AX878:BG880" ca="1" si="1931">K878*$G878</f>
        <v>0</v>
      </c>
      <c r="AY878" s="150">
        <f t="shared" ca="1" si="1931"/>
        <v>0</v>
      </c>
      <c r="AZ878" s="150">
        <f t="shared" ca="1" si="1931"/>
        <v>0</v>
      </c>
      <c r="BA878" s="150">
        <f t="shared" ca="1" si="1931"/>
        <v>0</v>
      </c>
      <c r="BB878" s="150">
        <f t="shared" ca="1" si="1931"/>
        <v>0</v>
      </c>
      <c r="BC878" s="150">
        <f t="shared" ca="1" si="1931"/>
        <v>0</v>
      </c>
      <c r="BD878" s="150">
        <f t="shared" ca="1" si="1931"/>
        <v>0</v>
      </c>
      <c r="BE878" s="150">
        <f t="shared" ca="1" si="1931"/>
        <v>0</v>
      </c>
      <c r="BF878" s="150">
        <f t="shared" ca="1" si="1931"/>
        <v>0</v>
      </c>
      <c r="BG878" s="150">
        <f t="shared" ca="1" si="1931"/>
        <v>0</v>
      </c>
      <c r="BH878" s="150">
        <f t="shared" ref="BH878:BQ880" ca="1" si="1932">U878*$G878</f>
        <v>0</v>
      </c>
      <c r="BI878" s="150">
        <f t="shared" ca="1" si="1932"/>
        <v>0</v>
      </c>
      <c r="BJ878" s="150">
        <f t="shared" ca="1" si="1932"/>
        <v>0</v>
      </c>
      <c r="BK878" s="150">
        <f t="shared" ca="1" si="1932"/>
        <v>0</v>
      </c>
      <c r="BL878" s="150">
        <f t="shared" ca="1" si="1932"/>
        <v>0</v>
      </c>
      <c r="BM878" s="150">
        <f t="shared" ca="1" si="1932"/>
        <v>0</v>
      </c>
      <c r="BN878" s="150">
        <f t="shared" ca="1" si="1932"/>
        <v>0</v>
      </c>
      <c r="BO878" s="150">
        <f t="shared" ca="1" si="1932"/>
        <v>0</v>
      </c>
      <c r="BP878" s="150">
        <f t="shared" ca="1" si="1932"/>
        <v>0</v>
      </c>
      <c r="BQ878" s="150">
        <f t="shared" ca="1" si="1932"/>
        <v>0</v>
      </c>
      <c r="BR878" s="150">
        <f t="shared" ref="BR878:BZ880" ca="1" si="1933">AE878*$G878</f>
        <v>0</v>
      </c>
      <c r="BS878" s="150">
        <f t="shared" ca="1" si="1933"/>
        <v>0</v>
      </c>
      <c r="BT878" s="150">
        <f t="shared" ca="1" si="1933"/>
        <v>0</v>
      </c>
      <c r="BU878" s="150">
        <f t="shared" ca="1" si="1933"/>
        <v>0</v>
      </c>
      <c r="BV878" s="150">
        <f t="shared" ca="1" si="1933"/>
        <v>0</v>
      </c>
      <c r="BW878" s="150">
        <f t="shared" ca="1" si="1933"/>
        <v>0</v>
      </c>
      <c r="BX878" s="150">
        <f t="shared" ca="1" si="1933"/>
        <v>0</v>
      </c>
      <c r="BY878" s="150">
        <f t="shared" ca="1" si="1933"/>
        <v>0</v>
      </c>
      <c r="BZ878" s="151">
        <f t="shared" ca="1" si="1933"/>
        <v>0</v>
      </c>
      <c r="CB878" s="145"/>
      <c r="CC878" s="38"/>
      <c r="CD878" s="38"/>
      <c r="CE878" s="146"/>
      <c r="CG878" s="433">
        <v>0</v>
      </c>
      <c r="CH878" s="434">
        <v>0</v>
      </c>
      <c r="CI878" s="434">
        <v>0</v>
      </c>
      <c r="CJ878" s="435">
        <v>0</v>
      </c>
    </row>
    <row r="879" spans="1:88" x14ac:dyDescent="0.35">
      <c r="A879" s="399">
        <f>COUNTIF(AT869:AT871,B879)</f>
        <v>0</v>
      </c>
      <c r="B879" s="308" t="str">
        <f>設定!$F$9</f>
        <v>T/T</v>
      </c>
      <c r="C879" s="308" t="str">
        <f>IF(COUNTIF('PLAN-SUB'!$AO$6:$AO$87,B879&amp;"_"&amp;A866&amp;"_"&amp;B866)&gt;0,"計画コード有",IF(COUNTIF('PLAN-SUB'!$AO$6:$AO$87,B879&amp;"_"&amp;A866&amp;"_"&amp;B866)&gt;1,"ﾀﾞﾌﾞﾘ有","未反映"))</f>
        <v>未反映</v>
      </c>
      <c r="D879" s="6"/>
      <c r="E879" s="2" t="str">
        <f t="shared" si="1928"/>
        <v>溶接1</v>
      </c>
      <c r="F879" s="43">
        <f t="shared" si="1928"/>
        <v>0</v>
      </c>
      <c r="G879" s="28">
        <f t="shared" si="1928"/>
        <v>0</v>
      </c>
      <c r="H879" s="6"/>
      <c r="I879" s="6"/>
      <c r="J879" s="33">
        <f t="shared" ca="1" si="1919"/>
        <v>0</v>
      </c>
      <c r="K879" s="33">
        <f t="shared" ref="K879:AM879" ca="1" si="1934">K870+K873+K876</f>
        <v>0</v>
      </c>
      <c r="L879" s="33">
        <f t="shared" ca="1" si="1934"/>
        <v>0</v>
      </c>
      <c r="M879" s="33">
        <f t="shared" ca="1" si="1934"/>
        <v>0</v>
      </c>
      <c r="N879" s="33">
        <f t="shared" ca="1" si="1934"/>
        <v>0</v>
      </c>
      <c r="O879" s="33">
        <f t="shared" ca="1" si="1934"/>
        <v>0</v>
      </c>
      <c r="P879" s="33">
        <f t="shared" ca="1" si="1934"/>
        <v>0</v>
      </c>
      <c r="Q879" s="33">
        <f t="shared" ca="1" si="1934"/>
        <v>0</v>
      </c>
      <c r="R879" s="33">
        <f t="shared" ca="1" si="1934"/>
        <v>0</v>
      </c>
      <c r="S879" s="33">
        <f t="shared" ca="1" si="1934"/>
        <v>0</v>
      </c>
      <c r="T879" s="33">
        <f t="shared" ca="1" si="1934"/>
        <v>0</v>
      </c>
      <c r="U879" s="33">
        <f t="shared" ca="1" si="1934"/>
        <v>0</v>
      </c>
      <c r="V879" s="33">
        <f t="shared" ca="1" si="1934"/>
        <v>0</v>
      </c>
      <c r="W879" s="33">
        <f t="shared" ca="1" si="1934"/>
        <v>0</v>
      </c>
      <c r="X879" s="33">
        <f t="shared" ca="1" si="1934"/>
        <v>0</v>
      </c>
      <c r="Y879" s="33">
        <f t="shared" ca="1" si="1934"/>
        <v>0</v>
      </c>
      <c r="Z879" s="33">
        <f t="shared" ca="1" si="1934"/>
        <v>0</v>
      </c>
      <c r="AA879" s="33">
        <f t="shared" ca="1" si="1934"/>
        <v>0</v>
      </c>
      <c r="AB879" s="33">
        <f t="shared" ca="1" si="1934"/>
        <v>0</v>
      </c>
      <c r="AC879" s="33">
        <f t="shared" ca="1" si="1934"/>
        <v>0</v>
      </c>
      <c r="AD879" s="33">
        <f t="shared" ca="1" si="1934"/>
        <v>0</v>
      </c>
      <c r="AE879" s="33">
        <f t="shared" ca="1" si="1934"/>
        <v>0</v>
      </c>
      <c r="AF879" s="33">
        <f t="shared" ca="1" si="1934"/>
        <v>0</v>
      </c>
      <c r="AG879" s="33">
        <f t="shared" ca="1" si="1934"/>
        <v>0</v>
      </c>
      <c r="AH879" s="33">
        <f t="shared" ca="1" si="1934"/>
        <v>0</v>
      </c>
      <c r="AI879" s="33">
        <f t="shared" ca="1" si="1934"/>
        <v>0</v>
      </c>
      <c r="AJ879" s="33">
        <f t="shared" ca="1" si="1934"/>
        <v>0</v>
      </c>
      <c r="AK879" s="33">
        <f t="shared" ca="1" si="1934"/>
        <v>0</v>
      </c>
      <c r="AL879" s="33">
        <f t="shared" ca="1" si="1934"/>
        <v>0</v>
      </c>
      <c r="AM879" s="55">
        <f t="shared" ca="1" si="1934"/>
        <v>0</v>
      </c>
      <c r="AS879" s="98" t="str">
        <f>$E879&amp;"_"&amp;$A866&amp;"_"&amp;$B866</f>
        <v>溶接1__　</v>
      </c>
      <c r="AT879" s="98" t="str">
        <f t="shared" ref="AT879" si="1935">A870</f>
        <v/>
      </c>
      <c r="AU879" s="98" t="str">
        <f>A871</f>
        <v>-</v>
      </c>
      <c r="AW879" s="148" t="str">
        <f>E879</f>
        <v>溶接1</v>
      </c>
      <c r="AX879" s="152">
        <f t="shared" ca="1" si="1931"/>
        <v>0</v>
      </c>
      <c r="AY879" s="152">
        <f t="shared" ca="1" si="1931"/>
        <v>0</v>
      </c>
      <c r="AZ879" s="152">
        <f t="shared" ca="1" si="1931"/>
        <v>0</v>
      </c>
      <c r="BA879" s="152">
        <f t="shared" ca="1" si="1931"/>
        <v>0</v>
      </c>
      <c r="BB879" s="152">
        <f t="shared" ca="1" si="1931"/>
        <v>0</v>
      </c>
      <c r="BC879" s="152">
        <f t="shared" ca="1" si="1931"/>
        <v>0</v>
      </c>
      <c r="BD879" s="152">
        <f t="shared" ca="1" si="1931"/>
        <v>0</v>
      </c>
      <c r="BE879" s="152">
        <f t="shared" ca="1" si="1931"/>
        <v>0</v>
      </c>
      <c r="BF879" s="152">
        <f t="shared" ca="1" si="1931"/>
        <v>0</v>
      </c>
      <c r="BG879" s="152">
        <f t="shared" ca="1" si="1931"/>
        <v>0</v>
      </c>
      <c r="BH879" s="152">
        <f t="shared" ca="1" si="1932"/>
        <v>0</v>
      </c>
      <c r="BI879" s="152">
        <f t="shared" ca="1" si="1932"/>
        <v>0</v>
      </c>
      <c r="BJ879" s="152">
        <f t="shared" ca="1" si="1932"/>
        <v>0</v>
      </c>
      <c r="BK879" s="152">
        <f t="shared" ca="1" si="1932"/>
        <v>0</v>
      </c>
      <c r="BL879" s="152">
        <f t="shared" ca="1" si="1932"/>
        <v>0</v>
      </c>
      <c r="BM879" s="152">
        <f t="shared" ca="1" si="1932"/>
        <v>0</v>
      </c>
      <c r="BN879" s="152">
        <f t="shared" ca="1" si="1932"/>
        <v>0</v>
      </c>
      <c r="BO879" s="152">
        <f t="shared" ca="1" si="1932"/>
        <v>0</v>
      </c>
      <c r="BP879" s="152">
        <f t="shared" ca="1" si="1932"/>
        <v>0</v>
      </c>
      <c r="BQ879" s="152">
        <f t="shared" ca="1" si="1932"/>
        <v>0</v>
      </c>
      <c r="BR879" s="152">
        <f t="shared" ca="1" si="1933"/>
        <v>0</v>
      </c>
      <c r="BS879" s="152">
        <f t="shared" ca="1" si="1933"/>
        <v>0</v>
      </c>
      <c r="BT879" s="152">
        <f t="shared" ca="1" si="1933"/>
        <v>0</v>
      </c>
      <c r="BU879" s="152">
        <f t="shared" ca="1" si="1933"/>
        <v>0</v>
      </c>
      <c r="BV879" s="152">
        <f t="shared" ca="1" si="1933"/>
        <v>0</v>
      </c>
      <c r="BW879" s="152">
        <f t="shared" ca="1" si="1933"/>
        <v>0</v>
      </c>
      <c r="BX879" s="152">
        <f t="shared" ca="1" si="1933"/>
        <v>0</v>
      </c>
      <c r="BY879" s="152">
        <f t="shared" ca="1" si="1933"/>
        <v>0</v>
      </c>
      <c r="BZ879" s="153">
        <f t="shared" ca="1" si="1933"/>
        <v>0</v>
      </c>
      <c r="CB879" s="145"/>
      <c r="CC879" s="38"/>
      <c r="CD879" s="38"/>
      <c r="CE879" s="146"/>
      <c r="CG879" s="433">
        <v>0</v>
      </c>
      <c r="CH879" s="434">
        <v>0</v>
      </c>
      <c r="CI879" s="434">
        <v>0</v>
      </c>
      <c r="CJ879" s="435">
        <v>0</v>
      </c>
    </row>
    <row r="880" spans="1:88" ht="15.5" thickBot="1" x14ac:dyDescent="0.4">
      <c r="A880" s="399">
        <f>COUNTIF(AT869:AT871,B880)</f>
        <v>0</v>
      </c>
      <c r="B880" s="309">
        <f>設定!$F$10</f>
        <v>0</v>
      </c>
      <c r="C880" s="309"/>
      <c r="D880" s="56"/>
      <c r="E880" s="2" t="str">
        <f t="shared" si="1928"/>
        <v>マルチ</v>
      </c>
      <c r="F880" s="57">
        <f t="shared" si="1928"/>
        <v>0</v>
      </c>
      <c r="G880" s="58">
        <f t="shared" si="1928"/>
        <v>0</v>
      </c>
      <c r="H880" s="56"/>
      <c r="I880" s="56"/>
      <c r="J880" s="59">
        <f t="shared" ca="1" si="1919"/>
        <v>0</v>
      </c>
      <c r="K880" s="59">
        <f t="shared" ref="K880:AM880" ca="1" si="1936">K871+K874+K877</f>
        <v>0</v>
      </c>
      <c r="L880" s="59">
        <f t="shared" ca="1" si="1936"/>
        <v>0</v>
      </c>
      <c r="M880" s="59">
        <f t="shared" ca="1" si="1936"/>
        <v>0</v>
      </c>
      <c r="N880" s="59">
        <f t="shared" ca="1" si="1936"/>
        <v>0</v>
      </c>
      <c r="O880" s="59">
        <f t="shared" ca="1" si="1936"/>
        <v>0</v>
      </c>
      <c r="P880" s="59">
        <f t="shared" ca="1" si="1936"/>
        <v>0</v>
      </c>
      <c r="Q880" s="59">
        <f t="shared" ca="1" si="1936"/>
        <v>0</v>
      </c>
      <c r="R880" s="59">
        <f t="shared" ca="1" si="1936"/>
        <v>0</v>
      </c>
      <c r="S880" s="59">
        <f t="shared" ca="1" si="1936"/>
        <v>0</v>
      </c>
      <c r="T880" s="59">
        <f t="shared" ca="1" si="1936"/>
        <v>0</v>
      </c>
      <c r="U880" s="59">
        <f t="shared" ca="1" si="1936"/>
        <v>0</v>
      </c>
      <c r="V880" s="59">
        <f t="shared" ca="1" si="1936"/>
        <v>0</v>
      </c>
      <c r="W880" s="59">
        <f t="shared" ca="1" si="1936"/>
        <v>0</v>
      </c>
      <c r="X880" s="59">
        <f t="shared" ca="1" si="1936"/>
        <v>0</v>
      </c>
      <c r="Y880" s="59">
        <f t="shared" ca="1" si="1936"/>
        <v>0</v>
      </c>
      <c r="Z880" s="59">
        <f t="shared" ca="1" si="1936"/>
        <v>0</v>
      </c>
      <c r="AA880" s="59">
        <f t="shared" ca="1" si="1936"/>
        <v>0</v>
      </c>
      <c r="AB880" s="59">
        <f t="shared" ca="1" si="1936"/>
        <v>0</v>
      </c>
      <c r="AC880" s="59">
        <f t="shared" ca="1" si="1936"/>
        <v>0</v>
      </c>
      <c r="AD880" s="59">
        <f t="shared" ca="1" si="1936"/>
        <v>0</v>
      </c>
      <c r="AE880" s="59">
        <f t="shared" ca="1" si="1936"/>
        <v>0</v>
      </c>
      <c r="AF880" s="59">
        <f t="shared" ca="1" si="1936"/>
        <v>0</v>
      </c>
      <c r="AG880" s="59">
        <f t="shared" ca="1" si="1936"/>
        <v>0</v>
      </c>
      <c r="AH880" s="59">
        <f t="shared" ca="1" si="1936"/>
        <v>0</v>
      </c>
      <c r="AI880" s="59">
        <f t="shared" ca="1" si="1936"/>
        <v>0</v>
      </c>
      <c r="AJ880" s="59">
        <f t="shared" ca="1" si="1936"/>
        <v>0</v>
      </c>
      <c r="AK880" s="59">
        <f t="shared" ca="1" si="1936"/>
        <v>0</v>
      </c>
      <c r="AL880" s="59">
        <f t="shared" ca="1" si="1936"/>
        <v>0</v>
      </c>
      <c r="AM880" s="60">
        <f t="shared" ca="1" si="1936"/>
        <v>0</v>
      </c>
      <c r="AS880" s="99" t="str">
        <f>$E880&amp;"_"&amp;$A866&amp;"_"&amp;$B866</f>
        <v>マルチ__　</v>
      </c>
      <c r="AT880" s="99" t="str">
        <f t="shared" ref="AT880" si="1937">A870</f>
        <v/>
      </c>
      <c r="AU880" s="99" t="str">
        <f>A871</f>
        <v>-</v>
      </c>
      <c r="AW880" s="149" t="str">
        <f>E880</f>
        <v>マルチ</v>
      </c>
      <c r="AX880" s="154">
        <f t="shared" ca="1" si="1931"/>
        <v>0</v>
      </c>
      <c r="AY880" s="154">
        <f t="shared" ca="1" si="1931"/>
        <v>0</v>
      </c>
      <c r="AZ880" s="154">
        <f t="shared" ca="1" si="1931"/>
        <v>0</v>
      </c>
      <c r="BA880" s="154">
        <f t="shared" ca="1" si="1931"/>
        <v>0</v>
      </c>
      <c r="BB880" s="154">
        <f t="shared" ca="1" si="1931"/>
        <v>0</v>
      </c>
      <c r="BC880" s="154">
        <f t="shared" ca="1" si="1931"/>
        <v>0</v>
      </c>
      <c r="BD880" s="154">
        <f t="shared" ca="1" si="1931"/>
        <v>0</v>
      </c>
      <c r="BE880" s="154">
        <f t="shared" ca="1" si="1931"/>
        <v>0</v>
      </c>
      <c r="BF880" s="154">
        <f t="shared" ca="1" si="1931"/>
        <v>0</v>
      </c>
      <c r="BG880" s="154">
        <f t="shared" ca="1" si="1931"/>
        <v>0</v>
      </c>
      <c r="BH880" s="154">
        <f t="shared" ca="1" si="1932"/>
        <v>0</v>
      </c>
      <c r="BI880" s="154">
        <f t="shared" ca="1" si="1932"/>
        <v>0</v>
      </c>
      <c r="BJ880" s="154">
        <f t="shared" ca="1" si="1932"/>
        <v>0</v>
      </c>
      <c r="BK880" s="154">
        <f t="shared" ca="1" si="1932"/>
        <v>0</v>
      </c>
      <c r="BL880" s="154">
        <f t="shared" ca="1" si="1932"/>
        <v>0</v>
      </c>
      <c r="BM880" s="154">
        <f t="shared" ca="1" si="1932"/>
        <v>0</v>
      </c>
      <c r="BN880" s="154">
        <f t="shared" ca="1" si="1932"/>
        <v>0</v>
      </c>
      <c r="BO880" s="154">
        <f t="shared" ca="1" si="1932"/>
        <v>0</v>
      </c>
      <c r="BP880" s="154">
        <f t="shared" ca="1" si="1932"/>
        <v>0</v>
      </c>
      <c r="BQ880" s="154">
        <f t="shared" ca="1" si="1932"/>
        <v>0</v>
      </c>
      <c r="BR880" s="154">
        <f t="shared" ca="1" si="1933"/>
        <v>0</v>
      </c>
      <c r="BS880" s="154">
        <f t="shared" ca="1" si="1933"/>
        <v>0</v>
      </c>
      <c r="BT880" s="154">
        <f t="shared" ca="1" si="1933"/>
        <v>0</v>
      </c>
      <c r="BU880" s="154">
        <f t="shared" ca="1" si="1933"/>
        <v>0</v>
      </c>
      <c r="BV880" s="154">
        <f t="shared" ca="1" si="1933"/>
        <v>0</v>
      </c>
      <c r="BW880" s="154">
        <f t="shared" ca="1" si="1933"/>
        <v>0</v>
      </c>
      <c r="BX880" s="154">
        <f t="shared" ca="1" si="1933"/>
        <v>0</v>
      </c>
      <c r="BY880" s="154">
        <f t="shared" ca="1" si="1933"/>
        <v>0</v>
      </c>
      <c r="BZ880" s="155">
        <f t="shared" ca="1" si="1933"/>
        <v>0</v>
      </c>
      <c r="CB880" s="422"/>
      <c r="CC880" s="423"/>
      <c r="CD880" s="423"/>
      <c r="CE880" s="424"/>
      <c r="CG880" s="436">
        <v>0</v>
      </c>
      <c r="CH880" s="437">
        <v>0</v>
      </c>
      <c r="CI880" s="437">
        <v>0</v>
      </c>
      <c r="CJ880" s="438">
        <v>0</v>
      </c>
    </row>
    <row r="881" spans="1:88" x14ac:dyDescent="0.35">
      <c r="A881" s="46"/>
      <c r="B881" s="47" t="s">
        <v>2067</v>
      </c>
      <c r="C881" s="101"/>
      <c r="D881" s="128"/>
      <c r="E881" s="129"/>
      <c r="F881" s="129" t="s">
        <v>2130</v>
      </c>
      <c r="G881" s="130" t="str">
        <f>IF($B881="CKD","CKD",_xlfn.XLOOKUP($A881,AF所要量!$AF$4:$AF$1001,AF所要量!$AG$4:$AG$1001,"",,))</f>
        <v/>
      </c>
      <c r="H881" s="131"/>
      <c r="I881" s="132">
        <f>SUM(K881:N881)</f>
        <v>0</v>
      </c>
      <c r="J881" s="132">
        <f>SUM(O881:AM881)</f>
        <v>0</v>
      </c>
      <c r="K881" s="439">
        <f>CB881</f>
        <v>0</v>
      </c>
      <c r="L881" s="439">
        <f t="shared" ref="L881:L882" si="1938">CC881</f>
        <v>0</v>
      </c>
      <c r="M881" s="439">
        <f t="shared" ref="M881:M882" si="1939">CD881</f>
        <v>0</v>
      </c>
      <c r="N881" s="439">
        <f t="shared" ref="N881:N882" si="1940">CE881</f>
        <v>0</v>
      </c>
      <c r="O881" s="132">
        <f>SUMIF(AF所要量!$AK$4:$AK$1001,$AS881,AF所要量!E$4:E$1001)</f>
        <v>0</v>
      </c>
      <c r="P881" s="132">
        <f>SUMIF(AF所要量!$AK$4:$AK$1001,$AS881,AF所要量!F$4:F$1001)</f>
        <v>0</v>
      </c>
      <c r="Q881" s="132">
        <f>SUMIF(AF所要量!$AK$4:$AK$1001,$AS881,AF所要量!G$4:G$1001)</f>
        <v>0</v>
      </c>
      <c r="R881" s="132">
        <f>SUMIF(AF所要量!$AK$4:$AK$1001,$AS881,AF所要量!H$4:H$1001)</f>
        <v>0</v>
      </c>
      <c r="S881" s="132">
        <f>SUMIF(AF所要量!$AK$4:$AK$1001,$AS881,AF所要量!I$4:I$1001)</f>
        <v>0</v>
      </c>
      <c r="T881" s="132">
        <f>SUMIF(AF所要量!$AK$4:$AK$1001,$AS881,AF所要量!J$4:J$1001)</f>
        <v>0</v>
      </c>
      <c r="U881" s="132">
        <f>SUMIF(AF所要量!$AK$4:$AK$1001,$AS881,AF所要量!K$4:K$1001)</f>
        <v>0</v>
      </c>
      <c r="V881" s="132">
        <f>SUMIF(AF所要量!$AK$4:$AK$1001,$AS881,AF所要量!L$4:L$1001)</f>
        <v>0</v>
      </c>
      <c r="W881" s="132">
        <f>SUMIF(AF所要量!$AK$4:$AK$1001,$AS881,AF所要量!M$4:M$1001)</f>
        <v>0</v>
      </c>
      <c r="X881" s="132">
        <f>SUMIF(AF所要量!$AK$4:$AK$1001,$AS881,AF所要量!N$4:N$1001)</f>
        <v>0</v>
      </c>
      <c r="Y881" s="132">
        <f>SUMIF(AF所要量!$AK$4:$AK$1001,$AS881,AF所要量!O$4:O$1001)</f>
        <v>0</v>
      </c>
      <c r="Z881" s="132">
        <f>SUMIF(AF所要量!$AK$4:$AK$1001,$AS881,AF所要量!P$4:P$1001)</f>
        <v>0</v>
      </c>
      <c r="AA881" s="132">
        <f>SUMIF(AF所要量!$AK$4:$AK$1001,$AS881,AF所要量!Q$4:Q$1001)</f>
        <v>0</v>
      </c>
      <c r="AB881" s="132">
        <f>SUMIF(AF所要量!$AK$4:$AK$1001,$AS881,AF所要量!R$4:R$1001)</f>
        <v>0</v>
      </c>
      <c r="AC881" s="132">
        <f>SUMIF(AF所要量!$AK$4:$AK$1001,$AS881,AF所要量!S$4:S$1001)</f>
        <v>0</v>
      </c>
      <c r="AD881" s="132">
        <f>SUMIF(AF所要量!$AK$4:$AK$1001,$AS881,AF所要量!T$4:T$1001)</f>
        <v>0</v>
      </c>
      <c r="AE881" s="132">
        <f>SUMIF(AF所要量!$AK$4:$AK$1001,$AS881,AF所要量!U$4:U$1001)</f>
        <v>0</v>
      </c>
      <c r="AF881" s="132">
        <f>SUMIF(AF所要量!$AK$4:$AK$1001,$AS881,AF所要量!V$4:V$1001)</f>
        <v>0</v>
      </c>
      <c r="AG881" s="132">
        <f>SUMIF(AF所要量!$AK$4:$AK$1001,$AS881,AF所要量!W$4:W$1001)</f>
        <v>0</v>
      </c>
      <c r="AH881" s="132">
        <f>SUMIF(AF所要量!$AK$4:$AK$1001,$AS881,AF所要量!X$4:X$1001)</f>
        <v>0</v>
      </c>
      <c r="AI881" s="132">
        <f>SUMIF(AF所要量!$AK$4:$AK$1001,$AS881,AF所要量!Y$4:Y$1001)</f>
        <v>0</v>
      </c>
      <c r="AJ881" s="132">
        <f>SUMIF(AF所要量!$AK$4:$AK$1001,$AS881,AF所要量!Z$4:Z$1001)</f>
        <v>0</v>
      </c>
      <c r="AK881" s="132">
        <f>SUMIF(AF所要量!$AK$4:$AK$1001,$AS881,AF所要量!AA$4:AA$1001)</f>
        <v>0</v>
      </c>
      <c r="AL881" s="132">
        <f>SUMIF(AF所要量!$AK$4:$AK$1001,$AS881,AF所要量!AB$4:AB$1001)</f>
        <v>0</v>
      </c>
      <c r="AM881" s="133">
        <f>SUMIF(AF所要量!$AK$4:$AK$1001,$AS881,AF所要量!AC$4:AC$1001)</f>
        <v>0</v>
      </c>
      <c r="AS881" s="2" t="str">
        <f>$A881&amp;"_"&amp;$B881</f>
        <v>_　</v>
      </c>
      <c r="AT881" s="96"/>
      <c r="AU881" s="63"/>
      <c r="AW881" s="142"/>
      <c r="AX881" s="143"/>
      <c r="AY881" s="143"/>
      <c r="AZ881" s="143"/>
      <c r="BA881" s="143"/>
      <c r="BB881" s="143"/>
      <c r="BC881" s="143"/>
      <c r="BD881" s="143"/>
      <c r="BE881" s="143"/>
      <c r="BF881" s="143"/>
      <c r="BG881" s="143"/>
      <c r="BH881" s="143"/>
      <c r="BI881" s="143"/>
      <c r="BJ881" s="143"/>
      <c r="BK881" s="143"/>
      <c r="BL881" s="143"/>
      <c r="BM881" s="143"/>
      <c r="BN881" s="143"/>
      <c r="BO881" s="143"/>
      <c r="BP881" s="143"/>
      <c r="BQ881" s="143"/>
      <c r="BR881" s="143"/>
      <c r="BS881" s="143"/>
      <c r="BT881" s="143"/>
      <c r="BU881" s="143"/>
      <c r="BV881" s="143"/>
      <c r="BW881" s="143"/>
      <c r="BX881" s="143"/>
      <c r="BY881" s="143"/>
      <c r="BZ881" s="144"/>
      <c r="CB881" s="425">
        <f t="shared" ref="CB881:CB882" si="1941">CG881</f>
        <v>0</v>
      </c>
      <c r="CC881" s="271">
        <f t="shared" ref="CC881:CC882" si="1942">CH881</f>
        <v>0</v>
      </c>
      <c r="CD881" s="271">
        <f t="shared" ref="CD881:CD882" si="1943">CI881</f>
        <v>0</v>
      </c>
      <c r="CE881" s="272">
        <f t="shared" ref="CE881:CE882" si="1944">CJ881</f>
        <v>0</v>
      </c>
      <c r="CG881" s="418">
        <v>0</v>
      </c>
      <c r="CH881" s="416">
        <v>0</v>
      </c>
      <c r="CI881" s="416">
        <v>0</v>
      </c>
      <c r="CJ881" s="419">
        <v>0</v>
      </c>
    </row>
    <row r="882" spans="1:88" x14ac:dyDescent="0.35">
      <c r="A882" s="119"/>
      <c r="B882" s="6"/>
      <c r="C882" s="120"/>
      <c r="D882" s="134"/>
      <c r="E882" s="135"/>
      <c r="F882" s="135"/>
      <c r="G882" s="136" t="str">
        <f>IF(B881="CKD","","SP")</f>
        <v>SP</v>
      </c>
      <c r="H882" s="137"/>
      <c r="I882" s="138">
        <f>SUM(K882:N882)</f>
        <v>0</v>
      </c>
      <c r="J882" s="138">
        <f>SUM(O882:AM882)</f>
        <v>0</v>
      </c>
      <c r="K882" s="440">
        <f t="shared" ref="K882" si="1945">CB882</f>
        <v>0</v>
      </c>
      <c r="L882" s="440">
        <f t="shared" si="1938"/>
        <v>0</v>
      </c>
      <c r="M882" s="440">
        <f t="shared" si="1939"/>
        <v>0</v>
      </c>
      <c r="N882" s="440">
        <f t="shared" si="1940"/>
        <v>0</v>
      </c>
      <c r="O882" s="138">
        <f>SUMIF(SP所要量!$AU$4:$AU$1001,$AS882,SP所要量!O$4:O$1001)</f>
        <v>0</v>
      </c>
      <c r="P882" s="138">
        <f>SUMIF(SP所要量!$AU$4:$AU$1001,$AS882,SP所要量!P$4:P$1001)</f>
        <v>0</v>
      </c>
      <c r="Q882" s="138">
        <f>SUMIF(SP所要量!$AU$4:$AU$1001,$AS882,SP所要量!Q$4:Q$1001)</f>
        <v>0</v>
      </c>
      <c r="R882" s="138">
        <f>SUMIF(SP所要量!$AU$4:$AU$1001,$AS882,SP所要量!R$4:R$1001)</f>
        <v>0</v>
      </c>
      <c r="S882" s="138">
        <f>SUMIF(SP所要量!$AU$4:$AU$1001,$AS882,SP所要量!S$4:S$1001)</f>
        <v>0</v>
      </c>
      <c r="T882" s="138">
        <f>SUMIF(SP所要量!$AU$4:$AU$1001,$AS882,SP所要量!T$4:T$1001)</f>
        <v>0</v>
      </c>
      <c r="U882" s="138">
        <f>SUMIF(SP所要量!$AU$4:$AU$1001,$AS882,SP所要量!U$4:U$1001)</f>
        <v>0</v>
      </c>
      <c r="V882" s="138">
        <f>SUMIF(SP所要量!$AU$4:$AU$1001,$AS882,SP所要量!V$4:V$1001)</f>
        <v>0</v>
      </c>
      <c r="W882" s="138">
        <f>SUMIF(SP所要量!$AU$4:$AU$1001,$AS882,SP所要量!W$4:W$1001)</f>
        <v>0</v>
      </c>
      <c r="X882" s="138">
        <f>SUMIF(SP所要量!$AU$4:$AU$1001,$AS882,SP所要量!X$4:X$1001)</f>
        <v>0</v>
      </c>
      <c r="Y882" s="138">
        <f>SUMIF(SP所要量!$AU$4:$AU$1001,$AS882,SP所要量!Y$4:Y$1001)</f>
        <v>0</v>
      </c>
      <c r="Z882" s="138">
        <f>SUMIF(SP所要量!$AU$4:$AU$1001,$AS882,SP所要量!Z$4:Z$1001)</f>
        <v>0</v>
      </c>
      <c r="AA882" s="138">
        <f>SUMIF(SP所要量!$AU$4:$AU$1001,$AS882,SP所要量!AA$4:AA$1001)</f>
        <v>0</v>
      </c>
      <c r="AB882" s="138">
        <f>SUMIF(SP所要量!$AU$4:$AU$1001,$AS882,SP所要量!AB$4:AB$1001)</f>
        <v>0</v>
      </c>
      <c r="AC882" s="138">
        <f>SUMIF(SP所要量!$AU$4:$AU$1001,$AS882,SP所要量!AC$4:AC$1001)</f>
        <v>0</v>
      </c>
      <c r="AD882" s="138">
        <f>SUMIF(SP所要量!$AU$4:$AU$1001,$AS882,SP所要量!AD$4:AD$1001)</f>
        <v>0</v>
      </c>
      <c r="AE882" s="138">
        <f>SUMIF(SP所要量!$AU$4:$AU$1001,$AS882,SP所要量!AE$4:AE$1001)</f>
        <v>0</v>
      </c>
      <c r="AF882" s="138">
        <f>SUMIF(SP所要量!$AU$4:$AU$1001,$AS882,SP所要量!AF$4:AF$1001)</f>
        <v>0</v>
      </c>
      <c r="AG882" s="138">
        <f>SUMIF(SP所要量!$AU$4:$AU$1001,$AS882,SP所要量!AG$4:AG$1001)</f>
        <v>0</v>
      </c>
      <c r="AH882" s="138">
        <f>SUMIF(SP所要量!$AU$4:$AU$1001,$AS882,SP所要量!AH$4:AH$1001)</f>
        <v>0</v>
      </c>
      <c r="AI882" s="138">
        <f>SUMIF(SP所要量!$AU$4:$AU$1001,$AS882,SP所要量!AI$4:AI$1001)</f>
        <v>0</v>
      </c>
      <c r="AJ882" s="138">
        <f>SUMIF(SP所要量!$AU$4:$AU$1001,$AS882,SP所要量!AJ$4:AJ$1001)</f>
        <v>0</v>
      </c>
      <c r="AK882" s="138">
        <f>SUMIF(SP所要量!$AU$4:$AU$1001,$AS882,SP所要量!AK$4:AK$1001)</f>
        <v>0</v>
      </c>
      <c r="AL882" s="138">
        <f>SUMIF(SP所要量!$AU$4:$AU$1001,$AS882,SP所要量!AL$4:AL$1001)</f>
        <v>0</v>
      </c>
      <c r="AM882" s="139">
        <f>SUMIF(SP所要量!$AU$4:$AU$1001,$AS882,SP所要量!AM$4:AM$1001)</f>
        <v>0</v>
      </c>
      <c r="AS882" s="2" t="str">
        <f>IF($B881="CKD",0,$A881&amp;"_"&amp;"SP")</f>
        <v>_SP</v>
      </c>
      <c r="AT882" s="38"/>
      <c r="AU882" s="62"/>
      <c r="AW882" s="145"/>
      <c r="AX882" s="38"/>
      <c r="AY882" s="38"/>
      <c r="AZ882" s="38"/>
      <c r="BA882" s="38"/>
      <c r="BB882" s="38"/>
      <c r="BC882" s="38"/>
      <c r="BD882" s="38"/>
      <c r="BE882" s="38"/>
      <c r="BF882" s="38"/>
      <c r="BG882" s="38"/>
      <c r="BH882" s="38"/>
      <c r="BI882" s="38"/>
      <c r="BJ882" s="38"/>
      <c r="BK882" s="38"/>
      <c r="BL882" s="38"/>
      <c r="BM882" s="38"/>
      <c r="BN882" s="38"/>
      <c r="BO882" s="38"/>
      <c r="BP882" s="38"/>
      <c r="BQ882" s="38"/>
      <c r="BR882" s="38"/>
      <c r="BS882" s="38"/>
      <c r="BT882" s="38"/>
      <c r="BU882" s="38"/>
      <c r="BV882" s="38"/>
      <c r="BW882" s="38"/>
      <c r="BX882" s="38"/>
      <c r="BY882" s="38"/>
      <c r="BZ882" s="146"/>
      <c r="CB882" s="426">
        <f t="shared" si="1941"/>
        <v>0</v>
      </c>
      <c r="CC882" s="273">
        <f t="shared" si="1942"/>
        <v>0</v>
      </c>
      <c r="CD882" s="273">
        <f t="shared" si="1943"/>
        <v>0</v>
      </c>
      <c r="CE882" s="274">
        <f t="shared" si="1944"/>
        <v>0</v>
      </c>
      <c r="CG882" s="420">
        <v>0</v>
      </c>
      <c r="CH882" s="417">
        <v>0</v>
      </c>
      <c r="CI882" s="417">
        <v>0</v>
      </c>
      <c r="CJ882" s="421">
        <v>0</v>
      </c>
    </row>
    <row r="883" spans="1:88" x14ac:dyDescent="0.35">
      <c r="A883" s="119"/>
      <c r="B883" s="6"/>
      <c r="C883" s="120"/>
      <c r="D883" s="121"/>
      <c r="E883" s="115"/>
      <c r="F883" s="115"/>
      <c r="G883" s="116" t="s">
        <v>2131</v>
      </c>
      <c r="H883" s="117"/>
      <c r="I883" s="113">
        <f>SUM(K883:N883)</f>
        <v>0</v>
      </c>
      <c r="J883" s="126">
        <f>SUM(O883:AM883)</f>
        <v>0</v>
      </c>
      <c r="K883" s="113">
        <f>SUM(K881:K882)</f>
        <v>0</v>
      </c>
      <c r="L883" s="113">
        <f t="shared" ref="L883:AM883" si="1946">SUM(L881:L882)</f>
        <v>0</v>
      </c>
      <c r="M883" s="113">
        <f t="shared" si="1946"/>
        <v>0</v>
      </c>
      <c r="N883" s="113">
        <f t="shared" si="1946"/>
        <v>0</v>
      </c>
      <c r="O883" s="122">
        <f t="shared" si="1946"/>
        <v>0</v>
      </c>
      <c r="P883" s="113">
        <f t="shared" si="1946"/>
        <v>0</v>
      </c>
      <c r="Q883" s="113">
        <f t="shared" si="1946"/>
        <v>0</v>
      </c>
      <c r="R883" s="113">
        <f t="shared" si="1946"/>
        <v>0</v>
      </c>
      <c r="S883" s="113">
        <f t="shared" si="1946"/>
        <v>0</v>
      </c>
      <c r="T883" s="113">
        <f t="shared" si="1946"/>
        <v>0</v>
      </c>
      <c r="U883" s="113">
        <f t="shared" si="1946"/>
        <v>0</v>
      </c>
      <c r="V883" s="113">
        <f t="shared" si="1946"/>
        <v>0</v>
      </c>
      <c r="W883" s="113">
        <f t="shared" si="1946"/>
        <v>0</v>
      </c>
      <c r="X883" s="113">
        <f t="shared" si="1946"/>
        <v>0</v>
      </c>
      <c r="Y883" s="113">
        <f t="shared" si="1946"/>
        <v>0</v>
      </c>
      <c r="Z883" s="113">
        <f t="shared" si="1946"/>
        <v>0</v>
      </c>
      <c r="AA883" s="113">
        <f t="shared" si="1946"/>
        <v>0</v>
      </c>
      <c r="AB883" s="113">
        <f t="shared" si="1946"/>
        <v>0</v>
      </c>
      <c r="AC883" s="113">
        <f t="shared" si="1946"/>
        <v>0</v>
      </c>
      <c r="AD883" s="113">
        <f t="shared" si="1946"/>
        <v>0</v>
      </c>
      <c r="AE883" s="113">
        <f t="shared" si="1946"/>
        <v>0</v>
      </c>
      <c r="AF883" s="113">
        <f t="shared" si="1946"/>
        <v>0</v>
      </c>
      <c r="AG883" s="113">
        <f t="shared" si="1946"/>
        <v>0</v>
      </c>
      <c r="AH883" s="113">
        <f t="shared" si="1946"/>
        <v>0</v>
      </c>
      <c r="AI883" s="113">
        <f t="shared" si="1946"/>
        <v>0</v>
      </c>
      <c r="AJ883" s="113">
        <f t="shared" si="1946"/>
        <v>0</v>
      </c>
      <c r="AK883" s="113">
        <f t="shared" si="1946"/>
        <v>0</v>
      </c>
      <c r="AL883" s="113">
        <f t="shared" si="1946"/>
        <v>0</v>
      </c>
      <c r="AM883" s="118">
        <f t="shared" si="1946"/>
        <v>0</v>
      </c>
      <c r="AS883" s="61"/>
      <c r="AT883" s="38"/>
      <c r="AU883" s="62"/>
      <c r="AW883" s="145"/>
      <c r="AX883" s="38"/>
      <c r="AY883" s="38"/>
      <c r="AZ883" s="38"/>
      <c r="BA883" s="38"/>
      <c r="BB883" s="38"/>
      <c r="BC883" s="38"/>
      <c r="BD883" s="38"/>
      <c r="BE883" s="38"/>
      <c r="BF883" s="38"/>
      <c r="BG883" s="38"/>
      <c r="BH883" s="38"/>
      <c r="BI883" s="38"/>
      <c r="BJ883" s="38"/>
      <c r="BK883" s="38"/>
      <c r="BL883" s="38"/>
      <c r="BM883" s="38"/>
      <c r="BN883" s="38"/>
      <c r="BO883" s="38"/>
      <c r="BP883" s="38"/>
      <c r="BQ883" s="38"/>
      <c r="BR883" s="38"/>
      <c r="BS883" s="38"/>
      <c r="BT883" s="38"/>
      <c r="BU883" s="38"/>
      <c r="BV883" s="38"/>
      <c r="BW883" s="38"/>
      <c r="BX883" s="38"/>
      <c r="BY883" s="38"/>
      <c r="BZ883" s="146"/>
      <c r="CB883" s="145"/>
      <c r="CC883" s="38"/>
      <c r="CD883" s="38"/>
      <c r="CE883" s="146"/>
      <c r="CG883" s="433">
        <v>0</v>
      </c>
      <c r="CH883" s="434">
        <v>0</v>
      </c>
      <c r="CI883" s="434">
        <v>0</v>
      </c>
      <c r="CJ883" s="435">
        <v>0</v>
      </c>
    </row>
    <row r="884" spans="1:88" x14ac:dyDescent="0.35">
      <c r="A884" s="48" t="s">
        <v>2088</v>
      </c>
      <c r="B884" s="6"/>
      <c r="C884" s="6"/>
      <c r="D884" s="22" t="s">
        <v>2058</v>
      </c>
      <c r="E884" s="304" t="s">
        <v>20</v>
      </c>
      <c r="F884" s="42"/>
      <c r="G884" s="25"/>
      <c r="H884" s="21"/>
      <c r="I884" s="26"/>
      <c r="J884" s="24">
        <f t="shared" ref="J884:J886" ca="1" si="1947">SUM(K884:AM884)</f>
        <v>0</v>
      </c>
      <c r="K884" s="24">
        <f ca="1">IF(AND($H884="優先L",$I884&gt;0),OFFSET(K883,0,$I884),0)</f>
        <v>0</v>
      </c>
      <c r="L884" s="24">
        <f t="shared" ref="L884:AM884" ca="1" si="1948">IF(AND($H884="優先L",$I884&gt;0),OFFSET(L883,0,$I884),0)</f>
        <v>0</v>
      </c>
      <c r="M884" s="24">
        <f t="shared" ca="1" si="1948"/>
        <v>0</v>
      </c>
      <c r="N884" s="24">
        <f t="shared" ca="1" si="1948"/>
        <v>0</v>
      </c>
      <c r="O884" s="24">
        <f t="shared" ca="1" si="1948"/>
        <v>0</v>
      </c>
      <c r="P884" s="24">
        <f t="shared" ca="1" si="1948"/>
        <v>0</v>
      </c>
      <c r="Q884" s="24">
        <f t="shared" ca="1" si="1948"/>
        <v>0</v>
      </c>
      <c r="R884" s="24">
        <f t="shared" ca="1" si="1948"/>
        <v>0</v>
      </c>
      <c r="S884" s="24">
        <f t="shared" ca="1" si="1948"/>
        <v>0</v>
      </c>
      <c r="T884" s="24">
        <f t="shared" ca="1" si="1948"/>
        <v>0</v>
      </c>
      <c r="U884" s="24">
        <f t="shared" ca="1" si="1948"/>
        <v>0</v>
      </c>
      <c r="V884" s="24">
        <f t="shared" ca="1" si="1948"/>
        <v>0</v>
      </c>
      <c r="W884" s="24">
        <f t="shared" ca="1" si="1948"/>
        <v>0</v>
      </c>
      <c r="X884" s="24">
        <f t="shared" ca="1" si="1948"/>
        <v>0</v>
      </c>
      <c r="Y884" s="24">
        <f t="shared" ca="1" si="1948"/>
        <v>0</v>
      </c>
      <c r="Z884" s="24">
        <f t="shared" ca="1" si="1948"/>
        <v>0</v>
      </c>
      <c r="AA884" s="24">
        <f t="shared" ca="1" si="1948"/>
        <v>0</v>
      </c>
      <c r="AB884" s="24">
        <f t="shared" ca="1" si="1948"/>
        <v>0</v>
      </c>
      <c r="AC884" s="24">
        <f t="shared" ca="1" si="1948"/>
        <v>0</v>
      </c>
      <c r="AD884" s="24">
        <f t="shared" ca="1" si="1948"/>
        <v>0</v>
      </c>
      <c r="AE884" s="24">
        <f t="shared" ca="1" si="1948"/>
        <v>0</v>
      </c>
      <c r="AF884" s="24">
        <f t="shared" ca="1" si="1948"/>
        <v>0</v>
      </c>
      <c r="AG884" s="24">
        <f t="shared" ca="1" si="1948"/>
        <v>0</v>
      </c>
      <c r="AH884" s="24">
        <f t="shared" ca="1" si="1948"/>
        <v>0</v>
      </c>
      <c r="AI884" s="24">
        <f t="shared" ca="1" si="1948"/>
        <v>0</v>
      </c>
      <c r="AJ884" s="24">
        <f t="shared" ca="1" si="1948"/>
        <v>0</v>
      </c>
      <c r="AK884" s="24">
        <f t="shared" ca="1" si="1948"/>
        <v>0</v>
      </c>
      <c r="AL884" s="24">
        <f t="shared" ca="1" si="1948"/>
        <v>0</v>
      </c>
      <c r="AM884" s="49">
        <f t="shared" ca="1" si="1948"/>
        <v>0</v>
      </c>
      <c r="AS884" s="61"/>
      <c r="AT884" s="5" t="str">
        <f t="shared" ref="AT884" si="1949">IF(G884&gt;0,E884,"")</f>
        <v/>
      </c>
      <c r="AU884" s="62"/>
      <c r="AW884" s="145"/>
      <c r="AX884" s="38"/>
      <c r="AY884" s="38"/>
      <c r="AZ884" s="38"/>
      <c r="BA884" s="38"/>
      <c r="BB884" s="38"/>
      <c r="BC884" s="38"/>
      <c r="BD884" s="38"/>
      <c r="BE884" s="38"/>
      <c r="BF884" s="38"/>
      <c r="BG884" s="38"/>
      <c r="BH884" s="38"/>
      <c r="BI884" s="38"/>
      <c r="BJ884" s="38"/>
      <c r="BK884" s="38"/>
      <c r="BL884" s="38"/>
      <c r="BM884" s="38"/>
      <c r="BN884" s="38"/>
      <c r="BO884" s="38"/>
      <c r="BP884" s="38"/>
      <c r="BQ884" s="38"/>
      <c r="BR884" s="38"/>
      <c r="BS884" s="38"/>
      <c r="BT884" s="38"/>
      <c r="BU884" s="38"/>
      <c r="BV884" s="38"/>
      <c r="BW884" s="38"/>
      <c r="BX884" s="38"/>
      <c r="BY884" s="38"/>
      <c r="BZ884" s="146"/>
      <c r="CB884" s="145"/>
      <c r="CC884" s="38"/>
      <c r="CD884" s="38"/>
      <c r="CE884" s="146"/>
      <c r="CG884" s="433">
        <v>0</v>
      </c>
      <c r="CH884" s="434">
        <v>0</v>
      </c>
      <c r="CI884" s="434">
        <v>0</v>
      </c>
      <c r="CJ884" s="435">
        <v>0</v>
      </c>
    </row>
    <row r="885" spans="1:88" x14ac:dyDescent="0.35">
      <c r="A885" s="50" t="str">
        <f>MID(A881,1,5)</f>
        <v/>
      </c>
      <c r="B885" s="6"/>
      <c r="C885" s="6"/>
      <c r="D885" s="6"/>
      <c r="E885" s="304" t="s">
        <v>78</v>
      </c>
      <c r="F885" s="42"/>
      <c r="G885" s="25"/>
      <c r="H885" s="21"/>
      <c r="I885" s="26"/>
      <c r="J885" s="24">
        <f t="shared" ca="1" si="1947"/>
        <v>0</v>
      </c>
      <c r="K885" s="24">
        <f ca="1">IF(AND($H885="優先L",$I885&gt;0),OFFSET(K883,0,$I885),0)</f>
        <v>0</v>
      </c>
      <c r="L885" s="24">
        <f t="shared" ref="L885:AM885" ca="1" si="1950">IF(AND($H885="優先L",$I885&gt;0),OFFSET(L883,0,$I885),0)</f>
        <v>0</v>
      </c>
      <c r="M885" s="24">
        <f t="shared" ca="1" si="1950"/>
        <v>0</v>
      </c>
      <c r="N885" s="24">
        <f t="shared" ca="1" si="1950"/>
        <v>0</v>
      </c>
      <c r="O885" s="24">
        <f t="shared" ca="1" si="1950"/>
        <v>0</v>
      </c>
      <c r="P885" s="24">
        <f t="shared" ca="1" si="1950"/>
        <v>0</v>
      </c>
      <c r="Q885" s="24">
        <f t="shared" ca="1" si="1950"/>
        <v>0</v>
      </c>
      <c r="R885" s="24">
        <f t="shared" ca="1" si="1950"/>
        <v>0</v>
      </c>
      <c r="S885" s="24">
        <f t="shared" ca="1" si="1950"/>
        <v>0</v>
      </c>
      <c r="T885" s="24">
        <f t="shared" ca="1" si="1950"/>
        <v>0</v>
      </c>
      <c r="U885" s="24">
        <f t="shared" ca="1" si="1950"/>
        <v>0</v>
      </c>
      <c r="V885" s="24">
        <f t="shared" ca="1" si="1950"/>
        <v>0</v>
      </c>
      <c r="W885" s="24">
        <f t="shared" ca="1" si="1950"/>
        <v>0</v>
      </c>
      <c r="X885" s="24">
        <f t="shared" ca="1" si="1950"/>
        <v>0</v>
      </c>
      <c r="Y885" s="24">
        <f t="shared" ca="1" si="1950"/>
        <v>0</v>
      </c>
      <c r="Z885" s="24">
        <f t="shared" ca="1" si="1950"/>
        <v>0</v>
      </c>
      <c r="AA885" s="24">
        <f t="shared" ca="1" si="1950"/>
        <v>0</v>
      </c>
      <c r="AB885" s="24">
        <f t="shared" ca="1" si="1950"/>
        <v>0</v>
      </c>
      <c r="AC885" s="24">
        <f t="shared" ca="1" si="1950"/>
        <v>0</v>
      </c>
      <c r="AD885" s="24">
        <f t="shared" ca="1" si="1950"/>
        <v>0</v>
      </c>
      <c r="AE885" s="24">
        <f t="shared" ca="1" si="1950"/>
        <v>0</v>
      </c>
      <c r="AF885" s="24">
        <f t="shared" ca="1" si="1950"/>
        <v>0</v>
      </c>
      <c r="AG885" s="24">
        <f t="shared" ca="1" si="1950"/>
        <v>0</v>
      </c>
      <c r="AH885" s="24">
        <f t="shared" ca="1" si="1950"/>
        <v>0</v>
      </c>
      <c r="AI885" s="24">
        <f t="shared" ca="1" si="1950"/>
        <v>0</v>
      </c>
      <c r="AJ885" s="24">
        <f t="shared" ca="1" si="1950"/>
        <v>0</v>
      </c>
      <c r="AK885" s="24">
        <f t="shared" ca="1" si="1950"/>
        <v>0</v>
      </c>
      <c r="AL885" s="24">
        <f t="shared" ca="1" si="1950"/>
        <v>0</v>
      </c>
      <c r="AM885" s="49">
        <f t="shared" ca="1" si="1950"/>
        <v>0</v>
      </c>
      <c r="AS885" s="61"/>
      <c r="AT885" s="6" t="str">
        <f t="shared" si="1916"/>
        <v/>
      </c>
      <c r="AU885" s="62"/>
      <c r="AW885" s="145"/>
      <c r="AX885" s="38"/>
      <c r="AY885" s="38"/>
      <c r="AZ885" s="38"/>
      <c r="BA885" s="38"/>
      <c r="BB885" s="38"/>
      <c r="BC885" s="38"/>
      <c r="BD885" s="38"/>
      <c r="BE885" s="38"/>
      <c r="BF885" s="38"/>
      <c r="BG885" s="38"/>
      <c r="BH885" s="38"/>
      <c r="BI885" s="38"/>
      <c r="BJ885" s="38"/>
      <c r="BK885" s="38"/>
      <c r="BL885" s="38"/>
      <c r="BM885" s="38"/>
      <c r="BN885" s="38"/>
      <c r="BO885" s="38"/>
      <c r="BP885" s="38"/>
      <c r="BQ885" s="38"/>
      <c r="BR885" s="38"/>
      <c r="BS885" s="38"/>
      <c r="BT885" s="38"/>
      <c r="BU885" s="38"/>
      <c r="BV885" s="38"/>
      <c r="BW885" s="38"/>
      <c r="BX885" s="38"/>
      <c r="BY885" s="38"/>
      <c r="BZ885" s="146"/>
      <c r="CB885" s="145"/>
      <c r="CC885" s="38"/>
      <c r="CD885" s="38"/>
      <c r="CE885" s="146"/>
      <c r="CG885" s="433">
        <v>0</v>
      </c>
      <c r="CH885" s="434">
        <v>0</v>
      </c>
      <c r="CI885" s="434">
        <v>0</v>
      </c>
      <c r="CJ885" s="435">
        <v>0</v>
      </c>
    </row>
    <row r="886" spans="1:88" x14ac:dyDescent="0.35">
      <c r="A886" s="50" t="str">
        <f>MID(A881,6,3)&amp;"-"&amp;MID(A881,10,4)</f>
        <v>-</v>
      </c>
      <c r="B886" s="6"/>
      <c r="C886" s="6"/>
      <c r="D886" s="7"/>
      <c r="E886" s="304" t="s">
        <v>79</v>
      </c>
      <c r="F886" s="42"/>
      <c r="G886" s="25"/>
      <c r="H886" s="21"/>
      <c r="I886" s="26"/>
      <c r="J886" s="24">
        <f t="shared" ca="1" si="1947"/>
        <v>0</v>
      </c>
      <c r="K886" s="24">
        <f ca="1">IF(AND($H886="優先L",$I886&gt;0),OFFSET(K883,0,$I886),0)</f>
        <v>0</v>
      </c>
      <c r="L886" s="24">
        <f t="shared" ref="L886:AM886" ca="1" si="1951">IF(AND($H886="優先L",$I886&gt;0),OFFSET(L883,0,$I886),0)</f>
        <v>0</v>
      </c>
      <c r="M886" s="24">
        <f t="shared" ca="1" si="1951"/>
        <v>0</v>
      </c>
      <c r="N886" s="24">
        <f t="shared" ca="1" si="1951"/>
        <v>0</v>
      </c>
      <c r="O886" s="24">
        <f t="shared" ca="1" si="1951"/>
        <v>0</v>
      </c>
      <c r="P886" s="24">
        <f t="shared" ca="1" si="1951"/>
        <v>0</v>
      </c>
      <c r="Q886" s="24">
        <f t="shared" ca="1" si="1951"/>
        <v>0</v>
      </c>
      <c r="R886" s="24">
        <f t="shared" ca="1" si="1951"/>
        <v>0</v>
      </c>
      <c r="S886" s="24">
        <f t="shared" ca="1" si="1951"/>
        <v>0</v>
      </c>
      <c r="T886" s="24">
        <f t="shared" ca="1" si="1951"/>
        <v>0</v>
      </c>
      <c r="U886" s="24">
        <f t="shared" ca="1" si="1951"/>
        <v>0</v>
      </c>
      <c r="V886" s="24">
        <f t="shared" ca="1" si="1951"/>
        <v>0</v>
      </c>
      <c r="W886" s="24">
        <f t="shared" ca="1" si="1951"/>
        <v>0</v>
      </c>
      <c r="X886" s="24">
        <f t="shared" ca="1" si="1951"/>
        <v>0</v>
      </c>
      <c r="Y886" s="24">
        <f t="shared" ca="1" si="1951"/>
        <v>0</v>
      </c>
      <c r="Z886" s="24">
        <f t="shared" ca="1" si="1951"/>
        <v>0</v>
      </c>
      <c r="AA886" s="24">
        <f t="shared" ca="1" si="1951"/>
        <v>0</v>
      </c>
      <c r="AB886" s="24">
        <f t="shared" ca="1" si="1951"/>
        <v>0</v>
      </c>
      <c r="AC886" s="24">
        <f t="shared" ca="1" si="1951"/>
        <v>0</v>
      </c>
      <c r="AD886" s="24">
        <f t="shared" ca="1" si="1951"/>
        <v>0</v>
      </c>
      <c r="AE886" s="24">
        <f t="shared" ca="1" si="1951"/>
        <v>0</v>
      </c>
      <c r="AF886" s="24">
        <f t="shared" ca="1" si="1951"/>
        <v>0</v>
      </c>
      <c r="AG886" s="24">
        <f t="shared" ca="1" si="1951"/>
        <v>0</v>
      </c>
      <c r="AH886" s="24">
        <f t="shared" ca="1" si="1951"/>
        <v>0</v>
      </c>
      <c r="AI886" s="24">
        <f t="shared" ca="1" si="1951"/>
        <v>0</v>
      </c>
      <c r="AJ886" s="24">
        <f t="shared" ca="1" si="1951"/>
        <v>0</v>
      </c>
      <c r="AK886" s="24">
        <f t="shared" ca="1" si="1951"/>
        <v>0</v>
      </c>
      <c r="AL886" s="24">
        <f t="shared" ca="1" si="1951"/>
        <v>0</v>
      </c>
      <c r="AM886" s="49">
        <f t="shared" ca="1" si="1951"/>
        <v>0</v>
      </c>
      <c r="AS886" s="61"/>
      <c r="AT886" s="7" t="str">
        <f t="shared" si="1916"/>
        <v/>
      </c>
      <c r="AU886" s="62"/>
      <c r="AW886" s="145"/>
      <c r="AX886" s="38"/>
      <c r="AY886" s="38"/>
      <c r="AZ886" s="38"/>
      <c r="BA886" s="38"/>
      <c r="BB886" s="38"/>
      <c r="BC886" s="38"/>
      <c r="BD886" s="38"/>
      <c r="BE886" s="38"/>
      <c r="BF886" s="38"/>
      <c r="BG886" s="38"/>
      <c r="BH886" s="38"/>
      <c r="BI886" s="38"/>
      <c r="BJ886" s="38"/>
      <c r="BK886" s="38"/>
      <c r="BL886" s="38"/>
      <c r="BM886" s="38"/>
      <c r="BN886" s="38"/>
      <c r="BO886" s="38"/>
      <c r="BP886" s="38"/>
      <c r="BQ886" s="38"/>
      <c r="BR886" s="38"/>
      <c r="BS886" s="38"/>
      <c r="BT886" s="38"/>
      <c r="BU886" s="38"/>
      <c r="BV886" s="38"/>
      <c r="BW886" s="38"/>
      <c r="BX886" s="38"/>
      <c r="BY886" s="38"/>
      <c r="BZ886" s="146"/>
      <c r="CB886" s="145"/>
      <c r="CC886" s="38"/>
      <c r="CD886" s="38"/>
      <c r="CE886" s="146"/>
      <c r="CG886" s="433">
        <v>0</v>
      </c>
      <c r="CH886" s="434">
        <v>0</v>
      </c>
      <c r="CI886" s="434">
        <v>0</v>
      </c>
      <c r="CJ886" s="435">
        <v>0</v>
      </c>
    </row>
    <row r="887" spans="1:88" x14ac:dyDescent="0.35">
      <c r="A887" s="48"/>
      <c r="B887" s="6"/>
      <c r="C887" s="6"/>
      <c r="D887" s="22" t="s">
        <v>2132</v>
      </c>
      <c r="E887" s="2" t="str">
        <f>E884</f>
        <v>MC</v>
      </c>
      <c r="F887" s="5"/>
      <c r="G887" s="5"/>
      <c r="H887" s="27"/>
      <c r="I887" s="5"/>
      <c r="J887" s="550">
        <f>SUM(K887:AM889)</f>
        <v>0</v>
      </c>
      <c r="K887" s="29"/>
      <c r="L887" s="29"/>
      <c r="M887" s="29"/>
      <c r="N887" s="29"/>
      <c r="O887" s="29"/>
      <c r="P887" s="29"/>
      <c r="Q887" s="29"/>
      <c r="R887" s="29"/>
      <c r="S887" s="29"/>
      <c r="T887" s="29"/>
      <c r="U887" s="29"/>
      <c r="V887" s="29"/>
      <c r="W887" s="29"/>
      <c r="X887" s="29"/>
      <c r="Y887" s="29"/>
      <c r="Z887" s="29"/>
      <c r="AA887" s="29"/>
      <c r="AB887" s="29"/>
      <c r="AC887" s="29"/>
      <c r="AD887" s="29"/>
      <c r="AE887" s="29"/>
      <c r="AF887" s="29"/>
      <c r="AG887" s="29"/>
      <c r="AH887" s="29"/>
      <c r="AI887" s="29"/>
      <c r="AJ887" s="29"/>
      <c r="AK887" s="29"/>
      <c r="AL887" s="29"/>
      <c r="AM887" s="51"/>
      <c r="AS887" s="61"/>
      <c r="AT887" s="38"/>
      <c r="AU887" s="62"/>
      <c r="AW887" s="145"/>
      <c r="AX887" s="38"/>
      <c r="AY887" s="38"/>
      <c r="AZ887" s="38"/>
      <c r="BA887" s="38"/>
      <c r="BB887" s="38"/>
      <c r="BC887" s="38"/>
      <c r="BD887" s="38"/>
      <c r="BE887" s="38"/>
      <c r="BF887" s="38"/>
      <c r="BG887" s="38"/>
      <c r="BH887" s="38"/>
      <c r="BI887" s="38"/>
      <c r="BJ887" s="38"/>
      <c r="BK887" s="38"/>
      <c r="BL887" s="38"/>
      <c r="BM887" s="38"/>
      <c r="BN887" s="38"/>
      <c r="BO887" s="38"/>
      <c r="BP887" s="38"/>
      <c r="BQ887" s="38"/>
      <c r="BR887" s="38"/>
      <c r="BS887" s="38"/>
      <c r="BT887" s="38"/>
      <c r="BU887" s="38"/>
      <c r="BV887" s="38"/>
      <c r="BW887" s="38"/>
      <c r="BX887" s="38"/>
      <c r="BY887" s="38"/>
      <c r="BZ887" s="146"/>
      <c r="CB887" s="145"/>
      <c r="CC887" s="38"/>
      <c r="CD887" s="38"/>
      <c r="CE887" s="146"/>
      <c r="CG887" s="430"/>
      <c r="CH887" s="9"/>
      <c r="CI887" s="9"/>
      <c r="CJ887" s="431"/>
    </row>
    <row r="888" spans="1:88" x14ac:dyDescent="0.35">
      <c r="A888" s="48"/>
      <c r="B888" s="7"/>
      <c r="C888" s="7"/>
      <c r="D888" s="444" t="s">
        <v>2376</v>
      </c>
      <c r="E888" s="2" t="str">
        <f>E885</f>
        <v>溶接1</v>
      </c>
      <c r="F888" s="6"/>
      <c r="G888" s="6"/>
      <c r="H888" s="27"/>
      <c r="I888" s="6"/>
      <c r="J888" s="551"/>
      <c r="K888" s="30"/>
      <c r="L888" s="30"/>
      <c r="M888" s="30"/>
      <c r="N888" s="30"/>
      <c r="O888" s="30"/>
      <c r="P888" s="30"/>
      <c r="Q888" s="30"/>
      <c r="R888" s="30"/>
      <c r="S888" s="30"/>
      <c r="T888" s="30"/>
      <c r="U888" s="30"/>
      <c r="V888" s="30"/>
      <c r="W888" s="30"/>
      <c r="X888" s="30"/>
      <c r="Y888" s="30"/>
      <c r="Z888" s="30"/>
      <c r="AA888" s="30"/>
      <c r="AB888" s="30"/>
      <c r="AC888" s="30"/>
      <c r="AD888" s="30"/>
      <c r="AE888" s="30"/>
      <c r="AF888" s="30"/>
      <c r="AG888" s="30"/>
      <c r="AH888" s="30"/>
      <c r="AI888" s="30"/>
      <c r="AJ888" s="30"/>
      <c r="AK888" s="30"/>
      <c r="AL888" s="30"/>
      <c r="AM888" s="52"/>
      <c r="AS888" s="61"/>
      <c r="AT888" s="38"/>
      <c r="AU888" s="62"/>
      <c r="AW888" s="145"/>
      <c r="AX888" s="38"/>
      <c r="AY888" s="38"/>
      <c r="AZ888" s="38"/>
      <c r="BA888" s="38"/>
      <c r="BB888" s="38"/>
      <c r="BC888" s="38"/>
      <c r="BD888" s="38"/>
      <c r="BE888" s="38"/>
      <c r="BF888" s="38"/>
      <c r="BG888" s="38"/>
      <c r="BH888" s="38"/>
      <c r="BI888" s="38"/>
      <c r="BJ888" s="38"/>
      <c r="BK888" s="38"/>
      <c r="BL888" s="38"/>
      <c r="BM888" s="38"/>
      <c r="BN888" s="38"/>
      <c r="BO888" s="38"/>
      <c r="BP888" s="38"/>
      <c r="BQ888" s="38"/>
      <c r="BR888" s="38"/>
      <c r="BS888" s="38"/>
      <c r="BT888" s="38"/>
      <c r="BU888" s="38"/>
      <c r="BV888" s="38"/>
      <c r="BW888" s="38"/>
      <c r="BX888" s="38"/>
      <c r="BY888" s="38"/>
      <c r="BZ888" s="146"/>
      <c r="CB888" s="145"/>
      <c r="CC888" s="38"/>
      <c r="CD888" s="38"/>
      <c r="CE888" s="146"/>
      <c r="CG888" s="430"/>
      <c r="CH888" s="9"/>
      <c r="CI888" s="9"/>
      <c r="CJ888" s="431"/>
    </row>
    <row r="889" spans="1:88" x14ac:dyDescent="0.35">
      <c r="A889" s="399">
        <f>COUNTIF(AT884:AT886,B889)</f>
        <v>0</v>
      </c>
      <c r="B889" s="308" t="str">
        <f>設定!$F$4</f>
        <v>MC</v>
      </c>
      <c r="C889" s="308" t="str">
        <f>IF(COUNTIF('PLAN-MC'!$AO$6:$AO$117,B889&amp;"_"&amp;A881&amp;"_"&amp;B881)&gt;0,"計画コード有",IF(COUNTIF('PLAN-MC'!$AO$6:$AO$117,B889&amp;"_"&amp;A881&amp;"_"&amp;B881)&gt;1,"ﾀﾞﾌﾞﾘ有","未反映"))</f>
        <v>未反映</v>
      </c>
      <c r="D889" s="7"/>
      <c r="E889" s="2" t="str">
        <f>E886</f>
        <v>マルチ</v>
      </c>
      <c r="F889" s="7"/>
      <c r="G889" s="7"/>
      <c r="H889" s="27"/>
      <c r="I889" s="7"/>
      <c r="J889" s="552"/>
      <c r="K889" s="31"/>
      <c r="L889" s="31"/>
      <c r="M889" s="31"/>
      <c r="N889" s="31"/>
      <c r="O889" s="31"/>
      <c r="P889" s="31"/>
      <c r="Q889" s="31"/>
      <c r="R889" s="31"/>
      <c r="S889" s="31"/>
      <c r="T889" s="31"/>
      <c r="U889" s="31"/>
      <c r="V889" s="31"/>
      <c r="W889" s="31"/>
      <c r="X889" s="31"/>
      <c r="Y889" s="31"/>
      <c r="Z889" s="31"/>
      <c r="AA889" s="31"/>
      <c r="AB889" s="31"/>
      <c r="AC889" s="31"/>
      <c r="AD889" s="31"/>
      <c r="AE889" s="31"/>
      <c r="AF889" s="31"/>
      <c r="AG889" s="31"/>
      <c r="AH889" s="31"/>
      <c r="AI889" s="31"/>
      <c r="AJ889" s="31"/>
      <c r="AK889" s="31"/>
      <c r="AL889" s="31"/>
      <c r="AM889" s="53"/>
      <c r="AS889" s="61"/>
      <c r="AT889" s="38"/>
      <c r="AU889" s="62"/>
      <c r="AW889" s="145"/>
      <c r="AX889" s="38"/>
      <c r="AY889" s="38"/>
      <c r="AZ889" s="38"/>
      <c r="BA889" s="38"/>
      <c r="BB889" s="38"/>
      <c r="BC889" s="38"/>
      <c r="BD889" s="38"/>
      <c r="BE889" s="38"/>
      <c r="BF889" s="38"/>
      <c r="BG889" s="38"/>
      <c r="BH889" s="38"/>
      <c r="BI889" s="38"/>
      <c r="BJ889" s="38"/>
      <c r="BK889" s="38"/>
      <c r="BL889" s="38"/>
      <c r="BM889" s="38"/>
      <c r="BN889" s="38"/>
      <c r="BO889" s="38"/>
      <c r="BP889" s="38"/>
      <c r="BQ889" s="38"/>
      <c r="BR889" s="38"/>
      <c r="BS889" s="38"/>
      <c r="BT889" s="38"/>
      <c r="BU889" s="38"/>
      <c r="BV889" s="38"/>
      <c r="BW889" s="38"/>
      <c r="BX889" s="38"/>
      <c r="BY889" s="38"/>
      <c r="BZ889" s="146"/>
      <c r="CB889" s="145"/>
      <c r="CC889" s="38"/>
      <c r="CD889" s="38"/>
      <c r="CE889" s="146"/>
      <c r="CG889" s="430"/>
      <c r="CH889" s="9"/>
      <c r="CI889" s="9"/>
      <c r="CJ889" s="431"/>
    </row>
    <row r="890" spans="1:88" x14ac:dyDescent="0.35">
      <c r="A890" s="399">
        <f>COUNTIF(AT884:AT886,B890)</f>
        <v>0</v>
      </c>
      <c r="B890" s="308" t="str">
        <f>設定!$F$5</f>
        <v>溶接1</v>
      </c>
      <c r="C890" s="308" t="str">
        <f>IF(COUNTIF('PLAN-溶接1'!$AO$6:$AO$108,B890&amp;"_"&amp;A881&amp;"_"&amp;B881)&gt;0,"計画コード有",IF(COUNTIF('PLAN-溶接1'!$AO$6:$AO$108,B890&amp;"_"&amp;A881&amp;"_"&amp;B881)&gt;1,"ﾀﾞﾌﾞﾘ有","未反映"))</f>
        <v>未反映</v>
      </c>
      <c r="D890" s="22" t="s">
        <v>2133</v>
      </c>
      <c r="E890" s="2" t="str">
        <f>E884</f>
        <v>MC</v>
      </c>
      <c r="F890" s="5"/>
      <c r="G890" s="5"/>
      <c r="H890" s="27"/>
      <c r="I890" s="5"/>
      <c r="J890" s="32">
        <f t="shared" ref="J890:J895" si="1952">SUM(K890:AM890)</f>
        <v>0</v>
      </c>
      <c r="K890" s="441">
        <f>CB890</f>
        <v>0</v>
      </c>
      <c r="L890" s="441">
        <f t="shared" ref="L890:L892" si="1953">CC890</f>
        <v>0</v>
      </c>
      <c r="M890" s="441">
        <f t="shared" ref="M890:M892" si="1954">CD890</f>
        <v>0</v>
      </c>
      <c r="N890" s="441">
        <f t="shared" ref="N890:N892" si="1955">CE890</f>
        <v>0</v>
      </c>
      <c r="O890" s="29"/>
      <c r="P890" s="29"/>
      <c r="Q890" s="29"/>
      <c r="R890" s="29"/>
      <c r="S890" s="29"/>
      <c r="T890" s="29"/>
      <c r="U890" s="29"/>
      <c r="V890" s="29"/>
      <c r="W890" s="29"/>
      <c r="X890" s="29"/>
      <c r="Y890" s="29"/>
      <c r="Z890" s="29"/>
      <c r="AA890" s="29"/>
      <c r="AB890" s="29"/>
      <c r="AC890" s="29"/>
      <c r="AD890" s="29"/>
      <c r="AE890" s="29"/>
      <c r="AF890" s="29"/>
      <c r="AG890" s="29"/>
      <c r="AH890" s="29"/>
      <c r="AI890" s="29"/>
      <c r="AJ890" s="29"/>
      <c r="AK890" s="29"/>
      <c r="AL890" s="29"/>
      <c r="AM890" s="51"/>
      <c r="AS890" s="61"/>
      <c r="AT890" s="38"/>
      <c r="AU890" s="62"/>
      <c r="AW890" s="145"/>
      <c r="AX890" s="38"/>
      <c r="AY890" s="38"/>
      <c r="AZ890" s="38"/>
      <c r="BA890" s="38"/>
      <c r="BB890" s="38"/>
      <c r="BC890" s="38"/>
      <c r="BD890" s="38"/>
      <c r="BE890" s="38"/>
      <c r="BF890" s="38"/>
      <c r="BG890" s="38"/>
      <c r="BH890" s="38"/>
      <c r="BI890" s="38"/>
      <c r="BJ890" s="38"/>
      <c r="BK890" s="38"/>
      <c r="BL890" s="38"/>
      <c r="BM890" s="38"/>
      <c r="BN890" s="38"/>
      <c r="BO890" s="38"/>
      <c r="BP890" s="38"/>
      <c r="BQ890" s="38"/>
      <c r="BR890" s="38"/>
      <c r="BS890" s="38"/>
      <c r="BT890" s="38"/>
      <c r="BU890" s="38"/>
      <c r="BV890" s="38"/>
      <c r="BW890" s="38"/>
      <c r="BX890" s="38"/>
      <c r="BY890" s="38"/>
      <c r="BZ890" s="146"/>
      <c r="CB890" s="427">
        <f t="shared" ref="CB890:CB892" si="1956">CG887+CG890</f>
        <v>0</v>
      </c>
      <c r="CC890" s="428">
        <f t="shared" ref="CC890:CC892" si="1957">CH887+CH890</f>
        <v>0</v>
      </c>
      <c r="CD890" s="428">
        <f t="shared" ref="CD890:CD892" si="1958">CI887+CI890</f>
        <v>0</v>
      </c>
      <c r="CE890" s="429">
        <f t="shared" ref="CE890:CE892" si="1959">CJ887+CJ890</f>
        <v>0</v>
      </c>
      <c r="CG890" s="430"/>
      <c r="CH890" s="9"/>
      <c r="CI890" s="9"/>
      <c r="CJ890" s="431"/>
    </row>
    <row r="891" spans="1:88" x14ac:dyDescent="0.35">
      <c r="A891" s="399">
        <f>COUNTIF(AT884:AT886,B891)</f>
        <v>0</v>
      </c>
      <c r="B891" s="308" t="str">
        <f>設定!$F$6</f>
        <v>マルチ</v>
      </c>
      <c r="C891" s="308" t="str">
        <f>IF(COUNTIF('PLAN-マルチ'!$AO$29:$AO$125,B891&amp;"_"&amp;A881&amp;"_"&amp;B881)&gt;0,"計画コード有",IF(COUNTIF('PLAN-マルチ'!$AO$29:$AO$125,B891&amp;"_"&amp;A881&amp;"_"&amp;B881)&gt;1,"ﾀﾞﾌﾞﾘ有","未反映"))</f>
        <v>未反映</v>
      </c>
      <c r="D891" s="445" t="s">
        <v>2377</v>
      </c>
      <c r="E891" s="2" t="str">
        <f>E885</f>
        <v>溶接1</v>
      </c>
      <c r="F891" s="6"/>
      <c r="G891" s="6"/>
      <c r="H891" s="27"/>
      <c r="I891" s="6"/>
      <c r="J891" s="33">
        <f t="shared" si="1952"/>
        <v>0</v>
      </c>
      <c r="K891" s="442">
        <f t="shared" ref="K891:K892" si="1960">CB891</f>
        <v>0</v>
      </c>
      <c r="L891" s="442">
        <f t="shared" si="1953"/>
        <v>0</v>
      </c>
      <c r="M891" s="442">
        <f t="shared" si="1954"/>
        <v>0</v>
      </c>
      <c r="N891" s="442">
        <f t="shared" si="1955"/>
        <v>0</v>
      </c>
      <c r="O891" s="30"/>
      <c r="P891" s="30"/>
      <c r="Q891" s="30"/>
      <c r="R891" s="30"/>
      <c r="S891" s="30"/>
      <c r="T891" s="30"/>
      <c r="U891" s="30"/>
      <c r="V891" s="30"/>
      <c r="W891" s="30"/>
      <c r="X891" s="30"/>
      <c r="Y891" s="30"/>
      <c r="Z891" s="30"/>
      <c r="AA891" s="30"/>
      <c r="AB891" s="30"/>
      <c r="AC891" s="30"/>
      <c r="AD891" s="30"/>
      <c r="AE891" s="30"/>
      <c r="AF891" s="30"/>
      <c r="AG891" s="30"/>
      <c r="AH891" s="30"/>
      <c r="AI891" s="30"/>
      <c r="AJ891" s="30"/>
      <c r="AK891" s="30"/>
      <c r="AL891" s="30"/>
      <c r="AM891" s="52"/>
      <c r="AS891" s="61"/>
      <c r="AT891" s="38"/>
      <c r="AU891" s="62"/>
      <c r="AW891" s="145"/>
      <c r="AX891" s="38"/>
      <c r="AY891" s="38"/>
      <c r="AZ891" s="38"/>
      <c r="BA891" s="38"/>
      <c r="BB891" s="38"/>
      <c r="BC891" s="38"/>
      <c r="BD891" s="38"/>
      <c r="BE891" s="38"/>
      <c r="BF891" s="38"/>
      <c r="BG891" s="38"/>
      <c r="BH891" s="38"/>
      <c r="BI891" s="38"/>
      <c r="BJ891" s="38"/>
      <c r="BK891" s="38"/>
      <c r="BL891" s="38"/>
      <c r="BM891" s="38"/>
      <c r="BN891" s="38"/>
      <c r="BO891" s="38"/>
      <c r="BP891" s="38"/>
      <c r="BQ891" s="38"/>
      <c r="BR891" s="38"/>
      <c r="BS891" s="38"/>
      <c r="BT891" s="38"/>
      <c r="BU891" s="38"/>
      <c r="BV891" s="38"/>
      <c r="BW891" s="38"/>
      <c r="BX891" s="38"/>
      <c r="BY891" s="38"/>
      <c r="BZ891" s="146"/>
      <c r="CB891" s="427">
        <f t="shared" si="1956"/>
        <v>0</v>
      </c>
      <c r="CC891" s="428">
        <f t="shared" si="1957"/>
        <v>0</v>
      </c>
      <c r="CD891" s="428">
        <f t="shared" si="1958"/>
        <v>0</v>
      </c>
      <c r="CE891" s="429">
        <f t="shared" si="1959"/>
        <v>0</v>
      </c>
      <c r="CG891" s="430"/>
      <c r="CH891" s="9"/>
      <c r="CI891" s="9"/>
      <c r="CJ891" s="431"/>
    </row>
    <row r="892" spans="1:88" x14ac:dyDescent="0.35">
      <c r="A892" s="399">
        <f>COUNTIF(AT884:AT886,B892)</f>
        <v>0</v>
      </c>
      <c r="B892" s="308" t="str">
        <f>設定!$F$7</f>
        <v>50号機</v>
      </c>
      <c r="C892" s="308" t="str">
        <f>IF(COUNTIF('PLAN-SUB'!$AO$6:$AO$87,B892&amp;"_"&amp;A881&amp;"_"&amp;B881)&gt;0,"計画コード有",IF(COUNTIF('PLAN-SUB'!$AO$6:$AO$87,B892&amp;"_"&amp;A881&amp;"_"&amp;B881)&gt;1,"ﾀﾞﾌﾞﾘ有","未反映"))</f>
        <v>未反映</v>
      </c>
      <c r="D892" s="7"/>
      <c r="E892" s="2" t="str">
        <f>E886</f>
        <v>マルチ</v>
      </c>
      <c r="F892" s="7"/>
      <c r="G892" s="7"/>
      <c r="H892" s="27"/>
      <c r="I892" s="7"/>
      <c r="J892" s="34">
        <f t="shared" si="1952"/>
        <v>0</v>
      </c>
      <c r="K892" s="443">
        <f t="shared" si="1960"/>
        <v>0</v>
      </c>
      <c r="L892" s="443">
        <f t="shared" si="1953"/>
        <v>0</v>
      </c>
      <c r="M892" s="443">
        <f t="shared" si="1954"/>
        <v>0</v>
      </c>
      <c r="N892" s="443">
        <f t="shared" si="1955"/>
        <v>0</v>
      </c>
      <c r="O892" s="31"/>
      <c r="P892" s="31"/>
      <c r="Q892" s="31"/>
      <c r="R892" s="31"/>
      <c r="S892" s="31"/>
      <c r="T892" s="31"/>
      <c r="U892" s="31"/>
      <c r="V892" s="31"/>
      <c r="W892" s="31"/>
      <c r="X892" s="31"/>
      <c r="Y892" s="31"/>
      <c r="Z892" s="31"/>
      <c r="AA892" s="31"/>
      <c r="AB892" s="31"/>
      <c r="AC892" s="31"/>
      <c r="AD892" s="31"/>
      <c r="AE892" s="31"/>
      <c r="AF892" s="31"/>
      <c r="AG892" s="31"/>
      <c r="AH892" s="31"/>
      <c r="AI892" s="31"/>
      <c r="AJ892" s="31"/>
      <c r="AK892" s="31"/>
      <c r="AL892" s="31"/>
      <c r="AM892" s="53"/>
      <c r="AS892" s="61"/>
      <c r="AT892" s="38"/>
      <c r="AU892" s="62"/>
      <c r="AW892" s="145"/>
      <c r="AX892" s="38"/>
      <c r="AY892" s="38"/>
      <c r="AZ892" s="38"/>
      <c r="BA892" s="38"/>
      <c r="BB892" s="38"/>
      <c r="BC892" s="38"/>
      <c r="BD892" s="38"/>
      <c r="BE892" s="38"/>
      <c r="BF892" s="38"/>
      <c r="BG892" s="38"/>
      <c r="BH892" s="38"/>
      <c r="BI892" s="38"/>
      <c r="BJ892" s="38"/>
      <c r="BK892" s="38"/>
      <c r="BL892" s="38"/>
      <c r="BM892" s="38"/>
      <c r="BN892" s="38"/>
      <c r="BO892" s="38"/>
      <c r="BP892" s="38"/>
      <c r="BQ892" s="38"/>
      <c r="BR892" s="38"/>
      <c r="BS892" s="38"/>
      <c r="BT892" s="38"/>
      <c r="BU892" s="38"/>
      <c r="BV892" s="38"/>
      <c r="BW892" s="38"/>
      <c r="BX892" s="38"/>
      <c r="BY892" s="38"/>
      <c r="BZ892" s="146"/>
      <c r="CB892" s="427">
        <f t="shared" si="1956"/>
        <v>0</v>
      </c>
      <c r="CC892" s="428">
        <f t="shared" si="1957"/>
        <v>0</v>
      </c>
      <c r="CD892" s="428">
        <f t="shared" si="1958"/>
        <v>0</v>
      </c>
      <c r="CE892" s="429">
        <f t="shared" si="1959"/>
        <v>0</v>
      </c>
      <c r="CG892" s="430"/>
      <c r="CH892" s="9"/>
      <c r="CI892" s="9"/>
      <c r="CJ892" s="431"/>
    </row>
    <row r="893" spans="1:88" x14ac:dyDescent="0.35">
      <c r="A893" s="399">
        <f>COUNTIF(AT884:AT886,B893)</f>
        <v>0</v>
      </c>
      <c r="B893" s="308" t="str">
        <f>設定!$F$8</f>
        <v>RF,S/A</v>
      </c>
      <c r="C893" s="308" t="str">
        <f>IF(COUNTIF('PLAN-SUB'!$AO$6:$AO$87,B893&amp;"_"&amp;A881&amp;"_"&amp;B881)&gt;0,"計画コード有",IF(COUNTIF('PLAN-SUB'!$AO$6:$AO$87,B893&amp;"_"&amp;A881&amp;"_"&amp;B881)&gt;1,"ﾀﾞﾌﾞﾘ有","未反映"))</f>
        <v>未反映</v>
      </c>
      <c r="D893" s="22" t="s">
        <v>2059</v>
      </c>
      <c r="E893" s="2" t="str">
        <f>E884</f>
        <v>MC</v>
      </c>
      <c r="F893" s="43">
        <f>F884</f>
        <v>0</v>
      </c>
      <c r="G893" s="28">
        <f>G884</f>
        <v>0</v>
      </c>
      <c r="H893" s="5"/>
      <c r="I893" s="5"/>
      <c r="J893" s="32">
        <f t="shared" ca="1" si="1952"/>
        <v>0</v>
      </c>
      <c r="K893" s="32">
        <f ca="1">K884+K887+K890</f>
        <v>0</v>
      </c>
      <c r="L893" s="32">
        <f ca="1">L884+L887+L890</f>
        <v>0</v>
      </c>
      <c r="M893" s="32">
        <f ca="1">M884+M887+M890</f>
        <v>0</v>
      </c>
      <c r="N893" s="32">
        <f ca="1">N884+N887+N890</f>
        <v>0</v>
      </c>
      <c r="O893" s="32">
        <f t="shared" ref="O893:AM893" ca="1" si="1961">O884+O887+O890</f>
        <v>0</v>
      </c>
      <c r="P893" s="32">
        <f t="shared" ca="1" si="1961"/>
        <v>0</v>
      </c>
      <c r="Q893" s="32">
        <f t="shared" ca="1" si="1961"/>
        <v>0</v>
      </c>
      <c r="R893" s="32">
        <f t="shared" ca="1" si="1961"/>
        <v>0</v>
      </c>
      <c r="S893" s="32">
        <f t="shared" ca="1" si="1961"/>
        <v>0</v>
      </c>
      <c r="T893" s="32">
        <f t="shared" ca="1" si="1961"/>
        <v>0</v>
      </c>
      <c r="U893" s="32">
        <f t="shared" ca="1" si="1961"/>
        <v>0</v>
      </c>
      <c r="V893" s="32">
        <f t="shared" ca="1" si="1961"/>
        <v>0</v>
      </c>
      <c r="W893" s="32">
        <f t="shared" ca="1" si="1961"/>
        <v>0</v>
      </c>
      <c r="X893" s="32">
        <f t="shared" ca="1" si="1961"/>
        <v>0</v>
      </c>
      <c r="Y893" s="32">
        <f t="shared" ca="1" si="1961"/>
        <v>0</v>
      </c>
      <c r="Z893" s="32">
        <f t="shared" ca="1" si="1961"/>
        <v>0</v>
      </c>
      <c r="AA893" s="32">
        <f t="shared" ca="1" si="1961"/>
        <v>0</v>
      </c>
      <c r="AB893" s="32">
        <f t="shared" ca="1" si="1961"/>
        <v>0</v>
      </c>
      <c r="AC893" s="32">
        <f t="shared" ca="1" si="1961"/>
        <v>0</v>
      </c>
      <c r="AD893" s="32">
        <f t="shared" ca="1" si="1961"/>
        <v>0</v>
      </c>
      <c r="AE893" s="32">
        <f t="shared" ca="1" si="1961"/>
        <v>0</v>
      </c>
      <c r="AF893" s="32">
        <f t="shared" ca="1" si="1961"/>
        <v>0</v>
      </c>
      <c r="AG893" s="32">
        <f t="shared" ca="1" si="1961"/>
        <v>0</v>
      </c>
      <c r="AH893" s="32">
        <f t="shared" ca="1" si="1961"/>
        <v>0</v>
      </c>
      <c r="AI893" s="32">
        <f t="shared" ca="1" si="1961"/>
        <v>0</v>
      </c>
      <c r="AJ893" s="32">
        <f t="shared" ca="1" si="1961"/>
        <v>0</v>
      </c>
      <c r="AK893" s="32">
        <f t="shared" ca="1" si="1961"/>
        <v>0</v>
      </c>
      <c r="AL893" s="32">
        <f t="shared" ca="1" si="1961"/>
        <v>0</v>
      </c>
      <c r="AM893" s="54">
        <f t="shared" ca="1" si="1961"/>
        <v>0</v>
      </c>
      <c r="AS893" s="97" t="str">
        <f>$E893&amp;"_"&amp;$A881&amp;"_"&amp;$B881</f>
        <v>MC__　</v>
      </c>
      <c r="AT893" s="97" t="str">
        <f t="shared" ref="AT893" si="1962">A885</f>
        <v/>
      </c>
      <c r="AU893" s="97" t="str">
        <f>A886</f>
        <v>-</v>
      </c>
      <c r="AW893" s="147" t="str">
        <f>E893</f>
        <v>MC</v>
      </c>
      <c r="AX893" s="150">
        <f t="shared" ref="AX893:BG895" ca="1" si="1963">K893*$G893</f>
        <v>0</v>
      </c>
      <c r="AY893" s="150">
        <f t="shared" ca="1" si="1963"/>
        <v>0</v>
      </c>
      <c r="AZ893" s="150">
        <f t="shared" ca="1" si="1963"/>
        <v>0</v>
      </c>
      <c r="BA893" s="150">
        <f t="shared" ca="1" si="1963"/>
        <v>0</v>
      </c>
      <c r="BB893" s="150">
        <f t="shared" ca="1" si="1963"/>
        <v>0</v>
      </c>
      <c r="BC893" s="150">
        <f t="shared" ca="1" si="1963"/>
        <v>0</v>
      </c>
      <c r="BD893" s="150">
        <f t="shared" ca="1" si="1963"/>
        <v>0</v>
      </c>
      <c r="BE893" s="150">
        <f t="shared" ca="1" si="1963"/>
        <v>0</v>
      </c>
      <c r="BF893" s="150">
        <f t="shared" ca="1" si="1963"/>
        <v>0</v>
      </c>
      <c r="BG893" s="150">
        <f t="shared" ca="1" si="1963"/>
        <v>0</v>
      </c>
      <c r="BH893" s="150">
        <f t="shared" ref="BH893:BQ895" ca="1" si="1964">U893*$G893</f>
        <v>0</v>
      </c>
      <c r="BI893" s="150">
        <f t="shared" ca="1" si="1964"/>
        <v>0</v>
      </c>
      <c r="BJ893" s="150">
        <f t="shared" ca="1" si="1964"/>
        <v>0</v>
      </c>
      <c r="BK893" s="150">
        <f t="shared" ca="1" si="1964"/>
        <v>0</v>
      </c>
      <c r="BL893" s="150">
        <f t="shared" ca="1" si="1964"/>
        <v>0</v>
      </c>
      <c r="BM893" s="150">
        <f t="shared" ca="1" si="1964"/>
        <v>0</v>
      </c>
      <c r="BN893" s="150">
        <f t="shared" ca="1" si="1964"/>
        <v>0</v>
      </c>
      <c r="BO893" s="150">
        <f t="shared" ca="1" si="1964"/>
        <v>0</v>
      </c>
      <c r="BP893" s="150">
        <f t="shared" ca="1" si="1964"/>
        <v>0</v>
      </c>
      <c r="BQ893" s="150">
        <f t="shared" ca="1" si="1964"/>
        <v>0</v>
      </c>
      <c r="BR893" s="150">
        <f t="shared" ref="BR893:BZ895" ca="1" si="1965">AE893*$G893</f>
        <v>0</v>
      </c>
      <c r="BS893" s="150">
        <f t="shared" ca="1" si="1965"/>
        <v>0</v>
      </c>
      <c r="BT893" s="150">
        <f t="shared" ca="1" si="1965"/>
        <v>0</v>
      </c>
      <c r="BU893" s="150">
        <f t="shared" ca="1" si="1965"/>
        <v>0</v>
      </c>
      <c r="BV893" s="150">
        <f t="shared" ca="1" si="1965"/>
        <v>0</v>
      </c>
      <c r="BW893" s="150">
        <f t="shared" ca="1" si="1965"/>
        <v>0</v>
      </c>
      <c r="BX893" s="150">
        <f t="shared" ca="1" si="1965"/>
        <v>0</v>
      </c>
      <c r="BY893" s="150">
        <f t="shared" ca="1" si="1965"/>
        <v>0</v>
      </c>
      <c r="BZ893" s="151">
        <f t="shared" ca="1" si="1965"/>
        <v>0</v>
      </c>
      <c r="CB893" s="145"/>
      <c r="CC893" s="38"/>
      <c r="CD893" s="38"/>
      <c r="CE893" s="146"/>
      <c r="CG893" s="433">
        <v>0</v>
      </c>
      <c r="CH893" s="434">
        <v>0</v>
      </c>
      <c r="CI893" s="434">
        <v>0</v>
      </c>
      <c r="CJ893" s="435">
        <v>0</v>
      </c>
    </row>
    <row r="894" spans="1:88" x14ac:dyDescent="0.35">
      <c r="A894" s="399">
        <f>COUNTIF(AT884:AT886,B894)</f>
        <v>0</v>
      </c>
      <c r="B894" s="308" t="str">
        <f>設定!$F$9</f>
        <v>T/T</v>
      </c>
      <c r="C894" s="308" t="str">
        <f>IF(COUNTIF('PLAN-SUB'!$AO$6:$AO$87,B894&amp;"_"&amp;A881&amp;"_"&amp;B881)&gt;0,"計画コード有",IF(COUNTIF('PLAN-SUB'!$AO$6:$AO$87,B894&amp;"_"&amp;A881&amp;"_"&amp;B881)&gt;1,"ﾀﾞﾌﾞﾘ有","未反映"))</f>
        <v>未反映</v>
      </c>
      <c r="D894" s="6"/>
      <c r="E894" s="2" t="str">
        <f t="shared" ref="E894:G895" si="1966">E885</f>
        <v>溶接1</v>
      </c>
      <c r="F894" s="43">
        <f t="shared" si="1966"/>
        <v>0</v>
      </c>
      <c r="G894" s="28">
        <f t="shared" si="1966"/>
        <v>0</v>
      </c>
      <c r="H894" s="6"/>
      <c r="I894" s="6"/>
      <c r="J894" s="33">
        <f t="shared" ca="1" si="1952"/>
        <v>0</v>
      </c>
      <c r="K894" s="33">
        <f t="shared" ref="K894:AM894" ca="1" si="1967">K885+K888+K891</f>
        <v>0</v>
      </c>
      <c r="L894" s="33">
        <f t="shared" ca="1" si="1967"/>
        <v>0</v>
      </c>
      <c r="M894" s="33">
        <f t="shared" ca="1" si="1967"/>
        <v>0</v>
      </c>
      <c r="N894" s="33">
        <f t="shared" ca="1" si="1967"/>
        <v>0</v>
      </c>
      <c r="O894" s="33">
        <f t="shared" ca="1" si="1967"/>
        <v>0</v>
      </c>
      <c r="P894" s="33">
        <f t="shared" ca="1" si="1967"/>
        <v>0</v>
      </c>
      <c r="Q894" s="33">
        <f t="shared" ca="1" si="1967"/>
        <v>0</v>
      </c>
      <c r="R894" s="33">
        <f t="shared" ca="1" si="1967"/>
        <v>0</v>
      </c>
      <c r="S894" s="33">
        <f t="shared" ca="1" si="1967"/>
        <v>0</v>
      </c>
      <c r="T894" s="33">
        <f t="shared" ca="1" si="1967"/>
        <v>0</v>
      </c>
      <c r="U894" s="33">
        <f t="shared" ca="1" si="1967"/>
        <v>0</v>
      </c>
      <c r="V894" s="33">
        <f t="shared" ca="1" si="1967"/>
        <v>0</v>
      </c>
      <c r="W894" s="33">
        <f t="shared" ca="1" si="1967"/>
        <v>0</v>
      </c>
      <c r="X894" s="33">
        <f t="shared" ca="1" si="1967"/>
        <v>0</v>
      </c>
      <c r="Y894" s="33">
        <f t="shared" ca="1" si="1967"/>
        <v>0</v>
      </c>
      <c r="Z894" s="33">
        <f t="shared" ca="1" si="1967"/>
        <v>0</v>
      </c>
      <c r="AA894" s="33">
        <f t="shared" ca="1" si="1967"/>
        <v>0</v>
      </c>
      <c r="AB894" s="33">
        <f t="shared" ca="1" si="1967"/>
        <v>0</v>
      </c>
      <c r="AC894" s="33">
        <f t="shared" ca="1" si="1967"/>
        <v>0</v>
      </c>
      <c r="AD894" s="33">
        <f t="shared" ca="1" si="1967"/>
        <v>0</v>
      </c>
      <c r="AE894" s="33">
        <f t="shared" ca="1" si="1967"/>
        <v>0</v>
      </c>
      <c r="AF894" s="33">
        <f t="shared" ca="1" si="1967"/>
        <v>0</v>
      </c>
      <c r="AG894" s="33">
        <f t="shared" ca="1" si="1967"/>
        <v>0</v>
      </c>
      <c r="AH894" s="33">
        <f t="shared" ca="1" si="1967"/>
        <v>0</v>
      </c>
      <c r="AI894" s="33">
        <f t="shared" ca="1" si="1967"/>
        <v>0</v>
      </c>
      <c r="AJ894" s="33">
        <f t="shared" ca="1" si="1967"/>
        <v>0</v>
      </c>
      <c r="AK894" s="33">
        <f t="shared" ca="1" si="1967"/>
        <v>0</v>
      </c>
      <c r="AL894" s="33">
        <f t="shared" ca="1" si="1967"/>
        <v>0</v>
      </c>
      <c r="AM894" s="55">
        <f t="shared" ca="1" si="1967"/>
        <v>0</v>
      </c>
      <c r="AS894" s="98" t="str">
        <f>$E894&amp;"_"&amp;$A881&amp;"_"&amp;$B881</f>
        <v>溶接1__　</v>
      </c>
      <c r="AT894" s="98" t="str">
        <f t="shared" ref="AT894" si="1968">A885</f>
        <v/>
      </c>
      <c r="AU894" s="98" t="str">
        <f>A886</f>
        <v>-</v>
      </c>
      <c r="AW894" s="148" t="str">
        <f>E894</f>
        <v>溶接1</v>
      </c>
      <c r="AX894" s="152">
        <f t="shared" ca="1" si="1963"/>
        <v>0</v>
      </c>
      <c r="AY894" s="152">
        <f t="shared" ca="1" si="1963"/>
        <v>0</v>
      </c>
      <c r="AZ894" s="152">
        <f t="shared" ca="1" si="1963"/>
        <v>0</v>
      </c>
      <c r="BA894" s="152">
        <f t="shared" ca="1" si="1963"/>
        <v>0</v>
      </c>
      <c r="BB894" s="152">
        <f t="shared" ca="1" si="1963"/>
        <v>0</v>
      </c>
      <c r="BC894" s="152">
        <f t="shared" ca="1" si="1963"/>
        <v>0</v>
      </c>
      <c r="BD894" s="152">
        <f t="shared" ca="1" si="1963"/>
        <v>0</v>
      </c>
      <c r="BE894" s="152">
        <f t="shared" ca="1" si="1963"/>
        <v>0</v>
      </c>
      <c r="BF894" s="152">
        <f t="shared" ca="1" si="1963"/>
        <v>0</v>
      </c>
      <c r="BG894" s="152">
        <f t="shared" ca="1" si="1963"/>
        <v>0</v>
      </c>
      <c r="BH894" s="152">
        <f t="shared" ca="1" si="1964"/>
        <v>0</v>
      </c>
      <c r="BI894" s="152">
        <f t="shared" ca="1" si="1964"/>
        <v>0</v>
      </c>
      <c r="BJ894" s="152">
        <f t="shared" ca="1" si="1964"/>
        <v>0</v>
      </c>
      <c r="BK894" s="152">
        <f t="shared" ca="1" si="1964"/>
        <v>0</v>
      </c>
      <c r="BL894" s="152">
        <f t="shared" ca="1" si="1964"/>
        <v>0</v>
      </c>
      <c r="BM894" s="152">
        <f t="shared" ca="1" si="1964"/>
        <v>0</v>
      </c>
      <c r="BN894" s="152">
        <f t="shared" ca="1" si="1964"/>
        <v>0</v>
      </c>
      <c r="BO894" s="152">
        <f t="shared" ca="1" si="1964"/>
        <v>0</v>
      </c>
      <c r="BP894" s="152">
        <f t="shared" ca="1" si="1964"/>
        <v>0</v>
      </c>
      <c r="BQ894" s="152">
        <f t="shared" ca="1" si="1964"/>
        <v>0</v>
      </c>
      <c r="BR894" s="152">
        <f t="shared" ca="1" si="1965"/>
        <v>0</v>
      </c>
      <c r="BS894" s="152">
        <f t="shared" ca="1" si="1965"/>
        <v>0</v>
      </c>
      <c r="BT894" s="152">
        <f t="shared" ca="1" si="1965"/>
        <v>0</v>
      </c>
      <c r="BU894" s="152">
        <f t="shared" ca="1" si="1965"/>
        <v>0</v>
      </c>
      <c r="BV894" s="152">
        <f t="shared" ca="1" si="1965"/>
        <v>0</v>
      </c>
      <c r="BW894" s="152">
        <f t="shared" ca="1" si="1965"/>
        <v>0</v>
      </c>
      <c r="BX894" s="152">
        <f t="shared" ca="1" si="1965"/>
        <v>0</v>
      </c>
      <c r="BY894" s="152">
        <f t="shared" ca="1" si="1965"/>
        <v>0</v>
      </c>
      <c r="BZ894" s="153">
        <f t="shared" ca="1" si="1965"/>
        <v>0</v>
      </c>
      <c r="CB894" s="145"/>
      <c r="CC894" s="38"/>
      <c r="CD894" s="38"/>
      <c r="CE894" s="146"/>
      <c r="CG894" s="433">
        <v>0</v>
      </c>
      <c r="CH894" s="434">
        <v>0</v>
      </c>
      <c r="CI894" s="434">
        <v>0</v>
      </c>
      <c r="CJ894" s="435">
        <v>0</v>
      </c>
    </row>
    <row r="895" spans="1:88" ht="15.5" thickBot="1" x14ac:dyDescent="0.4">
      <c r="A895" s="400">
        <f>COUNTIF(AT884:AT886,B895)</f>
        <v>0</v>
      </c>
      <c r="B895" s="309">
        <f>設定!$F$10</f>
        <v>0</v>
      </c>
      <c r="C895" s="309"/>
      <c r="D895" s="56"/>
      <c r="E895" s="401" t="str">
        <f t="shared" si="1966"/>
        <v>マルチ</v>
      </c>
      <c r="F895" s="57">
        <f t="shared" si="1966"/>
        <v>0</v>
      </c>
      <c r="G895" s="58">
        <f t="shared" si="1966"/>
        <v>0</v>
      </c>
      <c r="H895" s="56"/>
      <c r="I895" s="56"/>
      <c r="J895" s="59">
        <f t="shared" ca="1" si="1952"/>
        <v>0</v>
      </c>
      <c r="K895" s="59">
        <f t="shared" ref="K895:AM895" ca="1" si="1969">K886+K889+K892</f>
        <v>0</v>
      </c>
      <c r="L895" s="59">
        <f t="shared" ca="1" si="1969"/>
        <v>0</v>
      </c>
      <c r="M895" s="59">
        <f t="shared" ca="1" si="1969"/>
        <v>0</v>
      </c>
      <c r="N895" s="59">
        <f t="shared" ca="1" si="1969"/>
        <v>0</v>
      </c>
      <c r="O895" s="59">
        <f t="shared" ca="1" si="1969"/>
        <v>0</v>
      </c>
      <c r="P895" s="59">
        <f t="shared" ca="1" si="1969"/>
        <v>0</v>
      </c>
      <c r="Q895" s="59">
        <f t="shared" ca="1" si="1969"/>
        <v>0</v>
      </c>
      <c r="R895" s="59">
        <f t="shared" ca="1" si="1969"/>
        <v>0</v>
      </c>
      <c r="S895" s="59">
        <f t="shared" ca="1" si="1969"/>
        <v>0</v>
      </c>
      <c r="T895" s="59">
        <f t="shared" ca="1" si="1969"/>
        <v>0</v>
      </c>
      <c r="U895" s="59">
        <f t="shared" ca="1" si="1969"/>
        <v>0</v>
      </c>
      <c r="V895" s="59">
        <f t="shared" ca="1" si="1969"/>
        <v>0</v>
      </c>
      <c r="W895" s="59">
        <f t="shared" ca="1" si="1969"/>
        <v>0</v>
      </c>
      <c r="X895" s="59">
        <f t="shared" ca="1" si="1969"/>
        <v>0</v>
      </c>
      <c r="Y895" s="59">
        <f t="shared" ca="1" si="1969"/>
        <v>0</v>
      </c>
      <c r="Z895" s="59">
        <f t="shared" ca="1" si="1969"/>
        <v>0</v>
      </c>
      <c r="AA895" s="59">
        <f t="shared" ca="1" si="1969"/>
        <v>0</v>
      </c>
      <c r="AB895" s="59">
        <f t="shared" ca="1" si="1969"/>
        <v>0</v>
      </c>
      <c r="AC895" s="59">
        <f t="shared" ca="1" si="1969"/>
        <v>0</v>
      </c>
      <c r="AD895" s="59">
        <f t="shared" ca="1" si="1969"/>
        <v>0</v>
      </c>
      <c r="AE895" s="59">
        <f t="shared" ca="1" si="1969"/>
        <v>0</v>
      </c>
      <c r="AF895" s="59">
        <f t="shared" ca="1" si="1969"/>
        <v>0</v>
      </c>
      <c r="AG895" s="59">
        <f t="shared" ca="1" si="1969"/>
        <v>0</v>
      </c>
      <c r="AH895" s="59">
        <f t="shared" ca="1" si="1969"/>
        <v>0</v>
      </c>
      <c r="AI895" s="59">
        <f t="shared" ca="1" si="1969"/>
        <v>0</v>
      </c>
      <c r="AJ895" s="59">
        <f t="shared" ca="1" si="1969"/>
        <v>0</v>
      </c>
      <c r="AK895" s="59">
        <f t="shared" ca="1" si="1969"/>
        <v>0</v>
      </c>
      <c r="AL895" s="59">
        <f t="shared" ca="1" si="1969"/>
        <v>0</v>
      </c>
      <c r="AM895" s="60">
        <f t="shared" ca="1" si="1969"/>
        <v>0</v>
      </c>
      <c r="AS895" s="99" t="str">
        <f>$E895&amp;"_"&amp;$A881&amp;"_"&amp;$B881</f>
        <v>マルチ__　</v>
      </c>
      <c r="AT895" s="99" t="str">
        <f t="shared" ref="AT895" si="1970">A885</f>
        <v/>
      </c>
      <c r="AU895" s="99" t="str">
        <f>A886</f>
        <v>-</v>
      </c>
      <c r="AW895" s="149" t="str">
        <f>E895</f>
        <v>マルチ</v>
      </c>
      <c r="AX895" s="154">
        <f t="shared" ca="1" si="1963"/>
        <v>0</v>
      </c>
      <c r="AY895" s="154">
        <f t="shared" ca="1" si="1963"/>
        <v>0</v>
      </c>
      <c r="AZ895" s="154">
        <f t="shared" ca="1" si="1963"/>
        <v>0</v>
      </c>
      <c r="BA895" s="154">
        <f t="shared" ca="1" si="1963"/>
        <v>0</v>
      </c>
      <c r="BB895" s="154">
        <f t="shared" ca="1" si="1963"/>
        <v>0</v>
      </c>
      <c r="BC895" s="154">
        <f t="shared" ca="1" si="1963"/>
        <v>0</v>
      </c>
      <c r="BD895" s="154">
        <f t="shared" ca="1" si="1963"/>
        <v>0</v>
      </c>
      <c r="BE895" s="154">
        <f t="shared" ca="1" si="1963"/>
        <v>0</v>
      </c>
      <c r="BF895" s="154">
        <f t="shared" ca="1" si="1963"/>
        <v>0</v>
      </c>
      <c r="BG895" s="154">
        <f t="shared" ca="1" si="1963"/>
        <v>0</v>
      </c>
      <c r="BH895" s="154">
        <f t="shared" ca="1" si="1964"/>
        <v>0</v>
      </c>
      <c r="BI895" s="154">
        <f t="shared" ca="1" si="1964"/>
        <v>0</v>
      </c>
      <c r="BJ895" s="154">
        <f t="shared" ca="1" si="1964"/>
        <v>0</v>
      </c>
      <c r="BK895" s="154">
        <f t="shared" ca="1" si="1964"/>
        <v>0</v>
      </c>
      <c r="BL895" s="154">
        <f t="shared" ca="1" si="1964"/>
        <v>0</v>
      </c>
      <c r="BM895" s="154">
        <f t="shared" ca="1" si="1964"/>
        <v>0</v>
      </c>
      <c r="BN895" s="154">
        <f t="shared" ca="1" si="1964"/>
        <v>0</v>
      </c>
      <c r="BO895" s="154">
        <f t="shared" ca="1" si="1964"/>
        <v>0</v>
      </c>
      <c r="BP895" s="154">
        <f t="shared" ca="1" si="1964"/>
        <v>0</v>
      </c>
      <c r="BQ895" s="154">
        <f t="shared" ca="1" si="1964"/>
        <v>0</v>
      </c>
      <c r="BR895" s="154">
        <f t="shared" ca="1" si="1965"/>
        <v>0</v>
      </c>
      <c r="BS895" s="154">
        <f t="shared" ca="1" si="1965"/>
        <v>0</v>
      </c>
      <c r="BT895" s="154">
        <f t="shared" ca="1" si="1965"/>
        <v>0</v>
      </c>
      <c r="BU895" s="154">
        <f t="shared" ca="1" si="1965"/>
        <v>0</v>
      </c>
      <c r="BV895" s="154">
        <f t="shared" ca="1" si="1965"/>
        <v>0</v>
      </c>
      <c r="BW895" s="154">
        <f t="shared" ca="1" si="1965"/>
        <v>0</v>
      </c>
      <c r="BX895" s="154">
        <f t="shared" ca="1" si="1965"/>
        <v>0</v>
      </c>
      <c r="BY895" s="154">
        <f t="shared" ca="1" si="1965"/>
        <v>0</v>
      </c>
      <c r="BZ895" s="155">
        <f t="shared" ca="1" si="1965"/>
        <v>0</v>
      </c>
      <c r="CB895" s="422"/>
      <c r="CC895" s="423"/>
      <c r="CD895" s="423"/>
      <c r="CE895" s="424"/>
      <c r="CG895" s="436">
        <v>0</v>
      </c>
      <c r="CH895" s="437">
        <v>0</v>
      </c>
      <c r="CI895" s="437">
        <v>0</v>
      </c>
      <c r="CJ895" s="438">
        <v>0</v>
      </c>
    </row>
  </sheetData>
  <dataConsolidate/>
  <mergeCells count="60">
    <mergeCell ref="J752:J754"/>
    <mergeCell ref="J767:J769"/>
    <mergeCell ref="J782:J784"/>
    <mergeCell ref="J797:J799"/>
    <mergeCell ref="J812:J814"/>
    <mergeCell ref="J887:J889"/>
    <mergeCell ref="J872:J874"/>
    <mergeCell ref="J857:J859"/>
    <mergeCell ref="J842:J844"/>
    <mergeCell ref="J827:J829"/>
    <mergeCell ref="J632:J634"/>
    <mergeCell ref="J617:J619"/>
    <mergeCell ref="J62:J64"/>
    <mergeCell ref="J77:J79"/>
    <mergeCell ref="J92:J94"/>
    <mergeCell ref="J107:J109"/>
    <mergeCell ref="J302:J304"/>
    <mergeCell ref="J317:J319"/>
    <mergeCell ref="J137:J139"/>
    <mergeCell ref="J197:J199"/>
    <mergeCell ref="J332:J334"/>
    <mergeCell ref="J287:J289"/>
    <mergeCell ref="J587:J589"/>
    <mergeCell ref="J152:J154"/>
    <mergeCell ref="J242:J244"/>
    <mergeCell ref="J272:J274"/>
    <mergeCell ref="J722:J724"/>
    <mergeCell ref="J737:J739"/>
    <mergeCell ref="J377:J379"/>
    <mergeCell ref="J452:J454"/>
    <mergeCell ref="J602:J604"/>
    <mergeCell ref="J512:J514"/>
    <mergeCell ref="J437:J439"/>
    <mergeCell ref="J407:J409"/>
    <mergeCell ref="J422:J424"/>
    <mergeCell ref="J707:J709"/>
    <mergeCell ref="J692:J694"/>
    <mergeCell ref="J677:J679"/>
    <mergeCell ref="J662:J664"/>
    <mergeCell ref="J482:J484"/>
    <mergeCell ref="J467:J469"/>
    <mergeCell ref="J647:J649"/>
    <mergeCell ref="J572:J574"/>
    <mergeCell ref="J362:J364"/>
    <mergeCell ref="J212:J214"/>
    <mergeCell ref="J227:J229"/>
    <mergeCell ref="J527:J529"/>
    <mergeCell ref="J257:J259"/>
    <mergeCell ref="J347:J349"/>
    <mergeCell ref="AS10:AU10"/>
    <mergeCell ref="J497:J499"/>
    <mergeCell ref="J557:J559"/>
    <mergeCell ref="J32:J34"/>
    <mergeCell ref="J122:J124"/>
    <mergeCell ref="J47:J49"/>
    <mergeCell ref="J17:J19"/>
    <mergeCell ref="J167:J169"/>
    <mergeCell ref="J542:J544"/>
    <mergeCell ref="J182:J184"/>
    <mergeCell ref="J392:J394"/>
  </mergeCells>
  <phoneticPr fontId="2"/>
  <conditionalFormatting sqref="H557:H562">
    <cfRule type="cellIs" dxfId="799" priority="790" operator="equal">
      <formula>"✕不可"</formula>
    </cfRule>
  </conditionalFormatting>
  <conditionalFormatting sqref="J557:J559">
    <cfRule type="cellIs" dxfId="798" priority="634" operator="notEqual">
      <formula>0</formula>
    </cfRule>
  </conditionalFormatting>
  <conditionalFormatting sqref="O563:AM565 O554:AM556 O278:AM310 O311:AH311 O371:AH371 O447:AM460 O446:AH446 O312:AM340 O356:AM370 O372:AM385 O401:AM445">
    <cfRule type="cellIs" dxfId="797" priority="633" operator="equal">
      <formula>0</formula>
    </cfRule>
  </conditionalFormatting>
  <conditionalFormatting sqref="O563:AM565 J554:J556 J278:J280 J359:J370 O356:AM370 O312:AM340 O446:AH446 O447:AM460 O371:AH371 O311:AH311 O278:AM310 O554:AM556 J449:J460 J434:J445 J419:J430 J404:J415 J374:J385 J329:J340 J314:J325 J299:J310 J284:J295 O372:AM385 O401:AM445">
    <cfRule type="cellIs" dxfId="796" priority="632" operator="greaterThan">
      <formula>0</formula>
    </cfRule>
  </conditionalFormatting>
  <conditionalFormatting sqref="O563:AM565 O278:AM310 O311:AH311 O371:AH371 O447:AM460 O446:AH446 O312:AM340 O356:AM370 O372:AM385 O401:AM445">
    <cfRule type="cellIs" dxfId="795" priority="631" operator="lessThan">
      <formula>0</formula>
    </cfRule>
  </conditionalFormatting>
  <conditionalFormatting sqref="J560:J562">
    <cfRule type="cellIs" dxfId="794" priority="630" operator="greaterThan">
      <formula>0</formula>
    </cfRule>
  </conditionalFormatting>
  <conditionalFormatting sqref="J563:J565">
    <cfRule type="cellIs" dxfId="793" priority="629" operator="greaterThan">
      <formula>0</formula>
    </cfRule>
  </conditionalFormatting>
  <conditionalFormatting sqref="O551:AM553">
    <cfRule type="cellIs" dxfId="792" priority="628" operator="equal">
      <formula>0</formula>
    </cfRule>
  </conditionalFormatting>
  <conditionalFormatting sqref="O553:AM553">
    <cfRule type="cellIs" dxfId="791" priority="627" operator="greaterThan">
      <formula>0</formula>
    </cfRule>
  </conditionalFormatting>
  <conditionalFormatting sqref="H587:H592 H197:H202 H287:H292 H407:H412 H422:H427 H512:H517 H527:H532 H122:H127 H137:H142 H437:H442 H602:H607 H17:H22 H47:H52 H317:H322 H377:H382 H452:H457 H722:H727 H737:H742">
    <cfRule type="cellIs" dxfId="790" priority="626" operator="equal">
      <formula>"✕不可"</formula>
    </cfRule>
  </conditionalFormatting>
  <conditionalFormatting sqref="J587:J589 J197:J199 J287:J289 J407:J409 J422:J424 J512:J514 J527:J529 J122:J124 J137:J139 J437:J439 J602:J604 J17:J19 J47:J49 J317:J319 J377:J379 J452:J454 J722:J724 J737:J739">
    <cfRule type="cellIs" dxfId="789" priority="625" operator="notEqual">
      <formula>0</formula>
    </cfRule>
  </conditionalFormatting>
  <conditionalFormatting sqref="O203:AM205 O293:AM295 O413:AM415 O518:AM520 O533:AM535 O128:AM130 O143:AM145 O608:AM610 K23:AM25 O53:AM55 O323:AM325 O383:AM385 O728:AM730 O743:AM745 O194:AM196 O284:AM286 O404:AM406 O419:AM421 O509:AM511 O524:AM526 O119:AM121 O134:AM136 O599:AM601 K14:AM16 O44:AM46 O314:AM316 O374:AM376 O428:AM445 O719:AM721 O734:AM736 O551:AM565 O581:AM595 O447:AM460 O446:AH446">
    <cfRule type="cellIs" dxfId="788" priority="624" operator="equal">
      <formula>0</formula>
    </cfRule>
  </conditionalFormatting>
  <conditionalFormatting sqref="O203:AM205 O293:AM295 O413:AM415 O518:AM520 O533:AM535 O128:AM130 O143:AM145 O608:AM610 K23:AM25 O53:AM55 O323:AM325 O383:AM385 O728:AM730 O743:AM745 J584:J586 J194:J196 J284:J286 J404:J406 J419:J421 J509:J511 J524:J526 J119:J121 J134:J136 J434:J436 J599:J601 J14:AM16 J44:J46 J314:J316 J374:J376 J449:J451 J719:J721 J734:J736 O551:AM565 O446:AH446 O447:AM460 O581:AM595 O734:AM736 O719:AM721 O374:AM376 O314:AM316 O44:AM46 O599:AM601 O428:AM445 O134:AM136 O119:AM121 O524:AM526 O509:AM511 O419:AM421 O404:AM406 O284:AM286 O194:AM196">
    <cfRule type="cellIs" dxfId="787" priority="623" operator="greaterThan">
      <formula>0</formula>
    </cfRule>
  </conditionalFormatting>
  <conditionalFormatting sqref="O203:AM205 O293:AM295 O413:AM415 O518:AM520 O533:AM535 O128:AM130 O143:AM145 O608:AM610 K23:AM25 O53:AM55 O323:AM325 O383:AM385 O428:AM445 O728:AM730 O743:AM745 O551:AM565 O581:AM595 O447:AM460 O446:AH446">
    <cfRule type="cellIs" dxfId="786" priority="622" operator="lessThan">
      <formula>0</formula>
    </cfRule>
  </conditionalFormatting>
  <conditionalFormatting sqref="J590:J592 J200:J202 J290:J292 J410:J412 J425:J427 J515:J517 J530:J532 J125:J127 J140:J142 J440:J442 J605:J607 J20:J22 J50:J52 J320:J322 J380:J382 J455:J457 J725:J727 J740:J742">
    <cfRule type="cellIs" dxfId="785" priority="621" operator="greaterThan">
      <formula>0</formula>
    </cfRule>
  </conditionalFormatting>
  <conditionalFormatting sqref="J203:J205 J293:J295 J413:J415 J518:J520 J533:J535 J128:J130 J143:J145 J608:J610 J23:J25 J53:J55 J323:J325 J383:J385 J428:J430 J728:J730 J743:J745 J554:J565 J584:J595 J449:J460 J434:J445">
    <cfRule type="cellIs" dxfId="784" priority="620" operator="greaterThan">
      <formula>0</formula>
    </cfRule>
  </conditionalFormatting>
  <conditionalFormatting sqref="O581:AM583 O191:AM193 O281:AM283 O401:AM403 O416:AM418 O506:AM508 O521:AM523 O116:AM118 O131:AM133 O431:AM433 O596:AM598 K11:AM13 O41:AM43 O447:AM448 O716:AM718 O731:AM733 O372:AM373 O312:AM313 O311:AH311 O371:AH371 O446:AH446">
    <cfRule type="cellIs" dxfId="783" priority="619" operator="equal">
      <formula>0</formula>
    </cfRule>
  </conditionalFormatting>
  <conditionalFormatting sqref="O583:AM583 O193:AM193 O283:AM283 O403:AM403 O418:AM418 O508:AM508 O523:AM523 O118:AM118 O133:AM133 O433:AM433 O598:AM598 K13:AM13 O43:AM43 O313:AM313 O373:AM373 O448:AM448 O718:AM718 O733:AM733">
    <cfRule type="cellIs" dxfId="782" priority="618" operator="greaterThan">
      <formula>0</formula>
    </cfRule>
  </conditionalFormatting>
  <conditionalFormatting sqref="J62:J64 J77:J79 J92:J94 J107:J109 J302:J304 J332:J334 J152:J154 J167:J169 J242:J244 J272:J274 J497:J499">
    <cfRule type="cellIs" dxfId="781" priority="617" operator="notEqual">
      <formula>0</formula>
    </cfRule>
  </conditionalFormatting>
  <conditionalFormatting sqref="O68:AM70 O83:AM85 O98:AM100 O113:AM145 O158:AM160 O173:AM175 O248:AM250 O503:AM505 O59:AM61 O74:AM76 O89:AM91 O104:AM106 O149:AM151 O164:AM166 O239:AM241 O269:AM271 O494:AM496 O191:AM205">
    <cfRule type="cellIs" dxfId="780" priority="616" operator="equal">
      <formula>0</formula>
    </cfRule>
  </conditionalFormatting>
  <conditionalFormatting sqref="O68:AM70 O83:AM85 O98:AM100 O113:AM145 O158:AM160 O173:AM175 O248:AM250 O503:AM505 J59:J61 J74:J76 J89:J91 J104:J106 J299:J301 J329:J331 J149:J151 J164:J166 J239:J241 J269:J271 J494:J496 O191:AM205 O494:AM496 O269:AM271 O239:AM241 O164:AM166 O149:AM151 O329:AM331 O299:AM301 O104:AM106 O89:AM91 O74:AM76 O59:AM61">
    <cfRule type="cellIs" dxfId="779" priority="615" operator="greaterThan">
      <formula>0</formula>
    </cfRule>
  </conditionalFormatting>
  <conditionalFormatting sqref="O68:AM70 O83:AM85 O98:AM100 O113:AM145 O158:AM160 O173:AM175 O248:AM250 O503:AM505 O191:AM205">
    <cfRule type="cellIs" dxfId="778" priority="614" operator="lessThan">
      <formula>0</formula>
    </cfRule>
  </conditionalFormatting>
  <conditionalFormatting sqref="H62:H67 H77:H82 H92:H97 H107:H112 H302:H307 H332:H337 H152:H157 H167:H172 H242:H247 H272:H277 H497:H502">
    <cfRule type="cellIs" dxfId="777" priority="613" operator="equal">
      <formula>"✕不可"</formula>
    </cfRule>
  </conditionalFormatting>
  <conditionalFormatting sqref="J65:J67 J80:J82 J95:J97 J110:J112 J305:J307 J335:J337 J155:J157 J170:J172 J245:J247 J275:J277 J500:J502">
    <cfRule type="cellIs" dxfId="776" priority="612" operator="greaterThan">
      <formula>0</formula>
    </cfRule>
  </conditionalFormatting>
  <conditionalFormatting sqref="J68:J70 J83:J85 J98:J100 J113:J115 J158:J160 J173:J175 J248:J250 J503:J505 J194:J205 J134:J145 J119:J130">
    <cfRule type="cellIs" dxfId="775" priority="611" operator="greaterThan">
      <formula>0</formula>
    </cfRule>
  </conditionalFormatting>
  <conditionalFormatting sqref="O56:AM58 O71:AM73 O86:AM88 O101:AM103 O296:AM298 O326:AM328 O146:AM148 O161:AM163 O236:AM238 O266:AM268 O491:AM493">
    <cfRule type="cellIs" dxfId="774" priority="610" operator="equal">
      <formula>0</formula>
    </cfRule>
  </conditionalFormatting>
  <conditionalFormatting sqref="O58:AM58 O73:AM73 O88:AM88 O103:AM103 O298:AM298 O328:AM328 O148:AM148 O163:AM163 O238:AM238 O268:AM268 O493:AM493">
    <cfRule type="cellIs" dxfId="773" priority="609" operator="greaterThan">
      <formula>0</formula>
    </cfRule>
  </conditionalFormatting>
  <conditionalFormatting sqref="H542:H547">
    <cfRule type="cellIs" dxfId="772" priority="607" operator="equal">
      <formula>"✕不可"</formula>
    </cfRule>
  </conditionalFormatting>
  <conditionalFormatting sqref="J542:J544">
    <cfRule type="cellIs" dxfId="771" priority="606" operator="notEqual">
      <formula>0</formula>
    </cfRule>
  </conditionalFormatting>
  <conditionalFormatting sqref="O548:AM550 O539:AM541">
    <cfRule type="cellIs" dxfId="770" priority="605" operator="equal">
      <formula>0</formula>
    </cfRule>
  </conditionalFormatting>
  <conditionalFormatting sqref="O548:AM550 J539:J541 O539:AM541">
    <cfRule type="cellIs" dxfId="769" priority="604" operator="greaterThan">
      <formula>0</formula>
    </cfRule>
  </conditionalFormatting>
  <conditionalFormatting sqref="O548:AM550">
    <cfRule type="cellIs" dxfId="768" priority="603" operator="lessThan">
      <formula>0</formula>
    </cfRule>
  </conditionalFormatting>
  <conditionalFormatting sqref="J545:J547">
    <cfRule type="cellIs" dxfId="767" priority="602" operator="greaterThan">
      <formula>0</formula>
    </cfRule>
  </conditionalFormatting>
  <conditionalFormatting sqref="J548:J550">
    <cfRule type="cellIs" dxfId="766" priority="601" operator="greaterThan">
      <formula>0</formula>
    </cfRule>
  </conditionalFormatting>
  <conditionalFormatting sqref="O536:AM538">
    <cfRule type="cellIs" dxfId="765" priority="600" operator="equal">
      <formula>0</formula>
    </cfRule>
  </conditionalFormatting>
  <conditionalFormatting sqref="O538:AM538">
    <cfRule type="cellIs" dxfId="764" priority="599" operator="greaterThan">
      <formula>0</formula>
    </cfRule>
  </conditionalFormatting>
  <conditionalFormatting sqref="O536:AM550">
    <cfRule type="cellIs" dxfId="763" priority="598" operator="equal">
      <formula>0</formula>
    </cfRule>
  </conditionalFormatting>
  <conditionalFormatting sqref="O536:AM550">
    <cfRule type="cellIs" dxfId="762" priority="597" operator="greaterThan">
      <formula>0</formula>
    </cfRule>
  </conditionalFormatting>
  <conditionalFormatting sqref="O536:AM550">
    <cfRule type="cellIs" dxfId="761" priority="596" operator="lessThan">
      <formula>0</formula>
    </cfRule>
  </conditionalFormatting>
  <conditionalFormatting sqref="J539:J550">
    <cfRule type="cellIs" dxfId="760" priority="595" operator="greaterThan">
      <formula>0</formula>
    </cfRule>
  </conditionalFormatting>
  <conditionalFormatting sqref="H572:H577">
    <cfRule type="cellIs" dxfId="759" priority="594" operator="equal">
      <formula>"✕不可"</formula>
    </cfRule>
  </conditionalFormatting>
  <conditionalFormatting sqref="J572:J574">
    <cfRule type="cellIs" dxfId="758" priority="593" operator="notEqual">
      <formula>0</formula>
    </cfRule>
  </conditionalFormatting>
  <conditionalFormatting sqref="O578:AM580 O569:AM571">
    <cfRule type="cellIs" dxfId="757" priority="592" operator="equal">
      <formula>0</formula>
    </cfRule>
  </conditionalFormatting>
  <conditionalFormatting sqref="O578:AM580 J569:J571 O569:AM571">
    <cfRule type="cellIs" dxfId="756" priority="591" operator="greaterThan">
      <formula>0</formula>
    </cfRule>
  </conditionalFormatting>
  <conditionalFormatting sqref="O578:AM580">
    <cfRule type="cellIs" dxfId="755" priority="590" operator="lessThan">
      <formula>0</formula>
    </cfRule>
  </conditionalFormatting>
  <conditionalFormatting sqref="J575:J577">
    <cfRule type="cellIs" dxfId="754" priority="589" operator="greaterThan">
      <formula>0</formula>
    </cfRule>
  </conditionalFormatting>
  <conditionalFormatting sqref="J578:J580">
    <cfRule type="cellIs" dxfId="753" priority="588" operator="greaterThan">
      <formula>0</formula>
    </cfRule>
  </conditionalFormatting>
  <conditionalFormatting sqref="O566:AM568">
    <cfRule type="cellIs" dxfId="752" priority="587" operator="equal">
      <formula>0</formula>
    </cfRule>
  </conditionalFormatting>
  <conditionalFormatting sqref="O568:AM568">
    <cfRule type="cellIs" dxfId="751" priority="586" operator="greaterThan">
      <formula>0</formula>
    </cfRule>
  </conditionalFormatting>
  <conditionalFormatting sqref="O566:AM580">
    <cfRule type="cellIs" dxfId="750" priority="585" operator="equal">
      <formula>0</formula>
    </cfRule>
  </conditionalFormatting>
  <conditionalFormatting sqref="O566:AM580">
    <cfRule type="cellIs" dxfId="749" priority="584" operator="greaterThan">
      <formula>0</formula>
    </cfRule>
  </conditionalFormatting>
  <conditionalFormatting sqref="O566:AM580">
    <cfRule type="cellIs" dxfId="748" priority="583" operator="lessThan">
      <formula>0</formula>
    </cfRule>
  </conditionalFormatting>
  <conditionalFormatting sqref="J569:J580">
    <cfRule type="cellIs" dxfId="747" priority="582" operator="greaterThan">
      <formula>0</formula>
    </cfRule>
  </conditionalFormatting>
  <conditionalFormatting sqref="J362:J364">
    <cfRule type="cellIs" dxfId="746" priority="581" operator="notEqual">
      <formula>0</formula>
    </cfRule>
  </conditionalFormatting>
  <conditionalFormatting sqref="O359:AM361">
    <cfRule type="cellIs" dxfId="745" priority="580" operator="equal">
      <formula>0</formula>
    </cfRule>
  </conditionalFormatting>
  <conditionalFormatting sqref="J359:J361 O359:AM361">
    <cfRule type="cellIs" dxfId="744" priority="579" operator="greaterThan">
      <formula>0</formula>
    </cfRule>
  </conditionalFormatting>
  <conditionalFormatting sqref="H362:H367">
    <cfRule type="cellIs" dxfId="743" priority="577" operator="equal">
      <formula>"✕不可"</formula>
    </cfRule>
  </conditionalFormatting>
  <conditionalFormatting sqref="J365:J367">
    <cfRule type="cellIs" dxfId="742" priority="576" operator="greaterThan">
      <formula>0</formula>
    </cfRule>
  </conditionalFormatting>
  <conditionalFormatting sqref="O356:AM358">
    <cfRule type="cellIs" dxfId="741" priority="574" operator="equal">
      <formula>0</formula>
    </cfRule>
  </conditionalFormatting>
  <conditionalFormatting sqref="O358:AM358">
    <cfRule type="cellIs" dxfId="740" priority="573" operator="greaterThan">
      <formula>0</formula>
    </cfRule>
  </conditionalFormatting>
  <conditionalFormatting sqref="O372:AM372 O371:AH371">
    <cfRule type="cellIs" dxfId="739" priority="572" operator="equal">
      <formula>0</formula>
    </cfRule>
  </conditionalFormatting>
  <conditionalFormatting sqref="O372:AM372 O371:AH371">
    <cfRule type="cellIs" dxfId="738" priority="571" operator="greaterThan">
      <formula>0</formula>
    </cfRule>
  </conditionalFormatting>
  <conditionalFormatting sqref="O372:AM372 O371:AH371">
    <cfRule type="cellIs" dxfId="737" priority="570" operator="lessThan">
      <formula>0</formula>
    </cfRule>
  </conditionalFormatting>
  <conditionalFormatting sqref="O312:AM312 O311:AH311">
    <cfRule type="cellIs" dxfId="736" priority="569" operator="equal">
      <formula>0</formula>
    </cfRule>
  </conditionalFormatting>
  <conditionalFormatting sqref="O312:AM312 O311:AH311">
    <cfRule type="cellIs" dxfId="735" priority="568" operator="greaterThan">
      <formula>0</formula>
    </cfRule>
  </conditionalFormatting>
  <conditionalFormatting sqref="O312:AM312 O311:AH311">
    <cfRule type="cellIs" dxfId="734" priority="567" operator="lessThan">
      <formula>0</formula>
    </cfRule>
  </conditionalFormatting>
  <conditionalFormatting sqref="O206:AM220">
    <cfRule type="cellIs" dxfId="733" priority="566" operator="equal">
      <formula>0</formula>
    </cfRule>
  </conditionalFormatting>
  <conditionalFormatting sqref="J209:J220 O206:AM220">
    <cfRule type="cellIs" dxfId="732" priority="565" operator="greaterThan">
      <formula>0</formula>
    </cfRule>
  </conditionalFormatting>
  <conditionalFormatting sqref="O206:AM220">
    <cfRule type="cellIs" dxfId="731" priority="564" operator="lessThan">
      <formula>0</formula>
    </cfRule>
  </conditionalFormatting>
  <conditionalFormatting sqref="H212:H217">
    <cfRule type="cellIs" dxfId="730" priority="563" operator="equal">
      <formula>"✕不可"</formula>
    </cfRule>
  </conditionalFormatting>
  <conditionalFormatting sqref="J212:J214">
    <cfRule type="cellIs" dxfId="729" priority="562" operator="notEqual">
      <formula>0</formula>
    </cfRule>
  </conditionalFormatting>
  <conditionalFormatting sqref="O206:AM220">
    <cfRule type="cellIs" dxfId="728" priority="561" operator="equal">
      <formula>0</formula>
    </cfRule>
  </conditionalFormatting>
  <conditionalFormatting sqref="O206:AM220 J209:J211">
    <cfRule type="cellIs" dxfId="727" priority="560" operator="greaterThan">
      <formula>0</formula>
    </cfRule>
  </conditionalFormatting>
  <conditionalFormatting sqref="O206:AM220">
    <cfRule type="cellIs" dxfId="726" priority="559" operator="lessThan">
      <formula>0</formula>
    </cfRule>
  </conditionalFormatting>
  <conditionalFormatting sqref="J215:J217">
    <cfRule type="cellIs" dxfId="725" priority="558" operator="greaterThan">
      <formula>0</formula>
    </cfRule>
  </conditionalFormatting>
  <conditionalFormatting sqref="J209:J220">
    <cfRule type="cellIs" dxfId="724" priority="557" operator="greaterThan">
      <formula>0</formula>
    </cfRule>
  </conditionalFormatting>
  <conditionalFormatting sqref="O206:AM208">
    <cfRule type="cellIs" dxfId="723" priority="556" operator="equal">
      <formula>0</formula>
    </cfRule>
  </conditionalFormatting>
  <conditionalFormatting sqref="O208:AM208">
    <cfRule type="cellIs" dxfId="722" priority="555" operator="greaterThan">
      <formula>0</formula>
    </cfRule>
  </conditionalFormatting>
  <conditionalFormatting sqref="O222:AM235">
    <cfRule type="cellIs" dxfId="721" priority="554" operator="equal">
      <formula>0</formula>
    </cfRule>
  </conditionalFormatting>
  <conditionalFormatting sqref="J224:J235 O222:AM235">
    <cfRule type="cellIs" dxfId="720" priority="553" operator="greaterThan">
      <formula>0</formula>
    </cfRule>
  </conditionalFormatting>
  <conditionalFormatting sqref="O222:AM235">
    <cfRule type="cellIs" dxfId="719" priority="552" operator="lessThan">
      <formula>0</formula>
    </cfRule>
  </conditionalFormatting>
  <conditionalFormatting sqref="H227:H232">
    <cfRule type="cellIs" dxfId="718" priority="551" operator="equal">
      <formula>"✕不可"</formula>
    </cfRule>
  </conditionalFormatting>
  <conditionalFormatting sqref="J227:J229">
    <cfRule type="cellIs" dxfId="717" priority="550" operator="notEqual">
      <formula>0</formula>
    </cfRule>
  </conditionalFormatting>
  <conditionalFormatting sqref="O222:AM235">
    <cfRule type="cellIs" dxfId="716" priority="549" operator="equal">
      <formula>0</formula>
    </cfRule>
  </conditionalFormatting>
  <conditionalFormatting sqref="O222:AM235 J224:J226">
    <cfRule type="cellIs" dxfId="715" priority="548" operator="greaterThan">
      <formula>0</formula>
    </cfRule>
  </conditionalFormatting>
  <conditionalFormatting sqref="O222:AM235">
    <cfRule type="cellIs" dxfId="714" priority="547" operator="lessThan">
      <formula>0</formula>
    </cfRule>
  </conditionalFormatting>
  <conditionalFormatting sqref="J230:J232">
    <cfRule type="cellIs" dxfId="713" priority="546" operator="greaterThan">
      <formula>0</formula>
    </cfRule>
  </conditionalFormatting>
  <conditionalFormatting sqref="J224:J235">
    <cfRule type="cellIs" dxfId="712" priority="545" operator="greaterThan">
      <formula>0</formula>
    </cfRule>
  </conditionalFormatting>
  <conditionalFormatting sqref="O222:AM223">
    <cfRule type="cellIs" dxfId="711" priority="544" operator="equal">
      <formula>0</formula>
    </cfRule>
  </conditionalFormatting>
  <conditionalFormatting sqref="O223:AM223">
    <cfRule type="cellIs" dxfId="710" priority="543" operator="greaterThan">
      <formula>0</formula>
    </cfRule>
  </conditionalFormatting>
  <conditionalFormatting sqref="AI311:AM311">
    <cfRule type="cellIs" dxfId="709" priority="535" operator="equal">
      <formula>0</formula>
    </cfRule>
  </conditionalFormatting>
  <conditionalFormatting sqref="AI311:AM311">
    <cfRule type="cellIs" dxfId="708" priority="534" operator="greaterThan">
      <formula>0</formula>
    </cfRule>
  </conditionalFormatting>
  <conditionalFormatting sqref="AI311:AM311">
    <cfRule type="cellIs" dxfId="707" priority="533" operator="lessThan">
      <formula>0</formula>
    </cfRule>
  </conditionalFormatting>
  <conditionalFormatting sqref="AI311:AM311">
    <cfRule type="cellIs" dxfId="706" priority="532" operator="equal">
      <formula>0</formula>
    </cfRule>
  </conditionalFormatting>
  <conditionalFormatting sqref="AI311:AM311">
    <cfRule type="cellIs" dxfId="705" priority="531" operator="greaterThan">
      <formula>0</formula>
    </cfRule>
  </conditionalFormatting>
  <conditionalFormatting sqref="AI311:AM311">
    <cfRule type="cellIs" dxfId="704" priority="530" operator="lessThan">
      <formula>0</formula>
    </cfRule>
  </conditionalFormatting>
  <conditionalFormatting sqref="AI311:AM311">
    <cfRule type="cellIs" dxfId="703" priority="529" operator="equal">
      <formula>0</formula>
    </cfRule>
  </conditionalFormatting>
  <conditionalFormatting sqref="AI371:AM371">
    <cfRule type="cellIs" dxfId="702" priority="528" operator="equal">
      <formula>0</formula>
    </cfRule>
  </conditionalFormatting>
  <conditionalFormatting sqref="AI371:AM371">
    <cfRule type="cellIs" dxfId="701" priority="527" operator="greaterThan">
      <formula>0</formula>
    </cfRule>
  </conditionalFormatting>
  <conditionalFormatting sqref="AI371:AM371">
    <cfRule type="cellIs" dxfId="700" priority="526" operator="lessThan">
      <formula>0</formula>
    </cfRule>
  </conditionalFormatting>
  <conditionalFormatting sqref="AI371:AM371">
    <cfRule type="cellIs" dxfId="699" priority="525" operator="equal">
      <formula>0</formula>
    </cfRule>
  </conditionalFormatting>
  <conditionalFormatting sqref="AI371:AM371">
    <cfRule type="cellIs" dxfId="698" priority="524" operator="greaterThan">
      <formula>0</formula>
    </cfRule>
  </conditionalFormatting>
  <conditionalFormatting sqref="AI371:AM371">
    <cfRule type="cellIs" dxfId="697" priority="523" operator="lessThan">
      <formula>0</formula>
    </cfRule>
  </conditionalFormatting>
  <conditionalFormatting sqref="AI371:AM371">
    <cfRule type="cellIs" dxfId="696" priority="522" operator="equal">
      <formula>0</formula>
    </cfRule>
  </conditionalFormatting>
  <conditionalFormatting sqref="AI446:AM446">
    <cfRule type="cellIs" dxfId="695" priority="521" operator="equal">
      <formula>0</formula>
    </cfRule>
  </conditionalFormatting>
  <conditionalFormatting sqref="AI446:AM446">
    <cfRule type="cellIs" dxfId="694" priority="520" operator="greaterThan">
      <formula>0</formula>
    </cfRule>
  </conditionalFormatting>
  <conditionalFormatting sqref="AI446:AM446">
    <cfRule type="cellIs" dxfId="693" priority="519" operator="lessThan">
      <formula>0</formula>
    </cfRule>
  </conditionalFormatting>
  <conditionalFormatting sqref="AI446:AM446">
    <cfRule type="cellIs" dxfId="692" priority="518" operator="equal">
      <formula>0</formula>
    </cfRule>
  </conditionalFormatting>
  <conditionalFormatting sqref="AI446:AM446">
    <cfRule type="cellIs" dxfId="691" priority="517" operator="greaterThan">
      <formula>0</formula>
    </cfRule>
  </conditionalFormatting>
  <conditionalFormatting sqref="AI446:AM446">
    <cfRule type="cellIs" dxfId="690" priority="516" operator="lessThan">
      <formula>0</formula>
    </cfRule>
  </conditionalFormatting>
  <conditionalFormatting sqref="AI446:AM446">
    <cfRule type="cellIs" dxfId="689" priority="515" operator="equal">
      <formula>0</formula>
    </cfRule>
  </conditionalFormatting>
  <conditionalFormatting sqref="O221:AM221">
    <cfRule type="cellIs" dxfId="688" priority="514" operator="equal">
      <formula>0</formula>
    </cfRule>
  </conditionalFormatting>
  <conditionalFormatting sqref="O221:AM221">
    <cfRule type="cellIs" dxfId="687" priority="513" operator="greaterThan">
      <formula>0</formula>
    </cfRule>
  </conditionalFormatting>
  <conditionalFormatting sqref="O221:AM221">
    <cfRule type="cellIs" dxfId="686" priority="512" operator="lessThan">
      <formula>0</formula>
    </cfRule>
  </conditionalFormatting>
  <conditionalFormatting sqref="O221:AM221">
    <cfRule type="cellIs" dxfId="685" priority="511" operator="equal">
      <formula>0</formula>
    </cfRule>
  </conditionalFormatting>
  <conditionalFormatting sqref="O221:AM221">
    <cfRule type="cellIs" dxfId="684" priority="510" operator="greaterThan">
      <formula>0</formula>
    </cfRule>
  </conditionalFormatting>
  <conditionalFormatting sqref="O221:AM221">
    <cfRule type="cellIs" dxfId="683" priority="509" operator="lessThan">
      <formula>0</formula>
    </cfRule>
  </conditionalFormatting>
  <conditionalFormatting sqref="O221:AM221">
    <cfRule type="cellIs" dxfId="682" priority="508" operator="equal">
      <formula>0</formula>
    </cfRule>
  </conditionalFormatting>
  <conditionalFormatting sqref="K1:AM4 K6:AM6">
    <cfRule type="cellIs" dxfId="681" priority="506" operator="greaterThan">
      <formula>1.35</formula>
    </cfRule>
    <cfRule type="cellIs" dxfId="680" priority="507" operator="between">
      <formula>1</formula>
      <formula>1.35</formula>
    </cfRule>
  </conditionalFormatting>
  <conditionalFormatting sqref="H32:H37">
    <cfRule type="cellIs" dxfId="679" priority="505" operator="equal">
      <formula>"✕不可"</formula>
    </cfRule>
  </conditionalFormatting>
  <conditionalFormatting sqref="J32:J34">
    <cfRule type="cellIs" dxfId="678" priority="504" operator="notEqual">
      <formula>0</formula>
    </cfRule>
  </conditionalFormatting>
  <conditionalFormatting sqref="O38:AM40 O29:AM31">
    <cfRule type="cellIs" dxfId="677" priority="503" operator="equal">
      <formula>0</formula>
    </cfRule>
  </conditionalFormatting>
  <conditionalFormatting sqref="O38:AM40 J29:J31 O29:AM31">
    <cfRule type="cellIs" dxfId="676" priority="502" operator="greaterThan">
      <formula>0</formula>
    </cfRule>
  </conditionalFormatting>
  <conditionalFormatting sqref="O38:AM40">
    <cfRule type="cellIs" dxfId="675" priority="501" operator="lessThan">
      <formula>0</formula>
    </cfRule>
  </conditionalFormatting>
  <conditionalFormatting sqref="J35:J37">
    <cfRule type="cellIs" dxfId="674" priority="500" operator="greaterThan">
      <formula>0</formula>
    </cfRule>
  </conditionalFormatting>
  <conditionalFormatting sqref="J38:J40">
    <cfRule type="cellIs" dxfId="673" priority="499" operator="greaterThan">
      <formula>0</formula>
    </cfRule>
  </conditionalFormatting>
  <conditionalFormatting sqref="O26:AM28">
    <cfRule type="cellIs" dxfId="672" priority="498" operator="equal">
      <formula>0</formula>
    </cfRule>
  </conditionalFormatting>
  <conditionalFormatting sqref="O28:AM28">
    <cfRule type="cellIs" dxfId="671" priority="497" operator="greaterThan">
      <formula>0</formula>
    </cfRule>
  </conditionalFormatting>
  <conditionalFormatting sqref="K5:AM5">
    <cfRule type="cellIs" dxfId="670" priority="495" operator="greaterThan">
      <formula>1.35</formula>
    </cfRule>
    <cfRule type="cellIs" dxfId="669" priority="496" operator="between">
      <formula>1</formula>
      <formula>1.35</formula>
    </cfRule>
  </conditionalFormatting>
  <conditionalFormatting sqref="J257:J259">
    <cfRule type="cellIs" dxfId="668" priority="494" operator="notEqual">
      <formula>0</formula>
    </cfRule>
  </conditionalFormatting>
  <conditionalFormatting sqref="O263:AM265 O254:AM256">
    <cfRule type="cellIs" dxfId="667" priority="493" operator="equal">
      <formula>0</formula>
    </cfRule>
  </conditionalFormatting>
  <conditionalFormatting sqref="O263:AM265 J254:J256 O254:AM256">
    <cfRule type="cellIs" dxfId="666" priority="492" operator="greaterThan">
      <formula>0</formula>
    </cfRule>
  </conditionalFormatting>
  <conditionalFormatting sqref="O263:AM265">
    <cfRule type="cellIs" dxfId="665" priority="491" operator="lessThan">
      <formula>0</formula>
    </cfRule>
  </conditionalFormatting>
  <conditionalFormatting sqref="H257:H262">
    <cfRule type="cellIs" dxfId="664" priority="490" operator="equal">
      <formula>"✕不可"</formula>
    </cfRule>
  </conditionalFormatting>
  <conditionalFormatting sqref="J260:J262">
    <cfRule type="cellIs" dxfId="663" priority="489" operator="greaterThan">
      <formula>0</formula>
    </cfRule>
  </conditionalFormatting>
  <conditionalFormatting sqref="J263:J265">
    <cfRule type="cellIs" dxfId="662" priority="488" operator="greaterThan">
      <formula>0</formula>
    </cfRule>
  </conditionalFormatting>
  <conditionalFormatting sqref="O253:AM253">
    <cfRule type="cellIs" dxfId="661" priority="487" operator="equal">
      <formula>0</formula>
    </cfRule>
  </conditionalFormatting>
  <conditionalFormatting sqref="O253:AM253">
    <cfRule type="cellIs" dxfId="660" priority="486" operator="greaterThan">
      <formula>0</formula>
    </cfRule>
  </conditionalFormatting>
  <conditionalFormatting sqref="O251:AM252">
    <cfRule type="cellIs" dxfId="659" priority="485" operator="equal">
      <formula>0</formula>
    </cfRule>
  </conditionalFormatting>
  <conditionalFormatting sqref="O251:AM252">
    <cfRule type="cellIs" dxfId="658" priority="484" operator="equal">
      <formula>0</formula>
    </cfRule>
  </conditionalFormatting>
  <conditionalFormatting sqref="O251:AM252">
    <cfRule type="cellIs" dxfId="657" priority="483" operator="greaterThan">
      <formula>0</formula>
    </cfRule>
  </conditionalFormatting>
  <conditionalFormatting sqref="O251:AM252">
    <cfRule type="cellIs" dxfId="656" priority="482" operator="lessThan">
      <formula>0</formula>
    </cfRule>
  </conditionalFormatting>
  <conditionalFormatting sqref="H647:H652">
    <cfRule type="cellIs" dxfId="655" priority="477" operator="equal">
      <formula>"✕不可"</formula>
    </cfRule>
  </conditionalFormatting>
  <conditionalFormatting sqref="J647:J649">
    <cfRule type="cellIs" dxfId="654" priority="476" operator="notEqual">
      <formula>0</formula>
    </cfRule>
  </conditionalFormatting>
  <conditionalFormatting sqref="O653:AM655 O644:AM646">
    <cfRule type="cellIs" dxfId="653" priority="475" operator="equal">
      <formula>0</formula>
    </cfRule>
  </conditionalFormatting>
  <conditionalFormatting sqref="O653:AM655 J644:J646 O644:AM646">
    <cfRule type="cellIs" dxfId="652" priority="474" operator="greaterThan">
      <formula>0</formula>
    </cfRule>
  </conditionalFormatting>
  <conditionalFormatting sqref="O653:AM655">
    <cfRule type="cellIs" dxfId="651" priority="473" operator="lessThan">
      <formula>0</formula>
    </cfRule>
  </conditionalFormatting>
  <conditionalFormatting sqref="J650:J652">
    <cfRule type="cellIs" dxfId="650" priority="472" operator="greaterThan">
      <formula>0</formula>
    </cfRule>
  </conditionalFormatting>
  <conditionalFormatting sqref="J653:J655">
    <cfRule type="cellIs" dxfId="649" priority="471" operator="greaterThan">
      <formula>0</formula>
    </cfRule>
  </conditionalFormatting>
  <conditionalFormatting sqref="O641:AM643">
    <cfRule type="cellIs" dxfId="648" priority="470" operator="equal">
      <formula>0</formula>
    </cfRule>
  </conditionalFormatting>
  <conditionalFormatting sqref="O643:AM643">
    <cfRule type="cellIs" dxfId="647" priority="469" operator="greaterThan">
      <formula>0</formula>
    </cfRule>
  </conditionalFormatting>
  <conditionalFormatting sqref="H632:H637">
    <cfRule type="cellIs" dxfId="646" priority="468" operator="equal">
      <formula>"✕不可"</formula>
    </cfRule>
  </conditionalFormatting>
  <conditionalFormatting sqref="J632:J634">
    <cfRule type="cellIs" dxfId="645" priority="467" operator="notEqual">
      <formula>0</formula>
    </cfRule>
  </conditionalFormatting>
  <conditionalFormatting sqref="O638:AM640 O629:AM631">
    <cfRule type="cellIs" dxfId="644" priority="466" operator="equal">
      <formula>0</formula>
    </cfRule>
  </conditionalFormatting>
  <conditionalFormatting sqref="O638:AM640 J629:J631 O629:AM631">
    <cfRule type="cellIs" dxfId="643" priority="465" operator="greaterThan">
      <formula>0</formula>
    </cfRule>
  </conditionalFormatting>
  <conditionalFormatting sqref="O638:AM640">
    <cfRule type="cellIs" dxfId="642" priority="464" operator="lessThan">
      <formula>0</formula>
    </cfRule>
  </conditionalFormatting>
  <conditionalFormatting sqref="J635:J637">
    <cfRule type="cellIs" dxfId="641" priority="463" operator="greaterThan">
      <formula>0</formula>
    </cfRule>
  </conditionalFormatting>
  <conditionalFormatting sqref="J638:J640">
    <cfRule type="cellIs" dxfId="640" priority="462" operator="greaterThan">
      <formula>0</formula>
    </cfRule>
  </conditionalFormatting>
  <conditionalFormatting sqref="O626:AM628">
    <cfRule type="cellIs" dxfId="639" priority="461" operator="equal">
      <formula>0</formula>
    </cfRule>
  </conditionalFormatting>
  <conditionalFormatting sqref="O628:AM628">
    <cfRule type="cellIs" dxfId="638" priority="460" operator="greaterThan">
      <formula>0</formula>
    </cfRule>
  </conditionalFormatting>
  <conditionalFormatting sqref="H617:H622">
    <cfRule type="cellIs" dxfId="637" priority="459" operator="equal">
      <formula>"✕不可"</formula>
    </cfRule>
  </conditionalFormatting>
  <conditionalFormatting sqref="J617:J619">
    <cfRule type="cellIs" dxfId="636" priority="458" operator="notEqual">
      <formula>0</formula>
    </cfRule>
  </conditionalFormatting>
  <conditionalFormatting sqref="O623:AM625 O614:AM616">
    <cfRule type="cellIs" dxfId="635" priority="457" operator="equal">
      <formula>0</formula>
    </cfRule>
  </conditionalFormatting>
  <conditionalFormatting sqref="O623:AM625 J614:J616 O614:AM616">
    <cfRule type="cellIs" dxfId="634" priority="456" operator="greaterThan">
      <formula>0</formula>
    </cfRule>
  </conditionalFormatting>
  <conditionalFormatting sqref="O623:AM625">
    <cfRule type="cellIs" dxfId="633" priority="455" operator="lessThan">
      <formula>0</formula>
    </cfRule>
  </conditionalFormatting>
  <conditionalFormatting sqref="J620:J622">
    <cfRule type="cellIs" dxfId="632" priority="454" operator="greaterThan">
      <formula>0</formula>
    </cfRule>
  </conditionalFormatting>
  <conditionalFormatting sqref="J623:J625">
    <cfRule type="cellIs" dxfId="631" priority="453" operator="greaterThan">
      <formula>0</formula>
    </cfRule>
  </conditionalFormatting>
  <conditionalFormatting sqref="O611:AM613">
    <cfRule type="cellIs" dxfId="630" priority="452" operator="equal">
      <formula>0</formula>
    </cfRule>
  </conditionalFormatting>
  <conditionalFormatting sqref="O613:AM613">
    <cfRule type="cellIs" dxfId="629" priority="451" operator="greaterThan">
      <formula>0</formula>
    </cfRule>
  </conditionalFormatting>
  <conditionalFormatting sqref="H707:H712">
    <cfRule type="cellIs" dxfId="628" priority="450" operator="equal">
      <formula>"✕不可"</formula>
    </cfRule>
  </conditionalFormatting>
  <conditionalFormatting sqref="J707:J709">
    <cfRule type="cellIs" dxfId="627" priority="449" operator="notEqual">
      <formula>0</formula>
    </cfRule>
  </conditionalFormatting>
  <conditionalFormatting sqref="O713:AM715 O704:AM706">
    <cfRule type="cellIs" dxfId="626" priority="448" operator="equal">
      <formula>0</formula>
    </cfRule>
  </conditionalFormatting>
  <conditionalFormatting sqref="O713:AM715 J704:J706 O704:AM706">
    <cfRule type="cellIs" dxfId="625" priority="447" operator="greaterThan">
      <formula>0</formula>
    </cfRule>
  </conditionalFormatting>
  <conditionalFormatting sqref="O713:AM715">
    <cfRule type="cellIs" dxfId="624" priority="446" operator="lessThan">
      <formula>0</formula>
    </cfRule>
  </conditionalFormatting>
  <conditionalFormatting sqref="J710:J712">
    <cfRule type="cellIs" dxfId="623" priority="445" operator="greaterThan">
      <formula>0</formula>
    </cfRule>
  </conditionalFormatting>
  <conditionalFormatting sqref="J713:J715">
    <cfRule type="cellIs" dxfId="622" priority="444" operator="greaterThan">
      <formula>0</formula>
    </cfRule>
  </conditionalFormatting>
  <conditionalFormatting sqref="O701:AM703">
    <cfRule type="cellIs" dxfId="621" priority="443" operator="equal">
      <formula>0</formula>
    </cfRule>
  </conditionalFormatting>
  <conditionalFormatting sqref="O703:AM703">
    <cfRule type="cellIs" dxfId="620" priority="442" operator="greaterThan">
      <formula>0</formula>
    </cfRule>
  </conditionalFormatting>
  <conditionalFormatting sqref="H692:H697">
    <cfRule type="cellIs" dxfId="619" priority="441" operator="equal">
      <formula>"✕不可"</formula>
    </cfRule>
  </conditionalFormatting>
  <conditionalFormatting sqref="J692:J694">
    <cfRule type="cellIs" dxfId="618" priority="440" operator="notEqual">
      <formula>0</formula>
    </cfRule>
  </conditionalFormatting>
  <conditionalFormatting sqref="O698:AM700 O689:AM691">
    <cfRule type="cellIs" dxfId="617" priority="439" operator="equal">
      <formula>0</formula>
    </cfRule>
  </conditionalFormatting>
  <conditionalFormatting sqref="O698:AM700 J689:J691 O689:AM691">
    <cfRule type="cellIs" dxfId="616" priority="438" operator="greaterThan">
      <formula>0</formula>
    </cfRule>
  </conditionalFormatting>
  <conditionalFormatting sqref="O698:AM700">
    <cfRule type="cellIs" dxfId="615" priority="437" operator="lessThan">
      <formula>0</formula>
    </cfRule>
  </conditionalFormatting>
  <conditionalFormatting sqref="J695:J697">
    <cfRule type="cellIs" dxfId="614" priority="436" operator="greaterThan">
      <formula>0</formula>
    </cfRule>
  </conditionalFormatting>
  <conditionalFormatting sqref="J698:J700">
    <cfRule type="cellIs" dxfId="613" priority="435" operator="greaterThan">
      <formula>0</formula>
    </cfRule>
  </conditionalFormatting>
  <conditionalFormatting sqref="O686:AM688">
    <cfRule type="cellIs" dxfId="612" priority="434" operator="equal">
      <formula>0</formula>
    </cfRule>
  </conditionalFormatting>
  <conditionalFormatting sqref="O688:AM688">
    <cfRule type="cellIs" dxfId="611" priority="433" operator="greaterThan">
      <formula>0</formula>
    </cfRule>
  </conditionalFormatting>
  <conditionalFormatting sqref="H677:H682">
    <cfRule type="cellIs" dxfId="610" priority="432" operator="equal">
      <formula>"✕不可"</formula>
    </cfRule>
  </conditionalFormatting>
  <conditionalFormatting sqref="J677:J679">
    <cfRule type="cellIs" dxfId="609" priority="431" operator="notEqual">
      <formula>0</formula>
    </cfRule>
  </conditionalFormatting>
  <conditionalFormatting sqref="O683:AM685 O674:AM676">
    <cfRule type="cellIs" dxfId="608" priority="430" operator="equal">
      <formula>0</formula>
    </cfRule>
  </conditionalFormatting>
  <conditionalFormatting sqref="O683:AM685 J674:J676 O674:AM676">
    <cfRule type="cellIs" dxfId="607" priority="429" operator="greaterThan">
      <formula>0</formula>
    </cfRule>
  </conditionalFormatting>
  <conditionalFormatting sqref="O683:AM685">
    <cfRule type="cellIs" dxfId="606" priority="428" operator="lessThan">
      <formula>0</formula>
    </cfRule>
  </conditionalFormatting>
  <conditionalFormatting sqref="J680:J682">
    <cfRule type="cellIs" dxfId="605" priority="427" operator="greaterThan">
      <formula>0</formula>
    </cfRule>
  </conditionalFormatting>
  <conditionalFormatting sqref="J683:J685">
    <cfRule type="cellIs" dxfId="604" priority="426" operator="greaterThan">
      <formula>0</formula>
    </cfRule>
  </conditionalFormatting>
  <conditionalFormatting sqref="O671:AM673">
    <cfRule type="cellIs" dxfId="603" priority="425" operator="equal">
      <formula>0</formula>
    </cfRule>
  </conditionalFormatting>
  <conditionalFormatting sqref="O673:AM673">
    <cfRule type="cellIs" dxfId="602" priority="424" operator="greaterThan">
      <formula>0</formula>
    </cfRule>
  </conditionalFormatting>
  <conditionalFormatting sqref="H662:H667">
    <cfRule type="cellIs" dxfId="601" priority="423" operator="equal">
      <formula>"✕不可"</formula>
    </cfRule>
  </conditionalFormatting>
  <conditionalFormatting sqref="J662:J664">
    <cfRule type="cellIs" dxfId="600" priority="422" operator="notEqual">
      <formula>0</formula>
    </cfRule>
  </conditionalFormatting>
  <conditionalFormatting sqref="O668:AM670 O659:AM661">
    <cfRule type="cellIs" dxfId="599" priority="421" operator="equal">
      <formula>0</formula>
    </cfRule>
  </conditionalFormatting>
  <conditionalFormatting sqref="O668:AM670 J659:J661 O659:AM661">
    <cfRule type="cellIs" dxfId="598" priority="420" operator="greaterThan">
      <formula>0</formula>
    </cfRule>
  </conditionalFormatting>
  <conditionalFormatting sqref="O668:AM670">
    <cfRule type="cellIs" dxfId="597" priority="419" operator="lessThan">
      <formula>0</formula>
    </cfRule>
  </conditionalFormatting>
  <conditionalFormatting sqref="J665:J667">
    <cfRule type="cellIs" dxfId="596" priority="418" operator="greaterThan">
      <formula>0</formula>
    </cfRule>
  </conditionalFormatting>
  <conditionalFormatting sqref="J668:J670">
    <cfRule type="cellIs" dxfId="595" priority="417" operator="greaterThan">
      <formula>0</formula>
    </cfRule>
  </conditionalFormatting>
  <conditionalFormatting sqref="O656:AM658">
    <cfRule type="cellIs" dxfId="594" priority="416" operator="equal">
      <formula>0</formula>
    </cfRule>
  </conditionalFormatting>
  <conditionalFormatting sqref="O658:AM658">
    <cfRule type="cellIs" dxfId="593" priority="415" operator="greaterThan">
      <formula>0</formula>
    </cfRule>
  </conditionalFormatting>
  <conditionalFormatting sqref="C19:C25">
    <cfRule type="cellIs" dxfId="592" priority="414" operator="equal">
      <formula>"計画コード有"</formula>
    </cfRule>
  </conditionalFormatting>
  <conditionalFormatting sqref="C34:C40">
    <cfRule type="cellIs" dxfId="591" priority="413" operator="equal">
      <formula>"計画コード有"</formula>
    </cfRule>
  </conditionalFormatting>
  <conditionalFormatting sqref="C49:C55">
    <cfRule type="cellIs" dxfId="590" priority="412" operator="equal">
      <formula>"計画コード有"</formula>
    </cfRule>
  </conditionalFormatting>
  <conditionalFormatting sqref="C64:C70">
    <cfRule type="cellIs" dxfId="589" priority="411" operator="equal">
      <formula>"計画コード有"</formula>
    </cfRule>
  </conditionalFormatting>
  <conditionalFormatting sqref="C79:C85">
    <cfRule type="cellIs" dxfId="588" priority="410" operator="equal">
      <formula>"計画コード有"</formula>
    </cfRule>
  </conditionalFormatting>
  <conditionalFormatting sqref="C94:C100">
    <cfRule type="cellIs" dxfId="587" priority="409" operator="equal">
      <formula>"計画コード有"</formula>
    </cfRule>
  </conditionalFormatting>
  <conditionalFormatting sqref="C109:C115">
    <cfRule type="cellIs" dxfId="586" priority="408" operator="equal">
      <formula>"計画コード有"</formula>
    </cfRule>
  </conditionalFormatting>
  <conditionalFormatting sqref="C124:C130">
    <cfRule type="cellIs" dxfId="585" priority="407" operator="equal">
      <formula>"計画コード有"</formula>
    </cfRule>
  </conditionalFormatting>
  <conditionalFormatting sqref="C139:C145">
    <cfRule type="cellIs" dxfId="584" priority="406" operator="equal">
      <formula>"計画コード有"</formula>
    </cfRule>
  </conditionalFormatting>
  <conditionalFormatting sqref="C154:C160">
    <cfRule type="cellIs" dxfId="583" priority="405" operator="equal">
      <formula>"計画コード有"</formula>
    </cfRule>
  </conditionalFormatting>
  <conditionalFormatting sqref="C169:C175">
    <cfRule type="cellIs" dxfId="582" priority="404" operator="equal">
      <formula>"計画コード有"</formula>
    </cfRule>
  </conditionalFormatting>
  <conditionalFormatting sqref="C199:C205">
    <cfRule type="cellIs" dxfId="581" priority="403" operator="equal">
      <formula>"計画コード有"</formula>
    </cfRule>
  </conditionalFormatting>
  <conditionalFormatting sqref="C229:C235">
    <cfRule type="cellIs" dxfId="580" priority="401" operator="equal">
      <formula>"計画コード有"</formula>
    </cfRule>
  </conditionalFormatting>
  <conditionalFormatting sqref="C244:C250">
    <cfRule type="cellIs" dxfId="579" priority="400" operator="equal">
      <formula>"計画コード有"</formula>
    </cfRule>
  </conditionalFormatting>
  <conditionalFormatting sqref="C259:C265">
    <cfRule type="cellIs" dxfId="578" priority="399" operator="equal">
      <formula>"計画コード有"</formula>
    </cfRule>
  </conditionalFormatting>
  <conditionalFormatting sqref="C274:C280">
    <cfRule type="cellIs" dxfId="577" priority="398" operator="equal">
      <formula>"計画コード有"</formula>
    </cfRule>
  </conditionalFormatting>
  <conditionalFormatting sqref="C289:C295">
    <cfRule type="cellIs" dxfId="576" priority="397" operator="equal">
      <formula>"計画コード有"</formula>
    </cfRule>
  </conditionalFormatting>
  <conditionalFormatting sqref="C304:C310">
    <cfRule type="cellIs" dxfId="575" priority="396" operator="equal">
      <formula>"計画コード有"</formula>
    </cfRule>
  </conditionalFormatting>
  <conditionalFormatting sqref="C319:C325">
    <cfRule type="cellIs" dxfId="574" priority="395" operator="equal">
      <formula>"計画コード有"</formula>
    </cfRule>
  </conditionalFormatting>
  <conditionalFormatting sqref="C334:C340">
    <cfRule type="cellIs" dxfId="573" priority="394" operator="equal">
      <formula>"計画コード有"</formula>
    </cfRule>
  </conditionalFormatting>
  <conditionalFormatting sqref="C364:C370">
    <cfRule type="cellIs" dxfId="572" priority="393" operator="equal">
      <formula>"計画コード有"</formula>
    </cfRule>
  </conditionalFormatting>
  <conditionalFormatting sqref="C379:C385">
    <cfRule type="cellIs" dxfId="571" priority="392" operator="equal">
      <formula>"計画コード有"</formula>
    </cfRule>
  </conditionalFormatting>
  <conditionalFormatting sqref="C409:C415">
    <cfRule type="cellIs" dxfId="570" priority="391" operator="equal">
      <formula>"計画コード有"</formula>
    </cfRule>
  </conditionalFormatting>
  <conditionalFormatting sqref="C424:C430">
    <cfRule type="cellIs" dxfId="569" priority="390" operator="equal">
      <formula>"計画コード有"</formula>
    </cfRule>
  </conditionalFormatting>
  <conditionalFormatting sqref="C439:C445">
    <cfRule type="cellIs" dxfId="568" priority="389" operator="equal">
      <formula>"計画コード有"</formula>
    </cfRule>
  </conditionalFormatting>
  <conditionalFormatting sqref="C454:C460">
    <cfRule type="cellIs" dxfId="567" priority="388" operator="equal">
      <formula>"計画コード有"</formula>
    </cfRule>
  </conditionalFormatting>
  <conditionalFormatting sqref="C499:C505">
    <cfRule type="cellIs" dxfId="566" priority="387" operator="equal">
      <formula>"計画コード有"</formula>
    </cfRule>
  </conditionalFormatting>
  <conditionalFormatting sqref="C514:C520">
    <cfRule type="cellIs" dxfId="565" priority="386" operator="equal">
      <formula>"計画コード有"</formula>
    </cfRule>
  </conditionalFormatting>
  <conditionalFormatting sqref="C529:C535">
    <cfRule type="cellIs" dxfId="564" priority="385" operator="equal">
      <formula>"計画コード有"</formula>
    </cfRule>
  </conditionalFormatting>
  <conditionalFormatting sqref="C544:C550">
    <cfRule type="cellIs" dxfId="563" priority="384" operator="equal">
      <formula>"計画コード有"</formula>
    </cfRule>
  </conditionalFormatting>
  <conditionalFormatting sqref="C559:C565">
    <cfRule type="cellIs" dxfId="562" priority="383" operator="equal">
      <formula>"計画コード有"</formula>
    </cfRule>
  </conditionalFormatting>
  <conditionalFormatting sqref="C574:C580">
    <cfRule type="cellIs" dxfId="561" priority="382" operator="equal">
      <formula>"計画コード有"</formula>
    </cfRule>
  </conditionalFormatting>
  <conditionalFormatting sqref="C589:C595">
    <cfRule type="cellIs" dxfId="560" priority="381" operator="equal">
      <formula>"計画コード有"</formula>
    </cfRule>
  </conditionalFormatting>
  <conditionalFormatting sqref="C604:C610">
    <cfRule type="cellIs" dxfId="559" priority="380" operator="equal">
      <formula>"計画コード有"</formula>
    </cfRule>
  </conditionalFormatting>
  <conditionalFormatting sqref="C619:C625">
    <cfRule type="cellIs" dxfId="558" priority="379" operator="equal">
      <formula>"計画コード有"</formula>
    </cfRule>
  </conditionalFormatting>
  <conditionalFormatting sqref="C634:C640">
    <cfRule type="cellIs" dxfId="557" priority="378" operator="equal">
      <formula>"計画コード有"</formula>
    </cfRule>
  </conditionalFormatting>
  <conditionalFormatting sqref="C649:C655">
    <cfRule type="cellIs" dxfId="556" priority="377" operator="equal">
      <formula>"計画コード有"</formula>
    </cfRule>
  </conditionalFormatting>
  <conditionalFormatting sqref="C664:C670">
    <cfRule type="cellIs" dxfId="555" priority="376" operator="equal">
      <formula>"計画コード有"</formula>
    </cfRule>
  </conditionalFormatting>
  <conditionalFormatting sqref="C679:C685">
    <cfRule type="cellIs" dxfId="554" priority="375" operator="equal">
      <formula>"計画コード有"</formula>
    </cfRule>
  </conditionalFormatting>
  <conditionalFormatting sqref="C694:C700">
    <cfRule type="cellIs" dxfId="553" priority="374" operator="equal">
      <formula>"計画コード有"</formula>
    </cfRule>
  </conditionalFormatting>
  <conditionalFormatting sqref="C709:C715">
    <cfRule type="cellIs" dxfId="552" priority="373" operator="equal">
      <formula>"計画コード有"</formula>
    </cfRule>
  </conditionalFormatting>
  <conditionalFormatting sqref="C724:C730">
    <cfRule type="cellIs" dxfId="551" priority="372" operator="equal">
      <formula>"計画コード有"</formula>
    </cfRule>
  </conditionalFormatting>
  <conditionalFormatting sqref="C739:C745">
    <cfRule type="cellIs" dxfId="550" priority="371" operator="equal">
      <formula>"計画コード有"</formula>
    </cfRule>
  </conditionalFormatting>
  <conditionalFormatting sqref="H887:H892">
    <cfRule type="cellIs" dxfId="549" priority="370" operator="equal">
      <formula>"✕不可"</formula>
    </cfRule>
  </conditionalFormatting>
  <conditionalFormatting sqref="J887:J889">
    <cfRule type="cellIs" dxfId="548" priority="369" operator="notEqual">
      <formula>0</formula>
    </cfRule>
  </conditionalFormatting>
  <conditionalFormatting sqref="O893:AM895 O884:AM886">
    <cfRule type="cellIs" dxfId="547" priority="368" operator="equal">
      <formula>0</formula>
    </cfRule>
  </conditionalFormatting>
  <conditionalFormatting sqref="O893:AM895 J884:J886 O884:AM886">
    <cfRule type="cellIs" dxfId="546" priority="367" operator="greaterThan">
      <formula>0</formula>
    </cfRule>
  </conditionalFormatting>
  <conditionalFormatting sqref="O893:AM895">
    <cfRule type="cellIs" dxfId="545" priority="366" operator="lessThan">
      <formula>0</formula>
    </cfRule>
  </conditionalFormatting>
  <conditionalFormatting sqref="J890:J892">
    <cfRule type="cellIs" dxfId="544" priority="365" operator="greaterThan">
      <formula>0</formula>
    </cfRule>
  </conditionalFormatting>
  <conditionalFormatting sqref="J893:J895">
    <cfRule type="cellIs" dxfId="543" priority="364" operator="greaterThan">
      <formula>0</formula>
    </cfRule>
  </conditionalFormatting>
  <conditionalFormatting sqref="O881:AM883">
    <cfRule type="cellIs" dxfId="542" priority="363" operator="equal">
      <formula>0</formula>
    </cfRule>
  </conditionalFormatting>
  <conditionalFormatting sqref="O883:AM883">
    <cfRule type="cellIs" dxfId="541" priority="362" operator="greaterThan">
      <formula>0</formula>
    </cfRule>
  </conditionalFormatting>
  <conditionalFormatting sqref="C889:C895">
    <cfRule type="cellIs" dxfId="540" priority="361" operator="equal">
      <formula>"計画コード有"</formula>
    </cfRule>
  </conditionalFormatting>
  <conditionalFormatting sqref="H872:H877">
    <cfRule type="cellIs" dxfId="539" priority="360" operator="equal">
      <formula>"✕不可"</formula>
    </cfRule>
  </conditionalFormatting>
  <conditionalFormatting sqref="J872:J874">
    <cfRule type="cellIs" dxfId="538" priority="359" operator="notEqual">
      <formula>0</formula>
    </cfRule>
  </conditionalFormatting>
  <conditionalFormatting sqref="O878:AM880 O869:AM871">
    <cfRule type="cellIs" dxfId="537" priority="358" operator="equal">
      <formula>0</formula>
    </cfRule>
  </conditionalFormatting>
  <conditionalFormatting sqref="O878:AM880 J869:J871 O869:AM871">
    <cfRule type="cellIs" dxfId="536" priority="357" operator="greaterThan">
      <formula>0</formula>
    </cfRule>
  </conditionalFormatting>
  <conditionalFormatting sqref="O878:AM880">
    <cfRule type="cellIs" dxfId="535" priority="356" operator="lessThan">
      <formula>0</formula>
    </cfRule>
  </conditionalFormatting>
  <conditionalFormatting sqref="J875:J877">
    <cfRule type="cellIs" dxfId="534" priority="355" operator="greaterThan">
      <formula>0</formula>
    </cfRule>
  </conditionalFormatting>
  <conditionalFormatting sqref="J878:J880">
    <cfRule type="cellIs" dxfId="533" priority="354" operator="greaterThan">
      <formula>0</formula>
    </cfRule>
  </conditionalFormatting>
  <conditionalFormatting sqref="O866:AM868">
    <cfRule type="cellIs" dxfId="532" priority="353" operator="equal">
      <formula>0</formula>
    </cfRule>
  </conditionalFormatting>
  <conditionalFormatting sqref="O868:AM868">
    <cfRule type="cellIs" dxfId="531" priority="352" operator="greaterThan">
      <formula>0</formula>
    </cfRule>
  </conditionalFormatting>
  <conditionalFormatting sqref="C874:C880">
    <cfRule type="cellIs" dxfId="530" priority="351" operator="equal">
      <formula>"計画コード有"</formula>
    </cfRule>
  </conditionalFormatting>
  <conditionalFormatting sqref="H857:H862">
    <cfRule type="cellIs" dxfId="529" priority="350" operator="equal">
      <formula>"✕不可"</formula>
    </cfRule>
  </conditionalFormatting>
  <conditionalFormatting sqref="J857:J859">
    <cfRule type="cellIs" dxfId="528" priority="349" operator="notEqual">
      <formula>0</formula>
    </cfRule>
  </conditionalFormatting>
  <conditionalFormatting sqref="O863:AM865 O854:AM856">
    <cfRule type="cellIs" dxfId="527" priority="348" operator="equal">
      <formula>0</formula>
    </cfRule>
  </conditionalFormatting>
  <conditionalFormatting sqref="O863:AM865 J854:J856 O854:AM856">
    <cfRule type="cellIs" dxfId="526" priority="347" operator="greaterThan">
      <formula>0</formula>
    </cfRule>
  </conditionalFormatting>
  <conditionalFormatting sqref="O863:AM865">
    <cfRule type="cellIs" dxfId="525" priority="346" operator="lessThan">
      <formula>0</formula>
    </cfRule>
  </conditionalFormatting>
  <conditionalFormatting sqref="J860:J862">
    <cfRule type="cellIs" dxfId="524" priority="345" operator="greaterThan">
      <formula>0</formula>
    </cfRule>
  </conditionalFormatting>
  <conditionalFormatting sqref="J863:J865">
    <cfRule type="cellIs" dxfId="523" priority="344" operator="greaterThan">
      <formula>0</formula>
    </cfRule>
  </conditionalFormatting>
  <conditionalFormatting sqref="O851:AM853">
    <cfRule type="cellIs" dxfId="522" priority="343" operator="equal">
      <formula>0</formula>
    </cfRule>
  </conditionalFormatting>
  <conditionalFormatting sqref="O853:AM853">
    <cfRule type="cellIs" dxfId="521" priority="342" operator="greaterThan">
      <formula>0</formula>
    </cfRule>
  </conditionalFormatting>
  <conditionalFormatting sqref="C859:C865">
    <cfRule type="cellIs" dxfId="520" priority="341" operator="equal">
      <formula>"計画コード有"</formula>
    </cfRule>
  </conditionalFormatting>
  <conditionalFormatting sqref="H842:H847">
    <cfRule type="cellIs" dxfId="519" priority="340" operator="equal">
      <formula>"✕不可"</formula>
    </cfRule>
  </conditionalFormatting>
  <conditionalFormatting sqref="J842:J844">
    <cfRule type="cellIs" dxfId="518" priority="339" operator="notEqual">
      <formula>0</formula>
    </cfRule>
  </conditionalFormatting>
  <conditionalFormatting sqref="O848:AM850 O839:AM841">
    <cfRule type="cellIs" dxfId="517" priority="338" operator="equal">
      <formula>0</formula>
    </cfRule>
  </conditionalFormatting>
  <conditionalFormatting sqref="O848:AM850 J839:J841 O839:AM841">
    <cfRule type="cellIs" dxfId="516" priority="337" operator="greaterThan">
      <formula>0</formula>
    </cfRule>
  </conditionalFormatting>
  <conditionalFormatting sqref="O848:AM850">
    <cfRule type="cellIs" dxfId="515" priority="336" operator="lessThan">
      <formula>0</formula>
    </cfRule>
  </conditionalFormatting>
  <conditionalFormatting sqref="J845:J847">
    <cfRule type="cellIs" dxfId="514" priority="335" operator="greaterThan">
      <formula>0</formula>
    </cfRule>
  </conditionalFormatting>
  <conditionalFormatting sqref="J848:J850">
    <cfRule type="cellIs" dxfId="513" priority="334" operator="greaterThan">
      <formula>0</formula>
    </cfRule>
  </conditionalFormatting>
  <conditionalFormatting sqref="O836:AM838">
    <cfRule type="cellIs" dxfId="512" priority="333" operator="equal">
      <formula>0</formula>
    </cfRule>
  </conditionalFormatting>
  <conditionalFormatting sqref="O838:AM838">
    <cfRule type="cellIs" dxfId="511" priority="332" operator="greaterThan">
      <formula>0</formula>
    </cfRule>
  </conditionalFormatting>
  <conditionalFormatting sqref="C844:C850">
    <cfRule type="cellIs" dxfId="510" priority="331" operator="equal">
      <formula>"計画コード有"</formula>
    </cfRule>
  </conditionalFormatting>
  <conditionalFormatting sqref="H827:H832">
    <cfRule type="cellIs" dxfId="509" priority="330" operator="equal">
      <formula>"✕不可"</formula>
    </cfRule>
  </conditionalFormatting>
  <conditionalFormatting sqref="J827:J829">
    <cfRule type="cellIs" dxfId="508" priority="329" operator="notEqual">
      <formula>0</formula>
    </cfRule>
  </conditionalFormatting>
  <conditionalFormatting sqref="O833:AM835 O824:AM826">
    <cfRule type="cellIs" dxfId="507" priority="328" operator="equal">
      <formula>0</formula>
    </cfRule>
  </conditionalFormatting>
  <conditionalFormatting sqref="O833:AM835 J824:J826 O824:AM826">
    <cfRule type="cellIs" dxfId="506" priority="327" operator="greaterThan">
      <formula>0</formula>
    </cfRule>
  </conditionalFormatting>
  <conditionalFormatting sqref="O833:AM835">
    <cfRule type="cellIs" dxfId="505" priority="326" operator="lessThan">
      <formula>0</formula>
    </cfRule>
  </conditionalFormatting>
  <conditionalFormatting sqref="J830:J832">
    <cfRule type="cellIs" dxfId="504" priority="325" operator="greaterThan">
      <formula>0</formula>
    </cfRule>
  </conditionalFormatting>
  <conditionalFormatting sqref="J833:J835">
    <cfRule type="cellIs" dxfId="503" priority="324" operator="greaterThan">
      <formula>0</formula>
    </cfRule>
  </conditionalFormatting>
  <conditionalFormatting sqref="O821:AM823">
    <cfRule type="cellIs" dxfId="502" priority="323" operator="equal">
      <formula>0</formula>
    </cfRule>
  </conditionalFormatting>
  <conditionalFormatting sqref="O823:AM823">
    <cfRule type="cellIs" dxfId="501" priority="322" operator="greaterThan">
      <formula>0</formula>
    </cfRule>
  </conditionalFormatting>
  <conditionalFormatting sqref="C829:C835">
    <cfRule type="cellIs" dxfId="500" priority="321" operator="equal">
      <formula>"計画コード有"</formula>
    </cfRule>
  </conditionalFormatting>
  <conditionalFormatting sqref="H812:H817">
    <cfRule type="cellIs" dxfId="499" priority="320" operator="equal">
      <formula>"✕不可"</formula>
    </cfRule>
  </conditionalFormatting>
  <conditionalFormatting sqref="J812:J814">
    <cfRule type="cellIs" dxfId="498" priority="319" operator="notEqual">
      <formula>0</formula>
    </cfRule>
  </conditionalFormatting>
  <conditionalFormatting sqref="O818:AM820 O809:AM811">
    <cfRule type="cellIs" dxfId="497" priority="318" operator="equal">
      <formula>0</formula>
    </cfRule>
  </conditionalFormatting>
  <conditionalFormatting sqref="O818:AM820 J809:J811 O809:AM811">
    <cfRule type="cellIs" dxfId="496" priority="317" operator="greaterThan">
      <formula>0</formula>
    </cfRule>
  </conditionalFormatting>
  <conditionalFormatting sqref="O818:AM820">
    <cfRule type="cellIs" dxfId="495" priority="316" operator="lessThan">
      <formula>0</formula>
    </cfRule>
  </conditionalFormatting>
  <conditionalFormatting sqref="J815:J817">
    <cfRule type="cellIs" dxfId="494" priority="315" operator="greaterThan">
      <formula>0</formula>
    </cfRule>
  </conditionalFormatting>
  <conditionalFormatting sqref="J818:J820">
    <cfRule type="cellIs" dxfId="493" priority="314" operator="greaterThan">
      <formula>0</formula>
    </cfRule>
  </conditionalFormatting>
  <conditionalFormatting sqref="O806:AM808">
    <cfRule type="cellIs" dxfId="492" priority="313" operator="equal">
      <formula>0</formula>
    </cfRule>
  </conditionalFormatting>
  <conditionalFormatting sqref="O808:AM808">
    <cfRule type="cellIs" dxfId="491" priority="312" operator="greaterThan">
      <formula>0</formula>
    </cfRule>
  </conditionalFormatting>
  <conditionalFormatting sqref="C814:C820">
    <cfRule type="cellIs" dxfId="490" priority="311" operator="equal">
      <formula>"計画コード有"</formula>
    </cfRule>
  </conditionalFormatting>
  <conditionalFormatting sqref="H797:H802">
    <cfRule type="cellIs" dxfId="489" priority="310" operator="equal">
      <formula>"✕不可"</formula>
    </cfRule>
  </conditionalFormatting>
  <conditionalFormatting sqref="J797:J799">
    <cfRule type="cellIs" dxfId="488" priority="309" operator="notEqual">
      <formula>0</formula>
    </cfRule>
  </conditionalFormatting>
  <conditionalFormatting sqref="O803:AM805 O794:AM796">
    <cfRule type="cellIs" dxfId="487" priority="308" operator="equal">
      <formula>0</formula>
    </cfRule>
  </conditionalFormatting>
  <conditionalFormatting sqref="O803:AM805 J794:J796 O794:AM796">
    <cfRule type="cellIs" dxfId="486" priority="307" operator="greaterThan">
      <formula>0</formula>
    </cfRule>
  </conditionalFormatting>
  <conditionalFormatting sqref="O803:AM805">
    <cfRule type="cellIs" dxfId="485" priority="306" operator="lessThan">
      <formula>0</formula>
    </cfRule>
  </conditionalFormatting>
  <conditionalFormatting sqref="J800:J802">
    <cfRule type="cellIs" dxfId="484" priority="305" operator="greaterThan">
      <formula>0</formula>
    </cfRule>
  </conditionalFormatting>
  <conditionalFormatting sqref="J803:J805">
    <cfRule type="cellIs" dxfId="483" priority="304" operator="greaterThan">
      <formula>0</formula>
    </cfRule>
  </conditionalFormatting>
  <conditionalFormatting sqref="O791:AM793">
    <cfRule type="cellIs" dxfId="482" priority="303" operator="equal">
      <formula>0</formula>
    </cfRule>
  </conditionalFormatting>
  <conditionalFormatting sqref="O793:AM793">
    <cfRule type="cellIs" dxfId="481" priority="302" operator="greaterThan">
      <formula>0</formula>
    </cfRule>
  </conditionalFormatting>
  <conditionalFormatting sqref="C799:C805">
    <cfRule type="cellIs" dxfId="480" priority="301" operator="equal">
      <formula>"計画コード有"</formula>
    </cfRule>
  </conditionalFormatting>
  <conditionalFormatting sqref="H782:H787">
    <cfRule type="cellIs" dxfId="479" priority="300" operator="equal">
      <formula>"✕不可"</formula>
    </cfRule>
  </conditionalFormatting>
  <conditionalFormatting sqref="J782:J784">
    <cfRule type="cellIs" dxfId="478" priority="299" operator="notEqual">
      <formula>0</formula>
    </cfRule>
  </conditionalFormatting>
  <conditionalFormatting sqref="O788:AM790 O779:AM781">
    <cfRule type="cellIs" dxfId="477" priority="298" operator="equal">
      <formula>0</formula>
    </cfRule>
  </conditionalFormatting>
  <conditionalFormatting sqref="O788:AM790 J779:J781 O779:AM781">
    <cfRule type="cellIs" dxfId="476" priority="297" operator="greaterThan">
      <formula>0</formula>
    </cfRule>
  </conditionalFormatting>
  <conditionalFormatting sqref="O788:AM790">
    <cfRule type="cellIs" dxfId="475" priority="296" operator="lessThan">
      <formula>0</formula>
    </cfRule>
  </conditionalFormatting>
  <conditionalFormatting sqref="J785:J787">
    <cfRule type="cellIs" dxfId="474" priority="295" operator="greaterThan">
      <formula>0</formula>
    </cfRule>
  </conditionalFormatting>
  <conditionalFormatting sqref="J788:J790">
    <cfRule type="cellIs" dxfId="473" priority="294" operator="greaterThan">
      <formula>0</formula>
    </cfRule>
  </conditionalFormatting>
  <conditionalFormatting sqref="O776:AM778">
    <cfRule type="cellIs" dxfId="472" priority="293" operator="equal">
      <formula>0</formula>
    </cfRule>
  </conditionalFormatting>
  <conditionalFormatting sqref="O778:AM778">
    <cfRule type="cellIs" dxfId="471" priority="292" operator="greaterThan">
      <formula>0</formula>
    </cfRule>
  </conditionalFormatting>
  <conditionalFormatting sqref="C784:C790">
    <cfRule type="cellIs" dxfId="470" priority="291" operator="equal">
      <formula>"計画コード有"</formula>
    </cfRule>
  </conditionalFormatting>
  <conditionalFormatting sqref="H767:H772">
    <cfRule type="cellIs" dxfId="469" priority="290" operator="equal">
      <formula>"✕不可"</formula>
    </cfRule>
  </conditionalFormatting>
  <conditionalFormatting sqref="J767:J769">
    <cfRule type="cellIs" dxfId="468" priority="289" operator="notEqual">
      <formula>0</formula>
    </cfRule>
  </conditionalFormatting>
  <conditionalFormatting sqref="O773:AM775 O764:AM766">
    <cfRule type="cellIs" dxfId="467" priority="288" operator="equal">
      <formula>0</formula>
    </cfRule>
  </conditionalFormatting>
  <conditionalFormatting sqref="O773:AM775 J764:J766 O764:AM766">
    <cfRule type="cellIs" dxfId="466" priority="287" operator="greaterThan">
      <formula>0</formula>
    </cfRule>
  </conditionalFormatting>
  <conditionalFormatting sqref="O773:AM775">
    <cfRule type="cellIs" dxfId="465" priority="286" operator="lessThan">
      <formula>0</formula>
    </cfRule>
  </conditionalFormatting>
  <conditionalFormatting sqref="J770:J772">
    <cfRule type="cellIs" dxfId="464" priority="285" operator="greaterThan">
      <formula>0</formula>
    </cfRule>
  </conditionalFormatting>
  <conditionalFormatting sqref="J773:J775">
    <cfRule type="cellIs" dxfId="463" priority="284" operator="greaterThan">
      <formula>0</formula>
    </cfRule>
  </conditionalFormatting>
  <conditionalFormatting sqref="O761:AM763">
    <cfRule type="cellIs" dxfId="462" priority="283" operator="equal">
      <formula>0</formula>
    </cfRule>
  </conditionalFormatting>
  <conditionalFormatting sqref="O763:AM763">
    <cfRule type="cellIs" dxfId="461" priority="282" operator="greaterThan">
      <formula>0</formula>
    </cfRule>
  </conditionalFormatting>
  <conditionalFormatting sqref="C769:C775">
    <cfRule type="cellIs" dxfId="460" priority="281" operator="equal">
      <formula>"計画コード有"</formula>
    </cfRule>
  </conditionalFormatting>
  <conditionalFormatting sqref="H752:H757">
    <cfRule type="cellIs" dxfId="459" priority="280" operator="equal">
      <formula>"✕不可"</formula>
    </cfRule>
  </conditionalFormatting>
  <conditionalFormatting sqref="J752:J754">
    <cfRule type="cellIs" dxfId="458" priority="279" operator="notEqual">
      <formula>0</formula>
    </cfRule>
  </conditionalFormatting>
  <conditionalFormatting sqref="O758:AM760 O749:AM751">
    <cfRule type="cellIs" dxfId="457" priority="278" operator="equal">
      <formula>0</formula>
    </cfRule>
  </conditionalFormatting>
  <conditionalFormatting sqref="O758:AM760 J749:J751 O749:AM751">
    <cfRule type="cellIs" dxfId="456" priority="277" operator="greaterThan">
      <formula>0</formula>
    </cfRule>
  </conditionalFormatting>
  <conditionalFormatting sqref="O758:AM760">
    <cfRule type="cellIs" dxfId="455" priority="276" operator="lessThan">
      <formula>0</formula>
    </cfRule>
  </conditionalFormatting>
  <conditionalFormatting sqref="J755:J757">
    <cfRule type="cellIs" dxfId="454" priority="275" operator="greaterThan">
      <formula>0</formula>
    </cfRule>
  </conditionalFormatting>
  <conditionalFormatting sqref="J758:J760">
    <cfRule type="cellIs" dxfId="453" priority="274" operator="greaterThan">
      <formula>0</formula>
    </cfRule>
  </conditionalFormatting>
  <conditionalFormatting sqref="O746:AM748">
    <cfRule type="cellIs" dxfId="452" priority="273" operator="equal">
      <formula>0</formula>
    </cfRule>
  </conditionalFormatting>
  <conditionalFormatting sqref="O748:AM748">
    <cfRule type="cellIs" dxfId="451" priority="272" operator="greaterThan">
      <formula>0</formula>
    </cfRule>
  </conditionalFormatting>
  <conditionalFormatting sqref="C754:C760">
    <cfRule type="cellIs" dxfId="450" priority="271" operator="equal">
      <formula>"計画コード有"</formula>
    </cfRule>
  </conditionalFormatting>
  <conditionalFormatting sqref="J482:J484">
    <cfRule type="cellIs" dxfId="449" priority="270" operator="notEqual">
      <formula>0</formula>
    </cfRule>
  </conditionalFormatting>
  <conditionalFormatting sqref="O488:AM490 O479:AM481">
    <cfRule type="cellIs" dxfId="448" priority="269" operator="equal">
      <formula>0</formula>
    </cfRule>
  </conditionalFormatting>
  <conditionalFormatting sqref="O488:AM490 J479:J481 O479:AM481">
    <cfRule type="cellIs" dxfId="447" priority="268" operator="greaterThan">
      <formula>0</formula>
    </cfRule>
  </conditionalFormatting>
  <conditionalFormatting sqref="O488:AM490">
    <cfRule type="cellIs" dxfId="446" priority="267" operator="lessThan">
      <formula>0</formula>
    </cfRule>
  </conditionalFormatting>
  <conditionalFormatting sqref="H482:H487">
    <cfRule type="cellIs" dxfId="445" priority="266" operator="equal">
      <formula>"✕不可"</formula>
    </cfRule>
  </conditionalFormatting>
  <conditionalFormatting sqref="J485:J487">
    <cfRule type="cellIs" dxfId="444" priority="265" operator="greaterThan">
      <formula>0</formula>
    </cfRule>
  </conditionalFormatting>
  <conditionalFormatting sqref="J488:J490">
    <cfRule type="cellIs" dxfId="443" priority="264" operator="greaterThan">
      <formula>0</formula>
    </cfRule>
  </conditionalFormatting>
  <conditionalFormatting sqref="O476:AM478">
    <cfRule type="cellIs" dxfId="442" priority="263" operator="equal">
      <formula>0</formula>
    </cfRule>
  </conditionalFormatting>
  <conditionalFormatting sqref="O478:AM478">
    <cfRule type="cellIs" dxfId="441" priority="262" operator="greaterThan">
      <formula>0</formula>
    </cfRule>
  </conditionalFormatting>
  <conditionalFormatting sqref="C484:C490">
    <cfRule type="cellIs" dxfId="440" priority="261" operator="equal">
      <formula>"計画コード有"</formula>
    </cfRule>
  </conditionalFormatting>
  <conditionalFormatting sqref="J467:J469">
    <cfRule type="cellIs" dxfId="439" priority="260" operator="notEqual">
      <formula>0</formula>
    </cfRule>
  </conditionalFormatting>
  <conditionalFormatting sqref="O473:AM475 O464:AM466">
    <cfRule type="cellIs" dxfId="438" priority="259" operator="equal">
      <formula>0</formula>
    </cfRule>
  </conditionalFormatting>
  <conditionalFormatting sqref="O473:AM475 J464:J466 O464:AM466">
    <cfRule type="cellIs" dxfId="437" priority="258" operator="greaterThan">
      <formula>0</formula>
    </cfRule>
  </conditionalFormatting>
  <conditionalFormatting sqref="O473:AM475">
    <cfRule type="cellIs" dxfId="436" priority="257" operator="lessThan">
      <formula>0</formula>
    </cfRule>
  </conditionalFormatting>
  <conditionalFormatting sqref="H467:H472">
    <cfRule type="cellIs" dxfId="435" priority="256" operator="equal">
      <formula>"✕不可"</formula>
    </cfRule>
  </conditionalFormatting>
  <conditionalFormatting sqref="J470:J472">
    <cfRule type="cellIs" dxfId="434" priority="255" operator="greaterThan">
      <formula>0</formula>
    </cfRule>
  </conditionalFormatting>
  <conditionalFormatting sqref="J473:J475">
    <cfRule type="cellIs" dxfId="433" priority="254" operator="greaterThan">
      <formula>0</formula>
    </cfRule>
  </conditionalFormatting>
  <conditionalFormatting sqref="O461:AM463">
    <cfRule type="cellIs" dxfId="432" priority="253" operator="equal">
      <formula>0</formula>
    </cfRule>
  </conditionalFormatting>
  <conditionalFormatting sqref="O463:AM463">
    <cfRule type="cellIs" dxfId="431" priority="252" operator="greaterThan">
      <formula>0</formula>
    </cfRule>
  </conditionalFormatting>
  <conditionalFormatting sqref="C469:C475">
    <cfRule type="cellIs" dxfId="430" priority="251" operator="equal">
      <formula>"計画コード有"</formula>
    </cfRule>
  </conditionalFormatting>
  <conditionalFormatting sqref="O341:AM355">
    <cfRule type="cellIs" dxfId="429" priority="250" operator="equal">
      <formula>0</formula>
    </cfRule>
  </conditionalFormatting>
  <conditionalFormatting sqref="J344:J355 O341:AM355">
    <cfRule type="cellIs" dxfId="428" priority="249" operator="greaterThan">
      <formula>0</formula>
    </cfRule>
  </conditionalFormatting>
  <conditionalFormatting sqref="O341:AM355">
    <cfRule type="cellIs" dxfId="427" priority="248" operator="lessThan">
      <formula>0</formula>
    </cfRule>
  </conditionalFormatting>
  <conditionalFormatting sqref="J347:J349">
    <cfRule type="cellIs" dxfId="426" priority="247" operator="notEqual">
      <formula>0</formula>
    </cfRule>
  </conditionalFormatting>
  <conditionalFormatting sqref="O344:AM346">
    <cfRule type="cellIs" dxfId="425" priority="246" operator="equal">
      <formula>0</formula>
    </cfRule>
  </conditionalFormatting>
  <conditionalFormatting sqref="J344:J346 O344:AM346">
    <cfRule type="cellIs" dxfId="424" priority="245" operator="greaterThan">
      <formula>0</formula>
    </cfRule>
  </conditionalFormatting>
  <conditionalFormatting sqref="H347:H352">
    <cfRule type="cellIs" dxfId="423" priority="244" operator="equal">
      <formula>"✕不可"</formula>
    </cfRule>
  </conditionalFormatting>
  <conditionalFormatting sqref="J350:J352">
    <cfRule type="cellIs" dxfId="422" priority="243" operator="greaterThan">
      <formula>0</formula>
    </cfRule>
  </conditionalFormatting>
  <conditionalFormatting sqref="O341:AM343">
    <cfRule type="cellIs" dxfId="421" priority="242" operator="equal">
      <formula>0</formula>
    </cfRule>
  </conditionalFormatting>
  <conditionalFormatting sqref="O343:AM343">
    <cfRule type="cellIs" dxfId="420" priority="241" operator="greaterThan">
      <formula>0</formula>
    </cfRule>
  </conditionalFormatting>
  <conditionalFormatting sqref="C349:C355">
    <cfRule type="cellIs" dxfId="419" priority="240" operator="equal">
      <formula>"計画コード有"</formula>
    </cfRule>
  </conditionalFormatting>
  <conditionalFormatting sqref="H182:H187">
    <cfRule type="cellIs" dxfId="418" priority="239" operator="equal">
      <formula>"✕不可"</formula>
    </cfRule>
  </conditionalFormatting>
  <conditionalFormatting sqref="J182:J184">
    <cfRule type="cellIs" dxfId="417" priority="238" operator="notEqual">
      <formula>0</formula>
    </cfRule>
  </conditionalFormatting>
  <conditionalFormatting sqref="O188:AM190 O179:AM181">
    <cfRule type="cellIs" dxfId="416" priority="237" operator="equal">
      <formula>0</formula>
    </cfRule>
  </conditionalFormatting>
  <conditionalFormatting sqref="O188:AM190 J179:J181 O179:AM181">
    <cfRule type="cellIs" dxfId="415" priority="236" operator="greaterThan">
      <formula>0</formula>
    </cfRule>
  </conditionalFormatting>
  <conditionalFormatting sqref="O188:AM190">
    <cfRule type="cellIs" dxfId="414" priority="235" operator="lessThan">
      <formula>0</formula>
    </cfRule>
  </conditionalFormatting>
  <conditionalFormatting sqref="J185:J187">
    <cfRule type="cellIs" dxfId="413" priority="234" operator="greaterThan">
      <formula>0</formula>
    </cfRule>
  </conditionalFormatting>
  <conditionalFormatting sqref="J188:J190">
    <cfRule type="cellIs" dxfId="412" priority="233" operator="greaterThan">
      <formula>0</formula>
    </cfRule>
  </conditionalFormatting>
  <conditionalFormatting sqref="O176:AM178">
    <cfRule type="cellIs" dxfId="411" priority="232" operator="equal">
      <formula>0</formula>
    </cfRule>
  </conditionalFormatting>
  <conditionalFormatting sqref="O178:AM178">
    <cfRule type="cellIs" dxfId="410" priority="231" operator="greaterThan">
      <formula>0</formula>
    </cfRule>
  </conditionalFormatting>
  <conditionalFormatting sqref="O176:AM190">
    <cfRule type="cellIs" dxfId="409" priority="230" operator="equal">
      <formula>0</formula>
    </cfRule>
  </conditionalFormatting>
  <conditionalFormatting sqref="O176:AM190">
    <cfRule type="cellIs" dxfId="408" priority="229" operator="greaterThan">
      <formula>0</formula>
    </cfRule>
  </conditionalFormatting>
  <conditionalFormatting sqref="O176:AM190">
    <cfRule type="cellIs" dxfId="407" priority="228" operator="lessThan">
      <formula>0</formula>
    </cfRule>
  </conditionalFormatting>
  <conditionalFormatting sqref="J179:J190">
    <cfRule type="cellIs" dxfId="406" priority="227" operator="greaterThan">
      <formula>0</formula>
    </cfRule>
  </conditionalFormatting>
  <conditionalFormatting sqref="C19:C25 C34:C40 C49:C55 C64:C70 C79:C85 C94:C100 C109:C115 C124:C130 C139:C145 C154:C160 C169:C175 C184:C190 C199:C205 C214:C220 C229:C235 C244:C250 C259:C265 C274:C280 C289:C295 C304:C310 C319:C325 C334:C340 C349:C355 C364:C370 C379:C385 C409:C415 C424:C430 C439:C445 C454:C460 C469:C475 C484:C490 C499:C505 C514:C520 C529:C535 C544:C550 C559:C565 C574:C580 C589:C595 C604:C610 C619:C625 C634:C640 C649:C655 C664:C670 C679:C685 C694:C700 C709:C715 C724:C730 C739:C745 C754:C760 C769:C775 C784:C790 C799:C805 C814:C820 C829:C835 C844:C850 C859:C865 C874:C880 C889:C895">
    <cfRule type="expression" dxfId="405" priority="155">
      <formula>AND(A19&gt;0,C19="未反映")</formula>
    </cfRule>
    <cfRule type="cellIs" dxfId="404" priority="226" operator="equal">
      <formula>"計画コード有"</formula>
    </cfRule>
  </conditionalFormatting>
  <conditionalFormatting sqref="A19:A25">
    <cfRule type="cellIs" dxfId="403" priority="225" operator="greaterThan">
      <formula>0</formula>
    </cfRule>
  </conditionalFormatting>
  <conditionalFormatting sqref="A34:A40">
    <cfRule type="cellIs" dxfId="402" priority="214" operator="greaterThan">
      <formula>0</formula>
    </cfRule>
  </conditionalFormatting>
  <conditionalFormatting sqref="A49:A55">
    <cfRule type="cellIs" dxfId="401" priority="213" operator="greaterThan">
      <formula>0</formula>
    </cfRule>
  </conditionalFormatting>
  <conditionalFormatting sqref="A64:A70">
    <cfRule type="cellIs" dxfId="400" priority="212" operator="greaterThan">
      <formula>0</formula>
    </cfRule>
  </conditionalFormatting>
  <conditionalFormatting sqref="A79:A85">
    <cfRule type="cellIs" dxfId="399" priority="211" operator="greaterThan">
      <formula>0</formula>
    </cfRule>
  </conditionalFormatting>
  <conditionalFormatting sqref="A94:A100">
    <cfRule type="cellIs" dxfId="398" priority="210" operator="greaterThan">
      <formula>0</formula>
    </cfRule>
  </conditionalFormatting>
  <conditionalFormatting sqref="A109:A115">
    <cfRule type="cellIs" dxfId="397" priority="209" operator="greaterThan">
      <formula>0</formula>
    </cfRule>
  </conditionalFormatting>
  <conditionalFormatting sqref="A124:A130">
    <cfRule type="cellIs" dxfId="396" priority="208" operator="greaterThan">
      <formula>0</formula>
    </cfRule>
  </conditionalFormatting>
  <conditionalFormatting sqref="A139:A145">
    <cfRule type="cellIs" dxfId="395" priority="207" operator="greaterThan">
      <formula>0</formula>
    </cfRule>
  </conditionalFormatting>
  <conditionalFormatting sqref="A154:A160">
    <cfRule type="cellIs" dxfId="394" priority="206" operator="greaterThan">
      <formula>0</formula>
    </cfRule>
  </conditionalFormatting>
  <conditionalFormatting sqref="A169:A175">
    <cfRule type="cellIs" dxfId="393" priority="205" operator="greaterThan">
      <formula>0</formula>
    </cfRule>
  </conditionalFormatting>
  <conditionalFormatting sqref="A184:A190">
    <cfRule type="cellIs" dxfId="392" priority="204" operator="greaterThan">
      <formula>0</formula>
    </cfRule>
  </conditionalFormatting>
  <conditionalFormatting sqref="A199:A205">
    <cfRule type="cellIs" dxfId="391" priority="203" operator="greaterThan">
      <formula>0</formula>
    </cfRule>
  </conditionalFormatting>
  <conditionalFormatting sqref="A214:A220">
    <cfRule type="cellIs" dxfId="390" priority="202" operator="greaterThan">
      <formula>0</formula>
    </cfRule>
  </conditionalFormatting>
  <conditionalFormatting sqref="A229:A235">
    <cfRule type="cellIs" dxfId="389" priority="201" operator="greaterThan">
      <formula>0</formula>
    </cfRule>
  </conditionalFormatting>
  <conditionalFormatting sqref="A244:A250">
    <cfRule type="cellIs" dxfId="388" priority="200" operator="greaterThan">
      <formula>0</formula>
    </cfRule>
  </conditionalFormatting>
  <conditionalFormatting sqref="A259:A265">
    <cfRule type="cellIs" dxfId="387" priority="199" operator="greaterThan">
      <formula>0</formula>
    </cfRule>
  </conditionalFormatting>
  <conditionalFormatting sqref="A274:A280">
    <cfRule type="cellIs" dxfId="386" priority="198" operator="greaterThan">
      <formula>0</formula>
    </cfRule>
  </conditionalFormatting>
  <conditionalFormatting sqref="A289:A295">
    <cfRule type="cellIs" dxfId="385" priority="197" operator="greaterThan">
      <formula>0</formula>
    </cfRule>
  </conditionalFormatting>
  <conditionalFormatting sqref="A304:A310">
    <cfRule type="cellIs" dxfId="384" priority="196" operator="greaterThan">
      <formula>0</formula>
    </cfRule>
  </conditionalFormatting>
  <conditionalFormatting sqref="A319:A325">
    <cfRule type="cellIs" dxfId="383" priority="195" operator="greaterThan">
      <formula>0</formula>
    </cfRule>
  </conditionalFormatting>
  <conditionalFormatting sqref="A334:A340">
    <cfRule type="cellIs" dxfId="382" priority="194" operator="greaterThan">
      <formula>0</formula>
    </cfRule>
  </conditionalFormatting>
  <conditionalFormatting sqref="A349:A355">
    <cfRule type="cellIs" dxfId="381" priority="193" operator="greaterThan">
      <formula>0</formula>
    </cfRule>
  </conditionalFormatting>
  <conditionalFormatting sqref="A364:A370">
    <cfRule type="cellIs" dxfId="380" priority="192" operator="greaterThan">
      <formula>0</formula>
    </cfRule>
  </conditionalFormatting>
  <conditionalFormatting sqref="A379:A385">
    <cfRule type="cellIs" dxfId="379" priority="191" operator="greaterThan">
      <formula>0</formula>
    </cfRule>
  </conditionalFormatting>
  <conditionalFormatting sqref="A409:A415">
    <cfRule type="cellIs" dxfId="378" priority="190" operator="greaterThan">
      <formula>0</formula>
    </cfRule>
  </conditionalFormatting>
  <conditionalFormatting sqref="A424:A430">
    <cfRule type="cellIs" dxfId="377" priority="189" operator="greaterThan">
      <formula>0</formula>
    </cfRule>
  </conditionalFormatting>
  <conditionalFormatting sqref="A439:A445">
    <cfRule type="cellIs" dxfId="376" priority="188" operator="greaterThan">
      <formula>0</formula>
    </cfRule>
  </conditionalFormatting>
  <conditionalFormatting sqref="A454:A460">
    <cfRule type="cellIs" dxfId="375" priority="187" operator="greaterThan">
      <formula>0</formula>
    </cfRule>
  </conditionalFormatting>
  <conditionalFormatting sqref="A469:A475">
    <cfRule type="cellIs" dxfId="374" priority="186" operator="greaterThan">
      <formula>0</formula>
    </cfRule>
  </conditionalFormatting>
  <conditionalFormatting sqref="A484:A490">
    <cfRule type="cellIs" dxfId="373" priority="185" operator="greaterThan">
      <formula>0</formula>
    </cfRule>
  </conditionalFormatting>
  <conditionalFormatting sqref="A499:A505">
    <cfRule type="cellIs" dxfId="372" priority="184" operator="greaterThan">
      <formula>0</formula>
    </cfRule>
  </conditionalFormatting>
  <conditionalFormatting sqref="A514:A520">
    <cfRule type="cellIs" dxfId="371" priority="183" operator="greaterThan">
      <formula>0</formula>
    </cfRule>
  </conditionalFormatting>
  <conditionalFormatting sqref="A529:A535">
    <cfRule type="cellIs" dxfId="370" priority="182" operator="greaterThan">
      <formula>0</formula>
    </cfRule>
  </conditionalFormatting>
  <conditionalFormatting sqref="A544:A550">
    <cfRule type="cellIs" dxfId="369" priority="181" operator="greaterThan">
      <formula>0</formula>
    </cfRule>
  </conditionalFormatting>
  <conditionalFormatting sqref="A559:A565">
    <cfRule type="cellIs" dxfId="368" priority="180" operator="greaterThan">
      <formula>0</formula>
    </cfRule>
  </conditionalFormatting>
  <conditionalFormatting sqref="A574:A580">
    <cfRule type="cellIs" dxfId="367" priority="179" operator="greaterThan">
      <formula>0</formula>
    </cfRule>
  </conditionalFormatting>
  <conditionalFormatting sqref="A589:A595">
    <cfRule type="cellIs" dxfId="366" priority="178" operator="greaterThan">
      <formula>0</formula>
    </cfRule>
  </conditionalFormatting>
  <conditionalFormatting sqref="A604:A610">
    <cfRule type="cellIs" dxfId="365" priority="177" operator="greaterThan">
      <formula>0</formula>
    </cfRule>
  </conditionalFormatting>
  <conditionalFormatting sqref="A619:A625">
    <cfRule type="cellIs" dxfId="364" priority="176" operator="greaterThan">
      <formula>0</formula>
    </cfRule>
  </conditionalFormatting>
  <conditionalFormatting sqref="A634:A640">
    <cfRule type="cellIs" dxfId="363" priority="175" operator="greaterThan">
      <formula>0</formula>
    </cfRule>
  </conditionalFormatting>
  <conditionalFormatting sqref="A649:A655">
    <cfRule type="cellIs" dxfId="362" priority="174" operator="greaterThan">
      <formula>0</formula>
    </cfRule>
  </conditionalFormatting>
  <conditionalFormatting sqref="A664:A670">
    <cfRule type="cellIs" dxfId="361" priority="173" operator="greaterThan">
      <formula>0</formula>
    </cfRule>
  </conditionalFormatting>
  <conditionalFormatting sqref="A679:A685">
    <cfRule type="cellIs" dxfId="360" priority="172" operator="greaterThan">
      <formula>0</formula>
    </cfRule>
  </conditionalFormatting>
  <conditionalFormatting sqref="A694:A700">
    <cfRule type="cellIs" dxfId="359" priority="171" operator="greaterThan">
      <formula>0</formula>
    </cfRule>
  </conditionalFormatting>
  <conditionalFormatting sqref="A709:A715">
    <cfRule type="cellIs" dxfId="358" priority="170" operator="greaterThan">
      <formula>0</formula>
    </cfRule>
  </conditionalFormatting>
  <conditionalFormatting sqref="A724:A730">
    <cfRule type="cellIs" dxfId="357" priority="169" operator="greaterThan">
      <formula>0</formula>
    </cfRule>
  </conditionalFormatting>
  <conditionalFormatting sqref="A739:A745">
    <cfRule type="cellIs" dxfId="356" priority="168" operator="greaterThan">
      <formula>0</formula>
    </cfRule>
  </conditionalFormatting>
  <conditionalFormatting sqref="A754:A760">
    <cfRule type="cellIs" dxfId="355" priority="167" operator="greaterThan">
      <formula>0</formula>
    </cfRule>
  </conditionalFormatting>
  <conditionalFormatting sqref="A769:A775">
    <cfRule type="cellIs" dxfId="354" priority="166" operator="greaterThan">
      <formula>0</formula>
    </cfRule>
  </conditionalFormatting>
  <conditionalFormatting sqref="A784:A790">
    <cfRule type="cellIs" dxfId="353" priority="165" operator="greaterThan">
      <formula>0</formula>
    </cfRule>
  </conditionalFormatting>
  <conditionalFormatting sqref="A799:A805">
    <cfRule type="cellIs" dxfId="352" priority="164" operator="greaterThan">
      <formula>0</formula>
    </cfRule>
  </conditionalFormatting>
  <conditionalFormatting sqref="A814:A820">
    <cfRule type="cellIs" dxfId="351" priority="163" operator="greaterThan">
      <formula>0</formula>
    </cfRule>
  </conditionalFormatting>
  <conditionalFormatting sqref="A829:A835">
    <cfRule type="cellIs" dxfId="350" priority="162" operator="greaterThan">
      <formula>0</formula>
    </cfRule>
  </conditionalFormatting>
  <conditionalFormatting sqref="A844:A850">
    <cfRule type="cellIs" dxfId="349" priority="161" operator="greaterThan">
      <formula>0</formula>
    </cfRule>
  </conditionalFormatting>
  <conditionalFormatting sqref="A859:A865">
    <cfRule type="cellIs" dxfId="348" priority="160" operator="greaterThan">
      <formula>0</formula>
    </cfRule>
  </conditionalFormatting>
  <conditionalFormatting sqref="A874:A880">
    <cfRule type="cellIs" dxfId="347" priority="159" operator="greaterThan">
      <formula>0</formula>
    </cfRule>
  </conditionalFormatting>
  <conditionalFormatting sqref="A889:A895">
    <cfRule type="cellIs" dxfId="346" priority="158" operator="greaterThan">
      <formula>0</formula>
    </cfRule>
  </conditionalFormatting>
  <conditionalFormatting sqref="C214:C220">
    <cfRule type="expression" dxfId="345" priority="153">
      <formula>AND(A214&gt;0,C214="未反映")</formula>
    </cfRule>
    <cfRule type="cellIs" dxfId="344" priority="154" operator="equal">
      <formula>"計画コード有"</formula>
    </cfRule>
  </conditionalFormatting>
  <conditionalFormatting sqref="K38:N40 K53:N55 K68:N70 K83:N85 K98:N100 K113:N115 K128:N130 K143:N145 K158:N160 K173:N175 K188:N190 K203:N205 K218:N220 K233:N235 K248:N250 K263:N265 K278:N280 K293:N295 K308:N310 K323:N325 K338:N340 K353:N355 K368:N370 K383:N385 K413:N415 K428:N430 K443:N445 K458:N460 K473:N475 K488:N490 K503:N505 K518:N520 K533:N535 K548:N550 K563:N565 K578:N580 K593:N595 K608:N610 K623:N625 K638:N640 K653:N655 K668:N670 K683:N685 K698:N700 K713:N715 K728:N730 K743:N745 K758:N760 K773:N775 K788:N790 K803:N805 K818:N820 K833:N835 K848:N850 K863:N865 K878:N880 K893:N895 K29:N31 K44:N46 K59:N61 K74:N76 K89:N91 K104:N106 K119:N121 K134:N136 K149:N151 K164:N166 K179:N181 K194:N196 K209:N211 K224:N226 K239:N241 K254:N256 K269:N271 K284:N286 K299:N301 K314:N316 K329:N331 K344:N346 K359:N361 K374:N376 K404:N406 K419:N421 K434:N436 K449:N451 K464:N466 K479:N481 K494:N496 K509:N511 K524:N526 K539:N541 K554:N556 K569:N571 K584:N586 K599:N601 K614:N616 K629:N631 K644:N646 K659:N661 K674:N676 K689:N691 K704:N706 K719:N721 K734:N736 K749:N751 K764:N766 K779:N781 K794:N796 K809:N811 K824:N826 K839:N841 K854:N856 K869:N871 K884:N886">
    <cfRule type="cellIs" dxfId="343" priority="152" operator="equal">
      <formula>0</formula>
    </cfRule>
  </conditionalFormatting>
  <conditionalFormatting sqref="K38:N40 K53:N55 K68:N70 K83:N85 K98:N100 K113:N115 K128:N130 K143:N145 K158:N160 K173:N175 K188:N190 K203:N205 K218:N220 K233:N235 K248:N250 K263:N265 K278:N280 K293:N295 K308:N310 K323:N325 K338:N340 K353:N355 K368:N370 K383:N385 K413:N415 K428:N430 K443:N445 K458:N460 K473:N475 K488:N490 K503:N505 K518:N520 K533:N535 K548:N550 K563:N565 K578:N580 K593:N595 K608:N610 K623:N625 K638:N640 K653:N655 K668:N670 K683:N685 K698:N700 K713:N715 K728:N730 K743:N745 K758:N760 K773:N775 K788:N790 K803:N805 K818:N820 K833:N835 K848:N850 K863:N865 K878:N880 K893:N895 K29:N31 K44:N46 K59:N61 K74:N76 K89:N91 K104:N106 K119:N121 K134:N136 K149:N151 K164:N166 K179:N181 K194:N196 K209:N211 K224:N226 K239:N241 K254:N256 K269:N271 K284:N286 K299:N301 K314:N316 K329:N331 K344:N346 K359:N361 K374:N376 K404:N406 K419:N421 K434:N436 K449:N451 K464:N466 K479:N481 K494:N496 K509:N511 K524:N526 K539:N541 K554:N556 K569:N571 K584:N586 K599:N601 K614:N616 K629:N631 K644:N646 K659:N661 K674:N676 K689:N691 K704:N706 K719:N721 K734:N736 K749:N751 K764:N766 K779:N781 K794:N796 K809:N811 K824:N826 K839:N841 K854:N856 K869:N871 K884:N886">
    <cfRule type="cellIs" dxfId="342" priority="151" operator="greaterThan">
      <formula>0</formula>
    </cfRule>
  </conditionalFormatting>
  <conditionalFormatting sqref="K38:N40 K53:N55 K68:N70 K83:N85 K98:N100 K113:N115 K128:N130 K143:N145 K158:N160 K173:N175 K188:N190 K203:N205 K218:N220 K233:N235 K248:N250 K263:N265 K278:N280 K293:N295 K308:N310 K323:N325 K338:N340 K353:N355 K368:N370 K383:N385 K413:N415 K428:N430 K443:N445 K458:N460 K473:N475 K488:N490 K503:N505 K518:N520 K533:N535 K548:N550 K563:N565 K578:N580 K593:N595 K608:N610 K623:N625 K638:N640 K653:N655 K668:N670 K683:N685 K698:N700 K713:N715 K728:N730 K743:N745 K758:N760 K773:N775 K788:N790 K803:N805 K818:N820 K833:N835 K848:N850 K863:N865 K878:N880 K893:N895">
    <cfRule type="cellIs" dxfId="341" priority="150" operator="lessThan">
      <formula>0</formula>
    </cfRule>
  </conditionalFormatting>
  <conditionalFormatting sqref="K28:N28 K43:N43 K58:N58 K73:N73 K88:N88 K103:N103 K118:N118 K133:N133 K148:N148 K163:N163 K178:N178 K193:N193 K208:N208 K223:N223 K238:N238 K253:N253 K268:N268 K283:N283 K298:N298 K313:N313 K328:N328 K343:N343 K358:N358 K373:N373 K403:N403 K418:N418 K433:N433 K448:N448 K463:N463 K478:N478 K493:N493 K508:N508 K523:N523 K538:N538 K553:N553 K568:N568 K583:N583 K598:N598 K613:N613 K628:N628 K643:N643 K658:N658 K673:N673 K688:N688 K703:N703 K718:N718 K733:N733 K748:N748 K763:N763 K778:N778 K793:N793 K808:N808 K823:N823 K838:N838 K853:N853 K868:N868 K883:N883">
    <cfRule type="cellIs" dxfId="340" priority="149" operator="equal">
      <formula>0</formula>
    </cfRule>
  </conditionalFormatting>
  <conditionalFormatting sqref="K28:N28 K43:N43 K58:N58 K73:N73 K88:N88 K103:N103 K118:N118 K133:N133 K148:N148 K163:N163 K178:N178 K193:N193 K208:N208 K223:N223 K238:N238 K253:N253 K268:N268 K283:N283 K298:N298 K313:N313 K328:N328 K343:N343 K358:N358 K373:N373 K403:N403 K418:N418 K433:N433 K448:N448 K463:N463 K478:N478 K493:N493 K508:N508 K523:N523 K538:N538 K553:N553 K568:N568 K583:N583 K598:N598 K613:N613 K628:N628 K643:N643 K658:N658 K673:N673 K688:N688 K703:N703 K718:N718 K733:N733 K748:N748 K763:N763 K778:N778 K793:N793 K808:N808 K823:N823 K838:N838 K853:N853 K868:N868 K883:N883">
    <cfRule type="cellIs" dxfId="339" priority="148" operator="greaterThan">
      <formula>0</formula>
    </cfRule>
  </conditionalFormatting>
  <conditionalFormatting sqref="CB11:CE12">
    <cfRule type="cellIs" dxfId="338" priority="147" operator="equal">
      <formula>0</formula>
    </cfRule>
  </conditionalFormatting>
  <conditionalFormatting sqref="CG11:CJ12">
    <cfRule type="cellIs" dxfId="337" priority="145" operator="equal">
      <formula>0</formula>
    </cfRule>
  </conditionalFormatting>
  <conditionalFormatting sqref="CB26:CE27 CB41:CE42 CB56:CE57 CB71:CE72 CB86:CE87 CB101:CE102 CB116:CE117 CB131:CE132 CB146:CE147 CB161:CE162 CB176:CE177 CB191:CE192 CB206:CE207 CB221:CE222 CB236:CE237 CB251:CE252 CB266:CE267 CB281:CE282 CB296:CE297 CB311:CE312 CB326:CE327 CB341:CE342 CB356:CE357 CB371:CE372 CB401:CE402 CB416:CE417 CB431:CE432 CB446:CE447 CB461:CE462 CB476:CE477 CB491:CE492 CB506:CE507 CB521:CE522 CB536:CE537 CB551:CE552 CB566:CE567 CB581:CE582 CB596:CE597 CB611:CE612 CB626:CE627 CB641:CE642 CB656:CE657 CB671:CE672 CB686:CE687 CB701:CE702 CB716:CE717 CB731:CE732 CB746:CE747 CB761:CE762 CB776:CE777 CB791:CE792 CB806:CE807 CB821:CE822 CB836:CE837 CB851:CE852 CB866:CE867 CB881:CE882">
    <cfRule type="cellIs" dxfId="336" priority="142" operator="equal">
      <formula>0</formula>
    </cfRule>
  </conditionalFormatting>
  <conditionalFormatting sqref="CG26:CJ27 CG41:CJ42 CG56:CJ57 CG71:CJ72 CG86:CJ87 CG101:CJ102 CG116:CJ117 CG131:CJ132 CG146:CJ147 CG161:CJ162 CG176:CJ177 CG191:CJ192 CG206:CJ207 CG221:CJ222 CG236:CJ237 CG251:CJ252 CG266:CJ267 CG281:CJ282 CG296:CJ297 CG311:CJ312 CG326:CJ327 CG341:CJ342 CG356:CJ357 CG371:CJ372 CG401:CJ402 CG416:CJ417 CG431:CJ432 CG446:CJ447 CG461:CJ462 CG476:CJ477 CG491:CJ492 CG506:CJ507 CG521:CJ522 CG536:CJ537 CG551:CJ552 CG566:CJ567 CG581:CJ582 CG596:CJ597 CG611:CJ612 CG626:CJ627 CG641:CJ642 CG656:CJ657 CG671:CJ672 CG686:CJ687 CG701:CJ702 CG716:CJ717 CG731:CJ732 CG746:CJ747 CG761:CJ762 CG776:CJ777 CG791:CJ792 CG806:CJ807 CG821:CJ822 CG836:CJ837 CG851:CJ852 CG866:CJ867 CG881:CJ882">
    <cfRule type="cellIs" dxfId="335" priority="141" operator="equal">
      <formula>0</formula>
    </cfRule>
  </conditionalFormatting>
  <conditionalFormatting sqref="K26:N27">
    <cfRule type="cellIs" dxfId="334" priority="139" operator="equal">
      <formula>0</formula>
    </cfRule>
  </conditionalFormatting>
  <conditionalFormatting sqref="K41:N42">
    <cfRule type="cellIs" dxfId="333" priority="138" operator="equal">
      <formula>0</formula>
    </cfRule>
  </conditionalFormatting>
  <conditionalFormatting sqref="K56:N57">
    <cfRule type="cellIs" dxfId="332" priority="137" operator="equal">
      <formula>0</formula>
    </cfRule>
  </conditionalFormatting>
  <conditionalFormatting sqref="K71:N72">
    <cfRule type="cellIs" dxfId="331" priority="136" operator="equal">
      <formula>0</formula>
    </cfRule>
  </conditionalFormatting>
  <conditionalFormatting sqref="K86:N87">
    <cfRule type="cellIs" dxfId="330" priority="135" operator="equal">
      <formula>0</formula>
    </cfRule>
  </conditionalFormatting>
  <conditionalFormatting sqref="K101:N102">
    <cfRule type="cellIs" dxfId="329" priority="134" operator="equal">
      <formula>0</formula>
    </cfRule>
  </conditionalFormatting>
  <conditionalFormatting sqref="K116:N117">
    <cfRule type="cellIs" dxfId="328" priority="133" operator="equal">
      <formula>0</formula>
    </cfRule>
  </conditionalFormatting>
  <conditionalFormatting sqref="K131:N132">
    <cfRule type="cellIs" dxfId="327" priority="132" operator="equal">
      <formula>0</formula>
    </cfRule>
  </conditionalFormatting>
  <conditionalFormatting sqref="K146:N147">
    <cfRule type="cellIs" dxfId="326" priority="131" operator="equal">
      <formula>0</formula>
    </cfRule>
  </conditionalFormatting>
  <conditionalFormatting sqref="K161:N162">
    <cfRule type="cellIs" dxfId="325" priority="130" operator="equal">
      <formula>0</formula>
    </cfRule>
  </conditionalFormatting>
  <conditionalFormatting sqref="K176:N177">
    <cfRule type="cellIs" dxfId="324" priority="129" operator="equal">
      <formula>0</formula>
    </cfRule>
  </conditionalFormatting>
  <conditionalFormatting sqref="K191:N192">
    <cfRule type="cellIs" dxfId="323" priority="128" operator="equal">
      <formula>0</formula>
    </cfRule>
  </conditionalFormatting>
  <conditionalFormatting sqref="K206:N207">
    <cfRule type="cellIs" dxfId="322" priority="127" operator="equal">
      <formula>0</formula>
    </cfRule>
  </conditionalFormatting>
  <conditionalFormatting sqref="K221:N222">
    <cfRule type="cellIs" dxfId="321" priority="126" operator="equal">
      <formula>0</formula>
    </cfRule>
  </conditionalFormatting>
  <conditionalFormatting sqref="K236:N237">
    <cfRule type="cellIs" dxfId="320" priority="125" operator="equal">
      <formula>0</formula>
    </cfRule>
  </conditionalFormatting>
  <conditionalFormatting sqref="K251:N252">
    <cfRule type="cellIs" dxfId="319" priority="124" operator="equal">
      <formula>0</formula>
    </cfRule>
  </conditionalFormatting>
  <conditionalFormatting sqref="K266:N267">
    <cfRule type="cellIs" dxfId="318" priority="123" operator="equal">
      <formula>0</formula>
    </cfRule>
  </conditionalFormatting>
  <conditionalFormatting sqref="K281:N282">
    <cfRule type="cellIs" dxfId="317" priority="122" operator="equal">
      <formula>0</formula>
    </cfRule>
  </conditionalFormatting>
  <conditionalFormatting sqref="K296:N297">
    <cfRule type="cellIs" dxfId="316" priority="121" operator="equal">
      <formula>0</formula>
    </cfRule>
  </conditionalFormatting>
  <conditionalFormatting sqref="K311:N312">
    <cfRule type="cellIs" dxfId="315" priority="120" operator="equal">
      <formula>0</formula>
    </cfRule>
  </conditionalFormatting>
  <conditionalFormatting sqref="K326:N327">
    <cfRule type="cellIs" dxfId="314" priority="119" operator="equal">
      <formula>0</formula>
    </cfRule>
  </conditionalFormatting>
  <conditionalFormatting sqref="K341:N342">
    <cfRule type="cellIs" dxfId="313" priority="118" operator="equal">
      <formula>0</formula>
    </cfRule>
  </conditionalFormatting>
  <conditionalFormatting sqref="K356:N357">
    <cfRule type="cellIs" dxfId="312" priority="117" operator="equal">
      <formula>0</formula>
    </cfRule>
  </conditionalFormatting>
  <conditionalFormatting sqref="K371:N372">
    <cfRule type="cellIs" dxfId="311" priority="116" operator="equal">
      <formula>0</formula>
    </cfRule>
  </conditionalFormatting>
  <conditionalFormatting sqref="K401:N402">
    <cfRule type="cellIs" dxfId="310" priority="115" operator="equal">
      <formula>0</formula>
    </cfRule>
  </conditionalFormatting>
  <conditionalFormatting sqref="K446:N447">
    <cfRule type="cellIs" dxfId="309" priority="112" operator="equal">
      <formula>0</formula>
    </cfRule>
  </conditionalFormatting>
  <conditionalFormatting sqref="K461:N462">
    <cfRule type="cellIs" dxfId="308" priority="111" operator="equal">
      <formula>0</formula>
    </cfRule>
  </conditionalFormatting>
  <conditionalFormatting sqref="K476:N477">
    <cfRule type="cellIs" dxfId="307" priority="110" operator="equal">
      <formula>0</formula>
    </cfRule>
  </conditionalFormatting>
  <conditionalFormatting sqref="K491:N492">
    <cfRule type="cellIs" dxfId="306" priority="109" operator="equal">
      <formula>0</formula>
    </cfRule>
  </conditionalFormatting>
  <conditionalFormatting sqref="K521:N522">
    <cfRule type="cellIs" dxfId="305" priority="108" operator="equal">
      <formula>0</formula>
    </cfRule>
  </conditionalFormatting>
  <conditionalFormatting sqref="K536:N537">
    <cfRule type="cellIs" dxfId="304" priority="107" operator="equal">
      <formula>0</formula>
    </cfRule>
  </conditionalFormatting>
  <conditionalFormatting sqref="K506:N507">
    <cfRule type="cellIs" dxfId="303" priority="106" operator="equal">
      <formula>0</formula>
    </cfRule>
  </conditionalFormatting>
  <conditionalFormatting sqref="K431:N432">
    <cfRule type="cellIs" dxfId="302" priority="105" operator="equal">
      <formula>0</formula>
    </cfRule>
  </conditionalFormatting>
  <conditionalFormatting sqref="K416:N417">
    <cfRule type="cellIs" dxfId="301" priority="104" operator="equal">
      <formula>0</formula>
    </cfRule>
  </conditionalFormatting>
  <conditionalFormatting sqref="K551:N552">
    <cfRule type="cellIs" dxfId="300" priority="103" operator="equal">
      <formula>0</formula>
    </cfRule>
  </conditionalFormatting>
  <conditionalFormatting sqref="K566:N567">
    <cfRule type="cellIs" dxfId="299" priority="102" operator="equal">
      <formula>0</formula>
    </cfRule>
  </conditionalFormatting>
  <conditionalFormatting sqref="K581:N582">
    <cfRule type="cellIs" dxfId="298" priority="101" operator="equal">
      <formula>0</formula>
    </cfRule>
  </conditionalFormatting>
  <conditionalFormatting sqref="K596:N597">
    <cfRule type="cellIs" dxfId="297" priority="100" operator="equal">
      <formula>0</formula>
    </cfRule>
  </conditionalFormatting>
  <conditionalFormatting sqref="K611:N612">
    <cfRule type="cellIs" dxfId="296" priority="99" operator="equal">
      <formula>0</formula>
    </cfRule>
  </conditionalFormatting>
  <conditionalFormatting sqref="K626:N627">
    <cfRule type="cellIs" dxfId="295" priority="98" operator="equal">
      <formula>0</formula>
    </cfRule>
  </conditionalFormatting>
  <conditionalFormatting sqref="K641:N642">
    <cfRule type="cellIs" dxfId="294" priority="97" operator="equal">
      <formula>0</formula>
    </cfRule>
  </conditionalFormatting>
  <conditionalFormatting sqref="K656:N657">
    <cfRule type="cellIs" dxfId="293" priority="96" operator="equal">
      <formula>0</formula>
    </cfRule>
  </conditionalFormatting>
  <conditionalFormatting sqref="K671:N672">
    <cfRule type="cellIs" dxfId="292" priority="95" operator="equal">
      <formula>0</formula>
    </cfRule>
  </conditionalFormatting>
  <conditionalFormatting sqref="K686:N687">
    <cfRule type="cellIs" dxfId="291" priority="94" operator="equal">
      <formula>0</formula>
    </cfRule>
  </conditionalFormatting>
  <conditionalFormatting sqref="K701:N702">
    <cfRule type="cellIs" dxfId="290" priority="93" operator="equal">
      <formula>0</formula>
    </cfRule>
  </conditionalFormatting>
  <conditionalFormatting sqref="K716:N717">
    <cfRule type="cellIs" dxfId="289" priority="92" operator="equal">
      <formula>0</formula>
    </cfRule>
  </conditionalFormatting>
  <conditionalFormatting sqref="K731:N732">
    <cfRule type="cellIs" dxfId="288" priority="91" operator="equal">
      <formula>0</formula>
    </cfRule>
  </conditionalFormatting>
  <conditionalFormatting sqref="K746:N747">
    <cfRule type="cellIs" dxfId="287" priority="90" operator="equal">
      <formula>0</formula>
    </cfRule>
  </conditionalFormatting>
  <conditionalFormatting sqref="K761:N762">
    <cfRule type="cellIs" dxfId="286" priority="89" operator="equal">
      <formula>0</formula>
    </cfRule>
  </conditionalFormatting>
  <conditionalFormatting sqref="K776:N777">
    <cfRule type="cellIs" dxfId="285" priority="88" operator="equal">
      <formula>0</formula>
    </cfRule>
  </conditionalFormatting>
  <conditionalFormatting sqref="K791:N792">
    <cfRule type="cellIs" dxfId="284" priority="87" operator="equal">
      <formula>0</formula>
    </cfRule>
  </conditionalFormatting>
  <conditionalFormatting sqref="K806:N807">
    <cfRule type="cellIs" dxfId="283" priority="86" operator="equal">
      <formula>0</formula>
    </cfRule>
  </conditionalFormatting>
  <conditionalFormatting sqref="K821:N822">
    <cfRule type="cellIs" dxfId="282" priority="85" operator="equal">
      <formula>0</formula>
    </cfRule>
  </conditionalFormatting>
  <conditionalFormatting sqref="K836:N837">
    <cfRule type="cellIs" dxfId="281" priority="84" operator="equal">
      <formula>0</formula>
    </cfRule>
  </conditionalFormatting>
  <conditionalFormatting sqref="K851:N852">
    <cfRule type="cellIs" dxfId="280" priority="83" operator="equal">
      <formula>0</formula>
    </cfRule>
  </conditionalFormatting>
  <conditionalFormatting sqref="K866:N867">
    <cfRule type="cellIs" dxfId="279" priority="82" operator="equal">
      <formula>0</formula>
    </cfRule>
  </conditionalFormatting>
  <conditionalFormatting sqref="K881:N882">
    <cfRule type="cellIs" dxfId="278" priority="81" operator="equal">
      <formula>0</formula>
    </cfRule>
  </conditionalFormatting>
  <conditionalFormatting sqref="K35:N37">
    <cfRule type="cellIs" dxfId="277" priority="80" operator="equal">
      <formula>0</formula>
    </cfRule>
  </conditionalFormatting>
  <conditionalFormatting sqref="K20:N22">
    <cfRule type="cellIs" dxfId="276" priority="79" operator="equal">
      <formula>0</formula>
    </cfRule>
  </conditionalFormatting>
  <conditionalFormatting sqref="K50:N52">
    <cfRule type="cellIs" dxfId="275" priority="78" operator="equal">
      <formula>0</formula>
    </cfRule>
  </conditionalFormatting>
  <conditionalFormatting sqref="K65:N67">
    <cfRule type="cellIs" dxfId="274" priority="77" operator="equal">
      <formula>0</formula>
    </cfRule>
  </conditionalFormatting>
  <conditionalFormatting sqref="K80:N82">
    <cfRule type="cellIs" dxfId="273" priority="76" operator="equal">
      <formula>0</formula>
    </cfRule>
  </conditionalFormatting>
  <conditionalFormatting sqref="K95:N97">
    <cfRule type="cellIs" dxfId="272" priority="75" operator="equal">
      <formula>0</formula>
    </cfRule>
  </conditionalFormatting>
  <conditionalFormatting sqref="K110:N112">
    <cfRule type="cellIs" dxfId="271" priority="74" operator="equal">
      <formula>0</formula>
    </cfRule>
  </conditionalFormatting>
  <conditionalFormatting sqref="K125:N127">
    <cfRule type="cellIs" dxfId="270" priority="73" operator="equal">
      <formula>0</formula>
    </cfRule>
  </conditionalFormatting>
  <conditionalFormatting sqref="K140:N142">
    <cfRule type="cellIs" dxfId="269" priority="72" operator="equal">
      <formula>0</formula>
    </cfRule>
  </conditionalFormatting>
  <conditionalFormatting sqref="K155:N157">
    <cfRule type="cellIs" dxfId="268" priority="71" operator="equal">
      <formula>0</formula>
    </cfRule>
  </conditionalFormatting>
  <conditionalFormatting sqref="K170:N172">
    <cfRule type="cellIs" dxfId="267" priority="70" operator="equal">
      <formula>0</formula>
    </cfRule>
  </conditionalFormatting>
  <conditionalFormatting sqref="K185:N187">
    <cfRule type="cellIs" dxfId="266" priority="69" operator="equal">
      <formula>0</formula>
    </cfRule>
  </conditionalFormatting>
  <conditionalFormatting sqref="K200:N202">
    <cfRule type="cellIs" dxfId="265" priority="68" operator="equal">
      <formula>0</formula>
    </cfRule>
  </conditionalFormatting>
  <conditionalFormatting sqref="K215:N217">
    <cfRule type="cellIs" dxfId="264" priority="67" operator="equal">
      <formula>0</formula>
    </cfRule>
  </conditionalFormatting>
  <conditionalFormatting sqref="K230:N232">
    <cfRule type="cellIs" dxfId="263" priority="66" operator="equal">
      <formula>0</formula>
    </cfRule>
  </conditionalFormatting>
  <conditionalFormatting sqref="K245:N247">
    <cfRule type="cellIs" dxfId="262" priority="65" operator="equal">
      <formula>0</formula>
    </cfRule>
  </conditionalFormatting>
  <conditionalFormatting sqref="K260:N262">
    <cfRule type="cellIs" dxfId="261" priority="64" operator="equal">
      <formula>0</formula>
    </cfRule>
  </conditionalFormatting>
  <conditionalFormatting sqref="K275:N277">
    <cfRule type="cellIs" dxfId="260" priority="63" operator="equal">
      <formula>0</formula>
    </cfRule>
  </conditionalFormatting>
  <conditionalFormatting sqref="K290:N292">
    <cfRule type="cellIs" dxfId="259" priority="62" operator="equal">
      <formula>0</formula>
    </cfRule>
  </conditionalFormatting>
  <conditionalFormatting sqref="K305:N307">
    <cfRule type="cellIs" dxfId="258" priority="61" operator="equal">
      <formula>0</formula>
    </cfRule>
  </conditionalFormatting>
  <conditionalFormatting sqref="K320:N322">
    <cfRule type="cellIs" dxfId="257" priority="60" operator="equal">
      <formula>0</formula>
    </cfRule>
  </conditionalFormatting>
  <conditionalFormatting sqref="K350:N352">
    <cfRule type="cellIs" dxfId="256" priority="59" operator="equal">
      <formula>0</formula>
    </cfRule>
  </conditionalFormatting>
  <conditionalFormatting sqref="K365:N367">
    <cfRule type="cellIs" dxfId="255" priority="58" operator="equal">
      <formula>0</formula>
    </cfRule>
  </conditionalFormatting>
  <conditionalFormatting sqref="K380:N382">
    <cfRule type="cellIs" dxfId="254" priority="57" operator="equal">
      <formula>0</formula>
    </cfRule>
  </conditionalFormatting>
  <conditionalFormatting sqref="K410:N412">
    <cfRule type="cellIs" dxfId="253" priority="56" operator="equal">
      <formula>0</formula>
    </cfRule>
  </conditionalFormatting>
  <conditionalFormatting sqref="K425:N427">
    <cfRule type="cellIs" dxfId="252" priority="55" operator="equal">
      <formula>0</formula>
    </cfRule>
  </conditionalFormatting>
  <conditionalFormatting sqref="K440:N442">
    <cfRule type="cellIs" dxfId="251" priority="54" operator="equal">
      <formula>0</formula>
    </cfRule>
  </conditionalFormatting>
  <conditionalFormatting sqref="K455:N457">
    <cfRule type="cellIs" dxfId="250" priority="53" operator="equal">
      <formula>0</formula>
    </cfRule>
  </conditionalFormatting>
  <conditionalFormatting sqref="K470:N472">
    <cfRule type="cellIs" dxfId="249" priority="52" operator="equal">
      <formula>0</formula>
    </cfRule>
  </conditionalFormatting>
  <conditionalFormatting sqref="K485:N487">
    <cfRule type="cellIs" dxfId="248" priority="51" operator="equal">
      <formula>0</formula>
    </cfRule>
  </conditionalFormatting>
  <conditionalFormatting sqref="K500:N502">
    <cfRule type="cellIs" dxfId="247" priority="50" operator="equal">
      <formula>0</formula>
    </cfRule>
  </conditionalFormatting>
  <conditionalFormatting sqref="K515:N517">
    <cfRule type="cellIs" dxfId="246" priority="49" operator="equal">
      <formula>0</formula>
    </cfRule>
  </conditionalFormatting>
  <conditionalFormatting sqref="K530:N532">
    <cfRule type="cellIs" dxfId="245" priority="48" operator="equal">
      <formula>0</formula>
    </cfRule>
  </conditionalFormatting>
  <conditionalFormatting sqref="K545:N547">
    <cfRule type="cellIs" dxfId="244" priority="47" operator="equal">
      <formula>0</formula>
    </cfRule>
  </conditionalFormatting>
  <conditionalFormatting sqref="K560:N562">
    <cfRule type="cellIs" dxfId="243" priority="46" operator="equal">
      <formula>0</formula>
    </cfRule>
  </conditionalFormatting>
  <conditionalFormatting sqref="K575:N577">
    <cfRule type="cellIs" dxfId="242" priority="45" operator="equal">
      <formula>0</formula>
    </cfRule>
  </conditionalFormatting>
  <conditionalFormatting sqref="K590:N592">
    <cfRule type="cellIs" dxfId="241" priority="44" operator="equal">
      <formula>0</formula>
    </cfRule>
  </conditionalFormatting>
  <conditionalFormatting sqref="K605:N607">
    <cfRule type="cellIs" dxfId="240" priority="43" operator="equal">
      <formula>0</formula>
    </cfRule>
  </conditionalFormatting>
  <conditionalFormatting sqref="K620:N622">
    <cfRule type="cellIs" dxfId="239" priority="42" operator="equal">
      <formula>0</formula>
    </cfRule>
  </conditionalFormatting>
  <conditionalFormatting sqref="K635:N637">
    <cfRule type="cellIs" dxfId="238" priority="41" operator="equal">
      <formula>0</formula>
    </cfRule>
  </conditionalFormatting>
  <conditionalFormatting sqref="K650:N652">
    <cfRule type="cellIs" dxfId="237" priority="40" operator="equal">
      <formula>0</formula>
    </cfRule>
  </conditionalFormatting>
  <conditionalFormatting sqref="K665:N667">
    <cfRule type="cellIs" dxfId="236" priority="39" operator="equal">
      <formula>0</formula>
    </cfRule>
  </conditionalFormatting>
  <conditionalFormatting sqref="K680:N682">
    <cfRule type="cellIs" dxfId="235" priority="38" operator="equal">
      <formula>0</formula>
    </cfRule>
  </conditionalFormatting>
  <conditionalFormatting sqref="K695:N697">
    <cfRule type="cellIs" dxfId="234" priority="37" operator="equal">
      <formula>0</formula>
    </cfRule>
  </conditionalFormatting>
  <conditionalFormatting sqref="K710:N712">
    <cfRule type="cellIs" dxfId="233" priority="36" operator="equal">
      <formula>0</formula>
    </cfRule>
  </conditionalFormatting>
  <conditionalFormatting sqref="K725:N727">
    <cfRule type="cellIs" dxfId="232" priority="35" operator="equal">
      <formula>0</formula>
    </cfRule>
  </conditionalFormatting>
  <conditionalFormatting sqref="K740:N742">
    <cfRule type="cellIs" dxfId="231" priority="34" operator="equal">
      <formula>0</formula>
    </cfRule>
  </conditionalFormatting>
  <conditionalFormatting sqref="K755:N757">
    <cfRule type="cellIs" dxfId="230" priority="33" operator="equal">
      <formula>0</formula>
    </cfRule>
  </conditionalFormatting>
  <conditionalFormatting sqref="K770:N772">
    <cfRule type="cellIs" dxfId="229" priority="32" operator="equal">
      <formula>0</formula>
    </cfRule>
  </conditionalFormatting>
  <conditionalFormatting sqref="K785:N787">
    <cfRule type="cellIs" dxfId="228" priority="31" operator="equal">
      <formula>0</formula>
    </cfRule>
  </conditionalFormatting>
  <conditionalFormatting sqref="K800:N802">
    <cfRule type="cellIs" dxfId="227" priority="30" operator="equal">
      <formula>0</formula>
    </cfRule>
  </conditionalFormatting>
  <conditionalFormatting sqref="K815:N817">
    <cfRule type="cellIs" dxfId="226" priority="29" operator="equal">
      <formula>0</formula>
    </cfRule>
  </conditionalFormatting>
  <conditionalFormatting sqref="K830:N832">
    <cfRule type="cellIs" dxfId="225" priority="28" operator="equal">
      <formula>0</formula>
    </cfRule>
  </conditionalFormatting>
  <conditionalFormatting sqref="K845:N847">
    <cfRule type="cellIs" dxfId="224" priority="27" operator="equal">
      <formula>0</formula>
    </cfRule>
  </conditionalFormatting>
  <conditionalFormatting sqref="K860:N862">
    <cfRule type="cellIs" dxfId="223" priority="26" operator="equal">
      <formula>0</formula>
    </cfRule>
  </conditionalFormatting>
  <conditionalFormatting sqref="K875:N877">
    <cfRule type="cellIs" dxfId="222" priority="25" operator="equal">
      <formula>0</formula>
    </cfRule>
  </conditionalFormatting>
  <conditionalFormatting sqref="K890:N892">
    <cfRule type="cellIs" dxfId="221" priority="24" operator="equal">
      <formula>0</formula>
    </cfRule>
  </conditionalFormatting>
  <conditionalFormatting sqref="O386:AM400">
    <cfRule type="cellIs" dxfId="220" priority="23" operator="equal">
      <formula>0</formula>
    </cfRule>
  </conditionalFormatting>
  <conditionalFormatting sqref="J389:J400 O386:AM400">
    <cfRule type="cellIs" dxfId="219" priority="22" operator="greaterThan">
      <formula>0</formula>
    </cfRule>
  </conditionalFormatting>
  <conditionalFormatting sqref="O386:AM400">
    <cfRule type="cellIs" dxfId="218" priority="21" operator="lessThan">
      <formula>0</formula>
    </cfRule>
  </conditionalFormatting>
  <conditionalFormatting sqref="J392:J394">
    <cfRule type="cellIs" dxfId="217" priority="20" operator="notEqual">
      <formula>0</formula>
    </cfRule>
  </conditionalFormatting>
  <conditionalFormatting sqref="O389:AM391">
    <cfRule type="cellIs" dxfId="216" priority="19" operator="equal">
      <formula>0</formula>
    </cfRule>
  </conditionalFormatting>
  <conditionalFormatting sqref="J389:J391 O389:AM391">
    <cfRule type="cellIs" dxfId="215" priority="18" operator="greaterThan">
      <formula>0</formula>
    </cfRule>
  </conditionalFormatting>
  <conditionalFormatting sqref="H392:H397">
    <cfRule type="cellIs" dxfId="214" priority="17" operator="equal">
      <formula>"✕不可"</formula>
    </cfRule>
  </conditionalFormatting>
  <conditionalFormatting sqref="J395:J397">
    <cfRule type="cellIs" dxfId="213" priority="16" operator="greaterThan">
      <formula>0</formula>
    </cfRule>
  </conditionalFormatting>
  <conditionalFormatting sqref="O386:AM388">
    <cfRule type="cellIs" dxfId="212" priority="15" operator="equal">
      <formula>0</formula>
    </cfRule>
  </conditionalFormatting>
  <conditionalFormatting sqref="O388:AM388">
    <cfRule type="cellIs" dxfId="211" priority="14" operator="greaterThan">
      <formula>0</formula>
    </cfRule>
  </conditionalFormatting>
  <conditionalFormatting sqref="C394:C400">
    <cfRule type="cellIs" dxfId="210" priority="13" operator="equal">
      <formula>"計画コード有"</formula>
    </cfRule>
  </conditionalFormatting>
  <conditionalFormatting sqref="C394:C400">
    <cfRule type="expression" dxfId="209" priority="10">
      <formula>AND(A394&gt;0,C394="未反映")</formula>
    </cfRule>
    <cfRule type="cellIs" dxfId="208" priority="12" operator="equal">
      <formula>"計画コード有"</formula>
    </cfRule>
  </conditionalFormatting>
  <conditionalFormatting sqref="A394:A400">
    <cfRule type="cellIs" dxfId="207" priority="11" operator="greaterThan">
      <formula>0</formula>
    </cfRule>
  </conditionalFormatting>
  <conditionalFormatting sqref="K398:N400 K389:N391">
    <cfRule type="cellIs" dxfId="206" priority="9" operator="equal">
      <formula>0</formula>
    </cfRule>
  </conditionalFormatting>
  <conditionalFormatting sqref="K398:N400 K389:N391">
    <cfRule type="cellIs" dxfId="205" priority="8" operator="greaterThan">
      <formula>0</formula>
    </cfRule>
  </conditionalFormatting>
  <conditionalFormatting sqref="K398:N400">
    <cfRule type="cellIs" dxfId="204" priority="7" operator="lessThan">
      <formula>0</formula>
    </cfRule>
  </conditionalFormatting>
  <conditionalFormatting sqref="K388:N388">
    <cfRule type="cellIs" dxfId="203" priority="6" operator="equal">
      <formula>0</formula>
    </cfRule>
  </conditionalFormatting>
  <conditionalFormatting sqref="K388:N388">
    <cfRule type="cellIs" dxfId="202" priority="5" operator="greaterThan">
      <formula>0</formula>
    </cfRule>
  </conditionalFormatting>
  <conditionalFormatting sqref="CB386:CE387">
    <cfRule type="cellIs" dxfId="201" priority="4" operator="equal">
      <formula>0</formula>
    </cfRule>
  </conditionalFormatting>
  <conditionalFormatting sqref="CG386:CJ387">
    <cfRule type="cellIs" dxfId="200" priority="3" operator="equal">
      <formula>0</formula>
    </cfRule>
  </conditionalFormatting>
  <conditionalFormatting sqref="K386:N387">
    <cfRule type="cellIs" dxfId="199" priority="2" operator="equal">
      <formula>0</formula>
    </cfRule>
  </conditionalFormatting>
  <conditionalFormatting sqref="K395:N397">
    <cfRule type="cellIs" dxfId="198" priority="1" operator="equal">
      <formula>0</formula>
    </cfRule>
  </conditionalFormatting>
  <dataValidations count="4">
    <dataValidation type="list" allowBlank="1" showInputMessage="1" showErrorMessage="1" sqref="H719:H721 H734:H736 H374:H376 H449:H451 H599:H601 H314:H316 H134:H136 H434:H436 H119:H121 H509:H511 H524:H526 H404:H406 H419:H421 H194:H196 H284:H286 H44:H46 H554:H556 H584:H586 H269:H271 H494:H496 H149:H151 H239:H241 H14:H16 H299:H301 H329:H331 H89:H91 H104:H106 H59:H61 H74:H76 H164:H166 H539:H541 H569:H571 H359:H361 H209:H211 H224:H226 H29:H31 H254:H256 H644:H646 H629:H631 H614:H616 H704:H706 H689:H691 H674:H676 H659:H661 H884:H886 H869:H871 H854:H856 H839:H841 H824:H826 H809:H811 H794:H796 H779:H781 H764:H766 H749:H751 H479:H481 H464:H466 H344:H346 H179:H181 H389:H391" xr:uid="{99FDE0F7-8498-4929-848D-4C60E4C70F96}">
      <formula1>"　,優先L"</formula1>
    </dataValidation>
    <dataValidation type="list" allowBlank="1" showInputMessage="1" showErrorMessage="1" sqref="H722:H727 H737:H742 H377:H382 H452:H457 H602:H607 H317:H322 H137:H142 H437:H442 H122:H127 H512:H517 H527:H532 H407:H412 H422:H427 H197:H202 H287:H292 H47:H52 H557:H562 H587:H592 H272:H277 H497:H502 H152:H157 H242:H247 H17:H22 H302:H307 H332:H337 H92:H97 H107:H112 H62:H67 H77:H82 H167:H172 H542:H547 H572:H577 H362:H367 H212:H217 H227:H232 H32:H37 H257:H262 H647:H652 H632:H637 H617:H622 H707:H712 H692:H697 H677:H682 H662:H667 H887:H892 H872:H877 H857:H862 H842:H847 H827:H832 H812:H817 H797:H802 H782:H787 H767:H772 H752:H757 H482:H487 H467:H472 H347:H352 H182:H187 H392:H397" xr:uid="{1A5163AC-EB3E-4351-A030-535885D65D14}">
      <formula1>"　,〇加工可,✕不可"</formula1>
    </dataValidation>
    <dataValidation type="list" allowBlank="1" showInputMessage="1" showErrorMessage="1" sqref="B41 B326 B56 B71 B86 B101 B596 B296 B146 B236 B266 B491 B551 B11 B581 B191 B281 B401 B416 B506 B521 B116 B131 B431 B311 B716 B371 B446 B731 B161 B536 B566 B356 B206 B221 B26 B251 B611 B626 B641 B701 B686 B671 B656 B881 B866 B851 B836 B821 B806 B791 B776 B761 B746 B476 B461 B341 B176 B386" xr:uid="{AF665CE7-3DDF-42AA-8585-A86153BB682E}">
      <formula1>"　,CBU,SP,CKD,　"</formula1>
    </dataValidation>
    <dataValidation type="list" allowBlank="1" showInputMessage="1" showErrorMessage="1" sqref="I1:I6" xr:uid="{A3EF97B1-FC3D-4BBF-9D67-355917A46920}">
      <formula1>"　,平常,2交替,3交替,　"</formula1>
    </dataValidation>
  </dataValidations>
  <pageMargins left="0.7" right="0.7" top="0.75" bottom="0.75" header="0.3" footer="0.3"/>
  <pageSetup paperSize="9" orientation="portrait" horizontalDpi="300" verticalDpi="300"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EA7AC50D-E9BE-43D4-9F55-DFFE721DD3B6}">
          <x14:formula1>
            <xm:f>設定!$F$3:$F$10</xm:f>
          </x14:formula1>
          <xm:sqref>E59:E61 E74:E76 E89:E91 E104:E106 E299:E301 E329:E331 E149:E151 E164:E166 E239:E241 E269:E271 E494:E496 E194:E196 E284:E286 E404:E406 E419:E421 E509:E511 E524:E526 E119:E121 E134:E136 E434:E436 E539:E541 E554:E556 E569:E571 E584:E586 E599:E601 E14:E16 E44:E46 E314:E316 E374:E376 E449:E451 E719:E721 E734:E736 E359:E361 E209:E211 E224:E226 E29:E31 E254:E256 E644:E646 E629:E631 E614:E616 E704:E706 E689:E691 E674:E676 E659:E661 E884:E886 E869:E871 E854:E856 E839:E841 E824:E826 E809:E811 E794:E796 E779:E781 E764:E766 E749:E751 E479:E481 E464:E466 E344:E346 E179:E181 E389:E391</xm:sqref>
        </x14:dataValidation>
      </x14:dataValidations>
    </ext>
  </extLst>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CB0A72-930C-4890-B0A6-8430BEF082C0}">
  <sheetPr codeName="Sheet15">
    <tabColor theme="1"/>
  </sheetPr>
  <dimension ref="A1"/>
  <sheetViews>
    <sheetView workbookViewId="0">
      <selection activeCell="L35" sqref="L35"/>
    </sheetView>
  </sheetViews>
  <sheetFormatPr defaultColWidth="8.7109375" defaultRowHeight="15" x14ac:dyDescent="0.35"/>
  <cols>
    <col min="1" max="16384" width="8.7109375" style="302"/>
  </cols>
  <sheetData/>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853DC6-E8E7-4C93-BEE7-CEC8C334A731}">
  <sheetPr codeName="Sheet17" filterMode="1">
    <pageSetUpPr fitToPage="1"/>
  </sheetPr>
  <dimension ref="A1:AP109"/>
  <sheetViews>
    <sheetView tabSelected="1" zoomScale="55" zoomScaleNormal="55" workbookViewId="0">
      <pane xSplit="9" ySplit="6" topLeftCell="AF29" activePane="bottomRight" state="frozenSplit"/>
      <selection activeCell="R111" sqref="R111"/>
      <selection pane="topRight" activeCell="R111" sqref="R111"/>
      <selection pane="bottomLeft" activeCell="R111" sqref="R111"/>
      <selection pane="bottomRight" activeCell="AI109" sqref="AI109"/>
    </sheetView>
  </sheetViews>
  <sheetFormatPr defaultColWidth="8.7109375" defaultRowHeight="15" x14ac:dyDescent="0.35"/>
  <cols>
    <col min="1" max="1" width="2.42578125" style="72" customWidth="1"/>
    <col min="2" max="2" width="20.2109375" style="72" customWidth="1"/>
    <col min="3" max="4" width="6.28515625" style="72" customWidth="1"/>
    <col min="5" max="5" width="6.35546875" style="72" customWidth="1"/>
    <col min="6" max="34" width="7.2109375" style="72" customWidth="1"/>
    <col min="35" max="35" width="11.78515625" style="72" customWidth="1"/>
    <col min="36" max="36" width="25.92578125" style="72" customWidth="1"/>
    <col min="37" max="37" width="4.28515625" style="72" customWidth="1"/>
    <col min="38" max="38" width="8.7109375" style="72"/>
    <col min="39" max="39" width="22.28515625" style="72" customWidth="1"/>
    <col min="40" max="40" width="8.0703125" style="72" customWidth="1"/>
    <col min="41" max="41" width="30.0703125" style="72" customWidth="1"/>
    <col min="42" max="42" width="7.42578125" style="72" customWidth="1"/>
    <col min="43" max="16384" width="8.7109375" style="72"/>
  </cols>
  <sheetData>
    <row r="1" spans="1:42" ht="21" customHeight="1" thickBot="1" x14ac:dyDescent="0.4">
      <c r="AF1" s="260" t="s">
        <v>2192</v>
      </c>
      <c r="AG1" s="260" t="s">
        <v>2193</v>
      </c>
      <c r="AH1" s="260" t="s">
        <v>2194</v>
      </c>
      <c r="AI1" s="260" t="s">
        <v>2191</v>
      </c>
      <c r="AJ1" s="260" t="s">
        <v>2195</v>
      </c>
    </row>
    <row r="2" spans="1:42" ht="21" customHeight="1" x14ac:dyDescent="0.35">
      <c r="A2" s="65"/>
      <c r="B2" s="74" t="s">
        <v>2074</v>
      </c>
      <c r="C2" s="562" t="s">
        <v>2075</v>
      </c>
      <c r="D2" s="563"/>
      <c r="E2" s="73"/>
      <c r="F2" s="73"/>
      <c r="G2" s="73"/>
      <c r="H2" s="73"/>
      <c r="I2" s="73"/>
      <c r="J2" s="73"/>
      <c r="K2" s="564">
        <f>MONTH(K5)</f>
        <v>1</v>
      </c>
      <c r="L2" s="565"/>
      <c r="M2" s="565"/>
      <c r="N2" s="565"/>
      <c r="O2" s="565"/>
      <c r="P2" s="565"/>
      <c r="Q2" s="565"/>
      <c r="R2" s="566"/>
      <c r="S2" s="73"/>
      <c r="T2" s="73"/>
      <c r="U2" s="73"/>
      <c r="V2" s="73"/>
      <c r="W2" s="73"/>
      <c r="X2" s="73"/>
      <c r="Y2" s="73"/>
      <c r="Z2" s="73"/>
      <c r="AA2" s="73"/>
      <c r="AB2" s="73"/>
      <c r="AC2" s="73"/>
      <c r="AD2" s="73"/>
      <c r="AE2" s="73"/>
      <c r="AF2" s="570"/>
      <c r="AG2" s="570"/>
      <c r="AH2" s="570"/>
      <c r="AI2" s="572">
        <f>Planning!A3</f>
        <v>46027</v>
      </c>
      <c r="AJ2" s="553">
        <f>AF所要量!A2</f>
        <v>0</v>
      </c>
    </row>
    <row r="3" spans="1:42" ht="28.25" customHeight="1" thickBot="1" x14ac:dyDescent="0.4">
      <c r="A3" s="65"/>
      <c r="B3" s="84" t="s">
        <v>78</v>
      </c>
      <c r="C3" s="555" t="s">
        <v>2076</v>
      </c>
      <c r="D3" s="556"/>
      <c r="E3" s="73"/>
      <c r="F3" s="73"/>
      <c r="G3" s="73"/>
      <c r="H3" s="73"/>
      <c r="I3" s="73"/>
      <c r="J3" s="73"/>
      <c r="K3" s="567"/>
      <c r="L3" s="568"/>
      <c r="M3" s="568"/>
      <c r="N3" s="568"/>
      <c r="O3" s="568"/>
      <c r="P3" s="568"/>
      <c r="Q3" s="568"/>
      <c r="R3" s="569"/>
      <c r="S3" s="73"/>
      <c r="T3" s="73"/>
      <c r="U3" s="73"/>
      <c r="V3" s="73"/>
      <c r="W3" s="73"/>
      <c r="X3" s="73"/>
      <c r="Y3" s="73"/>
      <c r="Z3" s="73"/>
      <c r="AA3" s="73"/>
      <c r="AB3" s="73"/>
      <c r="AC3" s="73"/>
      <c r="AD3" s="73"/>
      <c r="AE3" s="73"/>
      <c r="AF3" s="571"/>
      <c r="AG3" s="571"/>
      <c r="AH3" s="571"/>
      <c r="AI3" s="573"/>
      <c r="AJ3" s="554"/>
    </row>
    <row r="4" spans="1:42" ht="21" customHeight="1" thickBot="1" x14ac:dyDescent="0.4">
      <c r="A4" s="65"/>
      <c r="B4" s="65"/>
      <c r="C4" s="65"/>
      <c r="D4" s="73"/>
      <c r="E4" s="73"/>
      <c r="F4" s="73"/>
      <c r="G4" s="73"/>
      <c r="H4" s="73"/>
      <c r="I4" s="73"/>
      <c r="J4" s="73"/>
      <c r="K4" s="67"/>
      <c r="L4" s="67"/>
      <c r="M4" s="67"/>
      <c r="N4" s="67"/>
      <c r="O4" s="67"/>
      <c r="P4" s="67"/>
      <c r="Q4" s="67"/>
      <c r="R4" s="67"/>
      <c r="S4" s="67"/>
      <c r="T4" s="67"/>
      <c r="U4" s="67"/>
      <c r="V4" s="67"/>
      <c r="W4" s="67"/>
      <c r="X4" s="67"/>
      <c r="Y4" s="67"/>
      <c r="Z4" s="67"/>
      <c r="AA4" s="67"/>
      <c r="AB4" s="67"/>
      <c r="AC4" s="67"/>
      <c r="AD4" s="67"/>
      <c r="AE4" s="68"/>
      <c r="AF4" s="67"/>
      <c r="AG4" s="67"/>
      <c r="AH4" s="67"/>
      <c r="AI4" s="73"/>
      <c r="AJ4" s="73"/>
    </row>
    <row r="5" spans="1:42" ht="21" customHeight="1" thickTop="1" x14ac:dyDescent="0.35">
      <c r="A5" s="276"/>
      <c r="B5" s="289" t="s">
        <v>2068</v>
      </c>
      <c r="C5" s="290" t="s">
        <v>2083</v>
      </c>
      <c r="D5" s="291" t="s">
        <v>2069</v>
      </c>
      <c r="E5" s="292" t="s">
        <v>2070</v>
      </c>
      <c r="F5" s="295">
        <f>Planning!K10</f>
        <v>46014</v>
      </c>
      <c r="G5" s="295">
        <f>Planning!L10</f>
        <v>46015</v>
      </c>
      <c r="H5" s="296">
        <f>Planning!M10</f>
        <v>46016</v>
      </c>
      <c r="I5" s="447">
        <f>Planning!N10</f>
        <v>46017</v>
      </c>
      <c r="J5" s="297">
        <f>Planning!O10</f>
        <v>46027</v>
      </c>
      <c r="K5" s="296">
        <f>Planning!P10</f>
        <v>46028</v>
      </c>
      <c r="L5" s="296">
        <f>Planning!Q10</f>
        <v>46029</v>
      </c>
      <c r="M5" s="296">
        <f>Planning!R10</f>
        <v>46030</v>
      </c>
      <c r="N5" s="296">
        <f>Planning!S10</f>
        <v>46031</v>
      </c>
      <c r="O5" s="295">
        <f>Planning!T10</f>
        <v>46034</v>
      </c>
      <c r="P5" s="295">
        <f>Planning!U10</f>
        <v>46035</v>
      </c>
      <c r="Q5" s="295">
        <f>Planning!V10</f>
        <v>46036</v>
      </c>
      <c r="R5" s="295">
        <f>Planning!W10</f>
        <v>46037</v>
      </c>
      <c r="S5" s="295">
        <f>Planning!X10</f>
        <v>46038</v>
      </c>
      <c r="T5" s="295">
        <f>Planning!Y10</f>
        <v>46041</v>
      </c>
      <c r="U5" s="295">
        <f>Planning!Z10</f>
        <v>46042</v>
      </c>
      <c r="V5" s="295">
        <f>Planning!AA10</f>
        <v>46043</v>
      </c>
      <c r="W5" s="295">
        <f>Planning!AB10</f>
        <v>46044</v>
      </c>
      <c r="X5" s="295">
        <f>Planning!AC10</f>
        <v>46045</v>
      </c>
      <c r="Y5" s="295">
        <f>Planning!AD10</f>
        <v>46048</v>
      </c>
      <c r="Z5" s="295">
        <f>Planning!AE10</f>
        <v>46049</v>
      </c>
      <c r="AA5" s="295">
        <f>Planning!AF10</f>
        <v>46050</v>
      </c>
      <c r="AB5" s="295">
        <f>Planning!AG10</f>
        <v>46051</v>
      </c>
      <c r="AC5" s="295">
        <f>Planning!AH10</f>
        <v>46052</v>
      </c>
      <c r="AD5" s="402" t="str">
        <f>Planning!AI10</f>
        <v/>
      </c>
      <c r="AE5" s="402" t="str">
        <f>Planning!AJ10</f>
        <v/>
      </c>
      <c r="AF5" s="402" t="str">
        <f>Planning!AK10</f>
        <v/>
      </c>
      <c r="AG5" s="402" t="str">
        <f>Planning!AL10</f>
        <v/>
      </c>
      <c r="AH5" s="403" t="str">
        <f>Planning!AM10</f>
        <v/>
      </c>
      <c r="AI5" s="293" t="s">
        <v>2072</v>
      </c>
      <c r="AJ5" s="294" t="s">
        <v>2073</v>
      </c>
      <c r="AL5" s="103" t="s">
        <v>2074</v>
      </c>
      <c r="AM5" s="340" t="s">
        <v>2078</v>
      </c>
      <c r="AN5" s="340" t="s">
        <v>2056</v>
      </c>
      <c r="AO5" s="28" t="s">
        <v>2057</v>
      </c>
      <c r="AP5" s="340" t="s">
        <v>2245</v>
      </c>
    </row>
    <row r="6" spans="1:42" ht="15.65" customHeight="1" thickBot="1" x14ac:dyDescent="0.4">
      <c r="A6" s="282"/>
      <c r="B6" s="283"/>
      <c r="C6" s="284"/>
      <c r="D6" s="285"/>
      <c r="E6" s="286"/>
      <c r="F6" s="298">
        <f>F5</f>
        <v>46014</v>
      </c>
      <c r="G6" s="298">
        <f t="shared" ref="G6:AH6" si="0">G5</f>
        <v>46015</v>
      </c>
      <c r="H6" s="298">
        <f t="shared" si="0"/>
        <v>46016</v>
      </c>
      <c r="I6" s="448">
        <f t="shared" si="0"/>
        <v>46017</v>
      </c>
      <c r="J6" s="299">
        <f t="shared" si="0"/>
        <v>46027</v>
      </c>
      <c r="K6" s="298">
        <f t="shared" si="0"/>
        <v>46028</v>
      </c>
      <c r="L6" s="298">
        <f t="shared" si="0"/>
        <v>46029</v>
      </c>
      <c r="M6" s="298">
        <f t="shared" si="0"/>
        <v>46030</v>
      </c>
      <c r="N6" s="298">
        <f t="shared" si="0"/>
        <v>46031</v>
      </c>
      <c r="O6" s="298">
        <f t="shared" si="0"/>
        <v>46034</v>
      </c>
      <c r="P6" s="298">
        <f t="shared" si="0"/>
        <v>46035</v>
      </c>
      <c r="Q6" s="298">
        <f t="shared" si="0"/>
        <v>46036</v>
      </c>
      <c r="R6" s="298">
        <f t="shared" si="0"/>
        <v>46037</v>
      </c>
      <c r="S6" s="298">
        <f t="shared" si="0"/>
        <v>46038</v>
      </c>
      <c r="T6" s="298">
        <f t="shared" si="0"/>
        <v>46041</v>
      </c>
      <c r="U6" s="298">
        <f t="shared" si="0"/>
        <v>46042</v>
      </c>
      <c r="V6" s="298">
        <f t="shared" si="0"/>
        <v>46043</v>
      </c>
      <c r="W6" s="298">
        <f t="shared" si="0"/>
        <v>46044</v>
      </c>
      <c r="X6" s="298">
        <f t="shared" si="0"/>
        <v>46045</v>
      </c>
      <c r="Y6" s="298">
        <f t="shared" si="0"/>
        <v>46048</v>
      </c>
      <c r="Z6" s="298">
        <f t="shared" si="0"/>
        <v>46049</v>
      </c>
      <c r="AA6" s="298">
        <f t="shared" si="0"/>
        <v>46050</v>
      </c>
      <c r="AB6" s="298">
        <f t="shared" si="0"/>
        <v>46051</v>
      </c>
      <c r="AC6" s="298">
        <f t="shared" si="0"/>
        <v>46052</v>
      </c>
      <c r="AD6" s="404" t="str">
        <f t="shared" si="0"/>
        <v/>
      </c>
      <c r="AE6" s="404" t="str">
        <f t="shared" si="0"/>
        <v/>
      </c>
      <c r="AF6" s="404" t="str">
        <f t="shared" si="0"/>
        <v/>
      </c>
      <c r="AG6" s="404" t="str">
        <f t="shared" si="0"/>
        <v/>
      </c>
      <c r="AH6" s="404" t="str">
        <f t="shared" si="0"/>
        <v/>
      </c>
      <c r="AI6" s="287"/>
      <c r="AJ6" s="288"/>
      <c r="AL6" s="125"/>
      <c r="AM6" s="104"/>
      <c r="AN6" s="104"/>
      <c r="AO6" s="104"/>
      <c r="AP6" s="104"/>
    </row>
    <row r="7" spans="1:42" ht="21" customHeight="1" thickTop="1" x14ac:dyDescent="0.35">
      <c r="A7" s="66"/>
      <c r="B7" s="94" t="str">
        <f>IF($AO9="","",_xlfn.XLOOKUP($AO9,Planning!$AS$10:$AS$896,Planning!AT$10:AT$896,"",,))</f>
        <v>50100</v>
      </c>
      <c r="C7" s="85"/>
      <c r="D7" s="86"/>
      <c r="E7" s="277" t="str">
        <f>_xlfn.XLOOKUP($AO7,Planning!$AS$10:$AS$896,Planning!$G$10:$G$896,"",,)</f>
        <v>FUN</v>
      </c>
      <c r="F7" s="278">
        <f>SUMIF(Planning!$AS$10:$AS$896,$AO7,Planning!K$10:K$896)</f>
        <v>115</v>
      </c>
      <c r="G7" s="278">
        <f>SUMIF(Planning!$AS$10:$AS$896,$AO7,Planning!L$10:L$896)</f>
        <v>150</v>
      </c>
      <c r="H7" s="278">
        <f>SUMIF(Planning!$AS$10:$AS$896,$AO7,Planning!M$10:M$896)</f>
        <v>150</v>
      </c>
      <c r="I7" s="279">
        <f>SUMIF(Planning!$AS$10:$AS$896,$AO7,Planning!N$10:N$896)</f>
        <v>118</v>
      </c>
      <c r="J7" s="280">
        <f>SUMIF(Planning!$AS$10:$AS$896,$AO7,Planning!O$10:O$896)</f>
        <v>90</v>
      </c>
      <c r="K7" s="278">
        <f>SUMIF(Planning!$AS$10:$AS$896,$AO7,Planning!P$10:P$896)</f>
        <v>90</v>
      </c>
      <c r="L7" s="278">
        <f>SUMIF(Planning!$AS$10:$AS$896,$AO7,Planning!Q$10:Q$896)</f>
        <v>90</v>
      </c>
      <c r="M7" s="278">
        <f>SUMIF(Planning!$AS$10:$AS$896,$AO7,Planning!R$10:R$896)</f>
        <v>90</v>
      </c>
      <c r="N7" s="278">
        <f>SUMIF(Planning!$AS$10:$AS$896,$AO7,Planning!S$10:S$896)</f>
        <v>90</v>
      </c>
      <c r="O7" s="278">
        <f>SUMIF(Planning!$AS$10:$AS$896,$AO7,Planning!T$10:T$896)</f>
        <v>102</v>
      </c>
      <c r="P7" s="278">
        <f>SUMIF(Planning!$AS$10:$AS$896,$AO7,Planning!U$10:U$896)</f>
        <v>99</v>
      </c>
      <c r="Q7" s="278">
        <f>SUMIF(Planning!$AS$10:$AS$896,$AO7,Planning!V$10:V$896)</f>
        <v>99</v>
      </c>
      <c r="R7" s="278">
        <f>SUMIF(Planning!$AS$10:$AS$896,$AO7,Planning!W$10:W$896)</f>
        <v>99</v>
      </c>
      <c r="S7" s="278">
        <f>SUMIF(Planning!$AS$10:$AS$896,$AO7,Planning!X$10:X$896)</f>
        <v>100</v>
      </c>
      <c r="T7" s="278">
        <f>SUMIF(Planning!$AS$10:$AS$896,$AO7,Planning!Y$10:Y$896)</f>
        <v>99</v>
      </c>
      <c r="U7" s="278">
        <f>SUMIF(Planning!$AS$10:$AS$896,$AO7,Planning!Z$10:Z$896)</f>
        <v>99</v>
      </c>
      <c r="V7" s="278">
        <f>SUMIF(Planning!$AS$10:$AS$896,$AO7,Planning!AA$10:AA$896)</f>
        <v>98</v>
      </c>
      <c r="W7" s="278">
        <f>SUMIF(Planning!$AS$10:$AS$896,$AO7,Planning!AB$10:AB$896)</f>
        <v>99</v>
      </c>
      <c r="X7" s="278">
        <f>SUMIF(Planning!$AS$10:$AS$896,$AO7,Planning!AC$10:AC$896)</f>
        <v>99</v>
      </c>
      <c r="Y7" s="278">
        <f>SUMIF(Planning!$AS$10:$AS$896,$AO7,Planning!AD$10:AD$896)</f>
        <v>99</v>
      </c>
      <c r="Z7" s="278">
        <f>SUMIF(Planning!$AS$10:$AS$896,$AO7,Planning!AE$10:AE$896)</f>
        <v>98</v>
      </c>
      <c r="AA7" s="278">
        <f>SUMIF(Planning!$AS$10:$AS$896,$AO7,Planning!AF$10:AF$896)</f>
        <v>99</v>
      </c>
      <c r="AB7" s="278">
        <f>SUMIF(Planning!$AS$10:$AS$896,$AO7,Planning!AG$10:AG$896)</f>
        <v>99</v>
      </c>
      <c r="AC7" s="278">
        <f>SUMIF(Planning!$AS$10:$AS$896,$AO7,Planning!AH$10:AH$896)</f>
        <v>100</v>
      </c>
      <c r="AD7" s="405">
        <f>SUMIF(Planning!$AS$10:$AS$896,$AO7,Planning!AI$10:AI$896)</f>
        <v>0</v>
      </c>
      <c r="AE7" s="405">
        <f>SUMIF(Planning!$AS$10:$AS$896,$AO7,Planning!AJ$10:AJ$896)</f>
        <v>0</v>
      </c>
      <c r="AF7" s="405">
        <f>SUMIF(Planning!$AS$10:$AS$896,$AO7,Planning!AK$10:AK$896)</f>
        <v>0</v>
      </c>
      <c r="AG7" s="405">
        <f>SUMIF(Planning!$AS$10:$AS$896,$AO7,Planning!AL$10:AL$896)</f>
        <v>0</v>
      </c>
      <c r="AH7" s="405">
        <f>SUMIF(Planning!$AS$10:$AS$896,$AO7,Planning!AM$10:AM$896)</f>
        <v>0</v>
      </c>
      <c r="AI7" s="281">
        <f t="shared" ref="AI7:AI9" si="1">SUM(F7:AH7)</f>
        <v>2471</v>
      </c>
      <c r="AJ7" s="75"/>
      <c r="AL7" s="125" t="str">
        <f>IF(AN7="CBU","AF",IF(AN7="CKD","KD",""))</f>
        <v>AF</v>
      </c>
      <c r="AM7" s="93" t="s">
        <v>1706</v>
      </c>
      <c r="AN7" s="93" t="s">
        <v>2081</v>
      </c>
      <c r="AO7" s="100" t="str">
        <f>AM7&amp;"_"&amp;AN7</f>
        <v>50100MKS E000XA_CBU</v>
      </c>
      <c r="AP7" s="248" t="str">
        <f ca="1">IF(AI9=0,"","表示")</f>
        <v>表示</v>
      </c>
    </row>
    <row r="8" spans="1:42" ht="21" customHeight="1" x14ac:dyDescent="0.35">
      <c r="A8" s="66"/>
      <c r="B8" s="94" t="str">
        <f>IF($AO9="","",_xlfn.XLOOKUP($AO9,Planning!$AS$10:$AS$896,Planning!AU$10:AU$896,"",,))</f>
        <v>MKS-E000</v>
      </c>
      <c r="C8" s="127" t="str">
        <f>AL7</f>
        <v>AF</v>
      </c>
      <c r="D8" s="86">
        <f>SUMIF(Planning!$AS$10:$AS$896,$AO9,Planning!$G$10:$G$896)</f>
        <v>130</v>
      </c>
      <c r="E8" s="266" t="str">
        <f>IF($AN7="CBU","SP","")</f>
        <v>SP</v>
      </c>
      <c r="F8" s="267"/>
      <c r="G8" s="267"/>
      <c r="H8" s="267"/>
      <c r="I8" s="268"/>
      <c r="J8" s="269">
        <f>SUMIF(Planning!$AS$10:$AS$896,$AO8,Planning!O$10:O$896)</f>
        <v>0</v>
      </c>
      <c r="K8" s="267">
        <f>SUMIF(Planning!$AS$10:$AS$896,$AO8,Planning!P$10:P$896)</f>
        <v>0</v>
      </c>
      <c r="L8" s="267">
        <f>SUMIF(Planning!$AS$10:$AS$896,$AO8,Planning!Q$10:Q$896)</f>
        <v>0</v>
      </c>
      <c r="M8" s="267">
        <f>SUMIF(Planning!$AS$10:$AS$896,$AO8,Planning!R$10:R$896)</f>
        <v>0</v>
      </c>
      <c r="N8" s="267">
        <f>SUMIF(Planning!$AS$10:$AS$896,$AO8,Planning!S$10:S$896)</f>
        <v>0</v>
      </c>
      <c r="O8" s="267">
        <f>SUMIF(Planning!$AS$10:$AS$896,$AO8,Planning!T$10:T$896)</f>
        <v>0</v>
      </c>
      <c r="P8" s="267">
        <f>SUMIF(Planning!$AS$10:$AS$896,$AO8,Planning!U$10:U$896)</f>
        <v>0</v>
      </c>
      <c r="Q8" s="267">
        <f>SUMIF(Planning!$AS$10:$AS$896,$AO8,Planning!V$10:V$896)</f>
        <v>0</v>
      </c>
      <c r="R8" s="267">
        <f>SUMIF(Planning!$AS$10:$AS$896,$AO8,Planning!W$10:W$896)</f>
        <v>0</v>
      </c>
      <c r="S8" s="267">
        <f>SUMIF(Planning!$AS$10:$AS$896,$AO8,Planning!X$10:X$896)</f>
        <v>0</v>
      </c>
      <c r="T8" s="267">
        <f>SUMIF(Planning!$AS$10:$AS$896,$AO8,Planning!Y$10:Y$896)</f>
        <v>0</v>
      </c>
      <c r="U8" s="267">
        <f>SUMIF(Planning!$AS$10:$AS$896,$AO8,Planning!Z$10:Z$896)</f>
        <v>0</v>
      </c>
      <c r="V8" s="267">
        <f>SUMIF(Planning!$AS$10:$AS$896,$AO8,Planning!AA$10:AA$896)</f>
        <v>0</v>
      </c>
      <c r="W8" s="267">
        <f>SUMIF(Planning!$AS$10:$AS$896,$AO8,Planning!AB$10:AB$896)</f>
        <v>0</v>
      </c>
      <c r="X8" s="267">
        <f>SUMIF(Planning!$AS$10:$AS$896,$AO8,Planning!AC$10:AC$896)</f>
        <v>0</v>
      </c>
      <c r="Y8" s="267">
        <f>SUMIF(Planning!$AS$10:$AS$896,$AO8,Planning!AD$10:AD$896)</f>
        <v>0</v>
      </c>
      <c r="Z8" s="267">
        <f>SUMIF(Planning!$AS$10:$AS$896,$AO8,Planning!AE$10:AE$896)</f>
        <v>0</v>
      </c>
      <c r="AA8" s="267">
        <f>SUMIF(Planning!$AS$10:$AS$896,$AO8,Planning!AF$10:AF$896)</f>
        <v>0</v>
      </c>
      <c r="AB8" s="267">
        <f>SUMIF(Planning!$AS$10:$AS$896,$AO8,Planning!AG$10:AG$896)</f>
        <v>0</v>
      </c>
      <c r="AC8" s="267">
        <f>SUMIF(Planning!$AS$10:$AS$896,$AO8,Planning!AH$10:AH$896)</f>
        <v>0</v>
      </c>
      <c r="AD8" s="406">
        <f>SUMIF(Planning!$AS$10:$AS$896,$AO8,Planning!AI$10:AI$896)</f>
        <v>0</v>
      </c>
      <c r="AE8" s="406">
        <f>SUMIF(Planning!$AS$10:$AS$896,$AO8,Planning!AJ$10:AJ$896)</f>
        <v>0</v>
      </c>
      <c r="AF8" s="406">
        <f>SUMIF(Planning!$AS$10:$AS$896,$AO8,Planning!AK$10:AK$896)</f>
        <v>0</v>
      </c>
      <c r="AG8" s="406">
        <f>SUMIF(Planning!$AS$10:$AS$896,$AO8,Planning!AL$10:AL$896)</f>
        <v>0</v>
      </c>
      <c r="AH8" s="406">
        <f>SUMIF(Planning!$AS$10:$AS$896,$AO8,Planning!AM$10:AM$896)</f>
        <v>0</v>
      </c>
      <c r="AI8" s="270">
        <f t="shared" si="1"/>
        <v>0</v>
      </c>
      <c r="AJ8" s="75"/>
      <c r="AL8" s="102" t="str">
        <f>IF($B$3="","",_xlfn.XLOOKUP($B$3,設定!$F$3:$F$10,設定!$G$3:$G$10,""))</f>
        <v>溶接1</v>
      </c>
      <c r="AM8" s="91"/>
      <c r="AN8" s="91" t="str">
        <f>E8</f>
        <v>SP</v>
      </c>
      <c r="AO8" s="91" t="str">
        <f>AM7&amp;"_"&amp;AN8</f>
        <v>50100MKS E000XA_SP</v>
      </c>
      <c r="AP8" s="249" t="str">
        <f ca="1">IF(AI9=0,"","表示")</f>
        <v>表示</v>
      </c>
    </row>
    <row r="9" spans="1:42" ht="21" customHeight="1" x14ac:dyDescent="0.35">
      <c r="A9" s="69"/>
      <c r="B9" s="89"/>
      <c r="C9" s="87"/>
      <c r="D9" s="88"/>
      <c r="E9" s="259" t="s">
        <v>2071</v>
      </c>
      <c r="F9" s="80">
        <f ca="1">SUMIF(Planning!$AS$10:$AS$896,$AO9,Planning!K$10:K$896)</f>
        <v>150</v>
      </c>
      <c r="G9" s="80">
        <f ca="1">SUMIF(Planning!$AS$10:$AS$896,$AO9,Planning!L$10:L$896)</f>
        <v>118</v>
      </c>
      <c r="H9" s="81">
        <f ca="1">SUMIF(Planning!$AS$10:$AS$896,$AO9,Planning!M$10:M$896)</f>
        <v>90</v>
      </c>
      <c r="I9" s="82">
        <f ca="1">SUMIF(Planning!$AS$10:$AS$896,$AO9,Planning!N$10:N$896)</f>
        <v>90</v>
      </c>
      <c r="J9" s="83">
        <f ca="1">SUMIF(Planning!$AS$10:$AS$896,$AO9,Planning!O$10:O$896)</f>
        <v>90</v>
      </c>
      <c r="K9" s="81">
        <f ca="1">SUMIF(Planning!$AS$10:$AS$896,$AO9,Planning!P$10:P$896)</f>
        <v>90</v>
      </c>
      <c r="L9" s="81">
        <f ca="1">SUMIF(Planning!$AS$10:$AS$896,$AO9,Planning!Q$10:Q$896)</f>
        <v>90</v>
      </c>
      <c r="M9" s="80">
        <f ca="1">SUMIF(Planning!$AS$10:$AS$896,$AO9,Planning!R$10:R$896)</f>
        <v>102</v>
      </c>
      <c r="N9" s="81">
        <f ca="1">SUMIF(Planning!$AS$10:$AS$896,$AO9,Planning!S$10:S$896)</f>
        <v>99</v>
      </c>
      <c r="O9" s="80">
        <f ca="1">SUMIF(Planning!$AS$10:$AS$896,$AO9,Planning!T$10:T$896)</f>
        <v>99</v>
      </c>
      <c r="P9" s="80">
        <f ca="1">SUMIF(Planning!$AS$10:$AS$896,$AO9,Planning!U$10:U$896)</f>
        <v>99</v>
      </c>
      <c r="Q9" s="80">
        <f ca="1">SUMIF(Planning!$AS$10:$AS$896,$AO9,Planning!V$10:V$896)</f>
        <v>100</v>
      </c>
      <c r="R9" s="80">
        <f ca="1">SUMIF(Planning!$AS$10:$AS$896,$AO9,Planning!W$10:W$896)</f>
        <v>99</v>
      </c>
      <c r="S9" s="80">
        <f ca="1">SUMIF(Planning!$AS$10:$AS$896,$AO9,Planning!X$10:X$896)</f>
        <v>99</v>
      </c>
      <c r="T9" s="80">
        <f ca="1">SUMIF(Planning!$AS$10:$AS$896,$AO9,Planning!Y$10:Y$896)</f>
        <v>98</v>
      </c>
      <c r="U9" s="80">
        <f ca="1">SUMIF(Planning!$AS$10:$AS$896,$AO9,Planning!Z$10:Z$896)</f>
        <v>99</v>
      </c>
      <c r="V9" s="80">
        <f ca="1">SUMIF(Planning!$AS$10:$AS$896,$AO9,Planning!AA$10:AA$896)</f>
        <v>99</v>
      </c>
      <c r="W9" s="80">
        <f ca="1">SUMIF(Planning!$AS$10:$AS$896,$AO9,Planning!AB$10:AB$896)</f>
        <v>99</v>
      </c>
      <c r="X9" s="80">
        <f ca="1">SUMIF(Planning!$AS$10:$AS$896,$AO9,Planning!AC$10:AC$896)</f>
        <v>98</v>
      </c>
      <c r="Y9" s="80">
        <f ca="1">SUMIF(Planning!$AS$10:$AS$896,$AO9,Planning!AD$10:AD$896)</f>
        <v>99</v>
      </c>
      <c r="Z9" s="80">
        <f ca="1">SUMIF(Planning!$AS$10:$AS$896,$AO9,Planning!AE$10:AE$896)</f>
        <v>99</v>
      </c>
      <c r="AA9" s="80">
        <f ca="1">SUMIF(Planning!$AS$10:$AS$896,$AO9,Planning!AF$10:AF$896)</f>
        <v>100</v>
      </c>
      <c r="AB9" s="80">
        <f ca="1">SUMIF(Planning!$AS$10:$AS$896,$AO9,Planning!AG$10:AG$896)</f>
        <v>0</v>
      </c>
      <c r="AC9" s="80">
        <f ca="1">SUMIF(Planning!$AS$10:$AS$896,$AO9,Planning!AH$10:AH$896)</f>
        <v>0</v>
      </c>
      <c r="AD9" s="407">
        <f ca="1">SUMIF(Planning!$AS$10:$AS$896,$AO9,Planning!AI$10:AI$896)</f>
        <v>0</v>
      </c>
      <c r="AE9" s="407">
        <f ca="1">SUMIF(Planning!$AS$10:$AS$896,$AO9,Planning!AJ$10:AJ$896)</f>
        <v>0</v>
      </c>
      <c r="AF9" s="407">
        <f ca="1">SUMIF(Planning!$AS$10:$AS$896,$AO9,Planning!AK$10:AK$896)</f>
        <v>0</v>
      </c>
      <c r="AG9" s="408">
        <f ca="1">SUMIF(Planning!$AS$10:$AS$896,$AO9,Planning!AL$10:AL$896)</f>
        <v>0</v>
      </c>
      <c r="AH9" s="409">
        <f ca="1">SUMIF(Planning!$AS$10:$AS$896,$AO9,Planning!AM$10:AM$896)</f>
        <v>0</v>
      </c>
      <c r="AI9" s="123">
        <f t="shared" ca="1" si="1"/>
        <v>2206</v>
      </c>
      <c r="AJ9" s="75"/>
      <c r="AL9" s="92"/>
      <c r="AM9" s="92"/>
      <c r="AN9" s="92"/>
      <c r="AO9" s="124" t="str">
        <f>AL8&amp;"_"&amp;AM7&amp;"_"&amp;AN7</f>
        <v>溶接1_50100MKS E000XA_CBU</v>
      </c>
      <c r="AP9" s="247" t="str">
        <f ca="1">IF(AI9=0,"","表示")</f>
        <v>表示</v>
      </c>
    </row>
    <row r="10" spans="1:42" ht="21" customHeight="1" x14ac:dyDescent="0.35">
      <c r="A10" s="66"/>
      <c r="B10" s="95" t="str">
        <f>IF($AO12="","",_xlfn.XLOOKUP($AO12,Planning!$AS$10:$AS$896,Planning!AT$10:AT$896,"",,))</f>
        <v>50100</v>
      </c>
      <c r="C10" s="85"/>
      <c r="D10" s="86"/>
      <c r="E10" s="277" t="str">
        <f>_xlfn.XLOOKUP($AO10,Planning!$AS$10:$AS$896,Planning!$G$10:$G$896,"",,)</f>
        <v>CKD</v>
      </c>
      <c r="F10" s="278">
        <f>SUMIF(Planning!$AS$10:$AS$896,$AO10,Planning!K$10:K$896)</f>
        <v>0</v>
      </c>
      <c r="G10" s="278">
        <f>SUMIF(Planning!$AS$10:$AS$896,$AO10,Planning!L$10:L$896)</f>
        <v>0</v>
      </c>
      <c r="H10" s="278">
        <f>SUMIF(Planning!$AS$10:$AS$896,$AO10,Planning!M$10:M$896)</f>
        <v>0</v>
      </c>
      <c r="I10" s="279">
        <f>SUMIF(Planning!$AS$10:$AS$896,$AO10,Planning!N$10:N$896)</f>
        <v>0</v>
      </c>
      <c r="J10" s="280">
        <f>SUMIF(Planning!$AS$10:$AS$896,$AO10,Planning!O$10:O$896)</f>
        <v>0</v>
      </c>
      <c r="K10" s="278">
        <f>SUMIF(Planning!$AS$10:$AS$896,$AO10,Planning!P$10:P$896)</f>
        <v>0</v>
      </c>
      <c r="L10" s="495">
        <f>SUMIF(Planning!$AS$10:$AS$896,$AO10,Planning!Q$10:Q$896)</f>
        <v>15</v>
      </c>
      <c r="M10" s="495">
        <f>SUMIF(Planning!$AS$10:$AS$896,$AO10,Planning!R$10:R$896)</f>
        <v>15</v>
      </c>
      <c r="N10" s="278">
        <f>SUMIF(Planning!$AS$10:$AS$896,$AO10,Planning!S$10:S$896)</f>
        <v>0</v>
      </c>
      <c r="O10" s="278">
        <f>SUMIF(Planning!$AS$10:$AS$896,$AO10,Planning!T$10:T$896)</f>
        <v>0</v>
      </c>
      <c r="P10" s="278">
        <f>SUMIF(Planning!$AS$10:$AS$896,$AO10,Planning!U$10:U$896)</f>
        <v>0</v>
      </c>
      <c r="Q10" s="278">
        <f>SUMIF(Planning!$AS$10:$AS$896,$AO10,Planning!V$10:V$896)</f>
        <v>0</v>
      </c>
      <c r="R10" s="278">
        <f>SUMIF(Planning!$AS$10:$AS$896,$AO10,Planning!W$10:W$896)</f>
        <v>0</v>
      </c>
      <c r="S10" s="278">
        <f>SUMIF(Planning!$AS$10:$AS$896,$AO10,Planning!X$10:X$896)</f>
        <v>0</v>
      </c>
      <c r="T10" s="278">
        <f>SUMIF(Planning!$AS$10:$AS$896,$AO10,Planning!Y$10:Y$896)</f>
        <v>0</v>
      </c>
      <c r="U10" s="278">
        <f>SUMIF(Planning!$AS$10:$AS$896,$AO10,Planning!Z$10:Z$896)</f>
        <v>0</v>
      </c>
      <c r="V10" s="278">
        <f>SUMIF(Planning!$AS$10:$AS$896,$AO10,Planning!AA$10:AA$896)</f>
        <v>0</v>
      </c>
      <c r="W10" s="278">
        <f>SUMIF(Planning!$AS$10:$AS$896,$AO10,Planning!AB$10:AB$896)</f>
        <v>0</v>
      </c>
      <c r="X10" s="278">
        <f>SUMIF(Planning!$AS$10:$AS$896,$AO10,Planning!AC$10:AC$896)</f>
        <v>0</v>
      </c>
      <c r="Y10" s="278">
        <f>SUMIF(Planning!$AS$10:$AS$896,$AO10,Planning!AD$10:AD$896)</f>
        <v>0</v>
      </c>
      <c r="Z10" s="278">
        <f>SUMIF(Planning!$AS$10:$AS$896,$AO10,Planning!AE$10:AE$896)</f>
        <v>0</v>
      </c>
      <c r="AA10" s="278">
        <f>SUMIF(Planning!$AS$10:$AS$896,$AO10,Planning!AF$10:AF$896)</f>
        <v>0</v>
      </c>
      <c r="AB10" s="278">
        <f>SUMIF(Planning!$AS$10:$AS$896,$AO10,Planning!AG$10:AG$896)</f>
        <v>0</v>
      </c>
      <c r="AC10" s="278">
        <f>SUMIF(Planning!$AS$10:$AS$896,$AO10,Planning!AH$10:AH$896)</f>
        <v>0</v>
      </c>
      <c r="AD10" s="405">
        <f>SUMIF(Planning!$AS$10:$AS$896,$AO10,Planning!AI$10:AI$896)</f>
        <v>0</v>
      </c>
      <c r="AE10" s="405">
        <f>SUMIF(Planning!$AS$10:$AS$896,$AO10,Planning!AJ$10:AJ$896)</f>
        <v>0</v>
      </c>
      <c r="AF10" s="405">
        <f>SUMIF(Planning!$AS$10:$AS$896,$AO10,Planning!AK$10:AK$896)</f>
        <v>0</v>
      </c>
      <c r="AG10" s="405">
        <f>SUMIF(Planning!$AS$10:$AS$896,$AO10,Planning!AL$10:AL$896)</f>
        <v>0</v>
      </c>
      <c r="AH10" s="405">
        <f>SUMIF(Planning!$AS$10:$AS$896,$AO10,Planning!AM$10:AM$896)</f>
        <v>0</v>
      </c>
      <c r="AI10" s="281">
        <f t="shared" ref="AI10:AI15" si="2">SUM(F10:AH10)</f>
        <v>30</v>
      </c>
      <c r="AJ10" s="75"/>
      <c r="AL10" s="125" t="str">
        <f>IF(AN10="CBU","AF",IF(AN10="CKD","KD",""))</f>
        <v>KD</v>
      </c>
      <c r="AM10" s="93" t="s">
        <v>1706</v>
      </c>
      <c r="AN10" s="93" t="s">
        <v>2008</v>
      </c>
      <c r="AO10" s="100" t="str">
        <f>AM10&amp;"_"&amp;AN10</f>
        <v>50100MKS E000XA_CKD</v>
      </c>
      <c r="AP10" s="248" t="str">
        <f ca="1">IF(AI12=0,"","表示")</f>
        <v>表示</v>
      </c>
    </row>
    <row r="11" spans="1:42" ht="21" customHeight="1" x14ac:dyDescent="0.35">
      <c r="A11" s="66"/>
      <c r="B11" s="94" t="str">
        <f>IF($AO12="","",_xlfn.XLOOKUP($AO12,Planning!$AS$10:$AS$896,Planning!AU$10:AU$896,"",,))</f>
        <v>MKS-E000</v>
      </c>
      <c r="C11" s="492" t="str">
        <f>AL10</f>
        <v>KD</v>
      </c>
      <c r="D11" s="86">
        <f>SUMIF(Planning!$AS$10:$AS$896,$AO12,Planning!$G$10:$G$896)</f>
        <v>130</v>
      </c>
      <c r="E11" s="266" t="str">
        <f>IF($AN10="CBU","SP","")</f>
        <v/>
      </c>
      <c r="F11" s="267"/>
      <c r="G11" s="267"/>
      <c r="H11" s="267"/>
      <c r="I11" s="268"/>
      <c r="J11" s="269">
        <f>SUMIF(Planning!$AS$10:$AS$896,$AO11,Planning!O$10:O$896)</f>
        <v>0</v>
      </c>
      <c r="K11" s="267">
        <f>SUMIF(Planning!$AS$10:$AS$896,$AO11,Planning!P$10:P$896)</f>
        <v>0</v>
      </c>
      <c r="L11" s="267">
        <f>SUMIF(Planning!$AS$10:$AS$896,$AO11,Planning!Q$10:Q$896)</f>
        <v>0</v>
      </c>
      <c r="M11" s="267">
        <f>SUMIF(Planning!$AS$10:$AS$896,$AO11,Planning!R$10:R$896)</f>
        <v>0</v>
      </c>
      <c r="N11" s="267">
        <f>SUMIF(Planning!$AS$10:$AS$896,$AO11,Planning!S$10:S$896)</f>
        <v>0</v>
      </c>
      <c r="O11" s="267">
        <f>SUMIF(Planning!$AS$10:$AS$896,$AO11,Planning!T$10:T$896)</f>
        <v>0</v>
      </c>
      <c r="P11" s="267">
        <f>SUMIF(Planning!$AS$10:$AS$896,$AO11,Planning!U$10:U$896)</f>
        <v>0</v>
      </c>
      <c r="Q11" s="267">
        <f>SUMIF(Planning!$AS$10:$AS$896,$AO11,Planning!V$10:V$896)</f>
        <v>0</v>
      </c>
      <c r="R11" s="267">
        <f>SUMIF(Planning!$AS$10:$AS$896,$AO11,Planning!W$10:W$896)</f>
        <v>0</v>
      </c>
      <c r="S11" s="267">
        <f>SUMIF(Planning!$AS$10:$AS$896,$AO11,Planning!X$10:X$896)</f>
        <v>0</v>
      </c>
      <c r="T11" s="267">
        <f>SUMIF(Planning!$AS$10:$AS$896,$AO11,Planning!Y$10:Y$896)</f>
        <v>0</v>
      </c>
      <c r="U11" s="267">
        <f>SUMIF(Planning!$AS$10:$AS$896,$AO11,Planning!Z$10:Z$896)</f>
        <v>0</v>
      </c>
      <c r="V11" s="267">
        <f>SUMIF(Planning!$AS$10:$AS$896,$AO11,Planning!AA$10:AA$896)</f>
        <v>0</v>
      </c>
      <c r="W11" s="267">
        <f>SUMIF(Planning!$AS$10:$AS$896,$AO11,Planning!AB$10:AB$896)</f>
        <v>0</v>
      </c>
      <c r="X11" s="267">
        <f>SUMIF(Planning!$AS$10:$AS$896,$AO11,Planning!AC$10:AC$896)</f>
        <v>0</v>
      </c>
      <c r="Y11" s="267">
        <f>SUMIF(Planning!$AS$10:$AS$896,$AO11,Planning!AD$10:AD$896)</f>
        <v>0</v>
      </c>
      <c r="Z11" s="267">
        <f>SUMIF(Planning!$AS$10:$AS$896,$AO11,Planning!AE$10:AE$896)</f>
        <v>0</v>
      </c>
      <c r="AA11" s="267">
        <f>SUMIF(Planning!$AS$10:$AS$896,$AO11,Planning!AF$10:AF$896)</f>
        <v>0</v>
      </c>
      <c r="AB11" s="267">
        <f>SUMIF(Planning!$AS$10:$AS$896,$AO11,Planning!AG$10:AG$896)</f>
        <v>0</v>
      </c>
      <c r="AC11" s="267">
        <f>SUMIF(Planning!$AS$10:$AS$896,$AO11,Planning!AH$10:AH$896)</f>
        <v>0</v>
      </c>
      <c r="AD11" s="406">
        <f>SUMIF(Planning!$AS$10:$AS$896,$AO11,Planning!AI$10:AI$896)</f>
        <v>0</v>
      </c>
      <c r="AE11" s="406">
        <f>SUMIF(Planning!$AS$10:$AS$896,$AO11,Planning!AJ$10:AJ$896)</f>
        <v>0</v>
      </c>
      <c r="AF11" s="406">
        <f>SUMIF(Planning!$AS$10:$AS$896,$AO11,Planning!AK$10:AK$896)</f>
        <v>0</v>
      </c>
      <c r="AG11" s="406">
        <f>SUMIF(Planning!$AS$10:$AS$896,$AO11,Planning!AL$10:AL$896)</f>
        <v>0</v>
      </c>
      <c r="AH11" s="406">
        <f>SUMIF(Planning!$AS$10:$AS$896,$AO11,Planning!AM$10:AM$896)</f>
        <v>0</v>
      </c>
      <c r="AI11" s="270">
        <f t="shared" si="2"/>
        <v>0</v>
      </c>
      <c r="AJ11" s="75"/>
      <c r="AL11" s="102" t="str">
        <f>IF($B$3="","",_xlfn.XLOOKUP($B$3,設定!$F$3:$F$10,設定!$G$3:$G$10,""))</f>
        <v>溶接1</v>
      </c>
      <c r="AM11" s="91"/>
      <c r="AN11" s="91" t="str">
        <f>E11</f>
        <v/>
      </c>
      <c r="AO11" s="91" t="str">
        <f>AM10&amp;"_"&amp;AN11</f>
        <v>50100MKS E000XA_</v>
      </c>
      <c r="AP11" s="249" t="str">
        <f ca="1">IF(AI12=0,"","表示")</f>
        <v>表示</v>
      </c>
    </row>
    <row r="12" spans="1:42" ht="21" customHeight="1" thickBot="1" x14ac:dyDescent="0.4">
      <c r="A12" s="467"/>
      <c r="B12" s="468"/>
      <c r="C12" s="469"/>
      <c r="D12" s="470"/>
      <c r="E12" s="471" t="s">
        <v>2071</v>
      </c>
      <c r="F12" s="472">
        <f ca="1">SUMIF(Planning!$AS$10:$AS$896,$AO12,Planning!K$10:K$896)</f>
        <v>0</v>
      </c>
      <c r="G12" s="472">
        <f ca="1">SUMIF(Planning!$AS$10:$AS$896,$AO12,Planning!L$10:L$896)</f>
        <v>0</v>
      </c>
      <c r="H12" s="473">
        <f ca="1">SUMIF(Planning!$AS$10:$AS$896,$AO12,Planning!M$10:M$896)</f>
        <v>0</v>
      </c>
      <c r="I12" s="474">
        <f ca="1">SUMIF(Planning!$AS$10:$AS$896,$AO12,Planning!N$10:N$896)</f>
        <v>0</v>
      </c>
      <c r="J12" s="599">
        <f ca="1">SUMIF(Planning!$AS$10:$AS$896,$AO12,Planning!O$10:O$896)</f>
        <v>15</v>
      </c>
      <c r="K12" s="600">
        <f ca="1">SUMIF(Planning!$AS$10:$AS$896,$AO12,Planning!P$10:P$896)</f>
        <v>15</v>
      </c>
      <c r="L12" s="473">
        <f ca="1">SUMIF(Planning!$AS$10:$AS$896,$AO12,Planning!Q$10:Q$896)</f>
        <v>0</v>
      </c>
      <c r="M12" s="472">
        <f ca="1">SUMIF(Planning!$AS$10:$AS$896,$AO12,Planning!R$10:R$896)</f>
        <v>0</v>
      </c>
      <c r="N12" s="473">
        <f ca="1">SUMIF(Planning!$AS$10:$AS$896,$AO12,Planning!S$10:S$896)</f>
        <v>0</v>
      </c>
      <c r="O12" s="472">
        <f ca="1">SUMIF(Planning!$AS$10:$AS$896,$AO12,Planning!T$10:T$896)</f>
        <v>0</v>
      </c>
      <c r="P12" s="472">
        <f ca="1">SUMIF(Planning!$AS$10:$AS$896,$AO12,Planning!U$10:U$896)</f>
        <v>0</v>
      </c>
      <c r="Q12" s="472">
        <f ca="1">SUMIF(Planning!$AS$10:$AS$896,$AO12,Planning!V$10:V$896)</f>
        <v>0</v>
      </c>
      <c r="R12" s="472">
        <f ca="1">SUMIF(Planning!$AS$10:$AS$896,$AO12,Planning!W$10:W$896)</f>
        <v>0</v>
      </c>
      <c r="S12" s="472">
        <f ca="1">SUMIF(Planning!$AS$10:$AS$896,$AO12,Planning!X$10:X$896)</f>
        <v>0</v>
      </c>
      <c r="T12" s="472">
        <f ca="1">SUMIF(Planning!$AS$10:$AS$896,$AO12,Planning!Y$10:Y$896)</f>
        <v>0</v>
      </c>
      <c r="U12" s="472">
        <f ca="1">SUMIF(Planning!$AS$10:$AS$896,$AO12,Planning!Z$10:Z$896)</f>
        <v>0</v>
      </c>
      <c r="V12" s="472">
        <f ca="1">SUMIF(Planning!$AS$10:$AS$896,$AO12,Planning!AA$10:AA$896)</f>
        <v>0</v>
      </c>
      <c r="W12" s="472">
        <f ca="1">SUMIF(Planning!$AS$10:$AS$896,$AO12,Planning!AB$10:AB$896)</f>
        <v>0</v>
      </c>
      <c r="X12" s="472">
        <f ca="1">SUMIF(Planning!$AS$10:$AS$896,$AO12,Planning!AC$10:AC$896)</f>
        <v>0</v>
      </c>
      <c r="Y12" s="472">
        <f ca="1">SUMIF(Planning!$AS$10:$AS$896,$AO12,Planning!AD$10:AD$896)</f>
        <v>0</v>
      </c>
      <c r="Z12" s="472">
        <f ca="1">SUMIF(Planning!$AS$10:$AS$896,$AO12,Planning!AE$10:AE$896)</f>
        <v>0</v>
      </c>
      <c r="AA12" s="472">
        <f ca="1">SUMIF(Planning!$AS$10:$AS$896,$AO12,Planning!AF$10:AF$896)</f>
        <v>0</v>
      </c>
      <c r="AB12" s="472">
        <f ca="1">SUMIF(Planning!$AS$10:$AS$896,$AO12,Planning!AG$10:AG$896)</f>
        <v>0</v>
      </c>
      <c r="AC12" s="472">
        <f ca="1">SUMIF(Planning!$AS$10:$AS$896,$AO12,Planning!AH$10:AH$896)</f>
        <v>0</v>
      </c>
      <c r="AD12" s="476">
        <f ca="1">SUMIF(Planning!$AS$10:$AS$896,$AO12,Planning!AI$10:AI$896)</f>
        <v>0</v>
      </c>
      <c r="AE12" s="476">
        <f ca="1">SUMIF(Planning!$AS$10:$AS$896,$AO12,Planning!AJ$10:AJ$896)</f>
        <v>0</v>
      </c>
      <c r="AF12" s="476">
        <f ca="1">SUMIF(Planning!$AS$10:$AS$896,$AO12,Planning!AK$10:AK$896)</f>
        <v>0</v>
      </c>
      <c r="AG12" s="477">
        <f ca="1">SUMIF(Planning!$AS$10:$AS$896,$AO12,Planning!AL$10:AL$896)</f>
        <v>0</v>
      </c>
      <c r="AH12" s="478">
        <f ca="1">SUMIF(Planning!$AS$10:$AS$896,$AO12,Planning!AM$10:AM$896)</f>
        <v>0</v>
      </c>
      <c r="AI12" s="479">
        <f t="shared" ca="1" si="2"/>
        <v>30</v>
      </c>
      <c r="AJ12" s="75"/>
      <c r="AL12" s="92"/>
      <c r="AM12" s="92"/>
      <c r="AN12" s="92"/>
      <c r="AO12" s="124" t="str">
        <f>AL11&amp;"_"&amp;AM10&amp;"_"&amp;AN10</f>
        <v>溶接1_50100MKS E000XA_CKD</v>
      </c>
      <c r="AP12" s="247" t="str">
        <f ca="1">IF(AI12=0,"","表示")</f>
        <v>表示</v>
      </c>
    </row>
    <row r="13" spans="1:42" ht="21" hidden="1" customHeight="1" x14ac:dyDescent="0.35">
      <c r="A13" s="66"/>
      <c r="B13" s="94" t="str">
        <f>IF($AO15="","",_xlfn.XLOOKUP($AO15,Planning!$AS$10:$AS$896,Planning!AT$10:AT$896,"",,))</f>
        <v>50100</v>
      </c>
      <c r="C13" s="85"/>
      <c r="D13" s="86"/>
      <c r="E13" s="277" t="str">
        <f>_xlfn.XLOOKUP($AO13,Planning!$AS$10:$AS$896,Planning!$G$10:$G$896,"",,)</f>
        <v/>
      </c>
      <c r="F13" s="278">
        <f>SUMIF(Planning!$AS$10:$AS$896,$AO13,Planning!K$10:K$896)</f>
        <v>0</v>
      </c>
      <c r="G13" s="278">
        <f>SUMIF(Planning!$AS$10:$AS$896,$AO13,Planning!L$10:L$896)</f>
        <v>0</v>
      </c>
      <c r="H13" s="278">
        <f>SUMIF(Planning!$AS$10:$AS$896,$AO13,Planning!M$10:M$896)</f>
        <v>0</v>
      </c>
      <c r="I13" s="279">
        <f>SUMIF(Planning!$AS$10:$AS$896,$AO13,Planning!N$10:N$896)</f>
        <v>0</v>
      </c>
      <c r="J13" s="280">
        <f>SUMIF(Planning!$AS$10:$AS$896,$AO13,Planning!O$10:O$896)</f>
        <v>0</v>
      </c>
      <c r="K13" s="278">
        <f>SUMIF(Planning!$AS$10:$AS$896,$AO13,Planning!P$10:P$896)</f>
        <v>0</v>
      </c>
      <c r="L13" s="278">
        <f>SUMIF(Planning!$AS$10:$AS$896,$AO13,Planning!Q$10:Q$896)</f>
        <v>0</v>
      </c>
      <c r="M13" s="278">
        <f>SUMIF(Planning!$AS$10:$AS$896,$AO13,Planning!R$10:R$896)</f>
        <v>0</v>
      </c>
      <c r="N13" s="278">
        <f>SUMIF(Planning!$AS$10:$AS$896,$AO13,Planning!S$10:S$896)</f>
        <v>0</v>
      </c>
      <c r="O13" s="278">
        <f>SUMIF(Planning!$AS$10:$AS$896,$AO13,Planning!T$10:T$896)</f>
        <v>0</v>
      </c>
      <c r="P13" s="278">
        <f>SUMIF(Planning!$AS$10:$AS$896,$AO13,Planning!U$10:U$896)</f>
        <v>0</v>
      </c>
      <c r="Q13" s="278">
        <f>SUMIF(Planning!$AS$10:$AS$896,$AO13,Planning!V$10:V$896)</f>
        <v>0</v>
      </c>
      <c r="R13" s="278">
        <f>SUMIF(Planning!$AS$10:$AS$896,$AO13,Planning!W$10:W$896)</f>
        <v>0</v>
      </c>
      <c r="S13" s="278">
        <f>SUMIF(Planning!$AS$10:$AS$896,$AO13,Planning!X$10:X$896)</f>
        <v>0</v>
      </c>
      <c r="T13" s="278">
        <f>SUMIF(Planning!$AS$10:$AS$896,$AO13,Planning!Y$10:Y$896)</f>
        <v>0</v>
      </c>
      <c r="U13" s="278">
        <f>SUMIF(Planning!$AS$10:$AS$896,$AO13,Planning!Z$10:Z$896)</f>
        <v>0</v>
      </c>
      <c r="V13" s="278">
        <f>SUMIF(Planning!$AS$10:$AS$896,$AO13,Planning!AA$10:AA$896)</f>
        <v>0</v>
      </c>
      <c r="W13" s="278">
        <f>SUMIF(Planning!$AS$10:$AS$896,$AO13,Planning!AB$10:AB$896)</f>
        <v>0</v>
      </c>
      <c r="X13" s="278">
        <f>SUMIF(Planning!$AS$10:$AS$896,$AO13,Planning!AC$10:AC$896)</f>
        <v>0</v>
      </c>
      <c r="Y13" s="278">
        <f>SUMIF(Planning!$AS$10:$AS$896,$AO13,Planning!AD$10:AD$896)</f>
        <v>0</v>
      </c>
      <c r="Z13" s="278">
        <f>SUMIF(Planning!$AS$10:$AS$896,$AO13,Planning!AE$10:AE$896)</f>
        <v>0</v>
      </c>
      <c r="AA13" s="278">
        <f>SUMIF(Planning!$AS$10:$AS$896,$AO13,Planning!AF$10:AF$896)</f>
        <v>0</v>
      </c>
      <c r="AB13" s="278">
        <f>SUMIF(Planning!$AS$10:$AS$896,$AO13,Planning!AG$10:AG$896)</f>
        <v>0</v>
      </c>
      <c r="AC13" s="278">
        <f>SUMIF(Planning!$AS$10:$AS$896,$AO13,Planning!AH$10:AH$896)</f>
        <v>0</v>
      </c>
      <c r="AD13" s="405">
        <f>SUMIF(Planning!$AS$10:$AS$896,$AO13,Planning!AI$10:AI$896)</f>
        <v>0</v>
      </c>
      <c r="AE13" s="405">
        <f>SUMIF(Planning!$AS$10:$AS$896,$AO13,Planning!AJ$10:AJ$896)</f>
        <v>0</v>
      </c>
      <c r="AF13" s="405">
        <f>SUMIF(Planning!$AS$10:$AS$896,$AO13,Planning!AK$10:AK$896)</f>
        <v>0</v>
      </c>
      <c r="AG13" s="405">
        <f>SUMIF(Planning!$AS$10:$AS$896,$AO13,Planning!AL$10:AL$896)</f>
        <v>0</v>
      </c>
      <c r="AH13" s="405">
        <f>SUMIF(Planning!$AS$10:$AS$896,$AO13,Planning!AM$10:AM$896)</f>
        <v>0</v>
      </c>
      <c r="AI13" s="281">
        <f t="shared" si="2"/>
        <v>0</v>
      </c>
      <c r="AJ13" s="75"/>
      <c r="AL13" s="125" t="str">
        <f>IF(AN13="CBU","AF",IF(AN13="CKD","KD",""))</f>
        <v>AF</v>
      </c>
      <c r="AM13" s="93" t="s">
        <v>1751</v>
      </c>
      <c r="AN13" s="93" t="s">
        <v>2081</v>
      </c>
      <c r="AO13" s="100" t="str">
        <f>AM13&amp;"_"&amp;AN13</f>
        <v>50100MLF Y000XA_CBU</v>
      </c>
      <c r="AP13" s="248" t="str">
        <f ca="1">IF(AI15=0,"","表示")</f>
        <v/>
      </c>
    </row>
    <row r="14" spans="1:42" ht="21" hidden="1" customHeight="1" x14ac:dyDescent="0.35">
      <c r="A14" s="66"/>
      <c r="B14" s="94" t="str">
        <f>IF($AO15="","",_xlfn.XLOOKUP($AO15,Planning!$AS$10:$AS$896,Planning!AU$10:AU$896,"",,))</f>
        <v>MLF-Y000</v>
      </c>
      <c r="C14" s="127" t="str">
        <f>AL13</f>
        <v>AF</v>
      </c>
      <c r="D14" s="86">
        <f>SUMIF(Planning!$AS$10:$AS$896,$AO15,Planning!$G$10:$G$896)</f>
        <v>136</v>
      </c>
      <c r="E14" s="266" t="str">
        <f>IF($AN13="CBU","SP","")</f>
        <v>SP</v>
      </c>
      <c r="F14" s="267"/>
      <c r="G14" s="267"/>
      <c r="H14" s="267"/>
      <c r="I14" s="268"/>
      <c r="J14" s="269">
        <f>SUMIF(Planning!$AS$10:$AS$896,$AO14,Planning!O$10:O$896)</f>
        <v>0</v>
      </c>
      <c r="K14" s="267">
        <f>SUMIF(Planning!$AS$10:$AS$896,$AO14,Planning!P$10:P$896)</f>
        <v>0</v>
      </c>
      <c r="L14" s="267">
        <f>SUMIF(Planning!$AS$10:$AS$896,$AO14,Planning!Q$10:Q$896)</f>
        <v>0</v>
      </c>
      <c r="M14" s="267">
        <f>SUMIF(Planning!$AS$10:$AS$896,$AO14,Planning!R$10:R$896)</f>
        <v>0</v>
      </c>
      <c r="N14" s="267">
        <f>SUMIF(Planning!$AS$10:$AS$896,$AO14,Planning!S$10:S$896)</f>
        <v>0</v>
      </c>
      <c r="O14" s="267">
        <f>SUMIF(Planning!$AS$10:$AS$896,$AO14,Planning!T$10:T$896)</f>
        <v>0</v>
      </c>
      <c r="P14" s="267">
        <f>SUMIF(Planning!$AS$10:$AS$896,$AO14,Planning!U$10:U$896)</f>
        <v>0</v>
      </c>
      <c r="Q14" s="267">
        <f>SUMIF(Planning!$AS$10:$AS$896,$AO14,Planning!V$10:V$896)</f>
        <v>0</v>
      </c>
      <c r="R14" s="267">
        <f>SUMIF(Planning!$AS$10:$AS$896,$AO14,Planning!W$10:W$896)</f>
        <v>0</v>
      </c>
      <c r="S14" s="267">
        <f>SUMIF(Planning!$AS$10:$AS$896,$AO14,Planning!X$10:X$896)</f>
        <v>0</v>
      </c>
      <c r="T14" s="267">
        <f>SUMIF(Planning!$AS$10:$AS$896,$AO14,Planning!Y$10:Y$896)</f>
        <v>0</v>
      </c>
      <c r="U14" s="267">
        <f>SUMIF(Planning!$AS$10:$AS$896,$AO14,Planning!Z$10:Z$896)</f>
        <v>0</v>
      </c>
      <c r="V14" s="267">
        <f>SUMIF(Planning!$AS$10:$AS$896,$AO14,Planning!AA$10:AA$896)</f>
        <v>0</v>
      </c>
      <c r="W14" s="267">
        <f>SUMIF(Planning!$AS$10:$AS$896,$AO14,Planning!AB$10:AB$896)</f>
        <v>0</v>
      </c>
      <c r="X14" s="267">
        <f>SUMIF(Planning!$AS$10:$AS$896,$AO14,Planning!AC$10:AC$896)</f>
        <v>0</v>
      </c>
      <c r="Y14" s="267">
        <f>SUMIF(Planning!$AS$10:$AS$896,$AO14,Planning!AD$10:AD$896)</f>
        <v>0</v>
      </c>
      <c r="Z14" s="267">
        <f>SUMIF(Planning!$AS$10:$AS$896,$AO14,Planning!AE$10:AE$896)</f>
        <v>0</v>
      </c>
      <c r="AA14" s="267">
        <f>SUMIF(Planning!$AS$10:$AS$896,$AO14,Planning!AF$10:AF$896)</f>
        <v>0</v>
      </c>
      <c r="AB14" s="267">
        <f>SUMIF(Planning!$AS$10:$AS$896,$AO14,Planning!AG$10:AG$896)</f>
        <v>0</v>
      </c>
      <c r="AC14" s="267">
        <f>SUMIF(Planning!$AS$10:$AS$896,$AO14,Planning!AH$10:AH$896)</f>
        <v>0</v>
      </c>
      <c r="AD14" s="406">
        <f>SUMIF(Planning!$AS$10:$AS$896,$AO14,Planning!AI$10:AI$896)</f>
        <v>0</v>
      </c>
      <c r="AE14" s="406">
        <f>SUMIF(Planning!$AS$10:$AS$896,$AO14,Planning!AJ$10:AJ$896)</f>
        <v>0</v>
      </c>
      <c r="AF14" s="406">
        <f>SUMIF(Planning!$AS$10:$AS$896,$AO14,Planning!AK$10:AK$896)</f>
        <v>0</v>
      </c>
      <c r="AG14" s="406">
        <f>SUMIF(Planning!$AS$10:$AS$896,$AO14,Planning!AL$10:AL$896)</f>
        <v>0</v>
      </c>
      <c r="AH14" s="406">
        <f>SUMIF(Planning!$AS$10:$AS$896,$AO14,Planning!AM$10:AM$896)</f>
        <v>0</v>
      </c>
      <c r="AI14" s="270">
        <f t="shared" si="2"/>
        <v>0</v>
      </c>
      <c r="AJ14" s="75"/>
      <c r="AL14" s="102" t="str">
        <f>IF($B$3="","",_xlfn.XLOOKUP($B$3,設定!$F$3:$F$10,設定!$G$3:$G$10,""))</f>
        <v>溶接1</v>
      </c>
      <c r="AM14" s="91"/>
      <c r="AN14" s="91" t="str">
        <f>E14</f>
        <v>SP</v>
      </c>
      <c r="AO14" s="91" t="str">
        <f>AM13&amp;"_"&amp;AN14</f>
        <v>50100MLF Y000XA_SP</v>
      </c>
      <c r="AP14" s="249" t="str">
        <f ca="1">IF(AI15=0,"","表示")</f>
        <v/>
      </c>
    </row>
    <row r="15" spans="1:42" ht="21" hidden="1" customHeight="1" x14ac:dyDescent="0.35">
      <c r="A15" s="69"/>
      <c r="B15" s="90"/>
      <c r="C15" s="87"/>
      <c r="D15" s="88"/>
      <c r="E15" s="259" t="s">
        <v>2134</v>
      </c>
      <c r="F15" s="80">
        <f ca="1">SUMIF(Planning!$AS$10:$AS$896,$AO15,Planning!K$10:K$896)</f>
        <v>0</v>
      </c>
      <c r="G15" s="80">
        <f ca="1">SUMIF(Planning!$AS$10:$AS$896,$AO15,Planning!L$10:L$896)</f>
        <v>0</v>
      </c>
      <c r="H15" s="81">
        <f ca="1">SUMIF(Planning!$AS$10:$AS$896,$AO15,Planning!M$10:M$896)</f>
        <v>0</v>
      </c>
      <c r="I15" s="82">
        <f ca="1">SUMIF(Planning!$AS$10:$AS$896,$AO15,Planning!N$10:N$896)</f>
        <v>0</v>
      </c>
      <c r="J15" s="83">
        <f ca="1">SUMIF(Planning!$AS$10:$AS$896,$AO15,Planning!O$10:O$896)</f>
        <v>0</v>
      </c>
      <c r="K15" s="81">
        <f ca="1">SUMIF(Planning!$AS$10:$AS$896,$AO15,Planning!P$10:P$896)</f>
        <v>0</v>
      </c>
      <c r="L15" s="81">
        <f ca="1">SUMIF(Planning!$AS$10:$AS$896,$AO15,Planning!Q$10:Q$896)</f>
        <v>0</v>
      </c>
      <c r="M15" s="80">
        <f ca="1">SUMIF(Planning!$AS$10:$AS$896,$AO15,Planning!R$10:R$896)</f>
        <v>0</v>
      </c>
      <c r="N15" s="81">
        <f ca="1">SUMIF(Planning!$AS$10:$AS$896,$AO15,Planning!S$10:S$896)</f>
        <v>0</v>
      </c>
      <c r="O15" s="80">
        <f ca="1">SUMIF(Planning!$AS$10:$AS$896,$AO15,Planning!T$10:T$896)</f>
        <v>0</v>
      </c>
      <c r="P15" s="80">
        <f ca="1">SUMIF(Planning!$AS$10:$AS$896,$AO15,Planning!U$10:U$896)</f>
        <v>0</v>
      </c>
      <c r="Q15" s="80">
        <f ca="1">SUMIF(Planning!$AS$10:$AS$896,$AO15,Planning!V$10:V$896)</f>
        <v>0</v>
      </c>
      <c r="R15" s="80">
        <f ca="1">SUMIF(Planning!$AS$10:$AS$896,$AO15,Planning!W$10:W$896)</f>
        <v>0</v>
      </c>
      <c r="S15" s="80">
        <f ca="1">SUMIF(Planning!$AS$10:$AS$896,$AO15,Planning!X$10:X$896)</f>
        <v>0</v>
      </c>
      <c r="T15" s="80">
        <f ca="1">SUMIF(Planning!$AS$10:$AS$896,$AO15,Planning!Y$10:Y$896)</f>
        <v>0</v>
      </c>
      <c r="U15" s="80">
        <f ca="1">SUMIF(Planning!$AS$10:$AS$896,$AO15,Planning!Z$10:Z$896)</f>
        <v>0</v>
      </c>
      <c r="V15" s="80">
        <f ca="1">SUMIF(Planning!$AS$10:$AS$896,$AO15,Planning!AA$10:AA$896)</f>
        <v>0</v>
      </c>
      <c r="W15" s="80">
        <f ca="1">SUMIF(Planning!$AS$10:$AS$896,$AO15,Planning!AB$10:AB$896)</f>
        <v>0</v>
      </c>
      <c r="X15" s="80">
        <f ca="1">SUMIF(Planning!$AS$10:$AS$896,$AO15,Planning!AC$10:AC$896)</f>
        <v>0</v>
      </c>
      <c r="Y15" s="80">
        <f ca="1">SUMIF(Planning!$AS$10:$AS$896,$AO15,Planning!AD$10:AD$896)</f>
        <v>0</v>
      </c>
      <c r="Z15" s="80">
        <f ca="1">SUMIF(Planning!$AS$10:$AS$896,$AO15,Planning!AE$10:AE$896)</f>
        <v>0</v>
      </c>
      <c r="AA15" s="80">
        <f ca="1">SUMIF(Planning!$AS$10:$AS$896,$AO15,Planning!AF$10:AF$896)</f>
        <v>0</v>
      </c>
      <c r="AB15" s="80">
        <f ca="1">SUMIF(Planning!$AS$10:$AS$896,$AO15,Planning!AG$10:AG$896)</f>
        <v>0</v>
      </c>
      <c r="AC15" s="80">
        <f ca="1">SUMIF(Planning!$AS$10:$AS$896,$AO15,Planning!AH$10:AH$896)</f>
        <v>0</v>
      </c>
      <c r="AD15" s="407">
        <f ca="1">SUMIF(Planning!$AS$10:$AS$896,$AO15,Planning!AI$10:AI$896)</f>
        <v>0</v>
      </c>
      <c r="AE15" s="407">
        <f ca="1">SUMIF(Planning!$AS$10:$AS$896,$AO15,Planning!AJ$10:AJ$896)</f>
        <v>0</v>
      </c>
      <c r="AF15" s="407">
        <f ca="1">SUMIF(Planning!$AS$10:$AS$896,$AO15,Planning!AK$10:AK$896)</f>
        <v>0</v>
      </c>
      <c r="AG15" s="408">
        <f ca="1">SUMIF(Planning!$AS$10:$AS$896,$AO15,Planning!AL$10:AL$896)</f>
        <v>0</v>
      </c>
      <c r="AH15" s="409">
        <f ca="1">SUMIF(Planning!$AS$10:$AS$896,$AO15,Planning!AM$10:AM$896)</f>
        <v>0</v>
      </c>
      <c r="AI15" s="123">
        <f t="shared" ca="1" si="2"/>
        <v>0</v>
      </c>
      <c r="AJ15" s="75"/>
      <c r="AL15" s="92"/>
      <c r="AM15" s="92"/>
      <c r="AN15" s="92"/>
      <c r="AO15" s="124" t="str">
        <f>AL14&amp;"_"&amp;AM13&amp;"_"&amp;AN13</f>
        <v>溶接1_50100MLF Y000XA_CBU</v>
      </c>
      <c r="AP15" s="247" t="str">
        <f ca="1">IF(AI15=0,"","表示")</f>
        <v/>
      </c>
    </row>
    <row r="16" spans="1:42" ht="21" customHeight="1" x14ac:dyDescent="0.35">
      <c r="A16" s="66"/>
      <c r="B16" s="95" t="str">
        <f>IF($AO18="","",_xlfn.XLOOKUP($AO18,Planning!$AS$10:$AS$896,Planning!AT$10:AT$896,"",,))</f>
        <v>50100</v>
      </c>
      <c r="C16" s="85"/>
      <c r="D16" s="86"/>
      <c r="E16" s="261" t="str">
        <f>_xlfn.XLOOKUP($AO16,Planning!$AS$10:$AS$896,Planning!$G$10:$G$896,"",,)</f>
        <v>FUN</v>
      </c>
      <c r="F16" s="262">
        <f>SUMIF(Planning!$AS$10:$AS$896,$AO16,Planning!K$10:K$896)</f>
        <v>35</v>
      </c>
      <c r="G16" s="262">
        <f>SUMIF(Planning!$AS$10:$AS$896,$AO16,Planning!L$10:L$896)</f>
        <v>0</v>
      </c>
      <c r="H16" s="262">
        <f>SUMIF(Planning!$AS$10:$AS$896,$AO16,Planning!M$10:M$896)</f>
        <v>0</v>
      </c>
      <c r="I16" s="263">
        <f>SUMIF(Planning!$AS$10:$AS$896,$AO16,Planning!N$10:N$896)</f>
        <v>32</v>
      </c>
      <c r="J16" s="264">
        <f>SUMIF(Planning!$AS$10:$AS$896,$AO16,Planning!O$10:O$896)</f>
        <v>60</v>
      </c>
      <c r="K16" s="262">
        <f>SUMIF(Planning!$AS$10:$AS$896,$AO16,Planning!P$10:P$896)</f>
        <v>60</v>
      </c>
      <c r="L16" s="262">
        <f>SUMIF(Planning!$AS$10:$AS$896,$AO16,Planning!Q$10:Q$896)</f>
        <v>60</v>
      </c>
      <c r="M16" s="262">
        <f>SUMIF(Planning!$AS$10:$AS$896,$AO16,Planning!R$10:R$896)</f>
        <v>60</v>
      </c>
      <c r="N16" s="262">
        <f>SUMIF(Planning!$AS$10:$AS$896,$AO16,Planning!S$10:S$896)</f>
        <v>60</v>
      </c>
      <c r="O16" s="262">
        <f>SUMIF(Planning!$AS$10:$AS$896,$AO16,Planning!T$10:T$896)</f>
        <v>47</v>
      </c>
      <c r="P16" s="262">
        <f>SUMIF(Planning!$AS$10:$AS$896,$AO16,Planning!U$10:U$896)</f>
        <v>51</v>
      </c>
      <c r="Q16" s="262">
        <f>SUMIF(Planning!$AS$10:$AS$896,$AO16,Planning!V$10:V$896)</f>
        <v>51</v>
      </c>
      <c r="R16" s="262">
        <f>SUMIF(Planning!$AS$10:$AS$896,$AO16,Planning!W$10:W$896)</f>
        <v>51</v>
      </c>
      <c r="S16" s="262">
        <f>SUMIF(Planning!$AS$10:$AS$896,$AO16,Planning!X$10:X$896)</f>
        <v>50</v>
      </c>
      <c r="T16" s="262">
        <f>SUMIF(Planning!$AS$10:$AS$896,$AO16,Planning!Y$10:Y$896)</f>
        <v>51</v>
      </c>
      <c r="U16" s="262">
        <f>SUMIF(Planning!$AS$10:$AS$896,$AO16,Planning!Z$10:Z$896)</f>
        <v>51</v>
      </c>
      <c r="V16" s="262">
        <f>SUMIF(Planning!$AS$10:$AS$896,$AO16,Planning!AA$10:AA$896)</f>
        <v>52</v>
      </c>
      <c r="W16" s="262">
        <f>SUMIF(Planning!$AS$10:$AS$896,$AO16,Planning!AB$10:AB$896)</f>
        <v>51</v>
      </c>
      <c r="X16" s="262">
        <f>SUMIF(Planning!$AS$10:$AS$896,$AO16,Planning!AC$10:AC$896)</f>
        <v>51</v>
      </c>
      <c r="Y16" s="262">
        <f>SUMIF(Planning!$AS$10:$AS$896,$AO16,Planning!AD$10:AD$896)</f>
        <v>51</v>
      </c>
      <c r="Z16" s="262">
        <f>SUMIF(Planning!$AS$10:$AS$896,$AO16,Planning!AE$10:AE$896)</f>
        <v>51</v>
      </c>
      <c r="AA16" s="262">
        <f>SUMIF(Planning!$AS$10:$AS$896,$AO16,Planning!AF$10:AF$896)</f>
        <v>51</v>
      </c>
      <c r="AB16" s="262">
        <f>SUMIF(Planning!$AS$10:$AS$896,$AO16,Planning!AG$10:AG$896)</f>
        <v>51</v>
      </c>
      <c r="AC16" s="262">
        <f>SUMIF(Planning!$AS$10:$AS$896,$AO16,Planning!AH$10:AH$896)</f>
        <v>50</v>
      </c>
      <c r="AD16" s="410">
        <f>SUMIF(Planning!$AS$10:$AS$896,$AO16,Planning!AI$10:AI$896)</f>
        <v>0</v>
      </c>
      <c r="AE16" s="410">
        <f>SUMIF(Planning!$AS$10:$AS$896,$AO16,Planning!AJ$10:AJ$896)</f>
        <v>0</v>
      </c>
      <c r="AF16" s="410">
        <f>SUMIF(Planning!$AS$10:$AS$896,$AO16,Planning!AK$10:AK$896)</f>
        <v>0</v>
      </c>
      <c r="AG16" s="410">
        <f>SUMIF(Planning!$AS$10:$AS$896,$AO16,Planning!AL$10:AL$896)</f>
        <v>0</v>
      </c>
      <c r="AH16" s="410">
        <f>SUMIF(Planning!$AS$10:$AS$896,$AO16,Planning!AM$10:AM$896)</f>
        <v>0</v>
      </c>
      <c r="AI16" s="265">
        <f t="shared" ref="AI16:AI105" si="3">SUM(F16:AH16)</f>
        <v>1127</v>
      </c>
      <c r="AJ16" s="75"/>
      <c r="AL16" s="125" t="str">
        <f>IF(AN16="CBU","AF",IF(AN16="CKD","KD",""))</f>
        <v>AF</v>
      </c>
      <c r="AM16" s="93" t="s">
        <v>1749</v>
      </c>
      <c r="AN16" s="93" t="s">
        <v>2081</v>
      </c>
      <c r="AO16" s="100" t="str">
        <f>AM16&amp;"_"&amp;AN16</f>
        <v>50100MLF E800XA_CBU</v>
      </c>
      <c r="AP16" s="248" t="str">
        <f ca="1">IF(AI18=0,"","表示")</f>
        <v>表示</v>
      </c>
    </row>
    <row r="17" spans="1:42" ht="21" customHeight="1" x14ac:dyDescent="0.35">
      <c r="A17" s="66"/>
      <c r="B17" s="94" t="str">
        <f>IF($AO18="","",_xlfn.XLOOKUP($AO18,Planning!$AS$10:$AS$896,Planning!AU$10:AU$896,"",,))</f>
        <v>MLF-E800</v>
      </c>
      <c r="C17" s="127" t="str">
        <f>AL16</f>
        <v>AF</v>
      </c>
      <c r="D17" s="86">
        <f>SUMIF(Planning!$AS$10:$AS$896,$AO18,Planning!$G$10:$G$896)</f>
        <v>136</v>
      </c>
      <c r="E17" s="266" t="str">
        <f>IF($AN16="CBU","SP","")</f>
        <v>SP</v>
      </c>
      <c r="F17" s="267"/>
      <c r="G17" s="267"/>
      <c r="H17" s="267"/>
      <c r="I17" s="268"/>
      <c r="J17" s="269">
        <f>SUMIF(Planning!$AS$10:$AS$896,$AO17,Planning!O$10:O$896)</f>
        <v>0</v>
      </c>
      <c r="K17" s="267">
        <f>SUMIF(Planning!$AS$10:$AS$896,$AO17,Planning!P$10:P$896)</f>
        <v>0</v>
      </c>
      <c r="L17" s="267">
        <f>SUMIF(Planning!$AS$10:$AS$896,$AO17,Planning!Q$10:Q$896)</f>
        <v>0</v>
      </c>
      <c r="M17" s="267">
        <f>SUMIF(Planning!$AS$10:$AS$896,$AO17,Planning!R$10:R$896)</f>
        <v>0</v>
      </c>
      <c r="N17" s="267">
        <f>SUMIF(Planning!$AS$10:$AS$896,$AO17,Planning!S$10:S$896)</f>
        <v>0</v>
      </c>
      <c r="O17" s="267">
        <f>SUMIF(Planning!$AS$10:$AS$896,$AO17,Planning!T$10:T$896)</f>
        <v>0</v>
      </c>
      <c r="P17" s="267">
        <f>SUMIF(Planning!$AS$10:$AS$896,$AO17,Planning!U$10:U$896)</f>
        <v>0</v>
      </c>
      <c r="Q17" s="267">
        <f>SUMIF(Planning!$AS$10:$AS$896,$AO17,Planning!V$10:V$896)</f>
        <v>0</v>
      </c>
      <c r="R17" s="267">
        <f>SUMIF(Planning!$AS$10:$AS$896,$AO17,Planning!W$10:W$896)</f>
        <v>0</v>
      </c>
      <c r="S17" s="267">
        <f>SUMIF(Planning!$AS$10:$AS$896,$AO17,Planning!X$10:X$896)</f>
        <v>0</v>
      </c>
      <c r="T17" s="267">
        <f>SUMIF(Planning!$AS$10:$AS$896,$AO17,Planning!Y$10:Y$896)</f>
        <v>0</v>
      </c>
      <c r="U17" s="267">
        <f>SUMIF(Planning!$AS$10:$AS$896,$AO17,Planning!Z$10:Z$896)</f>
        <v>0</v>
      </c>
      <c r="V17" s="267">
        <f>SUMIF(Planning!$AS$10:$AS$896,$AO17,Planning!AA$10:AA$896)</f>
        <v>0</v>
      </c>
      <c r="W17" s="267">
        <f>SUMIF(Planning!$AS$10:$AS$896,$AO17,Planning!AB$10:AB$896)</f>
        <v>0</v>
      </c>
      <c r="X17" s="267">
        <f>SUMIF(Planning!$AS$10:$AS$896,$AO17,Planning!AC$10:AC$896)</f>
        <v>0</v>
      </c>
      <c r="Y17" s="267">
        <f>SUMIF(Planning!$AS$10:$AS$896,$AO17,Planning!AD$10:AD$896)</f>
        <v>0</v>
      </c>
      <c r="Z17" s="267">
        <f>SUMIF(Planning!$AS$10:$AS$896,$AO17,Planning!AE$10:AE$896)</f>
        <v>0</v>
      </c>
      <c r="AA17" s="267">
        <f>SUMIF(Planning!$AS$10:$AS$896,$AO17,Planning!AF$10:AF$896)</f>
        <v>0</v>
      </c>
      <c r="AB17" s="267">
        <f>SUMIF(Planning!$AS$10:$AS$896,$AO17,Planning!AG$10:AG$896)</f>
        <v>0</v>
      </c>
      <c r="AC17" s="267">
        <f>SUMIF(Planning!$AS$10:$AS$896,$AO17,Planning!AH$10:AH$896)</f>
        <v>0</v>
      </c>
      <c r="AD17" s="406">
        <f>SUMIF(Planning!$AS$10:$AS$896,$AO17,Planning!AI$10:AI$896)</f>
        <v>0</v>
      </c>
      <c r="AE17" s="406">
        <f>SUMIF(Planning!$AS$10:$AS$896,$AO17,Planning!AJ$10:AJ$896)</f>
        <v>0</v>
      </c>
      <c r="AF17" s="406">
        <f>SUMIF(Planning!$AS$10:$AS$896,$AO17,Planning!AK$10:AK$896)</f>
        <v>0</v>
      </c>
      <c r="AG17" s="406">
        <f>SUMIF(Planning!$AS$10:$AS$896,$AO17,Planning!AL$10:AL$896)</f>
        <v>0</v>
      </c>
      <c r="AH17" s="406">
        <f>SUMIF(Planning!$AS$10:$AS$896,$AO17,Planning!AM$10:AM$896)</f>
        <v>0</v>
      </c>
      <c r="AI17" s="270">
        <f t="shared" si="3"/>
        <v>0</v>
      </c>
      <c r="AJ17" s="75"/>
      <c r="AL17" s="102" t="str">
        <f>IF($B$3="","",_xlfn.XLOOKUP($B$3,設定!$F$3:$F$10,設定!$G$3:$G$10,""))</f>
        <v>溶接1</v>
      </c>
      <c r="AM17" s="91"/>
      <c r="AN17" s="91" t="str">
        <f>E17</f>
        <v>SP</v>
      </c>
      <c r="AO17" s="91" t="str">
        <f>AM16&amp;"_"&amp;AN17</f>
        <v>50100MLF E800XA_SP</v>
      </c>
      <c r="AP17" s="249" t="str">
        <f ca="1">IF(AI18=0,"","表示")</f>
        <v>表示</v>
      </c>
    </row>
    <row r="18" spans="1:42" ht="21" customHeight="1" thickBot="1" x14ac:dyDescent="0.4">
      <c r="A18" s="467"/>
      <c r="B18" s="468"/>
      <c r="C18" s="469"/>
      <c r="D18" s="470"/>
      <c r="E18" s="471" t="s">
        <v>2134</v>
      </c>
      <c r="F18" s="472">
        <f ca="1">SUMIF(Planning!$AS$10:$AS$896,$AO18,Planning!K$10:K$896)</f>
        <v>0</v>
      </c>
      <c r="G18" s="472">
        <f ca="1">SUMIF(Planning!$AS$10:$AS$896,$AO18,Planning!L$10:L$896)</f>
        <v>0</v>
      </c>
      <c r="H18" s="473">
        <f ca="1">SUMIF(Planning!$AS$10:$AS$896,$AO18,Planning!M$10:M$896)</f>
        <v>62</v>
      </c>
      <c r="I18" s="474">
        <f ca="1">SUMIF(Planning!$AS$10:$AS$896,$AO18,Planning!N$10:N$896)</f>
        <v>30</v>
      </c>
      <c r="J18" s="475">
        <f ca="1">SUMIF(Planning!$AS$10:$AS$896,$AO18,Planning!O$10:O$896)</f>
        <v>60</v>
      </c>
      <c r="K18" s="473">
        <f ca="1">SUMIF(Planning!$AS$10:$AS$896,$AO18,Planning!P$10:P$896)</f>
        <v>60</v>
      </c>
      <c r="L18" s="473">
        <f ca="1">SUMIF(Planning!$AS$10:$AS$896,$AO18,Planning!Q$10:Q$896)</f>
        <v>60</v>
      </c>
      <c r="M18" s="472">
        <f ca="1">SUMIF(Planning!$AS$10:$AS$896,$AO18,Planning!R$10:R$896)</f>
        <v>60</v>
      </c>
      <c r="N18" s="473">
        <f ca="1">SUMIF(Planning!$AS$10:$AS$896,$AO18,Planning!S$10:S$896)</f>
        <v>47</v>
      </c>
      <c r="O18" s="472">
        <f ca="1">SUMIF(Planning!$AS$10:$AS$896,$AO18,Planning!T$10:T$896)</f>
        <v>51</v>
      </c>
      <c r="P18" s="472">
        <f ca="1">SUMIF(Planning!$AS$10:$AS$896,$AO18,Planning!U$10:U$896)</f>
        <v>51</v>
      </c>
      <c r="Q18" s="472">
        <f ca="1">SUMIF(Planning!$AS$10:$AS$896,$AO18,Planning!V$10:V$896)</f>
        <v>51</v>
      </c>
      <c r="R18" s="472">
        <f ca="1">SUMIF(Planning!$AS$10:$AS$896,$AO18,Planning!W$10:W$896)</f>
        <v>50</v>
      </c>
      <c r="S18" s="472">
        <f ca="1">SUMIF(Planning!$AS$10:$AS$896,$AO18,Planning!X$10:X$896)</f>
        <v>51</v>
      </c>
      <c r="T18" s="472">
        <f ca="1">SUMIF(Planning!$AS$10:$AS$896,$AO18,Planning!Y$10:Y$896)</f>
        <v>51</v>
      </c>
      <c r="U18" s="472">
        <f ca="1">SUMIF(Planning!$AS$10:$AS$896,$AO18,Planning!Z$10:Z$896)</f>
        <v>52</v>
      </c>
      <c r="V18" s="472">
        <f ca="1">SUMIF(Planning!$AS$10:$AS$896,$AO18,Planning!AA$10:AA$896)</f>
        <v>0</v>
      </c>
      <c r="W18" s="472">
        <f ca="1">SUMIF(Planning!$AS$10:$AS$896,$AO18,Planning!AB$10:AB$896)</f>
        <v>0</v>
      </c>
      <c r="X18" s="472">
        <f ca="1">SUMIF(Planning!$AS$10:$AS$896,$AO18,Planning!AC$10:AC$896)</f>
        <v>0</v>
      </c>
      <c r="Y18" s="472">
        <f ca="1">SUMIF(Planning!$AS$10:$AS$896,$AO18,Planning!AD$10:AD$896)</f>
        <v>0</v>
      </c>
      <c r="Z18" s="472">
        <f ca="1">SUMIF(Planning!$AS$10:$AS$896,$AO18,Planning!AE$10:AE$896)</f>
        <v>0</v>
      </c>
      <c r="AA18" s="472">
        <f ca="1">SUMIF(Planning!$AS$10:$AS$896,$AO18,Planning!AF$10:AF$896)</f>
        <v>0</v>
      </c>
      <c r="AB18" s="472">
        <f ca="1">SUMIF(Planning!$AS$10:$AS$896,$AO18,Planning!AG$10:AG$896)</f>
        <v>0</v>
      </c>
      <c r="AC18" s="472">
        <f ca="1">SUMIF(Planning!$AS$10:$AS$896,$AO18,Planning!AH$10:AH$896)</f>
        <v>0</v>
      </c>
      <c r="AD18" s="476">
        <f ca="1">SUMIF(Planning!$AS$10:$AS$896,$AO18,Planning!AI$10:AI$896)</f>
        <v>0</v>
      </c>
      <c r="AE18" s="476">
        <f ca="1">SUMIF(Planning!$AS$10:$AS$896,$AO18,Planning!AJ$10:AJ$896)</f>
        <v>0</v>
      </c>
      <c r="AF18" s="476">
        <f ca="1">SUMIF(Planning!$AS$10:$AS$896,$AO18,Planning!AK$10:AK$896)</f>
        <v>0</v>
      </c>
      <c r="AG18" s="477">
        <f ca="1">SUMIF(Planning!$AS$10:$AS$896,$AO18,Planning!AL$10:AL$896)</f>
        <v>0</v>
      </c>
      <c r="AH18" s="478">
        <f ca="1">SUMIF(Planning!$AS$10:$AS$896,$AO18,Planning!AM$10:AM$896)</f>
        <v>0</v>
      </c>
      <c r="AI18" s="479">
        <f t="shared" ca="1" si="3"/>
        <v>736</v>
      </c>
      <c r="AJ18" s="75"/>
      <c r="AL18" s="92"/>
      <c r="AM18" s="92"/>
      <c r="AN18" s="92"/>
      <c r="AO18" s="124" t="str">
        <f>AL17&amp;"_"&amp;AM16&amp;"_"&amp;AN16</f>
        <v>溶接1_50100MLF E800XA_CBU</v>
      </c>
      <c r="AP18" s="247" t="str">
        <f ca="1">IF(AI18=0,"","表示")</f>
        <v>表示</v>
      </c>
    </row>
    <row r="19" spans="1:42" ht="21" hidden="1" customHeight="1" x14ac:dyDescent="0.35">
      <c r="A19" s="66"/>
      <c r="B19" s="94" t="str">
        <f>IF($AO21="","",_xlfn.XLOOKUP($AO21,Planning!$AS$10:$AS$896,Planning!AT$10:AT$896,"",,))</f>
        <v>50100</v>
      </c>
      <c r="C19" s="85"/>
      <c r="D19" s="86"/>
      <c r="E19" s="277" t="str">
        <f>_xlfn.XLOOKUP($AO19,Planning!$AS$10:$AS$896,Planning!$G$10:$G$896,"",,)</f>
        <v/>
      </c>
      <c r="F19" s="278">
        <f>SUMIF(Planning!$AS$10:$AS$896,$AO19,Planning!K$10:K$896)</f>
        <v>0</v>
      </c>
      <c r="G19" s="278">
        <f>SUMIF(Planning!$AS$10:$AS$896,$AO19,Planning!L$10:L$896)</f>
        <v>0</v>
      </c>
      <c r="H19" s="278">
        <f>SUMIF(Planning!$AS$10:$AS$896,$AO19,Planning!M$10:M$896)</f>
        <v>0</v>
      </c>
      <c r="I19" s="279">
        <f>SUMIF(Planning!$AS$10:$AS$896,$AO19,Planning!N$10:N$896)</f>
        <v>0</v>
      </c>
      <c r="J19" s="280">
        <f>SUMIF(Planning!$AS$10:$AS$896,$AO19,Planning!O$10:O$896)</f>
        <v>0</v>
      </c>
      <c r="K19" s="278">
        <f>SUMIF(Planning!$AS$10:$AS$896,$AO19,Planning!P$10:P$896)</f>
        <v>0</v>
      </c>
      <c r="L19" s="278">
        <f>SUMIF(Planning!$AS$10:$AS$896,$AO19,Planning!Q$10:Q$896)</f>
        <v>0</v>
      </c>
      <c r="M19" s="278">
        <f>SUMIF(Planning!$AS$10:$AS$896,$AO19,Planning!R$10:R$896)</f>
        <v>0</v>
      </c>
      <c r="N19" s="278">
        <f>SUMIF(Planning!$AS$10:$AS$896,$AO19,Planning!S$10:S$896)</f>
        <v>0</v>
      </c>
      <c r="O19" s="278">
        <f>SUMIF(Planning!$AS$10:$AS$896,$AO19,Planning!T$10:T$896)</f>
        <v>0</v>
      </c>
      <c r="P19" s="278">
        <f>SUMIF(Planning!$AS$10:$AS$896,$AO19,Planning!U$10:U$896)</f>
        <v>0</v>
      </c>
      <c r="Q19" s="278">
        <f>SUMIF(Planning!$AS$10:$AS$896,$AO19,Planning!V$10:V$896)</f>
        <v>0</v>
      </c>
      <c r="R19" s="278">
        <f>SUMIF(Planning!$AS$10:$AS$896,$AO19,Planning!W$10:W$896)</f>
        <v>0</v>
      </c>
      <c r="S19" s="278">
        <f>SUMIF(Planning!$AS$10:$AS$896,$AO19,Planning!X$10:X$896)</f>
        <v>0</v>
      </c>
      <c r="T19" s="278">
        <f>SUMIF(Planning!$AS$10:$AS$896,$AO19,Planning!Y$10:Y$896)</f>
        <v>0</v>
      </c>
      <c r="U19" s="278">
        <f>SUMIF(Planning!$AS$10:$AS$896,$AO19,Planning!Z$10:Z$896)</f>
        <v>0</v>
      </c>
      <c r="V19" s="278">
        <f>SUMIF(Planning!$AS$10:$AS$896,$AO19,Planning!AA$10:AA$896)</f>
        <v>0</v>
      </c>
      <c r="W19" s="278">
        <f>SUMIF(Planning!$AS$10:$AS$896,$AO19,Planning!AB$10:AB$896)</f>
        <v>0</v>
      </c>
      <c r="X19" s="278">
        <f>SUMIF(Planning!$AS$10:$AS$896,$AO19,Planning!AC$10:AC$896)</f>
        <v>0</v>
      </c>
      <c r="Y19" s="278">
        <f>SUMIF(Planning!$AS$10:$AS$896,$AO19,Planning!AD$10:AD$896)</f>
        <v>0</v>
      </c>
      <c r="Z19" s="278">
        <f>SUMIF(Planning!$AS$10:$AS$896,$AO19,Planning!AE$10:AE$896)</f>
        <v>0</v>
      </c>
      <c r="AA19" s="278">
        <f>SUMIF(Planning!$AS$10:$AS$896,$AO19,Planning!AF$10:AF$896)</f>
        <v>0</v>
      </c>
      <c r="AB19" s="278">
        <f>SUMIF(Planning!$AS$10:$AS$896,$AO19,Planning!AG$10:AG$896)</f>
        <v>0</v>
      </c>
      <c r="AC19" s="278">
        <f>SUMIF(Planning!$AS$10:$AS$896,$AO19,Planning!AH$10:AH$896)</f>
        <v>0</v>
      </c>
      <c r="AD19" s="278">
        <f>SUMIF(Planning!$AS$10:$AS$896,$AO19,Planning!AI$10:AI$896)</f>
        <v>0</v>
      </c>
      <c r="AE19" s="278">
        <f>SUMIF(Planning!$AS$10:$AS$896,$AO19,Planning!AJ$10:AJ$896)</f>
        <v>0</v>
      </c>
      <c r="AF19" s="278">
        <f>SUMIF(Planning!$AS$10:$AS$896,$AO19,Planning!AK$10:AK$896)</f>
        <v>0</v>
      </c>
      <c r="AG19" s="278">
        <f>SUMIF(Planning!$AS$10:$AS$896,$AO19,Planning!AL$10:AL$896)</f>
        <v>0</v>
      </c>
      <c r="AH19" s="278">
        <f>SUMIF(Planning!$AS$10:$AS$896,$AO19,Planning!AM$10:AM$896)</f>
        <v>0</v>
      </c>
      <c r="AI19" s="281">
        <f t="shared" si="3"/>
        <v>0</v>
      </c>
      <c r="AJ19" s="75"/>
      <c r="AL19" s="125" t="str">
        <f>IF(AN19="CBU","AF",IF(AN19="CKD","KD",""))</f>
        <v>AF</v>
      </c>
      <c r="AM19" s="93" t="s">
        <v>1753</v>
      </c>
      <c r="AN19" s="93" t="s">
        <v>2081</v>
      </c>
      <c r="AO19" s="100" t="str">
        <f>AM19&amp;"_"&amp;AN19</f>
        <v>50100MLL D000XA_CBU</v>
      </c>
      <c r="AP19" s="248" t="str">
        <f ca="1">IF(AI21=0,"","表示")</f>
        <v/>
      </c>
    </row>
    <row r="20" spans="1:42" ht="21" hidden="1" customHeight="1" x14ac:dyDescent="0.35">
      <c r="A20" s="66"/>
      <c r="B20" s="94" t="str">
        <f>IF($AO21="","",_xlfn.XLOOKUP($AO21,Planning!$AS$10:$AS$896,Planning!AU$10:AU$896,"",,))</f>
        <v>MLL-D000</v>
      </c>
      <c r="C20" s="127" t="str">
        <f>AL19</f>
        <v>AF</v>
      </c>
      <c r="D20" s="86">
        <f>SUMIF(Planning!$AS$10:$AS$896,$AO21,Planning!$G$10:$G$896)</f>
        <v>178</v>
      </c>
      <c r="E20" s="266" t="str">
        <f>IF($AN19="CBU","SP","")</f>
        <v>SP</v>
      </c>
      <c r="F20" s="267"/>
      <c r="G20" s="267"/>
      <c r="H20" s="267"/>
      <c r="I20" s="268"/>
      <c r="J20" s="269">
        <f>SUMIF(Planning!$AS$10:$AS$896,$AO20,Planning!O$10:O$896)</f>
        <v>0</v>
      </c>
      <c r="K20" s="267">
        <f>SUMIF(Planning!$AS$10:$AS$896,$AO20,Planning!P$10:P$896)</f>
        <v>0</v>
      </c>
      <c r="L20" s="267">
        <f>SUMIF(Planning!$AS$10:$AS$896,$AO20,Planning!Q$10:Q$896)</f>
        <v>0</v>
      </c>
      <c r="M20" s="267">
        <f>SUMIF(Planning!$AS$10:$AS$896,$AO20,Planning!R$10:R$896)</f>
        <v>0</v>
      </c>
      <c r="N20" s="267">
        <f>SUMIF(Planning!$AS$10:$AS$896,$AO20,Planning!S$10:S$896)</f>
        <v>0</v>
      </c>
      <c r="O20" s="267">
        <f>SUMIF(Planning!$AS$10:$AS$896,$AO20,Planning!T$10:T$896)</f>
        <v>0</v>
      </c>
      <c r="P20" s="267">
        <f>SUMIF(Planning!$AS$10:$AS$896,$AO20,Planning!U$10:U$896)</f>
        <v>0</v>
      </c>
      <c r="Q20" s="267">
        <f>SUMIF(Planning!$AS$10:$AS$896,$AO20,Planning!V$10:V$896)</f>
        <v>0</v>
      </c>
      <c r="R20" s="267">
        <f>SUMIF(Planning!$AS$10:$AS$896,$AO20,Planning!W$10:W$896)</f>
        <v>0</v>
      </c>
      <c r="S20" s="267">
        <f>SUMIF(Planning!$AS$10:$AS$896,$AO20,Planning!X$10:X$896)</f>
        <v>0</v>
      </c>
      <c r="T20" s="267">
        <f>SUMIF(Planning!$AS$10:$AS$896,$AO20,Planning!Y$10:Y$896)</f>
        <v>0</v>
      </c>
      <c r="U20" s="267">
        <f>SUMIF(Planning!$AS$10:$AS$896,$AO20,Planning!Z$10:Z$896)</f>
        <v>0</v>
      </c>
      <c r="V20" s="267">
        <f>SUMIF(Planning!$AS$10:$AS$896,$AO20,Planning!AA$10:AA$896)</f>
        <v>0</v>
      </c>
      <c r="W20" s="267">
        <f>SUMIF(Planning!$AS$10:$AS$896,$AO20,Planning!AB$10:AB$896)</f>
        <v>0</v>
      </c>
      <c r="X20" s="267">
        <f>SUMIF(Planning!$AS$10:$AS$896,$AO20,Planning!AC$10:AC$896)</f>
        <v>0</v>
      </c>
      <c r="Y20" s="267">
        <f>SUMIF(Planning!$AS$10:$AS$896,$AO20,Planning!AD$10:AD$896)</f>
        <v>0</v>
      </c>
      <c r="Z20" s="267">
        <f>SUMIF(Planning!$AS$10:$AS$896,$AO20,Planning!AE$10:AE$896)</f>
        <v>0</v>
      </c>
      <c r="AA20" s="267">
        <f>SUMIF(Planning!$AS$10:$AS$896,$AO20,Planning!AF$10:AF$896)</f>
        <v>0</v>
      </c>
      <c r="AB20" s="267">
        <f>SUMIF(Planning!$AS$10:$AS$896,$AO20,Planning!AG$10:AG$896)</f>
        <v>0</v>
      </c>
      <c r="AC20" s="267">
        <f>SUMIF(Planning!$AS$10:$AS$896,$AO20,Planning!AH$10:AH$896)</f>
        <v>0</v>
      </c>
      <c r="AD20" s="267">
        <f>SUMIF(Planning!$AS$10:$AS$896,$AO20,Planning!AI$10:AI$896)</f>
        <v>0</v>
      </c>
      <c r="AE20" s="267">
        <f>SUMIF(Planning!$AS$10:$AS$896,$AO20,Planning!AJ$10:AJ$896)</f>
        <v>0</v>
      </c>
      <c r="AF20" s="267">
        <f>SUMIF(Planning!$AS$10:$AS$896,$AO20,Planning!AK$10:AK$896)</f>
        <v>0</v>
      </c>
      <c r="AG20" s="267">
        <f>SUMIF(Planning!$AS$10:$AS$896,$AO20,Planning!AL$10:AL$896)</f>
        <v>0</v>
      </c>
      <c r="AH20" s="267">
        <f>SUMIF(Planning!$AS$10:$AS$896,$AO20,Planning!AM$10:AM$896)</f>
        <v>0</v>
      </c>
      <c r="AI20" s="270">
        <f t="shared" si="3"/>
        <v>0</v>
      </c>
      <c r="AJ20" s="75"/>
      <c r="AL20" s="102" t="str">
        <f>IF($B$3="","",_xlfn.XLOOKUP($B$3,設定!$F$3:$F$10,設定!$G$3:$G$10,""))</f>
        <v>溶接1</v>
      </c>
      <c r="AM20" s="91"/>
      <c r="AN20" s="91" t="str">
        <f>E20</f>
        <v>SP</v>
      </c>
      <c r="AO20" s="91" t="str">
        <f>AM19&amp;"_"&amp;AN20</f>
        <v>50100MLL D000XA_SP</v>
      </c>
      <c r="AP20" s="249" t="str">
        <f ca="1">IF(AI21=0,"","表示")</f>
        <v/>
      </c>
    </row>
    <row r="21" spans="1:42" ht="21" hidden="1" customHeight="1" x14ac:dyDescent="0.35">
      <c r="A21" s="69"/>
      <c r="B21" s="90"/>
      <c r="C21" s="87"/>
      <c r="D21" s="88"/>
      <c r="E21" s="259" t="s">
        <v>2134</v>
      </c>
      <c r="F21" s="80">
        <f ca="1">SUMIF(Planning!$AS$10:$AS$896,$AO21,Planning!K$10:K$896)</f>
        <v>0</v>
      </c>
      <c r="G21" s="80">
        <f ca="1">SUMIF(Planning!$AS$10:$AS$896,$AO21,Planning!L$10:L$896)</f>
        <v>0</v>
      </c>
      <c r="H21" s="81">
        <f ca="1">SUMIF(Planning!$AS$10:$AS$896,$AO21,Planning!M$10:M$896)</f>
        <v>0</v>
      </c>
      <c r="I21" s="82">
        <f ca="1">SUMIF(Planning!$AS$10:$AS$896,$AO21,Planning!N$10:N$896)</f>
        <v>0</v>
      </c>
      <c r="J21" s="83">
        <f ca="1">SUMIF(Planning!$AS$10:$AS$896,$AO21,Planning!O$10:O$896)</f>
        <v>0</v>
      </c>
      <c r="K21" s="81">
        <f ca="1">SUMIF(Planning!$AS$10:$AS$896,$AO21,Planning!P$10:P$896)</f>
        <v>0</v>
      </c>
      <c r="L21" s="81">
        <f ca="1">SUMIF(Planning!$AS$10:$AS$896,$AO21,Planning!Q$10:Q$896)</f>
        <v>0</v>
      </c>
      <c r="M21" s="80">
        <f ca="1">SUMIF(Planning!$AS$10:$AS$896,$AO21,Planning!R$10:R$896)</f>
        <v>0</v>
      </c>
      <c r="N21" s="81">
        <f ca="1">SUMIF(Planning!$AS$10:$AS$896,$AO21,Planning!S$10:S$896)</f>
        <v>0</v>
      </c>
      <c r="O21" s="80">
        <f ca="1">SUMIF(Planning!$AS$10:$AS$896,$AO21,Planning!T$10:T$896)</f>
        <v>0</v>
      </c>
      <c r="P21" s="80">
        <f ca="1">SUMIF(Planning!$AS$10:$AS$896,$AO21,Planning!U$10:U$896)</f>
        <v>0</v>
      </c>
      <c r="Q21" s="80">
        <f ca="1">SUMIF(Planning!$AS$10:$AS$896,$AO21,Planning!V$10:V$896)</f>
        <v>0</v>
      </c>
      <c r="R21" s="80">
        <f ca="1">SUMIF(Planning!$AS$10:$AS$896,$AO21,Planning!W$10:W$896)</f>
        <v>0</v>
      </c>
      <c r="S21" s="80">
        <f ca="1">SUMIF(Planning!$AS$10:$AS$896,$AO21,Planning!X$10:X$896)</f>
        <v>0</v>
      </c>
      <c r="T21" s="80">
        <f ca="1">SUMIF(Planning!$AS$10:$AS$896,$AO21,Planning!Y$10:Y$896)</f>
        <v>0</v>
      </c>
      <c r="U21" s="80">
        <f ca="1">SUMIF(Planning!$AS$10:$AS$896,$AO21,Planning!Z$10:Z$896)</f>
        <v>0</v>
      </c>
      <c r="V21" s="80">
        <f ca="1">SUMIF(Planning!$AS$10:$AS$896,$AO21,Planning!AA$10:AA$896)</f>
        <v>0</v>
      </c>
      <c r="W21" s="80">
        <f ca="1">SUMIF(Planning!$AS$10:$AS$896,$AO21,Planning!AB$10:AB$896)</f>
        <v>0</v>
      </c>
      <c r="X21" s="80">
        <f ca="1">SUMIF(Planning!$AS$10:$AS$896,$AO21,Planning!AC$10:AC$896)</f>
        <v>0</v>
      </c>
      <c r="Y21" s="80">
        <f ca="1">SUMIF(Planning!$AS$10:$AS$896,$AO21,Planning!AD$10:AD$896)</f>
        <v>0</v>
      </c>
      <c r="Z21" s="80">
        <f ca="1">SUMIF(Planning!$AS$10:$AS$896,$AO21,Planning!AE$10:AE$896)</f>
        <v>0</v>
      </c>
      <c r="AA21" s="80">
        <f ca="1">SUMIF(Planning!$AS$10:$AS$896,$AO21,Planning!AF$10:AF$896)</f>
        <v>0</v>
      </c>
      <c r="AB21" s="80">
        <f ca="1">SUMIF(Planning!$AS$10:$AS$896,$AO21,Planning!AG$10:AG$896)</f>
        <v>0</v>
      </c>
      <c r="AC21" s="80">
        <f ca="1">SUMIF(Planning!$AS$10:$AS$896,$AO21,Planning!AH$10:AH$896)</f>
        <v>0</v>
      </c>
      <c r="AD21" s="80">
        <f ca="1">SUMIF(Planning!$AS$10:$AS$896,$AO21,Planning!AI$10:AI$896)</f>
        <v>0</v>
      </c>
      <c r="AE21" s="80">
        <f ca="1">SUMIF(Planning!$AS$10:$AS$896,$AO21,Planning!AJ$10:AJ$896)</f>
        <v>0</v>
      </c>
      <c r="AF21" s="80">
        <f ca="1">SUMIF(Planning!$AS$10:$AS$896,$AO21,Planning!AK$10:AK$896)</f>
        <v>0</v>
      </c>
      <c r="AG21" s="81">
        <f ca="1">SUMIF(Planning!$AS$10:$AS$896,$AO21,Planning!AL$10:AL$896)</f>
        <v>0</v>
      </c>
      <c r="AH21" s="114">
        <f ca="1">SUMIF(Planning!$AS$10:$AS$896,$AO21,Planning!AM$10:AM$896)</f>
        <v>0</v>
      </c>
      <c r="AI21" s="123">
        <f t="shared" ca="1" si="3"/>
        <v>0</v>
      </c>
      <c r="AJ21" s="75"/>
      <c r="AL21" s="92"/>
      <c r="AM21" s="92"/>
      <c r="AN21" s="92"/>
      <c r="AO21" s="124" t="str">
        <f>AL20&amp;"_"&amp;AM19&amp;"_"&amp;AN19</f>
        <v>溶接1_50100MLL D000XA_CBU</v>
      </c>
      <c r="AP21" s="247" t="str">
        <f ca="1">IF(AI21=0,"","表示")</f>
        <v/>
      </c>
    </row>
    <row r="22" spans="1:42" ht="21" hidden="1" customHeight="1" x14ac:dyDescent="0.35">
      <c r="A22" s="66"/>
      <c r="B22" s="95" t="str">
        <f>IF($AO24="","",_xlfn.XLOOKUP($AO24,Planning!$AS$10:$AS$896,Planning!AT$10:AT$896,"",,))</f>
        <v>50100</v>
      </c>
      <c r="C22" s="85"/>
      <c r="D22" s="86"/>
      <c r="E22" s="261" t="str">
        <f>_xlfn.XLOOKUP($AO22,Planning!$AS$10:$AS$896,Planning!$G$10:$G$896,"",,)</f>
        <v>CKD</v>
      </c>
      <c r="F22" s="262">
        <f>SUMIF(Planning!$AS$10:$AS$896,$AO22,Planning!K$10:K$896)</f>
        <v>0</v>
      </c>
      <c r="G22" s="262">
        <f>SUMIF(Planning!$AS$10:$AS$896,$AO22,Planning!L$10:L$896)</f>
        <v>0</v>
      </c>
      <c r="H22" s="262">
        <f>SUMIF(Planning!$AS$10:$AS$896,$AO22,Planning!M$10:M$896)</f>
        <v>0</v>
      </c>
      <c r="I22" s="263">
        <f>SUMIF(Planning!$AS$10:$AS$896,$AO22,Planning!N$10:N$896)</f>
        <v>0</v>
      </c>
      <c r="J22" s="264">
        <f>SUMIF(Planning!$AS$10:$AS$896,$AO22,Planning!O$10:O$896)</f>
        <v>0</v>
      </c>
      <c r="K22" s="262">
        <f>SUMIF(Planning!$AS$10:$AS$896,$AO22,Planning!P$10:P$896)</f>
        <v>0</v>
      </c>
      <c r="L22" s="262">
        <f>SUMIF(Planning!$AS$10:$AS$896,$AO22,Planning!Q$10:Q$896)</f>
        <v>0</v>
      </c>
      <c r="M22" s="262">
        <f>SUMIF(Planning!$AS$10:$AS$896,$AO22,Planning!R$10:R$896)</f>
        <v>0</v>
      </c>
      <c r="N22" s="262">
        <f>SUMIF(Planning!$AS$10:$AS$896,$AO22,Planning!S$10:S$896)</f>
        <v>0</v>
      </c>
      <c r="O22" s="262">
        <f>SUMIF(Planning!$AS$10:$AS$896,$AO22,Planning!T$10:T$896)</f>
        <v>0</v>
      </c>
      <c r="P22" s="262">
        <f>SUMIF(Planning!$AS$10:$AS$896,$AO22,Planning!U$10:U$896)</f>
        <v>0</v>
      </c>
      <c r="Q22" s="262">
        <f>SUMIF(Planning!$AS$10:$AS$896,$AO22,Planning!V$10:V$896)</f>
        <v>0</v>
      </c>
      <c r="R22" s="262">
        <f>SUMIF(Planning!$AS$10:$AS$896,$AO22,Planning!W$10:W$896)</f>
        <v>0</v>
      </c>
      <c r="S22" s="262">
        <f>SUMIF(Planning!$AS$10:$AS$896,$AO22,Planning!X$10:X$896)</f>
        <v>0</v>
      </c>
      <c r="T22" s="262">
        <f>SUMIF(Planning!$AS$10:$AS$896,$AO22,Planning!Y$10:Y$896)</f>
        <v>0</v>
      </c>
      <c r="U22" s="262">
        <f>SUMIF(Planning!$AS$10:$AS$896,$AO22,Planning!Z$10:Z$896)</f>
        <v>0</v>
      </c>
      <c r="V22" s="262">
        <f>SUMIF(Planning!$AS$10:$AS$896,$AO22,Planning!AA$10:AA$896)</f>
        <v>0</v>
      </c>
      <c r="W22" s="262">
        <f>SUMIF(Planning!$AS$10:$AS$896,$AO22,Planning!AB$10:AB$896)</f>
        <v>0</v>
      </c>
      <c r="X22" s="262">
        <f>SUMIF(Planning!$AS$10:$AS$896,$AO22,Planning!AC$10:AC$896)</f>
        <v>0</v>
      </c>
      <c r="Y22" s="262">
        <f>SUMIF(Planning!$AS$10:$AS$896,$AO22,Planning!AD$10:AD$896)</f>
        <v>0</v>
      </c>
      <c r="Z22" s="262">
        <f>SUMIF(Planning!$AS$10:$AS$896,$AO22,Planning!AE$10:AE$896)</f>
        <v>0</v>
      </c>
      <c r="AA22" s="262">
        <f>SUMIF(Planning!$AS$10:$AS$896,$AO22,Planning!AF$10:AF$896)</f>
        <v>0</v>
      </c>
      <c r="AB22" s="262">
        <f>SUMIF(Planning!$AS$10:$AS$896,$AO22,Planning!AG$10:AG$896)</f>
        <v>0</v>
      </c>
      <c r="AC22" s="262">
        <f>SUMIF(Planning!$AS$10:$AS$896,$AO22,Planning!AH$10:AH$896)</f>
        <v>0</v>
      </c>
      <c r="AD22" s="410">
        <f>SUMIF(Planning!$AS$10:$AS$896,$AO22,Planning!AI$10:AI$896)</f>
        <v>0</v>
      </c>
      <c r="AE22" s="410">
        <f>SUMIF(Planning!$AS$10:$AS$896,$AO22,Planning!AJ$10:AJ$896)</f>
        <v>0</v>
      </c>
      <c r="AF22" s="410">
        <f>SUMIF(Planning!$AS$10:$AS$896,$AO22,Planning!AK$10:AK$896)</f>
        <v>0</v>
      </c>
      <c r="AG22" s="410">
        <f>SUMIF(Planning!$AS$10:$AS$896,$AO22,Planning!AL$10:AL$896)</f>
        <v>0</v>
      </c>
      <c r="AH22" s="410">
        <f>SUMIF(Planning!$AS$10:$AS$896,$AO22,Planning!AM$10:AM$896)</f>
        <v>0</v>
      </c>
      <c r="AI22" s="265">
        <f t="shared" si="3"/>
        <v>0</v>
      </c>
      <c r="AJ22" s="75"/>
      <c r="AL22" s="125" t="str">
        <f>IF(AN22="CBU","AF",IF(AN22="CKD","KD",""))</f>
        <v>KD</v>
      </c>
      <c r="AM22" s="93" t="s">
        <v>1753</v>
      </c>
      <c r="AN22" s="93" t="s">
        <v>2086</v>
      </c>
      <c r="AO22" s="100" t="str">
        <f>AM22&amp;"_"&amp;AN22</f>
        <v>50100MLL D000XA_CKD</v>
      </c>
      <c r="AP22" s="248" t="str">
        <f ca="1">IF(AI24=0,"","表示")</f>
        <v/>
      </c>
    </row>
    <row r="23" spans="1:42" ht="21" hidden="1" customHeight="1" x14ac:dyDescent="0.35">
      <c r="A23" s="66"/>
      <c r="B23" s="94" t="str">
        <f>IF($AO24="","",_xlfn.XLOOKUP($AO24,Planning!$AS$10:$AS$896,Planning!AU$10:AU$896,"",,))</f>
        <v>MLL-D000</v>
      </c>
      <c r="C23" s="127" t="str">
        <f>AL22</f>
        <v>KD</v>
      </c>
      <c r="D23" s="86">
        <f>SUMIF(Planning!$AS$10:$AS$896,$AO24,Planning!$G$10:$G$896)</f>
        <v>178</v>
      </c>
      <c r="E23" s="266" t="str">
        <f>IF($AN22="CBU","SP","")</f>
        <v/>
      </c>
      <c r="F23" s="267"/>
      <c r="G23" s="267"/>
      <c r="H23" s="267"/>
      <c r="I23" s="268"/>
      <c r="J23" s="269">
        <f>SUMIF(Planning!$AS$10:$AS$896,$AO23,Planning!O$10:O$896)</f>
        <v>0</v>
      </c>
      <c r="K23" s="267">
        <f>SUMIF(Planning!$AS$10:$AS$896,$AO23,Planning!P$10:P$896)</f>
        <v>0</v>
      </c>
      <c r="L23" s="267">
        <f>SUMIF(Planning!$AS$10:$AS$896,$AO23,Planning!Q$10:Q$896)</f>
        <v>0</v>
      </c>
      <c r="M23" s="267">
        <f>SUMIF(Planning!$AS$10:$AS$896,$AO23,Planning!R$10:R$896)</f>
        <v>0</v>
      </c>
      <c r="N23" s="267">
        <f>SUMIF(Planning!$AS$10:$AS$896,$AO23,Planning!S$10:S$896)</f>
        <v>0</v>
      </c>
      <c r="O23" s="267">
        <f>SUMIF(Planning!$AS$10:$AS$896,$AO23,Planning!T$10:T$896)</f>
        <v>0</v>
      </c>
      <c r="P23" s="267">
        <f>SUMIF(Planning!$AS$10:$AS$896,$AO23,Planning!U$10:U$896)</f>
        <v>0</v>
      </c>
      <c r="Q23" s="267">
        <f>SUMIF(Planning!$AS$10:$AS$896,$AO23,Planning!V$10:V$896)</f>
        <v>0</v>
      </c>
      <c r="R23" s="267">
        <f>SUMIF(Planning!$AS$10:$AS$896,$AO23,Planning!W$10:W$896)</f>
        <v>0</v>
      </c>
      <c r="S23" s="267">
        <f>SUMIF(Planning!$AS$10:$AS$896,$AO23,Planning!X$10:X$896)</f>
        <v>0</v>
      </c>
      <c r="T23" s="267">
        <f>SUMIF(Planning!$AS$10:$AS$896,$AO23,Planning!Y$10:Y$896)</f>
        <v>0</v>
      </c>
      <c r="U23" s="267">
        <f>SUMIF(Planning!$AS$10:$AS$896,$AO23,Planning!Z$10:Z$896)</f>
        <v>0</v>
      </c>
      <c r="V23" s="267">
        <f>SUMIF(Planning!$AS$10:$AS$896,$AO23,Planning!AA$10:AA$896)</f>
        <v>0</v>
      </c>
      <c r="W23" s="267">
        <f>SUMIF(Planning!$AS$10:$AS$896,$AO23,Planning!AB$10:AB$896)</f>
        <v>0</v>
      </c>
      <c r="X23" s="267">
        <f>SUMIF(Planning!$AS$10:$AS$896,$AO23,Planning!AC$10:AC$896)</f>
        <v>0</v>
      </c>
      <c r="Y23" s="267">
        <f>SUMIF(Planning!$AS$10:$AS$896,$AO23,Planning!AD$10:AD$896)</f>
        <v>0</v>
      </c>
      <c r="Z23" s="267">
        <f>SUMIF(Planning!$AS$10:$AS$896,$AO23,Planning!AE$10:AE$896)</f>
        <v>0</v>
      </c>
      <c r="AA23" s="267">
        <f>SUMIF(Planning!$AS$10:$AS$896,$AO23,Planning!AF$10:AF$896)</f>
        <v>0</v>
      </c>
      <c r="AB23" s="267">
        <f>SUMIF(Planning!$AS$10:$AS$896,$AO23,Planning!AG$10:AG$896)</f>
        <v>0</v>
      </c>
      <c r="AC23" s="267">
        <f>SUMIF(Planning!$AS$10:$AS$896,$AO23,Planning!AH$10:AH$896)</f>
        <v>0</v>
      </c>
      <c r="AD23" s="406">
        <f>SUMIF(Planning!$AS$10:$AS$896,$AO23,Planning!AI$10:AI$896)</f>
        <v>0</v>
      </c>
      <c r="AE23" s="406">
        <f>SUMIF(Planning!$AS$10:$AS$896,$AO23,Planning!AJ$10:AJ$896)</f>
        <v>0</v>
      </c>
      <c r="AF23" s="406">
        <f>SUMIF(Planning!$AS$10:$AS$896,$AO23,Planning!AK$10:AK$896)</f>
        <v>0</v>
      </c>
      <c r="AG23" s="406">
        <f>SUMIF(Planning!$AS$10:$AS$896,$AO23,Planning!AL$10:AL$896)</f>
        <v>0</v>
      </c>
      <c r="AH23" s="406">
        <f>SUMIF(Planning!$AS$10:$AS$896,$AO23,Planning!AM$10:AM$896)</f>
        <v>0</v>
      </c>
      <c r="AI23" s="270">
        <f t="shared" si="3"/>
        <v>0</v>
      </c>
      <c r="AJ23" s="75"/>
      <c r="AL23" s="102" t="str">
        <f>IF($B$3="","",_xlfn.XLOOKUP($B$3,設定!$F$3:$F$10,設定!$G$3:$G$10,""))</f>
        <v>溶接1</v>
      </c>
      <c r="AM23" s="91"/>
      <c r="AN23" s="91" t="str">
        <f>E23</f>
        <v/>
      </c>
      <c r="AO23" s="91" t="str">
        <f>AM22&amp;"_"&amp;AN23</f>
        <v>50100MLL D000XA_</v>
      </c>
      <c r="AP23" s="249" t="str">
        <f ca="1">IF(AI24=0,"","表示")</f>
        <v/>
      </c>
    </row>
    <row r="24" spans="1:42" ht="21" hidden="1" customHeight="1" x14ac:dyDescent="0.35">
      <c r="A24" s="69"/>
      <c r="B24" s="90"/>
      <c r="C24" s="87"/>
      <c r="D24" s="88"/>
      <c r="E24" s="259" t="s">
        <v>2134</v>
      </c>
      <c r="F24" s="80">
        <f ca="1">SUMIF(Planning!$AS$10:$AS$896,$AO24,Planning!K$10:K$896)</f>
        <v>0</v>
      </c>
      <c r="G24" s="80">
        <f ca="1">SUMIF(Planning!$AS$10:$AS$896,$AO24,Planning!L$10:L$896)</f>
        <v>0</v>
      </c>
      <c r="H24" s="81">
        <f ca="1">SUMIF(Planning!$AS$10:$AS$896,$AO24,Planning!M$10:M$896)</f>
        <v>0</v>
      </c>
      <c r="I24" s="82">
        <f ca="1">SUMIF(Planning!$AS$10:$AS$896,$AO24,Planning!N$10:N$896)</f>
        <v>0</v>
      </c>
      <c r="J24" s="83">
        <f ca="1">SUMIF(Planning!$AS$10:$AS$896,$AO24,Planning!O$10:O$896)</f>
        <v>0</v>
      </c>
      <c r="K24" s="81">
        <f ca="1">SUMIF(Planning!$AS$10:$AS$896,$AO24,Planning!P$10:P$896)</f>
        <v>0</v>
      </c>
      <c r="L24" s="81">
        <f ca="1">SUMIF(Planning!$AS$10:$AS$896,$AO24,Planning!Q$10:Q$896)</f>
        <v>0</v>
      </c>
      <c r="M24" s="80">
        <f ca="1">SUMIF(Planning!$AS$10:$AS$896,$AO24,Planning!R$10:R$896)</f>
        <v>0</v>
      </c>
      <c r="N24" s="81">
        <f ca="1">SUMIF(Planning!$AS$10:$AS$896,$AO24,Planning!S$10:S$896)</f>
        <v>0</v>
      </c>
      <c r="O24" s="80">
        <f ca="1">SUMIF(Planning!$AS$10:$AS$896,$AO24,Planning!T$10:T$896)</f>
        <v>0</v>
      </c>
      <c r="P24" s="80">
        <f ca="1">SUMIF(Planning!$AS$10:$AS$896,$AO24,Planning!U$10:U$896)</f>
        <v>0</v>
      </c>
      <c r="Q24" s="80">
        <f ca="1">SUMIF(Planning!$AS$10:$AS$896,$AO24,Planning!V$10:V$896)</f>
        <v>0</v>
      </c>
      <c r="R24" s="80">
        <f ca="1">SUMIF(Planning!$AS$10:$AS$896,$AO24,Planning!W$10:W$896)</f>
        <v>0</v>
      </c>
      <c r="S24" s="80">
        <f ca="1">SUMIF(Planning!$AS$10:$AS$896,$AO24,Planning!X$10:X$896)</f>
        <v>0</v>
      </c>
      <c r="T24" s="80">
        <f ca="1">SUMIF(Planning!$AS$10:$AS$896,$AO24,Planning!Y$10:Y$896)</f>
        <v>0</v>
      </c>
      <c r="U24" s="80">
        <f ca="1">SUMIF(Planning!$AS$10:$AS$896,$AO24,Planning!Z$10:Z$896)</f>
        <v>0</v>
      </c>
      <c r="V24" s="80">
        <f ca="1">SUMIF(Planning!$AS$10:$AS$896,$AO24,Planning!AA$10:AA$896)</f>
        <v>0</v>
      </c>
      <c r="W24" s="80">
        <f ca="1">SUMIF(Planning!$AS$10:$AS$896,$AO24,Planning!AB$10:AB$896)</f>
        <v>0</v>
      </c>
      <c r="X24" s="80">
        <f ca="1">SUMIF(Planning!$AS$10:$AS$896,$AO24,Planning!AC$10:AC$896)</f>
        <v>0</v>
      </c>
      <c r="Y24" s="80">
        <f ca="1">SUMIF(Planning!$AS$10:$AS$896,$AO24,Planning!AD$10:AD$896)</f>
        <v>0</v>
      </c>
      <c r="Z24" s="80">
        <f ca="1">SUMIF(Planning!$AS$10:$AS$896,$AO24,Planning!AE$10:AE$896)</f>
        <v>0</v>
      </c>
      <c r="AA24" s="80">
        <f ca="1">SUMIF(Planning!$AS$10:$AS$896,$AO24,Planning!AF$10:AF$896)</f>
        <v>0</v>
      </c>
      <c r="AB24" s="80">
        <f ca="1">SUMIF(Planning!$AS$10:$AS$896,$AO24,Planning!AG$10:AG$896)</f>
        <v>0</v>
      </c>
      <c r="AC24" s="80">
        <f ca="1">SUMIF(Planning!$AS$10:$AS$896,$AO24,Planning!AH$10:AH$896)</f>
        <v>0</v>
      </c>
      <c r="AD24" s="407">
        <f ca="1">SUMIF(Planning!$AS$10:$AS$896,$AO24,Planning!AI$10:AI$896)</f>
        <v>0</v>
      </c>
      <c r="AE24" s="407">
        <f ca="1">SUMIF(Planning!$AS$10:$AS$896,$AO24,Planning!AJ$10:AJ$896)</f>
        <v>0</v>
      </c>
      <c r="AF24" s="407">
        <f ca="1">SUMIF(Planning!$AS$10:$AS$896,$AO24,Planning!AK$10:AK$896)</f>
        <v>0</v>
      </c>
      <c r="AG24" s="408">
        <f ca="1">SUMIF(Planning!$AS$10:$AS$896,$AO24,Planning!AL$10:AL$896)</f>
        <v>0</v>
      </c>
      <c r="AH24" s="409">
        <f ca="1">SUMIF(Planning!$AS$10:$AS$896,$AO24,Planning!AM$10:AM$896)</f>
        <v>0</v>
      </c>
      <c r="AI24" s="123">
        <f t="shared" ca="1" si="3"/>
        <v>0</v>
      </c>
      <c r="AJ24" s="75"/>
      <c r="AL24" s="92"/>
      <c r="AM24" s="92"/>
      <c r="AN24" s="92"/>
      <c r="AO24" s="124" t="str">
        <f>AL23&amp;"_"&amp;AM22&amp;"_"&amp;AN22</f>
        <v>溶接1_50100MLL D000XA_CKD</v>
      </c>
      <c r="AP24" s="247" t="str">
        <f ca="1">IF(AI24=0,"","表示")</f>
        <v/>
      </c>
    </row>
    <row r="25" spans="1:42" ht="21" hidden="1" customHeight="1" x14ac:dyDescent="0.35">
      <c r="A25" s="66"/>
      <c r="B25" s="95" t="str">
        <f>IF($AO27="","",_xlfn.XLOOKUP($AO27,Planning!$AS$10:$AS$896,Planning!AT$10:AT$896,"",,))</f>
        <v>50100</v>
      </c>
      <c r="C25" s="85"/>
      <c r="D25" s="86"/>
      <c r="E25" s="261" t="str">
        <f>_xlfn.XLOOKUP($AO25,Planning!$AS$10:$AS$896,Planning!$G$10:$G$896,"",,)</f>
        <v/>
      </c>
      <c r="F25" s="262">
        <f>SUMIF(Planning!$AS$10:$AS$896,$AO25,Planning!K$10:K$896)</f>
        <v>0</v>
      </c>
      <c r="G25" s="262">
        <f>SUMIF(Planning!$AS$10:$AS$896,$AO25,Planning!L$10:L$896)</f>
        <v>0</v>
      </c>
      <c r="H25" s="262">
        <f>SUMIF(Planning!$AS$10:$AS$896,$AO25,Planning!M$10:M$896)</f>
        <v>0</v>
      </c>
      <c r="I25" s="263">
        <f>SUMIF(Planning!$AS$10:$AS$896,$AO25,Planning!N$10:N$896)</f>
        <v>0</v>
      </c>
      <c r="J25" s="264">
        <f>SUMIF(Planning!$AS$10:$AS$896,$AO25,Planning!O$10:O$896)</f>
        <v>0</v>
      </c>
      <c r="K25" s="262">
        <f>SUMIF(Planning!$AS$10:$AS$896,$AO25,Planning!P$10:P$896)</f>
        <v>0</v>
      </c>
      <c r="L25" s="262">
        <f>SUMIF(Planning!$AS$10:$AS$896,$AO25,Planning!Q$10:Q$896)</f>
        <v>0</v>
      </c>
      <c r="M25" s="262">
        <f>SUMIF(Planning!$AS$10:$AS$896,$AO25,Planning!R$10:R$896)</f>
        <v>0</v>
      </c>
      <c r="N25" s="262">
        <f>SUMIF(Planning!$AS$10:$AS$896,$AO25,Planning!S$10:S$896)</f>
        <v>0</v>
      </c>
      <c r="O25" s="262">
        <f>SUMIF(Planning!$AS$10:$AS$896,$AO25,Planning!T$10:T$896)</f>
        <v>0</v>
      </c>
      <c r="P25" s="262">
        <f>SUMIF(Planning!$AS$10:$AS$896,$AO25,Planning!U$10:U$896)</f>
        <v>0</v>
      </c>
      <c r="Q25" s="262">
        <f>SUMIF(Planning!$AS$10:$AS$896,$AO25,Planning!V$10:V$896)</f>
        <v>0</v>
      </c>
      <c r="R25" s="262">
        <f>SUMIF(Planning!$AS$10:$AS$896,$AO25,Planning!W$10:W$896)</f>
        <v>0</v>
      </c>
      <c r="S25" s="262">
        <f>SUMIF(Planning!$AS$10:$AS$896,$AO25,Planning!X$10:X$896)</f>
        <v>0</v>
      </c>
      <c r="T25" s="262">
        <f>SUMIF(Planning!$AS$10:$AS$896,$AO25,Planning!Y$10:Y$896)</f>
        <v>0</v>
      </c>
      <c r="U25" s="262">
        <f>SUMIF(Planning!$AS$10:$AS$896,$AO25,Planning!Z$10:Z$896)</f>
        <v>0</v>
      </c>
      <c r="V25" s="262">
        <f>SUMIF(Planning!$AS$10:$AS$896,$AO25,Planning!AA$10:AA$896)</f>
        <v>0</v>
      </c>
      <c r="W25" s="262">
        <f>SUMIF(Planning!$AS$10:$AS$896,$AO25,Planning!AB$10:AB$896)</f>
        <v>0</v>
      </c>
      <c r="X25" s="262">
        <f>SUMIF(Planning!$AS$10:$AS$896,$AO25,Planning!AC$10:AC$896)</f>
        <v>0</v>
      </c>
      <c r="Y25" s="262">
        <f>SUMIF(Planning!$AS$10:$AS$896,$AO25,Planning!AD$10:AD$896)</f>
        <v>0</v>
      </c>
      <c r="Z25" s="262">
        <f>SUMIF(Planning!$AS$10:$AS$896,$AO25,Planning!AE$10:AE$896)</f>
        <v>0</v>
      </c>
      <c r="AA25" s="262">
        <f>SUMIF(Planning!$AS$10:$AS$896,$AO25,Planning!AF$10:AF$896)</f>
        <v>0</v>
      </c>
      <c r="AB25" s="262">
        <f>SUMIF(Planning!$AS$10:$AS$896,$AO25,Planning!AG$10:AG$896)</f>
        <v>0</v>
      </c>
      <c r="AC25" s="262">
        <f>SUMIF(Planning!$AS$10:$AS$896,$AO25,Planning!AH$10:AH$896)</f>
        <v>0</v>
      </c>
      <c r="AD25" s="410">
        <f>SUMIF(Planning!$AS$10:$AS$896,$AO25,Planning!AI$10:AI$896)</f>
        <v>0</v>
      </c>
      <c r="AE25" s="410">
        <f>SUMIF(Planning!$AS$10:$AS$896,$AO25,Planning!AJ$10:AJ$896)</f>
        <v>0</v>
      </c>
      <c r="AF25" s="410">
        <f>SUMIF(Planning!$AS$10:$AS$896,$AO25,Planning!AK$10:AK$896)</f>
        <v>0</v>
      </c>
      <c r="AG25" s="410">
        <f>SUMIF(Planning!$AS$10:$AS$896,$AO25,Planning!AL$10:AL$896)</f>
        <v>0</v>
      </c>
      <c r="AH25" s="410">
        <f>SUMIF(Planning!$AS$10:$AS$896,$AO25,Planning!AM$10:AM$896)</f>
        <v>0</v>
      </c>
      <c r="AI25" s="265">
        <f t="shared" si="3"/>
        <v>0</v>
      </c>
      <c r="AJ25" s="75"/>
      <c r="AL25" s="125" t="str">
        <f>IF(AN25="CBU","AF",IF(AN25="CKD","KD",""))</f>
        <v>AF</v>
      </c>
      <c r="AM25" s="93" t="s">
        <v>1763</v>
      </c>
      <c r="AN25" s="93" t="s">
        <v>2081</v>
      </c>
      <c r="AO25" s="100" t="str">
        <f>AM25&amp;"_"&amp;AN25</f>
        <v>50100MLT D000XA_CBU</v>
      </c>
      <c r="AP25" s="248" t="str">
        <f ca="1">IF(AI27=0,"","表示")</f>
        <v/>
      </c>
    </row>
    <row r="26" spans="1:42" ht="21" hidden="1" customHeight="1" x14ac:dyDescent="0.35">
      <c r="A26" s="66"/>
      <c r="B26" s="94" t="str">
        <f>IF($AO27="","",_xlfn.XLOOKUP($AO27,Planning!$AS$10:$AS$896,Planning!AU$10:AU$896,"",,))</f>
        <v>MLT-D000</v>
      </c>
      <c r="C26" s="127" t="str">
        <f>AL25</f>
        <v>AF</v>
      </c>
      <c r="D26" s="86">
        <f>SUMIF(Planning!$AS$10:$AS$896,$AO27,Planning!$G$10:$G$896)</f>
        <v>145</v>
      </c>
      <c r="E26" s="266" t="str">
        <f>IF($AN25="CBU","SP","")</f>
        <v>SP</v>
      </c>
      <c r="F26" s="267"/>
      <c r="G26" s="267"/>
      <c r="H26" s="267"/>
      <c r="I26" s="268"/>
      <c r="J26" s="269">
        <f>SUMIF(Planning!$AS$10:$AS$896,$AO26,Planning!O$10:O$896)</f>
        <v>0</v>
      </c>
      <c r="K26" s="267">
        <f>SUMIF(Planning!$AS$10:$AS$896,$AO26,Planning!P$10:P$896)</f>
        <v>0</v>
      </c>
      <c r="L26" s="267">
        <f>SUMIF(Planning!$AS$10:$AS$896,$AO26,Planning!Q$10:Q$896)</f>
        <v>0</v>
      </c>
      <c r="M26" s="267">
        <f>SUMIF(Planning!$AS$10:$AS$896,$AO26,Planning!R$10:R$896)</f>
        <v>0</v>
      </c>
      <c r="N26" s="267">
        <f>SUMIF(Planning!$AS$10:$AS$896,$AO26,Planning!S$10:S$896)</f>
        <v>0</v>
      </c>
      <c r="O26" s="267">
        <f>SUMIF(Planning!$AS$10:$AS$896,$AO26,Planning!T$10:T$896)</f>
        <v>0</v>
      </c>
      <c r="P26" s="267">
        <f>SUMIF(Planning!$AS$10:$AS$896,$AO26,Planning!U$10:U$896)</f>
        <v>0</v>
      </c>
      <c r="Q26" s="267">
        <f>SUMIF(Planning!$AS$10:$AS$896,$AO26,Planning!V$10:V$896)</f>
        <v>0</v>
      </c>
      <c r="R26" s="267">
        <f>SUMIF(Planning!$AS$10:$AS$896,$AO26,Planning!W$10:W$896)</f>
        <v>0</v>
      </c>
      <c r="S26" s="267">
        <f>SUMIF(Planning!$AS$10:$AS$896,$AO26,Planning!X$10:X$896)</f>
        <v>0</v>
      </c>
      <c r="T26" s="267">
        <f>SUMIF(Planning!$AS$10:$AS$896,$AO26,Planning!Y$10:Y$896)</f>
        <v>0</v>
      </c>
      <c r="U26" s="267">
        <f>SUMIF(Planning!$AS$10:$AS$896,$AO26,Planning!Z$10:Z$896)</f>
        <v>0</v>
      </c>
      <c r="V26" s="267">
        <f>SUMIF(Planning!$AS$10:$AS$896,$AO26,Planning!AA$10:AA$896)</f>
        <v>0</v>
      </c>
      <c r="W26" s="267">
        <f>SUMIF(Planning!$AS$10:$AS$896,$AO26,Planning!AB$10:AB$896)</f>
        <v>0</v>
      </c>
      <c r="X26" s="267">
        <f>SUMIF(Planning!$AS$10:$AS$896,$AO26,Planning!AC$10:AC$896)</f>
        <v>0</v>
      </c>
      <c r="Y26" s="267">
        <f>SUMIF(Planning!$AS$10:$AS$896,$AO26,Planning!AD$10:AD$896)</f>
        <v>0</v>
      </c>
      <c r="Z26" s="267">
        <f>SUMIF(Planning!$AS$10:$AS$896,$AO26,Planning!AE$10:AE$896)</f>
        <v>0</v>
      </c>
      <c r="AA26" s="267">
        <f>SUMIF(Planning!$AS$10:$AS$896,$AO26,Planning!AF$10:AF$896)</f>
        <v>0</v>
      </c>
      <c r="AB26" s="267">
        <f>SUMIF(Planning!$AS$10:$AS$896,$AO26,Planning!AG$10:AG$896)</f>
        <v>0</v>
      </c>
      <c r="AC26" s="267">
        <f>SUMIF(Planning!$AS$10:$AS$896,$AO26,Planning!AH$10:AH$896)</f>
        <v>0</v>
      </c>
      <c r="AD26" s="406">
        <f>SUMIF(Planning!$AS$10:$AS$896,$AO26,Planning!AI$10:AI$896)</f>
        <v>0</v>
      </c>
      <c r="AE26" s="406">
        <f>SUMIF(Planning!$AS$10:$AS$896,$AO26,Planning!AJ$10:AJ$896)</f>
        <v>0</v>
      </c>
      <c r="AF26" s="406">
        <f>SUMIF(Planning!$AS$10:$AS$896,$AO26,Planning!AK$10:AK$896)</f>
        <v>0</v>
      </c>
      <c r="AG26" s="406">
        <f>SUMIF(Planning!$AS$10:$AS$896,$AO26,Planning!AL$10:AL$896)</f>
        <v>0</v>
      </c>
      <c r="AH26" s="406">
        <f>SUMIF(Planning!$AS$10:$AS$896,$AO26,Planning!AM$10:AM$896)</f>
        <v>0</v>
      </c>
      <c r="AI26" s="270">
        <f t="shared" si="3"/>
        <v>0</v>
      </c>
      <c r="AJ26" s="75"/>
      <c r="AL26" s="102" t="str">
        <f>IF($B$3="","",_xlfn.XLOOKUP($B$3,設定!$F$3:$F$10,設定!$G$3:$G$10,""))</f>
        <v>溶接1</v>
      </c>
      <c r="AM26" s="91"/>
      <c r="AN26" s="91" t="str">
        <f>E26</f>
        <v>SP</v>
      </c>
      <c r="AO26" s="91" t="str">
        <f>AM25&amp;"_"&amp;AN26</f>
        <v>50100MLT D000XA_SP</v>
      </c>
      <c r="AP26" s="249" t="str">
        <f ca="1">IF(AI27=0,"","表示")</f>
        <v/>
      </c>
    </row>
    <row r="27" spans="1:42" ht="21" hidden="1" customHeight="1" x14ac:dyDescent="0.35">
      <c r="A27" s="69"/>
      <c r="B27" s="90"/>
      <c r="C27" s="87"/>
      <c r="D27" s="88"/>
      <c r="E27" s="259" t="s">
        <v>2134</v>
      </c>
      <c r="F27" s="80">
        <f ca="1">SUMIF(Planning!$AS$10:$AS$896,$AO27,Planning!K$10:K$896)</f>
        <v>0</v>
      </c>
      <c r="G27" s="80">
        <f ca="1">SUMIF(Planning!$AS$10:$AS$896,$AO27,Planning!L$10:L$896)</f>
        <v>0</v>
      </c>
      <c r="H27" s="81">
        <f ca="1">SUMIF(Planning!$AS$10:$AS$896,$AO27,Planning!M$10:M$896)</f>
        <v>0</v>
      </c>
      <c r="I27" s="82">
        <f ca="1">SUMIF(Planning!$AS$10:$AS$896,$AO27,Planning!N$10:N$896)</f>
        <v>0</v>
      </c>
      <c r="J27" s="83">
        <f ca="1">SUMIF(Planning!$AS$10:$AS$896,$AO27,Planning!O$10:O$896)</f>
        <v>0</v>
      </c>
      <c r="K27" s="81">
        <f ca="1">SUMIF(Planning!$AS$10:$AS$896,$AO27,Planning!P$10:P$896)</f>
        <v>0</v>
      </c>
      <c r="L27" s="81">
        <f ca="1">SUMIF(Planning!$AS$10:$AS$896,$AO27,Planning!Q$10:Q$896)</f>
        <v>0</v>
      </c>
      <c r="M27" s="80">
        <f ca="1">SUMIF(Planning!$AS$10:$AS$896,$AO27,Planning!R$10:R$896)</f>
        <v>0</v>
      </c>
      <c r="N27" s="81">
        <f ca="1">SUMIF(Planning!$AS$10:$AS$896,$AO27,Planning!S$10:S$896)</f>
        <v>0</v>
      </c>
      <c r="O27" s="80">
        <f ca="1">SUMIF(Planning!$AS$10:$AS$896,$AO27,Planning!T$10:T$896)</f>
        <v>0</v>
      </c>
      <c r="P27" s="80">
        <f ca="1">SUMIF(Planning!$AS$10:$AS$896,$AO27,Planning!U$10:U$896)</f>
        <v>0</v>
      </c>
      <c r="Q27" s="80">
        <f ca="1">SUMIF(Planning!$AS$10:$AS$896,$AO27,Planning!V$10:V$896)</f>
        <v>0</v>
      </c>
      <c r="R27" s="80">
        <f ca="1">SUMIF(Planning!$AS$10:$AS$896,$AO27,Planning!W$10:W$896)</f>
        <v>0</v>
      </c>
      <c r="S27" s="80">
        <f ca="1">SUMIF(Planning!$AS$10:$AS$896,$AO27,Planning!X$10:X$896)</f>
        <v>0</v>
      </c>
      <c r="T27" s="80">
        <f ca="1">SUMIF(Planning!$AS$10:$AS$896,$AO27,Planning!Y$10:Y$896)</f>
        <v>0</v>
      </c>
      <c r="U27" s="80">
        <f ca="1">SUMIF(Planning!$AS$10:$AS$896,$AO27,Planning!Z$10:Z$896)</f>
        <v>0</v>
      </c>
      <c r="V27" s="80">
        <f ca="1">SUMIF(Planning!$AS$10:$AS$896,$AO27,Planning!AA$10:AA$896)</f>
        <v>0</v>
      </c>
      <c r="W27" s="80">
        <f ca="1">SUMIF(Planning!$AS$10:$AS$896,$AO27,Planning!AB$10:AB$896)</f>
        <v>0</v>
      </c>
      <c r="X27" s="80">
        <f ca="1">SUMIF(Planning!$AS$10:$AS$896,$AO27,Planning!AC$10:AC$896)</f>
        <v>0</v>
      </c>
      <c r="Y27" s="80">
        <f ca="1">SUMIF(Planning!$AS$10:$AS$896,$AO27,Planning!AD$10:AD$896)</f>
        <v>0</v>
      </c>
      <c r="Z27" s="80">
        <f ca="1">SUMIF(Planning!$AS$10:$AS$896,$AO27,Planning!AE$10:AE$896)</f>
        <v>0</v>
      </c>
      <c r="AA27" s="80">
        <f ca="1">SUMIF(Planning!$AS$10:$AS$896,$AO27,Planning!AF$10:AF$896)</f>
        <v>0</v>
      </c>
      <c r="AB27" s="80">
        <f ca="1">SUMIF(Planning!$AS$10:$AS$896,$AO27,Planning!AG$10:AG$896)</f>
        <v>0</v>
      </c>
      <c r="AC27" s="80">
        <f ca="1">SUMIF(Planning!$AS$10:$AS$896,$AO27,Planning!AH$10:AH$896)</f>
        <v>0</v>
      </c>
      <c r="AD27" s="407">
        <f ca="1">SUMIF(Planning!$AS$10:$AS$896,$AO27,Planning!AI$10:AI$896)</f>
        <v>0</v>
      </c>
      <c r="AE27" s="407">
        <f ca="1">SUMIF(Planning!$AS$10:$AS$896,$AO27,Planning!AJ$10:AJ$896)</f>
        <v>0</v>
      </c>
      <c r="AF27" s="407">
        <f ca="1">SUMIF(Planning!$AS$10:$AS$896,$AO27,Planning!AK$10:AK$896)</f>
        <v>0</v>
      </c>
      <c r="AG27" s="408">
        <f ca="1">SUMIF(Planning!$AS$10:$AS$896,$AO27,Planning!AL$10:AL$896)</f>
        <v>0</v>
      </c>
      <c r="AH27" s="409">
        <f ca="1">SUMIF(Planning!$AS$10:$AS$896,$AO27,Planning!AM$10:AM$896)</f>
        <v>0</v>
      </c>
      <c r="AI27" s="123">
        <f t="shared" ca="1" si="3"/>
        <v>0</v>
      </c>
      <c r="AJ27" s="75"/>
      <c r="AL27" s="92"/>
      <c r="AM27" s="92"/>
      <c r="AN27" s="92"/>
      <c r="AO27" s="124" t="str">
        <f>AL26&amp;"_"&amp;AM25&amp;"_"&amp;AN25</f>
        <v>溶接1_50100MLT D000XA_CBU</v>
      </c>
      <c r="AP27" s="247" t="str">
        <f ca="1">IF(AI27=0,"","表示")</f>
        <v/>
      </c>
    </row>
    <row r="28" spans="1:42" ht="21" customHeight="1" x14ac:dyDescent="0.35">
      <c r="A28" s="66"/>
      <c r="B28" s="95" t="str">
        <f>IF($AO30="","",_xlfn.XLOOKUP($AO30,Planning!$AS$10:$AS$896,Planning!AT$10:AT$896,"",,))</f>
        <v>50100</v>
      </c>
      <c r="C28" s="85"/>
      <c r="D28" s="86"/>
      <c r="E28" s="261" t="str">
        <f>_xlfn.XLOOKUP($AO28,Planning!$AS$10:$AS$896,Planning!$G$10:$G$896,"",,)</f>
        <v/>
      </c>
      <c r="F28" s="262">
        <f>SUMIF(Planning!$AS$10:$AS$896,$AO28,Planning!K$10:K$896)</f>
        <v>0</v>
      </c>
      <c r="G28" s="262">
        <f>SUMIF(Planning!$AS$10:$AS$896,$AO28,Planning!L$10:L$896)</f>
        <v>0</v>
      </c>
      <c r="H28" s="262">
        <f>SUMIF(Planning!$AS$10:$AS$896,$AO28,Planning!M$10:M$896)</f>
        <v>0</v>
      </c>
      <c r="I28" s="263">
        <f>SUMIF(Planning!$AS$10:$AS$896,$AO28,Planning!N$10:N$896)</f>
        <v>0</v>
      </c>
      <c r="J28" s="264">
        <f>SUMIF(Planning!$AS$10:$AS$896,$AO28,Planning!O$10:O$896)</f>
        <v>0</v>
      </c>
      <c r="K28" s="262">
        <f>SUMIF(Planning!$AS$10:$AS$896,$AO28,Planning!P$10:P$896)</f>
        <v>0</v>
      </c>
      <c r="L28" s="262">
        <f>SUMIF(Planning!$AS$10:$AS$896,$AO28,Planning!Q$10:Q$896)</f>
        <v>0</v>
      </c>
      <c r="M28" s="262">
        <f>SUMIF(Planning!$AS$10:$AS$896,$AO28,Planning!R$10:R$896)</f>
        <v>0</v>
      </c>
      <c r="N28" s="262">
        <f>SUMIF(Planning!$AS$10:$AS$896,$AO28,Planning!S$10:S$896)</f>
        <v>0</v>
      </c>
      <c r="O28" s="262">
        <f>SUMIF(Planning!$AS$10:$AS$896,$AO28,Planning!T$10:T$896)</f>
        <v>0</v>
      </c>
      <c r="P28" s="262">
        <f>SUMIF(Planning!$AS$10:$AS$896,$AO28,Planning!U$10:U$896)</f>
        <v>0</v>
      </c>
      <c r="Q28" s="262">
        <f>SUMIF(Planning!$AS$10:$AS$896,$AO28,Planning!V$10:V$896)</f>
        <v>0</v>
      </c>
      <c r="R28" s="262">
        <f>SUMIF(Planning!$AS$10:$AS$896,$AO28,Planning!W$10:W$896)</f>
        <v>0</v>
      </c>
      <c r="S28" s="262">
        <f>SUMIF(Planning!$AS$10:$AS$896,$AO28,Planning!X$10:X$896)</f>
        <v>0</v>
      </c>
      <c r="T28" s="262">
        <f>SUMIF(Planning!$AS$10:$AS$896,$AO28,Planning!Y$10:Y$896)</f>
        <v>0</v>
      </c>
      <c r="U28" s="262">
        <f>SUMIF(Planning!$AS$10:$AS$896,$AO28,Planning!Z$10:Z$896)</f>
        <v>0</v>
      </c>
      <c r="V28" s="262">
        <f>SUMIF(Planning!$AS$10:$AS$896,$AO28,Planning!AA$10:AA$896)</f>
        <v>0</v>
      </c>
      <c r="W28" s="262">
        <f>SUMIF(Planning!$AS$10:$AS$896,$AO28,Planning!AB$10:AB$896)</f>
        <v>0</v>
      </c>
      <c r="X28" s="262">
        <f>SUMIF(Planning!$AS$10:$AS$896,$AO28,Planning!AC$10:AC$896)</f>
        <v>0</v>
      </c>
      <c r="Y28" s="262">
        <f>SUMIF(Planning!$AS$10:$AS$896,$AO28,Planning!AD$10:AD$896)</f>
        <v>0</v>
      </c>
      <c r="Z28" s="262">
        <f>SUMIF(Planning!$AS$10:$AS$896,$AO28,Planning!AE$10:AE$896)</f>
        <v>0</v>
      </c>
      <c r="AA28" s="262">
        <f>SUMIF(Planning!$AS$10:$AS$896,$AO28,Planning!AF$10:AF$896)</f>
        <v>0</v>
      </c>
      <c r="AB28" s="262">
        <f>SUMIF(Planning!$AS$10:$AS$896,$AO28,Planning!AG$10:AG$896)</f>
        <v>0</v>
      </c>
      <c r="AC28" s="262">
        <f>SUMIF(Planning!$AS$10:$AS$896,$AO28,Planning!AH$10:AH$896)</f>
        <v>0</v>
      </c>
      <c r="AD28" s="410">
        <f>SUMIF(Planning!$AS$10:$AS$896,$AO28,Planning!AI$10:AI$896)</f>
        <v>0</v>
      </c>
      <c r="AE28" s="410">
        <f>SUMIF(Planning!$AS$10:$AS$896,$AO28,Planning!AJ$10:AJ$896)</f>
        <v>0</v>
      </c>
      <c r="AF28" s="410">
        <f>SUMIF(Planning!$AS$10:$AS$896,$AO28,Planning!AK$10:AK$896)</f>
        <v>0</v>
      </c>
      <c r="AG28" s="410">
        <f>SUMIF(Planning!$AS$10:$AS$896,$AO28,Planning!AL$10:AL$896)</f>
        <v>0</v>
      </c>
      <c r="AH28" s="410">
        <f>SUMIF(Planning!$AS$10:$AS$896,$AO28,Planning!AM$10:AM$896)</f>
        <v>0</v>
      </c>
      <c r="AI28" s="265">
        <f t="shared" si="3"/>
        <v>0</v>
      </c>
      <c r="AJ28" s="75"/>
      <c r="AL28" s="125" t="str">
        <f>IF(AN28="CBU","AF",IF(AN28="CKD","KD",""))</f>
        <v>AF</v>
      </c>
      <c r="AM28" s="93" t="s">
        <v>1767</v>
      </c>
      <c r="AN28" s="93" t="s">
        <v>2081</v>
      </c>
      <c r="AO28" s="100" t="str">
        <f>AM28&amp;"_"&amp;AN28</f>
        <v>50100MLV J000XA_CBU</v>
      </c>
      <c r="AP28" s="248" t="str">
        <f ca="1">IF(AI30=0,"","表示")</f>
        <v>表示</v>
      </c>
    </row>
    <row r="29" spans="1:42" ht="21" customHeight="1" x14ac:dyDescent="0.35">
      <c r="A29" s="66"/>
      <c r="B29" s="94" t="str">
        <f>IF($AO30="","",_xlfn.XLOOKUP($AO30,Planning!$AS$10:$AS$896,Planning!AU$10:AU$896,"",,))</f>
        <v>MLV-J000</v>
      </c>
      <c r="C29" s="127" t="str">
        <f>AL28</f>
        <v>AF</v>
      </c>
      <c r="D29" s="86">
        <f>SUMIF(Planning!$AS$10:$AS$896,$AO30,Planning!$G$10:$G$896)</f>
        <v>150</v>
      </c>
      <c r="E29" s="488" t="str">
        <f>IF($AN28="CBU","SP","")</f>
        <v>SP</v>
      </c>
      <c r="F29" s="267"/>
      <c r="G29" s="267"/>
      <c r="H29" s="267"/>
      <c r="I29" s="268"/>
      <c r="J29" s="269">
        <f>SUMIF(Planning!$AS$10:$AS$896,$AO29,Planning!O$10:O$896)</f>
        <v>0</v>
      </c>
      <c r="K29" s="267">
        <f>SUMIF(Planning!$AS$10:$AS$896,$AO29,Planning!P$10:P$896)</f>
        <v>0</v>
      </c>
      <c r="L29" s="267">
        <f>SUMIF(Planning!$AS$10:$AS$896,$AO29,Planning!Q$10:Q$896)</f>
        <v>0</v>
      </c>
      <c r="M29" s="267">
        <f>SUMIF(Planning!$AS$10:$AS$896,$AO29,Planning!R$10:R$896)</f>
        <v>0</v>
      </c>
      <c r="N29" s="490">
        <f>SUMIF(Planning!$AS$10:$AS$896,$AO29,Planning!S$10:S$896)</f>
        <v>5</v>
      </c>
      <c r="O29" s="267">
        <f>SUMIF(Planning!$AS$10:$AS$896,$AO29,Planning!T$10:T$896)</f>
        <v>0</v>
      </c>
      <c r="P29" s="267">
        <f>SUMIF(Planning!$AS$10:$AS$896,$AO29,Planning!U$10:U$896)</f>
        <v>0</v>
      </c>
      <c r="Q29" s="267">
        <f>SUMIF(Planning!$AS$10:$AS$896,$AO29,Planning!V$10:V$896)</f>
        <v>0</v>
      </c>
      <c r="R29" s="267">
        <f>SUMIF(Planning!$AS$10:$AS$896,$AO29,Planning!W$10:W$896)</f>
        <v>0</v>
      </c>
      <c r="S29" s="267">
        <f>SUMIF(Planning!$AS$10:$AS$896,$AO29,Planning!X$10:X$896)</f>
        <v>0</v>
      </c>
      <c r="T29" s="267">
        <f>SUMIF(Planning!$AS$10:$AS$896,$AO29,Planning!Y$10:Y$896)</f>
        <v>0</v>
      </c>
      <c r="U29" s="267">
        <f>SUMIF(Planning!$AS$10:$AS$896,$AO29,Planning!Z$10:Z$896)</f>
        <v>0</v>
      </c>
      <c r="V29" s="267">
        <f>SUMIF(Planning!$AS$10:$AS$896,$AO29,Planning!AA$10:AA$896)</f>
        <v>0</v>
      </c>
      <c r="W29" s="267">
        <f>SUMIF(Planning!$AS$10:$AS$896,$AO29,Planning!AB$10:AB$896)</f>
        <v>0</v>
      </c>
      <c r="X29" s="267">
        <f>SUMIF(Planning!$AS$10:$AS$896,$AO29,Planning!AC$10:AC$896)</f>
        <v>0</v>
      </c>
      <c r="Y29" s="267">
        <f>SUMIF(Planning!$AS$10:$AS$896,$AO29,Planning!AD$10:AD$896)</f>
        <v>0</v>
      </c>
      <c r="Z29" s="267">
        <f>SUMIF(Planning!$AS$10:$AS$896,$AO29,Planning!AE$10:AE$896)</f>
        <v>0</v>
      </c>
      <c r="AA29" s="267">
        <f>SUMIF(Planning!$AS$10:$AS$896,$AO29,Planning!AF$10:AF$896)</f>
        <v>0</v>
      </c>
      <c r="AB29" s="267">
        <f>SUMIF(Planning!$AS$10:$AS$896,$AO29,Planning!AG$10:AG$896)</f>
        <v>0</v>
      </c>
      <c r="AC29" s="267">
        <f>SUMIF(Planning!$AS$10:$AS$896,$AO29,Planning!AH$10:AH$896)</f>
        <v>0</v>
      </c>
      <c r="AD29" s="406">
        <f>SUMIF(Planning!$AS$10:$AS$896,$AO29,Planning!AI$10:AI$896)</f>
        <v>0</v>
      </c>
      <c r="AE29" s="406">
        <f>SUMIF(Planning!$AS$10:$AS$896,$AO29,Planning!AJ$10:AJ$896)</f>
        <v>0</v>
      </c>
      <c r="AF29" s="406">
        <f>SUMIF(Planning!$AS$10:$AS$896,$AO29,Planning!AK$10:AK$896)</f>
        <v>0</v>
      </c>
      <c r="AG29" s="406">
        <f>SUMIF(Planning!$AS$10:$AS$896,$AO29,Planning!AL$10:AL$896)</f>
        <v>0</v>
      </c>
      <c r="AH29" s="406">
        <f>SUMIF(Planning!$AS$10:$AS$896,$AO29,Planning!AM$10:AM$896)</f>
        <v>0</v>
      </c>
      <c r="AI29" s="270">
        <f t="shared" si="3"/>
        <v>5</v>
      </c>
      <c r="AJ29" s="75"/>
      <c r="AL29" s="102" t="str">
        <f>IF($B$3="","",_xlfn.XLOOKUP($B$3,設定!$F$3:$F$10,設定!$G$3:$G$10,""))</f>
        <v>溶接1</v>
      </c>
      <c r="AM29" s="91"/>
      <c r="AN29" s="91" t="str">
        <f>E29</f>
        <v>SP</v>
      </c>
      <c r="AO29" s="91" t="str">
        <f>AM28&amp;"_"&amp;AN29</f>
        <v>50100MLV J000XA_SP</v>
      </c>
      <c r="AP29" s="249" t="str">
        <f ca="1">IF(AI30=0,"","表示")</f>
        <v>表示</v>
      </c>
    </row>
    <row r="30" spans="1:42" ht="21" customHeight="1" x14ac:dyDescent="0.35">
      <c r="A30" s="69"/>
      <c r="B30" s="90"/>
      <c r="C30" s="87"/>
      <c r="D30" s="88"/>
      <c r="E30" s="259" t="s">
        <v>2134</v>
      </c>
      <c r="F30" s="80">
        <f ca="1">SUMIF(Planning!$AS$10:$AS$896,$AO30,Planning!K$10:K$896)</f>
        <v>0</v>
      </c>
      <c r="G30" s="80">
        <f ca="1">SUMIF(Planning!$AS$10:$AS$896,$AO30,Planning!L$10:L$896)</f>
        <v>0</v>
      </c>
      <c r="H30" s="81">
        <f ca="1">SUMIF(Planning!$AS$10:$AS$896,$AO30,Planning!M$10:M$896)</f>
        <v>0</v>
      </c>
      <c r="I30" s="82">
        <f ca="1">SUMIF(Planning!$AS$10:$AS$896,$AO30,Planning!N$10:N$896)</f>
        <v>0</v>
      </c>
      <c r="J30" s="83">
        <f ca="1">SUMIF(Planning!$AS$10:$AS$896,$AO30,Planning!O$10:O$896)</f>
        <v>0</v>
      </c>
      <c r="K30" s="81">
        <f ca="1">SUMIF(Planning!$AS$10:$AS$896,$AO30,Planning!P$10:P$896)</f>
        <v>0</v>
      </c>
      <c r="L30" s="81">
        <f ca="1">SUMIF(Planning!$AS$10:$AS$896,$AO30,Planning!Q$10:Q$896)</f>
        <v>0</v>
      </c>
      <c r="M30" s="80">
        <f ca="1">SUMIF(Planning!$AS$10:$AS$896,$AO30,Planning!R$10:R$896)</f>
        <v>5</v>
      </c>
      <c r="N30" s="81">
        <f ca="1">SUMIF(Planning!$AS$10:$AS$896,$AO30,Planning!S$10:S$896)</f>
        <v>0</v>
      </c>
      <c r="O30" s="80">
        <f ca="1">SUMIF(Planning!$AS$10:$AS$896,$AO30,Planning!T$10:T$896)</f>
        <v>0</v>
      </c>
      <c r="P30" s="80">
        <f ca="1">SUMIF(Planning!$AS$10:$AS$896,$AO30,Planning!U$10:U$896)</f>
        <v>0</v>
      </c>
      <c r="Q30" s="80">
        <f ca="1">SUMIF(Planning!$AS$10:$AS$896,$AO30,Planning!V$10:V$896)</f>
        <v>0</v>
      </c>
      <c r="R30" s="80">
        <f ca="1">SUMIF(Planning!$AS$10:$AS$896,$AO30,Planning!W$10:W$896)</f>
        <v>0</v>
      </c>
      <c r="S30" s="80">
        <f ca="1">SUMIF(Planning!$AS$10:$AS$896,$AO30,Planning!X$10:X$896)</f>
        <v>0</v>
      </c>
      <c r="T30" s="80">
        <f ca="1">SUMIF(Planning!$AS$10:$AS$896,$AO30,Planning!Y$10:Y$896)</f>
        <v>0</v>
      </c>
      <c r="U30" s="80">
        <f ca="1">SUMIF(Planning!$AS$10:$AS$896,$AO30,Planning!Z$10:Z$896)</f>
        <v>0</v>
      </c>
      <c r="V30" s="80">
        <f ca="1">SUMIF(Planning!$AS$10:$AS$896,$AO30,Planning!AA$10:AA$896)</f>
        <v>0</v>
      </c>
      <c r="W30" s="80">
        <f ca="1">SUMIF(Planning!$AS$10:$AS$896,$AO30,Planning!AB$10:AB$896)</f>
        <v>0</v>
      </c>
      <c r="X30" s="80">
        <f ca="1">SUMIF(Planning!$AS$10:$AS$896,$AO30,Planning!AC$10:AC$896)</f>
        <v>0</v>
      </c>
      <c r="Y30" s="80">
        <f ca="1">SUMIF(Planning!$AS$10:$AS$896,$AO30,Planning!AD$10:AD$896)</f>
        <v>0</v>
      </c>
      <c r="Z30" s="80">
        <f ca="1">SUMIF(Planning!$AS$10:$AS$896,$AO30,Planning!AE$10:AE$896)</f>
        <v>0</v>
      </c>
      <c r="AA30" s="80">
        <f ca="1">SUMIF(Planning!$AS$10:$AS$896,$AO30,Planning!AF$10:AF$896)</f>
        <v>0</v>
      </c>
      <c r="AB30" s="80">
        <f ca="1">SUMIF(Planning!$AS$10:$AS$896,$AO30,Planning!AG$10:AG$896)</f>
        <v>0</v>
      </c>
      <c r="AC30" s="80">
        <f ca="1">SUMIF(Planning!$AS$10:$AS$896,$AO30,Planning!AH$10:AH$896)</f>
        <v>0</v>
      </c>
      <c r="AD30" s="407">
        <f ca="1">SUMIF(Planning!$AS$10:$AS$896,$AO30,Planning!AI$10:AI$896)</f>
        <v>0</v>
      </c>
      <c r="AE30" s="407">
        <f ca="1">SUMIF(Planning!$AS$10:$AS$896,$AO30,Planning!AJ$10:AJ$896)</f>
        <v>0</v>
      </c>
      <c r="AF30" s="407">
        <f ca="1">SUMIF(Planning!$AS$10:$AS$896,$AO30,Planning!AK$10:AK$896)</f>
        <v>0</v>
      </c>
      <c r="AG30" s="408">
        <f ca="1">SUMIF(Planning!$AS$10:$AS$896,$AO30,Planning!AL$10:AL$896)</f>
        <v>0</v>
      </c>
      <c r="AH30" s="409">
        <f ca="1">SUMIF(Planning!$AS$10:$AS$896,$AO30,Planning!AM$10:AM$896)</f>
        <v>0</v>
      </c>
      <c r="AI30" s="123">
        <f ca="1">SUM(F30:AH30)</f>
        <v>5</v>
      </c>
      <c r="AJ30" s="75"/>
      <c r="AL30" s="92"/>
      <c r="AM30" s="92"/>
      <c r="AN30" s="92"/>
      <c r="AO30" s="124" t="str">
        <f>AL29&amp;"_"&amp;AM28&amp;"_"&amp;AN28</f>
        <v>溶接1_50100MLV J000XA_CBU</v>
      </c>
      <c r="AP30" s="247" t="str">
        <f ca="1">IF(AI30=0,"","表示")</f>
        <v>表示</v>
      </c>
    </row>
    <row r="31" spans="1:42" ht="21" hidden="1" customHeight="1" x14ac:dyDescent="0.35">
      <c r="A31" s="66"/>
      <c r="B31" s="95" t="str">
        <f>IF($AO33="","",_xlfn.XLOOKUP($AO33,Planning!$AS$10:$AS$896,Planning!AT$10:AT$896,"",,))</f>
        <v>50100</v>
      </c>
      <c r="C31" s="85"/>
      <c r="D31" s="86"/>
      <c r="E31" s="261" t="str">
        <f>_xlfn.XLOOKUP($AO31,Planning!$AS$10:$AS$896,Planning!$G$10:$G$896,"",,)</f>
        <v>CKD</v>
      </c>
      <c r="F31" s="262">
        <f>SUMIF(Planning!$AS$10:$AS$896,$AO31,Planning!K$10:K$896)</f>
        <v>0</v>
      </c>
      <c r="G31" s="262">
        <f>SUMIF(Planning!$AS$10:$AS$896,$AO31,Planning!L$10:L$896)</f>
        <v>0</v>
      </c>
      <c r="H31" s="262">
        <f>SUMIF(Planning!$AS$10:$AS$896,$AO31,Planning!M$10:M$896)</f>
        <v>0</v>
      </c>
      <c r="I31" s="263">
        <f>SUMIF(Planning!$AS$10:$AS$896,$AO31,Planning!N$10:N$896)</f>
        <v>0</v>
      </c>
      <c r="J31" s="264">
        <f>SUMIF(Planning!$AS$10:$AS$896,$AO31,Planning!O$10:O$896)</f>
        <v>0</v>
      </c>
      <c r="K31" s="262">
        <f>SUMIF(Planning!$AS$10:$AS$896,$AO31,Planning!P$10:P$896)</f>
        <v>0</v>
      </c>
      <c r="L31" s="262">
        <f>SUMIF(Planning!$AS$10:$AS$896,$AO31,Planning!Q$10:Q$896)</f>
        <v>0</v>
      </c>
      <c r="M31" s="262">
        <f>SUMIF(Planning!$AS$10:$AS$896,$AO31,Planning!R$10:R$896)</f>
        <v>0</v>
      </c>
      <c r="N31" s="262">
        <f>SUMIF(Planning!$AS$10:$AS$896,$AO31,Planning!S$10:S$896)</f>
        <v>0</v>
      </c>
      <c r="O31" s="262">
        <f>SUMIF(Planning!$AS$10:$AS$896,$AO31,Planning!T$10:T$896)</f>
        <v>0</v>
      </c>
      <c r="P31" s="262">
        <f>SUMIF(Planning!$AS$10:$AS$896,$AO31,Planning!U$10:U$896)</f>
        <v>0</v>
      </c>
      <c r="Q31" s="262">
        <f>SUMIF(Planning!$AS$10:$AS$896,$AO31,Planning!V$10:V$896)</f>
        <v>0</v>
      </c>
      <c r="R31" s="262">
        <f>SUMIF(Planning!$AS$10:$AS$896,$AO31,Planning!W$10:W$896)</f>
        <v>0</v>
      </c>
      <c r="S31" s="262">
        <f>SUMIF(Planning!$AS$10:$AS$896,$AO31,Planning!X$10:X$896)</f>
        <v>0</v>
      </c>
      <c r="T31" s="262">
        <f>SUMIF(Planning!$AS$10:$AS$896,$AO31,Planning!Y$10:Y$896)</f>
        <v>0</v>
      </c>
      <c r="U31" s="262">
        <f>SUMIF(Planning!$AS$10:$AS$896,$AO31,Planning!Z$10:Z$896)</f>
        <v>0</v>
      </c>
      <c r="V31" s="262">
        <f>SUMIF(Planning!$AS$10:$AS$896,$AO31,Planning!AA$10:AA$896)</f>
        <v>0</v>
      </c>
      <c r="W31" s="262">
        <f>SUMIF(Planning!$AS$10:$AS$896,$AO31,Planning!AB$10:AB$896)</f>
        <v>0</v>
      </c>
      <c r="X31" s="262">
        <f>SUMIF(Planning!$AS$10:$AS$896,$AO31,Planning!AC$10:AC$896)</f>
        <v>0</v>
      </c>
      <c r="Y31" s="262">
        <f>SUMIF(Planning!$AS$10:$AS$896,$AO31,Planning!AD$10:AD$896)</f>
        <v>0</v>
      </c>
      <c r="Z31" s="262">
        <f>SUMIF(Planning!$AS$10:$AS$896,$AO31,Planning!AE$10:AE$896)</f>
        <v>0</v>
      </c>
      <c r="AA31" s="262">
        <f>SUMIF(Planning!$AS$10:$AS$896,$AO31,Planning!AF$10:AF$896)</f>
        <v>0</v>
      </c>
      <c r="AB31" s="262">
        <f>SUMIF(Planning!$AS$10:$AS$896,$AO31,Planning!AG$10:AG$896)</f>
        <v>0</v>
      </c>
      <c r="AC31" s="262">
        <f>SUMIF(Planning!$AS$10:$AS$896,$AO31,Planning!AH$10:AH$896)</f>
        <v>0</v>
      </c>
      <c r="AD31" s="410">
        <f>SUMIF(Planning!$AS$10:$AS$896,$AO31,Planning!AI$10:AI$896)</f>
        <v>0</v>
      </c>
      <c r="AE31" s="410">
        <f>SUMIF(Planning!$AS$10:$AS$896,$AO31,Planning!AJ$10:AJ$896)</f>
        <v>0</v>
      </c>
      <c r="AF31" s="410">
        <f>SUMIF(Planning!$AS$10:$AS$896,$AO31,Planning!AK$10:AK$896)</f>
        <v>0</v>
      </c>
      <c r="AG31" s="410">
        <f>SUMIF(Planning!$AS$10:$AS$896,$AO31,Planning!AL$10:AL$896)</f>
        <v>0</v>
      </c>
      <c r="AH31" s="410">
        <f>SUMIF(Planning!$AS$10:$AS$896,$AO31,Planning!AM$10:AM$896)</f>
        <v>0</v>
      </c>
      <c r="AI31" s="265">
        <f t="shared" si="3"/>
        <v>0</v>
      </c>
      <c r="AJ31" s="75"/>
      <c r="AL31" s="125" t="str">
        <f>IF(AN31="CBU","AF",IF(AN31="CKD","KD",""))</f>
        <v>AF</v>
      </c>
      <c r="AM31" s="93" t="s">
        <v>1723</v>
      </c>
      <c r="AN31" s="93" t="s">
        <v>2081</v>
      </c>
      <c r="AO31" s="100" t="str">
        <f>AM31&amp;"_"&amp;AN31</f>
        <v>50100MLB D200XA_CBU</v>
      </c>
      <c r="AP31" s="248" t="str">
        <f ca="1">IF(AI33=0,"","表示")</f>
        <v/>
      </c>
    </row>
    <row r="32" spans="1:42" ht="21" hidden="1" customHeight="1" x14ac:dyDescent="0.35">
      <c r="A32" s="66"/>
      <c r="B32" s="94" t="str">
        <f>IF($AO33="","",_xlfn.XLOOKUP($AO33,Planning!$AS$10:$AS$896,Planning!AU$10:AU$896,"",,))</f>
        <v>MLB-D200</v>
      </c>
      <c r="C32" s="127" t="str">
        <f>AL31</f>
        <v>AF</v>
      </c>
      <c r="D32" s="86">
        <f>SUMIF(Planning!$AS$10:$AS$896,$AO33,Planning!$G$10:$G$896)</f>
        <v>155</v>
      </c>
      <c r="E32" s="266" t="str">
        <f>IF($AN31="CBU","SP","")</f>
        <v>SP</v>
      </c>
      <c r="F32" s="267"/>
      <c r="G32" s="267"/>
      <c r="H32" s="267"/>
      <c r="I32" s="268"/>
      <c r="J32" s="269">
        <f>SUMIF(Planning!$AS$10:$AS$896,$AO32,Planning!O$10:O$896)</f>
        <v>0</v>
      </c>
      <c r="K32" s="267">
        <f>SUMIF(Planning!$AS$10:$AS$896,$AO32,Planning!P$10:P$896)</f>
        <v>0</v>
      </c>
      <c r="L32" s="267">
        <f>SUMIF(Planning!$AS$10:$AS$896,$AO32,Planning!Q$10:Q$896)</f>
        <v>0</v>
      </c>
      <c r="M32" s="267">
        <f>SUMIF(Planning!$AS$10:$AS$896,$AO32,Planning!R$10:R$896)</f>
        <v>0</v>
      </c>
      <c r="N32" s="267">
        <f>SUMIF(Planning!$AS$10:$AS$896,$AO32,Planning!S$10:S$896)</f>
        <v>0</v>
      </c>
      <c r="O32" s="267">
        <f>SUMIF(Planning!$AS$10:$AS$896,$AO32,Planning!T$10:T$896)</f>
        <v>0</v>
      </c>
      <c r="P32" s="267">
        <f>SUMIF(Planning!$AS$10:$AS$896,$AO32,Planning!U$10:U$896)</f>
        <v>0</v>
      </c>
      <c r="Q32" s="267">
        <f>SUMIF(Planning!$AS$10:$AS$896,$AO32,Planning!V$10:V$896)</f>
        <v>0</v>
      </c>
      <c r="R32" s="267">
        <f>SUMIF(Planning!$AS$10:$AS$896,$AO32,Planning!W$10:W$896)</f>
        <v>0</v>
      </c>
      <c r="S32" s="267">
        <f>SUMIF(Planning!$AS$10:$AS$896,$AO32,Planning!X$10:X$896)</f>
        <v>0</v>
      </c>
      <c r="T32" s="267">
        <f>SUMIF(Planning!$AS$10:$AS$896,$AO32,Planning!Y$10:Y$896)</f>
        <v>0</v>
      </c>
      <c r="U32" s="267">
        <f>SUMIF(Planning!$AS$10:$AS$896,$AO32,Planning!Z$10:Z$896)</f>
        <v>0</v>
      </c>
      <c r="V32" s="267">
        <f>SUMIF(Planning!$AS$10:$AS$896,$AO32,Planning!AA$10:AA$896)</f>
        <v>0</v>
      </c>
      <c r="W32" s="267">
        <f>SUMIF(Planning!$AS$10:$AS$896,$AO32,Planning!AB$10:AB$896)</f>
        <v>0</v>
      </c>
      <c r="X32" s="267">
        <f>SUMIF(Planning!$AS$10:$AS$896,$AO32,Planning!AC$10:AC$896)</f>
        <v>0</v>
      </c>
      <c r="Y32" s="267">
        <f>SUMIF(Planning!$AS$10:$AS$896,$AO32,Planning!AD$10:AD$896)</f>
        <v>0</v>
      </c>
      <c r="Z32" s="267">
        <f>SUMIF(Planning!$AS$10:$AS$896,$AO32,Planning!AE$10:AE$896)</f>
        <v>0</v>
      </c>
      <c r="AA32" s="267">
        <f>SUMIF(Planning!$AS$10:$AS$896,$AO32,Planning!AF$10:AF$896)</f>
        <v>0</v>
      </c>
      <c r="AB32" s="267">
        <f>SUMIF(Planning!$AS$10:$AS$896,$AO32,Planning!AG$10:AG$896)</f>
        <v>0</v>
      </c>
      <c r="AC32" s="267">
        <f>SUMIF(Planning!$AS$10:$AS$896,$AO32,Planning!AH$10:AH$896)</f>
        <v>0</v>
      </c>
      <c r="AD32" s="406">
        <f>SUMIF(Planning!$AS$10:$AS$896,$AO32,Planning!AI$10:AI$896)</f>
        <v>0</v>
      </c>
      <c r="AE32" s="406">
        <f>SUMIF(Planning!$AS$10:$AS$896,$AO32,Planning!AJ$10:AJ$896)</f>
        <v>0</v>
      </c>
      <c r="AF32" s="406">
        <f>SUMIF(Planning!$AS$10:$AS$896,$AO32,Planning!AK$10:AK$896)</f>
        <v>0</v>
      </c>
      <c r="AG32" s="406">
        <f>SUMIF(Planning!$AS$10:$AS$896,$AO32,Planning!AL$10:AL$896)</f>
        <v>0</v>
      </c>
      <c r="AH32" s="406">
        <f>SUMIF(Planning!$AS$10:$AS$896,$AO32,Planning!AM$10:AM$896)</f>
        <v>0</v>
      </c>
      <c r="AI32" s="270">
        <f t="shared" si="3"/>
        <v>0</v>
      </c>
      <c r="AJ32" s="75"/>
      <c r="AL32" s="102" t="str">
        <f>IF($B$3="","",_xlfn.XLOOKUP($B$3,設定!$F$3:$F$10,設定!$G$3:$G$10,""))</f>
        <v>溶接1</v>
      </c>
      <c r="AM32" s="91"/>
      <c r="AN32" s="91" t="str">
        <f>E32</f>
        <v>SP</v>
      </c>
      <c r="AO32" s="91" t="str">
        <f>AM31&amp;"_"&amp;AN32</f>
        <v>50100MLB D200XA_SP</v>
      </c>
      <c r="AP32" s="249" t="str">
        <f ca="1">IF(AI33=0,"","表示")</f>
        <v/>
      </c>
    </row>
    <row r="33" spans="1:42" ht="21" hidden="1" customHeight="1" x14ac:dyDescent="0.35">
      <c r="A33" s="69"/>
      <c r="B33" s="90"/>
      <c r="C33" s="87"/>
      <c r="D33" s="88"/>
      <c r="E33" s="259" t="s">
        <v>2134</v>
      </c>
      <c r="F33" s="80">
        <f ca="1">SUMIF(Planning!$AS$10:$AS$896,$AO33,Planning!K$10:K$896)</f>
        <v>0</v>
      </c>
      <c r="G33" s="80">
        <f ca="1">SUMIF(Planning!$AS$10:$AS$896,$AO33,Planning!L$10:L$896)</f>
        <v>0</v>
      </c>
      <c r="H33" s="81">
        <f ca="1">SUMIF(Planning!$AS$10:$AS$896,$AO33,Planning!M$10:M$896)</f>
        <v>0</v>
      </c>
      <c r="I33" s="82">
        <f ca="1">SUMIF(Planning!$AS$10:$AS$896,$AO33,Planning!N$10:N$896)</f>
        <v>0</v>
      </c>
      <c r="J33" s="83">
        <f ca="1">SUMIF(Planning!$AS$10:$AS$896,$AO33,Planning!O$10:O$896)</f>
        <v>0</v>
      </c>
      <c r="K33" s="81">
        <f ca="1">SUMIF(Planning!$AS$10:$AS$896,$AO33,Planning!P$10:P$896)</f>
        <v>0</v>
      </c>
      <c r="L33" s="81">
        <f ca="1">SUMIF(Planning!$AS$10:$AS$896,$AO33,Planning!Q$10:Q$896)</f>
        <v>0</v>
      </c>
      <c r="M33" s="80">
        <f ca="1">SUMIF(Planning!$AS$10:$AS$896,$AO33,Planning!R$10:R$896)</f>
        <v>0</v>
      </c>
      <c r="N33" s="81">
        <f ca="1">SUMIF(Planning!$AS$10:$AS$896,$AO33,Planning!S$10:S$896)</f>
        <v>0</v>
      </c>
      <c r="O33" s="80">
        <f ca="1">SUMIF(Planning!$AS$10:$AS$896,$AO33,Planning!T$10:T$896)</f>
        <v>0</v>
      </c>
      <c r="P33" s="80">
        <f ca="1">SUMIF(Planning!$AS$10:$AS$896,$AO33,Planning!U$10:U$896)</f>
        <v>0</v>
      </c>
      <c r="Q33" s="80">
        <f ca="1">SUMIF(Planning!$AS$10:$AS$896,$AO33,Planning!V$10:V$896)</f>
        <v>0</v>
      </c>
      <c r="R33" s="80">
        <f ca="1">SUMIF(Planning!$AS$10:$AS$896,$AO33,Planning!W$10:W$896)</f>
        <v>0</v>
      </c>
      <c r="S33" s="80">
        <f ca="1">SUMIF(Planning!$AS$10:$AS$896,$AO33,Planning!X$10:X$896)</f>
        <v>0</v>
      </c>
      <c r="T33" s="80">
        <f ca="1">SUMIF(Planning!$AS$10:$AS$896,$AO33,Planning!Y$10:Y$896)</f>
        <v>0</v>
      </c>
      <c r="U33" s="80">
        <f ca="1">SUMIF(Planning!$AS$10:$AS$896,$AO33,Planning!Z$10:Z$896)</f>
        <v>0</v>
      </c>
      <c r="V33" s="80">
        <f ca="1">SUMIF(Planning!$AS$10:$AS$896,$AO33,Planning!AA$10:AA$896)</f>
        <v>0</v>
      </c>
      <c r="W33" s="80">
        <f ca="1">SUMIF(Planning!$AS$10:$AS$896,$AO33,Planning!AB$10:AB$896)</f>
        <v>0</v>
      </c>
      <c r="X33" s="80">
        <f ca="1">SUMIF(Planning!$AS$10:$AS$896,$AO33,Planning!AC$10:AC$896)</f>
        <v>0</v>
      </c>
      <c r="Y33" s="80">
        <f ca="1">SUMIF(Planning!$AS$10:$AS$896,$AO33,Planning!AD$10:AD$896)</f>
        <v>0</v>
      </c>
      <c r="Z33" s="80">
        <f ca="1">SUMIF(Planning!$AS$10:$AS$896,$AO33,Planning!AE$10:AE$896)</f>
        <v>0</v>
      </c>
      <c r="AA33" s="80">
        <f ca="1">SUMIF(Planning!$AS$10:$AS$896,$AO33,Planning!AF$10:AF$896)</f>
        <v>0</v>
      </c>
      <c r="AB33" s="80">
        <f ca="1">SUMIF(Planning!$AS$10:$AS$896,$AO33,Planning!AG$10:AG$896)</f>
        <v>0</v>
      </c>
      <c r="AC33" s="80">
        <f ca="1">SUMIF(Planning!$AS$10:$AS$896,$AO33,Planning!AH$10:AH$896)</f>
        <v>0</v>
      </c>
      <c r="AD33" s="407">
        <f ca="1">SUMIF(Planning!$AS$10:$AS$896,$AO33,Planning!AI$10:AI$896)</f>
        <v>0</v>
      </c>
      <c r="AE33" s="407">
        <f ca="1">SUMIF(Planning!$AS$10:$AS$896,$AO33,Planning!AJ$10:AJ$896)</f>
        <v>0</v>
      </c>
      <c r="AF33" s="407">
        <f ca="1">SUMIF(Planning!$AS$10:$AS$896,$AO33,Planning!AK$10:AK$896)</f>
        <v>0</v>
      </c>
      <c r="AG33" s="408">
        <f ca="1">SUMIF(Planning!$AS$10:$AS$896,$AO33,Planning!AL$10:AL$896)</f>
        <v>0</v>
      </c>
      <c r="AH33" s="409">
        <f ca="1">SUMIF(Planning!$AS$10:$AS$896,$AO33,Planning!AM$10:AM$896)</f>
        <v>0</v>
      </c>
      <c r="AI33" s="123">
        <f t="shared" ca="1" si="3"/>
        <v>0</v>
      </c>
      <c r="AJ33" s="75"/>
      <c r="AL33" s="92"/>
      <c r="AM33" s="92"/>
      <c r="AN33" s="92"/>
      <c r="AO33" s="124" t="str">
        <f>AL32&amp;"_"&amp;AM31&amp;"_"&amp;AN31</f>
        <v>溶接1_50100MLB D200XA_CBU</v>
      </c>
      <c r="AP33" s="247" t="str">
        <f ca="1">IF(AI33=0,"","表示")</f>
        <v/>
      </c>
    </row>
    <row r="34" spans="1:42" ht="21" customHeight="1" x14ac:dyDescent="0.35">
      <c r="A34" s="66"/>
      <c r="B34" s="95" t="str">
        <f>IF($AO36="","",_xlfn.XLOOKUP($AO36,Planning!$AS$10:$AS$896,Planning!AT$10:AT$896,"",,))</f>
        <v>50100</v>
      </c>
      <c r="C34" s="85"/>
      <c r="D34" s="86"/>
      <c r="E34" s="261" t="str">
        <f>_xlfn.XLOOKUP($AO34,Planning!$AS$10:$AS$896,Planning!$G$10:$G$896,"",,)</f>
        <v>CKD</v>
      </c>
      <c r="F34" s="493">
        <f>SUMIF(Planning!$AS$10:$AS$896,$AO34,Planning!K$10:K$896)</f>
        <v>30</v>
      </c>
      <c r="G34" s="493">
        <f>SUMIF(Planning!$AS$10:$AS$896,$AO34,Planning!L$10:L$896)</f>
        <v>30</v>
      </c>
      <c r="H34" s="493">
        <f>SUMIF(Planning!$AS$10:$AS$896,$AO34,Planning!M$10:M$896)</f>
        <v>15</v>
      </c>
      <c r="I34" s="494">
        <f>SUMIF(Planning!$AS$10:$AS$896,$AO34,Planning!N$10:N$896)</f>
        <v>15</v>
      </c>
      <c r="J34" s="264">
        <f>SUMIF(Planning!$AS$10:$AS$896,$AO34,Planning!O$10:O$896)</f>
        <v>0</v>
      </c>
      <c r="K34" s="262">
        <f>SUMIF(Planning!$AS$10:$AS$896,$AO34,Planning!P$10:P$896)</f>
        <v>0</v>
      </c>
      <c r="L34" s="262">
        <f>SUMIF(Planning!$AS$10:$AS$896,$AO34,Planning!Q$10:Q$896)</f>
        <v>0</v>
      </c>
      <c r="M34" s="493">
        <f>SUMIF(Planning!$AS$10:$AS$896,$AO34,Planning!R$10:R$896)</f>
        <v>15</v>
      </c>
      <c r="N34" s="493">
        <f>SUMIF(Planning!$AS$10:$AS$896,$AO34,Planning!S$10:S$896)</f>
        <v>15</v>
      </c>
      <c r="O34" s="493">
        <f>SUMIF(Planning!$AS$10:$AS$896,$AO34,Planning!T$10:T$896)</f>
        <v>15</v>
      </c>
      <c r="P34" s="493">
        <f>SUMIF(Planning!$AS$10:$AS$896,$AO34,Planning!U$10:U$896)</f>
        <v>15</v>
      </c>
      <c r="Q34" s="262">
        <f>SUMIF(Planning!$AS$10:$AS$896,$AO34,Planning!V$10:V$896)</f>
        <v>0</v>
      </c>
      <c r="R34" s="493">
        <f>SUMIF(Planning!$AS$10:$AS$896,$AO34,Planning!W$10:W$896)</f>
        <v>15</v>
      </c>
      <c r="S34" s="493">
        <f>SUMIF(Planning!$AS$10:$AS$896,$AO34,Planning!X$10:X$896)</f>
        <v>15</v>
      </c>
      <c r="T34" s="493">
        <f>SUMIF(Planning!$AS$10:$AS$896,$AO34,Planning!Y$10:Y$896)</f>
        <v>15</v>
      </c>
      <c r="U34" s="493">
        <f>SUMIF(Planning!$AS$10:$AS$896,$AO34,Planning!Z$10:Z$896)</f>
        <v>15</v>
      </c>
      <c r="V34" s="262">
        <f>SUMIF(Planning!$AS$10:$AS$896,$AO34,Planning!AA$10:AA$896)</f>
        <v>0</v>
      </c>
      <c r="W34" s="262">
        <f>SUMIF(Planning!$AS$10:$AS$896,$AO34,Planning!AB$10:AB$896)</f>
        <v>0</v>
      </c>
      <c r="X34" s="262">
        <f>SUMIF(Planning!$AS$10:$AS$896,$AO34,Planning!AC$10:AC$896)</f>
        <v>0</v>
      </c>
      <c r="Y34" s="262">
        <f>SUMIF(Planning!$AS$10:$AS$896,$AO34,Planning!AD$10:AD$896)</f>
        <v>0</v>
      </c>
      <c r="Z34" s="262">
        <f>SUMIF(Planning!$AS$10:$AS$896,$AO34,Planning!AE$10:AE$896)</f>
        <v>0</v>
      </c>
      <c r="AA34" s="493">
        <f>SUMIF(Planning!$AS$10:$AS$896,$AO34,Planning!AF$10:AF$896)</f>
        <v>15</v>
      </c>
      <c r="AB34" s="493">
        <f>SUMIF(Planning!$AS$10:$AS$896,$AO34,Planning!AG$10:AG$896)</f>
        <v>15</v>
      </c>
      <c r="AC34" s="262">
        <f>SUMIF(Planning!$AS$10:$AS$896,$AO34,Planning!AH$10:AH$896)</f>
        <v>0</v>
      </c>
      <c r="AD34" s="410">
        <f>SUMIF(Planning!$AS$10:$AS$896,$AO34,Planning!AI$10:AI$896)</f>
        <v>0</v>
      </c>
      <c r="AE34" s="410">
        <f>SUMIF(Planning!$AS$10:$AS$896,$AO34,Planning!AJ$10:AJ$896)</f>
        <v>0</v>
      </c>
      <c r="AF34" s="410">
        <f>SUMIF(Planning!$AS$10:$AS$896,$AO34,Planning!AK$10:AK$896)</f>
        <v>0</v>
      </c>
      <c r="AG34" s="410">
        <f>SUMIF(Planning!$AS$10:$AS$896,$AO34,Planning!AL$10:AL$896)</f>
        <v>0</v>
      </c>
      <c r="AH34" s="410">
        <f>SUMIF(Planning!$AS$10:$AS$896,$AO34,Planning!AM$10:AM$896)</f>
        <v>0</v>
      </c>
      <c r="AI34" s="265">
        <f t="shared" si="3"/>
        <v>240</v>
      </c>
      <c r="AJ34" s="75"/>
      <c r="AL34" s="125" t="str">
        <f>IF(AN34="CBU","AF",IF(AN34="CKD","KD",""))</f>
        <v>KD</v>
      </c>
      <c r="AM34" s="93" t="s">
        <v>1723</v>
      </c>
      <c r="AN34" s="93" t="s">
        <v>2086</v>
      </c>
      <c r="AO34" s="100" t="str">
        <f>AM34&amp;"_"&amp;AN34</f>
        <v>50100MLB D200XA_CKD</v>
      </c>
      <c r="AP34" s="248" t="str">
        <f ca="1">IF(AI36=0,"","表示")</f>
        <v>表示</v>
      </c>
    </row>
    <row r="35" spans="1:42" ht="21" customHeight="1" x14ac:dyDescent="0.35">
      <c r="A35" s="66"/>
      <c r="B35" s="94" t="str">
        <f>IF($AO36="","",_xlfn.XLOOKUP($AO36,Planning!$AS$10:$AS$896,Planning!AU$10:AU$896,"",,))</f>
        <v>MLB-D200</v>
      </c>
      <c r="C35" s="492" t="str">
        <f>AL34</f>
        <v>KD</v>
      </c>
      <c r="D35" s="86">
        <f>SUMIF(Planning!$AS$10:$AS$896,$AO36,Planning!$G$10:$G$896)</f>
        <v>155</v>
      </c>
      <c r="E35" s="266" t="str">
        <f>IF($AN34="CBU","SP","")</f>
        <v/>
      </c>
      <c r="F35" s="267"/>
      <c r="G35" s="267"/>
      <c r="H35" s="267"/>
      <c r="I35" s="268"/>
      <c r="J35" s="269">
        <f>SUMIF(Planning!$AS$10:$AS$896,$AO35,Planning!O$10:O$896)</f>
        <v>0</v>
      </c>
      <c r="K35" s="267">
        <f>SUMIF(Planning!$AS$10:$AS$896,$AO35,Planning!P$10:P$896)</f>
        <v>0</v>
      </c>
      <c r="L35" s="267">
        <f>SUMIF(Planning!$AS$10:$AS$896,$AO35,Planning!Q$10:Q$896)</f>
        <v>0</v>
      </c>
      <c r="M35" s="267">
        <f>SUMIF(Planning!$AS$10:$AS$896,$AO35,Planning!R$10:R$896)</f>
        <v>0</v>
      </c>
      <c r="N35" s="267">
        <f>SUMIF(Planning!$AS$10:$AS$896,$AO35,Planning!S$10:S$896)</f>
        <v>0</v>
      </c>
      <c r="O35" s="267">
        <f>SUMIF(Planning!$AS$10:$AS$896,$AO35,Planning!T$10:T$896)</f>
        <v>0</v>
      </c>
      <c r="P35" s="267">
        <f>SUMIF(Planning!$AS$10:$AS$896,$AO35,Planning!U$10:U$896)</f>
        <v>0</v>
      </c>
      <c r="Q35" s="267">
        <f>SUMIF(Planning!$AS$10:$AS$896,$AO35,Planning!V$10:V$896)</f>
        <v>0</v>
      </c>
      <c r="R35" s="267">
        <f>SUMIF(Planning!$AS$10:$AS$896,$AO35,Planning!W$10:W$896)</f>
        <v>0</v>
      </c>
      <c r="S35" s="267">
        <f>SUMIF(Planning!$AS$10:$AS$896,$AO35,Planning!X$10:X$896)</f>
        <v>0</v>
      </c>
      <c r="T35" s="267">
        <f>SUMIF(Planning!$AS$10:$AS$896,$AO35,Planning!Y$10:Y$896)</f>
        <v>0</v>
      </c>
      <c r="U35" s="267">
        <f>SUMIF(Planning!$AS$10:$AS$896,$AO35,Planning!Z$10:Z$896)</f>
        <v>0</v>
      </c>
      <c r="V35" s="267">
        <f>SUMIF(Planning!$AS$10:$AS$896,$AO35,Planning!AA$10:AA$896)</f>
        <v>0</v>
      </c>
      <c r="W35" s="267">
        <f>SUMIF(Planning!$AS$10:$AS$896,$AO35,Planning!AB$10:AB$896)</f>
        <v>0</v>
      </c>
      <c r="X35" s="267">
        <f>SUMIF(Planning!$AS$10:$AS$896,$AO35,Planning!AC$10:AC$896)</f>
        <v>0</v>
      </c>
      <c r="Y35" s="267">
        <f>SUMIF(Planning!$AS$10:$AS$896,$AO35,Planning!AD$10:AD$896)</f>
        <v>0</v>
      </c>
      <c r="Z35" s="267">
        <f>SUMIF(Planning!$AS$10:$AS$896,$AO35,Planning!AE$10:AE$896)</f>
        <v>0</v>
      </c>
      <c r="AA35" s="267">
        <f>SUMIF(Planning!$AS$10:$AS$896,$AO35,Planning!AF$10:AF$896)</f>
        <v>0</v>
      </c>
      <c r="AB35" s="267">
        <f>SUMIF(Planning!$AS$10:$AS$896,$AO35,Planning!AG$10:AG$896)</f>
        <v>0</v>
      </c>
      <c r="AC35" s="267">
        <f>SUMIF(Planning!$AS$10:$AS$896,$AO35,Planning!AH$10:AH$896)</f>
        <v>0</v>
      </c>
      <c r="AD35" s="406">
        <f>SUMIF(Planning!$AS$10:$AS$896,$AO35,Planning!AI$10:AI$896)</f>
        <v>0</v>
      </c>
      <c r="AE35" s="406">
        <f>SUMIF(Planning!$AS$10:$AS$896,$AO35,Planning!AJ$10:AJ$896)</f>
        <v>0</v>
      </c>
      <c r="AF35" s="406">
        <f>SUMIF(Planning!$AS$10:$AS$896,$AO35,Planning!AK$10:AK$896)</f>
        <v>0</v>
      </c>
      <c r="AG35" s="406">
        <f>SUMIF(Planning!$AS$10:$AS$896,$AO35,Planning!AL$10:AL$896)</f>
        <v>0</v>
      </c>
      <c r="AH35" s="406">
        <f>SUMIF(Planning!$AS$10:$AS$896,$AO35,Planning!AM$10:AM$896)</f>
        <v>0</v>
      </c>
      <c r="AI35" s="270">
        <f t="shared" si="3"/>
        <v>0</v>
      </c>
      <c r="AJ35" s="75"/>
      <c r="AL35" s="102" t="str">
        <f>IF($B$3="","",_xlfn.XLOOKUP($B$3,設定!$F$3:$F$10,設定!$G$3:$G$10,""))</f>
        <v>溶接1</v>
      </c>
      <c r="AM35" s="91"/>
      <c r="AN35" s="91" t="str">
        <f>E35</f>
        <v/>
      </c>
      <c r="AO35" s="91" t="str">
        <f>AM34&amp;"_"&amp;AN35</f>
        <v>50100MLB D200XA_</v>
      </c>
      <c r="AP35" s="249" t="str">
        <f ca="1">IF(AI36=0,"","表示")</f>
        <v>表示</v>
      </c>
    </row>
    <row r="36" spans="1:42" ht="21" customHeight="1" x14ac:dyDescent="0.35">
      <c r="A36" s="69"/>
      <c r="B36" s="90"/>
      <c r="C36" s="87"/>
      <c r="D36" s="88"/>
      <c r="E36" s="259" t="s">
        <v>2134</v>
      </c>
      <c r="F36" s="80">
        <f ca="1">SUMIF(Planning!$AS$10:$AS$896,$AO36,Planning!K$10:K$896)</f>
        <v>15</v>
      </c>
      <c r="G36" s="80">
        <f ca="1">SUMIF(Planning!$AS$10:$AS$896,$AO36,Planning!L$10:L$896)</f>
        <v>0</v>
      </c>
      <c r="H36" s="81">
        <f ca="1">SUMIF(Planning!$AS$10:$AS$896,$AO36,Planning!M$10:M$896)</f>
        <v>0</v>
      </c>
      <c r="I36" s="82">
        <f ca="1">SUMIF(Planning!$AS$10:$AS$896,$AO36,Planning!N$10:N$896)</f>
        <v>0</v>
      </c>
      <c r="J36" s="83">
        <f ca="1">SUMIF(Planning!$AS$10:$AS$896,$AO36,Planning!O$10:O$896)</f>
        <v>30</v>
      </c>
      <c r="K36" s="81">
        <f ca="1">SUMIF(Planning!$AS$10:$AS$896,$AO36,Planning!P$10:P$896)</f>
        <v>0</v>
      </c>
      <c r="L36" s="81">
        <f ca="1">SUMIF(Planning!$AS$10:$AS$896,$AO36,Planning!Q$10:Q$896)</f>
        <v>30</v>
      </c>
      <c r="M36" s="80">
        <f ca="1">SUMIF(Planning!$AS$10:$AS$896,$AO36,Planning!R$10:R$896)</f>
        <v>0</v>
      </c>
      <c r="N36" s="81">
        <f ca="1">SUMIF(Planning!$AS$10:$AS$896,$AO36,Planning!S$10:S$896)</f>
        <v>0</v>
      </c>
      <c r="O36" s="80">
        <f ca="1">SUMIF(Planning!$AS$10:$AS$896,$AO36,Planning!T$10:T$896)</f>
        <v>30</v>
      </c>
      <c r="P36" s="80">
        <f ca="1">SUMIF(Planning!$AS$10:$AS$896,$AO36,Planning!U$10:U$896)</f>
        <v>0</v>
      </c>
      <c r="Q36" s="80">
        <f ca="1">SUMIF(Planning!$AS$10:$AS$896,$AO36,Planning!V$10:V$896)</f>
        <v>30</v>
      </c>
      <c r="R36" s="80">
        <f ca="1">SUMIF(Planning!$AS$10:$AS$896,$AO36,Planning!W$10:W$896)</f>
        <v>0</v>
      </c>
      <c r="S36" s="80">
        <f ca="1">SUMIF(Planning!$AS$10:$AS$896,$AO36,Planning!X$10:X$896)</f>
        <v>0</v>
      </c>
      <c r="T36" s="80">
        <f ca="1">SUMIF(Planning!$AS$10:$AS$896,$AO36,Planning!Y$10:Y$896)</f>
        <v>0</v>
      </c>
      <c r="U36" s="80">
        <f ca="1">SUMIF(Planning!$AS$10:$AS$896,$AO36,Planning!Z$10:Z$896)</f>
        <v>0</v>
      </c>
      <c r="V36" s="80">
        <f ca="1">SUMIF(Planning!$AS$10:$AS$896,$AO36,Planning!AA$10:AA$896)</f>
        <v>0</v>
      </c>
      <c r="W36" s="80">
        <f ca="1">SUMIF(Planning!$AS$10:$AS$896,$AO36,Planning!AB$10:AB$896)</f>
        <v>0</v>
      </c>
      <c r="X36" s="80">
        <f ca="1">SUMIF(Planning!$AS$10:$AS$896,$AO36,Planning!AC$10:AC$896)</f>
        <v>30</v>
      </c>
      <c r="Y36" s="80">
        <f ca="1">SUMIF(Planning!$AS$10:$AS$896,$AO36,Planning!AD$10:AD$896)</f>
        <v>0</v>
      </c>
      <c r="Z36" s="80">
        <f ca="1">SUMIF(Planning!$AS$10:$AS$896,$AO36,Planning!AE$10:AE$896)</f>
        <v>0</v>
      </c>
      <c r="AA36" s="80">
        <f ca="1">SUMIF(Planning!$AS$10:$AS$896,$AO36,Planning!AF$10:AF$896)</f>
        <v>0</v>
      </c>
      <c r="AB36" s="80">
        <f ca="1">SUMIF(Planning!$AS$10:$AS$896,$AO36,Planning!AG$10:AG$896)</f>
        <v>0</v>
      </c>
      <c r="AC36" s="80">
        <f ca="1">SUMIF(Planning!$AS$10:$AS$896,$AO36,Planning!AH$10:AH$896)</f>
        <v>0</v>
      </c>
      <c r="AD36" s="407">
        <f ca="1">SUMIF(Planning!$AS$10:$AS$896,$AO36,Planning!AI$10:AI$896)</f>
        <v>0</v>
      </c>
      <c r="AE36" s="407">
        <f ca="1">SUMIF(Planning!$AS$10:$AS$896,$AO36,Planning!AJ$10:AJ$896)</f>
        <v>0</v>
      </c>
      <c r="AF36" s="407">
        <f ca="1">SUMIF(Planning!$AS$10:$AS$896,$AO36,Planning!AK$10:AK$896)</f>
        <v>0</v>
      </c>
      <c r="AG36" s="408">
        <f ca="1">SUMIF(Planning!$AS$10:$AS$896,$AO36,Planning!AL$10:AL$896)</f>
        <v>0</v>
      </c>
      <c r="AH36" s="409">
        <f ca="1">SUMIF(Planning!$AS$10:$AS$896,$AO36,Planning!AM$10:AM$896)</f>
        <v>0</v>
      </c>
      <c r="AI36" s="123">
        <f t="shared" ca="1" si="3"/>
        <v>165</v>
      </c>
      <c r="AJ36" s="75"/>
      <c r="AL36" s="92"/>
      <c r="AM36" s="92"/>
      <c r="AN36" s="92"/>
      <c r="AO36" s="124" t="str">
        <f>AL35&amp;"_"&amp;AM34&amp;"_"&amp;AN34</f>
        <v>溶接1_50100MLB D200XA_CKD</v>
      </c>
      <c r="AP36" s="247" t="str">
        <f ca="1">IF(AI36=0,"","表示")</f>
        <v>表示</v>
      </c>
    </row>
    <row r="37" spans="1:42" ht="21" customHeight="1" x14ac:dyDescent="0.35">
      <c r="A37" s="66"/>
      <c r="B37" s="95" t="str">
        <f>IF($AO39="","",_xlfn.XLOOKUP($AO39,Planning!$AS$10:$AS$896,Planning!AT$10:AT$896,"",,))</f>
        <v>50100</v>
      </c>
      <c r="C37" s="85"/>
      <c r="D37" s="86"/>
      <c r="E37" s="261" t="str">
        <f>_xlfn.XLOOKUP($AO37,Planning!$AS$10:$AS$896,Planning!$G$10:$G$896,"",,)</f>
        <v>COM</v>
      </c>
      <c r="F37" s="262">
        <f>SUMIF(Planning!$AS$10:$AS$896,$AO37,Planning!K$10:K$896)</f>
        <v>90</v>
      </c>
      <c r="G37" s="262">
        <f>SUMIF(Planning!$AS$10:$AS$896,$AO37,Planning!L$10:L$896)</f>
        <v>69</v>
      </c>
      <c r="H37" s="262">
        <f>SUMIF(Planning!$AS$10:$AS$896,$AO37,Planning!M$10:M$896)</f>
        <v>40</v>
      </c>
      <c r="I37" s="263">
        <f>SUMIF(Planning!$AS$10:$AS$896,$AO37,Planning!N$10:N$896)</f>
        <v>64</v>
      </c>
      <c r="J37" s="264">
        <f>SUMIF(Planning!$AS$10:$AS$896,$AO37,Planning!O$10:O$896)</f>
        <v>70</v>
      </c>
      <c r="K37" s="262">
        <f>SUMIF(Planning!$AS$10:$AS$896,$AO37,Planning!P$10:P$896)</f>
        <v>80</v>
      </c>
      <c r="L37" s="262">
        <f>SUMIF(Planning!$AS$10:$AS$896,$AO37,Planning!Q$10:Q$896)</f>
        <v>130</v>
      </c>
      <c r="M37" s="262">
        <f>SUMIF(Planning!$AS$10:$AS$896,$AO37,Planning!R$10:R$896)</f>
        <v>140</v>
      </c>
      <c r="N37" s="262">
        <f>SUMIF(Planning!$AS$10:$AS$896,$AO37,Planning!S$10:S$896)</f>
        <v>140</v>
      </c>
      <c r="O37" s="262">
        <f>SUMIF(Planning!$AS$10:$AS$896,$AO37,Planning!T$10:T$896)</f>
        <v>120</v>
      </c>
      <c r="P37" s="262">
        <f>SUMIF(Planning!$AS$10:$AS$896,$AO37,Planning!U$10:U$896)</f>
        <v>150</v>
      </c>
      <c r="Q37" s="262">
        <f>SUMIF(Planning!$AS$10:$AS$896,$AO37,Planning!V$10:V$896)</f>
        <v>160</v>
      </c>
      <c r="R37" s="262">
        <f>SUMIF(Planning!$AS$10:$AS$896,$AO37,Planning!W$10:W$896)</f>
        <v>150</v>
      </c>
      <c r="S37" s="262">
        <f>SUMIF(Planning!$AS$10:$AS$896,$AO37,Planning!X$10:X$896)</f>
        <v>200</v>
      </c>
      <c r="T37" s="262">
        <f>SUMIF(Planning!$AS$10:$AS$896,$AO37,Planning!Y$10:Y$896)</f>
        <v>200</v>
      </c>
      <c r="U37" s="262">
        <f>SUMIF(Planning!$AS$10:$AS$896,$AO37,Planning!Z$10:Z$896)</f>
        <v>195</v>
      </c>
      <c r="V37" s="262">
        <f>SUMIF(Planning!$AS$10:$AS$896,$AO37,Planning!AA$10:AA$896)</f>
        <v>150</v>
      </c>
      <c r="W37" s="262">
        <f>SUMIF(Planning!$AS$10:$AS$896,$AO37,Planning!AB$10:AB$896)</f>
        <v>178</v>
      </c>
      <c r="X37" s="262">
        <f>SUMIF(Planning!$AS$10:$AS$896,$AO37,Planning!AC$10:AC$896)</f>
        <v>154</v>
      </c>
      <c r="Y37" s="262">
        <f>SUMIF(Planning!$AS$10:$AS$896,$AO37,Planning!AD$10:AD$896)</f>
        <v>132</v>
      </c>
      <c r="Z37" s="262">
        <f>SUMIF(Planning!$AS$10:$AS$896,$AO37,Planning!AE$10:AE$896)</f>
        <v>190</v>
      </c>
      <c r="AA37" s="262">
        <f>SUMIF(Planning!$AS$10:$AS$896,$AO37,Planning!AF$10:AF$896)</f>
        <v>170</v>
      </c>
      <c r="AB37" s="262">
        <f>SUMIF(Planning!$AS$10:$AS$896,$AO37,Planning!AG$10:AG$896)</f>
        <v>100</v>
      </c>
      <c r="AC37" s="262">
        <f>SUMIF(Planning!$AS$10:$AS$896,$AO37,Planning!AH$10:AH$896)</f>
        <v>85</v>
      </c>
      <c r="AD37" s="410">
        <f>SUMIF(Planning!$AS$10:$AS$896,$AO37,Planning!AI$10:AI$896)</f>
        <v>0</v>
      </c>
      <c r="AE37" s="410">
        <f>SUMIF(Planning!$AS$10:$AS$896,$AO37,Planning!AJ$10:AJ$896)</f>
        <v>0</v>
      </c>
      <c r="AF37" s="410">
        <f>SUMIF(Planning!$AS$10:$AS$896,$AO37,Planning!AK$10:AK$896)</f>
        <v>0</v>
      </c>
      <c r="AG37" s="410">
        <f>SUMIF(Planning!$AS$10:$AS$896,$AO37,Planning!AL$10:AL$896)</f>
        <v>0</v>
      </c>
      <c r="AH37" s="410">
        <f>SUMIF(Planning!$AS$10:$AS$896,$AO37,Planning!AM$10:AM$896)</f>
        <v>0</v>
      </c>
      <c r="AI37" s="265">
        <f t="shared" si="3"/>
        <v>3157</v>
      </c>
      <c r="AJ37" s="75"/>
      <c r="AL37" s="125" t="str">
        <f>IF(AN37="CBU","AF",IF(AN37="CKD","KD",""))</f>
        <v>AF</v>
      </c>
      <c r="AM37" s="93" t="s">
        <v>1728</v>
      </c>
      <c r="AN37" s="93" t="s">
        <v>2081</v>
      </c>
      <c r="AO37" s="100" t="str">
        <f>AM37&amp;"_"&amp;AN37</f>
        <v>50100MLB D800XA_CBU</v>
      </c>
      <c r="AP37" s="248" t="str">
        <f ca="1">IF(AI39=0,"","表示")</f>
        <v>表示</v>
      </c>
    </row>
    <row r="38" spans="1:42" ht="21" customHeight="1" x14ac:dyDescent="0.35">
      <c r="A38" s="66"/>
      <c r="B38" s="94" t="str">
        <f>IF($AO39="","",_xlfn.XLOOKUP($AO39,Planning!$AS$10:$AS$896,Planning!AU$10:AU$896,"",,))</f>
        <v>MLB-D800</v>
      </c>
      <c r="C38" s="127" t="str">
        <f>AL37</f>
        <v>AF</v>
      </c>
      <c r="D38" s="86">
        <f>SUMIF(Planning!$AS$10:$AS$896,$AO39,Planning!$G$10:$G$896)</f>
        <v>155</v>
      </c>
      <c r="E38" s="266" t="str">
        <f>IF($AN37="CBU","SP","")</f>
        <v>SP</v>
      </c>
      <c r="F38" s="267"/>
      <c r="G38" s="267"/>
      <c r="H38" s="267"/>
      <c r="I38" s="268"/>
      <c r="J38" s="269">
        <f>SUMIF(Planning!$AS$10:$AS$896,$AO38,Planning!O$10:O$896)</f>
        <v>0</v>
      </c>
      <c r="K38" s="267">
        <f>SUMIF(Planning!$AS$10:$AS$896,$AO38,Planning!P$10:P$896)</f>
        <v>0</v>
      </c>
      <c r="L38" s="267">
        <f>SUMIF(Planning!$AS$10:$AS$896,$AO38,Planning!Q$10:Q$896)</f>
        <v>0</v>
      </c>
      <c r="M38" s="267">
        <f>SUMIF(Planning!$AS$10:$AS$896,$AO38,Planning!R$10:R$896)</f>
        <v>0</v>
      </c>
      <c r="N38" s="267">
        <f>SUMIF(Planning!$AS$10:$AS$896,$AO38,Planning!S$10:S$896)</f>
        <v>0</v>
      </c>
      <c r="O38" s="267">
        <f>SUMIF(Planning!$AS$10:$AS$896,$AO38,Planning!T$10:T$896)</f>
        <v>0</v>
      </c>
      <c r="P38" s="267">
        <f>SUMIF(Planning!$AS$10:$AS$896,$AO38,Planning!U$10:U$896)</f>
        <v>0</v>
      </c>
      <c r="Q38" s="267">
        <f>SUMIF(Planning!$AS$10:$AS$896,$AO38,Planning!V$10:V$896)</f>
        <v>0</v>
      </c>
      <c r="R38" s="267">
        <f>SUMIF(Planning!$AS$10:$AS$896,$AO38,Planning!W$10:W$896)</f>
        <v>0</v>
      </c>
      <c r="S38" s="267">
        <f>SUMIF(Planning!$AS$10:$AS$896,$AO38,Planning!X$10:X$896)</f>
        <v>0</v>
      </c>
      <c r="T38" s="267">
        <f>SUMIF(Planning!$AS$10:$AS$896,$AO38,Planning!Y$10:Y$896)</f>
        <v>0</v>
      </c>
      <c r="U38" s="267">
        <f>SUMIF(Planning!$AS$10:$AS$896,$AO38,Planning!Z$10:Z$896)</f>
        <v>0</v>
      </c>
      <c r="V38" s="267">
        <f>SUMIF(Planning!$AS$10:$AS$896,$AO38,Planning!AA$10:AA$896)</f>
        <v>0</v>
      </c>
      <c r="W38" s="267">
        <f>SUMIF(Planning!$AS$10:$AS$896,$AO38,Planning!AB$10:AB$896)</f>
        <v>0</v>
      </c>
      <c r="X38" s="267">
        <f>SUMIF(Planning!$AS$10:$AS$896,$AO38,Planning!AC$10:AC$896)</f>
        <v>0</v>
      </c>
      <c r="Y38" s="267">
        <f>SUMIF(Planning!$AS$10:$AS$896,$AO38,Planning!AD$10:AD$896)</f>
        <v>0</v>
      </c>
      <c r="Z38" s="267">
        <f>SUMIF(Planning!$AS$10:$AS$896,$AO38,Planning!AE$10:AE$896)</f>
        <v>0</v>
      </c>
      <c r="AA38" s="267">
        <f>SUMIF(Planning!$AS$10:$AS$896,$AO38,Planning!AF$10:AF$896)</f>
        <v>0</v>
      </c>
      <c r="AB38" s="267">
        <f>SUMIF(Planning!$AS$10:$AS$896,$AO38,Planning!AG$10:AG$896)</f>
        <v>0</v>
      </c>
      <c r="AC38" s="267">
        <f>SUMIF(Planning!$AS$10:$AS$896,$AO38,Planning!AH$10:AH$896)</f>
        <v>0</v>
      </c>
      <c r="AD38" s="406">
        <f>SUMIF(Planning!$AS$10:$AS$896,$AO38,Planning!AI$10:AI$896)</f>
        <v>0</v>
      </c>
      <c r="AE38" s="406">
        <f>SUMIF(Planning!$AS$10:$AS$896,$AO38,Planning!AJ$10:AJ$896)</f>
        <v>0</v>
      </c>
      <c r="AF38" s="406">
        <f>SUMIF(Planning!$AS$10:$AS$896,$AO38,Planning!AK$10:AK$896)</f>
        <v>0</v>
      </c>
      <c r="AG38" s="406">
        <f>SUMIF(Planning!$AS$10:$AS$896,$AO38,Planning!AL$10:AL$896)</f>
        <v>0</v>
      </c>
      <c r="AH38" s="406">
        <f>SUMIF(Planning!$AS$10:$AS$896,$AO38,Planning!AM$10:AM$896)</f>
        <v>0</v>
      </c>
      <c r="AI38" s="270">
        <f t="shared" si="3"/>
        <v>0</v>
      </c>
      <c r="AJ38" s="75"/>
      <c r="AL38" s="102" t="str">
        <f>IF($B$3="","",_xlfn.XLOOKUP($B$3,設定!$F$3:$F$10,設定!$G$3:$G$10,""))</f>
        <v>溶接1</v>
      </c>
      <c r="AM38" s="91"/>
      <c r="AN38" s="91" t="str">
        <f>E38</f>
        <v>SP</v>
      </c>
      <c r="AO38" s="91" t="str">
        <f>AM37&amp;"_"&amp;AN38</f>
        <v>50100MLB D800XA_SP</v>
      </c>
      <c r="AP38" s="249" t="str">
        <f ca="1">IF(AI39=0,"","表示")</f>
        <v>表示</v>
      </c>
    </row>
    <row r="39" spans="1:42" ht="21" customHeight="1" thickBot="1" x14ac:dyDescent="0.4">
      <c r="A39" s="467"/>
      <c r="B39" s="468"/>
      <c r="C39" s="469"/>
      <c r="D39" s="470"/>
      <c r="E39" s="471" t="s">
        <v>2134</v>
      </c>
      <c r="F39" s="472">
        <f ca="1">SUMIF(Planning!$AS$10:$AS$896,$AO39,Planning!K$10:K$896)</f>
        <v>40</v>
      </c>
      <c r="G39" s="472">
        <f ca="1">SUMIF(Planning!$AS$10:$AS$896,$AO39,Planning!L$10:L$896)</f>
        <v>64</v>
      </c>
      <c r="H39" s="473">
        <f ca="1">SUMIF(Planning!$AS$10:$AS$896,$AO39,Planning!M$10:M$896)</f>
        <v>0</v>
      </c>
      <c r="I39" s="474">
        <f ca="1">SUMIF(Planning!$AS$10:$AS$896,$AO39,Planning!N$10:N$896)</f>
        <v>0</v>
      </c>
      <c r="J39" s="475">
        <f ca="1">SUMIF(Planning!$AS$10:$AS$896,$AO39,Planning!O$10:O$896)</f>
        <v>70</v>
      </c>
      <c r="K39" s="473">
        <f ca="1">SUMIF(Planning!$AS$10:$AS$896,$AO39,Planning!P$10:P$896)</f>
        <v>140</v>
      </c>
      <c r="L39" s="473">
        <f ca="1">SUMIF(Planning!$AS$10:$AS$896,$AO39,Planning!Q$10:Q$896)</f>
        <v>110</v>
      </c>
      <c r="M39" s="472">
        <f ca="1">SUMIF(Planning!$AS$10:$AS$896,$AO39,Planning!R$10:R$896)</f>
        <v>150</v>
      </c>
      <c r="N39" s="473">
        <f ca="1">SUMIF(Planning!$AS$10:$AS$896,$AO39,Planning!S$10:S$896)</f>
        <v>165</v>
      </c>
      <c r="O39" s="472">
        <f ca="1">SUMIF(Planning!$AS$10:$AS$896,$AO39,Planning!T$10:T$896)</f>
        <v>145</v>
      </c>
      <c r="P39" s="472">
        <f ca="1">SUMIF(Planning!$AS$10:$AS$896,$AO39,Planning!U$10:U$896)</f>
        <v>180</v>
      </c>
      <c r="Q39" s="472">
        <f ca="1">SUMIF(Planning!$AS$10:$AS$896,$AO39,Planning!V$10:V$896)</f>
        <v>140</v>
      </c>
      <c r="R39" s="472">
        <f ca="1">SUMIF(Planning!$AS$10:$AS$896,$AO39,Planning!W$10:W$896)</f>
        <v>140</v>
      </c>
      <c r="S39" s="472">
        <f ca="1">SUMIF(Planning!$AS$10:$AS$896,$AO39,Planning!X$10:X$896)</f>
        <v>135</v>
      </c>
      <c r="T39" s="472">
        <f ca="1">SUMIF(Planning!$AS$10:$AS$896,$AO39,Planning!Y$10:Y$896)</f>
        <v>155</v>
      </c>
      <c r="U39" s="472">
        <f ca="1">SUMIF(Planning!$AS$10:$AS$896,$AO39,Planning!Z$10:Z$896)</f>
        <v>163</v>
      </c>
      <c r="V39" s="472">
        <f ca="1">SUMIF(Planning!$AS$10:$AS$896,$AO39,Planning!AA$10:AA$896)</f>
        <v>154</v>
      </c>
      <c r="W39" s="472">
        <f ca="1">SUMIF(Planning!$AS$10:$AS$896,$AO39,Planning!AB$10:AB$896)</f>
        <v>177</v>
      </c>
      <c r="X39" s="472">
        <f ca="1">SUMIF(Planning!$AS$10:$AS$896,$AO39,Planning!AC$10:AC$896)</f>
        <v>145</v>
      </c>
      <c r="Y39" s="472">
        <f ca="1">SUMIF(Planning!$AS$10:$AS$896,$AO39,Planning!AD$10:AD$896)</f>
        <v>155</v>
      </c>
      <c r="Z39" s="472">
        <f ca="1">SUMIF(Planning!$AS$10:$AS$896,$AO39,Planning!AE$10:AE$896)</f>
        <v>85</v>
      </c>
      <c r="AA39" s="472">
        <f ca="1">SUMIF(Planning!$AS$10:$AS$896,$AO39,Planning!AF$10:AF$896)</f>
        <v>85</v>
      </c>
      <c r="AB39" s="472">
        <f ca="1">SUMIF(Planning!$AS$10:$AS$896,$AO39,Planning!AG$10:AG$896)</f>
        <v>0</v>
      </c>
      <c r="AC39" s="472">
        <f ca="1">SUMIF(Planning!$AS$10:$AS$896,$AO39,Planning!AH$10:AH$896)</f>
        <v>0</v>
      </c>
      <c r="AD39" s="476">
        <f ca="1">SUMIF(Planning!$AS$10:$AS$896,$AO39,Planning!AI$10:AI$896)</f>
        <v>0</v>
      </c>
      <c r="AE39" s="476">
        <f ca="1">SUMIF(Planning!$AS$10:$AS$896,$AO39,Planning!AJ$10:AJ$896)</f>
        <v>0</v>
      </c>
      <c r="AF39" s="476">
        <f ca="1">SUMIF(Planning!$AS$10:$AS$896,$AO39,Planning!AK$10:AK$896)</f>
        <v>0</v>
      </c>
      <c r="AG39" s="477">
        <f ca="1">SUMIF(Planning!$AS$10:$AS$896,$AO39,Planning!AL$10:AL$896)</f>
        <v>0</v>
      </c>
      <c r="AH39" s="478">
        <f ca="1">SUMIF(Planning!$AS$10:$AS$896,$AO39,Planning!AM$10:AM$896)</f>
        <v>0</v>
      </c>
      <c r="AI39" s="479">
        <f t="shared" ca="1" si="3"/>
        <v>2598</v>
      </c>
      <c r="AJ39" s="75"/>
      <c r="AL39" s="92"/>
      <c r="AM39" s="92"/>
      <c r="AN39" s="92"/>
      <c r="AO39" s="124" t="str">
        <f>AL38&amp;"_"&amp;AM37&amp;"_"&amp;AN37</f>
        <v>溶接1_50100MLB D800XA_CBU</v>
      </c>
      <c r="AP39" s="247" t="str">
        <f ca="1">IF(AI39=0,"","表示")</f>
        <v>表示</v>
      </c>
    </row>
    <row r="40" spans="1:42" ht="21" hidden="1" customHeight="1" x14ac:dyDescent="0.35">
      <c r="A40" s="66"/>
      <c r="B40" s="94" t="str">
        <f>IF($AO42="","",_xlfn.XLOOKUP($AO42,Planning!$AS$10:$AS$896,Planning!AT$10:AT$896,"",,))</f>
        <v>50100</v>
      </c>
      <c r="C40" s="85"/>
      <c r="D40" s="86"/>
      <c r="E40" s="277" t="str">
        <f>_xlfn.XLOOKUP($AO40,Planning!$AS$10:$AS$896,Planning!$G$10:$G$896,"",,)</f>
        <v/>
      </c>
      <c r="F40" s="278">
        <f>SUMIF(Planning!$AS$10:$AS$896,$AO40,Planning!K$10:K$896)</f>
        <v>0</v>
      </c>
      <c r="G40" s="278">
        <f>SUMIF(Planning!$AS$10:$AS$896,$AO40,Planning!L$10:L$896)</f>
        <v>0</v>
      </c>
      <c r="H40" s="278">
        <f>SUMIF(Planning!$AS$10:$AS$896,$AO40,Planning!M$10:M$896)</f>
        <v>0</v>
      </c>
      <c r="I40" s="279">
        <f>SUMIF(Planning!$AS$10:$AS$896,$AO40,Planning!N$10:N$896)</f>
        <v>0</v>
      </c>
      <c r="J40" s="280">
        <f>SUMIF(Planning!$AS$10:$AS$896,$AO40,Planning!O$10:O$896)</f>
        <v>0</v>
      </c>
      <c r="K40" s="278">
        <f>SUMIF(Planning!$AS$10:$AS$896,$AO40,Planning!P$10:P$896)</f>
        <v>0</v>
      </c>
      <c r="L40" s="278">
        <f>SUMIF(Planning!$AS$10:$AS$896,$AO40,Planning!Q$10:Q$896)</f>
        <v>0</v>
      </c>
      <c r="M40" s="278">
        <f>SUMIF(Planning!$AS$10:$AS$896,$AO40,Planning!R$10:R$896)</f>
        <v>0</v>
      </c>
      <c r="N40" s="278">
        <f>SUMIF(Planning!$AS$10:$AS$896,$AO40,Planning!S$10:S$896)</f>
        <v>0</v>
      </c>
      <c r="O40" s="278">
        <f>SUMIF(Planning!$AS$10:$AS$896,$AO40,Planning!T$10:T$896)</f>
        <v>0</v>
      </c>
      <c r="P40" s="278">
        <f>SUMIF(Planning!$AS$10:$AS$896,$AO40,Planning!U$10:U$896)</f>
        <v>0</v>
      </c>
      <c r="Q40" s="278">
        <f>SUMIF(Planning!$AS$10:$AS$896,$AO40,Planning!V$10:V$896)</f>
        <v>0</v>
      </c>
      <c r="R40" s="278">
        <f>SUMIF(Planning!$AS$10:$AS$896,$AO40,Planning!W$10:W$896)</f>
        <v>0</v>
      </c>
      <c r="S40" s="278">
        <f>SUMIF(Planning!$AS$10:$AS$896,$AO40,Planning!X$10:X$896)</f>
        <v>0</v>
      </c>
      <c r="T40" s="278">
        <f>SUMIF(Planning!$AS$10:$AS$896,$AO40,Planning!Y$10:Y$896)</f>
        <v>0</v>
      </c>
      <c r="U40" s="278">
        <f>SUMIF(Planning!$AS$10:$AS$896,$AO40,Planning!Z$10:Z$896)</f>
        <v>0</v>
      </c>
      <c r="V40" s="278">
        <f>SUMIF(Planning!$AS$10:$AS$896,$AO40,Planning!AA$10:AA$896)</f>
        <v>0</v>
      </c>
      <c r="W40" s="278">
        <f>SUMIF(Planning!$AS$10:$AS$896,$AO40,Planning!AB$10:AB$896)</f>
        <v>0</v>
      </c>
      <c r="X40" s="278">
        <f>SUMIF(Planning!$AS$10:$AS$896,$AO40,Planning!AC$10:AC$896)</f>
        <v>0</v>
      </c>
      <c r="Y40" s="278">
        <f>SUMIF(Planning!$AS$10:$AS$896,$AO40,Planning!AD$10:AD$896)</f>
        <v>0</v>
      </c>
      <c r="Z40" s="278">
        <f>SUMIF(Planning!$AS$10:$AS$896,$AO40,Planning!AE$10:AE$896)</f>
        <v>0</v>
      </c>
      <c r="AA40" s="278">
        <f>SUMIF(Planning!$AS$10:$AS$896,$AO40,Planning!AF$10:AF$896)</f>
        <v>0</v>
      </c>
      <c r="AB40" s="278">
        <f>SUMIF(Planning!$AS$10:$AS$896,$AO40,Planning!AG$10:AG$896)</f>
        <v>0</v>
      </c>
      <c r="AC40" s="278">
        <f>SUMIF(Planning!$AS$10:$AS$896,$AO40,Planning!AH$10:AH$896)</f>
        <v>0</v>
      </c>
      <c r="AD40" s="405">
        <f>SUMIF(Planning!$AS$10:$AS$896,$AO40,Planning!AI$10:AI$896)</f>
        <v>0</v>
      </c>
      <c r="AE40" s="405">
        <f>SUMIF(Planning!$AS$10:$AS$896,$AO40,Planning!AJ$10:AJ$896)</f>
        <v>0</v>
      </c>
      <c r="AF40" s="405">
        <f>SUMIF(Planning!$AS$10:$AS$896,$AO40,Planning!AK$10:AK$896)</f>
        <v>0</v>
      </c>
      <c r="AG40" s="405">
        <f>SUMIF(Planning!$AS$10:$AS$896,$AO40,Planning!AL$10:AL$896)</f>
        <v>0</v>
      </c>
      <c r="AH40" s="405">
        <f>SUMIF(Planning!$AS$10:$AS$896,$AO40,Planning!AM$10:AM$896)</f>
        <v>0</v>
      </c>
      <c r="AI40" s="281">
        <f t="shared" ref="AI40:AI54" si="4">SUM(F40:AH40)</f>
        <v>0</v>
      </c>
      <c r="AJ40" s="75"/>
      <c r="AL40" s="125" t="str">
        <f>IF(AN40="CBU","AF",IF(AN40="CKD","KD",""))</f>
        <v>AF</v>
      </c>
      <c r="AM40" s="93" t="s">
        <v>2366</v>
      </c>
      <c r="AN40" s="93" t="s">
        <v>2081</v>
      </c>
      <c r="AO40" s="100" t="str">
        <f>AM40&amp;"_"&amp;AN40</f>
        <v>50100MLC D000XA_CBU</v>
      </c>
      <c r="AP40" s="248" t="str">
        <f ca="1">IF(AI42=0,"","表示")</f>
        <v/>
      </c>
    </row>
    <row r="41" spans="1:42" ht="21" hidden="1" customHeight="1" x14ac:dyDescent="0.35">
      <c r="A41" s="66"/>
      <c r="B41" s="94" t="str">
        <f>IF($AO42="","",_xlfn.XLOOKUP($AO42,Planning!$AS$10:$AS$896,Planning!AU$10:AU$896,"",,))</f>
        <v>MLC-D000</v>
      </c>
      <c r="C41" s="127" t="str">
        <f>AL40</f>
        <v>AF</v>
      </c>
      <c r="D41" s="86">
        <f>SUMIF(Planning!$AS$10:$AS$896,$AO42,Planning!$G$10:$G$896)</f>
        <v>174</v>
      </c>
      <c r="E41" s="266" t="str">
        <f>IF($AN40="CBU","SP","")</f>
        <v>SP</v>
      </c>
      <c r="F41" s="267"/>
      <c r="G41" s="267"/>
      <c r="H41" s="267"/>
      <c r="I41" s="268"/>
      <c r="J41" s="269">
        <f>SUMIF(Planning!$AS$10:$AS$896,$AO41,Planning!O$10:O$896)</f>
        <v>0</v>
      </c>
      <c r="K41" s="267">
        <f>SUMIF(Planning!$AS$10:$AS$896,$AO41,Planning!P$10:P$896)</f>
        <v>0</v>
      </c>
      <c r="L41" s="267">
        <f>SUMIF(Planning!$AS$10:$AS$896,$AO41,Planning!Q$10:Q$896)</f>
        <v>0</v>
      </c>
      <c r="M41" s="267">
        <f>SUMIF(Planning!$AS$10:$AS$896,$AO41,Planning!R$10:R$896)</f>
        <v>0</v>
      </c>
      <c r="N41" s="267">
        <f>SUMIF(Planning!$AS$10:$AS$896,$AO41,Planning!S$10:S$896)</f>
        <v>0</v>
      </c>
      <c r="O41" s="267">
        <f>SUMIF(Planning!$AS$10:$AS$896,$AO41,Planning!T$10:T$896)</f>
        <v>0</v>
      </c>
      <c r="P41" s="267">
        <f>SUMIF(Planning!$AS$10:$AS$896,$AO41,Planning!U$10:U$896)</f>
        <v>0</v>
      </c>
      <c r="Q41" s="267">
        <f>SUMIF(Planning!$AS$10:$AS$896,$AO41,Planning!V$10:V$896)</f>
        <v>0</v>
      </c>
      <c r="R41" s="267">
        <f>SUMIF(Planning!$AS$10:$AS$896,$AO41,Planning!W$10:W$896)</f>
        <v>0</v>
      </c>
      <c r="S41" s="267">
        <f>SUMIF(Planning!$AS$10:$AS$896,$AO41,Planning!X$10:X$896)</f>
        <v>0</v>
      </c>
      <c r="T41" s="267">
        <f>SUMIF(Planning!$AS$10:$AS$896,$AO41,Planning!Y$10:Y$896)</f>
        <v>0</v>
      </c>
      <c r="U41" s="267">
        <f>SUMIF(Planning!$AS$10:$AS$896,$AO41,Planning!Z$10:Z$896)</f>
        <v>0</v>
      </c>
      <c r="V41" s="267">
        <f>SUMIF(Planning!$AS$10:$AS$896,$AO41,Planning!AA$10:AA$896)</f>
        <v>0</v>
      </c>
      <c r="W41" s="267">
        <f>SUMIF(Planning!$AS$10:$AS$896,$AO41,Planning!AB$10:AB$896)</f>
        <v>0</v>
      </c>
      <c r="X41" s="267">
        <f>SUMIF(Planning!$AS$10:$AS$896,$AO41,Planning!AC$10:AC$896)</f>
        <v>0</v>
      </c>
      <c r="Y41" s="267">
        <f>SUMIF(Planning!$AS$10:$AS$896,$AO41,Planning!AD$10:AD$896)</f>
        <v>0</v>
      </c>
      <c r="Z41" s="267">
        <f>SUMIF(Planning!$AS$10:$AS$896,$AO41,Planning!AE$10:AE$896)</f>
        <v>0</v>
      </c>
      <c r="AA41" s="267">
        <f>SUMIF(Planning!$AS$10:$AS$896,$AO41,Planning!AF$10:AF$896)</f>
        <v>0</v>
      </c>
      <c r="AB41" s="267">
        <f>SUMIF(Planning!$AS$10:$AS$896,$AO41,Planning!AG$10:AG$896)</f>
        <v>0</v>
      </c>
      <c r="AC41" s="267">
        <f>SUMIF(Planning!$AS$10:$AS$896,$AO41,Planning!AH$10:AH$896)</f>
        <v>0</v>
      </c>
      <c r="AD41" s="406">
        <f>SUMIF(Planning!$AS$10:$AS$896,$AO41,Planning!AI$10:AI$896)</f>
        <v>0</v>
      </c>
      <c r="AE41" s="406">
        <f>SUMIF(Planning!$AS$10:$AS$896,$AO41,Planning!AJ$10:AJ$896)</f>
        <v>0</v>
      </c>
      <c r="AF41" s="406">
        <f>SUMIF(Planning!$AS$10:$AS$896,$AO41,Planning!AK$10:AK$896)</f>
        <v>0</v>
      </c>
      <c r="AG41" s="406">
        <f>SUMIF(Planning!$AS$10:$AS$896,$AO41,Planning!AL$10:AL$896)</f>
        <v>0</v>
      </c>
      <c r="AH41" s="406">
        <f>SUMIF(Planning!$AS$10:$AS$896,$AO41,Planning!AM$10:AM$896)</f>
        <v>0</v>
      </c>
      <c r="AI41" s="270">
        <f t="shared" si="4"/>
        <v>0</v>
      </c>
      <c r="AJ41" s="75"/>
      <c r="AL41" s="102" t="str">
        <f>IF($B$3="","",_xlfn.XLOOKUP($B$3,設定!$F$3:$F$10,設定!$G$3:$G$10,""))</f>
        <v>溶接1</v>
      </c>
      <c r="AM41" s="91"/>
      <c r="AN41" s="91" t="str">
        <f>E41</f>
        <v>SP</v>
      </c>
      <c r="AO41" s="91" t="str">
        <f>AM40&amp;"_"&amp;AN41</f>
        <v>50100MLC D000XA_SP</v>
      </c>
      <c r="AP41" s="249" t="str">
        <f ca="1">IF(AI42=0,"","表示")</f>
        <v/>
      </c>
    </row>
    <row r="42" spans="1:42" ht="21" hidden="1" customHeight="1" x14ac:dyDescent="0.35">
      <c r="A42" s="69"/>
      <c r="B42" s="90"/>
      <c r="C42" s="87"/>
      <c r="D42" s="88"/>
      <c r="E42" s="259" t="s">
        <v>2134</v>
      </c>
      <c r="F42" s="80">
        <f ca="1">SUMIF(Planning!$AS$10:$AS$896,$AO42,Planning!K$10:K$896)</f>
        <v>0</v>
      </c>
      <c r="G42" s="80">
        <f ca="1">SUMIF(Planning!$AS$10:$AS$896,$AO42,Planning!L$10:L$896)</f>
        <v>0</v>
      </c>
      <c r="H42" s="81">
        <f ca="1">SUMIF(Planning!$AS$10:$AS$896,$AO42,Planning!M$10:M$896)</f>
        <v>0</v>
      </c>
      <c r="I42" s="82">
        <f ca="1">SUMIF(Planning!$AS$10:$AS$896,$AO42,Planning!N$10:N$896)</f>
        <v>0</v>
      </c>
      <c r="J42" s="83">
        <f ca="1">SUMIF(Planning!$AS$10:$AS$896,$AO42,Planning!O$10:O$896)</f>
        <v>0</v>
      </c>
      <c r="K42" s="81">
        <f ca="1">SUMIF(Planning!$AS$10:$AS$896,$AO42,Planning!P$10:P$896)</f>
        <v>0</v>
      </c>
      <c r="L42" s="81">
        <f ca="1">SUMIF(Planning!$AS$10:$AS$896,$AO42,Planning!Q$10:Q$896)</f>
        <v>0</v>
      </c>
      <c r="M42" s="80">
        <f ca="1">SUMIF(Planning!$AS$10:$AS$896,$AO42,Planning!R$10:R$896)</f>
        <v>0</v>
      </c>
      <c r="N42" s="81">
        <f ca="1">SUMIF(Planning!$AS$10:$AS$896,$AO42,Planning!S$10:S$896)</f>
        <v>0</v>
      </c>
      <c r="O42" s="80">
        <f ca="1">SUMIF(Planning!$AS$10:$AS$896,$AO42,Planning!T$10:T$896)</f>
        <v>0</v>
      </c>
      <c r="P42" s="80">
        <f ca="1">SUMIF(Planning!$AS$10:$AS$896,$AO42,Planning!U$10:U$896)</f>
        <v>0</v>
      </c>
      <c r="Q42" s="80">
        <f ca="1">SUMIF(Planning!$AS$10:$AS$896,$AO42,Planning!V$10:V$896)</f>
        <v>0</v>
      </c>
      <c r="R42" s="80">
        <f ca="1">SUMIF(Planning!$AS$10:$AS$896,$AO42,Planning!W$10:W$896)</f>
        <v>0</v>
      </c>
      <c r="S42" s="80">
        <f ca="1">SUMIF(Planning!$AS$10:$AS$896,$AO42,Planning!X$10:X$896)</f>
        <v>0</v>
      </c>
      <c r="T42" s="80">
        <f ca="1">SUMIF(Planning!$AS$10:$AS$896,$AO42,Planning!Y$10:Y$896)</f>
        <v>0</v>
      </c>
      <c r="U42" s="80">
        <f ca="1">SUMIF(Planning!$AS$10:$AS$896,$AO42,Planning!Z$10:Z$896)</f>
        <v>0</v>
      </c>
      <c r="V42" s="80">
        <f ca="1">SUMIF(Planning!$AS$10:$AS$896,$AO42,Planning!AA$10:AA$896)</f>
        <v>0</v>
      </c>
      <c r="W42" s="80">
        <f ca="1">SUMIF(Planning!$AS$10:$AS$896,$AO42,Planning!AB$10:AB$896)</f>
        <v>0</v>
      </c>
      <c r="X42" s="80">
        <f ca="1">SUMIF(Planning!$AS$10:$AS$896,$AO42,Planning!AC$10:AC$896)</f>
        <v>0</v>
      </c>
      <c r="Y42" s="80">
        <f ca="1">SUMIF(Planning!$AS$10:$AS$896,$AO42,Planning!AD$10:AD$896)</f>
        <v>0</v>
      </c>
      <c r="Z42" s="80">
        <f ca="1">SUMIF(Planning!$AS$10:$AS$896,$AO42,Planning!AE$10:AE$896)</f>
        <v>0</v>
      </c>
      <c r="AA42" s="80">
        <f ca="1">SUMIF(Planning!$AS$10:$AS$896,$AO42,Planning!AF$10:AF$896)</f>
        <v>0</v>
      </c>
      <c r="AB42" s="80">
        <f ca="1">SUMIF(Planning!$AS$10:$AS$896,$AO42,Planning!AG$10:AG$896)</f>
        <v>0</v>
      </c>
      <c r="AC42" s="80">
        <f ca="1">SUMIF(Planning!$AS$10:$AS$896,$AO42,Planning!AH$10:AH$896)</f>
        <v>0</v>
      </c>
      <c r="AD42" s="407">
        <f ca="1">SUMIF(Planning!$AS$10:$AS$896,$AO42,Planning!AI$10:AI$896)</f>
        <v>0</v>
      </c>
      <c r="AE42" s="407">
        <f ca="1">SUMIF(Planning!$AS$10:$AS$896,$AO42,Planning!AJ$10:AJ$896)</f>
        <v>0</v>
      </c>
      <c r="AF42" s="407">
        <f ca="1">SUMIF(Planning!$AS$10:$AS$896,$AO42,Planning!AK$10:AK$896)</f>
        <v>0</v>
      </c>
      <c r="AG42" s="408">
        <f ca="1">SUMIF(Planning!$AS$10:$AS$896,$AO42,Planning!AL$10:AL$896)</f>
        <v>0</v>
      </c>
      <c r="AH42" s="409">
        <f ca="1">SUMIF(Planning!$AS$10:$AS$896,$AO42,Planning!AM$10:AM$896)</f>
        <v>0</v>
      </c>
      <c r="AI42" s="123">
        <f t="shared" ca="1" si="4"/>
        <v>0</v>
      </c>
      <c r="AJ42" s="75"/>
      <c r="AL42" s="92"/>
      <c r="AM42" s="92"/>
      <c r="AN42" s="92"/>
      <c r="AO42" s="124" t="str">
        <f>AL41&amp;"_"&amp;AM40&amp;"_"&amp;AN40</f>
        <v>溶接1_50100MLC D000XA_CBU</v>
      </c>
      <c r="AP42" s="247" t="str">
        <f ca="1">IF(AI42=0,"","表示")</f>
        <v/>
      </c>
    </row>
    <row r="43" spans="1:42" ht="21" customHeight="1" x14ac:dyDescent="0.35">
      <c r="A43" s="66"/>
      <c r="B43" s="95" t="str">
        <f>IF($AO45="","",_xlfn.XLOOKUP($AO45,Planning!$AS$10:$AS$896,Planning!AT$10:AT$896,"",,))</f>
        <v>50100</v>
      </c>
      <c r="C43" s="85"/>
      <c r="D43" s="86"/>
      <c r="E43" s="261" t="str">
        <f>_xlfn.XLOOKUP($AO43,Planning!$AS$10:$AS$896,Planning!$G$10:$G$896,"",,)</f>
        <v>MULTI</v>
      </c>
      <c r="F43" s="262">
        <f>SUMIF(Planning!$AS$10:$AS$896,$AO43,Planning!K$10:K$896)</f>
        <v>0</v>
      </c>
      <c r="G43" s="262">
        <f>SUMIF(Planning!$AS$10:$AS$896,$AO43,Planning!L$10:L$896)</f>
        <v>0</v>
      </c>
      <c r="H43" s="262">
        <f>SUMIF(Planning!$AS$10:$AS$896,$AO43,Planning!M$10:M$896)</f>
        <v>50</v>
      </c>
      <c r="I43" s="263">
        <f>SUMIF(Planning!$AS$10:$AS$896,$AO43,Planning!N$10:N$896)</f>
        <v>50</v>
      </c>
      <c r="J43" s="264">
        <f>SUMIF(Planning!$AS$10:$AS$896,$AO43,Planning!O$10:O$896)</f>
        <v>0</v>
      </c>
      <c r="K43" s="262">
        <f>SUMIF(Planning!$AS$10:$AS$896,$AO43,Planning!P$10:P$896)</f>
        <v>0</v>
      </c>
      <c r="L43" s="262">
        <f>SUMIF(Planning!$AS$10:$AS$896,$AO43,Planning!Q$10:Q$896)</f>
        <v>0</v>
      </c>
      <c r="M43" s="262">
        <f>SUMIF(Planning!$AS$10:$AS$896,$AO43,Planning!R$10:R$896)</f>
        <v>0</v>
      </c>
      <c r="N43" s="262">
        <f>SUMIF(Planning!$AS$10:$AS$896,$AO43,Planning!S$10:S$896)</f>
        <v>0</v>
      </c>
      <c r="O43" s="262">
        <f>SUMIF(Planning!$AS$10:$AS$896,$AO43,Planning!T$10:T$896)</f>
        <v>0</v>
      </c>
      <c r="P43" s="262">
        <f>SUMIF(Planning!$AS$10:$AS$896,$AO43,Planning!U$10:U$896)</f>
        <v>0</v>
      </c>
      <c r="Q43" s="262">
        <f>SUMIF(Planning!$AS$10:$AS$896,$AO43,Planning!V$10:V$896)</f>
        <v>0</v>
      </c>
      <c r="R43" s="262">
        <f>SUMIF(Planning!$AS$10:$AS$896,$AO43,Planning!W$10:W$896)</f>
        <v>0</v>
      </c>
      <c r="S43" s="262">
        <f>SUMIF(Planning!$AS$10:$AS$896,$AO43,Planning!X$10:X$896)</f>
        <v>0</v>
      </c>
      <c r="T43" s="262">
        <f>SUMIF(Planning!$AS$10:$AS$896,$AO43,Planning!Y$10:Y$896)</f>
        <v>8</v>
      </c>
      <c r="U43" s="262">
        <f>SUMIF(Planning!$AS$10:$AS$896,$AO43,Planning!Z$10:Z$896)</f>
        <v>25</v>
      </c>
      <c r="V43" s="262">
        <f>SUMIF(Planning!$AS$10:$AS$896,$AO43,Planning!AA$10:AA$896)</f>
        <v>0</v>
      </c>
      <c r="W43" s="262">
        <f>SUMIF(Planning!$AS$10:$AS$896,$AO43,Planning!AB$10:AB$896)</f>
        <v>10</v>
      </c>
      <c r="X43" s="262">
        <f>SUMIF(Planning!$AS$10:$AS$896,$AO43,Planning!AC$10:AC$896)</f>
        <v>0</v>
      </c>
      <c r="Y43" s="262">
        <f>SUMIF(Planning!$AS$10:$AS$896,$AO43,Planning!AD$10:AD$896)</f>
        <v>0</v>
      </c>
      <c r="Z43" s="262">
        <f>SUMIF(Planning!$AS$10:$AS$896,$AO43,Planning!AE$10:AE$896)</f>
        <v>0</v>
      </c>
      <c r="AA43" s="262">
        <f>SUMIF(Planning!$AS$10:$AS$896,$AO43,Planning!AF$10:AF$896)</f>
        <v>0</v>
      </c>
      <c r="AB43" s="262">
        <f>SUMIF(Planning!$AS$10:$AS$896,$AO43,Planning!AG$10:AG$896)</f>
        <v>0</v>
      </c>
      <c r="AC43" s="262">
        <f>SUMIF(Planning!$AS$10:$AS$896,$AO43,Planning!AH$10:AH$896)</f>
        <v>0</v>
      </c>
      <c r="AD43" s="410">
        <f>SUMIF(Planning!$AS$10:$AS$896,$AO43,Planning!AI$10:AI$896)</f>
        <v>0</v>
      </c>
      <c r="AE43" s="410">
        <f>SUMIF(Planning!$AS$10:$AS$896,$AO43,Planning!AJ$10:AJ$896)</f>
        <v>0</v>
      </c>
      <c r="AF43" s="410">
        <f>SUMIF(Planning!$AS$10:$AS$896,$AO43,Planning!AK$10:AK$896)</f>
        <v>0</v>
      </c>
      <c r="AG43" s="410">
        <f>SUMIF(Planning!$AS$10:$AS$896,$AO43,Planning!AL$10:AL$896)</f>
        <v>0</v>
      </c>
      <c r="AH43" s="410">
        <f>SUMIF(Planning!$AS$10:$AS$896,$AO43,Planning!AM$10:AM$896)</f>
        <v>0</v>
      </c>
      <c r="AI43" s="265">
        <f t="shared" ref="AI43:AI48" si="5">SUM(F43:AH43)</f>
        <v>143</v>
      </c>
      <c r="AJ43" s="75"/>
      <c r="AL43" s="125" t="str">
        <f>IF(AN43="CBU","AF",IF(AN43="CKD","KD",""))</f>
        <v>AF</v>
      </c>
      <c r="AM43" s="93" t="s">
        <v>2051</v>
      </c>
      <c r="AN43" s="93" t="s">
        <v>2081</v>
      </c>
      <c r="AO43" s="100" t="str">
        <f>AM43&amp;"_"&amp;AN43</f>
        <v>50100MLC D300XA_CBU</v>
      </c>
      <c r="AP43" s="248" t="str">
        <f ca="1">IF(AI45=0,"","表示")</f>
        <v>表示</v>
      </c>
    </row>
    <row r="44" spans="1:42" ht="21" customHeight="1" x14ac:dyDescent="0.35">
      <c r="A44" s="66"/>
      <c r="B44" s="94" t="str">
        <f>IF($AO45="","",_xlfn.XLOOKUP($AO45,Planning!$AS$10:$AS$896,Planning!AU$10:AU$896,"",,))</f>
        <v>MLC-D300</v>
      </c>
      <c r="C44" s="127" t="str">
        <f>AL43</f>
        <v>AF</v>
      </c>
      <c r="D44" s="86">
        <f>SUMIF(Planning!$AS$10:$AS$896,$AO45,Planning!$G$10:$G$896)</f>
        <v>174</v>
      </c>
      <c r="E44" s="266" t="str">
        <f>IF($AN43="CBU","SP","")</f>
        <v>SP</v>
      </c>
      <c r="F44" s="267"/>
      <c r="G44" s="267"/>
      <c r="H44" s="267"/>
      <c r="I44" s="268"/>
      <c r="J44" s="269">
        <f>SUMIF(Planning!$AS$10:$AS$896,$AO44,Planning!O$10:O$896)</f>
        <v>0</v>
      </c>
      <c r="K44" s="267">
        <f>SUMIF(Planning!$AS$10:$AS$896,$AO44,Planning!P$10:P$896)</f>
        <v>0</v>
      </c>
      <c r="L44" s="267">
        <f>SUMIF(Planning!$AS$10:$AS$896,$AO44,Planning!Q$10:Q$896)</f>
        <v>0</v>
      </c>
      <c r="M44" s="267">
        <f>SUMIF(Planning!$AS$10:$AS$896,$AO44,Planning!R$10:R$896)</f>
        <v>0</v>
      </c>
      <c r="N44" s="267">
        <f>SUMIF(Planning!$AS$10:$AS$896,$AO44,Planning!S$10:S$896)</f>
        <v>0</v>
      </c>
      <c r="O44" s="267">
        <f>SUMIF(Planning!$AS$10:$AS$896,$AO44,Planning!T$10:T$896)</f>
        <v>0</v>
      </c>
      <c r="P44" s="267">
        <f>SUMIF(Planning!$AS$10:$AS$896,$AO44,Planning!U$10:U$896)</f>
        <v>0</v>
      </c>
      <c r="Q44" s="267">
        <f>SUMIF(Planning!$AS$10:$AS$896,$AO44,Planning!V$10:V$896)</f>
        <v>0</v>
      </c>
      <c r="R44" s="267">
        <f>SUMIF(Planning!$AS$10:$AS$896,$AO44,Planning!W$10:W$896)</f>
        <v>0</v>
      </c>
      <c r="S44" s="267">
        <f>SUMIF(Planning!$AS$10:$AS$896,$AO44,Planning!X$10:X$896)</f>
        <v>0</v>
      </c>
      <c r="T44" s="267">
        <f>SUMIF(Planning!$AS$10:$AS$896,$AO44,Planning!Y$10:Y$896)</f>
        <v>0</v>
      </c>
      <c r="U44" s="267">
        <f>SUMIF(Planning!$AS$10:$AS$896,$AO44,Planning!Z$10:Z$896)</f>
        <v>0</v>
      </c>
      <c r="V44" s="267">
        <f>SUMIF(Planning!$AS$10:$AS$896,$AO44,Planning!AA$10:AA$896)</f>
        <v>0</v>
      </c>
      <c r="W44" s="267">
        <f>SUMIF(Planning!$AS$10:$AS$896,$AO44,Planning!AB$10:AB$896)</f>
        <v>0</v>
      </c>
      <c r="X44" s="267">
        <f>SUMIF(Planning!$AS$10:$AS$896,$AO44,Planning!AC$10:AC$896)</f>
        <v>0</v>
      </c>
      <c r="Y44" s="267">
        <f>SUMIF(Planning!$AS$10:$AS$896,$AO44,Planning!AD$10:AD$896)</f>
        <v>0</v>
      </c>
      <c r="Z44" s="267">
        <f>SUMIF(Planning!$AS$10:$AS$896,$AO44,Planning!AE$10:AE$896)</f>
        <v>0</v>
      </c>
      <c r="AA44" s="267">
        <f>SUMIF(Planning!$AS$10:$AS$896,$AO44,Planning!AF$10:AF$896)</f>
        <v>0</v>
      </c>
      <c r="AB44" s="267">
        <f>SUMIF(Planning!$AS$10:$AS$896,$AO44,Planning!AG$10:AG$896)</f>
        <v>0</v>
      </c>
      <c r="AC44" s="267">
        <f>SUMIF(Planning!$AS$10:$AS$896,$AO44,Planning!AH$10:AH$896)</f>
        <v>0</v>
      </c>
      <c r="AD44" s="406">
        <f>SUMIF(Planning!$AS$10:$AS$896,$AO44,Planning!AI$10:AI$896)</f>
        <v>0</v>
      </c>
      <c r="AE44" s="406">
        <f>SUMIF(Planning!$AS$10:$AS$896,$AO44,Planning!AJ$10:AJ$896)</f>
        <v>0</v>
      </c>
      <c r="AF44" s="406">
        <f>SUMIF(Planning!$AS$10:$AS$896,$AO44,Planning!AK$10:AK$896)</f>
        <v>0</v>
      </c>
      <c r="AG44" s="406">
        <f>SUMIF(Planning!$AS$10:$AS$896,$AO44,Planning!AL$10:AL$896)</f>
        <v>0</v>
      </c>
      <c r="AH44" s="406">
        <f>SUMIF(Planning!$AS$10:$AS$896,$AO44,Planning!AM$10:AM$896)</f>
        <v>0</v>
      </c>
      <c r="AI44" s="270">
        <f t="shared" si="5"/>
        <v>0</v>
      </c>
      <c r="AJ44" s="75"/>
      <c r="AL44" s="102" t="str">
        <f>IF($B$3="","",_xlfn.XLOOKUP($B$3,設定!$F$3:$F$10,設定!$G$3:$G$10,""))</f>
        <v>溶接1</v>
      </c>
      <c r="AM44" s="91"/>
      <c r="AN44" s="91" t="str">
        <f>E44</f>
        <v>SP</v>
      </c>
      <c r="AO44" s="91" t="str">
        <f>AM43&amp;"_"&amp;AN44</f>
        <v>50100MLC D300XA_SP</v>
      </c>
      <c r="AP44" s="249" t="str">
        <f ca="1">IF(AI45=0,"","表示")</f>
        <v>表示</v>
      </c>
    </row>
    <row r="45" spans="1:42" ht="21" customHeight="1" x14ac:dyDescent="0.35">
      <c r="A45" s="69"/>
      <c r="B45" s="90"/>
      <c r="C45" s="87"/>
      <c r="D45" s="88"/>
      <c r="E45" s="259" t="s">
        <v>2134</v>
      </c>
      <c r="F45" s="80">
        <f ca="1">SUMIF(Planning!$AS$10:$AS$896,$AO45,Planning!K$10:K$896)</f>
        <v>100</v>
      </c>
      <c r="G45" s="80">
        <f ca="1">SUMIF(Planning!$AS$10:$AS$896,$AO45,Planning!L$10:L$896)</f>
        <v>0</v>
      </c>
      <c r="H45" s="81">
        <f ca="1">SUMIF(Planning!$AS$10:$AS$896,$AO45,Planning!M$10:M$896)</f>
        <v>0</v>
      </c>
      <c r="I45" s="82">
        <f ca="1">SUMIF(Planning!$AS$10:$AS$896,$AO45,Planning!N$10:N$896)</f>
        <v>0</v>
      </c>
      <c r="J45" s="83">
        <f ca="1">SUMIF(Planning!$AS$10:$AS$896,$AO45,Planning!O$10:O$896)</f>
        <v>0</v>
      </c>
      <c r="K45" s="81">
        <f ca="1">SUMIF(Planning!$AS$10:$AS$896,$AO45,Planning!P$10:P$896)</f>
        <v>0</v>
      </c>
      <c r="L45" s="81">
        <f ca="1">SUMIF(Planning!$AS$10:$AS$896,$AO45,Planning!Q$10:Q$896)</f>
        <v>0</v>
      </c>
      <c r="M45" s="80">
        <f ca="1">SUMIF(Planning!$AS$10:$AS$896,$AO45,Planning!R$10:R$896)</f>
        <v>0</v>
      </c>
      <c r="N45" s="81">
        <f ca="1">SUMIF(Planning!$AS$10:$AS$896,$AO45,Planning!S$10:S$896)</f>
        <v>0</v>
      </c>
      <c r="O45" s="80">
        <f ca="1">SUMIF(Planning!$AS$10:$AS$896,$AO45,Planning!T$10:T$896)</f>
        <v>0</v>
      </c>
      <c r="P45" s="80">
        <f ca="1">SUMIF(Planning!$AS$10:$AS$896,$AO45,Planning!U$10:U$896)</f>
        <v>0</v>
      </c>
      <c r="Q45" s="80">
        <f ca="1">SUMIF(Planning!$AS$10:$AS$896,$AO45,Planning!V$10:V$896)</f>
        <v>0</v>
      </c>
      <c r="R45" s="80">
        <f ca="1">SUMIF(Planning!$AS$10:$AS$896,$AO45,Planning!W$10:W$896)</f>
        <v>0</v>
      </c>
      <c r="S45" s="80">
        <f ca="1">SUMIF(Planning!$AS$10:$AS$896,$AO45,Planning!X$10:X$896)</f>
        <v>0</v>
      </c>
      <c r="T45" s="80">
        <f ca="1">SUMIF(Planning!$AS$10:$AS$896,$AO45,Planning!Y$10:Y$896)</f>
        <v>0</v>
      </c>
      <c r="U45" s="80">
        <f ca="1">SUMIF(Planning!$AS$10:$AS$896,$AO45,Planning!Z$10:Z$896)</f>
        <v>0</v>
      </c>
      <c r="V45" s="80">
        <f ca="1">SUMIF(Planning!$AS$10:$AS$896,$AO45,Planning!AA$10:AA$896)</f>
        <v>0</v>
      </c>
      <c r="W45" s="80">
        <f ca="1">SUMIF(Planning!$AS$10:$AS$896,$AO45,Planning!AB$10:AB$896)</f>
        <v>0</v>
      </c>
      <c r="X45" s="80">
        <f ca="1">SUMIF(Planning!$AS$10:$AS$896,$AO45,Planning!AC$10:AC$896)</f>
        <v>0</v>
      </c>
      <c r="Y45" s="80">
        <f ca="1">SUMIF(Planning!$AS$10:$AS$896,$AO45,Planning!AD$10:AD$896)</f>
        <v>0</v>
      </c>
      <c r="Z45" s="80">
        <f ca="1">SUMIF(Planning!$AS$10:$AS$896,$AO45,Planning!AE$10:AE$896)</f>
        <v>0</v>
      </c>
      <c r="AA45" s="80">
        <f ca="1">SUMIF(Planning!$AS$10:$AS$896,$AO45,Planning!AF$10:AF$896)</f>
        <v>0</v>
      </c>
      <c r="AB45" s="80">
        <f ca="1">SUMIF(Planning!$AS$10:$AS$896,$AO45,Planning!AG$10:AG$896)</f>
        <v>0</v>
      </c>
      <c r="AC45" s="80">
        <f ca="1">SUMIF(Planning!$AS$10:$AS$896,$AO45,Planning!AH$10:AH$896)</f>
        <v>0</v>
      </c>
      <c r="AD45" s="407">
        <f ca="1">SUMIF(Planning!$AS$10:$AS$896,$AO45,Planning!AI$10:AI$896)</f>
        <v>0</v>
      </c>
      <c r="AE45" s="407">
        <f ca="1">SUMIF(Planning!$AS$10:$AS$896,$AO45,Planning!AJ$10:AJ$896)</f>
        <v>0</v>
      </c>
      <c r="AF45" s="407">
        <f ca="1">SUMIF(Planning!$AS$10:$AS$896,$AO45,Planning!AK$10:AK$896)</f>
        <v>0</v>
      </c>
      <c r="AG45" s="408">
        <f ca="1">SUMIF(Planning!$AS$10:$AS$896,$AO45,Planning!AL$10:AL$896)</f>
        <v>0</v>
      </c>
      <c r="AH45" s="409">
        <f ca="1">SUMIF(Planning!$AS$10:$AS$896,$AO45,Planning!AM$10:AM$896)</f>
        <v>0</v>
      </c>
      <c r="AI45" s="123">
        <f t="shared" ca="1" si="5"/>
        <v>100</v>
      </c>
      <c r="AJ45" s="75"/>
      <c r="AL45" s="92"/>
      <c r="AM45" s="92"/>
      <c r="AN45" s="92"/>
      <c r="AO45" s="124" t="str">
        <f>AL44&amp;"_"&amp;AM43&amp;"_"&amp;AN43</f>
        <v>溶接1_50100MLC D300XA_CBU</v>
      </c>
      <c r="AP45" s="247" t="str">
        <f ca="1">IF(AI45=0,"","表示")</f>
        <v>表示</v>
      </c>
    </row>
    <row r="46" spans="1:42" ht="21" customHeight="1" x14ac:dyDescent="0.35">
      <c r="A46" s="66"/>
      <c r="B46" s="95" t="str">
        <f>IF($AO48="","",_xlfn.XLOOKUP($AO48,Planning!$AS$10:$AS$896,Planning!AT$10:AT$896,"",,))</f>
        <v>50100</v>
      </c>
      <c r="C46" s="85"/>
      <c r="D46" s="86"/>
      <c r="E46" s="261" t="str">
        <f>_xlfn.XLOOKUP($AO46,Planning!$AS$10:$AS$896,Planning!$G$10:$G$896,"",,)</f>
        <v>CKD</v>
      </c>
      <c r="F46" s="262">
        <f>SUMIF(Planning!$AS$10:$AS$896,$AO46,Planning!K$10:K$896)</f>
        <v>0</v>
      </c>
      <c r="G46" s="262">
        <f>SUMIF(Planning!$AS$10:$AS$896,$AO46,Planning!L$10:L$896)</f>
        <v>0</v>
      </c>
      <c r="H46" s="262">
        <f>SUMIF(Planning!$AS$10:$AS$896,$AO46,Planning!M$10:M$896)</f>
        <v>0</v>
      </c>
      <c r="I46" s="263">
        <f>SUMIF(Planning!$AS$10:$AS$896,$AO46,Planning!N$10:N$896)</f>
        <v>0</v>
      </c>
      <c r="J46" s="264">
        <f>SUMIF(Planning!$AS$10:$AS$896,$AO46,Planning!O$10:O$896)</f>
        <v>0</v>
      </c>
      <c r="K46" s="493">
        <f>SUMIF(Planning!$AS$10:$AS$896,$AO46,Planning!P$10:P$896)</f>
        <v>15</v>
      </c>
      <c r="L46" s="493">
        <f>SUMIF(Planning!$AS$10:$AS$896,$AO46,Planning!Q$10:Q$896)</f>
        <v>15</v>
      </c>
      <c r="M46" s="262">
        <f>SUMIF(Planning!$AS$10:$AS$896,$AO46,Planning!R$10:R$896)</f>
        <v>0</v>
      </c>
      <c r="N46" s="262">
        <f>SUMIF(Planning!$AS$10:$AS$896,$AO46,Planning!S$10:S$896)</f>
        <v>0</v>
      </c>
      <c r="O46" s="262">
        <f>SUMIF(Planning!$AS$10:$AS$896,$AO46,Planning!T$10:T$896)</f>
        <v>0</v>
      </c>
      <c r="P46" s="262">
        <f>SUMIF(Planning!$AS$10:$AS$896,$AO46,Planning!U$10:U$896)</f>
        <v>0</v>
      </c>
      <c r="Q46" s="262">
        <f>SUMIF(Planning!$AS$10:$AS$896,$AO46,Planning!V$10:V$896)</f>
        <v>0</v>
      </c>
      <c r="R46" s="262">
        <f>SUMIF(Planning!$AS$10:$AS$896,$AO46,Planning!W$10:W$896)</f>
        <v>0</v>
      </c>
      <c r="S46" s="493">
        <f>SUMIF(Planning!$AS$10:$AS$896,$AO46,Planning!X$10:X$896)</f>
        <v>15</v>
      </c>
      <c r="T46" s="493">
        <f>SUMIF(Planning!$AS$10:$AS$896,$AO46,Planning!Y$10:Y$896)</f>
        <v>15</v>
      </c>
      <c r="U46" s="493">
        <f>SUMIF(Planning!$AS$10:$AS$896,$AO46,Planning!Z$10:Z$896)</f>
        <v>15</v>
      </c>
      <c r="V46" s="493">
        <f>SUMIF(Planning!$AS$10:$AS$896,$AO46,Planning!AA$10:AA$896)</f>
        <v>15</v>
      </c>
      <c r="W46" s="262">
        <f>SUMIF(Planning!$AS$10:$AS$896,$AO46,Planning!AB$10:AB$896)</f>
        <v>0</v>
      </c>
      <c r="X46" s="262">
        <f>SUMIF(Planning!$AS$10:$AS$896,$AO46,Planning!AC$10:AC$896)</f>
        <v>0</v>
      </c>
      <c r="Y46" s="262">
        <f>SUMIF(Planning!$AS$10:$AS$896,$AO46,Planning!AD$10:AD$896)</f>
        <v>0</v>
      </c>
      <c r="Z46" s="262">
        <f>SUMIF(Planning!$AS$10:$AS$896,$AO46,Planning!AE$10:AE$896)</f>
        <v>0</v>
      </c>
      <c r="AA46" s="262">
        <f>SUMIF(Planning!$AS$10:$AS$896,$AO46,Planning!AF$10:AF$896)</f>
        <v>0</v>
      </c>
      <c r="AB46" s="262">
        <f>SUMIF(Planning!$AS$10:$AS$896,$AO46,Planning!AG$10:AG$896)</f>
        <v>0</v>
      </c>
      <c r="AC46" s="262">
        <f>SUMIF(Planning!$AS$10:$AS$896,$AO46,Planning!AH$10:AH$896)</f>
        <v>0</v>
      </c>
      <c r="AD46" s="410">
        <f>SUMIF(Planning!$AS$10:$AS$896,$AO46,Planning!AI$10:AI$896)</f>
        <v>0</v>
      </c>
      <c r="AE46" s="410">
        <f>SUMIF(Planning!$AS$10:$AS$896,$AO46,Planning!AJ$10:AJ$896)</f>
        <v>0</v>
      </c>
      <c r="AF46" s="410">
        <f>SUMIF(Planning!$AS$10:$AS$896,$AO46,Planning!AK$10:AK$896)</f>
        <v>0</v>
      </c>
      <c r="AG46" s="410">
        <f>SUMIF(Planning!$AS$10:$AS$896,$AO46,Planning!AL$10:AL$896)</f>
        <v>0</v>
      </c>
      <c r="AH46" s="410">
        <f>SUMIF(Planning!$AS$10:$AS$896,$AO46,Planning!AM$10:AM$896)</f>
        <v>0</v>
      </c>
      <c r="AI46" s="265">
        <f t="shared" si="5"/>
        <v>90</v>
      </c>
      <c r="AJ46" s="75"/>
      <c r="AL46" s="125" t="str">
        <f>IF(AN46="CBU","AF",IF(AN46="CKD","KD",""))</f>
        <v>KD</v>
      </c>
      <c r="AM46" s="93" t="s">
        <v>2051</v>
      </c>
      <c r="AN46" s="93" t="s">
        <v>2008</v>
      </c>
      <c r="AO46" s="100" t="str">
        <f>AM46&amp;"_"&amp;AN46</f>
        <v>50100MLC D300XA_CKD</v>
      </c>
      <c r="AP46" s="248" t="str">
        <f ca="1">IF(AI48=0,"","表示")</f>
        <v>表示</v>
      </c>
    </row>
    <row r="47" spans="1:42" ht="21" customHeight="1" x14ac:dyDescent="0.35">
      <c r="A47" s="66"/>
      <c r="B47" s="94" t="str">
        <f>IF($AO48="","",_xlfn.XLOOKUP($AO48,Planning!$AS$10:$AS$896,Planning!AU$10:AU$896,"",,))</f>
        <v>MLC-D300</v>
      </c>
      <c r="C47" s="492" t="str">
        <f>AL46</f>
        <v>KD</v>
      </c>
      <c r="D47" s="86">
        <f>SUMIF(Planning!$AS$10:$AS$896,$AO48,Planning!$G$10:$G$896)</f>
        <v>174</v>
      </c>
      <c r="E47" s="266" t="str">
        <f>IF($AN46="CBU","SP","")</f>
        <v/>
      </c>
      <c r="F47" s="267"/>
      <c r="G47" s="267"/>
      <c r="H47" s="267"/>
      <c r="I47" s="268"/>
      <c r="J47" s="269">
        <f>SUMIF(Planning!$AS$10:$AS$896,$AO47,Planning!O$10:O$896)</f>
        <v>0</v>
      </c>
      <c r="K47" s="267">
        <f>SUMIF(Planning!$AS$10:$AS$896,$AO47,Planning!P$10:P$896)</f>
        <v>0</v>
      </c>
      <c r="L47" s="267">
        <f>SUMIF(Planning!$AS$10:$AS$896,$AO47,Planning!Q$10:Q$896)</f>
        <v>0</v>
      </c>
      <c r="M47" s="267">
        <f>SUMIF(Planning!$AS$10:$AS$896,$AO47,Planning!R$10:R$896)</f>
        <v>0</v>
      </c>
      <c r="N47" s="267">
        <f>SUMIF(Planning!$AS$10:$AS$896,$AO47,Planning!S$10:S$896)</f>
        <v>0</v>
      </c>
      <c r="O47" s="267">
        <f>SUMIF(Planning!$AS$10:$AS$896,$AO47,Planning!T$10:T$896)</f>
        <v>0</v>
      </c>
      <c r="P47" s="267">
        <f>SUMIF(Planning!$AS$10:$AS$896,$AO47,Planning!U$10:U$896)</f>
        <v>0</v>
      </c>
      <c r="Q47" s="267">
        <f>SUMIF(Planning!$AS$10:$AS$896,$AO47,Planning!V$10:V$896)</f>
        <v>0</v>
      </c>
      <c r="R47" s="267">
        <f>SUMIF(Planning!$AS$10:$AS$896,$AO47,Planning!W$10:W$896)</f>
        <v>0</v>
      </c>
      <c r="S47" s="267">
        <f>SUMIF(Planning!$AS$10:$AS$896,$AO47,Planning!X$10:X$896)</f>
        <v>0</v>
      </c>
      <c r="T47" s="267">
        <f>SUMIF(Planning!$AS$10:$AS$896,$AO47,Planning!Y$10:Y$896)</f>
        <v>0</v>
      </c>
      <c r="U47" s="267">
        <f>SUMIF(Planning!$AS$10:$AS$896,$AO47,Planning!Z$10:Z$896)</f>
        <v>0</v>
      </c>
      <c r="V47" s="267">
        <f>SUMIF(Planning!$AS$10:$AS$896,$AO47,Planning!AA$10:AA$896)</f>
        <v>0</v>
      </c>
      <c r="W47" s="267">
        <f>SUMIF(Planning!$AS$10:$AS$896,$AO47,Planning!AB$10:AB$896)</f>
        <v>0</v>
      </c>
      <c r="X47" s="267">
        <f>SUMIF(Planning!$AS$10:$AS$896,$AO47,Planning!AC$10:AC$896)</f>
        <v>0</v>
      </c>
      <c r="Y47" s="267">
        <f>SUMIF(Planning!$AS$10:$AS$896,$AO47,Planning!AD$10:AD$896)</f>
        <v>0</v>
      </c>
      <c r="Z47" s="267">
        <f>SUMIF(Planning!$AS$10:$AS$896,$AO47,Planning!AE$10:AE$896)</f>
        <v>0</v>
      </c>
      <c r="AA47" s="267">
        <f>SUMIF(Planning!$AS$10:$AS$896,$AO47,Planning!AF$10:AF$896)</f>
        <v>0</v>
      </c>
      <c r="AB47" s="267">
        <f>SUMIF(Planning!$AS$10:$AS$896,$AO47,Planning!AG$10:AG$896)</f>
        <v>0</v>
      </c>
      <c r="AC47" s="267">
        <f>SUMIF(Planning!$AS$10:$AS$896,$AO47,Planning!AH$10:AH$896)</f>
        <v>0</v>
      </c>
      <c r="AD47" s="406">
        <f>SUMIF(Planning!$AS$10:$AS$896,$AO47,Planning!AI$10:AI$896)</f>
        <v>0</v>
      </c>
      <c r="AE47" s="406">
        <f>SUMIF(Planning!$AS$10:$AS$896,$AO47,Planning!AJ$10:AJ$896)</f>
        <v>0</v>
      </c>
      <c r="AF47" s="406">
        <f>SUMIF(Planning!$AS$10:$AS$896,$AO47,Planning!AK$10:AK$896)</f>
        <v>0</v>
      </c>
      <c r="AG47" s="406">
        <f>SUMIF(Planning!$AS$10:$AS$896,$AO47,Planning!AL$10:AL$896)</f>
        <v>0</v>
      </c>
      <c r="AH47" s="406">
        <f>SUMIF(Planning!$AS$10:$AS$896,$AO47,Planning!AM$10:AM$896)</f>
        <v>0</v>
      </c>
      <c r="AI47" s="270">
        <f t="shared" si="5"/>
        <v>0</v>
      </c>
      <c r="AJ47" s="75"/>
      <c r="AL47" s="102" t="str">
        <f>IF($B$3="","",_xlfn.XLOOKUP($B$3,設定!$F$3:$F$10,設定!$G$3:$G$10,""))</f>
        <v>溶接1</v>
      </c>
      <c r="AM47" s="91"/>
      <c r="AN47" s="91" t="str">
        <f>E47</f>
        <v/>
      </c>
      <c r="AO47" s="91" t="str">
        <f>AM46&amp;"_"&amp;AN47</f>
        <v>50100MLC D300XA_</v>
      </c>
      <c r="AP47" s="249" t="str">
        <f ca="1">IF(AI48=0,"","表示")</f>
        <v>表示</v>
      </c>
    </row>
    <row r="48" spans="1:42" ht="21" customHeight="1" x14ac:dyDescent="0.35">
      <c r="A48" s="69"/>
      <c r="B48" s="90"/>
      <c r="C48" s="87"/>
      <c r="D48" s="88"/>
      <c r="E48" s="259" t="s">
        <v>2134</v>
      </c>
      <c r="F48" s="80">
        <f ca="1">SUMIF(Planning!$AS$10:$AS$896,$AO48,Planning!K$10:K$896)</f>
        <v>0</v>
      </c>
      <c r="G48" s="80">
        <f ca="1">SUMIF(Planning!$AS$10:$AS$896,$AO48,Planning!L$10:L$896)</f>
        <v>0</v>
      </c>
      <c r="H48" s="81">
        <f ca="1">SUMIF(Planning!$AS$10:$AS$896,$AO48,Planning!M$10:M$896)</f>
        <v>15</v>
      </c>
      <c r="I48" s="82">
        <f ca="1">SUMIF(Planning!$AS$10:$AS$896,$AO48,Planning!N$10:N$896)</f>
        <v>15</v>
      </c>
      <c r="J48" s="83">
        <f ca="1">SUMIF(Planning!$AS$10:$AS$896,$AO48,Planning!O$10:O$896)</f>
        <v>0</v>
      </c>
      <c r="K48" s="81">
        <f ca="1">SUMIF(Planning!$AS$10:$AS$896,$AO48,Planning!P$10:P$896)</f>
        <v>0</v>
      </c>
      <c r="L48" s="81">
        <f ca="1">SUMIF(Planning!$AS$10:$AS$896,$AO48,Planning!Q$10:Q$896)</f>
        <v>0</v>
      </c>
      <c r="M48" s="80">
        <f ca="1">SUMIF(Planning!$AS$10:$AS$896,$AO48,Planning!R$10:R$896)</f>
        <v>0</v>
      </c>
      <c r="N48" s="81">
        <f ca="1">SUMIF(Planning!$AS$10:$AS$896,$AO48,Planning!S$10:S$896)</f>
        <v>0</v>
      </c>
      <c r="O48" s="80">
        <f ca="1">SUMIF(Planning!$AS$10:$AS$896,$AO48,Planning!T$10:T$896)</f>
        <v>0</v>
      </c>
      <c r="P48" s="80">
        <f ca="1">SUMIF(Planning!$AS$10:$AS$896,$AO48,Planning!U$10:U$896)</f>
        <v>0</v>
      </c>
      <c r="Q48" s="80">
        <f ca="1">SUMIF(Planning!$AS$10:$AS$896,$AO48,Planning!V$10:V$896)</f>
        <v>0</v>
      </c>
      <c r="R48" s="80">
        <f ca="1">SUMIF(Planning!$AS$10:$AS$896,$AO48,Planning!W$10:W$896)</f>
        <v>0</v>
      </c>
      <c r="S48" s="80">
        <f ca="1">SUMIF(Planning!$AS$10:$AS$896,$AO48,Planning!X$10:X$896)</f>
        <v>0</v>
      </c>
      <c r="T48" s="80">
        <f ca="1">SUMIF(Planning!$AS$10:$AS$896,$AO48,Planning!Y$10:Y$896)</f>
        <v>0</v>
      </c>
      <c r="U48" s="80">
        <f ca="1">SUMIF(Planning!$AS$10:$AS$896,$AO48,Planning!Z$10:Z$896)</f>
        <v>0</v>
      </c>
      <c r="V48" s="80">
        <f ca="1">SUMIF(Planning!$AS$10:$AS$896,$AO48,Planning!AA$10:AA$896)</f>
        <v>0</v>
      </c>
      <c r="W48" s="80">
        <f ca="1">SUMIF(Planning!$AS$10:$AS$896,$AO48,Planning!AB$10:AB$896)</f>
        <v>0</v>
      </c>
      <c r="X48" s="80">
        <f ca="1">SUMIF(Planning!$AS$10:$AS$896,$AO48,Planning!AC$10:AC$896)</f>
        <v>0</v>
      </c>
      <c r="Y48" s="80">
        <f ca="1">SUMIF(Planning!$AS$10:$AS$896,$AO48,Planning!AD$10:AD$896)</f>
        <v>0</v>
      </c>
      <c r="Z48" s="80">
        <f ca="1">SUMIF(Planning!$AS$10:$AS$896,$AO48,Planning!AE$10:AE$896)</f>
        <v>0</v>
      </c>
      <c r="AA48" s="80">
        <f ca="1">SUMIF(Planning!$AS$10:$AS$896,$AO48,Planning!AF$10:AF$896)</f>
        <v>0</v>
      </c>
      <c r="AB48" s="80">
        <f ca="1">SUMIF(Planning!$AS$10:$AS$896,$AO48,Planning!AG$10:AG$896)</f>
        <v>0</v>
      </c>
      <c r="AC48" s="80">
        <f ca="1">SUMIF(Planning!$AS$10:$AS$896,$AO48,Planning!AH$10:AH$896)</f>
        <v>0</v>
      </c>
      <c r="AD48" s="407">
        <f ca="1">SUMIF(Planning!$AS$10:$AS$896,$AO48,Planning!AI$10:AI$896)</f>
        <v>0</v>
      </c>
      <c r="AE48" s="407">
        <f ca="1">SUMIF(Planning!$AS$10:$AS$896,$AO48,Planning!AJ$10:AJ$896)</f>
        <v>0</v>
      </c>
      <c r="AF48" s="407">
        <f ca="1">SUMIF(Planning!$AS$10:$AS$896,$AO48,Planning!AK$10:AK$896)</f>
        <v>0</v>
      </c>
      <c r="AG48" s="408">
        <f ca="1">SUMIF(Planning!$AS$10:$AS$896,$AO48,Planning!AL$10:AL$896)</f>
        <v>0</v>
      </c>
      <c r="AH48" s="409">
        <f ca="1">SUMIF(Planning!$AS$10:$AS$896,$AO48,Planning!AM$10:AM$896)</f>
        <v>0</v>
      </c>
      <c r="AI48" s="123">
        <f t="shared" ca="1" si="5"/>
        <v>30</v>
      </c>
      <c r="AJ48" s="75"/>
      <c r="AL48" s="92"/>
      <c r="AM48" s="92"/>
      <c r="AN48" s="92"/>
      <c r="AO48" s="124" t="str">
        <f>AL47&amp;"_"&amp;AM46&amp;"_"&amp;AN46</f>
        <v>溶接1_50100MLC D300XA_CKD</v>
      </c>
      <c r="AP48" s="247" t="str">
        <f ca="1">IF(AI48=0,"","表示")</f>
        <v>表示</v>
      </c>
    </row>
    <row r="49" spans="1:42" ht="21" customHeight="1" x14ac:dyDescent="0.35">
      <c r="A49" s="66"/>
      <c r="B49" s="94" t="str">
        <f>IF($AO51="","",_xlfn.XLOOKUP($AO51,Planning!$AS$10:$AS$896,Planning!AT$10:AT$896,"",,))</f>
        <v>50100</v>
      </c>
      <c r="C49" s="85"/>
      <c r="D49" s="86"/>
      <c r="E49" s="277" t="str">
        <f>_xlfn.XLOOKUP($AO49,Planning!$AS$10:$AS$896,Planning!$G$10:$G$896,"",,)</f>
        <v>MULTI</v>
      </c>
      <c r="F49" s="278">
        <f>SUMIF(Planning!$AS$10:$AS$896,$AO49,Planning!K$10:K$896)</f>
        <v>0</v>
      </c>
      <c r="G49" s="278">
        <f>SUMIF(Planning!$AS$10:$AS$896,$AO49,Planning!L$10:L$896)</f>
        <v>0</v>
      </c>
      <c r="H49" s="278">
        <f>SUMIF(Planning!$AS$10:$AS$896,$AO49,Planning!M$10:M$896)</f>
        <v>0</v>
      </c>
      <c r="I49" s="279">
        <f>SUMIF(Planning!$AS$10:$AS$896,$AO49,Planning!N$10:N$896)</f>
        <v>0</v>
      </c>
      <c r="J49" s="280">
        <f>SUMIF(Planning!$AS$10:$AS$896,$AO49,Planning!O$10:O$896)</f>
        <v>0</v>
      </c>
      <c r="K49" s="278">
        <f>SUMIF(Planning!$AS$10:$AS$896,$AO49,Planning!P$10:P$896)</f>
        <v>0</v>
      </c>
      <c r="L49" s="278">
        <f>SUMIF(Planning!$AS$10:$AS$896,$AO49,Planning!Q$10:Q$896)</f>
        <v>0</v>
      </c>
      <c r="M49" s="278">
        <f>SUMIF(Planning!$AS$10:$AS$896,$AO49,Planning!R$10:R$896)</f>
        <v>0</v>
      </c>
      <c r="N49" s="278">
        <f>SUMIF(Planning!$AS$10:$AS$896,$AO49,Planning!S$10:S$896)</f>
        <v>18</v>
      </c>
      <c r="O49" s="278">
        <f>SUMIF(Planning!$AS$10:$AS$896,$AO49,Planning!T$10:T$896)</f>
        <v>0</v>
      </c>
      <c r="P49" s="278">
        <f>SUMIF(Planning!$AS$10:$AS$896,$AO49,Planning!U$10:U$896)</f>
        <v>0</v>
      </c>
      <c r="Q49" s="278">
        <f>SUMIF(Planning!$AS$10:$AS$896,$AO49,Planning!V$10:V$896)</f>
        <v>0</v>
      </c>
      <c r="R49" s="278">
        <f>SUMIF(Planning!$AS$10:$AS$896,$AO49,Planning!W$10:W$896)</f>
        <v>0</v>
      </c>
      <c r="S49" s="278">
        <f>SUMIF(Planning!$AS$10:$AS$896,$AO49,Planning!X$10:X$896)</f>
        <v>0</v>
      </c>
      <c r="T49" s="278">
        <f>SUMIF(Planning!$AS$10:$AS$896,$AO49,Planning!Y$10:Y$896)</f>
        <v>50</v>
      </c>
      <c r="U49" s="278">
        <f>SUMIF(Planning!$AS$10:$AS$896,$AO49,Planning!Z$10:Z$896)</f>
        <v>80</v>
      </c>
      <c r="V49" s="278">
        <f>SUMIF(Planning!$AS$10:$AS$896,$AO49,Planning!AA$10:AA$896)</f>
        <v>110</v>
      </c>
      <c r="W49" s="278">
        <f>SUMIF(Planning!$AS$10:$AS$896,$AO49,Planning!AB$10:AB$896)</f>
        <v>112</v>
      </c>
      <c r="X49" s="278">
        <f>SUMIF(Planning!$AS$10:$AS$896,$AO49,Planning!AC$10:AC$896)</f>
        <v>120</v>
      </c>
      <c r="Y49" s="278">
        <f>SUMIF(Planning!$AS$10:$AS$896,$AO49,Planning!AD$10:AD$896)</f>
        <v>78</v>
      </c>
      <c r="Z49" s="278">
        <f>SUMIF(Planning!$AS$10:$AS$896,$AO49,Planning!AE$10:AE$896)</f>
        <v>62</v>
      </c>
      <c r="AA49" s="278">
        <f>SUMIF(Planning!$AS$10:$AS$896,$AO49,Planning!AF$10:AF$896)</f>
        <v>50</v>
      </c>
      <c r="AB49" s="278">
        <f>SUMIF(Planning!$AS$10:$AS$896,$AO49,Planning!AG$10:AG$896)</f>
        <v>60</v>
      </c>
      <c r="AC49" s="278">
        <f>SUMIF(Planning!$AS$10:$AS$896,$AO49,Planning!AH$10:AH$896)</f>
        <v>50</v>
      </c>
      <c r="AD49" s="405">
        <f>SUMIF(Planning!$AS$10:$AS$896,$AO49,Planning!AI$10:AI$896)</f>
        <v>0</v>
      </c>
      <c r="AE49" s="405">
        <f>SUMIF(Planning!$AS$10:$AS$896,$AO49,Planning!AJ$10:AJ$896)</f>
        <v>0</v>
      </c>
      <c r="AF49" s="405">
        <f>SUMIF(Planning!$AS$10:$AS$896,$AO49,Planning!AK$10:AK$896)</f>
        <v>0</v>
      </c>
      <c r="AG49" s="405">
        <f>SUMIF(Planning!$AS$10:$AS$896,$AO49,Planning!AL$10:AL$896)</f>
        <v>0</v>
      </c>
      <c r="AH49" s="405">
        <f>SUMIF(Planning!$AS$10:$AS$896,$AO49,Planning!AM$10:AM$896)</f>
        <v>0</v>
      </c>
      <c r="AI49" s="281">
        <f t="shared" ref="AI49:AI51" si="6">SUM(F49:AH49)</f>
        <v>790</v>
      </c>
      <c r="AJ49" s="75"/>
      <c r="AL49" s="125" t="str">
        <f>IF(AN49="CBU","AF",IF(AN49="CKD","KD",""))</f>
        <v>AF</v>
      </c>
      <c r="AM49" s="93" t="s">
        <v>1995</v>
      </c>
      <c r="AN49" s="93" t="s">
        <v>2081</v>
      </c>
      <c r="AO49" s="100" t="str">
        <f>AM49&amp;"_"&amp;AN49</f>
        <v>50100MLC D600XA_CBU</v>
      </c>
      <c r="AP49" s="248" t="str">
        <f ca="1">IF(AI51=0,"","表示")</f>
        <v>表示</v>
      </c>
    </row>
    <row r="50" spans="1:42" ht="21" customHeight="1" x14ac:dyDescent="0.35">
      <c r="A50" s="66"/>
      <c r="B50" s="94" t="str">
        <f>IF($AO51="","",_xlfn.XLOOKUP($AO51,Planning!$AS$10:$AS$896,Planning!AU$10:AU$896,"",,))</f>
        <v>MLC-D600</v>
      </c>
      <c r="C50" s="127" t="str">
        <f>AL49</f>
        <v>AF</v>
      </c>
      <c r="D50" s="86">
        <f>SUMIF(Planning!$AS$10:$AS$896,$AO51,Planning!$G$10:$G$896)</f>
        <v>174</v>
      </c>
      <c r="E50" s="266" t="str">
        <f>IF($AN49="CBU","SP","")</f>
        <v>SP</v>
      </c>
      <c r="F50" s="267"/>
      <c r="G50" s="267"/>
      <c r="H50" s="267"/>
      <c r="I50" s="268"/>
      <c r="J50" s="269">
        <f>SUMIF(Planning!$AS$10:$AS$896,$AO50,Planning!O$10:O$896)</f>
        <v>0</v>
      </c>
      <c r="K50" s="267">
        <f>SUMIF(Planning!$AS$10:$AS$896,$AO50,Planning!P$10:P$896)</f>
        <v>0</v>
      </c>
      <c r="L50" s="267">
        <f>SUMIF(Planning!$AS$10:$AS$896,$AO50,Planning!Q$10:Q$896)</f>
        <v>0</v>
      </c>
      <c r="M50" s="267">
        <f>SUMIF(Planning!$AS$10:$AS$896,$AO50,Planning!R$10:R$896)</f>
        <v>0</v>
      </c>
      <c r="N50" s="267">
        <f>SUMIF(Planning!$AS$10:$AS$896,$AO50,Planning!S$10:S$896)</f>
        <v>0</v>
      </c>
      <c r="O50" s="267">
        <f>SUMIF(Planning!$AS$10:$AS$896,$AO50,Planning!T$10:T$896)</f>
        <v>0</v>
      </c>
      <c r="P50" s="267">
        <f>SUMIF(Planning!$AS$10:$AS$896,$AO50,Planning!U$10:U$896)</f>
        <v>0</v>
      </c>
      <c r="Q50" s="267">
        <f>SUMIF(Planning!$AS$10:$AS$896,$AO50,Planning!V$10:V$896)</f>
        <v>0</v>
      </c>
      <c r="R50" s="267">
        <f>SUMIF(Planning!$AS$10:$AS$896,$AO50,Planning!W$10:W$896)</f>
        <v>0</v>
      </c>
      <c r="S50" s="267">
        <f>SUMIF(Planning!$AS$10:$AS$896,$AO50,Planning!X$10:X$896)</f>
        <v>0</v>
      </c>
      <c r="T50" s="267">
        <f>SUMIF(Planning!$AS$10:$AS$896,$AO50,Planning!Y$10:Y$896)</f>
        <v>0</v>
      </c>
      <c r="U50" s="267">
        <f>SUMIF(Planning!$AS$10:$AS$896,$AO50,Planning!Z$10:Z$896)</f>
        <v>0</v>
      </c>
      <c r="V50" s="267">
        <f>SUMIF(Planning!$AS$10:$AS$896,$AO50,Planning!AA$10:AA$896)</f>
        <v>0</v>
      </c>
      <c r="W50" s="267">
        <f>SUMIF(Planning!$AS$10:$AS$896,$AO50,Planning!AB$10:AB$896)</f>
        <v>0</v>
      </c>
      <c r="X50" s="267">
        <f>SUMIF(Planning!$AS$10:$AS$896,$AO50,Planning!AC$10:AC$896)</f>
        <v>0</v>
      </c>
      <c r="Y50" s="267">
        <f>SUMIF(Planning!$AS$10:$AS$896,$AO50,Planning!AD$10:AD$896)</f>
        <v>0</v>
      </c>
      <c r="Z50" s="267">
        <f>SUMIF(Planning!$AS$10:$AS$896,$AO50,Planning!AE$10:AE$896)</f>
        <v>0</v>
      </c>
      <c r="AA50" s="267">
        <f>SUMIF(Planning!$AS$10:$AS$896,$AO50,Planning!AF$10:AF$896)</f>
        <v>0</v>
      </c>
      <c r="AB50" s="267">
        <f>SUMIF(Planning!$AS$10:$AS$896,$AO50,Planning!AG$10:AG$896)</f>
        <v>0</v>
      </c>
      <c r="AC50" s="267">
        <f>SUMIF(Planning!$AS$10:$AS$896,$AO50,Planning!AH$10:AH$896)</f>
        <v>0</v>
      </c>
      <c r="AD50" s="406">
        <f>SUMIF(Planning!$AS$10:$AS$896,$AO50,Planning!AI$10:AI$896)</f>
        <v>0</v>
      </c>
      <c r="AE50" s="406">
        <f>SUMIF(Planning!$AS$10:$AS$896,$AO50,Planning!AJ$10:AJ$896)</f>
        <v>0</v>
      </c>
      <c r="AF50" s="406">
        <f>SUMIF(Planning!$AS$10:$AS$896,$AO50,Planning!AK$10:AK$896)</f>
        <v>0</v>
      </c>
      <c r="AG50" s="406">
        <f>SUMIF(Planning!$AS$10:$AS$896,$AO50,Planning!AL$10:AL$896)</f>
        <v>0</v>
      </c>
      <c r="AH50" s="406">
        <f>SUMIF(Planning!$AS$10:$AS$896,$AO50,Planning!AM$10:AM$896)</f>
        <v>0</v>
      </c>
      <c r="AI50" s="270">
        <f t="shared" si="6"/>
        <v>0</v>
      </c>
      <c r="AJ50" s="75"/>
      <c r="AL50" s="102" t="str">
        <f>IF($B$3="","",_xlfn.XLOOKUP($B$3,設定!$F$3:$F$10,設定!$G$3:$G$10,""))</f>
        <v>溶接1</v>
      </c>
      <c r="AM50" s="91"/>
      <c r="AN50" s="91" t="str">
        <f>E50</f>
        <v>SP</v>
      </c>
      <c r="AO50" s="91" t="str">
        <f>AM49&amp;"_"&amp;AN50</f>
        <v>50100MLC D600XA_SP</v>
      </c>
      <c r="AP50" s="249" t="str">
        <f ca="1">IF(AI51=0,"","表示")</f>
        <v>表示</v>
      </c>
    </row>
    <row r="51" spans="1:42" ht="21" customHeight="1" thickBot="1" x14ac:dyDescent="0.4">
      <c r="A51" s="467"/>
      <c r="B51" s="468"/>
      <c r="C51" s="469"/>
      <c r="D51" s="470"/>
      <c r="E51" s="471" t="s">
        <v>2134</v>
      </c>
      <c r="F51" s="472">
        <f ca="1">SUMIF(Planning!$AS$10:$AS$896,$AO51,Planning!K$10:K$896)</f>
        <v>0</v>
      </c>
      <c r="G51" s="472">
        <f ca="1">SUMIF(Planning!$AS$10:$AS$896,$AO51,Planning!L$10:L$896)</f>
        <v>0</v>
      </c>
      <c r="H51" s="473">
        <f ca="1">SUMIF(Planning!$AS$10:$AS$896,$AO51,Planning!M$10:M$896)</f>
        <v>0</v>
      </c>
      <c r="I51" s="474">
        <f ca="1">SUMIF(Planning!$AS$10:$AS$896,$AO51,Planning!N$10:N$896)</f>
        <v>0</v>
      </c>
      <c r="J51" s="475">
        <f ca="1">SUMIF(Planning!$AS$10:$AS$896,$AO51,Planning!O$10:O$896)</f>
        <v>0</v>
      </c>
      <c r="K51" s="473">
        <f ca="1">SUMIF(Planning!$AS$10:$AS$896,$AO51,Planning!P$10:P$896)</f>
        <v>0</v>
      </c>
      <c r="L51" s="473">
        <f ca="1">SUMIF(Planning!$AS$10:$AS$896,$AO51,Planning!Q$10:Q$896)</f>
        <v>18</v>
      </c>
      <c r="M51" s="472">
        <f ca="1">SUMIF(Planning!$AS$10:$AS$896,$AO51,Planning!R$10:R$896)</f>
        <v>0</v>
      </c>
      <c r="N51" s="473">
        <f ca="1">SUMIF(Planning!$AS$10:$AS$896,$AO51,Planning!S$10:S$896)</f>
        <v>0</v>
      </c>
      <c r="O51" s="472">
        <f ca="1">SUMIF(Planning!$AS$10:$AS$896,$AO51,Planning!T$10:T$896)</f>
        <v>0</v>
      </c>
      <c r="P51" s="472">
        <f ca="1">SUMIF(Planning!$AS$10:$AS$896,$AO51,Planning!U$10:U$896)</f>
        <v>0</v>
      </c>
      <c r="Q51" s="472">
        <f ca="1">SUMIF(Planning!$AS$10:$AS$896,$AO51,Planning!V$10:V$896)</f>
        <v>0</v>
      </c>
      <c r="R51" s="472">
        <f ca="1">SUMIF(Planning!$AS$10:$AS$896,$AO51,Planning!W$10:W$896)</f>
        <v>35</v>
      </c>
      <c r="S51" s="472">
        <f ca="1">SUMIF(Planning!$AS$10:$AS$896,$AO51,Planning!X$10:X$896)</f>
        <v>50</v>
      </c>
      <c r="T51" s="472">
        <f ca="1">SUMIF(Planning!$AS$10:$AS$896,$AO51,Planning!Y$10:Y$896)</f>
        <v>65</v>
      </c>
      <c r="U51" s="472">
        <f ca="1">SUMIF(Planning!$AS$10:$AS$896,$AO51,Planning!Z$10:Z$896)</f>
        <v>67</v>
      </c>
      <c r="V51" s="472">
        <f ca="1">SUMIF(Planning!$AS$10:$AS$896,$AO51,Planning!AA$10:AA$896)</f>
        <v>90</v>
      </c>
      <c r="W51" s="472">
        <f ca="1">SUMIF(Planning!$AS$10:$AS$896,$AO51,Planning!AB$10:AB$896)</f>
        <v>48</v>
      </c>
      <c r="X51" s="472">
        <f ca="1">SUMIF(Planning!$AS$10:$AS$896,$AO51,Planning!AC$10:AC$896)</f>
        <v>32</v>
      </c>
      <c r="Y51" s="472">
        <f ca="1">SUMIF(Planning!$AS$10:$AS$896,$AO51,Planning!AD$10:AD$896)</f>
        <v>50</v>
      </c>
      <c r="Z51" s="472">
        <f ca="1">SUMIF(Planning!$AS$10:$AS$896,$AO51,Planning!AE$10:AE$896)</f>
        <v>30</v>
      </c>
      <c r="AA51" s="472">
        <f ca="1">SUMIF(Planning!$AS$10:$AS$896,$AO51,Planning!AF$10:AF$896)</f>
        <v>50</v>
      </c>
      <c r="AB51" s="472">
        <f ca="1">SUMIF(Planning!$AS$10:$AS$896,$AO51,Planning!AG$10:AG$896)</f>
        <v>0</v>
      </c>
      <c r="AC51" s="472">
        <f ca="1">SUMIF(Planning!$AS$10:$AS$896,$AO51,Planning!AH$10:AH$896)</f>
        <v>0</v>
      </c>
      <c r="AD51" s="476">
        <f ca="1">SUMIF(Planning!$AS$10:$AS$896,$AO51,Planning!AI$10:AI$896)</f>
        <v>0</v>
      </c>
      <c r="AE51" s="476">
        <f ca="1">SUMIF(Planning!$AS$10:$AS$896,$AO51,Planning!AJ$10:AJ$896)</f>
        <v>0</v>
      </c>
      <c r="AF51" s="476">
        <f ca="1">SUMIF(Planning!$AS$10:$AS$896,$AO51,Planning!AK$10:AK$896)</f>
        <v>0</v>
      </c>
      <c r="AG51" s="477">
        <f ca="1">SUMIF(Planning!$AS$10:$AS$896,$AO51,Planning!AL$10:AL$896)</f>
        <v>0</v>
      </c>
      <c r="AH51" s="478">
        <f ca="1">SUMIF(Planning!$AS$10:$AS$896,$AO51,Planning!AM$10:AM$896)</f>
        <v>0</v>
      </c>
      <c r="AI51" s="479">
        <f t="shared" ca="1" si="6"/>
        <v>535</v>
      </c>
      <c r="AJ51" s="75"/>
      <c r="AL51" s="92"/>
      <c r="AM51" s="92"/>
      <c r="AN51" s="92"/>
      <c r="AO51" s="124" t="str">
        <f>AL50&amp;"_"&amp;AM49&amp;"_"&amp;AN49</f>
        <v>溶接1_50100MLC D600XA_CBU</v>
      </c>
      <c r="AP51" s="247" t="str">
        <f ca="1">IF(AI51=0,"","表示")</f>
        <v>表示</v>
      </c>
    </row>
    <row r="52" spans="1:42" ht="21" hidden="1" customHeight="1" x14ac:dyDescent="0.35">
      <c r="A52" s="66"/>
      <c r="B52" s="94" t="str">
        <f>IF($AO54="","",_xlfn.XLOOKUP($AO54,Planning!$AS$10:$AS$896,Planning!AT$10:AT$896,"",,))</f>
        <v>FRONT</v>
      </c>
      <c r="C52" s="85"/>
      <c r="D52" s="86"/>
      <c r="E52" s="277" t="str">
        <f>_xlfn.XLOOKUP($AO52,Planning!$AS$10:$AS$896,Planning!$G$10:$G$896,"",,)</f>
        <v>ASSY</v>
      </c>
      <c r="F52" s="278">
        <f>SUMIF(Planning!$AS$10:$AS$896,$AO52,Planning!K$10:K$896)</f>
        <v>0</v>
      </c>
      <c r="G52" s="278">
        <f>SUMIF(Planning!$AS$10:$AS$896,$AO52,Planning!L$10:L$896)</f>
        <v>0</v>
      </c>
      <c r="H52" s="278">
        <f>SUMIF(Planning!$AS$10:$AS$896,$AO52,Planning!M$10:M$896)</f>
        <v>0</v>
      </c>
      <c r="I52" s="279">
        <f>SUMIF(Planning!$AS$10:$AS$896,$AO52,Planning!N$10:N$896)</f>
        <v>0</v>
      </c>
      <c r="J52" s="280">
        <f>SUMIF(Planning!$AS$10:$AS$896,$AO52,Planning!O$10:O$896)</f>
        <v>0</v>
      </c>
      <c r="K52" s="278">
        <f>SUMIF(Planning!$AS$10:$AS$896,$AO52,Planning!P$10:P$896)</f>
        <v>0</v>
      </c>
      <c r="L52" s="278">
        <f>SUMIF(Planning!$AS$10:$AS$896,$AO52,Planning!Q$10:Q$896)</f>
        <v>0</v>
      </c>
      <c r="M52" s="278">
        <f>SUMIF(Planning!$AS$10:$AS$896,$AO52,Planning!R$10:R$896)</f>
        <v>0</v>
      </c>
      <c r="N52" s="278">
        <f>SUMIF(Planning!$AS$10:$AS$896,$AO52,Planning!S$10:S$896)</f>
        <v>0</v>
      </c>
      <c r="O52" s="278">
        <f>SUMIF(Planning!$AS$10:$AS$896,$AO52,Planning!T$10:T$896)</f>
        <v>0</v>
      </c>
      <c r="P52" s="278">
        <f>SUMIF(Planning!$AS$10:$AS$896,$AO52,Planning!U$10:U$896)</f>
        <v>0</v>
      </c>
      <c r="Q52" s="278">
        <f>SUMIF(Planning!$AS$10:$AS$896,$AO52,Planning!V$10:V$896)</f>
        <v>0</v>
      </c>
      <c r="R52" s="278">
        <f>SUMIF(Planning!$AS$10:$AS$896,$AO52,Planning!W$10:W$896)</f>
        <v>0</v>
      </c>
      <c r="S52" s="278">
        <f>SUMIF(Planning!$AS$10:$AS$896,$AO52,Planning!X$10:X$896)</f>
        <v>0</v>
      </c>
      <c r="T52" s="278">
        <f>SUMIF(Planning!$AS$10:$AS$896,$AO52,Planning!Y$10:Y$896)</f>
        <v>0</v>
      </c>
      <c r="U52" s="278">
        <f>SUMIF(Planning!$AS$10:$AS$896,$AO52,Planning!Z$10:Z$896)</f>
        <v>0</v>
      </c>
      <c r="V52" s="278">
        <f>SUMIF(Planning!$AS$10:$AS$896,$AO52,Planning!AA$10:AA$896)</f>
        <v>0</v>
      </c>
      <c r="W52" s="278">
        <f>SUMIF(Planning!$AS$10:$AS$896,$AO52,Planning!AB$10:AB$896)</f>
        <v>0</v>
      </c>
      <c r="X52" s="278">
        <f>SUMIF(Planning!$AS$10:$AS$896,$AO52,Planning!AC$10:AC$896)</f>
        <v>0</v>
      </c>
      <c r="Y52" s="278">
        <f>SUMIF(Planning!$AS$10:$AS$896,$AO52,Planning!AD$10:AD$896)</f>
        <v>0</v>
      </c>
      <c r="Z52" s="278">
        <f>SUMIF(Planning!$AS$10:$AS$896,$AO52,Planning!AE$10:AE$896)</f>
        <v>0</v>
      </c>
      <c r="AA52" s="278">
        <f>SUMIF(Planning!$AS$10:$AS$896,$AO52,Planning!AF$10:AF$896)</f>
        <v>0</v>
      </c>
      <c r="AB52" s="278">
        <f>SUMIF(Planning!$AS$10:$AS$896,$AO52,Planning!AG$10:AG$896)</f>
        <v>0</v>
      </c>
      <c r="AC52" s="278">
        <f>SUMIF(Planning!$AS$10:$AS$896,$AO52,Planning!AH$10:AH$896)</f>
        <v>0</v>
      </c>
      <c r="AD52" s="405">
        <f>SUMIF(Planning!$AS$10:$AS$896,$AO52,Planning!AI$10:AI$896)</f>
        <v>0</v>
      </c>
      <c r="AE52" s="405">
        <f>SUMIF(Planning!$AS$10:$AS$896,$AO52,Planning!AJ$10:AJ$896)</f>
        <v>0</v>
      </c>
      <c r="AF52" s="405">
        <f>SUMIF(Planning!$AS$10:$AS$896,$AO52,Planning!AK$10:AK$896)</f>
        <v>0</v>
      </c>
      <c r="AG52" s="405">
        <f>SUMIF(Planning!$AS$10:$AS$896,$AO52,Planning!AL$10:AL$896)</f>
        <v>0</v>
      </c>
      <c r="AH52" s="405">
        <f>SUMIF(Planning!$AS$10:$AS$896,$AO52,Planning!AM$10:AM$896)</f>
        <v>0</v>
      </c>
      <c r="AI52" s="281">
        <f t="shared" si="4"/>
        <v>0</v>
      </c>
      <c r="AJ52" s="75"/>
      <c r="AL52" s="125" t="str">
        <f>IF(AN52="CBU","AF",IF(AN52="CKD","KD",""))</f>
        <v>AF</v>
      </c>
      <c r="AM52" s="93" t="s">
        <v>2196</v>
      </c>
      <c r="AN52" s="93" t="s">
        <v>2081</v>
      </c>
      <c r="AO52" s="100" t="str">
        <f>AM52&amp;"_"&amp;AN52</f>
        <v>FRONTMY6 A000  _CBU</v>
      </c>
      <c r="AP52" s="248" t="str">
        <f ca="1">IF(AI54=0,"","表示")</f>
        <v/>
      </c>
    </row>
    <row r="53" spans="1:42" ht="21" hidden="1" customHeight="1" x14ac:dyDescent="0.35">
      <c r="A53" s="66"/>
      <c r="B53" s="94" t="str">
        <f>IF($AO54="","",_xlfn.XLOOKUP($AO54,Planning!$AS$10:$AS$896,Planning!AU$10:AU$896,"",,))</f>
        <v>MY6-A000</v>
      </c>
      <c r="C53" s="127" t="str">
        <f>AL52</f>
        <v>AF</v>
      </c>
      <c r="D53" s="86">
        <f>SUMIF(Planning!$AS$10:$AS$896,$AO54,Planning!$G$10:$G$896)</f>
        <v>280</v>
      </c>
      <c r="E53" s="266" t="str">
        <f>IF($AN52="CBU","SP","")</f>
        <v>SP</v>
      </c>
      <c r="F53" s="267"/>
      <c r="G53" s="267"/>
      <c r="H53" s="267"/>
      <c r="I53" s="268"/>
      <c r="J53" s="269">
        <f>SUMIF(Planning!$AS$10:$AS$896,$AO53,Planning!O$10:O$896)</f>
        <v>0</v>
      </c>
      <c r="K53" s="267">
        <f>SUMIF(Planning!$AS$10:$AS$896,$AO53,Planning!P$10:P$896)</f>
        <v>0</v>
      </c>
      <c r="L53" s="267">
        <f>SUMIF(Planning!$AS$10:$AS$896,$AO53,Planning!Q$10:Q$896)</f>
        <v>0</v>
      </c>
      <c r="M53" s="267">
        <f>SUMIF(Planning!$AS$10:$AS$896,$AO53,Planning!R$10:R$896)</f>
        <v>0</v>
      </c>
      <c r="N53" s="267">
        <f>SUMIF(Planning!$AS$10:$AS$896,$AO53,Planning!S$10:S$896)</f>
        <v>0</v>
      </c>
      <c r="O53" s="267">
        <f>SUMIF(Planning!$AS$10:$AS$896,$AO53,Planning!T$10:T$896)</f>
        <v>0</v>
      </c>
      <c r="P53" s="267">
        <f>SUMIF(Planning!$AS$10:$AS$896,$AO53,Planning!U$10:U$896)</f>
        <v>0</v>
      </c>
      <c r="Q53" s="267">
        <f>SUMIF(Planning!$AS$10:$AS$896,$AO53,Planning!V$10:V$896)</f>
        <v>0</v>
      </c>
      <c r="R53" s="267">
        <f>SUMIF(Planning!$AS$10:$AS$896,$AO53,Planning!W$10:W$896)</f>
        <v>0</v>
      </c>
      <c r="S53" s="267">
        <f>SUMIF(Planning!$AS$10:$AS$896,$AO53,Planning!X$10:X$896)</f>
        <v>0</v>
      </c>
      <c r="T53" s="267">
        <f>SUMIF(Planning!$AS$10:$AS$896,$AO53,Planning!Y$10:Y$896)</f>
        <v>0</v>
      </c>
      <c r="U53" s="267">
        <f>SUMIF(Planning!$AS$10:$AS$896,$AO53,Planning!Z$10:Z$896)</f>
        <v>0</v>
      </c>
      <c r="V53" s="267">
        <f>SUMIF(Planning!$AS$10:$AS$896,$AO53,Planning!AA$10:AA$896)</f>
        <v>0</v>
      </c>
      <c r="W53" s="267">
        <f>SUMIF(Planning!$AS$10:$AS$896,$AO53,Planning!AB$10:AB$896)</f>
        <v>0</v>
      </c>
      <c r="X53" s="267">
        <f>SUMIF(Planning!$AS$10:$AS$896,$AO53,Planning!AC$10:AC$896)</f>
        <v>0</v>
      </c>
      <c r="Y53" s="267">
        <f>SUMIF(Planning!$AS$10:$AS$896,$AO53,Planning!AD$10:AD$896)</f>
        <v>0</v>
      </c>
      <c r="Z53" s="267">
        <f>SUMIF(Planning!$AS$10:$AS$896,$AO53,Planning!AE$10:AE$896)</f>
        <v>0</v>
      </c>
      <c r="AA53" s="267">
        <f>SUMIF(Planning!$AS$10:$AS$896,$AO53,Planning!AF$10:AF$896)</f>
        <v>0</v>
      </c>
      <c r="AB53" s="267">
        <f>SUMIF(Planning!$AS$10:$AS$896,$AO53,Planning!AG$10:AG$896)</f>
        <v>0</v>
      </c>
      <c r="AC53" s="267">
        <f>SUMIF(Planning!$AS$10:$AS$896,$AO53,Planning!AH$10:AH$896)</f>
        <v>0</v>
      </c>
      <c r="AD53" s="406">
        <f>SUMIF(Planning!$AS$10:$AS$896,$AO53,Planning!AI$10:AI$896)</f>
        <v>0</v>
      </c>
      <c r="AE53" s="406">
        <f>SUMIF(Planning!$AS$10:$AS$896,$AO53,Planning!AJ$10:AJ$896)</f>
        <v>0</v>
      </c>
      <c r="AF53" s="406">
        <f>SUMIF(Planning!$AS$10:$AS$896,$AO53,Planning!AK$10:AK$896)</f>
        <v>0</v>
      </c>
      <c r="AG53" s="406">
        <f>SUMIF(Planning!$AS$10:$AS$896,$AO53,Planning!AL$10:AL$896)</f>
        <v>0</v>
      </c>
      <c r="AH53" s="406">
        <f>SUMIF(Planning!$AS$10:$AS$896,$AO53,Planning!AM$10:AM$896)</f>
        <v>0</v>
      </c>
      <c r="AI53" s="270">
        <f t="shared" si="4"/>
        <v>0</v>
      </c>
      <c r="AJ53" s="75"/>
      <c r="AL53" s="102" t="str">
        <f>IF($B$3="","",_xlfn.XLOOKUP($B$3,設定!$F$3:$F$10,設定!$G$3:$G$10,""))</f>
        <v>溶接1</v>
      </c>
      <c r="AM53" s="91"/>
      <c r="AN53" s="91" t="str">
        <f>E53</f>
        <v>SP</v>
      </c>
      <c r="AO53" s="91" t="str">
        <f>AM52&amp;"_"&amp;AN53</f>
        <v>FRONTMY6 A000  _SP</v>
      </c>
      <c r="AP53" s="249" t="str">
        <f ca="1">IF(AI54=0,"","表示")</f>
        <v/>
      </c>
    </row>
    <row r="54" spans="1:42" ht="21" hidden="1" customHeight="1" x14ac:dyDescent="0.35">
      <c r="A54" s="69"/>
      <c r="B54" s="90"/>
      <c r="C54" s="87"/>
      <c r="D54" s="88"/>
      <c r="E54" s="259" t="s">
        <v>2134</v>
      </c>
      <c r="F54" s="80">
        <f ca="1">SUMIF(Planning!$AS$10:$AS$896,$AO54,Planning!K$10:K$896)</f>
        <v>0</v>
      </c>
      <c r="G54" s="80">
        <f ca="1">SUMIF(Planning!$AS$10:$AS$896,$AO54,Planning!L$10:L$896)</f>
        <v>0</v>
      </c>
      <c r="H54" s="81">
        <f ca="1">SUMIF(Planning!$AS$10:$AS$896,$AO54,Planning!M$10:M$896)</f>
        <v>0</v>
      </c>
      <c r="I54" s="82">
        <f ca="1">SUMIF(Planning!$AS$10:$AS$896,$AO54,Planning!N$10:N$896)</f>
        <v>0</v>
      </c>
      <c r="J54" s="83">
        <f ca="1">SUMIF(Planning!$AS$10:$AS$896,$AO54,Planning!O$10:O$896)</f>
        <v>0</v>
      </c>
      <c r="K54" s="81">
        <f ca="1">SUMIF(Planning!$AS$10:$AS$896,$AO54,Planning!P$10:P$896)</f>
        <v>0</v>
      </c>
      <c r="L54" s="81">
        <f ca="1">SUMIF(Planning!$AS$10:$AS$896,$AO54,Planning!Q$10:Q$896)</f>
        <v>0</v>
      </c>
      <c r="M54" s="80">
        <f ca="1">SUMIF(Planning!$AS$10:$AS$896,$AO54,Planning!R$10:R$896)</f>
        <v>0</v>
      </c>
      <c r="N54" s="81">
        <f ca="1">SUMIF(Planning!$AS$10:$AS$896,$AO54,Planning!S$10:S$896)</f>
        <v>0</v>
      </c>
      <c r="O54" s="80">
        <f ca="1">SUMIF(Planning!$AS$10:$AS$896,$AO54,Planning!T$10:T$896)</f>
        <v>0</v>
      </c>
      <c r="P54" s="80">
        <f ca="1">SUMIF(Planning!$AS$10:$AS$896,$AO54,Planning!U$10:U$896)</f>
        <v>0</v>
      </c>
      <c r="Q54" s="80">
        <f ca="1">SUMIF(Planning!$AS$10:$AS$896,$AO54,Planning!V$10:V$896)</f>
        <v>0</v>
      </c>
      <c r="R54" s="80">
        <f ca="1">SUMIF(Planning!$AS$10:$AS$896,$AO54,Planning!W$10:W$896)</f>
        <v>0</v>
      </c>
      <c r="S54" s="80">
        <f ca="1">SUMIF(Planning!$AS$10:$AS$896,$AO54,Planning!X$10:X$896)</f>
        <v>0</v>
      </c>
      <c r="T54" s="80">
        <f ca="1">SUMIF(Planning!$AS$10:$AS$896,$AO54,Planning!Y$10:Y$896)</f>
        <v>0</v>
      </c>
      <c r="U54" s="80">
        <f ca="1">SUMIF(Planning!$AS$10:$AS$896,$AO54,Planning!Z$10:Z$896)</f>
        <v>0</v>
      </c>
      <c r="V54" s="80">
        <f ca="1">SUMIF(Planning!$AS$10:$AS$896,$AO54,Planning!AA$10:AA$896)</f>
        <v>0</v>
      </c>
      <c r="W54" s="80">
        <f ca="1">SUMIF(Planning!$AS$10:$AS$896,$AO54,Planning!AB$10:AB$896)</f>
        <v>0</v>
      </c>
      <c r="X54" s="80">
        <f ca="1">SUMIF(Planning!$AS$10:$AS$896,$AO54,Planning!AC$10:AC$896)</f>
        <v>0</v>
      </c>
      <c r="Y54" s="80">
        <f ca="1">SUMIF(Planning!$AS$10:$AS$896,$AO54,Planning!AD$10:AD$896)</f>
        <v>0</v>
      </c>
      <c r="Z54" s="80">
        <f ca="1">SUMIF(Planning!$AS$10:$AS$896,$AO54,Planning!AE$10:AE$896)</f>
        <v>0</v>
      </c>
      <c r="AA54" s="80">
        <f ca="1">SUMIF(Planning!$AS$10:$AS$896,$AO54,Planning!AF$10:AF$896)</f>
        <v>0</v>
      </c>
      <c r="AB54" s="80">
        <f ca="1">SUMIF(Planning!$AS$10:$AS$896,$AO54,Planning!AG$10:AG$896)</f>
        <v>0</v>
      </c>
      <c r="AC54" s="80">
        <f ca="1">SUMIF(Planning!$AS$10:$AS$896,$AO54,Planning!AH$10:AH$896)</f>
        <v>0</v>
      </c>
      <c r="AD54" s="407">
        <f ca="1">SUMIF(Planning!$AS$10:$AS$896,$AO54,Planning!AI$10:AI$896)</f>
        <v>0</v>
      </c>
      <c r="AE54" s="407">
        <f ca="1">SUMIF(Planning!$AS$10:$AS$896,$AO54,Planning!AJ$10:AJ$896)</f>
        <v>0</v>
      </c>
      <c r="AF54" s="407">
        <f ca="1">SUMIF(Planning!$AS$10:$AS$896,$AO54,Planning!AK$10:AK$896)</f>
        <v>0</v>
      </c>
      <c r="AG54" s="408">
        <f ca="1">SUMIF(Planning!$AS$10:$AS$896,$AO54,Planning!AL$10:AL$896)</f>
        <v>0</v>
      </c>
      <c r="AH54" s="409">
        <f ca="1">SUMIF(Planning!$AS$10:$AS$896,$AO54,Planning!AM$10:AM$896)</f>
        <v>0</v>
      </c>
      <c r="AI54" s="123">
        <f t="shared" ca="1" si="4"/>
        <v>0</v>
      </c>
      <c r="AJ54" s="75"/>
      <c r="AL54" s="92"/>
      <c r="AM54" s="92"/>
      <c r="AN54" s="92"/>
      <c r="AO54" s="124" t="str">
        <f>AL53&amp;"_"&amp;AM52&amp;"_"&amp;AN52</f>
        <v>溶接1_FRONTMY6 A000  _CBU</v>
      </c>
      <c r="AP54" s="247" t="str">
        <f ca="1">IF(AI54=0,"","表示")</f>
        <v/>
      </c>
    </row>
    <row r="55" spans="1:42" ht="21" hidden="1" customHeight="1" x14ac:dyDescent="0.35">
      <c r="A55" s="66"/>
      <c r="B55" s="95" t="str">
        <f>IF($AO57="","",_xlfn.XLOOKUP($AO57,Planning!$AS$10:$AS$896,Planning!AT$10:AT$896,"",,))</f>
        <v>FRONT</v>
      </c>
      <c r="C55" s="85"/>
      <c r="D55" s="86"/>
      <c r="E55" s="261" t="str">
        <f>_xlfn.XLOOKUP($AO55,Planning!$AS$10:$AS$896,Planning!$G$10:$G$896,"",,)</f>
        <v>ASSY</v>
      </c>
      <c r="F55" s="262">
        <f>SUMIF(Planning!$AS$10:$AS$896,$AO55,Planning!K$10:K$896)</f>
        <v>70</v>
      </c>
      <c r="G55" s="262">
        <f>SUMIF(Planning!$AS$10:$AS$896,$AO55,Planning!L$10:L$896)</f>
        <v>70</v>
      </c>
      <c r="H55" s="262">
        <f>SUMIF(Planning!$AS$10:$AS$896,$AO55,Planning!M$10:M$896)</f>
        <v>0</v>
      </c>
      <c r="I55" s="263">
        <f>SUMIF(Planning!$AS$10:$AS$896,$AO55,Planning!N$10:N$896)</f>
        <v>0</v>
      </c>
      <c r="J55" s="264">
        <f>SUMIF(Planning!$AS$10:$AS$896,$AO55,Planning!O$10:O$896)</f>
        <v>0</v>
      </c>
      <c r="K55" s="262">
        <f>SUMIF(Planning!$AS$10:$AS$896,$AO55,Planning!P$10:P$896)</f>
        <v>0</v>
      </c>
      <c r="L55" s="262">
        <f>SUMIF(Planning!$AS$10:$AS$896,$AO55,Planning!Q$10:Q$896)</f>
        <v>0</v>
      </c>
      <c r="M55" s="262">
        <f>SUMIF(Planning!$AS$10:$AS$896,$AO55,Planning!R$10:R$896)</f>
        <v>0</v>
      </c>
      <c r="N55" s="262">
        <f>SUMIF(Planning!$AS$10:$AS$896,$AO55,Planning!S$10:S$896)</f>
        <v>0</v>
      </c>
      <c r="O55" s="262">
        <f>SUMIF(Planning!$AS$10:$AS$896,$AO55,Planning!T$10:T$896)</f>
        <v>0</v>
      </c>
      <c r="P55" s="262">
        <f>SUMIF(Planning!$AS$10:$AS$896,$AO55,Planning!U$10:U$896)</f>
        <v>0</v>
      </c>
      <c r="Q55" s="262">
        <f>SUMIF(Planning!$AS$10:$AS$896,$AO55,Planning!V$10:V$896)</f>
        <v>0</v>
      </c>
      <c r="R55" s="262">
        <f>SUMIF(Planning!$AS$10:$AS$896,$AO55,Planning!W$10:W$896)</f>
        <v>0</v>
      </c>
      <c r="S55" s="262">
        <f>SUMIF(Planning!$AS$10:$AS$896,$AO55,Planning!X$10:X$896)</f>
        <v>0</v>
      </c>
      <c r="T55" s="262">
        <f>SUMIF(Planning!$AS$10:$AS$896,$AO55,Planning!Y$10:Y$896)</f>
        <v>0</v>
      </c>
      <c r="U55" s="262">
        <f>SUMIF(Planning!$AS$10:$AS$896,$AO55,Planning!Z$10:Z$896)</f>
        <v>0</v>
      </c>
      <c r="V55" s="262">
        <f>SUMIF(Planning!$AS$10:$AS$896,$AO55,Planning!AA$10:AA$896)</f>
        <v>0</v>
      </c>
      <c r="W55" s="262">
        <f>SUMIF(Planning!$AS$10:$AS$896,$AO55,Planning!AB$10:AB$896)</f>
        <v>0</v>
      </c>
      <c r="X55" s="262">
        <f>SUMIF(Planning!$AS$10:$AS$896,$AO55,Planning!AC$10:AC$896)</f>
        <v>0</v>
      </c>
      <c r="Y55" s="262">
        <f>SUMIF(Planning!$AS$10:$AS$896,$AO55,Planning!AD$10:AD$896)</f>
        <v>0</v>
      </c>
      <c r="Z55" s="262">
        <f>SUMIF(Planning!$AS$10:$AS$896,$AO55,Planning!AE$10:AE$896)</f>
        <v>0</v>
      </c>
      <c r="AA55" s="262">
        <f>SUMIF(Planning!$AS$10:$AS$896,$AO55,Planning!AF$10:AF$896)</f>
        <v>0</v>
      </c>
      <c r="AB55" s="262">
        <f>SUMIF(Planning!$AS$10:$AS$896,$AO55,Planning!AG$10:AG$896)</f>
        <v>0</v>
      </c>
      <c r="AC55" s="262">
        <f>SUMIF(Planning!$AS$10:$AS$896,$AO55,Planning!AH$10:AH$896)</f>
        <v>0</v>
      </c>
      <c r="AD55" s="410">
        <f>SUMIF(Planning!$AS$10:$AS$896,$AO55,Planning!AI$10:AI$896)</f>
        <v>0</v>
      </c>
      <c r="AE55" s="410">
        <f>SUMIF(Planning!$AS$10:$AS$896,$AO55,Planning!AJ$10:AJ$896)</f>
        <v>0</v>
      </c>
      <c r="AF55" s="410">
        <f>SUMIF(Planning!$AS$10:$AS$896,$AO55,Planning!AK$10:AK$896)</f>
        <v>0</v>
      </c>
      <c r="AG55" s="410">
        <f>SUMIF(Planning!$AS$10:$AS$896,$AO55,Planning!AL$10:AL$896)</f>
        <v>0</v>
      </c>
      <c r="AH55" s="410">
        <f>SUMIF(Planning!$AS$10:$AS$896,$AO55,Planning!AM$10:AM$896)</f>
        <v>0</v>
      </c>
      <c r="AI55" s="265">
        <f t="shared" ref="AI55:AI63" si="7">SUM(F55:AH55)</f>
        <v>140</v>
      </c>
      <c r="AJ55" s="75"/>
      <c r="AL55" s="125" t="str">
        <f>IF(AN55="CBU","AF",IF(AN55="CKD","KD",""))</f>
        <v>AF</v>
      </c>
      <c r="AM55" s="93" t="s">
        <v>2199</v>
      </c>
      <c r="AN55" s="93" t="s">
        <v>2081</v>
      </c>
      <c r="AO55" s="100" t="str">
        <f>AM55&amp;"_"&amp;AN55</f>
        <v>FRONTMY6 L000  _CBU</v>
      </c>
      <c r="AP55" s="248" t="str">
        <f ca="1">IF(AI57=0,"","表示")</f>
        <v/>
      </c>
    </row>
    <row r="56" spans="1:42" ht="21" hidden="1" customHeight="1" x14ac:dyDescent="0.35">
      <c r="A56" s="66"/>
      <c r="B56" s="94" t="str">
        <f>IF($AO57="","",_xlfn.XLOOKUP($AO57,Planning!$AS$10:$AS$896,Planning!AU$10:AU$896,"",,))</f>
        <v>MY6-L000</v>
      </c>
      <c r="C56" s="127" t="str">
        <f>AL55</f>
        <v>AF</v>
      </c>
      <c r="D56" s="86">
        <f>SUMIF(Planning!$AS$10:$AS$896,$AO57,Planning!$G$10:$G$896)</f>
        <v>280</v>
      </c>
      <c r="E56" s="266" t="str">
        <f>IF($AN55="CBU","SP","")</f>
        <v>SP</v>
      </c>
      <c r="F56" s="267"/>
      <c r="G56" s="267"/>
      <c r="H56" s="267"/>
      <c r="I56" s="268"/>
      <c r="J56" s="269">
        <f>SUMIF(Planning!$AS$10:$AS$896,$AO56,Planning!O$10:O$896)</f>
        <v>0</v>
      </c>
      <c r="K56" s="267">
        <f>SUMIF(Planning!$AS$10:$AS$896,$AO56,Planning!P$10:P$896)</f>
        <v>0</v>
      </c>
      <c r="L56" s="267">
        <f>SUMIF(Planning!$AS$10:$AS$896,$AO56,Planning!Q$10:Q$896)</f>
        <v>0</v>
      </c>
      <c r="M56" s="267">
        <f>SUMIF(Planning!$AS$10:$AS$896,$AO56,Planning!R$10:R$896)</f>
        <v>0</v>
      </c>
      <c r="N56" s="267">
        <f>SUMIF(Planning!$AS$10:$AS$896,$AO56,Planning!S$10:S$896)</f>
        <v>0</v>
      </c>
      <c r="O56" s="267">
        <f>SUMIF(Planning!$AS$10:$AS$896,$AO56,Planning!T$10:T$896)</f>
        <v>0</v>
      </c>
      <c r="P56" s="267">
        <f>SUMIF(Planning!$AS$10:$AS$896,$AO56,Planning!U$10:U$896)</f>
        <v>0</v>
      </c>
      <c r="Q56" s="267">
        <f>SUMIF(Planning!$AS$10:$AS$896,$AO56,Planning!V$10:V$896)</f>
        <v>0</v>
      </c>
      <c r="R56" s="267">
        <f>SUMIF(Planning!$AS$10:$AS$896,$AO56,Planning!W$10:W$896)</f>
        <v>0</v>
      </c>
      <c r="S56" s="267">
        <f>SUMIF(Planning!$AS$10:$AS$896,$AO56,Planning!X$10:X$896)</f>
        <v>0</v>
      </c>
      <c r="T56" s="267">
        <f>SUMIF(Planning!$AS$10:$AS$896,$AO56,Planning!Y$10:Y$896)</f>
        <v>0</v>
      </c>
      <c r="U56" s="267">
        <f>SUMIF(Planning!$AS$10:$AS$896,$AO56,Planning!Z$10:Z$896)</f>
        <v>0</v>
      </c>
      <c r="V56" s="267">
        <f>SUMIF(Planning!$AS$10:$AS$896,$AO56,Planning!AA$10:AA$896)</f>
        <v>0</v>
      </c>
      <c r="W56" s="267">
        <f>SUMIF(Planning!$AS$10:$AS$896,$AO56,Planning!AB$10:AB$896)</f>
        <v>0</v>
      </c>
      <c r="X56" s="267">
        <f>SUMIF(Planning!$AS$10:$AS$896,$AO56,Planning!AC$10:AC$896)</f>
        <v>0</v>
      </c>
      <c r="Y56" s="267">
        <f>SUMIF(Planning!$AS$10:$AS$896,$AO56,Planning!AD$10:AD$896)</f>
        <v>0</v>
      </c>
      <c r="Z56" s="267">
        <f>SUMIF(Planning!$AS$10:$AS$896,$AO56,Planning!AE$10:AE$896)</f>
        <v>0</v>
      </c>
      <c r="AA56" s="267">
        <f>SUMIF(Planning!$AS$10:$AS$896,$AO56,Planning!AF$10:AF$896)</f>
        <v>0</v>
      </c>
      <c r="AB56" s="267">
        <f>SUMIF(Planning!$AS$10:$AS$896,$AO56,Planning!AG$10:AG$896)</f>
        <v>0</v>
      </c>
      <c r="AC56" s="267">
        <f>SUMIF(Planning!$AS$10:$AS$896,$AO56,Planning!AH$10:AH$896)</f>
        <v>0</v>
      </c>
      <c r="AD56" s="406">
        <f>SUMIF(Planning!$AS$10:$AS$896,$AO56,Planning!AI$10:AI$896)</f>
        <v>0</v>
      </c>
      <c r="AE56" s="406">
        <f>SUMIF(Planning!$AS$10:$AS$896,$AO56,Planning!AJ$10:AJ$896)</f>
        <v>0</v>
      </c>
      <c r="AF56" s="406">
        <f>SUMIF(Planning!$AS$10:$AS$896,$AO56,Planning!AK$10:AK$896)</f>
        <v>0</v>
      </c>
      <c r="AG56" s="406">
        <f>SUMIF(Planning!$AS$10:$AS$896,$AO56,Planning!AL$10:AL$896)</f>
        <v>0</v>
      </c>
      <c r="AH56" s="406">
        <f>SUMIF(Planning!$AS$10:$AS$896,$AO56,Planning!AM$10:AM$896)</f>
        <v>0</v>
      </c>
      <c r="AI56" s="270">
        <f t="shared" si="7"/>
        <v>0</v>
      </c>
      <c r="AJ56" s="75"/>
      <c r="AL56" s="102" t="str">
        <f>IF($B$3="","",_xlfn.XLOOKUP($B$3,設定!$F$3:$F$10,設定!$G$3:$G$10,""))</f>
        <v>溶接1</v>
      </c>
      <c r="AM56" s="91"/>
      <c r="AN56" s="91" t="str">
        <f>E56</f>
        <v>SP</v>
      </c>
      <c r="AO56" s="91" t="str">
        <f>AM55&amp;"_"&amp;AN56</f>
        <v>FRONTMY6 L000  _SP</v>
      </c>
      <c r="AP56" s="249" t="str">
        <f ca="1">IF(AI57=0,"","表示")</f>
        <v/>
      </c>
    </row>
    <row r="57" spans="1:42" ht="21" hidden="1" customHeight="1" x14ac:dyDescent="0.35">
      <c r="A57" s="69"/>
      <c r="B57" s="90"/>
      <c r="C57" s="87"/>
      <c r="D57" s="88"/>
      <c r="E57" s="259" t="s">
        <v>2134</v>
      </c>
      <c r="F57" s="80">
        <f ca="1">SUMIF(Planning!$AS$10:$AS$896,$AO57,Planning!K$10:K$896)</f>
        <v>0</v>
      </c>
      <c r="G57" s="80">
        <f ca="1">SUMIF(Planning!$AS$10:$AS$896,$AO57,Planning!L$10:L$896)</f>
        <v>0</v>
      </c>
      <c r="H57" s="81">
        <f ca="1">SUMIF(Planning!$AS$10:$AS$896,$AO57,Planning!M$10:M$896)</f>
        <v>0</v>
      </c>
      <c r="I57" s="82">
        <f ca="1">SUMIF(Planning!$AS$10:$AS$896,$AO57,Planning!N$10:N$896)</f>
        <v>0</v>
      </c>
      <c r="J57" s="83">
        <f ca="1">SUMIF(Planning!$AS$10:$AS$896,$AO57,Planning!O$10:O$896)</f>
        <v>0</v>
      </c>
      <c r="K57" s="81">
        <f ca="1">SUMIF(Planning!$AS$10:$AS$896,$AO57,Planning!P$10:P$896)</f>
        <v>0</v>
      </c>
      <c r="L57" s="81">
        <f ca="1">SUMIF(Planning!$AS$10:$AS$896,$AO57,Planning!Q$10:Q$896)</f>
        <v>0</v>
      </c>
      <c r="M57" s="80">
        <f ca="1">SUMIF(Planning!$AS$10:$AS$896,$AO57,Planning!R$10:R$896)</f>
        <v>0</v>
      </c>
      <c r="N57" s="81">
        <f ca="1">SUMIF(Planning!$AS$10:$AS$896,$AO57,Planning!S$10:S$896)</f>
        <v>0</v>
      </c>
      <c r="O57" s="80">
        <f ca="1">SUMIF(Planning!$AS$10:$AS$896,$AO57,Planning!T$10:T$896)</f>
        <v>0</v>
      </c>
      <c r="P57" s="80">
        <f ca="1">SUMIF(Planning!$AS$10:$AS$896,$AO57,Planning!U$10:U$896)</f>
        <v>0</v>
      </c>
      <c r="Q57" s="80">
        <f ca="1">SUMIF(Planning!$AS$10:$AS$896,$AO57,Planning!V$10:V$896)</f>
        <v>0</v>
      </c>
      <c r="R57" s="80">
        <f ca="1">SUMIF(Planning!$AS$10:$AS$896,$AO57,Planning!W$10:W$896)</f>
        <v>0</v>
      </c>
      <c r="S57" s="80">
        <f ca="1">SUMIF(Planning!$AS$10:$AS$896,$AO57,Planning!X$10:X$896)</f>
        <v>0</v>
      </c>
      <c r="T57" s="80">
        <f ca="1">SUMIF(Planning!$AS$10:$AS$896,$AO57,Planning!Y$10:Y$896)</f>
        <v>0</v>
      </c>
      <c r="U57" s="80">
        <f ca="1">SUMIF(Planning!$AS$10:$AS$896,$AO57,Planning!Z$10:Z$896)</f>
        <v>0</v>
      </c>
      <c r="V57" s="80">
        <f ca="1">SUMIF(Planning!$AS$10:$AS$896,$AO57,Planning!AA$10:AA$896)</f>
        <v>0</v>
      </c>
      <c r="W57" s="80">
        <f ca="1">SUMIF(Planning!$AS$10:$AS$896,$AO57,Planning!AB$10:AB$896)</f>
        <v>0</v>
      </c>
      <c r="X57" s="80">
        <f ca="1">SUMIF(Planning!$AS$10:$AS$896,$AO57,Planning!AC$10:AC$896)</f>
        <v>0</v>
      </c>
      <c r="Y57" s="80">
        <f ca="1">SUMIF(Planning!$AS$10:$AS$896,$AO57,Planning!AD$10:AD$896)</f>
        <v>0</v>
      </c>
      <c r="Z57" s="80">
        <f ca="1">SUMIF(Planning!$AS$10:$AS$896,$AO57,Planning!AE$10:AE$896)</f>
        <v>0</v>
      </c>
      <c r="AA57" s="80">
        <f ca="1">SUMIF(Planning!$AS$10:$AS$896,$AO57,Planning!AF$10:AF$896)</f>
        <v>0</v>
      </c>
      <c r="AB57" s="80">
        <f ca="1">SUMIF(Planning!$AS$10:$AS$896,$AO57,Planning!AG$10:AG$896)</f>
        <v>0</v>
      </c>
      <c r="AC57" s="80">
        <f ca="1">SUMIF(Planning!$AS$10:$AS$896,$AO57,Planning!AH$10:AH$896)</f>
        <v>0</v>
      </c>
      <c r="AD57" s="407">
        <f ca="1">SUMIF(Planning!$AS$10:$AS$896,$AO57,Planning!AI$10:AI$896)</f>
        <v>0</v>
      </c>
      <c r="AE57" s="407">
        <f ca="1">SUMIF(Planning!$AS$10:$AS$896,$AO57,Planning!AJ$10:AJ$896)</f>
        <v>0</v>
      </c>
      <c r="AF57" s="407">
        <f ca="1">SUMIF(Planning!$AS$10:$AS$896,$AO57,Planning!AK$10:AK$896)</f>
        <v>0</v>
      </c>
      <c r="AG57" s="408">
        <f ca="1">SUMIF(Planning!$AS$10:$AS$896,$AO57,Planning!AL$10:AL$896)</f>
        <v>0</v>
      </c>
      <c r="AH57" s="409">
        <f ca="1">SUMIF(Planning!$AS$10:$AS$896,$AO57,Planning!AM$10:AM$896)</f>
        <v>0</v>
      </c>
      <c r="AI57" s="123">
        <f t="shared" ca="1" si="7"/>
        <v>0</v>
      </c>
      <c r="AJ57" s="75"/>
      <c r="AL57" s="92"/>
      <c r="AM57" s="92"/>
      <c r="AN57" s="92"/>
      <c r="AO57" s="124" t="str">
        <f>AL56&amp;"_"&amp;AM55&amp;"_"&amp;AN55</f>
        <v>溶接1_FRONTMY6 L000  _CBU</v>
      </c>
      <c r="AP57" s="247" t="str">
        <f ca="1">IF(AI57=0,"","表示")</f>
        <v/>
      </c>
    </row>
    <row r="58" spans="1:42" ht="21" hidden="1" customHeight="1" x14ac:dyDescent="0.35">
      <c r="A58" s="66"/>
      <c r="B58" s="95" t="str">
        <f>IF($AO60="","",_xlfn.XLOOKUP($AO60,Planning!$AS$10:$AS$896,Planning!AT$10:AT$896,"",,))</f>
        <v>50100</v>
      </c>
      <c r="C58" s="85"/>
      <c r="D58" s="86"/>
      <c r="E58" s="261" t="str">
        <f>_xlfn.XLOOKUP($AO58,Planning!$AS$10:$AS$896,Planning!$G$10:$G$896,"",,)</f>
        <v>COM</v>
      </c>
      <c r="F58" s="262">
        <f>SUMIF(Planning!$AS$10:$AS$896,$AO58,Planning!K$10:K$896)</f>
        <v>0</v>
      </c>
      <c r="G58" s="262">
        <f>SUMIF(Planning!$AS$10:$AS$896,$AO58,Planning!L$10:L$896)</f>
        <v>100</v>
      </c>
      <c r="H58" s="262">
        <f>SUMIF(Planning!$AS$10:$AS$896,$AO58,Planning!M$10:M$896)</f>
        <v>100</v>
      </c>
      <c r="I58" s="263">
        <f>SUMIF(Planning!$AS$10:$AS$896,$AO58,Planning!N$10:N$896)</f>
        <v>200</v>
      </c>
      <c r="J58" s="264">
        <f>SUMIF(Planning!$AS$10:$AS$896,$AO58,Planning!O$10:O$896)</f>
        <v>0</v>
      </c>
      <c r="K58" s="262">
        <f>SUMIF(Planning!$AS$10:$AS$896,$AO58,Planning!P$10:P$896)</f>
        <v>0</v>
      </c>
      <c r="L58" s="262">
        <f>SUMIF(Planning!$AS$10:$AS$896,$AO58,Planning!Q$10:Q$896)</f>
        <v>0</v>
      </c>
      <c r="M58" s="262">
        <f>SUMIF(Planning!$AS$10:$AS$896,$AO58,Planning!R$10:R$896)</f>
        <v>0</v>
      </c>
      <c r="N58" s="262">
        <f>SUMIF(Planning!$AS$10:$AS$896,$AO58,Planning!S$10:S$896)</f>
        <v>0</v>
      </c>
      <c r="O58" s="262">
        <f>SUMIF(Planning!$AS$10:$AS$896,$AO58,Planning!T$10:T$896)</f>
        <v>0</v>
      </c>
      <c r="P58" s="262">
        <f>SUMIF(Planning!$AS$10:$AS$896,$AO58,Planning!U$10:U$896)</f>
        <v>0</v>
      </c>
      <c r="Q58" s="262">
        <f>SUMIF(Planning!$AS$10:$AS$896,$AO58,Planning!V$10:V$896)</f>
        <v>0</v>
      </c>
      <c r="R58" s="262">
        <f>SUMIF(Planning!$AS$10:$AS$896,$AO58,Planning!W$10:W$896)</f>
        <v>0</v>
      </c>
      <c r="S58" s="262">
        <f>SUMIF(Planning!$AS$10:$AS$896,$AO58,Planning!X$10:X$896)</f>
        <v>0</v>
      </c>
      <c r="T58" s="262">
        <f>SUMIF(Planning!$AS$10:$AS$896,$AO58,Planning!Y$10:Y$896)</f>
        <v>0</v>
      </c>
      <c r="U58" s="262">
        <f>SUMIF(Planning!$AS$10:$AS$896,$AO58,Planning!Z$10:Z$896)</f>
        <v>0</v>
      </c>
      <c r="V58" s="262">
        <f>SUMIF(Planning!$AS$10:$AS$896,$AO58,Planning!AA$10:AA$896)</f>
        <v>0</v>
      </c>
      <c r="W58" s="262">
        <f>SUMIF(Planning!$AS$10:$AS$896,$AO58,Planning!AB$10:AB$896)</f>
        <v>0</v>
      </c>
      <c r="X58" s="262">
        <f>SUMIF(Planning!$AS$10:$AS$896,$AO58,Planning!AC$10:AC$896)</f>
        <v>0</v>
      </c>
      <c r="Y58" s="262">
        <f>SUMIF(Planning!$AS$10:$AS$896,$AO58,Planning!AD$10:AD$896)</f>
        <v>100</v>
      </c>
      <c r="Z58" s="262">
        <f>SUMIF(Planning!$AS$10:$AS$896,$AO58,Planning!AE$10:AE$896)</f>
        <v>0</v>
      </c>
      <c r="AA58" s="262">
        <f>SUMIF(Planning!$AS$10:$AS$896,$AO58,Planning!AF$10:AF$896)</f>
        <v>0</v>
      </c>
      <c r="AB58" s="262">
        <f>SUMIF(Planning!$AS$10:$AS$896,$AO58,Planning!AG$10:AG$896)</f>
        <v>100</v>
      </c>
      <c r="AC58" s="262">
        <f>SUMIF(Planning!$AS$10:$AS$896,$AO58,Planning!AH$10:AH$896)</f>
        <v>0</v>
      </c>
      <c r="AD58" s="450">
        <f>SUMIF(Planning!$AS$10:$AS$896,$AO58,Planning!AI$10:AI$896)</f>
        <v>0</v>
      </c>
      <c r="AE58" s="450">
        <f>SUMIF(Planning!$AS$10:$AS$896,$AO58,Planning!AJ$10:AJ$896)</f>
        <v>0</v>
      </c>
      <c r="AF58" s="450">
        <f>SUMIF(Planning!$AS$10:$AS$896,$AO58,Planning!AK$10:AK$896)</f>
        <v>0</v>
      </c>
      <c r="AG58" s="450">
        <f>SUMIF(Planning!$AS$10:$AS$896,$AO58,Planning!AL$10:AL$896)</f>
        <v>0</v>
      </c>
      <c r="AH58" s="450">
        <f>SUMIF(Planning!$AS$10:$AS$896,$AO58,Planning!AM$10:AM$896)</f>
        <v>0</v>
      </c>
      <c r="AI58" s="265">
        <f t="shared" si="7"/>
        <v>600</v>
      </c>
      <c r="AJ58" s="75"/>
      <c r="AL58" s="125" t="str">
        <f>IF(AN58="CBU","AF",IF(AN58="CKD","KD",""))</f>
        <v>AF</v>
      </c>
      <c r="AM58" s="93" t="s">
        <v>1566</v>
      </c>
      <c r="AN58" s="93" t="s">
        <v>2081</v>
      </c>
      <c r="AO58" s="100" t="str">
        <f>AM58&amp;"_"&amp;AN58</f>
        <v>50100K88 B500XA_CBU</v>
      </c>
      <c r="AP58" s="248" t="str">
        <f ca="1">IF(AI60=0,"","表示")</f>
        <v/>
      </c>
    </row>
    <row r="59" spans="1:42" ht="21" hidden="1" customHeight="1" x14ac:dyDescent="0.35">
      <c r="A59" s="66"/>
      <c r="B59" s="94" t="str">
        <f>IF($AO60="","",_xlfn.XLOOKUP($AO60,Planning!$AS$10:$AS$896,Planning!AU$10:AU$896,"",,))</f>
        <v>K88-B500</v>
      </c>
      <c r="C59" s="127" t="str">
        <f>AL58</f>
        <v>AF</v>
      </c>
      <c r="D59" s="86">
        <f>SUMIF(Planning!$AS$10:$AS$896,$AO60,Planning!$G$10:$G$896)</f>
        <v>133</v>
      </c>
      <c r="E59" s="266" t="str">
        <f>IF($AN58="CBU","SP","")</f>
        <v>SP</v>
      </c>
      <c r="F59" s="267"/>
      <c r="G59" s="267"/>
      <c r="H59" s="267"/>
      <c r="I59" s="268"/>
      <c r="J59" s="269">
        <f>SUMIF(Planning!$AS$10:$AS$896,$AO59,Planning!O$10:O$896)</f>
        <v>0</v>
      </c>
      <c r="K59" s="267">
        <f>SUMIF(Planning!$AS$10:$AS$896,$AO59,Planning!P$10:P$896)</f>
        <v>0</v>
      </c>
      <c r="L59" s="267">
        <f>SUMIF(Planning!$AS$10:$AS$896,$AO59,Planning!Q$10:Q$896)</f>
        <v>0</v>
      </c>
      <c r="M59" s="267">
        <f>SUMIF(Planning!$AS$10:$AS$896,$AO59,Planning!R$10:R$896)</f>
        <v>0</v>
      </c>
      <c r="N59" s="267">
        <f>SUMIF(Planning!$AS$10:$AS$896,$AO59,Planning!S$10:S$896)</f>
        <v>0</v>
      </c>
      <c r="O59" s="267">
        <f>SUMIF(Planning!$AS$10:$AS$896,$AO59,Planning!T$10:T$896)</f>
        <v>0</v>
      </c>
      <c r="P59" s="267">
        <f>SUMIF(Planning!$AS$10:$AS$896,$AO59,Planning!U$10:U$896)</f>
        <v>0</v>
      </c>
      <c r="Q59" s="267">
        <f>SUMIF(Planning!$AS$10:$AS$896,$AO59,Planning!V$10:V$896)</f>
        <v>0</v>
      </c>
      <c r="R59" s="267">
        <f>SUMIF(Planning!$AS$10:$AS$896,$AO59,Planning!W$10:W$896)</f>
        <v>0</v>
      </c>
      <c r="S59" s="267">
        <f>SUMIF(Planning!$AS$10:$AS$896,$AO59,Planning!X$10:X$896)</f>
        <v>0</v>
      </c>
      <c r="T59" s="267">
        <f>SUMIF(Planning!$AS$10:$AS$896,$AO59,Planning!Y$10:Y$896)</f>
        <v>0</v>
      </c>
      <c r="U59" s="267">
        <f>SUMIF(Planning!$AS$10:$AS$896,$AO59,Planning!Z$10:Z$896)</f>
        <v>0</v>
      </c>
      <c r="V59" s="267">
        <f>SUMIF(Planning!$AS$10:$AS$896,$AO59,Planning!AA$10:AA$896)</f>
        <v>0</v>
      </c>
      <c r="W59" s="267">
        <f>SUMIF(Planning!$AS$10:$AS$896,$AO59,Planning!AB$10:AB$896)</f>
        <v>0</v>
      </c>
      <c r="X59" s="267">
        <f>SUMIF(Planning!$AS$10:$AS$896,$AO59,Planning!AC$10:AC$896)</f>
        <v>0</v>
      </c>
      <c r="Y59" s="267">
        <f>SUMIF(Planning!$AS$10:$AS$896,$AO59,Planning!AD$10:AD$896)</f>
        <v>0</v>
      </c>
      <c r="Z59" s="267">
        <f>SUMIF(Planning!$AS$10:$AS$896,$AO59,Planning!AE$10:AE$896)</f>
        <v>0</v>
      </c>
      <c r="AA59" s="267">
        <f>SUMIF(Planning!$AS$10:$AS$896,$AO59,Planning!AF$10:AF$896)</f>
        <v>0</v>
      </c>
      <c r="AB59" s="267">
        <f>SUMIF(Planning!$AS$10:$AS$896,$AO59,Planning!AG$10:AG$896)</f>
        <v>0</v>
      </c>
      <c r="AC59" s="267">
        <f>SUMIF(Planning!$AS$10:$AS$896,$AO59,Planning!AH$10:AH$896)</f>
        <v>0</v>
      </c>
      <c r="AD59" s="451">
        <f>SUMIF(Planning!$AS$10:$AS$896,$AO59,Planning!AI$10:AI$896)</f>
        <v>0</v>
      </c>
      <c r="AE59" s="451">
        <f>SUMIF(Planning!$AS$10:$AS$896,$AO59,Planning!AJ$10:AJ$896)</f>
        <v>0</v>
      </c>
      <c r="AF59" s="451">
        <f>SUMIF(Planning!$AS$10:$AS$896,$AO59,Planning!AK$10:AK$896)</f>
        <v>0</v>
      </c>
      <c r="AG59" s="451">
        <f>SUMIF(Planning!$AS$10:$AS$896,$AO59,Planning!AL$10:AL$896)</f>
        <v>0</v>
      </c>
      <c r="AH59" s="451">
        <f>SUMIF(Planning!$AS$10:$AS$896,$AO59,Planning!AM$10:AM$896)</f>
        <v>0</v>
      </c>
      <c r="AI59" s="270">
        <f t="shared" si="7"/>
        <v>0</v>
      </c>
      <c r="AJ59" s="75"/>
      <c r="AL59" s="102" t="str">
        <f>IF($B$3="","",_xlfn.XLOOKUP($B$3,設定!$F$3:$F$10,設定!$G$3:$G$10,""))</f>
        <v>溶接1</v>
      </c>
      <c r="AM59" s="91"/>
      <c r="AN59" s="91" t="str">
        <f>E59</f>
        <v>SP</v>
      </c>
      <c r="AO59" s="91" t="str">
        <f>AM58&amp;"_"&amp;AN59</f>
        <v>50100K88 B500XA_SP</v>
      </c>
      <c r="AP59" s="249" t="str">
        <f ca="1">IF(AI60=0,"","表示")</f>
        <v/>
      </c>
    </row>
    <row r="60" spans="1:42" ht="21" hidden="1" customHeight="1" x14ac:dyDescent="0.35">
      <c r="A60" s="69"/>
      <c r="B60" s="90"/>
      <c r="C60" s="87"/>
      <c r="D60" s="88"/>
      <c r="E60" s="259" t="s">
        <v>2134</v>
      </c>
      <c r="F60" s="80">
        <f ca="1">SUMIF(Planning!$AS$10:$AS$896,$AO60,Planning!K$10:K$896)</f>
        <v>0</v>
      </c>
      <c r="G60" s="80">
        <f ca="1">SUMIF(Planning!$AS$10:$AS$896,$AO60,Planning!L$10:L$896)</f>
        <v>0</v>
      </c>
      <c r="H60" s="81">
        <f ca="1">SUMIF(Planning!$AS$10:$AS$896,$AO60,Planning!M$10:M$896)</f>
        <v>0</v>
      </c>
      <c r="I60" s="82">
        <f ca="1">SUMIF(Planning!$AS$10:$AS$896,$AO60,Planning!N$10:N$896)</f>
        <v>0</v>
      </c>
      <c r="J60" s="83">
        <f ca="1">SUMIF(Planning!$AS$10:$AS$896,$AO60,Planning!O$10:O$896)</f>
        <v>0</v>
      </c>
      <c r="K60" s="81">
        <f ca="1">SUMIF(Planning!$AS$10:$AS$896,$AO60,Planning!P$10:P$896)</f>
        <v>0</v>
      </c>
      <c r="L60" s="81">
        <f ca="1">SUMIF(Planning!$AS$10:$AS$896,$AO60,Planning!Q$10:Q$896)</f>
        <v>0</v>
      </c>
      <c r="M60" s="80">
        <f ca="1">SUMIF(Planning!$AS$10:$AS$896,$AO60,Planning!R$10:R$896)</f>
        <v>0</v>
      </c>
      <c r="N60" s="81">
        <f ca="1">SUMIF(Planning!$AS$10:$AS$896,$AO60,Planning!S$10:S$896)</f>
        <v>0</v>
      </c>
      <c r="O60" s="80">
        <f ca="1">SUMIF(Planning!$AS$10:$AS$896,$AO60,Planning!T$10:T$896)</f>
        <v>0</v>
      </c>
      <c r="P60" s="80">
        <f ca="1">SUMIF(Planning!$AS$10:$AS$896,$AO60,Planning!U$10:U$896)</f>
        <v>0</v>
      </c>
      <c r="Q60" s="80">
        <f ca="1">SUMIF(Planning!$AS$10:$AS$896,$AO60,Planning!V$10:V$896)</f>
        <v>0</v>
      </c>
      <c r="R60" s="80">
        <f ca="1">SUMIF(Planning!$AS$10:$AS$896,$AO60,Planning!W$10:W$896)</f>
        <v>0</v>
      </c>
      <c r="S60" s="80">
        <f ca="1">SUMIF(Planning!$AS$10:$AS$896,$AO60,Planning!X$10:X$896)</f>
        <v>0</v>
      </c>
      <c r="T60" s="80">
        <f ca="1">SUMIF(Planning!$AS$10:$AS$896,$AO60,Planning!Y$10:Y$896)</f>
        <v>0</v>
      </c>
      <c r="U60" s="80">
        <f ca="1">SUMIF(Planning!$AS$10:$AS$896,$AO60,Planning!Z$10:Z$896)</f>
        <v>0</v>
      </c>
      <c r="V60" s="80">
        <f ca="1">SUMIF(Planning!$AS$10:$AS$896,$AO60,Planning!AA$10:AA$896)</f>
        <v>0</v>
      </c>
      <c r="W60" s="80">
        <f ca="1">SUMIF(Planning!$AS$10:$AS$896,$AO60,Planning!AB$10:AB$896)</f>
        <v>0</v>
      </c>
      <c r="X60" s="80">
        <f ca="1">SUMIF(Planning!$AS$10:$AS$896,$AO60,Planning!AC$10:AC$896)</f>
        <v>0</v>
      </c>
      <c r="Y60" s="80">
        <f ca="1">SUMIF(Planning!$AS$10:$AS$896,$AO60,Planning!AD$10:AD$896)</f>
        <v>0</v>
      </c>
      <c r="Z60" s="80">
        <f ca="1">SUMIF(Planning!$AS$10:$AS$896,$AO60,Planning!AE$10:AE$896)</f>
        <v>0</v>
      </c>
      <c r="AA60" s="80">
        <f ca="1">SUMIF(Planning!$AS$10:$AS$896,$AO60,Planning!AF$10:AF$896)</f>
        <v>0</v>
      </c>
      <c r="AB60" s="80">
        <f ca="1">SUMIF(Planning!$AS$10:$AS$896,$AO60,Planning!AG$10:AG$896)</f>
        <v>0</v>
      </c>
      <c r="AC60" s="80">
        <f ca="1">SUMIF(Planning!$AS$10:$AS$896,$AO60,Planning!AH$10:AH$896)</f>
        <v>0</v>
      </c>
      <c r="AD60" s="452">
        <f ca="1">SUMIF(Planning!$AS$10:$AS$896,$AO60,Planning!AI$10:AI$896)</f>
        <v>0</v>
      </c>
      <c r="AE60" s="452">
        <f ca="1">SUMIF(Planning!$AS$10:$AS$896,$AO60,Planning!AJ$10:AJ$896)</f>
        <v>0</v>
      </c>
      <c r="AF60" s="452">
        <f ca="1">SUMIF(Planning!$AS$10:$AS$896,$AO60,Planning!AK$10:AK$896)</f>
        <v>0</v>
      </c>
      <c r="AG60" s="453">
        <f ca="1">SUMIF(Planning!$AS$10:$AS$896,$AO60,Planning!AL$10:AL$896)</f>
        <v>0</v>
      </c>
      <c r="AH60" s="454">
        <f ca="1">SUMIF(Planning!$AS$10:$AS$896,$AO60,Planning!AM$10:AM$896)</f>
        <v>0</v>
      </c>
      <c r="AI60" s="123">
        <f t="shared" ca="1" si="7"/>
        <v>0</v>
      </c>
      <c r="AJ60" s="75"/>
      <c r="AL60" s="92"/>
      <c r="AM60" s="92"/>
      <c r="AN60" s="92"/>
      <c r="AO60" s="124" t="str">
        <f>AL59&amp;"_"&amp;AM58&amp;"_"&amp;AN58</f>
        <v>溶接1_50100K88 B500XA_CBU</v>
      </c>
      <c r="AP60" s="247" t="str">
        <f ca="1">IF(AI60=0,"","表示")</f>
        <v/>
      </c>
    </row>
    <row r="61" spans="1:42" ht="21" hidden="1" customHeight="1" x14ac:dyDescent="0.35">
      <c r="A61" s="66"/>
      <c r="B61" s="95" t="str">
        <f>IF($AO63="","",_xlfn.XLOOKUP($AO63,Planning!$AS$10:$AS$896,Planning!AT$10:AT$896,"",,))</f>
        <v>50100</v>
      </c>
      <c r="C61" s="85"/>
      <c r="D61" s="86"/>
      <c r="E61" s="261" t="str">
        <f>_xlfn.XLOOKUP($AO61,Planning!$AS$10:$AS$896,Planning!$G$10:$G$896,"",,)</f>
        <v>COM</v>
      </c>
      <c r="F61" s="262">
        <f>SUMIF(Planning!$AS$10:$AS$896,$AO61,Planning!K$10:K$896)</f>
        <v>100</v>
      </c>
      <c r="G61" s="262">
        <f>SUMIF(Planning!$AS$10:$AS$896,$AO61,Planning!L$10:L$896)</f>
        <v>100</v>
      </c>
      <c r="H61" s="262">
        <f>SUMIF(Planning!$AS$10:$AS$896,$AO61,Planning!M$10:M$896)</f>
        <v>100</v>
      </c>
      <c r="I61" s="263">
        <f>SUMIF(Planning!$AS$10:$AS$896,$AO61,Planning!N$10:N$896)</f>
        <v>0</v>
      </c>
      <c r="J61" s="264">
        <f>SUMIF(Planning!$AS$10:$AS$896,$AO61,Planning!O$10:O$896)</f>
        <v>0</v>
      </c>
      <c r="K61" s="262">
        <f>SUMIF(Planning!$AS$10:$AS$896,$AO61,Planning!P$10:P$896)</f>
        <v>0</v>
      </c>
      <c r="L61" s="262">
        <f>SUMIF(Planning!$AS$10:$AS$896,$AO61,Planning!Q$10:Q$896)</f>
        <v>0</v>
      </c>
      <c r="M61" s="262">
        <f>SUMIF(Planning!$AS$10:$AS$896,$AO61,Planning!R$10:R$896)</f>
        <v>0</v>
      </c>
      <c r="N61" s="262">
        <f>SUMIF(Planning!$AS$10:$AS$896,$AO61,Planning!S$10:S$896)</f>
        <v>0</v>
      </c>
      <c r="O61" s="262">
        <f>SUMIF(Planning!$AS$10:$AS$896,$AO61,Planning!T$10:T$896)</f>
        <v>0</v>
      </c>
      <c r="P61" s="262">
        <f>SUMIF(Planning!$AS$10:$AS$896,$AO61,Planning!U$10:U$896)</f>
        <v>0</v>
      </c>
      <c r="Q61" s="262">
        <f>SUMIF(Planning!$AS$10:$AS$896,$AO61,Planning!V$10:V$896)</f>
        <v>0</v>
      </c>
      <c r="R61" s="262">
        <f>SUMIF(Planning!$AS$10:$AS$896,$AO61,Planning!W$10:W$896)</f>
        <v>0</v>
      </c>
      <c r="S61" s="262">
        <f>SUMIF(Planning!$AS$10:$AS$896,$AO61,Planning!X$10:X$896)</f>
        <v>0</v>
      </c>
      <c r="T61" s="262">
        <f>SUMIF(Planning!$AS$10:$AS$896,$AO61,Planning!Y$10:Y$896)</f>
        <v>0</v>
      </c>
      <c r="U61" s="262">
        <f>SUMIF(Planning!$AS$10:$AS$896,$AO61,Planning!Z$10:Z$896)</f>
        <v>0</v>
      </c>
      <c r="V61" s="262">
        <f>SUMIF(Planning!$AS$10:$AS$896,$AO61,Planning!AA$10:AA$896)</f>
        <v>0</v>
      </c>
      <c r="W61" s="262">
        <f>SUMIF(Planning!$AS$10:$AS$896,$AO61,Planning!AB$10:AB$896)</f>
        <v>0</v>
      </c>
      <c r="X61" s="262">
        <f>SUMIF(Planning!$AS$10:$AS$896,$AO61,Planning!AC$10:AC$896)</f>
        <v>0</v>
      </c>
      <c r="Y61" s="262">
        <f>SUMIF(Planning!$AS$10:$AS$896,$AO61,Planning!AD$10:AD$896)</f>
        <v>0</v>
      </c>
      <c r="Z61" s="262">
        <f>SUMIF(Planning!$AS$10:$AS$896,$AO61,Planning!AE$10:AE$896)</f>
        <v>0</v>
      </c>
      <c r="AA61" s="262">
        <f>SUMIF(Planning!$AS$10:$AS$896,$AO61,Planning!AF$10:AF$896)</f>
        <v>0</v>
      </c>
      <c r="AB61" s="262">
        <f>SUMIF(Planning!$AS$10:$AS$896,$AO61,Planning!AG$10:AG$896)</f>
        <v>0</v>
      </c>
      <c r="AC61" s="262">
        <f>SUMIF(Planning!$AS$10:$AS$896,$AO61,Planning!AH$10:AH$896)</f>
        <v>200</v>
      </c>
      <c r="AD61" s="450">
        <f>SUMIF(Planning!$AS$10:$AS$896,$AO61,Planning!AI$10:AI$896)</f>
        <v>0</v>
      </c>
      <c r="AE61" s="450">
        <f>SUMIF(Planning!$AS$10:$AS$896,$AO61,Planning!AJ$10:AJ$896)</f>
        <v>0</v>
      </c>
      <c r="AF61" s="450">
        <f>SUMIF(Planning!$AS$10:$AS$896,$AO61,Planning!AK$10:AK$896)</f>
        <v>0</v>
      </c>
      <c r="AG61" s="450">
        <f>SUMIF(Planning!$AS$10:$AS$896,$AO61,Planning!AL$10:AL$896)</f>
        <v>0</v>
      </c>
      <c r="AH61" s="450">
        <f>SUMIF(Planning!$AS$10:$AS$896,$AO61,Planning!AM$10:AM$896)</f>
        <v>0</v>
      </c>
      <c r="AI61" s="265">
        <f t="shared" si="7"/>
        <v>500</v>
      </c>
      <c r="AJ61" s="75"/>
      <c r="AL61" s="125" t="str">
        <f>IF(AN61="CBU","AF",IF(AN61="CKD","KD",""))</f>
        <v>AF</v>
      </c>
      <c r="AM61" s="93" t="s">
        <v>1575</v>
      </c>
      <c r="AN61" s="93" t="s">
        <v>2081</v>
      </c>
      <c r="AO61" s="100" t="str">
        <f>AM61&amp;"_"&amp;AN61</f>
        <v>50100K88 J400XA_CBU</v>
      </c>
      <c r="AP61" s="248" t="str">
        <f ca="1">IF(AI63=0,"","表示")</f>
        <v/>
      </c>
    </row>
    <row r="62" spans="1:42" ht="21" hidden="1" customHeight="1" x14ac:dyDescent="0.35">
      <c r="A62" s="66"/>
      <c r="B62" s="94" t="str">
        <f>IF($AO63="","",_xlfn.XLOOKUP($AO63,Planning!$AS$10:$AS$896,Planning!AU$10:AU$896,"",,))</f>
        <v>K88-J400</v>
      </c>
      <c r="C62" s="127" t="str">
        <f>AL61</f>
        <v>AF</v>
      </c>
      <c r="D62" s="86">
        <f>SUMIF(Planning!$AS$10:$AS$896,$AO63,Planning!$G$10:$G$896)</f>
        <v>133</v>
      </c>
      <c r="E62" s="266" t="str">
        <f>IF($AN61="CBU","SP","")</f>
        <v>SP</v>
      </c>
      <c r="F62" s="267"/>
      <c r="G62" s="267"/>
      <c r="H62" s="267"/>
      <c r="I62" s="268"/>
      <c r="J62" s="269">
        <f>SUMIF(Planning!$AS$10:$AS$896,$AO62,Planning!O$10:O$896)</f>
        <v>0</v>
      </c>
      <c r="K62" s="267">
        <f>SUMIF(Planning!$AS$10:$AS$896,$AO62,Planning!P$10:P$896)</f>
        <v>0</v>
      </c>
      <c r="L62" s="267">
        <f>SUMIF(Planning!$AS$10:$AS$896,$AO62,Planning!Q$10:Q$896)</f>
        <v>0</v>
      </c>
      <c r="M62" s="267">
        <f>SUMIF(Planning!$AS$10:$AS$896,$AO62,Planning!R$10:R$896)</f>
        <v>0</v>
      </c>
      <c r="N62" s="267">
        <f>SUMIF(Planning!$AS$10:$AS$896,$AO62,Planning!S$10:S$896)</f>
        <v>0</v>
      </c>
      <c r="O62" s="267">
        <f>SUMIF(Planning!$AS$10:$AS$896,$AO62,Planning!T$10:T$896)</f>
        <v>0</v>
      </c>
      <c r="P62" s="267">
        <f>SUMIF(Planning!$AS$10:$AS$896,$AO62,Planning!U$10:U$896)</f>
        <v>0</v>
      </c>
      <c r="Q62" s="267">
        <f>SUMIF(Planning!$AS$10:$AS$896,$AO62,Planning!V$10:V$896)</f>
        <v>0</v>
      </c>
      <c r="R62" s="267">
        <f>SUMIF(Planning!$AS$10:$AS$896,$AO62,Planning!W$10:W$896)</f>
        <v>0</v>
      </c>
      <c r="S62" s="267">
        <f>SUMIF(Planning!$AS$10:$AS$896,$AO62,Planning!X$10:X$896)</f>
        <v>0</v>
      </c>
      <c r="T62" s="267">
        <f>SUMIF(Planning!$AS$10:$AS$896,$AO62,Planning!Y$10:Y$896)</f>
        <v>0</v>
      </c>
      <c r="U62" s="267">
        <f>SUMIF(Planning!$AS$10:$AS$896,$AO62,Planning!Z$10:Z$896)</f>
        <v>0</v>
      </c>
      <c r="V62" s="267">
        <f>SUMIF(Planning!$AS$10:$AS$896,$AO62,Planning!AA$10:AA$896)</f>
        <v>0</v>
      </c>
      <c r="W62" s="267">
        <f>SUMIF(Planning!$AS$10:$AS$896,$AO62,Planning!AB$10:AB$896)</f>
        <v>0</v>
      </c>
      <c r="X62" s="267">
        <f>SUMIF(Planning!$AS$10:$AS$896,$AO62,Planning!AC$10:AC$896)</f>
        <v>0</v>
      </c>
      <c r="Y62" s="267">
        <f>SUMIF(Planning!$AS$10:$AS$896,$AO62,Planning!AD$10:AD$896)</f>
        <v>0</v>
      </c>
      <c r="Z62" s="267">
        <f>SUMIF(Planning!$AS$10:$AS$896,$AO62,Planning!AE$10:AE$896)</f>
        <v>0</v>
      </c>
      <c r="AA62" s="267">
        <f>SUMIF(Planning!$AS$10:$AS$896,$AO62,Planning!AF$10:AF$896)</f>
        <v>0</v>
      </c>
      <c r="AB62" s="267">
        <f>SUMIF(Planning!$AS$10:$AS$896,$AO62,Planning!AG$10:AG$896)</f>
        <v>0</v>
      </c>
      <c r="AC62" s="267">
        <f>SUMIF(Planning!$AS$10:$AS$896,$AO62,Planning!AH$10:AH$896)</f>
        <v>0</v>
      </c>
      <c r="AD62" s="451">
        <f>SUMIF(Planning!$AS$10:$AS$896,$AO62,Planning!AI$10:AI$896)</f>
        <v>0</v>
      </c>
      <c r="AE62" s="451">
        <f>SUMIF(Planning!$AS$10:$AS$896,$AO62,Planning!AJ$10:AJ$896)</f>
        <v>0</v>
      </c>
      <c r="AF62" s="451">
        <f>SUMIF(Planning!$AS$10:$AS$896,$AO62,Planning!AK$10:AK$896)</f>
        <v>0</v>
      </c>
      <c r="AG62" s="451">
        <f>SUMIF(Planning!$AS$10:$AS$896,$AO62,Planning!AL$10:AL$896)</f>
        <v>0</v>
      </c>
      <c r="AH62" s="451">
        <f>SUMIF(Planning!$AS$10:$AS$896,$AO62,Planning!AM$10:AM$896)</f>
        <v>0</v>
      </c>
      <c r="AI62" s="270">
        <f t="shared" si="7"/>
        <v>0</v>
      </c>
      <c r="AJ62" s="75"/>
      <c r="AL62" s="102" t="str">
        <f>IF($B$3="","",_xlfn.XLOOKUP($B$3,設定!$F$3:$F$10,設定!$G$3:$G$10,""))</f>
        <v>溶接1</v>
      </c>
      <c r="AM62" s="91"/>
      <c r="AN62" s="91" t="str">
        <f>E62</f>
        <v>SP</v>
      </c>
      <c r="AO62" s="91" t="str">
        <f>AM61&amp;"_"&amp;AN62</f>
        <v>50100K88 J400XA_SP</v>
      </c>
      <c r="AP62" s="249" t="str">
        <f ca="1">IF(AI63=0,"","表示")</f>
        <v/>
      </c>
    </row>
    <row r="63" spans="1:42" ht="21" hidden="1" customHeight="1" thickBot="1" x14ac:dyDescent="0.4">
      <c r="A63" s="69"/>
      <c r="B63" s="90"/>
      <c r="C63" s="87"/>
      <c r="D63" s="88"/>
      <c r="E63" s="259" t="s">
        <v>2134</v>
      </c>
      <c r="F63" s="80">
        <f ca="1">SUMIF(Planning!$AS$10:$AS$896,$AO63,Planning!K$10:K$896)</f>
        <v>0</v>
      </c>
      <c r="G63" s="80">
        <f ca="1">SUMIF(Planning!$AS$10:$AS$896,$AO63,Planning!L$10:L$896)</f>
        <v>0</v>
      </c>
      <c r="H63" s="81">
        <f ca="1">SUMIF(Planning!$AS$10:$AS$896,$AO63,Planning!M$10:M$896)</f>
        <v>0</v>
      </c>
      <c r="I63" s="82">
        <f ca="1">SUMIF(Planning!$AS$10:$AS$896,$AO63,Planning!N$10:N$896)</f>
        <v>0</v>
      </c>
      <c r="J63" s="83">
        <f ca="1">SUMIF(Planning!$AS$10:$AS$896,$AO63,Planning!O$10:O$896)</f>
        <v>0</v>
      </c>
      <c r="K63" s="81">
        <f ca="1">SUMIF(Planning!$AS$10:$AS$896,$AO63,Planning!P$10:P$896)</f>
        <v>0</v>
      </c>
      <c r="L63" s="81">
        <f ca="1">SUMIF(Planning!$AS$10:$AS$896,$AO63,Planning!Q$10:Q$896)</f>
        <v>0</v>
      </c>
      <c r="M63" s="80">
        <f ca="1">SUMIF(Planning!$AS$10:$AS$896,$AO63,Planning!R$10:R$896)</f>
        <v>0</v>
      </c>
      <c r="N63" s="81">
        <f ca="1">SUMIF(Planning!$AS$10:$AS$896,$AO63,Planning!S$10:S$896)</f>
        <v>0</v>
      </c>
      <c r="O63" s="80">
        <f ca="1">SUMIF(Planning!$AS$10:$AS$896,$AO63,Planning!T$10:T$896)</f>
        <v>0</v>
      </c>
      <c r="P63" s="80">
        <f ca="1">SUMIF(Planning!$AS$10:$AS$896,$AO63,Planning!U$10:U$896)</f>
        <v>0</v>
      </c>
      <c r="Q63" s="80">
        <f ca="1">SUMIF(Planning!$AS$10:$AS$896,$AO63,Planning!V$10:V$896)</f>
        <v>0</v>
      </c>
      <c r="R63" s="80">
        <f ca="1">SUMIF(Planning!$AS$10:$AS$896,$AO63,Planning!W$10:W$896)</f>
        <v>0</v>
      </c>
      <c r="S63" s="80">
        <f ca="1">SUMIF(Planning!$AS$10:$AS$896,$AO63,Planning!X$10:X$896)</f>
        <v>0</v>
      </c>
      <c r="T63" s="80">
        <f ca="1">SUMIF(Planning!$AS$10:$AS$896,$AO63,Planning!Y$10:Y$896)</f>
        <v>0</v>
      </c>
      <c r="U63" s="80">
        <f ca="1">SUMIF(Planning!$AS$10:$AS$896,$AO63,Planning!Z$10:Z$896)</f>
        <v>0</v>
      </c>
      <c r="V63" s="80">
        <f ca="1">SUMIF(Planning!$AS$10:$AS$896,$AO63,Planning!AA$10:AA$896)</f>
        <v>0</v>
      </c>
      <c r="W63" s="80">
        <f ca="1">SUMIF(Planning!$AS$10:$AS$896,$AO63,Planning!AB$10:AB$896)</f>
        <v>0</v>
      </c>
      <c r="X63" s="80">
        <f ca="1">SUMIF(Planning!$AS$10:$AS$896,$AO63,Planning!AC$10:AC$896)</f>
        <v>0</v>
      </c>
      <c r="Y63" s="80">
        <f ca="1">SUMIF(Planning!$AS$10:$AS$896,$AO63,Planning!AD$10:AD$896)</f>
        <v>0</v>
      </c>
      <c r="Z63" s="80">
        <f ca="1">SUMIF(Planning!$AS$10:$AS$896,$AO63,Planning!AE$10:AE$896)</f>
        <v>0</v>
      </c>
      <c r="AA63" s="80">
        <f ca="1">SUMIF(Planning!$AS$10:$AS$896,$AO63,Planning!AF$10:AF$896)</f>
        <v>0</v>
      </c>
      <c r="AB63" s="80">
        <f ca="1">SUMIF(Planning!$AS$10:$AS$896,$AO63,Planning!AG$10:AG$896)</f>
        <v>0</v>
      </c>
      <c r="AC63" s="80">
        <f ca="1">SUMIF(Planning!$AS$10:$AS$896,$AO63,Planning!AH$10:AH$896)</f>
        <v>0</v>
      </c>
      <c r="AD63" s="452">
        <f ca="1">SUMIF(Planning!$AS$10:$AS$896,$AO63,Planning!AI$10:AI$896)</f>
        <v>0</v>
      </c>
      <c r="AE63" s="452">
        <f ca="1">SUMIF(Planning!$AS$10:$AS$896,$AO63,Planning!AJ$10:AJ$896)</f>
        <v>0</v>
      </c>
      <c r="AF63" s="452">
        <f ca="1">SUMIF(Planning!$AS$10:$AS$896,$AO63,Planning!AK$10:AK$896)</f>
        <v>0</v>
      </c>
      <c r="AG63" s="453">
        <f ca="1">SUMIF(Planning!$AS$10:$AS$896,$AO63,Planning!AL$10:AL$896)</f>
        <v>0</v>
      </c>
      <c r="AH63" s="454">
        <f ca="1">SUMIF(Planning!$AS$10:$AS$896,$AO63,Planning!AM$10:AM$896)</f>
        <v>0</v>
      </c>
      <c r="AI63" s="123">
        <f t="shared" ca="1" si="7"/>
        <v>0</v>
      </c>
      <c r="AJ63" s="75"/>
      <c r="AL63" s="92"/>
      <c r="AM63" s="92"/>
      <c r="AN63" s="92"/>
      <c r="AO63" s="124" t="str">
        <f>AL62&amp;"_"&amp;AM61&amp;"_"&amp;AN61</f>
        <v>溶接1_50100K88 J400XA_CBU</v>
      </c>
      <c r="AP63" s="247" t="str">
        <f ca="1">IF(AI63=0,"","表示")</f>
        <v/>
      </c>
    </row>
    <row r="64" spans="1:42" ht="21" hidden="1" customHeight="1" x14ac:dyDescent="0.35">
      <c r="A64" s="66"/>
      <c r="B64" s="94" t="str">
        <f>IF($AO66="","",_xlfn.XLOOKUP($AO66,Planning!$AS$10:$AS$896,Planning!AT$10:AT$896,"",,))</f>
        <v>50100</v>
      </c>
      <c r="C64" s="85"/>
      <c r="D64" s="86"/>
      <c r="E64" s="277" t="str">
        <f>_xlfn.XLOOKUP($AO64,Planning!$AS$10:$AS$896,Planning!$G$10:$G$896,"",,)</f>
        <v>COM</v>
      </c>
      <c r="F64" s="278">
        <f>SUMIF(Planning!$AS$10:$AS$896,$AO64,Planning!K$10:K$896)</f>
        <v>100</v>
      </c>
      <c r="G64" s="278">
        <f>SUMIF(Planning!$AS$10:$AS$896,$AO64,Planning!L$10:L$896)</f>
        <v>0</v>
      </c>
      <c r="H64" s="278">
        <f>SUMIF(Planning!$AS$10:$AS$896,$AO64,Planning!M$10:M$896)</f>
        <v>0</v>
      </c>
      <c r="I64" s="279">
        <f>SUMIF(Planning!$AS$10:$AS$896,$AO64,Planning!N$10:N$896)</f>
        <v>0</v>
      </c>
      <c r="J64" s="280">
        <f>SUMIF(Planning!$AS$10:$AS$896,$AO64,Planning!O$10:O$896)</f>
        <v>0</v>
      </c>
      <c r="K64" s="278">
        <f>SUMIF(Planning!$AS$10:$AS$896,$AO64,Planning!P$10:P$896)</f>
        <v>0</v>
      </c>
      <c r="L64" s="278">
        <f>SUMIF(Planning!$AS$10:$AS$896,$AO64,Planning!Q$10:Q$896)</f>
        <v>0</v>
      </c>
      <c r="M64" s="278">
        <f>SUMIF(Planning!$AS$10:$AS$896,$AO64,Planning!R$10:R$896)</f>
        <v>0</v>
      </c>
      <c r="N64" s="278">
        <f>SUMIF(Planning!$AS$10:$AS$896,$AO64,Planning!S$10:S$896)</f>
        <v>0</v>
      </c>
      <c r="O64" s="278">
        <f>SUMIF(Planning!$AS$10:$AS$896,$AO64,Planning!T$10:T$896)</f>
        <v>0</v>
      </c>
      <c r="P64" s="278">
        <f>SUMIF(Planning!$AS$10:$AS$896,$AO64,Planning!U$10:U$896)</f>
        <v>0</v>
      </c>
      <c r="Q64" s="278">
        <f>SUMIF(Planning!$AS$10:$AS$896,$AO64,Planning!V$10:V$896)</f>
        <v>0</v>
      </c>
      <c r="R64" s="278">
        <f>SUMIF(Planning!$AS$10:$AS$896,$AO64,Planning!W$10:W$896)</f>
        <v>0</v>
      </c>
      <c r="S64" s="278">
        <f>SUMIF(Planning!$AS$10:$AS$896,$AO64,Planning!X$10:X$896)</f>
        <v>0</v>
      </c>
      <c r="T64" s="278">
        <f>SUMIF(Planning!$AS$10:$AS$896,$AO64,Planning!Y$10:Y$896)</f>
        <v>0</v>
      </c>
      <c r="U64" s="278">
        <f>SUMIF(Planning!$AS$10:$AS$896,$AO64,Planning!Z$10:Z$896)</f>
        <v>0</v>
      </c>
      <c r="V64" s="278">
        <f>SUMIF(Planning!$AS$10:$AS$896,$AO64,Planning!AA$10:AA$896)</f>
        <v>100</v>
      </c>
      <c r="W64" s="278">
        <f>SUMIF(Planning!$AS$10:$AS$896,$AO64,Planning!AB$10:AB$896)</f>
        <v>0</v>
      </c>
      <c r="X64" s="278">
        <f>SUMIF(Planning!$AS$10:$AS$896,$AO64,Planning!AC$10:AC$896)</f>
        <v>100</v>
      </c>
      <c r="Y64" s="278">
        <f>SUMIF(Planning!$AS$10:$AS$896,$AO64,Planning!AD$10:AD$896)</f>
        <v>0</v>
      </c>
      <c r="Z64" s="278">
        <f>SUMIF(Planning!$AS$10:$AS$896,$AO64,Planning!AE$10:AE$896)</f>
        <v>0</v>
      </c>
      <c r="AA64" s="278">
        <f>SUMIF(Planning!$AS$10:$AS$896,$AO64,Planning!AF$10:AF$896)</f>
        <v>0</v>
      </c>
      <c r="AB64" s="278">
        <f>SUMIF(Planning!$AS$10:$AS$896,$AO64,Planning!AG$10:AG$896)</f>
        <v>0</v>
      </c>
      <c r="AC64" s="278">
        <f>SUMIF(Planning!$AS$10:$AS$896,$AO64,Planning!AH$10:AH$896)</f>
        <v>0</v>
      </c>
      <c r="AD64" s="405">
        <f>SUMIF(Planning!$AS$10:$AS$896,$AO64,Planning!AI$10:AI$896)</f>
        <v>0</v>
      </c>
      <c r="AE64" s="405">
        <f>SUMIF(Planning!$AS$10:$AS$896,$AO64,Planning!AJ$10:AJ$896)</f>
        <v>0</v>
      </c>
      <c r="AF64" s="405">
        <f>SUMIF(Planning!$AS$10:$AS$896,$AO64,Planning!AK$10:AK$896)</f>
        <v>0</v>
      </c>
      <c r="AG64" s="405">
        <f>SUMIF(Planning!$AS$10:$AS$896,$AO64,Planning!AL$10:AL$896)</f>
        <v>0</v>
      </c>
      <c r="AH64" s="405">
        <f>SUMIF(Planning!$AS$10:$AS$896,$AO64,Planning!AM$10:AM$896)</f>
        <v>0</v>
      </c>
      <c r="AI64" s="281">
        <f t="shared" si="3"/>
        <v>300</v>
      </c>
      <c r="AJ64" s="75"/>
      <c r="AL64" s="125" t="str">
        <f>IF(AN64="CBU","AF",IF(AN64="CKD","KD",""))</f>
        <v>AF</v>
      </c>
      <c r="AM64" s="93" t="s">
        <v>1580</v>
      </c>
      <c r="AN64" s="93" t="s">
        <v>2081</v>
      </c>
      <c r="AO64" s="100" t="str">
        <f>AM64&amp;"_"&amp;AN64</f>
        <v>50100K88 LC00XA_CBU</v>
      </c>
      <c r="AP64" s="248" t="str">
        <f ca="1">IF(AI66=0,"","表示")</f>
        <v/>
      </c>
    </row>
    <row r="65" spans="1:42" ht="21" hidden="1" customHeight="1" x14ac:dyDescent="0.35">
      <c r="A65" s="66"/>
      <c r="B65" s="94" t="str">
        <f>IF($AO66="","",_xlfn.XLOOKUP($AO66,Planning!$AS$10:$AS$896,Planning!AU$10:AU$896,"",,))</f>
        <v>K88-LC00</v>
      </c>
      <c r="C65" s="127" t="str">
        <f>AL64</f>
        <v>AF</v>
      </c>
      <c r="D65" s="86">
        <f>SUMIF(Planning!$AS$10:$AS$896,$AO66,Planning!$G$10:$G$896)</f>
        <v>133</v>
      </c>
      <c r="E65" s="266" t="str">
        <f>IF($AN64="CBU","SP","")</f>
        <v>SP</v>
      </c>
      <c r="F65" s="267"/>
      <c r="G65" s="267"/>
      <c r="H65" s="267"/>
      <c r="I65" s="268"/>
      <c r="J65" s="269">
        <f>SUMIF(Planning!$AS$10:$AS$896,$AO65,Planning!O$10:O$896)</f>
        <v>0</v>
      </c>
      <c r="K65" s="267">
        <f>SUMIF(Planning!$AS$10:$AS$896,$AO65,Planning!P$10:P$896)</f>
        <v>0</v>
      </c>
      <c r="L65" s="267">
        <f>SUMIF(Planning!$AS$10:$AS$896,$AO65,Planning!Q$10:Q$896)</f>
        <v>0</v>
      </c>
      <c r="M65" s="267">
        <f>SUMIF(Planning!$AS$10:$AS$896,$AO65,Planning!R$10:R$896)</f>
        <v>0</v>
      </c>
      <c r="N65" s="267">
        <f>SUMIF(Planning!$AS$10:$AS$896,$AO65,Planning!S$10:S$896)</f>
        <v>0</v>
      </c>
      <c r="O65" s="267">
        <f>SUMIF(Planning!$AS$10:$AS$896,$AO65,Planning!T$10:T$896)</f>
        <v>0</v>
      </c>
      <c r="P65" s="267">
        <f>SUMIF(Planning!$AS$10:$AS$896,$AO65,Planning!U$10:U$896)</f>
        <v>0</v>
      </c>
      <c r="Q65" s="267">
        <f>SUMIF(Planning!$AS$10:$AS$896,$AO65,Planning!V$10:V$896)</f>
        <v>0</v>
      </c>
      <c r="R65" s="267">
        <f>SUMIF(Planning!$AS$10:$AS$896,$AO65,Planning!W$10:W$896)</f>
        <v>0</v>
      </c>
      <c r="S65" s="267">
        <f>SUMIF(Planning!$AS$10:$AS$896,$AO65,Planning!X$10:X$896)</f>
        <v>0</v>
      </c>
      <c r="T65" s="267">
        <f>SUMIF(Planning!$AS$10:$AS$896,$AO65,Planning!Y$10:Y$896)</f>
        <v>0</v>
      </c>
      <c r="U65" s="267">
        <f>SUMIF(Planning!$AS$10:$AS$896,$AO65,Planning!Z$10:Z$896)</f>
        <v>0</v>
      </c>
      <c r="V65" s="267">
        <f>SUMIF(Planning!$AS$10:$AS$896,$AO65,Planning!AA$10:AA$896)</f>
        <v>0</v>
      </c>
      <c r="W65" s="267">
        <f>SUMIF(Planning!$AS$10:$AS$896,$AO65,Planning!AB$10:AB$896)</f>
        <v>0</v>
      </c>
      <c r="X65" s="267">
        <f>SUMIF(Planning!$AS$10:$AS$896,$AO65,Planning!AC$10:AC$896)</f>
        <v>0</v>
      </c>
      <c r="Y65" s="267">
        <f>SUMIF(Planning!$AS$10:$AS$896,$AO65,Planning!AD$10:AD$896)</f>
        <v>0</v>
      </c>
      <c r="Z65" s="267">
        <f>SUMIF(Planning!$AS$10:$AS$896,$AO65,Planning!AE$10:AE$896)</f>
        <v>0</v>
      </c>
      <c r="AA65" s="267">
        <f>SUMIF(Planning!$AS$10:$AS$896,$AO65,Planning!AF$10:AF$896)</f>
        <v>0</v>
      </c>
      <c r="AB65" s="267">
        <f>SUMIF(Planning!$AS$10:$AS$896,$AO65,Planning!AG$10:AG$896)</f>
        <v>0</v>
      </c>
      <c r="AC65" s="267">
        <f>SUMIF(Planning!$AS$10:$AS$896,$AO65,Planning!AH$10:AH$896)</f>
        <v>0</v>
      </c>
      <c r="AD65" s="406">
        <f>SUMIF(Planning!$AS$10:$AS$896,$AO65,Planning!AI$10:AI$896)</f>
        <v>0</v>
      </c>
      <c r="AE65" s="406">
        <f>SUMIF(Planning!$AS$10:$AS$896,$AO65,Planning!AJ$10:AJ$896)</f>
        <v>0</v>
      </c>
      <c r="AF65" s="406">
        <f>SUMIF(Planning!$AS$10:$AS$896,$AO65,Planning!AK$10:AK$896)</f>
        <v>0</v>
      </c>
      <c r="AG65" s="406">
        <f>SUMIF(Planning!$AS$10:$AS$896,$AO65,Planning!AL$10:AL$896)</f>
        <v>0</v>
      </c>
      <c r="AH65" s="406">
        <f>SUMIF(Planning!$AS$10:$AS$896,$AO65,Planning!AM$10:AM$896)</f>
        <v>0</v>
      </c>
      <c r="AI65" s="270">
        <f t="shared" si="3"/>
        <v>0</v>
      </c>
      <c r="AJ65" s="75"/>
      <c r="AL65" s="102" t="str">
        <f>IF($B$3="","",_xlfn.XLOOKUP($B$3,設定!$F$3:$F$10,設定!$G$3:$G$10,""))</f>
        <v>溶接1</v>
      </c>
      <c r="AM65" s="91"/>
      <c r="AN65" s="91" t="str">
        <f>E65</f>
        <v>SP</v>
      </c>
      <c r="AO65" s="91" t="str">
        <f>AM64&amp;"_"&amp;AN65</f>
        <v>50100K88 LC00XA_SP</v>
      </c>
      <c r="AP65" s="249" t="str">
        <f ca="1">IF(AI66=0,"","表示")</f>
        <v/>
      </c>
    </row>
    <row r="66" spans="1:42" ht="21" hidden="1" customHeight="1" thickBot="1" x14ac:dyDescent="0.4">
      <c r="A66" s="69"/>
      <c r="B66" s="90"/>
      <c r="C66" s="87"/>
      <c r="D66" s="88"/>
      <c r="E66" s="259" t="s">
        <v>2134</v>
      </c>
      <c r="F66" s="80">
        <f ca="1">SUMIF(Planning!$AS$10:$AS$896,$AO66,Planning!K$10:K$896)</f>
        <v>0</v>
      </c>
      <c r="G66" s="80">
        <f ca="1">SUMIF(Planning!$AS$10:$AS$896,$AO66,Planning!L$10:L$896)</f>
        <v>0</v>
      </c>
      <c r="H66" s="81">
        <f ca="1">SUMIF(Planning!$AS$10:$AS$896,$AO66,Planning!M$10:M$896)</f>
        <v>0</v>
      </c>
      <c r="I66" s="82">
        <f ca="1">SUMIF(Planning!$AS$10:$AS$896,$AO66,Planning!N$10:N$896)</f>
        <v>0</v>
      </c>
      <c r="J66" s="83">
        <f ca="1">SUMIF(Planning!$AS$10:$AS$896,$AO66,Planning!O$10:O$896)</f>
        <v>0</v>
      </c>
      <c r="K66" s="81">
        <f ca="1">SUMIF(Planning!$AS$10:$AS$896,$AO66,Planning!P$10:P$896)</f>
        <v>0</v>
      </c>
      <c r="L66" s="81">
        <f ca="1">SUMIF(Planning!$AS$10:$AS$896,$AO66,Planning!Q$10:Q$896)</f>
        <v>0</v>
      </c>
      <c r="M66" s="80">
        <f ca="1">SUMIF(Planning!$AS$10:$AS$896,$AO66,Planning!R$10:R$896)</f>
        <v>0</v>
      </c>
      <c r="N66" s="81">
        <f ca="1">SUMIF(Planning!$AS$10:$AS$896,$AO66,Planning!S$10:S$896)</f>
        <v>0</v>
      </c>
      <c r="O66" s="80">
        <f ca="1">SUMIF(Planning!$AS$10:$AS$896,$AO66,Planning!T$10:T$896)</f>
        <v>0</v>
      </c>
      <c r="P66" s="80">
        <f ca="1">SUMIF(Planning!$AS$10:$AS$896,$AO66,Planning!U$10:U$896)</f>
        <v>0</v>
      </c>
      <c r="Q66" s="489">
        <f ca="1">SUMIF(Planning!$AS$10:$AS$896,$AO66,Planning!V$10:V$896)</f>
        <v>0</v>
      </c>
      <c r="R66" s="80">
        <f ca="1">SUMIF(Planning!$AS$10:$AS$896,$AO66,Planning!W$10:W$896)</f>
        <v>0</v>
      </c>
      <c r="S66" s="80">
        <f ca="1">SUMIF(Planning!$AS$10:$AS$896,$AO66,Planning!X$10:X$896)</f>
        <v>0</v>
      </c>
      <c r="T66" s="80">
        <f ca="1">SUMIF(Planning!$AS$10:$AS$896,$AO66,Planning!Y$10:Y$896)</f>
        <v>0</v>
      </c>
      <c r="U66" s="80">
        <f ca="1">SUMIF(Planning!$AS$10:$AS$896,$AO66,Planning!Z$10:Z$896)</f>
        <v>0</v>
      </c>
      <c r="V66" s="80">
        <f ca="1">SUMIF(Planning!$AS$10:$AS$896,$AO66,Planning!AA$10:AA$896)</f>
        <v>0</v>
      </c>
      <c r="W66" s="80">
        <f ca="1">SUMIF(Planning!$AS$10:$AS$896,$AO66,Planning!AB$10:AB$896)</f>
        <v>0</v>
      </c>
      <c r="X66" s="80">
        <f ca="1">SUMIF(Planning!$AS$10:$AS$896,$AO66,Planning!AC$10:AC$896)</f>
        <v>0</v>
      </c>
      <c r="Y66" s="80">
        <f ca="1">SUMIF(Planning!$AS$10:$AS$896,$AO66,Planning!AD$10:AD$896)</f>
        <v>0</v>
      </c>
      <c r="Z66" s="80">
        <f ca="1">SUMIF(Planning!$AS$10:$AS$896,$AO66,Planning!AE$10:AE$896)</f>
        <v>0</v>
      </c>
      <c r="AA66" s="80">
        <f ca="1">SUMIF(Planning!$AS$10:$AS$896,$AO66,Planning!AF$10:AF$896)</f>
        <v>0</v>
      </c>
      <c r="AB66" s="80">
        <f ca="1">SUMIF(Planning!$AS$10:$AS$896,$AO66,Planning!AG$10:AG$896)</f>
        <v>0</v>
      </c>
      <c r="AC66" s="80">
        <f ca="1">SUMIF(Planning!$AS$10:$AS$896,$AO66,Planning!AH$10:AH$896)</f>
        <v>0</v>
      </c>
      <c r="AD66" s="407">
        <f ca="1">SUMIF(Planning!$AS$10:$AS$896,$AO66,Planning!AI$10:AI$896)</f>
        <v>0</v>
      </c>
      <c r="AE66" s="407">
        <f ca="1">SUMIF(Planning!$AS$10:$AS$896,$AO66,Planning!AJ$10:AJ$896)</f>
        <v>0</v>
      </c>
      <c r="AF66" s="407">
        <f ca="1">SUMIF(Planning!$AS$10:$AS$896,$AO66,Planning!AK$10:AK$896)</f>
        <v>0</v>
      </c>
      <c r="AG66" s="408">
        <f ca="1">SUMIF(Planning!$AS$10:$AS$896,$AO66,Planning!AL$10:AL$896)</f>
        <v>0</v>
      </c>
      <c r="AH66" s="409">
        <f ca="1">SUMIF(Planning!$AS$10:$AS$896,$AO66,Planning!AM$10:AM$896)</f>
        <v>0</v>
      </c>
      <c r="AI66" s="123">
        <f t="shared" ca="1" si="3"/>
        <v>0</v>
      </c>
      <c r="AJ66" s="75"/>
      <c r="AL66" s="92"/>
      <c r="AM66" s="92"/>
      <c r="AN66" s="92"/>
      <c r="AO66" s="124" t="str">
        <f>AL65&amp;"_"&amp;AM64&amp;"_"&amp;AN64</f>
        <v>溶接1_50100K88 LC00XA_CBU</v>
      </c>
      <c r="AP66" s="247" t="str">
        <f ca="1">IF(AI66=0,"","表示")</f>
        <v/>
      </c>
    </row>
    <row r="67" spans="1:42" ht="21" hidden="1" customHeight="1" x14ac:dyDescent="0.35">
      <c r="A67" s="66"/>
      <c r="B67" s="94" t="str">
        <f>IF($AO69="","",_xlfn.XLOOKUP($AO69,Planning!$AS$10:$AS$896,Planning!AT$10:AT$896,"",,))</f>
        <v>50100</v>
      </c>
      <c r="C67" s="85"/>
      <c r="D67" s="86"/>
      <c r="E67" s="277" t="str">
        <f>_xlfn.XLOOKUP($AO67,Planning!$AS$10:$AS$896,Planning!$G$10:$G$896,"",,)</f>
        <v>COM</v>
      </c>
      <c r="F67" s="278">
        <f>SUMIF(Planning!$AS$10:$AS$896,$AO67,Planning!K$10:K$896)</f>
        <v>0</v>
      </c>
      <c r="G67" s="278">
        <f>SUMIF(Planning!$AS$10:$AS$896,$AO67,Planning!L$10:L$896)</f>
        <v>0</v>
      </c>
      <c r="H67" s="278">
        <f>SUMIF(Planning!$AS$10:$AS$896,$AO67,Planning!M$10:M$896)</f>
        <v>0</v>
      </c>
      <c r="I67" s="279">
        <f>SUMIF(Planning!$AS$10:$AS$896,$AO67,Planning!N$10:N$896)</f>
        <v>0</v>
      </c>
      <c r="J67" s="280">
        <f>SUMIF(Planning!$AS$10:$AS$896,$AO67,Planning!O$10:O$896)</f>
        <v>0</v>
      </c>
      <c r="K67" s="278">
        <f>SUMIF(Planning!$AS$10:$AS$896,$AO67,Planning!P$10:P$896)</f>
        <v>43</v>
      </c>
      <c r="L67" s="278">
        <f>SUMIF(Planning!$AS$10:$AS$896,$AO67,Planning!Q$10:Q$896)</f>
        <v>6</v>
      </c>
      <c r="M67" s="278">
        <f>SUMIF(Planning!$AS$10:$AS$896,$AO67,Planning!R$10:R$896)</f>
        <v>50</v>
      </c>
      <c r="N67" s="278">
        <f>SUMIF(Planning!$AS$10:$AS$896,$AO67,Planning!S$10:S$896)</f>
        <v>50</v>
      </c>
      <c r="O67" s="278">
        <f>SUMIF(Planning!$AS$10:$AS$896,$AO67,Planning!T$10:T$896)</f>
        <v>50</v>
      </c>
      <c r="P67" s="278">
        <f>SUMIF(Planning!$AS$10:$AS$896,$AO67,Planning!U$10:U$896)</f>
        <v>50</v>
      </c>
      <c r="Q67" s="278">
        <f>SUMIF(Planning!$AS$10:$AS$896,$AO67,Planning!V$10:V$896)</f>
        <v>50</v>
      </c>
      <c r="R67" s="278">
        <f>SUMIF(Planning!$AS$10:$AS$896,$AO67,Planning!W$10:W$896)</f>
        <v>50</v>
      </c>
      <c r="S67" s="278">
        <f>SUMIF(Planning!$AS$10:$AS$896,$AO67,Planning!X$10:X$896)</f>
        <v>0</v>
      </c>
      <c r="T67" s="278">
        <f>SUMIF(Planning!$AS$10:$AS$896,$AO67,Planning!Y$10:Y$896)</f>
        <v>0</v>
      </c>
      <c r="U67" s="278">
        <f>SUMIF(Planning!$AS$10:$AS$896,$AO67,Planning!Z$10:Z$896)</f>
        <v>0</v>
      </c>
      <c r="V67" s="278">
        <f>SUMIF(Planning!$AS$10:$AS$896,$AO67,Planning!AA$10:AA$896)</f>
        <v>0</v>
      </c>
      <c r="W67" s="278">
        <f>SUMIF(Planning!$AS$10:$AS$896,$AO67,Planning!AB$10:AB$896)</f>
        <v>0</v>
      </c>
      <c r="X67" s="278">
        <f>SUMIF(Planning!$AS$10:$AS$896,$AO67,Planning!AC$10:AC$896)</f>
        <v>0</v>
      </c>
      <c r="Y67" s="278">
        <f>SUMIF(Planning!$AS$10:$AS$896,$AO67,Planning!AD$10:AD$896)</f>
        <v>0</v>
      </c>
      <c r="Z67" s="278">
        <f>SUMIF(Planning!$AS$10:$AS$896,$AO67,Planning!AE$10:AE$896)</f>
        <v>0</v>
      </c>
      <c r="AA67" s="278">
        <f>SUMIF(Planning!$AS$10:$AS$896,$AO67,Planning!AF$10:AF$896)</f>
        <v>0</v>
      </c>
      <c r="AB67" s="278">
        <f>SUMIF(Planning!$AS$10:$AS$896,$AO67,Planning!AG$10:AG$896)</f>
        <v>0</v>
      </c>
      <c r="AC67" s="278">
        <f>SUMIF(Planning!$AS$10:$AS$896,$AO67,Planning!AH$10:AH$896)</f>
        <v>0</v>
      </c>
      <c r="AD67" s="458">
        <f>SUMIF(Planning!$AS$10:$AS$896,$AO67,Planning!AI$10:AI$896)</f>
        <v>0</v>
      </c>
      <c r="AE67" s="458">
        <f>SUMIF(Planning!$AS$10:$AS$896,$AO67,Planning!AJ$10:AJ$896)</f>
        <v>0</v>
      </c>
      <c r="AF67" s="458">
        <f>SUMIF(Planning!$AS$10:$AS$896,$AO67,Planning!AK$10:AK$896)</f>
        <v>0</v>
      </c>
      <c r="AG67" s="458">
        <f>SUMIF(Planning!$AS$10:$AS$896,$AO67,Planning!AL$10:AL$896)</f>
        <v>0</v>
      </c>
      <c r="AH67" s="458">
        <f>SUMIF(Planning!$AS$10:$AS$896,$AO67,Planning!AM$10:AM$896)</f>
        <v>0</v>
      </c>
      <c r="AI67" s="281">
        <f t="shared" si="3"/>
        <v>349</v>
      </c>
      <c r="AJ67" s="75"/>
      <c r="AL67" s="125" t="str">
        <f>IF(AN67="CBU","AF",IF(AN67="CKD","KD",""))</f>
        <v>AF</v>
      </c>
      <c r="AM67" s="93" t="s">
        <v>1547</v>
      </c>
      <c r="AN67" s="93" t="s">
        <v>2082</v>
      </c>
      <c r="AO67" s="100" t="str">
        <f>AM67&amp;"_"&amp;AN67</f>
        <v>50100KSE 0000  _CBU</v>
      </c>
      <c r="AP67" s="248" t="str">
        <f ca="1">IF(AI69=0,"","表示")</f>
        <v/>
      </c>
    </row>
    <row r="68" spans="1:42" ht="21" hidden="1" customHeight="1" x14ac:dyDescent="0.35">
      <c r="A68" s="66"/>
      <c r="B68" s="94" t="str">
        <f>IF($AO69="","",_xlfn.XLOOKUP($AO69,Planning!$AS$10:$AS$896,Planning!AU$10:AU$896,"",,))</f>
        <v>KSE-0000</v>
      </c>
      <c r="C68" s="127" t="str">
        <f>AL67</f>
        <v>AF</v>
      </c>
      <c r="D68" s="86">
        <f>SUMIF(Planning!$AS$10:$AS$896,$AO69,Planning!$G$10:$G$896)</f>
        <v>130</v>
      </c>
      <c r="E68" s="266" t="str">
        <f>IF($AN67="CBU","SP","")</f>
        <v>SP</v>
      </c>
      <c r="F68" s="267"/>
      <c r="G68" s="267"/>
      <c r="H68" s="267"/>
      <c r="I68" s="268"/>
      <c r="J68" s="269">
        <f>SUMIF(Planning!$AS$10:$AS$896,$AO68,Planning!O$10:O$896)</f>
        <v>0</v>
      </c>
      <c r="K68" s="267">
        <f>SUMIF(Planning!$AS$10:$AS$896,$AO68,Planning!P$10:P$896)</f>
        <v>0</v>
      </c>
      <c r="L68" s="267">
        <f>SUMIF(Planning!$AS$10:$AS$896,$AO68,Planning!Q$10:Q$896)</f>
        <v>0</v>
      </c>
      <c r="M68" s="267">
        <f>SUMIF(Planning!$AS$10:$AS$896,$AO68,Planning!R$10:R$896)</f>
        <v>0</v>
      </c>
      <c r="N68" s="267">
        <f>SUMIF(Planning!$AS$10:$AS$896,$AO68,Planning!S$10:S$896)</f>
        <v>0</v>
      </c>
      <c r="O68" s="267">
        <f>SUMIF(Planning!$AS$10:$AS$896,$AO68,Planning!T$10:T$896)</f>
        <v>0</v>
      </c>
      <c r="P68" s="267">
        <f>SUMIF(Planning!$AS$10:$AS$896,$AO68,Planning!U$10:U$896)</f>
        <v>0</v>
      </c>
      <c r="Q68" s="267">
        <f>SUMIF(Planning!$AS$10:$AS$896,$AO68,Planning!V$10:V$896)</f>
        <v>0</v>
      </c>
      <c r="R68" s="267">
        <f>SUMIF(Planning!$AS$10:$AS$896,$AO68,Planning!W$10:W$896)</f>
        <v>0</v>
      </c>
      <c r="S68" s="267">
        <f>SUMIF(Planning!$AS$10:$AS$896,$AO68,Planning!X$10:X$896)</f>
        <v>0</v>
      </c>
      <c r="T68" s="267">
        <f>SUMIF(Planning!$AS$10:$AS$896,$AO68,Planning!Y$10:Y$896)</f>
        <v>0</v>
      </c>
      <c r="U68" s="267">
        <f>SUMIF(Planning!$AS$10:$AS$896,$AO68,Planning!Z$10:Z$896)</f>
        <v>0</v>
      </c>
      <c r="V68" s="267">
        <f>SUMIF(Planning!$AS$10:$AS$896,$AO68,Planning!AA$10:AA$896)</f>
        <v>0</v>
      </c>
      <c r="W68" s="267">
        <f>SUMIF(Planning!$AS$10:$AS$896,$AO68,Planning!AB$10:AB$896)</f>
        <v>0</v>
      </c>
      <c r="X68" s="267">
        <f>SUMIF(Planning!$AS$10:$AS$896,$AO68,Planning!AC$10:AC$896)</f>
        <v>0</v>
      </c>
      <c r="Y68" s="267">
        <f>SUMIF(Planning!$AS$10:$AS$896,$AO68,Planning!AD$10:AD$896)</f>
        <v>0</v>
      </c>
      <c r="Z68" s="267">
        <f>SUMIF(Planning!$AS$10:$AS$896,$AO68,Planning!AE$10:AE$896)</f>
        <v>0</v>
      </c>
      <c r="AA68" s="267">
        <f>SUMIF(Planning!$AS$10:$AS$896,$AO68,Planning!AF$10:AF$896)</f>
        <v>0</v>
      </c>
      <c r="AB68" s="267">
        <f>SUMIF(Planning!$AS$10:$AS$896,$AO68,Planning!AG$10:AG$896)</f>
        <v>0</v>
      </c>
      <c r="AC68" s="267">
        <f>SUMIF(Planning!$AS$10:$AS$896,$AO68,Planning!AH$10:AH$896)</f>
        <v>0</v>
      </c>
      <c r="AD68" s="451">
        <f>SUMIF(Planning!$AS$10:$AS$896,$AO68,Planning!AI$10:AI$896)</f>
        <v>0</v>
      </c>
      <c r="AE68" s="451">
        <f>SUMIF(Planning!$AS$10:$AS$896,$AO68,Planning!AJ$10:AJ$896)</f>
        <v>0</v>
      </c>
      <c r="AF68" s="451">
        <f>SUMIF(Planning!$AS$10:$AS$896,$AO68,Planning!AK$10:AK$896)</f>
        <v>0</v>
      </c>
      <c r="AG68" s="451">
        <f>SUMIF(Planning!$AS$10:$AS$896,$AO68,Planning!AL$10:AL$896)</f>
        <v>0</v>
      </c>
      <c r="AH68" s="451">
        <f>SUMIF(Planning!$AS$10:$AS$896,$AO68,Planning!AM$10:AM$896)</f>
        <v>0</v>
      </c>
      <c r="AI68" s="270">
        <f t="shared" si="3"/>
        <v>0</v>
      </c>
      <c r="AJ68" s="75"/>
      <c r="AL68" s="102" t="str">
        <f>IF($B$3="","",_xlfn.XLOOKUP($B$3,設定!$F$3:$F$10,設定!$G$3:$G$10,""))</f>
        <v>溶接1</v>
      </c>
      <c r="AM68" s="91"/>
      <c r="AN68" s="91" t="str">
        <f>E68</f>
        <v>SP</v>
      </c>
      <c r="AO68" s="91" t="str">
        <f>AM67&amp;"_"&amp;AN68</f>
        <v>50100KSE 0000  _SP</v>
      </c>
      <c r="AP68" s="249" t="str">
        <f ca="1">IF(AI69=0,"","表示")</f>
        <v/>
      </c>
    </row>
    <row r="69" spans="1:42" ht="21" hidden="1" customHeight="1" x14ac:dyDescent="0.35">
      <c r="A69" s="69"/>
      <c r="B69" s="90"/>
      <c r="C69" s="87"/>
      <c r="D69" s="88"/>
      <c r="E69" s="259" t="s">
        <v>2134</v>
      </c>
      <c r="F69" s="80">
        <f ca="1">SUMIF(Planning!$AS$10:$AS$896,$AO69,Planning!K$10:K$896)</f>
        <v>0</v>
      </c>
      <c r="G69" s="80">
        <f ca="1">SUMIF(Planning!$AS$10:$AS$896,$AO69,Planning!L$10:L$896)</f>
        <v>0</v>
      </c>
      <c r="H69" s="81">
        <f ca="1">SUMIF(Planning!$AS$10:$AS$896,$AO69,Planning!M$10:M$896)</f>
        <v>0</v>
      </c>
      <c r="I69" s="82">
        <f ca="1">SUMIF(Planning!$AS$10:$AS$896,$AO69,Planning!N$10:N$896)</f>
        <v>6</v>
      </c>
      <c r="J69" s="83">
        <f ca="1">SUMIF(Planning!$AS$10:$AS$896,$AO69,Planning!O$10:O$896)</f>
        <v>-6</v>
      </c>
      <c r="K69" s="81">
        <f ca="1">SUMIF(Planning!$AS$10:$AS$896,$AO69,Planning!P$10:P$896)</f>
        <v>0</v>
      </c>
      <c r="L69" s="81">
        <f ca="1">SUMIF(Planning!$AS$10:$AS$896,$AO69,Planning!Q$10:Q$896)</f>
        <v>0</v>
      </c>
      <c r="M69" s="80">
        <f ca="1">SUMIF(Planning!$AS$10:$AS$896,$AO69,Planning!R$10:R$896)</f>
        <v>0</v>
      </c>
      <c r="N69" s="81">
        <f ca="1">SUMIF(Planning!$AS$10:$AS$896,$AO69,Planning!S$10:S$896)</f>
        <v>0</v>
      </c>
      <c r="O69" s="80">
        <f ca="1">SUMIF(Planning!$AS$10:$AS$896,$AO69,Planning!T$10:T$896)</f>
        <v>0</v>
      </c>
      <c r="P69" s="80">
        <f ca="1">SUMIF(Planning!$AS$10:$AS$896,$AO69,Planning!U$10:U$896)</f>
        <v>0</v>
      </c>
      <c r="Q69" s="80">
        <f ca="1">SUMIF(Planning!$AS$10:$AS$896,$AO69,Planning!V$10:V$896)</f>
        <v>0</v>
      </c>
      <c r="R69" s="80">
        <f ca="1">SUMIF(Planning!$AS$10:$AS$896,$AO69,Planning!W$10:W$896)</f>
        <v>0</v>
      </c>
      <c r="S69" s="80">
        <f ca="1">SUMIF(Planning!$AS$10:$AS$896,$AO69,Planning!X$10:X$896)</f>
        <v>0</v>
      </c>
      <c r="T69" s="80">
        <f ca="1">SUMIF(Planning!$AS$10:$AS$896,$AO69,Planning!Y$10:Y$896)</f>
        <v>0</v>
      </c>
      <c r="U69" s="80">
        <f ca="1">SUMIF(Planning!$AS$10:$AS$896,$AO69,Planning!Z$10:Z$896)</f>
        <v>0</v>
      </c>
      <c r="V69" s="80">
        <f ca="1">SUMIF(Planning!$AS$10:$AS$896,$AO69,Planning!AA$10:AA$896)</f>
        <v>0</v>
      </c>
      <c r="W69" s="80">
        <f ca="1">SUMIF(Planning!$AS$10:$AS$896,$AO69,Planning!AB$10:AB$896)</f>
        <v>0</v>
      </c>
      <c r="X69" s="80">
        <f ca="1">SUMIF(Planning!$AS$10:$AS$896,$AO69,Planning!AC$10:AC$896)</f>
        <v>0</v>
      </c>
      <c r="Y69" s="80">
        <f ca="1">SUMIF(Planning!$AS$10:$AS$896,$AO69,Planning!AD$10:AD$896)</f>
        <v>0</v>
      </c>
      <c r="Z69" s="80">
        <f ca="1">SUMIF(Planning!$AS$10:$AS$896,$AO69,Planning!AE$10:AE$896)</f>
        <v>0</v>
      </c>
      <c r="AA69" s="80">
        <f ca="1">SUMIF(Planning!$AS$10:$AS$896,$AO69,Planning!AF$10:AF$896)</f>
        <v>0</v>
      </c>
      <c r="AB69" s="80">
        <f ca="1">SUMIF(Planning!$AS$10:$AS$896,$AO69,Planning!AG$10:AG$896)</f>
        <v>0</v>
      </c>
      <c r="AC69" s="80">
        <f ca="1">SUMIF(Planning!$AS$10:$AS$896,$AO69,Planning!AH$10:AH$896)</f>
        <v>0</v>
      </c>
      <c r="AD69" s="452">
        <f ca="1">SUMIF(Planning!$AS$10:$AS$896,$AO69,Planning!AI$10:AI$896)</f>
        <v>0</v>
      </c>
      <c r="AE69" s="452">
        <f ca="1">SUMIF(Planning!$AS$10:$AS$896,$AO69,Planning!AJ$10:AJ$896)</f>
        <v>0</v>
      </c>
      <c r="AF69" s="452">
        <f ca="1">SUMIF(Planning!$AS$10:$AS$896,$AO69,Planning!AK$10:AK$896)</f>
        <v>0</v>
      </c>
      <c r="AG69" s="453">
        <f ca="1">SUMIF(Planning!$AS$10:$AS$896,$AO69,Planning!AL$10:AL$896)</f>
        <v>0</v>
      </c>
      <c r="AH69" s="454">
        <f ca="1">SUMIF(Planning!$AS$10:$AS$896,$AO69,Planning!AM$10:AM$896)</f>
        <v>0</v>
      </c>
      <c r="AI69" s="123">
        <f t="shared" ca="1" si="3"/>
        <v>0</v>
      </c>
      <c r="AJ69" s="75"/>
      <c r="AL69" s="92"/>
      <c r="AM69" s="92"/>
      <c r="AN69" s="92"/>
      <c r="AO69" s="124" t="str">
        <f>AL68&amp;"_"&amp;AM67&amp;"_"&amp;AN67</f>
        <v>溶接1_50100KSE 0000  _CBU</v>
      </c>
      <c r="AP69" s="247" t="str">
        <f ca="1">IF(AI69=0,"","表示")</f>
        <v/>
      </c>
    </row>
    <row r="70" spans="1:42" ht="21" hidden="1" customHeight="1" x14ac:dyDescent="0.35">
      <c r="A70" s="66"/>
      <c r="B70" s="95" t="str">
        <f>IF($AO72="","",_xlfn.XLOOKUP($AO72,Planning!$AS$10:$AS$896,Planning!AT$10:AT$896,"",,))</f>
        <v/>
      </c>
      <c r="C70" s="85"/>
      <c r="D70" s="86"/>
      <c r="E70" s="261" t="str">
        <f>_xlfn.XLOOKUP($AO70,Planning!$AS$10:$AS$896,Planning!$G$10:$G$896,"",,)</f>
        <v/>
      </c>
      <c r="F70" s="262">
        <f>SUMIF(Planning!$AS$10:$AS$896,$AO70,Planning!K$10:K$896)</f>
        <v>0</v>
      </c>
      <c r="G70" s="262">
        <f>SUMIF(Planning!$AS$10:$AS$896,$AO70,Planning!L$10:L$896)</f>
        <v>0</v>
      </c>
      <c r="H70" s="262">
        <f>SUMIF(Planning!$AS$10:$AS$896,$AO70,Planning!M$10:M$896)</f>
        <v>0</v>
      </c>
      <c r="I70" s="263">
        <f>SUMIF(Planning!$AS$10:$AS$896,$AO70,Planning!N$10:N$896)</f>
        <v>0</v>
      </c>
      <c r="J70" s="264">
        <f>SUMIF(Planning!$AS$10:$AS$896,$AO70,Planning!O$10:O$896)</f>
        <v>0</v>
      </c>
      <c r="K70" s="262">
        <f>SUMIF(Planning!$AS$10:$AS$896,$AO70,Planning!P$10:P$896)</f>
        <v>0</v>
      </c>
      <c r="L70" s="262">
        <f>SUMIF(Planning!$AS$10:$AS$896,$AO70,Planning!Q$10:Q$896)</f>
        <v>0</v>
      </c>
      <c r="M70" s="262">
        <f>SUMIF(Planning!$AS$10:$AS$896,$AO70,Planning!R$10:R$896)</f>
        <v>0</v>
      </c>
      <c r="N70" s="262">
        <f>SUMIF(Planning!$AS$10:$AS$896,$AO70,Planning!S$10:S$896)</f>
        <v>0</v>
      </c>
      <c r="O70" s="262">
        <f>SUMIF(Planning!$AS$10:$AS$896,$AO70,Planning!T$10:T$896)</f>
        <v>0</v>
      </c>
      <c r="P70" s="262">
        <f>SUMIF(Planning!$AS$10:$AS$896,$AO70,Planning!U$10:U$896)</f>
        <v>0</v>
      </c>
      <c r="Q70" s="262">
        <f>SUMIF(Planning!$AS$10:$AS$896,$AO70,Planning!V$10:V$896)</f>
        <v>0</v>
      </c>
      <c r="R70" s="262">
        <f>SUMIF(Planning!$AS$10:$AS$896,$AO70,Planning!W$10:W$896)</f>
        <v>0</v>
      </c>
      <c r="S70" s="262">
        <f>SUMIF(Planning!$AS$10:$AS$896,$AO70,Planning!X$10:X$896)</f>
        <v>0</v>
      </c>
      <c r="T70" s="262">
        <f>SUMIF(Planning!$AS$10:$AS$896,$AO70,Planning!Y$10:Y$896)</f>
        <v>0</v>
      </c>
      <c r="U70" s="262">
        <f>SUMIF(Planning!$AS$10:$AS$896,$AO70,Planning!Z$10:Z$896)</f>
        <v>0</v>
      </c>
      <c r="V70" s="262">
        <f>SUMIF(Planning!$AS$10:$AS$896,$AO70,Planning!AA$10:AA$896)</f>
        <v>0</v>
      </c>
      <c r="W70" s="262">
        <f>SUMIF(Planning!$AS$10:$AS$896,$AO70,Planning!AB$10:AB$896)</f>
        <v>0</v>
      </c>
      <c r="X70" s="262">
        <f>SUMIF(Planning!$AS$10:$AS$896,$AO70,Planning!AC$10:AC$896)</f>
        <v>0</v>
      </c>
      <c r="Y70" s="262">
        <f>SUMIF(Planning!$AS$10:$AS$896,$AO70,Planning!AD$10:AD$896)</f>
        <v>0</v>
      </c>
      <c r="Z70" s="262">
        <f>SUMIF(Planning!$AS$10:$AS$896,$AO70,Planning!AE$10:AE$896)</f>
        <v>0</v>
      </c>
      <c r="AA70" s="262">
        <f>SUMIF(Planning!$AS$10:$AS$896,$AO70,Planning!AF$10:AF$896)</f>
        <v>0</v>
      </c>
      <c r="AB70" s="262">
        <f>SUMIF(Planning!$AS$10:$AS$896,$AO70,Planning!AG$10:AG$896)</f>
        <v>0</v>
      </c>
      <c r="AC70" s="262">
        <f>SUMIF(Planning!$AS$10:$AS$896,$AO70,Planning!AH$10:AH$896)</f>
        <v>0</v>
      </c>
      <c r="AD70" s="262">
        <f>SUMIF(Planning!$AS$10:$AS$896,$AO70,Planning!AI$10:AI$896)</f>
        <v>0</v>
      </c>
      <c r="AE70" s="262">
        <f>SUMIF(Planning!$AS$10:$AS$896,$AO70,Planning!AJ$10:AJ$896)</f>
        <v>0</v>
      </c>
      <c r="AF70" s="262">
        <f>SUMIF(Planning!$AS$10:$AS$896,$AO70,Planning!AK$10:AK$896)</f>
        <v>0</v>
      </c>
      <c r="AG70" s="262">
        <f>SUMIF(Planning!$AS$10:$AS$896,$AO70,Planning!AL$10:AL$896)</f>
        <v>0</v>
      </c>
      <c r="AH70" s="262">
        <f>SUMIF(Planning!$AS$10:$AS$896,$AO70,Planning!AM$10:AM$896)</f>
        <v>0</v>
      </c>
      <c r="AI70" s="265">
        <f t="shared" si="3"/>
        <v>0</v>
      </c>
      <c r="AJ70" s="75"/>
      <c r="AL70" s="125" t="str">
        <f>IF(AN70="CBU","AF",IF(AN70="CKD","KD",""))</f>
        <v/>
      </c>
      <c r="AM70" s="93"/>
      <c r="AN70" s="93"/>
      <c r="AO70" s="100" t="str">
        <f>AM70&amp;"_"&amp;AN70</f>
        <v>_</v>
      </c>
      <c r="AP70" s="248" t="str">
        <f>IF(AI72=0,"","表示")</f>
        <v/>
      </c>
    </row>
    <row r="71" spans="1:42" ht="21" hidden="1" customHeight="1" x14ac:dyDescent="0.35">
      <c r="A71" s="66"/>
      <c r="B71" s="94" t="str">
        <f>IF($AO72="","",_xlfn.XLOOKUP($AO72,Planning!$AS$10:$AS$896,Planning!AU$10:AU$896,"",,))</f>
        <v/>
      </c>
      <c r="C71" s="127" t="str">
        <f>AL70</f>
        <v/>
      </c>
      <c r="D71" s="86">
        <f>SUMIF(Planning!$AS$10:$AS$896,$AO72,Planning!$G$10:$G$896)</f>
        <v>0</v>
      </c>
      <c r="E71" s="266" t="str">
        <f>IF($AN70="CBU","SP","")</f>
        <v/>
      </c>
      <c r="F71" s="267"/>
      <c r="G71" s="267"/>
      <c r="H71" s="267"/>
      <c r="I71" s="268"/>
      <c r="J71" s="269">
        <f>SUMIF(Planning!$AS$10:$AS$896,$AO71,Planning!O$10:O$896)</f>
        <v>0</v>
      </c>
      <c r="K71" s="267">
        <f>SUMIF(Planning!$AS$10:$AS$896,$AO71,Planning!P$10:P$896)</f>
        <v>0</v>
      </c>
      <c r="L71" s="267">
        <f>SUMIF(Planning!$AS$10:$AS$896,$AO71,Planning!Q$10:Q$896)</f>
        <v>0</v>
      </c>
      <c r="M71" s="267">
        <f>SUMIF(Planning!$AS$10:$AS$896,$AO71,Planning!R$10:R$896)</f>
        <v>0</v>
      </c>
      <c r="N71" s="267">
        <f>SUMIF(Planning!$AS$10:$AS$896,$AO71,Planning!S$10:S$896)</f>
        <v>0</v>
      </c>
      <c r="O71" s="267">
        <f>SUMIF(Planning!$AS$10:$AS$896,$AO71,Planning!T$10:T$896)</f>
        <v>0</v>
      </c>
      <c r="P71" s="267">
        <f>SUMIF(Planning!$AS$10:$AS$896,$AO71,Planning!U$10:U$896)</f>
        <v>0</v>
      </c>
      <c r="Q71" s="267">
        <f>SUMIF(Planning!$AS$10:$AS$896,$AO71,Planning!V$10:V$896)</f>
        <v>0</v>
      </c>
      <c r="R71" s="267">
        <f>SUMIF(Planning!$AS$10:$AS$896,$AO71,Planning!W$10:W$896)</f>
        <v>0</v>
      </c>
      <c r="S71" s="267">
        <f>SUMIF(Planning!$AS$10:$AS$896,$AO71,Planning!X$10:X$896)</f>
        <v>0</v>
      </c>
      <c r="T71" s="267">
        <f>SUMIF(Planning!$AS$10:$AS$896,$AO71,Planning!Y$10:Y$896)</f>
        <v>0</v>
      </c>
      <c r="U71" s="267">
        <f>SUMIF(Planning!$AS$10:$AS$896,$AO71,Planning!Z$10:Z$896)</f>
        <v>0</v>
      </c>
      <c r="V71" s="267">
        <f>SUMIF(Planning!$AS$10:$AS$896,$AO71,Planning!AA$10:AA$896)</f>
        <v>0</v>
      </c>
      <c r="W71" s="267">
        <f>SUMIF(Planning!$AS$10:$AS$896,$AO71,Planning!AB$10:AB$896)</f>
        <v>0</v>
      </c>
      <c r="X71" s="267">
        <f>SUMIF(Planning!$AS$10:$AS$896,$AO71,Planning!AC$10:AC$896)</f>
        <v>0</v>
      </c>
      <c r="Y71" s="267">
        <f>SUMIF(Planning!$AS$10:$AS$896,$AO71,Planning!AD$10:AD$896)</f>
        <v>0</v>
      </c>
      <c r="Z71" s="267">
        <f>SUMIF(Planning!$AS$10:$AS$896,$AO71,Planning!AE$10:AE$896)</f>
        <v>0</v>
      </c>
      <c r="AA71" s="267">
        <f>SUMIF(Planning!$AS$10:$AS$896,$AO71,Planning!AF$10:AF$896)</f>
        <v>0</v>
      </c>
      <c r="AB71" s="267">
        <f>SUMIF(Planning!$AS$10:$AS$896,$AO71,Planning!AG$10:AG$896)</f>
        <v>0</v>
      </c>
      <c r="AC71" s="267">
        <f>SUMIF(Planning!$AS$10:$AS$896,$AO71,Planning!AH$10:AH$896)</f>
        <v>0</v>
      </c>
      <c r="AD71" s="267">
        <f>SUMIF(Planning!$AS$10:$AS$896,$AO71,Planning!AI$10:AI$896)</f>
        <v>0</v>
      </c>
      <c r="AE71" s="267">
        <f>SUMIF(Planning!$AS$10:$AS$896,$AO71,Planning!AJ$10:AJ$896)</f>
        <v>0</v>
      </c>
      <c r="AF71" s="267">
        <f>SUMIF(Planning!$AS$10:$AS$896,$AO71,Planning!AK$10:AK$896)</f>
        <v>0</v>
      </c>
      <c r="AG71" s="267">
        <f>SUMIF(Planning!$AS$10:$AS$896,$AO71,Planning!AL$10:AL$896)</f>
        <v>0</v>
      </c>
      <c r="AH71" s="267">
        <f>SUMIF(Planning!$AS$10:$AS$896,$AO71,Planning!AM$10:AM$896)</f>
        <v>0</v>
      </c>
      <c r="AI71" s="270">
        <f t="shared" si="3"/>
        <v>0</v>
      </c>
      <c r="AJ71" s="75"/>
      <c r="AL71" s="102" t="str">
        <f>IF($B$3="","",_xlfn.XLOOKUP($B$3,設定!$F$3:$F$10,設定!$G$3:$G$10,""))</f>
        <v>溶接1</v>
      </c>
      <c r="AM71" s="91"/>
      <c r="AN71" s="91" t="str">
        <f>E71</f>
        <v/>
      </c>
      <c r="AO71" s="91" t="str">
        <f>AM70&amp;"_"&amp;AN71</f>
        <v>_</v>
      </c>
      <c r="AP71" s="249" t="str">
        <f>IF(AI72=0,"","表示")</f>
        <v/>
      </c>
    </row>
    <row r="72" spans="1:42" ht="21" hidden="1" customHeight="1" x14ac:dyDescent="0.35">
      <c r="A72" s="69"/>
      <c r="B72" s="90"/>
      <c r="C72" s="87"/>
      <c r="D72" s="88"/>
      <c r="E72" s="259" t="s">
        <v>2134</v>
      </c>
      <c r="F72" s="80">
        <f>SUMIF(Planning!$AS$10:$AS$896,$AO72,Planning!K$10:K$896)</f>
        <v>0</v>
      </c>
      <c r="G72" s="80">
        <f>SUMIF(Planning!$AS$10:$AS$896,$AO72,Planning!L$10:L$896)</f>
        <v>0</v>
      </c>
      <c r="H72" s="81">
        <f>SUMIF(Planning!$AS$10:$AS$896,$AO72,Planning!M$10:M$896)</f>
        <v>0</v>
      </c>
      <c r="I72" s="82">
        <f>SUMIF(Planning!$AS$10:$AS$896,$AO72,Planning!N$10:N$896)</f>
        <v>0</v>
      </c>
      <c r="J72" s="83">
        <f>SUMIF(Planning!$AS$10:$AS$896,$AO72,Planning!O$10:O$896)</f>
        <v>0</v>
      </c>
      <c r="K72" s="81">
        <f>SUMIF(Planning!$AS$10:$AS$896,$AO72,Planning!P$10:P$896)</f>
        <v>0</v>
      </c>
      <c r="L72" s="81">
        <f>SUMIF(Planning!$AS$10:$AS$896,$AO72,Planning!Q$10:Q$896)</f>
        <v>0</v>
      </c>
      <c r="M72" s="80">
        <f>SUMIF(Planning!$AS$10:$AS$896,$AO72,Planning!R$10:R$896)</f>
        <v>0</v>
      </c>
      <c r="N72" s="81">
        <f>SUMIF(Planning!$AS$10:$AS$896,$AO72,Planning!S$10:S$896)</f>
        <v>0</v>
      </c>
      <c r="O72" s="80">
        <f>SUMIF(Planning!$AS$10:$AS$896,$AO72,Planning!T$10:T$896)</f>
        <v>0</v>
      </c>
      <c r="P72" s="80">
        <f>SUMIF(Planning!$AS$10:$AS$896,$AO72,Planning!U$10:U$896)</f>
        <v>0</v>
      </c>
      <c r="Q72" s="80">
        <f>SUMIF(Planning!$AS$10:$AS$896,$AO72,Planning!V$10:V$896)</f>
        <v>0</v>
      </c>
      <c r="R72" s="80">
        <f>SUMIF(Planning!$AS$10:$AS$896,$AO72,Planning!W$10:W$896)</f>
        <v>0</v>
      </c>
      <c r="S72" s="80">
        <f>SUMIF(Planning!$AS$10:$AS$896,$AO72,Planning!X$10:X$896)</f>
        <v>0</v>
      </c>
      <c r="T72" s="80">
        <f>SUMIF(Planning!$AS$10:$AS$896,$AO72,Planning!Y$10:Y$896)</f>
        <v>0</v>
      </c>
      <c r="U72" s="80">
        <f>SUMIF(Planning!$AS$10:$AS$896,$AO72,Planning!Z$10:Z$896)</f>
        <v>0</v>
      </c>
      <c r="V72" s="80">
        <f>SUMIF(Planning!$AS$10:$AS$896,$AO72,Planning!AA$10:AA$896)</f>
        <v>0</v>
      </c>
      <c r="W72" s="80">
        <f>SUMIF(Planning!$AS$10:$AS$896,$AO72,Planning!AB$10:AB$896)</f>
        <v>0</v>
      </c>
      <c r="X72" s="80">
        <f>SUMIF(Planning!$AS$10:$AS$896,$AO72,Planning!AC$10:AC$896)</f>
        <v>0</v>
      </c>
      <c r="Y72" s="80">
        <f>SUMIF(Planning!$AS$10:$AS$896,$AO72,Planning!AD$10:AD$896)</f>
        <v>0</v>
      </c>
      <c r="Z72" s="80">
        <f>SUMIF(Planning!$AS$10:$AS$896,$AO72,Planning!AE$10:AE$896)</f>
        <v>0</v>
      </c>
      <c r="AA72" s="80">
        <f>SUMIF(Planning!$AS$10:$AS$896,$AO72,Planning!AF$10:AF$896)</f>
        <v>0</v>
      </c>
      <c r="AB72" s="80">
        <f>SUMIF(Planning!$AS$10:$AS$896,$AO72,Planning!AG$10:AG$896)</f>
        <v>0</v>
      </c>
      <c r="AC72" s="80">
        <f>SUMIF(Planning!$AS$10:$AS$896,$AO72,Planning!AH$10:AH$896)</f>
        <v>0</v>
      </c>
      <c r="AD72" s="80">
        <f>SUMIF(Planning!$AS$10:$AS$896,$AO72,Planning!AI$10:AI$896)</f>
        <v>0</v>
      </c>
      <c r="AE72" s="80">
        <f>SUMIF(Planning!$AS$10:$AS$896,$AO72,Planning!AJ$10:AJ$896)</f>
        <v>0</v>
      </c>
      <c r="AF72" s="80">
        <f>SUMIF(Planning!$AS$10:$AS$896,$AO72,Planning!AK$10:AK$896)</f>
        <v>0</v>
      </c>
      <c r="AG72" s="81">
        <f>SUMIF(Planning!$AS$10:$AS$896,$AO72,Planning!AL$10:AL$896)</f>
        <v>0</v>
      </c>
      <c r="AH72" s="114">
        <f>SUMIF(Planning!$AS$10:$AS$896,$AO72,Planning!AM$10:AM$896)</f>
        <v>0</v>
      </c>
      <c r="AI72" s="123">
        <f t="shared" si="3"/>
        <v>0</v>
      </c>
      <c r="AJ72" s="75"/>
      <c r="AL72" s="92"/>
      <c r="AM72" s="92"/>
      <c r="AN72" s="92"/>
      <c r="AO72" s="124" t="str">
        <f>AL71&amp;"_"&amp;AM70&amp;"_"&amp;AN70</f>
        <v>溶接1__</v>
      </c>
      <c r="AP72" s="247" t="str">
        <f>IF(AI72=0,"","表示")</f>
        <v/>
      </c>
    </row>
    <row r="73" spans="1:42" ht="21" hidden="1" customHeight="1" x14ac:dyDescent="0.35">
      <c r="A73" s="66"/>
      <c r="B73" s="95" t="str">
        <f>IF($AO75="","",_xlfn.XLOOKUP($AO75,Planning!$AS$10:$AS$896,Planning!AT$10:AT$896,"",,))</f>
        <v/>
      </c>
      <c r="C73" s="85"/>
      <c r="D73" s="86"/>
      <c r="E73" s="261" t="str">
        <f>_xlfn.XLOOKUP($AO73,Planning!$AS$10:$AS$896,Planning!$G$10:$G$896,"",,)</f>
        <v/>
      </c>
      <c r="F73" s="262">
        <f>SUMIF(Planning!$AS$10:$AS$896,$AO73,Planning!K$10:K$896)</f>
        <v>0</v>
      </c>
      <c r="G73" s="262">
        <f>SUMIF(Planning!$AS$10:$AS$896,$AO73,Planning!L$10:L$896)</f>
        <v>0</v>
      </c>
      <c r="H73" s="262">
        <f>SUMIF(Planning!$AS$10:$AS$896,$AO73,Planning!M$10:M$896)</f>
        <v>0</v>
      </c>
      <c r="I73" s="263">
        <f>SUMIF(Planning!$AS$10:$AS$896,$AO73,Planning!N$10:N$896)</f>
        <v>0</v>
      </c>
      <c r="J73" s="264">
        <f>SUMIF(Planning!$AS$10:$AS$896,$AO73,Planning!O$10:O$896)</f>
        <v>0</v>
      </c>
      <c r="K73" s="262">
        <f>SUMIF(Planning!$AS$10:$AS$896,$AO73,Planning!P$10:P$896)</f>
        <v>0</v>
      </c>
      <c r="L73" s="262">
        <f>SUMIF(Planning!$AS$10:$AS$896,$AO73,Planning!Q$10:Q$896)</f>
        <v>0</v>
      </c>
      <c r="M73" s="262">
        <f>SUMIF(Planning!$AS$10:$AS$896,$AO73,Planning!R$10:R$896)</f>
        <v>0</v>
      </c>
      <c r="N73" s="262">
        <f>SUMIF(Planning!$AS$10:$AS$896,$AO73,Planning!S$10:S$896)</f>
        <v>0</v>
      </c>
      <c r="O73" s="262">
        <f>SUMIF(Planning!$AS$10:$AS$896,$AO73,Planning!T$10:T$896)</f>
        <v>0</v>
      </c>
      <c r="P73" s="262">
        <f>SUMIF(Planning!$AS$10:$AS$896,$AO73,Planning!U$10:U$896)</f>
        <v>0</v>
      </c>
      <c r="Q73" s="262">
        <f>SUMIF(Planning!$AS$10:$AS$896,$AO73,Planning!V$10:V$896)</f>
        <v>0</v>
      </c>
      <c r="R73" s="262">
        <f>SUMIF(Planning!$AS$10:$AS$896,$AO73,Planning!W$10:W$896)</f>
        <v>0</v>
      </c>
      <c r="S73" s="262">
        <f>SUMIF(Planning!$AS$10:$AS$896,$AO73,Planning!X$10:X$896)</f>
        <v>0</v>
      </c>
      <c r="T73" s="262">
        <f>SUMIF(Planning!$AS$10:$AS$896,$AO73,Planning!Y$10:Y$896)</f>
        <v>0</v>
      </c>
      <c r="U73" s="262">
        <f>SUMIF(Planning!$AS$10:$AS$896,$AO73,Planning!Z$10:Z$896)</f>
        <v>0</v>
      </c>
      <c r="V73" s="262">
        <f>SUMIF(Planning!$AS$10:$AS$896,$AO73,Planning!AA$10:AA$896)</f>
        <v>0</v>
      </c>
      <c r="W73" s="262">
        <f>SUMIF(Planning!$AS$10:$AS$896,$AO73,Planning!AB$10:AB$896)</f>
        <v>0</v>
      </c>
      <c r="X73" s="262">
        <f>SUMIF(Planning!$AS$10:$AS$896,$AO73,Planning!AC$10:AC$896)</f>
        <v>0</v>
      </c>
      <c r="Y73" s="262">
        <f>SUMIF(Planning!$AS$10:$AS$896,$AO73,Planning!AD$10:AD$896)</f>
        <v>0</v>
      </c>
      <c r="Z73" s="262">
        <f>SUMIF(Planning!$AS$10:$AS$896,$AO73,Planning!AE$10:AE$896)</f>
        <v>0</v>
      </c>
      <c r="AA73" s="262">
        <f>SUMIF(Planning!$AS$10:$AS$896,$AO73,Planning!AF$10:AF$896)</f>
        <v>0</v>
      </c>
      <c r="AB73" s="262">
        <f>SUMIF(Planning!$AS$10:$AS$896,$AO73,Planning!AG$10:AG$896)</f>
        <v>0</v>
      </c>
      <c r="AC73" s="262">
        <f>SUMIF(Planning!$AS$10:$AS$896,$AO73,Planning!AH$10:AH$896)</f>
        <v>0</v>
      </c>
      <c r="AD73" s="262">
        <f>SUMIF(Planning!$AS$10:$AS$896,$AO73,Planning!AI$10:AI$896)</f>
        <v>0</v>
      </c>
      <c r="AE73" s="262">
        <f>SUMIF(Planning!$AS$10:$AS$896,$AO73,Planning!AJ$10:AJ$896)</f>
        <v>0</v>
      </c>
      <c r="AF73" s="262">
        <f>SUMIF(Planning!$AS$10:$AS$896,$AO73,Planning!AK$10:AK$896)</f>
        <v>0</v>
      </c>
      <c r="AG73" s="262">
        <f>SUMIF(Planning!$AS$10:$AS$896,$AO73,Planning!AL$10:AL$896)</f>
        <v>0</v>
      </c>
      <c r="AH73" s="262">
        <f>SUMIF(Planning!$AS$10:$AS$896,$AO73,Planning!AM$10:AM$896)</f>
        <v>0</v>
      </c>
      <c r="AI73" s="265">
        <f t="shared" si="3"/>
        <v>0</v>
      </c>
      <c r="AJ73" s="75"/>
      <c r="AL73" s="125" t="str">
        <f>IF(AN73="CBU","AF",IF(AN73="CKD","KD",""))</f>
        <v/>
      </c>
      <c r="AM73" s="93"/>
      <c r="AN73" s="93"/>
      <c r="AO73" s="100" t="str">
        <f>AM73&amp;"_"&amp;AN73</f>
        <v>_</v>
      </c>
      <c r="AP73" s="248" t="str">
        <f>IF(AI75=0,"","表示")</f>
        <v/>
      </c>
    </row>
    <row r="74" spans="1:42" ht="21" hidden="1" customHeight="1" x14ac:dyDescent="0.35">
      <c r="A74" s="66"/>
      <c r="B74" s="94" t="str">
        <f>IF($AO75="","",_xlfn.XLOOKUP($AO75,Planning!$AS$10:$AS$896,Planning!AU$10:AU$896,"",,))</f>
        <v/>
      </c>
      <c r="C74" s="127" t="str">
        <f>AL73</f>
        <v/>
      </c>
      <c r="D74" s="86">
        <f>SUMIF(Planning!$AS$10:$AS$896,$AO75,Planning!$G$10:$G$896)</f>
        <v>0</v>
      </c>
      <c r="E74" s="266" t="str">
        <f>IF($AN73="CBU","SP","")</f>
        <v/>
      </c>
      <c r="F74" s="267"/>
      <c r="G74" s="267"/>
      <c r="H74" s="267"/>
      <c r="I74" s="268"/>
      <c r="J74" s="269">
        <f>SUMIF(Planning!$AS$10:$AS$896,$AO74,Planning!O$10:O$896)</f>
        <v>0</v>
      </c>
      <c r="K74" s="267">
        <f>SUMIF(Planning!$AS$10:$AS$896,$AO74,Planning!P$10:P$896)</f>
        <v>0</v>
      </c>
      <c r="L74" s="267">
        <f>SUMIF(Planning!$AS$10:$AS$896,$AO74,Planning!Q$10:Q$896)</f>
        <v>0</v>
      </c>
      <c r="M74" s="267">
        <f>SUMIF(Planning!$AS$10:$AS$896,$AO74,Planning!R$10:R$896)</f>
        <v>0</v>
      </c>
      <c r="N74" s="267">
        <f>SUMIF(Planning!$AS$10:$AS$896,$AO74,Planning!S$10:S$896)</f>
        <v>0</v>
      </c>
      <c r="O74" s="267">
        <f>SUMIF(Planning!$AS$10:$AS$896,$AO74,Planning!T$10:T$896)</f>
        <v>0</v>
      </c>
      <c r="P74" s="267">
        <f>SUMIF(Planning!$AS$10:$AS$896,$AO74,Planning!U$10:U$896)</f>
        <v>0</v>
      </c>
      <c r="Q74" s="267">
        <f>SUMIF(Planning!$AS$10:$AS$896,$AO74,Planning!V$10:V$896)</f>
        <v>0</v>
      </c>
      <c r="R74" s="267">
        <f>SUMIF(Planning!$AS$10:$AS$896,$AO74,Planning!W$10:W$896)</f>
        <v>0</v>
      </c>
      <c r="S74" s="267">
        <f>SUMIF(Planning!$AS$10:$AS$896,$AO74,Planning!X$10:X$896)</f>
        <v>0</v>
      </c>
      <c r="T74" s="267">
        <f>SUMIF(Planning!$AS$10:$AS$896,$AO74,Planning!Y$10:Y$896)</f>
        <v>0</v>
      </c>
      <c r="U74" s="267">
        <f>SUMIF(Planning!$AS$10:$AS$896,$AO74,Planning!Z$10:Z$896)</f>
        <v>0</v>
      </c>
      <c r="V74" s="267">
        <f>SUMIF(Planning!$AS$10:$AS$896,$AO74,Planning!AA$10:AA$896)</f>
        <v>0</v>
      </c>
      <c r="W74" s="267">
        <f>SUMIF(Planning!$AS$10:$AS$896,$AO74,Planning!AB$10:AB$896)</f>
        <v>0</v>
      </c>
      <c r="X74" s="267">
        <f>SUMIF(Planning!$AS$10:$AS$896,$AO74,Planning!AC$10:AC$896)</f>
        <v>0</v>
      </c>
      <c r="Y74" s="267">
        <f>SUMIF(Planning!$AS$10:$AS$896,$AO74,Planning!AD$10:AD$896)</f>
        <v>0</v>
      </c>
      <c r="Z74" s="267">
        <f>SUMIF(Planning!$AS$10:$AS$896,$AO74,Planning!AE$10:AE$896)</f>
        <v>0</v>
      </c>
      <c r="AA74" s="267">
        <f>SUMIF(Planning!$AS$10:$AS$896,$AO74,Planning!AF$10:AF$896)</f>
        <v>0</v>
      </c>
      <c r="AB74" s="267">
        <f>SUMIF(Planning!$AS$10:$AS$896,$AO74,Planning!AG$10:AG$896)</f>
        <v>0</v>
      </c>
      <c r="AC74" s="267">
        <f>SUMIF(Planning!$AS$10:$AS$896,$AO74,Planning!AH$10:AH$896)</f>
        <v>0</v>
      </c>
      <c r="AD74" s="267">
        <f>SUMIF(Planning!$AS$10:$AS$896,$AO74,Planning!AI$10:AI$896)</f>
        <v>0</v>
      </c>
      <c r="AE74" s="267">
        <f>SUMIF(Planning!$AS$10:$AS$896,$AO74,Planning!AJ$10:AJ$896)</f>
        <v>0</v>
      </c>
      <c r="AF74" s="267">
        <f>SUMIF(Planning!$AS$10:$AS$896,$AO74,Planning!AK$10:AK$896)</f>
        <v>0</v>
      </c>
      <c r="AG74" s="267">
        <f>SUMIF(Planning!$AS$10:$AS$896,$AO74,Planning!AL$10:AL$896)</f>
        <v>0</v>
      </c>
      <c r="AH74" s="267">
        <f>SUMIF(Planning!$AS$10:$AS$896,$AO74,Planning!AM$10:AM$896)</f>
        <v>0</v>
      </c>
      <c r="AI74" s="270">
        <f t="shared" si="3"/>
        <v>0</v>
      </c>
      <c r="AJ74" s="75"/>
      <c r="AL74" s="102" t="str">
        <f>IF($B$3="","",_xlfn.XLOOKUP($B$3,設定!$F$3:$F$10,設定!$G$3:$G$10,""))</f>
        <v>溶接1</v>
      </c>
      <c r="AM74" s="91"/>
      <c r="AN74" s="91" t="str">
        <f>E74</f>
        <v/>
      </c>
      <c r="AO74" s="91" t="str">
        <f>AM73&amp;"_"&amp;AN74</f>
        <v>_</v>
      </c>
      <c r="AP74" s="249" t="str">
        <f>IF(AI75=0,"","表示")</f>
        <v/>
      </c>
    </row>
    <row r="75" spans="1:42" ht="21" hidden="1" customHeight="1" x14ac:dyDescent="0.35">
      <c r="A75" s="69"/>
      <c r="B75" s="90"/>
      <c r="C75" s="87"/>
      <c r="D75" s="88"/>
      <c r="E75" s="259" t="s">
        <v>2134</v>
      </c>
      <c r="F75" s="80">
        <f>SUMIF(Planning!$AS$10:$AS$896,$AO75,Planning!K$10:K$896)</f>
        <v>0</v>
      </c>
      <c r="G75" s="80">
        <f>SUMIF(Planning!$AS$10:$AS$896,$AO75,Planning!L$10:L$896)</f>
        <v>0</v>
      </c>
      <c r="H75" s="81">
        <f>SUMIF(Planning!$AS$10:$AS$896,$AO75,Planning!M$10:M$896)</f>
        <v>0</v>
      </c>
      <c r="I75" s="82">
        <f>SUMIF(Planning!$AS$10:$AS$896,$AO75,Planning!N$10:N$896)</f>
        <v>0</v>
      </c>
      <c r="J75" s="83">
        <f>SUMIF(Planning!$AS$10:$AS$896,$AO75,Planning!O$10:O$896)</f>
        <v>0</v>
      </c>
      <c r="K75" s="81">
        <f>SUMIF(Planning!$AS$10:$AS$896,$AO75,Planning!P$10:P$896)</f>
        <v>0</v>
      </c>
      <c r="L75" s="81">
        <f>SUMIF(Planning!$AS$10:$AS$896,$AO75,Planning!Q$10:Q$896)</f>
        <v>0</v>
      </c>
      <c r="M75" s="80">
        <f>SUMIF(Planning!$AS$10:$AS$896,$AO75,Planning!R$10:R$896)</f>
        <v>0</v>
      </c>
      <c r="N75" s="81">
        <f>SUMIF(Planning!$AS$10:$AS$896,$AO75,Planning!S$10:S$896)</f>
        <v>0</v>
      </c>
      <c r="O75" s="80">
        <f>SUMIF(Planning!$AS$10:$AS$896,$AO75,Planning!T$10:T$896)</f>
        <v>0</v>
      </c>
      <c r="P75" s="80">
        <f>SUMIF(Planning!$AS$10:$AS$896,$AO75,Planning!U$10:U$896)</f>
        <v>0</v>
      </c>
      <c r="Q75" s="80">
        <f>SUMIF(Planning!$AS$10:$AS$896,$AO75,Planning!V$10:V$896)</f>
        <v>0</v>
      </c>
      <c r="R75" s="80">
        <f>SUMIF(Planning!$AS$10:$AS$896,$AO75,Planning!W$10:W$896)</f>
        <v>0</v>
      </c>
      <c r="S75" s="80">
        <f>SUMIF(Planning!$AS$10:$AS$896,$AO75,Planning!X$10:X$896)</f>
        <v>0</v>
      </c>
      <c r="T75" s="80">
        <f>SUMIF(Planning!$AS$10:$AS$896,$AO75,Planning!Y$10:Y$896)</f>
        <v>0</v>
      </c>
      <c r="U75" s="80">
        <f>SUMIF(Planning!$AS$10:$AS$896,$AO75,Planning!Z$10:Z$896)</f>
        <v>0</v>
      </c>
      <c r="V75" s="80">
        <f>SUMIF(Planning!$AS$10:$AS$896,$AO75,Planning!AA$10:AA$896)</f>
        <v>0</v>
      </c>
      <c r="W75" s="80">
        <f>SUMIF(Planning!$AS$10:$AS$896,$AO75,Planning!AB$10:AB$896)</f>
        <v>0</v>
      </c>
      <c r="X75" s="80">
        <f>SUMIF(Planning!$AS$10:$AS$896,$AO75,Planning!AC$10:AC$896)</f>
        <v>0</v>
      </c>
      <c r="Y75" s="80">
        <f>SUMIF(Planning!$AS$10:$AS$896,$AO75,Planning!AD$10:AD$896)</f>
        <v>0</v>
      </c>
      <c r="Z75" s="80">
        <f>SUMIF(Planning!$AS$10:$AS$896,$AO75,Planning!AE$10:AE$896)</f>
        <v>0</v>
      </c>
      <c r="AA75" s="80">
        <f>SUMIF(Planning!$AS$10:$AS$896,$AO75,Planning!AF$10:AF$896)</f>
        <v>0</v>
      </c>
      <c r="AB75" s="80">
        <f>SUMIF(Planning!$AS$10:$AS$896,$AO75,Planning!AG$10:AG$896)</f>
        <v>0</v>
      </c>
      <c r="AC75" s="80">
        <f>SUMIF(Planning!$AS$10:$AS$896,$AO75,Planning!AH$10:AH$896)</f>
        <v>0</v>
      </c>
      <c r="AD75" s="80">
        <f>SUMIF(Planning!$AS$10:$AS$896,$AO75,Planning!AI$10:AI$896)</f>
        <v>0</v>
      </c>
      <c r="AE75" s="80">
        <f>SUMIF(Planning!$AS$10:$AS$896,$AO75,Planning!AJ$10:AJ$896)</f>
        <v>0</v>
      </c>
      <c r="AF75" s="80">
        <f>SUMIF(Planning!$AS$10:$AS$896,$AO75,Planning!AK$10:AK$896)</f>
        <v>0</v>
      </c>
      <c r="AG75" s="81">
        <f>SUMIF(Planning!$AS$10:$AS$896,$AO75,Planning!AL$10:AL$896)</f>
        <v>0</v>
      </c>
      <c r="AH75" s="114">
        <f>SUMIF(Planning!$AS$10:$AS$896,$AO75,Planning!AM$10:AM$896)</f>
        <v>0</v>
      </c>
      <c r="AI75" s="123">
        <f t="shared" si="3"/>
        <v>0</v>
      </c>
      <c r="AJ75" s="75"/>
      <c r="AL75" s="92"/>
      <c r="AM75" s="92"/>
      <c r="AN75" s="92"/>
      <c r="AO75" s="124" t="str">
        <f>AL74&amp;"_"&amp;AM73&amp;"_"&amp;AN73</f>
        <v>溶接1__</v>
      </c>
      <c r="AP75" s="247" t="str">
        <f>IF(AI75=0,"","表示")</f>
        <v/>
      </c>
    </row>
    <row r="76" spans="1:42" ht="21" hidden="1" customHeight="1" x14ac:dyDescent="0.35">
      <c r="A76" s="66"/>
      <c r="B76" s="95" t="str">
        <f>IF($AO78="","",_xlfn.XLOOKUP($AO78,Planning!$AS$10:$AS$896,Planning!AT$10:AT$896,"",,))</f>
        <v/>
      </c>
      <c r="C76" s="85"/>
      <c r="D76" s="86"/>
      <c r="E76" s="261" t="str">
        <f>_xlfn.XLOOKUP($AO76,Planning!$AS$10:$AS$896,Planning!$G$10:$G$896,"",,)</f>
        <v/>
      </c>
      <c r="F76" s="262">
        <f>SUMIF(Planning!$AS$10:$AS$896,$AO76,Planning!K$10:K$896)</f>
        <v>0</v>
      </c>
      <c r="G76" s="262">
        <f>SUMIF(Planning!$AS$10:$AS$896,$AO76,Planning!L$10:L$896)</f>
        <v>0</v>
      </c>
      <c r="H76" s="262">
        <f>SUMIF(Planning!$AS$10:$AS$896,$AO76,Planning!M$10:M$896)</f>
        <v>0</v>
      </c>
      <c r="I76" s="263">
        <f>SUMIF(Planning!$AS$10:$AS$896,$AO76,Planning!N$10:N$896)</f>
        <v>0</v>
      </c>
      <c r="J76" s="264">
        <f>SUMIF(Planning!$AS$10:$AS$896,$AO76,Planning!O$10:O$896)</f>
        <v>0</v>
      </c>
      <c r="K76" s="262">
        <f>SUMIF(Planning!$AS$10:$AS$896,$AO76,Planning!P$10:P$896)</f>
        <v>0</v>
      </c>
      <c r="L76" s="262">
        <f>SUMIF(Planning!$AS$10:$AS$896,$AO76,Planning!Q$10:Q$896)</f>
        <v>0</v>
      </c>
      <c r="M76" s="262">
        <f>SUMIF(Planning!$AS$10:$AS$896,$AO76,Planning!R$10:R$896)</f>
        <v>0</v>
      </c>
      <c r="N76" s="262">
        <f>SUMIF(Planning!$AS$10:$AS$896,$AO76,Planning!S$10:S$896)</f>
        <v>0</v>
      </c>
      <c r="O76" s="262">
        <f>SUMIF(Planning!$AS$10:$AS$896,$AO76,Planning!T$10:T$896)</f>
        <v>0</v>
      </c>
      <c r="P76" s="262">
        <f>SUMIF(Planning!$AS$10:$AS$896,$AO76,Planning!U$10:U$896)</f>
        <v>0</v>
      </c>
      <c r="Q76" s="262">
        <f>SUMIF(Planning!$AS$10:$AS$896,$AO76,Planning!V$10:V$896)</f>
        <v>0</v>
      </c>
      <c r="R76" s="262">
        <f>SUMIF(Planning!$AS$10:$AS$896,$AO76,Planning!W$10:W$896)</f>
        <v>0</v>
      </c>
      <c r="S76" s="262">
        <f>SUMIF(Planning!$AS$10:$AS$896,$AO76,Planning!X$10:X$896)</f>
        <v>0</v>
      </c>
      <c r="T76" s="262">
        <f>SUMIF(Planning!$AS$10:$AS$896,$AO76,Planning!Y$10:Y$896)</f>
        <v>0</v>
      </c>
      <c r="U76" s="262">
        <f>SUMIF(Planning!$AS$10:$AS$896,$AO76,Planning!Z$10:Z$896)</f>
        <v>0</v>
      </c>
      <c r="V76" s="262">
        <f>SUMIF(Planning!$AS$10:$AS$896,$AO76,Planning!AA$10:AA$896)</f>
        <v>0</v>
      </c>
      <c r="W76" s="262">
        <f>SUMIF(Planning!$AS$10:$AS$896,$AO76,Planning!AB$10:AB$896)</f>
        <v>0</v>
      </c>
      <c r="X76" s="262">
        <f>SUMIF(Planning!$AS$10:$AS$896,$AO76,Planning!AC$10:AC$896)</f>
        <v>0</v>
      </c>
      <c r="Y76" s="262">
        <f>SUMIF(Planning!$AS$10:$AS$896,$AO76,Planning!AD$10:AD$896)</f>
        <v>0</v>
      </c>
      <c r="Z76" s="262">
        <f>SUMIF(Planning!$AS$10:$AS$896,$AO76,Planning!AE$10:AE$896)</f>
        <v>0</v>
      </c>
      <c r="AA76" s="262">
        <f>SUMIF(Planning!$AS$10:$AS$896,$AO76,Planning!AF$10:AF$896)</f>
        <v>0</v>
      </c>
      <c r="AB76" s="262">
        <f>SUMIF(Planning!$AS$10:$AS$896,$AO76,Planning!AG$10:AG$896)</f>
        <v>0</v>
      </c>
      <c r="AC76" s="262">
        <f>SUMIF(Planning!$AS$10:$AS$896,$AO76,Planning!AH$10:AH$896)</f>
        <v>0</v>
      </c>
      <c r="AD76" s="262">
        <f>SUMIF(Planning!$AS$10:$AS$896,$AO76,Planning!AI$10:AI$896)</f>
        <v>0</v>
      </c>
      <c r="AE76" s="262">
        <f>SUMIF(Planning!$AS$10:$AS$896,$AO76,Planning!AJ$10:AJ$896)</f>
        <v>0</v>
      </c>
      <c r="AF76" s="262">
        <f>SUMIF(Planning!$AS$10:$AS$896,$AO76,Planning!AK$10:AK$896)</f>
        <v>0</v>
      </c>
      <c r="AG76" s="262">
        <f>SUMIF(Planning!$AS$10:$AS$896,$AO76,Planning!AL$10:AL$896)</f>
        <v>0</v>
      </c>
      <c r="AH76" s="262">
        <f>SUMIF(Planning!$AS$10:$AS$896,$AO76,Planning!AM$10:AM$896)</f>
        <v>0</v>
      </c>
      <c r="AI76" s="265">
        <f t="shared" si="3"/>
        <v>0</v>
      </c>
      <c r="AJ76" s="75"/>
      <c r="AL76" s="125" t="str">
        <f>IF(AN76="CBU","AF",IF(AN76="CKD","KD",""))</f>
        <v/>
      </c>
      <c r="AM76" s="93"/>
      <c r="AN76" s="93"/>
      <c r="AO76" s="100" t="str">
        <f>AM76&amp;"_"&amp;AN76</f>
        <v>_</v>
      </c>
      <c r="AP76" s="248" t="str">
        <f>IF(AI78=0,"","表示")</f>
        <v/>
      </c>
    </row>
    <row r="77" spans="1:42" ht="21" hidden="1" customHeight="1" x14ac:dyDescent="0.35">
      <c r="A77" s="66"/>
      <c r="B77" s="94" t="str">
        <f>IF($AO78="","",_xlfn.XLOOKUP($AO78,Planning!$AS$10:$AS$896,Planning!AU$10:AU$896,"",,))</f>
        <v/>
      </c>
      <c r="C77" s="492" t="str">
        <f>AL76</f>
        <v/>
      </c>
      <c r="D77" s="86">
        <f>SUMIF(Planning!$AS$10:$AS$896,$AO78,Planning!$G$10:$G$896)</f>
        <v>0</v>
      </c>
      <c r="E77" s="266" t="str">
        <f>IF($AN76="CBU","SP","")</f>
        <v/>
      </c>
      <c r="F77" s="267"/>
      <c r="G77" s="267"/>
      <c r="H77" s="267"/>
      <c r="I77" s="268"/>
      <c r="J77" s="269">
        <f>SUMIF(Planning!$AS$10:$AS$896,$AO77,Planning!O$10:O$896)</f>
        <v>0</v>
      </c>
      <c r="K77" s="267">
        <f>SUMIF(Planning!$AS$10:$AS$896,$AO77,Planning!P$10:P$896)</f>
        <v>0</v>
      </c>
      <c r="L77" s="267">
        <f>SUMIF(Planning!$AS$10:$AS$896,$AO77,Planning!Q$10:Q$896)</f>
        <v>0</v>
      </c>
      <c r="M77" s="267">
        <f>SUMIF(Planning!$AS$10:$AS$896,$AO77,Planning!R$10:R$896)</f>
        <v>0</v>
      </c>
      <c r="N77" s="267">
        <f>SUMIF(Planning!$AS$10:$AS$896,$AO77,Planning!S$10:S$896)</f>
        <v>0</v>
      </c>
      <c r="O77" s="267">
        <f>SUMIF(Planning!$AS$10:$AS$896,$AO77,Planning!T$10:T$896)</f>
        <v>0</v>
      </c>
      <c r="P77" s="267">
        <f>SUMIF(Planning!$AS$10:$AS$896,$AO77,Planning!U$10:U$896)</f>
        <v>0</v>
      </c>
      <c r="Q77" s="267">
        <f>SUMIF(Planning!$AS$10:$AS$896,$AO77,Planning!V$10:V$896)</f>
        <v>0</v>
      </c>
      <c r="R77" s="267">
        <f>SUMIF(Planning!$AS$10:$AS$896,$AO77,Planning!W$10:W$896)</f>
        <v>0</v>
      </c>
      <c r="S77" s="267">
        <f>SUMIF(Planning!$AS$10:$AS$896,$AO77,Planning!X$10:X$896)</f>
        <v>0</v>
      </c>
      <c r="T77" s="267">
        <f>SUMIF(Planning!$AS$10:$AS$896,$AO77,Planning!Y$10:Y$896)</f>
        <v>0</v>
      </c>
      <c r="U77" s="267">
        <f>SUMIF(Planning!$AS$10:$AS$896,$AO77,Planning!Z$10:Z$896)</f>
        <v>0</v>
      </c>
      <c r="V77" s="267">
        <f>SUMIF(Planning!$AS$10:$AS$896,$AO77,Planning!AA$10:AA$896)</f>
        <v>0</v>
      </c>
      <c r="W77" s="267">
        <f>SUMIF(Planning!$AS$10:$AS$896,$AO77,Planning!AB$10:AB$896)</f>
        <v>0</v>
      </c>
      <c r="X77" s="267">
        <f>SUMIF(Planning!$AS$10:$AS$896,$AO77,Planning!AC$10:AC$896)</f>
        <v>0</v>
      </c>
      <c r="Y77" s="267">
        <f>SUMIF(Planning!$AS$10:$AS$896,$AO77,Planning!AD$10:AD$896)</f>
        <v>0</v>
      </c>
      <c r="Z77" s="267">
        <f>SUMIF(Planning!$AS$10:$AS$896,$AO77,Planning!AE$10:AE$896)</f>
        <v>0</v>
      </c>
      <c r="AA77" s="267">
        <f>SUMIF(Planning!$AS$10:$AS$896,$AO77,Planning!AF$10:AF$896)</f>
        <v>0</v>
      </c>
      <c r="AB77" s="267">
        <f>SUMIF(Planning!$AS$10:$AS$896,$AO77,Planning!AG$10:AG$896)</f>
        <v>0</v>
      </c>
      <c r="AC77" s="267">
        <f>SUMIF(Planning!$AS$10:$AS$896,$AO77,Planning!AH$10:AH$896)</f>
        <v>0</v>
      </c>
      <c r="AD77" s="267">
        <f>SUMIF(Planning!$AS$10:$AS$896,$AO77,Planning!AI$10:AI$896)</f>
        <v>0</v>
      </c>
      <c r="AE77" s="267">
        <f>SUMIF(Planning!$AS$10:$AS$896,$AO77,Planning!AJ$10:AJ$896)</f>
        <v>0</v>
      </c>
      <c r="AF77" s="267">
        <f>SUMIF(Planning!$AS$10:$AS$896,$AO77,Planning!AK$10:AK$896)</f>
        <v>0</v>
      </c>
      <c r="AG77" s="267">
        <f>SUMIF(Planning!$AS$10:$AS$896,$AO77,Planning!AL$10:AL$896)</f>
        <v>0</v>
      </c>
      <c r="AH77" s="267">
        <f>SUMIF(Planning!$AS$10:$AS$896,$AO77,Planning!AM$10:AM$896)</f>
        <v>0</v>
      </c>
      <c r="AI77" s="270">
        <f t="shared" si="3"/>
        <v>0</v>
      </c>
      <c r="AJ77" s="75"/>
      <c r="AL77" s="102" t="str">
        <f>IF($B$3="","",_xlfn.XLOOKUP($B$3,設定!$F$3:$F$10,設定!$G$3:$G$10,""))</f>
        <v>溶接1</v>
      </c>
      <c r="AM77" s="91"/>
      <c r="AN77" s="91" t="str">
        <f>E77</f>
        <v/>
      </c>
      <c r="AO77" s="91" t="str">
        <f>AM76&amp;"_"&amp;AN77</f>
        <v>_</v>
      </c>
      <c r="AP77" s="249" t="str">
        <f>IF(AI78=0,"","表示")</f>
        <v/>
      </c>
    </row>
    <row r="78" spans="1:42" ht="21" hidden="1" customHeight="1" x14ac:dyDescent="0.35">
      <c r="A78" s="69"/>
      <c r="B78" s="90"/>
      <c r="C78" s="87"/>
      <c r="D78" s="88"/>
      <c r="E78" s="259" t="s">
        <v>2134</v>
      </c>
      <c r="F78" s="80">
        <f>SUMIF(Planning!$AS$10:$AS$896,$AO78,Planning!K$10:K$896)</f>
        <v>0</v>
      </c>
      <c r="G78" s="80">
        <f>SUMIF(Planning!$AS$10:$AS$896,$AO78,Planning!L$10:L$896)</f>
        <v>0</v>
      </c>
      <c r="H78" s="81">
        <f>SUMIF(Planning!$AS$10:$AS$896,$AO78,Planning!M$10:M$896)</f>
        <v>0</v>
      </c>
      <c r="I78" s="82">
        <f>SUMIF(Planning!$AS$10:$AS$896,$AO78,Planning!N$10:N$896)</f>
        <v>0</v>
      </c>
      <c r="J78" s="83">
        <f>SUMIF(Planning!$AS$10:$AS$896,$AO78,Planning!O$10:O$896)</f>
        <v>0</v>
      </c>
      <c r="K78" s="81">
        <f>SUMIF(Planning!$AS$10:$AS$896,$AO78,Planning!P$10:P$896)</f>
        <v>0</v>
      </c>
      <c r="L78" s="81">
        <f>SUMIF(Planning!$AS$10:$AS$896,$AO78,Planning!Q$10:Q$896)</f>
        <v>0</v>
      </c>
      <c r="M78" s="80">
        <f>SUMIF(Planning!$AS$10:$AS$896,$AO78,Planning!R$10:R$896)</f>
        <v>0</v>
      </c>
      <c r="N78" s="81">
        <f>SUMIF(Planning!$AS$10:$AS$896,$AO78,Planning!S$10:S$896)</f>
        <v>0</v>
      </c>
      <c r="O78" s="80">
        <f>SUMIF(Planning!$AS$10:$AS$896,$AO78,Planning!T$10:T$896)</f>
        <v>0</v>
      </c>
      <c r="P78" s="80">
        <f>SUMIF(Planning!$AS$10:$AS$896,$AO78,Planning!U$10:U$896)</f>
        <v>0</v>
      </c>
      <c r="Q78" s="80">
        <f>SUMIF(Planning!$AS$10:$AS$896,$AO78,Planning!V$10:V$896)</f>
        <v>0</v>
      </c>
      <c r="R78" s="80">
        <f>SUMIF(Planning!$AS$10:$AS$896,$AO78,Planning!W$10:W$896)</f>
        <v>0</v>
      </c>
      <c r="S78" s="80">
        <f>SUMIF(Planning!$AS$10:$AS$896,$AO78,Planning!X$10:X$896)</f>
        <v>0</v>
      </c>
      <c r="T78" s="80">
        <f>SUMIF(Planning!$AS$10:$AS$896,$AO78,Planning!Y$10:Y$896)</f>
        <v>0</v>
      </c>
      <c r="U78" s="80">
        <f>SUMIF(Planning!$AS$10:$AS$896,$AO78,Planning!Z$10:Z$896)</f>
        <v>0</v>
      </c>
      <c r="V78" s="80">
        <f>SUMIF(Planning!$AS$10:$AS$896,$AO78,Planning!AA$10:AA$896)</f>
        <v>0</v>
      </c>
      <c r="W78" s="80">
        <f>SUMIF(Planning!$AS$10:$AS$896,$AO78,Planning!AB$10:AB$896)</f>
        <v>0</v>
      </c>
      <c r="X78" s="80">
        <f>SUMIF(Planning!$AS$10:$AS$896,$AO78,Planning!AC$10:AC$896)</f>
        <v>0</v>
      </c>
      <c r="Y78" s="80">
        <f>SUMIF(Planning!$AS$10:$AS$896,$AO78,Planning!AD$10:AD$896)</f>
        <v>0</v>
      </c>
      <c r="Z78" s="80">
        <f>SUMIF(Planning!$AS$10:$AS$896,$AO78,Planning!AE$10:AE$896)</f>
        <v>0</v>
      </c>
      <c r="AA78" s="80">
        <f>SUMIF(Planning!$AS$10:$AS$896,$AO78,Planning!AF$10:AF$896)</f>
        <v>0</v>
      </c>
      <c r="AB78" s="80">
        <f>SUMIF(Planning!$AS$10:$AS$896,$AO78,Planning!AG$10:AG$896)</f>
        <v>0</v>
      </c>
      <c r="AC78" s="80">
        <f>SUMIF(Planning!$AS$10:$AS$896,$AO78,Planning!AH$10:AH$896)</f>
        <v>0</v>
      </c>
      <c r="AD78" s="80">
        <f>SUMIF(Planning!$AS$10:$AS$896,$AO78,Planning!AI$10:AI$896)</f>
        <v>0</v>
      </c>
      <c r="AE78" s="80">
        <f>SUMIF(Planning!$AS$10:$AS$896,$AO78,Planning!AJ$10:AJ$896)</f>
        <v>0</v>
      </c>
      <c r="AF78" s="80">
        <f>SUMIF(Planning!$AS$10:$AS$896,$AO78,Planning!AK$10:AK$896)</f>
        <v>0</v>
      </c>
      <c r="AG78" s="81">
        <f>SUMIF(Planning!$AS$10:$AS$896,$AO78,Planning!AL$10:AL$896)</f>
        <v>0</v>
      </c>
      <c r="AH78" s="114">
        <f>SUMIF(Planning!$AS$10:$AS$896,$AO78,Planning!AM$10:AM$896)</f>
        <v>0</v>
      </c>
      <c r="AI78" s="123">
        <f t="shared" si="3"/>
        <v>0</v>
      </c>
      <c r="AJ78" s="75"/>
      <c r="AL78" s="92"/>
      <c r="AM78" s="92"/>
      <c r="AN78" s="92"/>
      <c r="AO78" s="124" t="str">
        <f>AL77&amp;"_"&amp;AM76&amp;"_"&amp;AN76</f>
        <v>溶接1__</v>
      </c>
      <c r="AP78" s="247" t="str">
        <f>IF(AI78=0,"","表示")</f>
        <v/>
      </c>
    </row>
    <row r="79" spans="1:42" ht="21" hidden="1" customHeight="1" x14ac:dyDescent="0.35">
      <c r="A79" s="66"/>
      <c r="B79" s="95" t="str">
        <f>IF($AO81="","",_xlfn.XLOOKUP($AO81,Planning!$AS$10:$AS$896,Planning!AT$10:AT$896,"",,))</f>
        <v/>
      </c>
      <c r="C79" s="85"/>
      <c r="D79" s="86"/>
      <c r="E79" s="261" t="str">
        <f>_xlfn.XLOOKUP($AO79,Planning!$AS$10:$AS$896,Planning!$G$10:$G$896,"",,)</f>
        <v/>
      </c>
      <c r="F79" s="262">
        <f>SUMIF(Planning!$AS$10:$AS$896,$AO79,Planning!K$10:K$896)</f>
        <v>0</v>
      </c>
      <c r="G79" s="262">
        <f>SUMIF(Planning!$AS$10:$AS$896,$AO79,Planning!L$10:L$896)</f>
        <v>0</v>
      </c>
      <c r="H79" s="262">
        <f>SUMIF(Planning!$AS$10:$AS$896,$AO79,Planning!M$10:M$896)</f>
        <v>0</v>
      </c>
      <c r="I79" s="263">
        <f>SUMIF(Planning!$AS$10:$AS$896,$AO79,Planning!N$10:N$896)</f>
        <v>0</v>
      </c>
      <c r="J79" s="264">
        <f>SUMIF(Planning!$AS$10:$AS$896,$AO79,Planning!O$10:O$896)</f>
        <v>0</v>
      </c>
      <c r="K79" s="262">
        <f>SUMIF(Planning!$AS$10:$AS$896,$AO79,Planning!P$10:P$896)</f>
        <v>0</v>
      </c>
      <c r="L79" s="262">
        <f>SUMIF(Planning!$AS$10:$AS$896,$AO79,Planning!Q$10:Q$896)</f>
        <v>0</v>
      </c>
      <c r="M79" s="262">
        <f>SUMIF(Planning!$AS$10:$AS$896,$AO79,Planning!R$10:R$896)</f>
        <v>0</v>
      </c>
      <c r="N79" s="262">
        <f>SUMIF(Planning!$AS$10:$AS$896,$AO79,Planning!S$10:S$896)</f>
        <v>0</v>
      </c>
      <c r="O79" s="262">
        <f>SUMIF(Planning!$AS$10:$AS$896,$AO79,Planning!T$10:T$896)</f>
        <v>0</v>
      </c>
      <c r="P79" s="262">
        <f>SUMIF(Planning!$AS$10:$AS$896,$AO79,Planning!U$10:U$896)</f>
        <v>0</v>
      </c>
      <c r="Q79" s="262">
        <f>SUMIF(Planning!$AS$10:$AS$896,$AO79,Planning!V$10:V$896)</f>
        <v>0</v>
      </c>
      <c r="R79" s="262">
        <f>SUMIF(Planning!$AS$10:$AS$896,$AO79,Planning!W$10:W$896)</f>
        <v>0</v>
      </c>
      <c r="S79" s="262">
        <f>SUMIF(Planning!$AS$10:$AS$896,$AO79,Planning!X$10:X$896)</f>
        <v>0</v>
      </c>
      <c r="T79" s="262">
        <f>SUMIF(Planning!$AS$10:$AS$896,$AO79,Planning!Y$10:Y$896)</f>
        <v>0</v>
      </c>
      <c r="U79" s="262">
        <f>SUMIF(Planning!$AS$10:$AS$896,$AO79,Planning!Z$10:Z$896)</f>
        <v>0</v>
      </c>
      <c r="V79" s="262">
        <f>SUMIF(Planning!$AS$10:$AS$896,$AO79,Planning!AA$10:AA$896)</f>
        <v>0</v>
      </c>
      <c r="W79" s="262">
        <f>SUMIF(Planning!$AS$10:$AS$896,$AO79,Planning!AB$10:AB$896)</f>
        <v>0</v>
      </c>
      <c r="X79" s="262">
        <f>SUMIF(Planning!$AS$10:$AS$896,$AO79,Planning!AC$10:AC$896)</f>
        <v>0</v>
      </c>
      <c r="Y79" s="262">
        <f>SUMIF(Planning!$AS$10:$AS$896,$AO79,Planning!AD$10:AD$896)</f>
        <v>0</v>
      </c>
      <c r="Z79" s="262">
        <f>SUMIF(Planning!$AS$10:$AS$896,$AO79,Planning!AE$10:AE$896)</f>
        <v>0</v>
      </c>
      <c r="AA79" s="262">
        <f>SUMIF(Planning!$AS$10:$AS$896,$AO79,Planning!AF$10:AF$896)</f>
        <v>0</v>
      </c>
      <c r="AB79" s="262">
        <f>SUMIF(Planning!$AS$10:$AS$896,$AO79,Planning!AG$10:AG$896)</f>
        <v>0</v>
      </c>
      <c r="AC79" s="262">
        <f>SUMIF(Planning!$AS$10:$AS$896,$AO79,Planning!AH$10:AH$896)</f>
        <v>0</v>
      </c>
      <c r="AD79" s="262">
        <f>SUMIF(Planning!$AS$10:$AS$896,$AO79,Planning!AI$10:AI$896)</f>
        <v>0</v>
      </c>
      <c r="AE79" s="262">
        <f>SUMIF(Planning!$AS$10:$AS$896,$AO79,Planning!AJ$10:AJ$896)</f>
        <v>0</v>
      </c>
      <c r="AF79" s="262">
        <f>SUMIF(Planning!$AS$10:$AS$896,$AO79,Planning!AK$10:AK$896)</f>
        <v>0</v>
      </c>
      <c r="AG79" s="262">
        <f>SUMIF(Planning!$AS$10:$AS$896,$AO79,Planning!AL$10:AL$896)</f>
        <v>0</v>
      </c>
      <c r="AH79" s="262">
        <f>SUMIF(Planning!$AS$10:$AS$896,$AO79,Planning!AM$10:AM$896)</f>
        <v>0</v>
      </c>
      <c r="AI79" s="265">
        <f t="shared" si="3"/>
        <v>0</v>
      </c>
      <c r="AJ79" s="75"/>
      <c r="AL79" s="125" t="str">
        <f>IF(AN79="CBU","AF",IF(AN79="CKD","KD",""))</f>
        <v/>
      </c>
      <c r="AM79" s="93"/>
      <c r="AN79" s="93"/>
      <c r="AO79" s="100" t="str">
        <f>AM79&amp;"_"&amp;AN79</f>
        <v>_</v>
      </c>
      <c r="AP79" s="248" t="str">
        <f>IF(AI81=0,"","表示")</f>
        <v/>
      </c>
    </row>
    <row r="80" spans="1:42" ht="21" hidden="1" customHeight="1" x14ac:dyDescent="0.35">
      <c r="A80" s="66"/>
      <c r="B80" s="94" t="str">
        <f>IF($AO81="","",_xlfn.XLOOKUP($AO81,Planning!$AS$10:$AS$896,Planning!AU$10:AU$896,"",,))</f>
        <v/>
      </c>
      <c r="C80" s="127" t="str">
        <f>AL79</f>
        <v/>
      </c>
      <c r="D80" s="86">
        <f>SUMIF(Planning!$AS$10:$AS$896,$AO81,Planning!$G$10:$G$896)</f>
        <v>0</v>
      </c>
      <c r="E80" s="266" t="str">
        <f>IF($AN79="CBU","SP","")</f>
        <v/>
      </c>
      <c r="F80" s="267"/>
      <c r="G80" s="267"/>
      <c r="H80" s="267"/>
      <c r="I80" s="268"/>
      <c r="J80" s="269">
        <f>SUMIF(Planning!$AS$10:$AS$896,$AO80,Planning!O$10:O$896)</f>
        <v>0</v>
      </c>
      <c r="K80" s="267">
        <f>SUMIF(Planning!$AS$10:$AS$896,$AO80,Planning!P$10:P$896)</f>
        <v>0</v>
      </c>
      <c r="L80" s="267">
        <f>SUMIF(Planning!$AS$10:$AS$896,$AO80,Planning!Q$10:Q$896)</f>
        <v>0</v>
      </c>
      <c r="M80" s="267">
        <f>SUMIF(Planning!$AS$10:$AS$896,$AO80,Planning!R$10:R$896)</f>
        <v>0</v>
      </c>
      <c r="N80" s="267">
        <f>SUMIF(Planning!$AS$10:$AS$896,$AO80,Planning!S$10:S$896)</f>
        <v>0</v>
      </c>
      <c r="O80" s="267">
        <f>SUMIF(Planning!$AS$10:$AS$896,$AO80,Planning!T$10:T$896)</f>
        <v>0</v>
      </c>
      <c r="P80" s="267">
        <f>SUMIF(Planning!$AS$10:$AS$896,$AO80,Planning!U$10:U$896)</f>
        <v>0</v>
      </c>
      <c r="Q80" s="267">
        <f>SUMIF(Planning!$AS$10:$AS$896,$AO80,Planning!V$10:V$896)</f>
        <v>0</v>
      </c>
      <c r="R80" s="267">
        <f>SUMIF(Planning!$AS$10:$AS$896,$AO80,Planning!W$10:W$896)</f>
        <v>0</v>
      </c>
      <c r="S80" s="267">
        <f>SUMIF(Planning!$AS$10:$AS$896,$AO80,Planning!X$10:X$896)</f>
        <v>0</v>
      </c>
      <c r="T80" s="267">
        <f>SUMIF(Planning!$AS$10:$AS$896,$AO80,Planning!Y$10:Y$896)</f>
        <v>0</v>
      </c>
      <c r="U80" s="267">
        <f>SUMIF(Planning!$AS$10:$AS$896,$AO80,Planning!Z$10:Z$896)</f>
        <v>0</v>
      </c>
      <c r="V80" s="267">
        <f>SUMIF(Planning!$AS$10:$AS$896,$AO80,Planning!AA$10:AA$896)</f>
        <v>0</v>
      </c>
      <c r="W80" s="267">
        <f>SUMIF(Planning!$AS$10:$AS$896,$AO80,Planning!AB$10:AB$896)</f>
        <v>0</v>
      </c>
      <c r="X80" s="267">
        <f>SUMIF(Planning!$AS$10:$AS$896,$AO80,Planning!AC$10:AC$896)</f>
        <v>0</v>
      </c>
      <c r="Y80" s="267">
        <f>SUMIF(Planning!$AS$10:$AS$896,$AO80,Planning!AD$10:AD$896)</f>
        <v>0</v>
      </c>
      <c r="Z80" s="267">
        <f>SUMIF(Planning!$AS$10:$AS$896,$AO80,Planning!AE$10:AE$896)</f>
        <v>0</v>
      </c>
      <c r="AA80" s="267">
        <f>SUMIF(Planning!$AS$10:$AS$896,$AO80,Planning!AF$10:AF$896)</f>
        <v>0</v>
      </c>
      <c r="AB80" s="267">
        <f>SUMIF(Planning!$AS$10:$AS$896,$AO80,Planning!AG$10:AG$896)</f>
        <v>0</v>
      </c>
      <c r="AC80" s="267">
        <f>SUMIF(Planning!$AS$10:$AS$896,$AO80,Planning!AH$10:AH$896)</f>
        <v>0</v>
      </c>
      <c r="AD80" s="267">
        <f>SUMIF(Planning!$AS$10:$AS$896,$AO80,Planning!AI$10:AI$896)</f>
        <v>0</v>
      </c>
      <c r="AE80" s="267">
        <f>SUMIF(Planning!$AS$10:$AS$896,$AO80,Planning!AJ$10:AJ$896)</f>
        <v>0</v>
      </c>
      <c r="AF80" s="267">
        <f>SUMIF(Planning!$AS$10:$AS$896,$AO80,Planning!AK$10:AK$896)</f>
        <v>0</v>
      </c>
      <c r="AG80" s="267">
        <f>SUMIF(Planning!$AS$10:$AS$896,$AO80,Planning!AL$10:AL$896)</f>
        <v>0</v>
      </c>
      <c r="AH80" s="267">
        <f>SUMIF(Planning!$AS$10:$AS$896,$AO80,Planning!AM$10:AM$896)</f>
        <v>0</v>
      </c>
      <c r="AI80" s="270">
        <f t="shared" si="3"/>
        <v>0</v>
      </c>
      <c r="AJ80" s="75"/>
      <c r="AL80" s="102" t="str">
        <f>IF($B$3="","",_xlfn.XLOOKUP($B$3,設定!$F$3:$F$10,設定!$G$3:$G$10,""))</f>
        <v>溶接1</v>
      </c>
      <c r="AM80" s="91"/>
      <c r="AN80" s="91" t="str">
        <f>E80</f>
        <v/>
      </c>
      <c r="AO80" s="91" t="str">
        <f>AM79&amp;"_"&amp;AN80</f>
        <v>_</v>
      </c>
      <c r="AP80" s="249" t="str">
        <f>IF(AI81=0,"","表示")</f>
        <v/>
      </c>
    </row>
    <row r="81" spans="1:42" ht="21" hidden="1" customHeight="1" x14ac:dyDescent="0.35">
      <c r="A81" s="69"/>
      <c r="B81" s="90"/>
      <c r="C81" s="87"/>
      <c r="D81" s="88"/>
      <c r="E81" s="259" t="s">
        <v>2134</v>
      </c>
      <c r="F81" s="80">
        <f>SUMIF(Planning!$AS$10:$AS$896,$AO81,Planning!K$10:K$896)</f>
        <v>0</v>
      </c>
      <c r="G81" s="80">
        <f>SUMIF(Planning!$AS$10:$AS$896,$AO81,Planning!L$10:L$896)</f>
        <v>0</v>
      </c>
      <c r="H81" s="81">
        <f>SUMIF(Planning!$AS$10:$AS$896,$AO81,Planning!M$10:M$896)</f>
        <v>0</v>
      </c>
      <c r="I81" s="82">
        <f>SUMIF(Planning!$AS$10:$AS$896,$AO81,Planning!N$10:N$896)</f>
        <v>0</v>
      </c>
      <c r="J81" s="83">
        <f>SUMIF(Planning!$AS$10:$AS$896,$AO81,Planning!O$10:O$896)</f>
        <v>0</v>
      </c>
      <c r="K81" s="81">
        <f>SUMIF(Planning!$AS$10:$AS$896,$AO81,Planning!P$10:P$896)</f>
        <v>0</v>
      </c>
      <c r="L81" s="81">
        <f>SUMIF(Planning!$AS$10:$AS$896,$AO81,Planning!Q$10:Q$896)</f>
        <v>0</v>
      </c>
      <c r="M81" s="80">
        <f>SUMIF(Planning!$AS$10:$AS$896,$AO81,Planning!R$10:R$896)</f>
        <v>0</v>
      </c>
      <c r="N81" s="81">
        <f>SUMIF(Planning!$AS$10:$AS$896,$AO81,Planning!S$10:S$896)</f>
        <v>0</v>
      </c>
      <c r="O81" s="80">
        <f>SUMIF(Planning!$AS$10:$AS$896,$AO81,Planning!T$10:T$896)</f>
        <v>0</v>
      </c>
      <c r="P81" s="80">
        <f>SUMIF(Planning!$AS$10:$AS$896,$AO81,Planning!U$10:U$896)</f>
        <v>0</v>
      </c>
      <c r="Q81" s="80">
        <f>SUMIF(Planning!$AS$10:$AS$896,$AO81,Planning!V$10:V$896)</f>
        <v>0</v>
      </c>
      <c r="R81" s="80">
        <f>SUMIF(Planning!$AS$10:$AS$896,$AO81,Planning!W$10:W$896)</f>
        <v>0</v>
      </c>
      <c r="S81" s="80">
        <f>SUMIF(Planning!$AS$10:$AS$896,$AO81,Planning!X$10:X$896)</f>
        <v>0</v>
      </c>
      <c r="T81" s="80">
        <f>SUMIF(Planning!$AS$10:$AS$896,$AO81,Planning!Y$10:Y$896)</f>
        <v>0</v>
      </c>
      <c r="U81" s="80">
        <f>SUMIF(Planning!$AS$10:$AS$896,$AO81,Planning!Z$10:Z$896)</f>
        <v>0</v>
      </c>
      <c r="V81" s="80">
        <f>SUMIF(Planning!$AS$10:$AS$896,$AO81,Planning!AA$10:AA$896)</f>
        <v>0</v>
      </c>
      <c r="W81" s="80">
        <f>SUMIF(Planning!$AS$10:$AS$896,$AO81,Planning!AB$10:AB$896)</f>
        <v>0</v>
      </c>
      <c r="X81" s="80">
        <f>SUMIF(Planning!$AS$10:$AS$896,$AO81,Planning!AC$10:AC$896)</f>
        <v>0</v>
      </c>
      <c r="Y81" s="80">
        <f>SUMIF(Planning!$AS$10:$AS$896,$AO81,Planning!AD$10:AD$896)</f>
        <v>0</v>
      </c>
      <c r="Z81" s="80">
        <f>SUMIF(Planning!$AS$10:$AS$896,$AO81,Planning!AE$10:AE$896)</f>
        <v>0</v>
      </c>
      <c r="AA81" s="80">
        <f>SUMIF(Planning!$AS$10:$AS$896,$AO81,Planning!AF$10:AF$896)</f>
        <v>0</v>
      </c>
      <c r="AB81" s="80">
        <f>SUMIF(Planning!$AS$10:$AS$896,$AO81,Planning!AG$10:AG$896)</f>
        <v>0</v>
      </c>
      <c r="AC81" s="80">
        <f>SUMIF(Planning!$AS$10:$AS$896,$AO81,Planning!AH$10:AH$896)</f>
        <v>0</v>
      </c>
      <c r="AD81" s="80">
        <f>SUMIF(Planning!$AS$10:$AS$896,$AO81,Planning!AI$10:AI$896)</f>
        <v>0</v>
      </c>
      <c r="AE81" s="80">
        <f>SUMIF(Planning!$AS$10:$AS$896,$AO81,Planning!AJ$10:AJ$896)</f>
        <v>0</v>
      </c>
      <c r="AF81" s="80">
        <f>SUMIF(Planning!$AS$10:$AS$896,$AO81,Planning!AK$10:AK$896)</f>
        <v>0</v>
      </c>
      <c r="AG81" s="81">
        <f>SUMIF(Planning!$AS$10:$AS$896,$AO81,Planning!AL$10:AL$896)</f>
        <v>0</v>
      </c>
      <c r="AH81" s="114">
        <f>SUMIF(Planning!$AS$10:$AS$896,$AO81,Planning!AM$10:AM$896)</f>
        <v>0</v>
      </c>
      <c r="AI81" s="123">
        <f t="shared" si="3"/>
        <v>0</v>
      </c>
      <c r="AJ81" s="75"/>
      <c r="AL81" s="92"/>
      <c r="AM81" s="92"/>
      <c r="AN81" s="92"/>
      <c r="AO81" s="124" t="str">
        <f>AL80&amp;"_"&amp;AM79&amp;"_"&amp;AN79</f>
        <v>溶接1__</v>
      </c>
      <c r="AP81" s="247" t="str">
        <f>IF(AI81=0,"","表示")</f>
        <v/>
      </c>
    </row>
    <row r="82" spans="1:42" ht="21" hidden="1" customHeight="1" x14ac:dyDescent="0.35">
      <c r="A82" s="66"/>
      <c r="B82" s="95" t="str">
        <f>IF($AO84="","",_xlfn.XLOOKUP($AO84,Planning!$AS$10:$AS$896,Planning!AT$10:AT$896,"",,))</f>
        <v/>
      </c>
      <c r="C82" s="85"/>
      <c r="D82" s="86"/>
      <c r="E82" s="261" t="str">
        <f>_xlfn.XLOOKUP($AO82,Planning!$AS$10:$AS$896,Planning!$G$10:$G$896,"",,)</f>
        <v/>
      </c>
      <c r="F82" s="262">
        <f>SUMIF(Planning!$AS$10:$AS$896,$AO82,Planning!K$10:K$896)</f>
        <v>0</v>
      </c>
      <c r="G82" s="262">
        <f>SUMIF(Planning!$AS$10:$AS$896,$AO82,Planning!L$10:L$896)</f>
        <v>0</v>
      </c>
      <c r="H82" s="262">
        <f>SUMIF(Planning!$AS$10:$AS$896,$AO82,Planning!M$10:M$896)</f>
        <v>0</v>
      </c>
      <c r="I82" s="263">
        <f>SUMIF(Planning!$AS$10:$AS$896,$AO82,Planning!N$10:N$896)</f>
        <v>0</v>
      </c>
      <c r="J82" s="264">
        <f>SUMIF(Planning!$AS$10:$AS$896,$AO82,Planning!O$10:O$896)</f>
        <v>0</v>
      </c>
      <c r="K82" s="262">
        <f>SUMIF(Planning!$AS$10:$AS$896,$AO82,Planning!P$10:P$896)</f>
        <v>0</v>
      </c>
      <c r="L82" s="262">
        <f>SUMIF(Planning!$AS$10:$AS$896,$AO82,Planning!Q$10:Q$896)</f>
        <v>0</v>
      </c>
      <c r="M82" s="262">
        <f>SUMIF(Planning!$AS$10:$AS$896,$AO82,Planning!R$10:R$896)</f>
        <v>0</v>
      </c>
      <c r="N82" s="262">
        <f>SUMIF(Planning!$AS$10:$AS$896,$AO82,Planning!S$10:S$896)</f>
        <v>0</v>
      </c>
      <c r="O82" s="262">
        <f>SUMIF(Planning!$AS$10:$AS$896,$AO82,Planning!T$10:T$896)</f>
        <v>0</v>
      </c>
      <c r="P82" s="262">
        <f>SUMIF(Planning!$AS$10:$AS$896,$AO82,Planning!U$10:U$896)</f>
        <v>0</v>
      </c>
      <c r="Q82" s="262">
        <f>SUMIF(Planning!$AS$10:$AS$896,$AO82,Planning!V$10:V$896)</f>
        <v>0</v>
      </c>
      <c r="R82" s="262">
        <f>SUMIF(Planning!$AS$10:$AS$896,$AO82,Planning!W$10:W$896)</f>
        <v>0</v>
      </c>
      <c r="S82" s="262">
        <f>SUMIF(Planning!$AS$10:$AS$896,$AO82,Planning!X$10:X$896)</f>
        <v>0</v>
      </c>
      <c r="T82" s="262">
        <f>SUMIF(Planning!$AS$10:$AS$896,$AO82,Planning!Y$10:Y$896)</f>
        <v>0</v>
      </c>
      <c r="U82" s="262">
        <f>SUMIF(Planning!$AS$10:$AS$896,$AO82,Planning!Z$10:Z$896)</f>
        <v>0</v>
      </c>
      <c r="V82" s="262">
        <f>SUMIF(Planning!$AS$10:$AS$896,$AO82,Planning!AA$10:AA$896)</f>
        <v>0</v>
      </c>
      <c r="W82" s="262">
        <f>SUMIF(Planning!$AS$10:$AS$896,$AO82,Planning!AB$10:AB$896)</f>
        <v>0</v>
      </c>
      <c r="X82" s="262">
        <f>SUMIF(Planning!$AS$10:$AS$896,$AO82,Planning!AC$10:AC$896)</f>
        <v>0</v>
      </c>
      <c r="Y82" s="262">
        <f>SUMIF(Planning!$AS$10:$AS$896,$AO82,Planning!AD$10:AD$896)</f>
        <v>0</v>
      </c>
      <c r="Z82" s="262">
        <f>SUMIF(Planning!$AS$10:$AS$896,$AO82,Planning!AE$10:AE$896)</f>
        <v>0</v>
      </c>
      <c r="AA82" s="262">
        <f>SUMIF(Planning!$AS$10:$AS$896,$AO82,Planning!AF$10:AF$896)</f>
        <v>0</v>
      </c>
      <c r="AB82" s="262">
        <f>SUMIF(Planning!$AS$10:$AS$896,$AO82,Planning!AG$10:AG$896)</f>
        <v>0</v>
      </c>
      <c r="AC82" s="262">
        <f>SUMIF(Planning!$AS$10:$AS$896,$AO82,Planning!AH$10:AH$896)</f>
        <v>0</v>
      </c>
      <c r="AD82" s="262">
        <f>SUMIF(Planning!$AS$10:$AS$896,$AO82,Planning!AI$10:AI$896)</f>
        <v>0</v>
      </c>
      <c r="AE82" s="262">
        <f>SUMIF(Planning!$AS$10:$AS$896,$AO82,Planning!AJ$10:AJ$896)</f>
        <v>0</v>
      </c>
      <c r="AF82" s="262">
        <f>SUMIF(Planning!$AS$10:$AS$896,$AO82,Planning!AK$10:AK$896)</f>
        <v>0</v>
      </c>
      <c r="AG82" s="262">
        <f>SUMIF(Planning!$AS$10:$AS$896,$AO82,Planning!AL$10:AL$896)</f>
        <v>0</v>
      </c>
      <c r="AH82" s="262">
        <f>SUMIF(Planning!$AS$10:$AS$896,$AO82,Planning!AM$10:AM$896)</f>
        <v>0</v>
      </c>
      <c r="AI82" s="265">
        <f t="shared" si="3"/>
        <v>0</v>
      </c>
      <c r="AJ82" s="75"/>
      <c r="AL82" s="125" t="str">
        <f>IF(AN82="CBU","AF",IF(AN82="CKD","KD",""))</f>
        <v/>
      </c>
      <c r="AM82" s="93"/>
      <c r="AN82" s="93"/>
      <c r="AO82" s="100" t="str">
        <f>AM82&amp;"_"&amp;AN82</f>
        <v>_</v>
      </c>
      <c r="AP82" s="248" t="str">
        <f>IF(AI84=0,"","表示")</f>
        <v/>
      </c>
    </row>
    <row r="83" spans="1:42" ht="21" hidden="1" customHeight="1" x14ac:dyDescent="0.35">
      <c r="A83" s="66"/>
      <c r="B83" s="94" t="str">
        <f>IF($AO84="","",_xlfn.XLOOKUP($AO84,Planning!$AS$10:$AS$896,Planning!AU$10:AU$896,"",,))</f>
        <v/>
      </c>
      <c r="C83" s="127" t="str">
        <f>AL82</f>
        <v/>
      </c>
      <c r="D83" s="86">
        <f>SUMIF(Planning!$AS$10:$AS$896,$AO84,Planning!$G$10:$G$896)</f>
        <v>0</v>
      </c>
      <c r="E83" s="266" t="str">
        <f>IF($AN82="CBU","SP","")</f>
        <v/>
      </c>
      <c r="F83" s="267"/>
      <c r="G83" s="267"/>
      <c r="H83" s="267"/>
      <c r="I83" s="268"/>
      <c r="J83" s="269">
        <f>SUMIF(Planning!$AS$10:$AS$896,$AO83,Planning!O$10:O$896)</f>
        <v>0</v>
      </c>
      <c r="K83" s="267">
        <f>SUMIF(Planning!$AS$10:$AS$896,$AO83,Planning!P$10:P$896)</f>
        <v>0</v>
      </c>
      <c r="L83" s="267">
        <f>SUMIF(Planning!$AS$10:$AS$896,$AO83,Planning!Q$10:Q$896)</f>
        <v>0</v>
      </c>
      <c r="M83" s="267">
        <f>SUMIF(Planning!$AS$10:$AS$896,$AO83,Planning!R$10:R$896)</f>
        <v>0</v>
      </c>
      <c r="N83" s="267">
        <f>SUMIF(Planning!$AS$10:$AS$896,$AO83,Planning!S$10:S$896)</f>
        <v>0</v>
      </c>
      <c r="O83" s="267">
        <f>SUMIF(Planning!$AS$10:$AS$896,$AO83,Planning!T$10:T$896)</f>
        <v>0</v>
      </c>
      <c r="P83" s="267">
        <f>SUMIF(Planning!$AS$10:$AS$896,$AO83,Planning!U$10:U$896)</f>
        <v>0</v>
      </c>
      <c r="Q83" s="267">
        <f>SUMIF(Planning!$AS$10:$AS$896,$AO83,Planning!V$10:V$896)</f>
        <v>0</v>
      </c>
      <c r="R83" s="267">
        <f>SUMIF(Planning!$AS$10:$AS$896,$AO83,Planning!W$10:W$896)</f>
        <v>0</v>
      </c>
      <c r="S83" s="267">
        <f>SUMIF(Planning!$AS$10:$AS$896,$AO83,Planning!X$10:X$896)</f>
        <v>0</v>
      </c>
      <c r="T83" s="267">
        <f>SUMIF(Planning!$AS$10:$AS$896,$AO83,Planning!Y$10:Y$896)</f>
        <v>0</v>
      </c>
      <c r="U83" s="267">
        <f>SUMIF(Planning!$AS$10:$AS$896,$AO83,Planning!Z$10:Z$896)</f>
        <v>0</v>
      </c>
      <c r="V83" s="267">
        <f>SUMIF(Planning!$AS$10:$AS$896,$AO83,Planning!AA$10:AA$896)</f>
        <v>0</v>
      </c>
      <c r="W83" s="267">
        <f>SUMIF(Planning!$AS$10:$AS$896,$AO83,Planning!AB$10:AB$896)</f>
        <v>0</v>
      </c>
      <c r="X83" s="267">
        <f>SUMIF(Planning!$AS$10:$AS$896,$AO83,Planning!AC$10:AC$896)</f>
        <v>0</v>
      </c>
      <c r="Y83" s="267">
        <f>SUMIF(Planning!$AS$10:$AS$896,$AO83,Planning!AD$10:AD$896)</f>
        <v>0</v>
      </c>
      <c r="Z83" s="267">
        <f>SUMIF(Planning!$AS$10:$AS$896,$AO83,Planning!AE$10:AE$896)</f>
        <v>0</v>
      </c>
      <c r="AA83" s="267">
        <f>SUMIF(Planning!$AS$10:$AS$896,$AO83,Planning!AF$10:AF$896)</f>
        <v>0</v>
      </c>
      <c r="AB83" s="267">
        <f>SUMIF(Planning!$AS$10:$AS$896,$AO83,Planning!AG$10:AG$896)</f>
        <v>0</v>
      </c>
      <c r="AC83" s="267">
        <f>SUMIF(Planning!$AS$10:$AS$896,$AO83,Planning!AH$10:AH$896)</f>
        <v>0</v>
      </c>
      <c r="AD83" s="267">
        <f>SUMIF(Planning!$AS$10:$AS$896,$AO83,Planning!AI$10:AI$896)</f>
        <v>0</v>
      </c>
      <c r="AE83" s="267">
        <f>SUMIF(Planning!$AS$10:$AS$896,$AO83,Planning!AJ$10:AJ$896)</f>
        <v>0</v>
      </c>
      <c r="AF83" s="267">
        <f>SUMIF(Planning!$AS$10:$AS$896,$AO83,Planning!AK$10:AK$896)</f>
        <v>0</v>
      </c>
      <c r="AG83" s="267">
        <f>SUMIF(Planning!$AS$10:$AS$896,$AO83,Planning!AL$10:AL$896)</f>
        <v>0</v>
      </c>
      <c r="AH83" s="267">
        <f>SUMIF(Planning!$AS$10:$AS$896,$AO83,Planning!AM$10:AM$896)</f>
        <v>0</v>
      </c>
      <c r="AI83" s="270">
        <f t="shared" si="3"/>
        <v>0</v>
      </c>
      <c r="AJ83" s="75"/>
      <c r="AL83" s="102" t="str">
        <f>IF($B$3="","",_xlfn.XLOOKUP($B$3,設定!$F$3:$F$10,設定!$G$3:$G$10,""))</f>
        <v>溶接1</v>
      </c>
      <c r="AM83" s="91"/>
      <c r="AN83" s="91" t="str">
        <f>E83</f>
        <v/>
      </c>
      <c r="AO83" s="91" t="str">
        <f>AM82&amp;"_"&amp;AN83</f>
        <v>_</v>
      </c>
      <c r="AP83" s="249" t="str">
        <f>IF(AI84=0,"","表示")</f>
        <v/>
      </c>
    </row>
    <row r="84" spans="1:42" ht="21" hidden="1" customHeight="1" x14ac:dyDescent="0.35">
      <c r="A84" s="69"/>
      <c r="B84" s="90"/>
      <c r="C84" s="87"/>
      <c r="D84" s="88"/>
      <c r="E84" s="259" t="s">
        <v>2134</v>
      </c>
      <c r="F84" s="80">
        <f>SUMIF(Planning!$AS$10:$AS$896,$AO84,Planning!K$10:K$896)</f>
        <v>0</v>
      </c>
      <c r="G84" s="80">
        <f>SUMIF(Planning!$AS$10:$AS$896,$AO84,Planning!L$10:L$896)</f>
        <v>0</v>
      </c>
      <c r="H84" s="81">
        <f>SUMIF(Planning!$AS$10:$AS$896,$AO84,Planning!M$10:M$896)</f>
        <v>0</v>
      </c>
      <c r="I84" s="82">
        <f>SUMIF(Planning!$AS$10:$AS$896,$AO84,Planning!N$10:N$896)</f>
        <v>0</v>
      </c>
      <c r="J84" s="83">
        <f>SUMIF(Planning!$AS$10:$AS$896,$AO84,Planning!O$10:O$896)</f>
        <v>0</v>
      </c>
      <c r="K84" s="81">
        <f>SUMIF(Planning!$AS$10:$AS$896,$AO84,Planning!P$10:P$896)</f>
        <v>0</v>
      </c>
      <c r="L84" s="81">
        <f>SUMIF(Planning!$AS$10:$AS$896,$AO84,Planning!Q$10:Q$896)</f>
        <v>0</v>
      </c>
      <c r="M84" s="80">
        <f>SUMIF(Planning!$AS$10:$AS$896,$AO84,Planning!R$10:R$896)</f>
        <v>0</v>
      </c>
      <c r="N84" s="81">
        <f>SUMIF(Planning!$AS$10:$AS$896,$AO84,Planning!S$10:S$896)</f>
        <v>0</v>
      </c>
      <c r="O84" s="80">
        <f>SUMIF(Planning!$AS$10:$AS$896,$AO84,Planning!T$10:T$896)</f>
        <v>0</v>
      </c>
      <c r="P84" s="80">
        <f>SUMIF(Planning!$AS$10:$AS$896,$AO84,Planning!U$10:U$896)</f>
        <v>0</v>
      </c>
      <c r="Q84" s="80">
        <f>SUMIF(Planning!$AS$10:$AS$896,$AO84,Planning!V$10:V$896)</f>
        <v>0</v>
      </c>
      <c r="R84" s="80">
        <f>SUMIF(Planning!$AS$10:$AS$896,$AO84,Planning!W$10:W$896)</f>
        <v>0</v>
      </c>
      <c r="S84" s="80">
        <f>SUMIF(Planning!$AS$10:$AS$896,$AO84,Planning!X$10:X$896)</f>
        <v>0</v>
      </c>
      <c r="T84" s="80">
        <f>SUMIF(Planning!$AS$10:$AS$896,$AO84,Planning!Y$10:Y$896)</f>
        <v>0</v>
      </c>
      <c r="U84" s="80">
        <f>SUMIF(Planning!$AS$10:$AS$896,$AO84,Planning!Z$10:Z$896)</f>
        <v>0</v>
      </c>
      <c r="V84" s="80">
        <f>SUMIF(Planning!$AS$10:$AS$896,$AO84,Planning!AA$10:AA$896)</f>
        <v>0</v>
      </c>
      <c r="W84" s="80">
        <f>SUMIF(Planning!$AS$10:$AS$896,$AO84,Planning!AB$10:AB$896)</f>
        <v>0</v>
      </c>
      <c r="X84" s="80">
        <f>SUMIF(Planning!$AS$10:$AS$896,$AO84,Planning!AC$10:AC$896)</f>
        <v>0</v>
      </c>
      <c r="Y84" s="80">
        <f>SUMIF(Planning!$AS$10:$AS$896,$AO84,Planning!AD$10:AD$896)</f>
        <v>0</v>
      </c>
      <c r="Z84" s="80">
        <f>SUMIF(Planning!$AS$10:$AS$896,$AO84,Planning!AE$10:AE$896)</f>
        <v>0</v>
      </c>
      <c r="AA84" s="80">
        <f>SUMIF(Planning!$AS$10:$AS$896,$AO84,Planning!AF$10:AF$896)</f>
        <v>0</v>
      </c>
      <c r="AB84" s="80">
        <f>SUMIF(Planning!$AS$10:$AS$896,$AO84,Planning!AG$10:AG$896)</f>
        <v>0</v>
      </c>
      <c r="AC84" s="80">
        <f>SUMIF(Planning!$AS$10:$AS$896,$AO84,Planning!AH$10:AH$896)</f>
        <v>0</v>
      </c>
      <c r="AD84" s="80">
        <f>SUMIF(Planning!$AS$10:$AS$896,$AO84,Planning!AI$10:AI$896)</f>
        <v>0</v>
      </c>
      <c r="AE84" s="80">
        <f>SUMIF(Planning!$AS$10:$AS$896,$AO84,Planning!AJ$10:AJ$896)</f>
        <v>0</v>
      </c>
      <c r="AF84" s="80">
        <f>SUMIF(Planning!$AS$10:$AS$896,$AO84,Planning!AK$10:AK$896)</f>
        <v>0</v>
      </c>
      <c r="AG84" s="81">
        <f>SUMIF(Planning!$AS$10:$AS$896,$AO84,Planning!AL$10:AL$896)</f>
        <v>0</v>
      </c>
      <c r="AH84" s="114">
        <f>SUMIF(Planning!$AS$10:$AS$896,$AO84,Planning!AM$10:AM$896)</f>
        <v>0</v>
      </c>
      <c r="AI84" s="123">
        <f t="shared" si="3"/>
        <v>0</v>
      </c>
      <c r="AJ84" s="75"/>
      <c r="AL84" s="92"/>
      <c r="AM84" s="92"/>
      <c r="AN84" s="92"/>
      <c r="AO84" s="124" t="str">
        <f>AL83&amp;"_"&amp;AM82&amp;"_"&amp;AN82</f>
        <v>溶接1__</v>
      </c>
      <c r="AP84" s="247" t="str">
        <f>IF(AI84=0,"","表示")</f>
        <v/>
      </c>
    </row>
    <row r="85" spans="1:42" ht="21" hidden="1" customHeight="1" x14ac:dyDescent="0.35">
      <c r="A85" s="66"/>
      <c r="B85" s="95" t="str">
        <f>IF($AO87="","",_xlfn.XLOOKUP($AO87,Planning!$AS$10:$AS$896,Planning!AT$10:AT$896,"",,))</f>
        <v/>
      </c>
      <c r="C85" s="85"/>
      <c r="D85" s="86"/>
      <c r="E85" s="261" t="str">
        <f>_xlfn.XLOOKUP($AO85,Planning!$AS$10:$AS$896,Planning!$G$10:$G$896,"",,)</f>
        <v/>
      </c>
      <c r="F85" s="262">
        <f>SUMIF(Planning!$AS$10:$AS$896,$AO85,Planning!K$10:K$896)</f>
        <v>0</v>
      </c>
      <c r="G85" s="262">
        <f>SUMIF(Planning!$AS$10:$AS$896,$AO85,Planning!L$10:L$896)</f>
        <v>0</v>
      </c>
      <c r="H85" s="262">
        <f>SUMIF(Planning!$AS$10:$AS$896,$AO85,Planning!M$10:M$896)</f>
        <v>0</v>
      </c>
      <c r="I85" s="263">
        <f>SUMIF(Planning!$AS$10:$AS$896,$AO85,Planning!N$10:N$896)</f>
        <v>0</v>
      </c>
      <c r="J85" s="264">
        <f>SUMIF(Planning!$AS$10:$AS$896,$AO85,Planning!O$10:O$896)</f>
        <v>0</v>
      </c>
      <c r="K85" s="262">
        <f>SUMIF(Planning!$AS$10:$AS$896,$AO85,Planning!P$10:P$896)</f>
        <v>0</v>
      </c>
      <c r="L85" s="262">
        <f>SUMIF(Planning!$AS$10:$AS$896,$AO85,Planning!Q$10:Q$896)</f>
        <v>0</v>
      </c>
      <c r="M85" s="262">
        <f>SUMIF(Planning!$AS$10:$AS$896,$AO85,Planning!R$10:R$896)</f>
        <v>0</v>
      </c>
      <c r="N85" s="262">
        <f>SUMIF(Planning!$AS$10:$AS$896,$AO85,Planning!S$10:S$896)</f>
        <v>0</v>
      </c>
      <c r="O85" s="262">
        <f>SUMIF(Planning!$AS$10:$AS$896,$AO85,Planning!T$10:T$896)</f>
        <v>0</v>
      </c>
      <c r="P85" s="262">
        <f>SUMIF(Planning!$AS$10:$AS$896,$AO85,Planning!U$10:U$896)</f>
        <v>0</v>
      </c>
      <c r="Q85" s="262">
        <f>SUMIF(Planning!$AS$10:$AS$896,$AO85,Planning!V$10:V$896)</f>
        <v>0</v>
      </c>
      <c r="R85" s="262">
        <f>SUMIF(Planning!$AS$10:$AS$896,$AO85,Planning!W$10:W$896)</f>
        <v>0</v>
      </c>
      <c r="S85" s="262">
        <f>SUMIF(Planning!$AS$10:$AS$896,$AO85,Planning!X$10:X$896)</f>
        <v>0</v>
      </c>
      <c r="T85" s="262">
        <f>SUMIF(Planning!$AS$10:$AS$896,$AO85,Planning!Y$10:Y$896)</f>
        <v>0</v>
      </c>
      <c r="U85" s="262">
        <f>SUMIF(Planning!$AS$10:$AS$896,$AO85,Planning!Z$10:Z$896)</f>
        <v>0</v>
      </c>
      <c r="V85" s="262">
        <f>SUMIF(Planning!$AS$10:$AS$896,$AO85,Planning!AA$10:AA$896)</f>
        <v>0</v>
      </c>
      <c r="W85" s="262">
        <f>SUMIF(Planning!$AS$10:$AS$896,$AO85,Planning!AB$10:AB$896)</f>
        <v>0</v>
      </c>
      <c r="X85" s="262">
        <f>SUMIF(Planning!$AS$10:$AS$896,$AO85,Planning!AC$10:AC$896)</f>
        <v>0</v>
      </c>
      <c r="Y85" s="262">
        <f>SUMIF(Planning!$AS$10:$AS$896,$AO85,Planning!AD$10:AD$896)</f>
        <v>0</v>
      </c>
      <c r="Z85" s="262">
        <f>SUMIF(Planning!$AS$10:$AS$896,$AO85,Planning!AE$10:AE$896)</f>
        <v>0</v>
      </c>
      <c r="AA85" s="262">
        <f>SUMIF(Planning!$AS$10:$AS$896,$AO85,Planning!AF$10:AF$896)</f>
        <v>0</v>
      </c>
      <c r="AB85" s="262">
        <f>SUMIF(Planning!$AS$10:$AS$896,$AO85,Planning!AG$10:AG$896)</f>
        <v>0</v>
      </c>
      <c r="AC85" s="262">
        <f>SUMIF(Planning!$AS$10:$AS$896,$AO85,Planning!AH$10:AH$896)</f>
        <v>0</v>
      </c>
      <c r="AD85" s="262">
        <f>SUMIF(Planning!$AS$10:$AS$896,$AO85,Planning!AI$10:AI$896)</f>
        <v>0</v>
      </c>
      <c r="AE85" s="262">
        <f>SUMIF(Planning!$AS$10:$AS$896,$AO85,Planning!AJ$10:AJ$896)</f>
        <v>0</v>
      </c>
      <c r="AF85" s="262">
        <f>SUMIF(Planning!$AS$10:$AS$896,$AO85,Planning!AK$10:AK$896)</f>
        <v>0</v>
      </c>
      <c r="AG85" s="262">
        <f>SUMIF(Planning!$AS$10:$AS$896,$AO85,Planning!AL$10:AL$896)</f>
        <v>0</v>
      </c>
      <c r="AH85" s="262">
        <f>SUMIF(Planning!$AS$10:$AS$896,$AO85,Planning!AM$10:AM$896)</f>
        <v>0</v>
      </c>
      <c r="AI85" s="265">
        <f t="shared" si="3"/>
        <v>0</v>
      </c>
      <c r="AJ85" s="75"/>
      <c r="AL85" s="125" t="str">
        <f>IF(AN85="CBU","AF",IF(AN85="CKD","KD",""))</f>
        <v/>
      </c>
      <c r="AM85" s="93"/>
      <c r="AN85" s="93"/>
      <c r="AO85" s="100" t="str">
        <f>AM85&amp;"_"&amp;AN85</f>
        <v>_</v>
      </c>
      <c r="AP85" s="248" t="str">
        <f>IF(AI87=0,"","表示")</f>
        <v/>
      </c>
    </row>
    <row r="86" spans="1:42" ht="21" hidden="1" customHeight="1" x14ac:dyDescent="0.35">
      <c r="A86" s="66"/>
      <c r="B86" s="94" t="str">
        <f>IF($AO87="","",_xlfn.XLOOKUP($AO87,Planning!$AS$10:$AS$896,Planning!AU$10:AU$896,"",,))</f>
        <v/>
      </c>
      <c r="C86" s="127" t="str">
        <f>AL85</f>
        <v/>
      </c>
      <c r="D86" s="86">
        <f>SUMIF(Planning!$AS$10:$AS$896,$AO87,Planning!$G$10:$G$896)</f>
        <v>0</v>
      </c>
      <c r="E86" s="266" t="str">
        <f>IF($AN85="CBU","SP","")</f>
        <v/>
      </c>
      <c r="F86" s="267"/>
      <c r="G86" s="267"/>
      <c r="H86" s="267"/>
      <c r="I86" s="268"/>
      <c r="J86" s="269">
        <f>SUMIF(Planning!$AS$10:$AS$896,$AO86,Planning!O$10:O$896)</f>
        <v>0</v>
      </c>
      <c r="K86" s="267">
        <f>SUMIF(Planning!$AS$10:$AS$896,$AO86,Planning!P$10:P$896)</f>
        <v>0</v>
      </c>
      <c r="L86" s="267">
        <f>SUMIF(Planning!$AS$10:$AS$896,$AO86,Planning!Q$10:Q$896)</f>
        <v>0</v>
      </c>
      <c r="M86" s="267">
        <f>SUMIF(Planning!$AS$10:$AS$896,$AO86,Planning!R$10:R$896)</f>
        <v>0</v>
      </c>
      <c r="N86" s="267">
        <f>SUMIF(Planning!$AS$10:$AS$896,$AO86,Planning!S$10:S$896)</f>
        <v>0</v>
      </c>
      <c r="O86" s="267">
        <f>SUMIF(Planning!$AS$10:$AS$896,$AO86,Planning!T$10:T$896)</f>
        <v>0</v>
      </c>
      <c r="P86" s="267">
        <f>SUMIF(Planning!$AS$10:$AS$896,$AO86,Planning!U$10:U$896)</f>
        <v>0</v>
      </c>
      <c r="Q86" s="267">
        <f>SUMIF(Planning!$AS$10:$AS$896,$AO86,Planning!V$10:V$896)</f>
        <v>0</v>
      </c>
      <c r="R86" s="267">
        <f>SUMIF(Planning!$AS$10:$AS$896,$AO86,Planning!W$10:W$896)</f>
        <v>0</v>
      </c>
      <c r="S86" s="267">
        <f>SUMIF(Planning!$AS$10:$AS$896,$AO86,Planning!X$10:X$896)</f>
        <v>0</v>
      </c>
      <c r="T86" s="267">
        <f>SUMIF(Planning!$AS$10:$AS$896,$AO86,Planning!Y$10:Y$896)</f>
        <v>0</v>
      </c>
      <c r="U86" s="267">
        <f>SUMIF(Planning!$AS$10:$AS$896,$AO86,Planning!Z$10:Z$896)</f>
        <v>0</v>
      </c>
      <c r="V86" s="267">
        <f>SUMIF(Planning!$AS$10:$AS$896,$AO86,Planning!AA$10:AA$896)</f>
        <v>0</v>
      </c>
      <c r="W86" s="267">
        <f>SUMIF(Planning!$AS$10:$AS$896,$AO86,Planning!AB$10:AB$896)</f>
        <v>0</v>
      </c>
      <c r="X86" s="267">
        <f>SUMIF(Planning!$AS$10:$AS$896,$AO86,Planning!AC$10:AC$896)</f>
        <v>0</v>
      </c>
      <c r="Y86" s="267">
        <f>SUMIF(Planning!$AS$10:$AS$896,$AO86,Planning!AD$10:AD$896)</f>
        <v>0</v>
      </c>
      <c r="Z86" s="267">
        <f>SUMIF(Planning!$AS$10:$AS$896,$AO86,Planning!AE$10:AE$896)</f>
        <v>0</v>
      </c>
      <c r="AA86" s="267">
        <f>SUMIF(Planning!$AS$10:$AS$896,$AO86,Planning!AF$10:AF$896)</f>
        <v>0</v>
      </c>
      <c r="AB86" s="267">
        <f>SUMIF(Planning!$AS$10:$AS$896,$AO86,Planning!AG$10:AG$896)</f>
        <v>0</v>
      </c>
      <c r="AC86" s="267">
        <f>SUMIF(Planning!$AS$10:$AS$896,$AO86,Planning!AH$10:AH$896)</f>
        <v>0</v>
      </c>
      <c r="AD86" s="267">
        <f>SUMIF(Planning!$AS$10:$AS$896,$AO86,Planning!AI$10:AI$896)</f>
        <v>0</v>
      </c>
      <c r="AE86" s="267">
        <f>SUMIF(Planning!$AS$10:$AS$896,$AO86,Planning!AJ$10:AJ$896)</f>
        <v>0</v>
      </c>
      <c r="AF86" s="267">
        <f>SUMIF(Planning!$AS$10:$AS$896,$AO86,Planning!AK$10:AK$896)</f>
        <v>0</v>
      </c>
      <c r="AG86" s="267">
        <f>SUMIF(Planning!$AS$10:$AS$896,$AO86,Planning!AL$10:AL$896)</f>
        <v>0</v>
      </c>
      <c r="AH86" s="267">
        <f>SUMIF(Planning!$AS$10:$AS$896,$AO86,Planning!AM$10:AM$896)</f>
        <v>0</v>
      </c>
      <c r="AI86" s="270">
        <f t="shared" si="3"/>
        <v>0</v>
      </c>
      <c r="AJ86" s="75"/>
      <c r="AL86" s="102" t="str">
        <f>IF($B$3="","",_xlfn.XLOOKUP($B$3,設定!$F$3:$F$10,設定!$G$3:$G$10,""))</f>
        <v>溶接1</v>
      </c>
      <c r="AM86" s="91"/>
      <c r="AN86" s="91" t="str">
        <f>E86</f>
        <v/>
      </c>
      <c r="AO86" s="91" t="str">
        <f>AM85&amp;"_"&amp;AN86</f>
        <v>_</v>
      </c>
      <c r="AP86" s="249" t="str">
        <f>IF(AI87=0,"","表示")</f>
        <v/>
      </c>
    </row>
    <row r="87" spans="1:42" ht="21" hidden="1" customHeight="1" x14ac:dyDescent="0.35">
      <c r="A87" s="69"/>
      <c r="B87" s="90"/>
      <c r="C87" s="87"/>
      <c r="D87" s="88"/>
      <c r="E87" s="259" t="s">
        <v>2134</v>
      </c>
      <c r="F87" s="80">
        <f>SUMIF(Planning!$AS$10:$AS$896,$AO87,Planning!K$10:K$896)</f>
        <v>0</v>
      </c>
      <c r="G87" s="80">
        <f>SUMIF(Planning!$AS$10:$AS$896,$AO87,Planning!L$10:L$896)</f>
        <v>0</v>
      </c>
      <c r="H87" s="81">
        <f>SUMIF(Planning!$AS$10:$AS$896,$AO87,Planning!M$10:M$896)</f>
        <v>0</v>
      </c>
      <c r="I87" s="82">
        <f>SUMIF(Planning!$AS$10:$AS$896,$AO87,Planning!N$10:N$896)</f>
        <v>0</v>
      </c>
      <c r="J87" s="83">
        <f>SUMIF(Planning!$AS$10:$AS$896,$AO87,Planning!O$10:O$896)</f>
        <v>0</v>
      </c>
      <c r="K87" s="81">
        <f>SUMIF(Planning!$AS$10:$AS$896,$AO87,Planning!P$10:P$896)</f>
        <v>0</v>
      </c>
      <c r="L87" s="81">
        <f>SUMIF(Planning!$AS$10:$AS$896,$AO87,Planning!Q$10:Q$896)</f>
        <v>0</v>
      </c>
      <c r="M87" s="80">
        <f>SUMIF(Planning!$AS$10:$AS$896,$AO87,Planning!R$10:R$896)</f>
        <v>0</v>
      </c>
      <c r="N87" s="81">
        <f>SUMIF(Planning!$AS$10:$AS$896,$AO87,Planning!S$10:S$896)</f>
        <v>0</v>
      </c>
      <c r="O87" s="80">
        <f>SUMIF(Planning!$AS$10:$AS$896,$AO87,Planning!T$10:T$896)</f>
        <v>0</v>
      </c>
      <c r="P87" s="80">
        <f>SUMIF(Planning!$AS$10:$AS$896,$AO87,Planning!U$10:U$896)</f>
        <v>0</v>
      </c>
      <c r="Q87" s="80">
        <f>SUMIF(Planning!$AS$10:$AS$896,$AO87,Planning!V$10:V$896)</f>
        <v>0</v>
      </c>
      <c r="R87" s="80">
        <f>SUMIF(Planning!$AS$10:$AS$896,$AO87,Planning!W$10:W$896)</f>
        <v>0</v>
      </c>
      <c r="S87" s="80">
        <f>SUMIF(Planning!$AS$10:$AS$896,$AO87,Planning!X$10:X$896)</f>
        <v>0</v>
      </c>
      <c r="T87" s="80">
        <f>SUMIF(Planning!$AS$10:$AS$896,$AO87,Planning!Y$10:Y$896)</f>
        <v>0</v>
      </c>
      <c r="U87" s="80">
        <f>SUMIF(Planning!$AS$10:$AS$896,$AO87,Planning!Z$10:Z$896)</f>
        <v>0</v>
      </c>
      <c r="V87" s="80">
        <f>SUMIF(Planning!$AS$10:$AS$896,$AO87,Planning!AA$10:AA$896)</f>
        <v>0</v>
      </c>
      <c r="W87" s="80">
        <f>SUMIF(Planning!$AS$10:$AS$896,$AO87,Planning!AB$10:AB$896)</f>
        <v>0</v>
      </c>
      <c r="X87" s="80">
        <f>SUMIF(Planning!$AS$10:$AS$896,$AO87,Planning!AC$10:AC$896)</f>
        <v>0</v>
      </c>
      <c r="Y87" s="80">
        <f>SUMIF(Planning!$AS$10:$AS$896,$AO87,Planning!AD$10:AD$896)</f>
        <v>0</v>
      </c>
      <c r="Z87" s="80">
        <f>SUMIF(Planning!$AS$10:$AS$896,$AO87,Planning!AE$10:AE$896)</f>
        <v>0</v>
      </c>
      <c r="AA87" s="80">
        <f>SUMIF(Planning!$AS$10:$AS$896,$AO87,Planning!AF$10:AF$896)</f>
        <v>0</v>
      </c>
      <c r="AB87" s="80">
        <f>SUMIF(Planning!$AS$10:$AS$896,$AO87,Planning!AG$10:AG$896)</f>
        <v>0</v>
      </c>
      <c r="AC87" s="80">
        <f>SUMIF(Planning!$AS$10:$AS$896,$AO87,Planning!AH$10:AH$896)</f>
        <v>0</v>
      </c>
      <c r="AD87" s="80">
        <f>SUMIF(Planning!$AS$10:$AS$896,$AO87,Planning!AI$10:AI$896)</f>
        <v>0</v>
      </c>
      <c r="AE87" s="80">
        <f>SUMIF(Planning!$AS$10:$AS$896,$AO87,Planning!AJ$10:AJ$896)</f>
        <v>0</v>
      </c>
      <c r="AF87" s="80">
        <f>SUMIF(Planning!$AS$10:$AS$896,$AO87,Planning!AK$10:AK$896)</f>
        <v>0</v>
      </c>
      <c r="AG87" s="81">
        <f>SUMIF(Planning!$AS$10:$AS$896,$AO87,Planning!AL$10:AL$896)</f>
        <v>0</v>
      </c>
      <c r="AH87" s="114">
        <f>SUMIF(Planning!$AS$10:$AS$896,$AO87,Planning!AM$10:AM$896)</f>
        <v>0</v>
      </c>
      <c r="AI87" s="123">
        <f t="shared" si="3"/>
        <v>0</v>
      </c>
      <c r="AJ87" s="75"/>
      <c r="AL87" s="92"/>
      <c r="AM87" s="92"/>
      <c r="AN87" s="92"/>
      <c r="AO87" s="124" t="str">
        <f>AL86&amp;"_"&amp;AM85&amp;"_"&amp;AN85</f>
        <v>溶接1__</v>
      </c>
      <c r="AP87" s="247" t="str">
        <f>IF(AI87=0,"","表示")</f>
        <v/>
      </c>
    </row>
    <row r="88" spans="1:42" ht="21" hidden="1" customHeight="1" x14ac:dyDescent="0.35">
      <c r="A88" s="66"/>
      <c r="B88" s="95" t="str">
        <f>IF($AO90="","",_xlfn.XLOOKUP($AO90,Planning!$AS$10:$AS$896,Planning!AT$10:AT$896,"",,))</f>
        <v/>
      </c>
      <c r="C88" s="85"/>
      <c r="D88" s="86"/>
      <c r="E88" s="261" t="str">
        <f>_xlfn.XLOOKUP($AO88,Planning!$AS$10:$AS$896,Planning!$G$10:$G$896,"",,)</f>
        <v/>
      </c>
      <c r="F88" s="262">
        <f>SUMIF(Planning!$AS$10:$AS$896,$AO88,Planning!K$10:K$896)</f>
        <v>0</v>
      </c>
      <c r="G88" s="262">
        <f>SUMIF(Planning!$AS$10:$AS$896,$AO88,Planning!L$10:L$896)</f>
        <v>0</v>
      </c>
      <c r="H88" s="262">
        <f>SUMIF(Planning!$AS$10:$AS$896,$AO88,Planning!M$10:M$896)</f>
        <v>0</v>
      </c>
      <c r="I88" s="263">
        <f>SUMIF(Planning!$AS$10:$AS$896,$AO88,Planning!N$10:N$896)</f>
        <v>0</v>
      </c>
      <c r="J88" s="264">
        <f>SUMIF(Planning!$AS$10:$AS$896,$AO88,Planning!O$10:O$896)</f>
        <v>0</v>
      </c>
      <c r="K88" s="262">
        <f>SUMIF(Planning!$AS$10:$AS$896,$AO88,Planning!P$10:P$896)</f>
        <v>0</v>
      </c>
      <c r="L88" s="262">
        <f>SUMIF(Planning!$AS$10:$AS$896,$AO88,Planning!Q$10:Q$896)</f>
        <v>0</v>
      </c>
      <c r="M88" s="262">
        <f>SUMIF(Planning!$AS$10:$AS$896,$AO88,Planning!R$10:R$896)</f>
        <v>0</v>
      </c>
      <c r="N88" s="262">
        <f>SUMIF(Planning!$AS$10:$AS$896,$AO88,Planning!S$10:S$896)</f>
        <v>0</v>
      </c>
      <c r="O88" s="262">
        <f>SUMIF(Planning!$AS$10:$AS$896,$AO88,Planning!T$10:T$896)</f>
        <v>0</v>
      </c>
      <c r="P88" s="262">
        <f>SUMIF(Planning!$AS$10:$AS$896,$AO88,Planning!U$10:U$896)</f>
        <v>0</v>
      </c>
      <c r="Q88" s="262">
        <f>SUMIF(Planning!$AS$10:$AS$896,$AO88,Planning!V$10:V$896)</f>
        <v>0</v>
      </c>
      <c r="R88" s="262">
        <f>SUMIF(Planning!$AS$10:$AS$896,$AO88,Planning!W$10:W$896)</f>
        <v>0</v>
      </c>
      <c r="S88" s="262">
        <f>SUMIF(Planning!$AS$10:$AS$896,$AO88,Planning!X$10:X$896)</f>
        <v>0</v>
      </c>
      <c r="T88" s="262">
        <f>SUMIF(Planning!$AS$10:$AS$896,$AO88,Planning!Y$10:Y$896)</f>
        <v>0</v>
      </c>
      <c r="U88" s="262">
        <f>SUMIF(Planning!$AS$10:$AS$896,$AO88,Planning!Z$10:Z$896)</f>
        <v>0</v>
      </c>
      <c r="V88" s="262">
        <f>SUMIF(Planning!$AS$10:$AS$896,$AO88,Planning!AA$10:AA$896)</f>
        <v>0</v>
      </c>
      <c r="W88" s="262">
        <f>SUMIF(Planning!$AS$10:$AS$896,$AO88,Planning!AB$10:AB$896)</f>
        <v>0</v>
      </c>
      <c r="X88" s="262">
        <f>SUMIF(Planning!$AS$10:$AS$896,$AO88,Planning!AC$10:AC$896)</f>
        <v>0</v>
      </c>
      <c r="Y88" s="262">
        <f>SUMIF(Planning!$AS$10:$AS$896,$AO88,Planning!AD$10:AD$896)</f>
        <v>0</v>
      </c>
      <c r="Z88" s="262">
        <f>SUMIF(Planning!$AS$10:$AS$896,$AO88,Planning!AE$10:AE$896)</f>
        <v>0</v>
      </c>
      <c r="AA88" s="262">
        <f>SUMIF(Planning!$AS$10:$AS$896,$AO88,Planning!AF$10:AF$896)</f>
        <v>0</v>
      </c>
      <c r="AB88" s="262">
        <f>SUMIF(Planning!$AS$10:$AS$896,$AO88,Planning!AG$10:AG$896)</f>
        <v>0</v>
      </c>
      <c r="AC88" s="262">
        <f>SUMIF(Planning!$AS$10:$AS$896,$AO88,Planning!AH$10:AH$896)</f>
        <v>0</v>
      </c>
      <c r="AD88" s="262">
        <f>SUMIF(Planning!$AS$10:$AS$896,$AO88,Planning!AI$10:AI$896)</f>
        <v>0</v>
      </c>
      <c r="AE88" s="262">
        <f>SUMIF(Planning!$AS$10:$AS$896,$AO88,Planning!AJ$10:AJ$896)</f>
        <v>0</v>
      </c>
      <c r="AF88" s="262">
        <f>SUMIF(Planning!$AS$10:$AS$896,$AO88,Planning!AK$10:AK$896)</f>
        <v>0</v>
      </c>
      <c r="AG88" s="262">
        <f>SUMIF(Planning!$AS$10:$AS$896,$AO88,Planning!AL$10:AL$896)</f>
        <v>0</v>
      </c>
      <c r="AH88" s="262">
        <f>SUMIF(Planning!$AS$10:$AS$896,$AO88,Planning!AM$10:AM$896)</f>
        <v>0</v>
      </c>
      <c r="AI88" s="265">
        <f t="shared" si="3"/>
        <v>0</v>
      </c>
      <c r="AJ88" s="75"/>
      <c r="AL88" s="125" t="str">
        <f>IF(AN88="CBU","AF",IF(AN88="CKD","KD",""))</f>
        <v/>
      </c>
      <c r="AM88" s="93"/>
      <c r="AN88" s="93"/>
      <c r="AO88" s="100" t="str">
        <f>AM88&amp;"_"&amp;AN88</f>
        <v>_</v>
      </c>
      <c r="AP88" s="248" t="str">
        <f>IF(AI90=0,"","表示")</f>
        <v/>
      </c>
    </row>
    <row r="89" spans="1:42" ht="21" hidden="1" customHeight="1" x14ac:dyDescent="0.35">
      <c r="A89" s="66"/>
      <c r="B89" s="94" t="str">
        <f>IF($AO90="","",_xlfn.XLOOKUP($AO90,Planning!$AS$10:$AS$896,Planning!AU$10:AU$896,"",,))</f>
        <v/>
      </c>
      <c r="C89" s="127" t="str">
        <f>AL88</f>
        <v/>
      </c>
      <c r="D89" s="86">
        <f>SUMIF(Planning!$AS$10:$AS$896,$AO90,Planning!$G$10:$G$896)</f>
        <v>0</v>
      </c>
      <c r="E89" s="266" t="str">
        <f>IF($AN88="CBU","SP","")</f>
        <v/>
      </c>
      <c r="F89" s="267"/>
      <c r="G89" s="267"/>
      <c r="H89" s="267"/>
      <c r="I89" s="268"/>
      <c r="J89" s="269">
        <f>SUMIF(Planning!$AS$10:$AS$896,$AO89,Planning!O$10:O$896)</f>
        <v>0</v>
      </c>
      <c r="K89" s="267">
        <f>SUMIF(Planning!$AS$10:$AS$896,$AO89,Planning!P$10:P$896)</f>
        <v>0</v>
      </c>
      <c r="L89" s="267">
        <f>SUMIF(Planning!$AS$10:$AS$896,$AO89,Planning!Q$10:Q$896)</f>
        <v>0</v>
      </c>
      <c r="M89" s="267">
        <f>SUMIF(Planning!$AS$10:$AS$896,$AO89,Planning!R$10:R$896)</f>
        <v>0</v>
      </c>
      <c r="N89" s="267">
        <f>SUMIF(Planning!$AS$10:$AS$896,$AO89,Planning!S$10:S$896)</f>
        <v>0</v>
      </c>
      <c r="O89" s="267">
        <f>SUMIF(Planning!$AS$10:$AS$896,$AO89,Planning!T$10:T$896)</f>
        <v>0</v>
      </c>
      <c r="P89" s="267">
        <f>SUMIF(Planning!$AS$10:$AS$896,$AO89,Planning!U$10:U$896)</f>
        <v>0</v>
      </c>
      <c r="Q89" s="267">
        <f>SUMIF(Planning!$AS$10:$AS$896,$AO89,Planning!V$10:V$896)</f>
        <v>0</v>
      </c>
      <c r="R89" s="267">
        <f>SUMIF(Planning!$AS$10:$AS$896,$AO89,Planning!W$10:W$896)</f>
        <v>0</v>
      </c>
      <c r="S89" s="267">
        <f>SUMIF(Planning!$AS$10:$AS$896,$AO89,Planning!X$10:X$896)</f>
        <v>0</v>
      </c>
      <c r="T89" s="267">
        <f>SUMIF(Planning!$AS$10:$AS$896,$AO89,Planning!Y$10:Y$896)</f>
        <v>0</v>
      </c>
      <c r="U89" s="267">
        <f>SUMIF(Planning!$AS$10:$AS$896,$AO89,Planning!Z$10:Z$896)</f>
        <v>0</v>
      </c>
      <c r="V89" s="267">
        <f>SUMIF(Planning!$AS$10:$AS$896,$AO89,Planning!AA$10:AA$896)</f>
        <v>0</v>
      </c>
      <c r="W89" s="267">
        <f>SUMIF(Planning!$AS$10:$AS$896,$AO89,Planning!AB$10:AB$896)</f>
        <v>0</v>
      </c>
      <c r="X89" s="267">
        <f>SUMIF(Planning!$AS$10:$AS$896,$AO89,Planning!AC$10:AC$896)</f>
        <v>0</v>
      </c>
      <c r="Y89" s="267">
        <f>SUMIF(Planning!$AS$10:$AS$896,$AO89,Planning!AD$10:AD$896)</f>
        <v>0</v>
      </c>
      <c r="Z89" s="267">
        <f>SUMIF(Planning!$AS$10:$AS$896,$AO89,Planning!AE$10:AE$896)</f>
        <v>0</v>
      </c>
      <c r="AA89" s="267">
        <f>SUMIF(Planning!$AS$10:$AS$896,$AO89,Planning!AF$10:AF$896)</f>
        <v>0</v>
      </c>
      <c r="AB89" s="267">
        <f>SUMIF(Planning!$AS$10:$AS$896,$AO89,Planning!AG$10:AG$896)</f>
        <v>0</v>
      </c>
      <c r="AC89" s="267">
        <f>SUMIF(Planning!$AS$10:$AS$896,$AO89,Planning!AH$10:AH$896)</f>
        <v>0</v>
      </c>
      <c r="AD89" s="267">
        <f>SUMIF(Planning!$AS$10:$AS$896,$AO89,Planning!AI$10:AI$896)</f>
        <v>0</v>
      </c>
      <c r="AE89" s="267">
        <f>SUMIF(Planning!$AS$10:$AS$896,$AO89,Planning!AJ$10:AJ$896)</f>
        <v>0</v>
      </c>
      <c r="AF89" s="267">
        <f>SUMIF(Planning!$AS$10:$AS$896,$AO89,Planning!AK$10:AK$896)</f>
        <v>0</v>
      </c>
      <c r="AG89" s="267">
        <f>SUMIF(Planning!$AS$10:$AS$896,$AO89,Planning!AL$10:AL$896)</f>
        <v>0</v>
      </c>
      <c r="AH89" s="267">
        <f>SUMIF(Planning!$AS$10:$AS$896,$AO89,Planning!AM$10:AM$896)</f>
        <v>0</v>
      </c>
      <c r="AI89" s="270">
        <f t="shared" si="3"/>
        <v>0</v>
      </c>
      <c r="AJ89" s="75"/>
      <c r="AL89" s="102" t="str">
        <f>IF($B$3="","",_xlfn.XLOOKUP($B$3,設定!$F$3:$F$10,設定!$G$3:$G$10,""))</f>
        <v>溶接1</v>
      </c>
      <c r="AM89" s="91"/>
      <c r="AN89" s="91" t="str">
        <f>E89</f>
        <v/>
      </c>
      <c r="AO89" s="91" t="str">
        <f>AM88&amp;"_"&amp;AN89</f>
        <v>_</v>
      </c>
      <c r="AP89" s="249" t="str">
        <f>IF(AI90=0,"","表示")</f>
        <v/>
      </c>
    </row>
    <row r="90" spans="1:42" ht="21" hidden="1" customHeight="1" x14ac:dyDescent="0.35">
      <c r="A90" s="69"/>
      <c r="B90" s="90"/>
      <c r="C90" s="87"/>
      <c r="D90" s="88"/>
      <c r="E90" s="259" t="s">
        <v>2134</v>
      </c>
      <c r="F90" s="80">
        <f>SUMIF(Planning!$AS$10:$AS$896,$AO90,Planning!K$10:K$896)</f>
        <v>0</v>
      </c>
      <c r="G90" s="80">
        <f>SUMIF(Planning!$AS$10:$AS$896,$AO90,Planning!L$10:L$896)</f>
        <v>0</v>
      </c>
      <c r="H90" s="81">
        <f>SUMIF(Planning!$AS$10:$AS$896,$AO90,Planning!M$10:M$896)</f>
        <v>0</v>
      </c>
      <c r="I90" s="82">
        <f>SUMIF(Planning!$AS$10:$AS$896,$AO90,Planning!N$10:N$896)</f>
        <v>0</v>
      </c>
      <c r="J90" s="83">
        <f>SUMIF(Planning!$AS$10:$AS$896,$AO90,Planning!O$10:O$896)</f>
        <v>0</v>
      </c>
      <c r="K90" s="81">
        <f>SUMIF(Planning!$AS$10:$AS$896,$AO90,Planning!P$10:P$896)</f>
        <v>0</v>
      </c>
      <c r="L90" s="81">
        <f>SUMIF(Planning!$AS$10:$AS$896,$AO90,Planning!Q$10:Q$896)</f>
        <v>0</v>
      </c>
      <c r="M90" s="80">
        <f>SUMIF(Planning!$AS$10:$AS$896,$AO90,Planning!R$10:R$896)</f>
        <v>0</v>
      </c>
      <c r="N90" s="81">
        <f>SUMIF(Planning!$AS$10:$AS$896,$AO90,Planning!S$10:S$896)</f>
        <v>0</v>
      </c>
      <c r="O90" s="80">
        <f>SUMIF(Planning!$AS$10:$AS$896,$AO90,Planning!T$10:T$896)</f>
        <v>0</v>
      </c>
      <c r="P90" s="80">
        <f>SUMIF(Planning!$AS$10:$AS$896,$AO90,Planning!U$10:U$896)</f>
        <v>0</v>
      </c>
      <c r="Q90" s="80">
        <f>SUMIF(Planning!$AS$10:$AS$896,$AO90,Planning!V$10:V$896)</f>
        <v>0</v>
      </c>
      <c r="R90" s="80">
        <f>SUMIF(Planning!$AS$10:$AS$896,$AO90,Planning!W$10:W$896)</f>
        <v>0</v>
      </c>
      <c r="S90" s="80">
        <f>SUMIF(Planning!$AS$10:$AS$896,$AO90,Planning!X$10:X$896)</f>
        <v>0</v>
      </c>
      <c r="T90" s="80">
        <f>SUMIF(Planning!$AS$10:$AS$896,$AO90,Planning!Y$10:Y$896)</f>
        <v>0</v>
      </c>
      <c r="U90" s="80">
        <f>SUMIF(Planning!$AS$10:$AS$896,$AO90,Planning!Z$10:Z$896)</f>
        <v>0</v>
      </c>
      <c r="V90" s="80">
        <f>SUMIF(Planning!$AS$10:$AS$896,$AO90,Planning!AA$10:AA$896)</f>
        <v>0</v>
      </c>
      <c r="W90" s="80">
        <f>SUMIF(Planning!$AS$10:$AS$896,$AO90,Planning!AB$10:AB$896)</f>
        <v>0</v>
      </c>
      <c r="X90" s="80">
        <f>SUMIF(Planning!$AS$10:$AS$896,$AO90,Planning!AC$10:AC$896)</f>
        <v>0</v>
      </c>
      <c r="Y90" s="80">
        <f>SUMIF(Planning!$AS$10:$AS$896,$AO90,Planning!AD$10:AD$896)</f>
        <v>0</v>
      </c>
      <c r="Z90" s="80">
        <f>SUMIF(Planning!$AS$10:$AS$896,$AO90,Planning!AE$10:AE$896)</f>
        <v>0</v>
      </c>
      <c r="AA90" s="80">
        <f>SUMIF(Planning!$AS$10:$AS$896,$AO90,Planning!AF$10:AF$896)</f>
        <v>0</v>
      </c>
      <c r="AB90" s="80">
        <f>SUMIF(Planning!$AS$10:$AS$896,$AO90,Planning!AG$10:AG$896)</f>
        <v>0</v>
      </c>
      <c r="AC90" s="80">
        <f>SUMIF(Planning!$AS$10:$AS$896,$AO90,Planning!AH$10:AH$896)</f>
        <v>0</v>
      </c>
      <c r="AD90" s="80">
        <f>SUMIF(Planning!$AS$10:$AS$896,$AO90,Planning!AI$10:AI$896)</f>
        <v>0</v>
      </c>
      <c r="AE90" s="80">
        <f>SUMIF(Planning!$AS$10:$AS$896,$AO90,Planning!AJ$10:AJ$896)</f>
        <v>0</v>
      </c>
      <c r="AF90" s="80">
        <f>SUMIF(Planning!$AS$10:$AS$896,$AO90,Planning!AK$10:AK$896)</f>
        <v>0</v>
      </c>
      <c r="AG90" s="81">
        <f>SUMIF(Planning!$AS$10:$AS$896,$AO90,Planning!AL$10:AL$896)</f>
        <v>0</v>
      </c>
      <c r="AH90" s="114">
        <f>SUMIF(Planning!$AS$10:$AS$896,$AO90,Planning!AM$10:AM$896)</f>
        <v>0</v>
      </c>
      <c r="AI90" s="123">
        <f t="shared" si="3"/>
        <v>0</v>
      </c>
      <c r="AJ90" s="75"/>
      <c r="AL90" s="92"/>
      <c r="AM90" s="92"/>
      <c r="AN90" s="92"/>
      <c r="AO90" s="124" t="str">
        <f>AL89&amp;"_"&amp;AM88&amp;"_"&amp;AN88</f>
        <v>溶接1__</v>
      </c>
      <c r="AP90" s="247" t="str">
        <f>IF(AI90=0,"","表示")</f>
        <v/>
      </c>
    </row>
    <row r="91" spans="1:42" ht="21" hidden="1" customHeight="1" x14ac:dyDescent="0.35">
      <c r="A91" s="66"/>
      <c r="B91" s="95" t="str">
        <f>IF($AO93="","",_xlfn.XLOOKUP($AO93,Planning!$AS$10:$AS$896,Planning!AT$10:AT$896,"",,))</f>
        <v/>
      </c>
      <c r="C91" s="85"/>
      <c r="D91" s="86"/>
      <c r="E91" s="261" t="str">
        <f>_xlfn.XLOOKUP($AO91,Planning!$AS$10:$AS$896,Planning!$G$10:$G$896,"",,)</f>
        <v/>
      </c>
      <c r="F91" s="262">
        <f>SUMIF(Planning!$AS$10:$AS$896,$AO91,Planning!K$10:K$896)</f>
        <v>0</v>
      </c>
      <c r="G91" s="262">
        <f>SUMIF(Planning!$AS$10:$AS$896,$AO91,Planning!L$10:L$896)</f>
        <v>0</v>
      </c>
      <c r="H91" s="262">
        <f>SUMIF(Planning!$AS$10:$AS$896,$AO91,Planning!M$10:M$896)</f>
        <v>0</v>
      </c>
      <c r="I91" s="263">
        <f>SUMIF(Planning!$AS$10:$AS$896,$AO91,Planning!N$10:N$896)</f>
        <v>0</v>
      </c>
      <c r="J91" s="264">
        <f>SUMIF(Planning!$AS$10:$AS$896,$AO91,Planning!O$10:O$896)</f>
        <v>0</v>
      </c>
      <c r="K91" s="262">
        <f>SUMIF(Planning!$AS$10:$AS$896,$AO91,Planning!P$10:P$896)</f>
        <v>0</v>
      </c>
      <c r="L91" s="262">
        <f>SUMIF(Planning!$AS$10:$AS$896,$AO91,Planning!Q$10:Q$896)</f>
        <v>0</v>
      </c>
      <c r="M91" s="262">
        <f>SUMIF(Planning!$AS$10:$AS$896,$AO91,Planning!R$10:R$896)</f>
        <v>0</v>
      </c>
      <c r="N91" s="262">
        <f>SUMIF(Planning!$AS$10:$AS$896,$AO91,Planning!S$10:S$896)</f>
        <v>0</v>
      </c>
      <c r="O91" s="262">
        <f>SUMIF(Planning!$AS$10:$AS$896,$AO91,Planning!T$10:T$896)</f>
        <v>0</v>
      </c>
      <c r="P91" s="262">
        <f>SUMIF(Planning!$AS$10:$AS$896,$AO91,Planning!U$10:U$896)</f>
        <v>0</v>
      </c>
      <c r="Q91" s="262">
        <f>SUMIF(Planning!$AS$10:$AS$896,$AO91,Planning!V$10:V$896)</f>
        <v>0</v>
      </c>
      <c r="R91" s="262">
        <f>SUMIF(Planning!$AS$10:$AS$896,$AO91,Planning!W$10:W$896)</f>
        <v>0</v>
      </c>
      <c r="S91" s="262">
        <f>SUMIF(Planning!$AS$10:$AS$896,$AO91,Planning!X$10:X$896)</f>
        <v>0</v>
      </c>
      <c r="T91" s="262">
        <f>SUMIF(Planning!$AS$10:$AS$896,$AO91,Planning!Y$10:Y$896)</f>
        <v>0</v>
      </c>
      <c r="U91" s="262">
        <f>SUMIF(Planning!$AS$10:$AS$896,$AO91,Planning!Z$10:Z$896)</f>
        <v>0</v>
      </c>
      <c r="V91" s="262">
        <f>SUMIF(Planning!$AS$10:$AS$896,$AO91,Planning!AA$10:AA$896)</f>
        <v>0</v>
      </c>
      <c r="W91" s="262">
        <f>SUMIF(Planning!$AS$10:$AS$896,$AO91,Planning!AB$10:AB$896)</f>
        <v>0</v>
      </c>
      <c r="X91" s="262">
        <f>SUMIF(Planning!$AS$10:$AS$896,$AO91,Planning!AC$10:AC$896)</f>
        <v>0</v>
      </c>
      <c r="Y91" s="262">
        <f>SUMIF(Planning!$AS$10:$AS$896,$AO91,Planning!AD$10:AD$896)</f>
        <v>0</v>
      </c>
      <c r="Z91" s="262">
        <f>SUMIF(Planning!$AS$10:$AS$896,$AO91,Planning!AE$10:AE$896)</f>
        <v>0</v>
      </c>
      <c r="AA91" s="262">
        <f>SUMIF(Planning!$AS$10:$AS$896,$AO91,Planning!AF$10:AF$896)</f>
        <v>0</v>
      </c>
      <c r="AB91" s="262">
        <f>SUMIF(Planning!$AS$10:$AS$896,$AO91,Planning!AG$10:AG$896)</f>
        <v>0</v>
      </c>
      <c r="AC91" s="262">
        <f>SUMIF(Planning!$AS$10:$AS$896,$AO91,Planning!AH$10:AH$896)</f>
        <v>0</v>
      </c>
      <c r="AD91" s="262">
        <f>SUMIF(Planning!$AS$10:$AS$896,$AO91,Planning!AI$10:AI$896)</f>
        <v>0</v>
      </c>
      <c r="AE91" s="262">
        <f>SUMIF(Planning!$AS$10:$AS$896,$AO91,Planning!AJ$10:AJ$896)</f>
        <v>0</v>
      </c>
      <c r="AF91" s="262">
        <f>SUMIF(Planning!$AS$10:$AS$896,$AO91,Planning!AK$10:AK$896)</f>
        <v>0</v>
      </c>
      <c r="AG91" s="262">
        <f>SUMIF(Planning!$AS$10:$AS$896,$AO91,Planning!AL$10:AL$896)</f>
        <v>0</v>
      </c>
      <c r="AH91" s="262">
        <f>SUMIF(Planning!$AS$10:$AS$896,$AO91,Planning!AM$10:AM$896)</f>
        <v>0</v>
      </c>
      <c r="AI91" s="265">
        <f t="shared" si="3"/>
        <v>0</v>
      </c>
      <c r="AJ91" s="75"/>
      <c r="AL91" s="125" t="str">
        <f>IF(AN91="CBU","AF",IF(AN91="CKD","KD",""))</f>
        <v/>
      </c>
      <c r="AM91" s="93"/>
      <c r="AN91" s="93"/>
      <c r="AO91" s="100" t="str">
        <f>AM91&amp;"_"&amp;AN91</f>
        <v>_</v>
      </c>
      <c r="AP91" s="248" t="str">
        <f>IF(AI93=0,"","表示")</f>
        <v/>
      </c>
    </row>
    <row r="92" spans="1:42" ht="21" hidden="1" customHeight="1" x14ac:dyDescent="0.35">
      <c r="A92" s="66"/>
      <c r="B92" s="94" t="str">
        <f>IF($AO93="","",_xlfn.XLOOKUP($AO93,Planning!$AS$10:$AS$896,Planning!AU$10:AU$896,"",,))</f>
        <v/>
      </c>
      <c r="C92" s="127" t="str">
        <f>AL91</f>
        <v/>
      </c>
      <c r="D92" s="86">
        <f>SUMIF(Planning!$AS$10:$AS$896,$AO93,Planning!$G$10:$G$896)</f>
        <v>0</v>
      </c>
      <c r="E92" s="266" t="str">
        <f>IF($AN91="CBU","SP","")</f>
        <v/>
      </c>
      <c r="F92" s="267"/>
      <c r="G92" s="267"/>
      <c r="H92" s="267"/>
      <c r="I92" s="268"/>
      <c r="J92" s="269">
        <f>SUMIF(Planning!$AS$10:$AS$896,$AO92,Planning!O$10:O$896)</f>
        <v>0</v>
      </c>
      <c r="K92" s="267">
        <f>SUMIF(Planning!$AS$10:$AS$896,$AO92,Planning!P$10:P$896)</f>
        <v>0</v>
      </c>
      <c r="L92" s="267">
        <f>SUMIF(Planning!$AS$10:$AS$896,$AO92,Planning!Q$10:Q$896)</f>
        <v>0</v>
      </c>
      <c r="M92" s="267">
        <f>SUMIF(Planning!$AS$10:$AS$896,$AO92,Planning!R$10:R$896)</f>
        <v>0</v>
      </c>
      <c r="N92" s="267">
        <f>SUMIF(Planning!$AS$10:$AS$896,$AO92,Planning!S$10:S$896)</f>
        <v>0</v>
      </c>
      <c r="O92" s="267">
        <f>SUMIF(Planning!$AS$10:$AS$896,$AO92,Planning!T$10:T$896)</f>
        <v>0</v>
      </c>
      <c r="P92" s="267">
        <f>SUMIF(Planning!$AS$10:$AS$896,$AO92,Planning!U$10:U$896)</f>
        <v>0</v>
      </c>
      <c r="Q92" s="267">
        <f>SUMIF(Planning!$AS$10:$AS$896,$AO92,Planning!V$10:V$896)</f>
        <v>0</v>
      </c>
      <c r="R92" s="267">
        <f>SUMIF(Planning!$AS$10:$AS$896,$AO92,Planning!W$10:W$896)</f>
        <v>0</v>
      </c>
      <c r="S92" s="267">
        <f>SUMIF(Planning!$AS$10:$AS$896,$AO92,Planning!X$10:X$896)</f>
        <v>0</v>
      </c>
      <c r="T92" s="267">
        <f>SUMIF(Planning!$AS$10:$AS$896,$AO92,Planning!Y$10:Y$896)</f>
        <v>0</v>
      </c>
      <c r="U92" s="267">
        <f>SUMIF(Planning!$AS$10:$AS$896,$AO92,Planning!Z$10:Z$896)</f>
        <v>0</v>
      </c>
      <c r="V92" s="267">
        <f>SUMIF(Planning!$AS$10:$AS$896,$AO92,Planning!AA$10:AA$896)</f>
        <v>0</v>
      </c>
      <c r="W92" s="267">
        <f>SUMIF(Planning!$AS$10:$AS$896,$AO92,Planning!AB$10:AB$896)</f>
        <v>0</v>
      </c>
      <c r="X92" s="267">
        <f>SUMIF(Planning!$AS$10:$AS$896,$AO92,Planning!AC$10:AC$896)</f>
        <v>0</v>
      </c>
      <c r="Y92" s="267">
        <f>SUMIF(Planning!$AS$10:$AS$896,$AO92,Planning!AD$10:AD$896)</f>
        <v>0</v>
      </c>
      <c r="Z92" s="267">
        <f>SUMIF(Planning!$AS$10:$AS$896,$AO92,Planning!AE$10:AE$896)</f>
        <v>0</v>
      </c>
      <c r="AA92" s="267">
        <f>SUMIF(Planning!$AS$10:$AS$896,$AO92,Planning!AF$10:AF$896)</f>
        <v>0</v>
      </c>
      <c r="AB92" s="267">
        <f>SUMIF(Planning!$AS$10:$AS$896,$AO92,Planning!AG$10:AG$896)</f>
        <v>0</v>
      </c>
      <c r="AC92" s="267">
        <f>SUMIF(Planning!$AS$10:$AS$896,$AO92,Planning!AH$10:AH$896)</f>
        <v>0</v>
      </c>
      <c r="AD92" s="267">
        <f>SUMIF(Planning!$AS$10:$AS$896,$AO92,Planning!AI$10:AI$896)</f>
        <v>0</v>
      </c>
      <c r="AE92" s="267">
        <f>SUMIF(Planning!$AS$10:$AS$896,$AO92,Planning!AJ$10:AJ$896)</f>
        <v>0</v>
      </c>
      <c r="AF92" s="267">
        <f>SUMIF(Planning!$AS$10:$AS$896,$AO92,Planning!AK$10:AK$896)</f>
        <v>0</v>
      </c>
      <c r="AG92" s="267">
        <f>SUMIF(Planning!$AS$10:$AS$896,$AO92,Planning!AL$10:AL$896)</f>
        <v>0</v>
      </c>
      <c r="AH92" s="267">
        <f>SUMIF(Planning!$AS$10:$AS$896,$AO92,Planning!AM$10:AM$896)</f>
        <v>0</v>
      </c>
      <c r="AI92" s="270">
        <f t="shared" si="3"/>
        <v>0</v>
      </c>
      <c r="AJ92" s="75"/>
      <c r="AL92" s="102" t="str">
        <f>IF($B$3="","",_xlfn.XLOOKUP($B$3,設定!$F$3:$F$10,設定!$G$3:$G$10,""))</f>
        <v>溶接1</v>
      </c>
      <c r="AM92" s="91"/>
      <c r="AN92" s="91" t="str">
        <f>E92</f>
        <v/>
      </c>
      <c r="AO92" s="91" t="str">
        <f>AM91&amp;"_"&amp;AN92</f>
        <v>_</v>
      </c>
      <c r="AP92" s="249" t="str">
        <f>IF(AI93=0,"","表示")</f>
        <v/>
      </c>
    </row>
    <row r="93" spans="1:42" ht="21" hidden="1" customHeight="1" x14ac:dyDescent="0.35">
      <c r="A93" s="69"/>
      <c r="B93" s="90"/>
      <c r="C93" s="87"/>
      <c r="D93" s="88"/>
      <c r="E93" s="259" t="s">
        <v>2134</v>
      </c>
      <c r="F93" s="80">
        <f>SUMIF(Planning!$AS$10:$AS$896,$AO93,Planning!K$10:K$896)</f>
        <v>0</v>
      </c>
      <c r="G93" s="80">
        <f>SUMIF(Planning!$AS$10:$AS$896,$AO93,Planning!L$10:L$896)</f>
        <v>0</v>
      </c>
      <c r="H93" s="81">
        <f>SUMIF(Planning!$AS$10:$AS$896,$AO93,Planning!M$10:M$896)</f>
        <v>0</v>
      </c>
      <c r="I93" s="82">
        <f>SUMIF(Planning!$AS$10:$AS$896,$AO93,Planning!N$10:N$896)</f>
        <v>0</v>
      </c>
      <c r="J93" s="83">
        <f>SUMIF(Planning!$AS$10:$AS$896,$AO93,Planning!O$10:O$896)</f>
        <v>0</v>
      </c>
      <c r="K93" s="81">
        <f>SUMIF(Planning!$AS$10:$AS$896,$AO93,Planning!P$10:P$896)</f>
        <v>0</v>
      </c>
      <c r="L93" s="81">
        <f>SUMIF(Planning!$AS$10:$AS$896,$AO93,Planning!Q$10:Q$896)</f>
        <v>0</v>
      </c>
      <c r="M93" s="80">
        <f>SUMIF(Planning!$AS$10:$AS$896,$AO93,Planning!R$10:R$896)</f>
        <v>0</v>
      </c>
      <c r="N93" s="81">
        <f>SUMIF(Planning!$AS$10:$AS$896,$AO93,Planning!S$10:S$896)</f>
        <v>0</v>
      </c>
      <c r="O93" s="80">
        <f>SUMIF(Planning!$AS$10:$AS$896,$AO93,Planning!T$10:T$896)</f>
        <v>0</v>
      </c>
      <c r="P93" s="80">
        <f>SUMIF(Planning!$AS$10:$AS$896,$AO93,Planning!U$10:U$896)</f>
        <v>0</v>
      </c>
      <c r="Q93" s="80">
        <f>SUMIF(Planning!$AS$10:$AS$896,$AO93,Planning!V$10:V$896)</f>
        <v>0</v>
      </c>
      <c r="R93" s="80">
        <f>SUMIF(Planning!$AS$10:$AS$896,$AO93,Planning!W$10:W$896)</f>
        <v>0</v>
      </c>
      <c r="S93" s="80">
        <f>SUMIF(Planning!$AS$10:$AS$896,$AO93,Planning!X$10:X$896)</f>
        <v>0</v>
      </c>
      <c r="T93" s="80">
        <f>SUMIF(Planning!$AS$10:$AS$896,$AO93,Planning!Y$10:Y$896)</f>
        <v>0</v>
      </c>
      <c r="U93" s="80">
        <f>SUMIF(Planning!$AS$10:$AS$896,$AO93,Planning!Z$10:Z$896)</f>
        <v>0</v>
      </c>
      <c r="V93" s="80">
        <f>SUMIF(Planning!$AS$10:$AS$896,$AO93,Planning!AA$10:AA$896)</f>
        <v>0</v>
      </c>
      <c r="W93" s="80">
        <f>SUMIF(Planning!$AS$10:$AS$896,$AO93,Planning!AB$10:AB$896)</f>
        <v>0</v>
      </c>
      <c r="X93" s="80">
        <f>SUMIF(Planning!$AS$10:$AS$896,$AO93,Planning!AC$10:AC$896)</f>
        <v>0</v>
      </c>
      <c r="Y93" s="80">
        <f>SUMIF(Planning!$AS$10:$AS$896,$AO93,Planning!AD$10:AD$896)</f>
        <v>0</v>
      </c>
      <c r="Z93" s="80">
        <f>SUMIF(Planning!$AS$10:$AS$896,$AO93,Planning!AE$10:AE$896)</f>
        <v>0</v>
      </c>
      <c r="AA93" s="80">
        <f>SUMIF(Planning!$AS$10:$AS$896,$AO93,Planning!AF$10:AF$896)</f>
        <v>0</v>
      </c>
      <c r="AB93" s="80">
        <f>SUMIF(Planning!$AS$10:$AS$896,$AO93,Planning!AG$10:AG$896)</f>
        <v>0</v>
      </c>
      <c r="AC93" s="80">
        <f>SUMIF(Planning!$AS$10:$AS$896,$AO93,Planning!AH$10:AH$896)</f>
        <v>0</v>
      </c>
      <c r="AD93" s="80">
        <f>SUMIF(Planning!$AS$10:$AS$896,$AO93,Planning!AI$10:AI$896)</f>
        <v>0</v>
      </c>
      <c r="AE93" s="80">
        <f>SUMIF(Planning!$AS$10:$AS$896,$AO93,Planning!AJ$10:AJ$896)</f>
        <v>0</v>
      </c>
      <c r="AF93" s="80">
        <f>SUMIF(Planning!$AS$10:$AS$896,$AO93,Planning!AK$10:AK$896)</f>
        <v>0</v>
      </c>
      <c r="AG93" s="81">
        <f>SUMIF(Planning!$AS$10:$AS$896,$AO93,Planning!AL$10:AL$896)</f>
        <v>0</v>
      </c>
      <c r="AH93" s="114">
        <f>SUMIF(Planning!$AS$10:$AS$896,$AO93,Planning!AM$10:AM$896)</f>
        <v>0</v>
      </c>
      <c r="AI93" s="123">
        <f t="shared" si="3"/>
        <v>0</v>
      </c>
      <c r="AJ93" s="75"/>
      <c r="AL93" s="92"/>
      <c r="AM93" s="92"/>
      <c r="AN93" s="92"/>
      <c r="AO93" s="124" t="str">
        <f>AL92&amp;"_"&amp;AM91&amp;"_"&amp;AN91</f>
        <v>溶接1__</v>
      </c>
      <c r="AP93" s="247" t="str">
        <f>IF(AI93=0,"","表示")</f>
        <v/>
      </c>
    </row>
    <row r="94" spans="1:42" ht="21" hidden="1" customHeight="1" x14ac:dyDescent="0.35">
      <c r="A94" s="66"/>
      <c r="B94" s="95" t="str">
        <f>IF($AO96="","",_xlfn.XLOOKUP($AO96,Planning!$AS$10:$AS$896,Planning!AT$10:AT$896,"",,))</f>
        <v/>
      </c>
      <c r="C94" s="85"/>
      <c r="D94" s="86"/>
      <c r="E94" s="261" t="str">
        <f>_xlfn.XLOOKUP($AO94,Planning!$AS$10:$AS$896,Planning!$G$10:$G$896,"",,)</f>
        <v/>
      </c>
      <c r="F94" s="262">
        <f>SUMIF(Planning!$AS$10:$AS$896,$AO94,Planning!K$10:K$896)</f>
        <v>0</v>
      </c>
      <c r="G94" s="262">
        <f>SUMIF(Planning!$AS$10:$AS$896,$AO94,Planning!L$10:L$896)</f>
        <v>0</v>
      </c>
      <c r="H94" s="262">
        <f>SUMIF(Planning!$AS$10:$AS$896,$AO94,Planning!M$10:M$896)</f>
        <v>0</v>
      </c>
      <c r="I94" s="263">
        <f>SUMIF(Planning!$AS$10:$AS$896,$AO94,Planning!N$10:N$896)</f>
        <v>0</v>
      </c>
      <c r="J94" s="264">
        <f>SUMIF(Planning!$AS$10:$AS$896,$AO94,Planning!O$10:O$896)</f>
        <v>0</v>
      </c>
      <c r="K94" s="262">
        <f>SUMIF(Planning!$AS$10:$AS$896,$AO94,Planning!P$10:P$896)</f>
        <v>0</v>
      </c>
      <c r="L94" s="262">
        <f>SUMIF(Planning!$AS$10:$AS$896,$AO94,Planning!Q$10:Q$896)</f>
        <v>0</v>
      </c>
      <c r="M94" s="262">
        <f>SUMIF(Planning!$AS$10:$AS$896,$AO94,Planning!R$10:R$896)</f>
        <v>0</v>
      </c>
      <c r="N94" s="262">
        <f>SUMIF(Planning!$AS$10:$AS$896,$AO94,Planning!S$10:S$896)</f>
        <v>0</v>
      </c>
      <c r="O94" s="262">
        <f>SUMIF(Planning!$AS$10:$AS$896,$AO94,Planning!T$10:T$896)</f>
        <v>0</v>
      </c>
      <c r="P94" s="262">
        <f>SUMIF(Planning!$AS$10:$AS$896,$AO94,Planning!U$10:U$896)</f>
        <v>0</v>
      </c>
      <c r="Q94" s="262">
        <f>SUMIF(Planning!$AS$10:$AS$896,$AO94,Planning!V$10:V$896)</f>
        <v>0</v>
      </c>
      <c r="R94" s="262">
        <f>SUMIF(Planning!$AS$10:$AS$896,$AO94,Planning!W$10:W$896)</f>
        <v>0</v>
      </c>
      <c r="S94" s="262">
        <f>SUMIF(Planning!$AS$10:$AS$896,$AO94,Planning!X$10:X$896)</f>
        <v>0</v>
      </c>
      <c r="T94" s="262">
        <f>SUMIF(Planning!$AS$10:$AS$896,$AO94,Planning!Y$10:Y$896)</f>
        <v>0</v>
      </c>
      <c r="U94" s="262">
        <f>SUMIF(Planning!$AS$10:$AS$896,$AO94,Planning!Z$10:Z$896)</f>
        <v>0</v>
      </c>
      <c r="V94" s="262">
        <f>SUMIF(Planning!$AS$10:$AS$896,$AO94,Planning!AA$10:AA$896)</f>
        <v>0</v>
      </c>
      <c r="W94" s="262">
        <f>SUMIF(Planning!$AS$10:$AS$896,$AO94,Planning!AB$10:AB$896)</f>
        <v>0</v>
      </c>
      <c r="X94" s="262">
        <f>SUMIF(Planning!$AS$10:$AS$896,$AO94,Planning!AC$10:AC$896)</f>
        <v>0</v>
      </c>
      <c r="Y94" s="262">
        <f>SUMIF(Planning!$AS$10:$AS$896,$AO94,Planning!AD$10:AD$896)</f>
        <v>0</v>
      </c>
      <c r="Z94" s="262">
        <f>SUMIF(Planning!$AS$10:$AS$896,$AO94,Planning!AE$10:AE$896)</f>
        <v>0</v>
      </c>
      <c r="AA94" s="262">
        <f>SUMIF(Planning!$AS$10:$AS$896,$AO94,Planning!AF$10:AF$896)</f>
        <v>0</v>
      </c>
      <c r="AB94" s="262">
        <f>SUMIF(Planning!$AS$10:$AS$896,$AO94,Planning!AG$10:AG$896)</f>
        <v>0</v>
      </c>
      <c r="AC94" s="262">
        <f>SUMIF(Planning!$AS$10:$AS$896,$AO94,Planning!AH$10:AH$896)</f>
        <v>0</v>
      </c>
      <c r="AD94" s="262">
        <f>SUMIF(Planning!$AS$10:$AS$896,$AO94,Planning!AI$10:AI$896)</f>
        <v>0</v>
      </c>
      <c r="AE94" s="262">
        <f>SUMIF(Planning!$AS$10:$AS$896,$AO94,Planning!AJ$10:AJ$896)</f>
        <v>0</v>
      </c>
      <c r="AF94" s="262">
        <f>SUMIF(Planning!$AS$10:$AS$896,$AO94,Planning!AK$10:AK$896)</f>
        <v>0</v>
      </c>
      <c r="AG94" s="262">
        <f>SUMIF(Planning!$AS$10:$AS$896,$AO94,Planning!AL$10:AL$896)</f>
        <v>0</v>
      </c>
      <c r="AH94" s="262">
        <f>SUMIF(Planning!$AS$10:$AS$896,$AO94,Planning!AM$10:AM$896)</f>
        <v>0</v>
      </c>
      <c r="AI94" s="265">
        <f t="shared" si="3"/>
        <v>0</v>
      </c>
      <c r="AJ94" s="75"/>
      <c r="AL94" s="125" t="str">
        <f>IF(AN94="CBU","AF",IF(AN94="CKD","KD",""))</f>
        <v/>
      </c>
      <c r="AM94" s="93"/>
      <c r="AN94" s="93"/>
      <c r="AO94" s="100" t="str">
        <f>AM94&amp;"_"&amp;AN94</f>
        <v>_</v>
      </c>
      <c r="AP94" s="248" t="str">
        <f>IF(AI96=0,"","表示")</f>
        <v/>
      </c>
    </row>
    <row r="95" spans="1:42" ht="21" hidden="1" customHeight="1" x14ac:dyDescent="0.35">
      <c r="A95" s="66"/>
      <c r="B95" s="94" t="str">
        <f>IF($AO96="","",_xlfn.XLOOKUP($AO96,Planning!$AS$10:$AS$896,Planning!AU$10:AU$896,"",,))</f>
        <v/>
      </c>
      <c r="C95" s="127" t="str">
        <f>AL94</f>
        <v/>
      </c>
      <c r="D95" s="86">
        <f>SUMIF(Planning!$AS$10:$AS$896,$AO96,Planning!$G$10:$G$896)</f>
        <v>0</v>
      </c>
      <c r="E95" s="266" t="str">
        <f>IF($AN94="CBU","SP","")</f>
        <v/>
      </c>
      <c r="F95" s="267"/>
      <c r="G95" s="267"/>
      <c r="H95" s="267"/>
      <c r="I95" s="268"/>
      <c r="J95" s="269">
        <f>SUMIF(Planning!$AS$10:$AS$896,$AO95,Planning!O$10:O$896)</f>
        <v>0</v>
      </c>
      <c r="K95" s="267">
        <f>SUMIF(Planning!$AS$10:$AS$896,$AO95,Planning!P$10:P$896)</f>
        <v>0</v>
      </c>
      <c r="L95" s="267">
        <f>SUMIF(Planning!$AS$10:$AS$896,$AO95,Planning!Q$10:Q$896)</f>
        <v>0</v>
      </c>
      <c r="M95" s="267">
        <f>SUMIF(Planning!$AS$10:$AS$896,$AO95,Planning!R$10:R$896)</f>
        <v>0</v>
      </c>
      <c r="N95" s="267">
        <f>SUMIF(Planning!$AS$10:$AS$896,$AO95,Planning!S$10:S$896)</f>
        <v>0</v>
      </c>
      <c r="O95" s="267">
        <f>SUMIF(Planning!$AS$10:$AS$896,$AO95,Planning!T$10:T$896)</f>
        <v>0</v>
      </c>
      <c r="P95" s="267">
        <f>SUMIF(Planning!$AS$10:$AS$896,$AO95,Planning!U$10:U$896)</f>
        <v>0</v>
      </c>
      <c r="Q95" s="267">
        <f>SUMIF(Planning!$AS$10:$AS$896,$AO95,Planning!V$10:V$896)</f>
        <v>0</v>
      </c>
      <c r="R95" s="267">
        <f>SUMIF(Planning!$AS$10:$AS$896,$AO95,Planning!W$10:W$896)</f>
        <v>0</v>
      </c>
      <c r="S95" s="267">
        <f>SUMIF(Planning!$AS$10:$AS$896,$AO95,Planning!X$10:X$896)</f>
        <v>0</v>
      </c>
      <c r="T95" s="267">
        <f>SUMIF(Planning!$AS$10:$AS$896,$AO95,Planning!Y$10:Y$896)</f>
        <v>0</v>
      </c>
      <c r="U95" s="267">
        <f>SUMIF(Planning!$AS$10:$AS$896,$AO95,Planning!Z$10:Z$896)</f>
        <v>0</v>
      </c>
      <c r="V95" s="267">
        <f>SUMIF(Planning!$AS$10:$AS$896,$AO95,Planning!AA$10:AA$896)</f>
        <v>0</v>
      </c>
      <c r="W95" s="267">
        <f>SUMIF(Planning!$AS$10:$AS$896,$AO95,Planning!AB$10:AB$896)</f>
        <v>0</v>
      </c>
      <c r="X95" s="267">
        <f>SUMIF(Planning!$AS$10:$AS$896,$AO95,Planning!AC$10:AC$896)</f>
        <v>0</v>
      </c>
      <c r="Y95" s="267">
        <f>SUMIF(Planning!$AS$10:$AS$896,$AO95,Planning!AD$10:AD$896)</f>
        <v>0</v>
      </c>
      <c r="Z95" s="267">
        <f>SUMIF(Planning!$AS$10:$AS$896,$AO95,Planning!AE$10:AE$896)</f>
        <v>0</v>
      </c>
      <c r="AA95" s="267">
        <f>SUMIF(Planning!$AS$10:$AS$896,$AO95,Planning!AF$10:AF$896)</f>
        <v>0</v>
      </c>
      <c r="AB95" s="267">
        <f>SUMIF(Planning!$AS$10:$AS$896,$AO95,Planning!AG$10:AG$896)</f>
        <v>0</v>
      </c>
      <c r="AC95" s="267">
        <f>SUMIF(Planning!$AS$10:$AS$896,$AO95,Planning!AH$10:AH$896)</f>
        <v>0</v>
      </c>
      <c r="AD95" s="267">
        <f>SUMIF(Planning!$AS$10:$AS$896,$AO95,Planning!AI$10:AI$896)</f>
        <v>0</v>
      </c>
      <c r="AE95" s="267">
        <f>SUMIF(Planning!$AS$10:$AS$896,$AO95,Planning!AJ$10:AJ$896)</f>
        <v>0</v>
      </c>
      <c r="AF95" s="267">
        <f>SUMIF(Planning!$AS$10:$AS$896,$AO95,Planning!AK$10:AK$896)</f>
        <v>0</v>
      </c>
      <c r="AG95" s="267">
        <f>SUMIF(Planning!$AS$10:$AS$896,$AO95,Planning!AL$10:AL$896)</f>
        <v>0</v>
      </c>
      <c r="AH95" s="267">
        <f>SUMIF(Planning!$AS$10:$AS$896,$AO95,Planning!AM$10:AM$896)</f>
        <v>0</v>
      </c>
      <c r="AI95" s="270">
        <f t="shared" si="3"/>
        <v>0</v>
      </c>
      <c r="AJ95" s="75"/>
      <c r="AL95" s="102" t="str">
        <f>IF($B$3="","",_xlfn.XLOOKUP($B$3,設定!$F$3:$F$10,設定!$G$3:$G$10,""))</f>
        <v>溶接1</v>
      </c>
      <c r="AM95" s="91"/>
      <c r="AN95" s="91" t="str">
        <f>E95</f>
        <v/>
      </c>
      <c r="AO95" s="91" t="str">
        <f>AM94&amp;"_"&amp;AN95</f>
        <v>_</v>
      </c>
      <c r="AP95" s="249" t="str">
        <f>IF(AI96=0,"","表示")</f>
        <v/>
      </c>
    </row>
    <row r="96" spans="1:42" ht="21" hidden="1" customHeight="1" x14ac:dyDescent="0.35">
      <c r="A96" s="69"/>
      <c r="B96" s="90"/>
      <c r="C96" s="87"/>
      <c r="D96" s="88"/>
      <c r="E96" s="259" t="s">
        <v>2134</v>
      </c>
      <c r="F96" s="80">
        <f>SUMIF(Planning!$AS$10:$AS$896,$AO96,Planning!K$10:K$896)</f>
        <v>0</v>
      </c>
      <c r="G96" s="80">
        <f>SUMIF(Planning!$AS$10:$AS$896,$AO96,Planning!L$10:L$896)</f>
        <v>0</v>
      </c>
      <c r="H96" s="81">
        <f>SUMIF(Planning!$AS$10:$AS$896,$AO96,Planning!M$10:M$896)</f>
        <v>0</v>
      </c>
      <c r="I96" s="82">
        <f>SUMIF(Planning!$AS$10:$AS$896,$AO96,Planning!N$10:N$896)</f>
        <v>0</v>
      </c>
      <c r="J96" s="83">
        <f>SUMIF(Planning!$AS$10:$AS$896,$AO96,Planning!O$10:O$896)</f>
        <v>0</v>
      </c>
      <c r="K96" s="81">
        <f>SUMIF(Planning!$AS$10:$AS$896,$AO96,Planning!P$10:P$896)</f>
        <v>0</v>
      </c>
      <c r="L96" s="81">
        <f>SUMIF(Planning!$AS$10:$AS$896,$AO96,Planning!Q$10:Q$896)</f>
        <v>0</v>
      </c>
      <c r="M96" s="80">
        <f>SUMIF(Planning!$AS$10:$AS$896,$AO96,Planning!R$10:R$896)</f>
        <v>0</v>
      </c>
      <c r="N96" s="81">
        <f>SUMIF(Planning!$AS$10:$AS$896,$AO96,Planning!S$10:S$896)</f>
        <v>0</v>
      </c>
      <c r="O96" s="80">
        <f>SUMIF(Planning!$AS$10:$AS$896,$AO96,Planning!T$10:T$896)</f>
        <v>0</v>
      </c>
      <c r="P96" s="80">
        <f>SUMIF(Planning!$AS$10:$AS$896,$AO96,Planning!U$10:U$896)</f>
        <v>0</v>
      </c>
      <c r="Q96" s="80">
        <f>SUMIF(Planning!$AS$10:$AS$896,$AO96,Planning!V$10:V$896)</f>
        <v>0</v>
      </c>
      <c r="R96" s="80">
        <f>SUMIF(Planning!$AS$10:$AS$896,$AO96,Planning!W$10:W$896)</f>
        <v>0</v>
      </c>
      <c r="S96" s="80">
        <f>SUMIF(Planning!$AS$10:$AS$896,$AO96,Planning!X$10:X$896)</f>
        <v>0</v>
      </c>
      <c r="T96" s="80">
        <f>SUMIF(Planning!$AS$10:$AS$896,$AO96,Planning!Y$10:Y$896)</f>
        <v>0</v>
      </c>
      <c r="U96" s="80">
        <f>SUMIF(Planning!$AS$10:$AS$896,$AO96,Planning!Z$10:Z$896)</f>
        <v>0</v>
      </c>
      <c r="V96" s="80">
        <f>SUMIF(Planning!$AS$10:$AS$896,$AO96,Planning!AA$10:AA$896)</f>
        <v>0</v>
      </c>
      <c r="W96" s="80">
        <f>SUMIF(Planning!$AS$10:$AS$896,$AO96,Planning!AB$10:AB$896)</f>
        <v>0</v>
      </c>
      <c r="X96" s="80">
        <f>SUMIF(Planning!$AS$10:$AS$896,$AO96,Planning!AC$10:AC$896)</f>
        <v>0</v>
      </c>
      <c r="Y96" s="80">
        <f>SUMIF(Planning!$AS$10:$AS$896,$AO96,Planning!AD$10:AD$896)</f>
        <v>0</v>
      </c>
      <c r="Z96" s="80">
        <f>SUMIF(Planning!$AS$10:$AS$896,$AO96,Planning!AE$10:AE$896)</f>
        <v>0</v>
      </c>
      <c r="AA96" s="80">
        <f>SUMIF(Planning!$AS$10:$AS$896,$AO96,Planning!AF$10:AF$896)</f>
        <v>0</v>
      </c>
      <c r="AB96" s="80">
        <f>SUMIF(Planning!$AS$10:$AS$896,$AO96,Planning!AG$10:AG$896)</f>
        <v>0</v>
      </c>
      <c r="AC96" s="80">
        <f>SUMIF(Planning!$AS$10:$AS$896,$AO96,Planning!AH$10:AH$896)</f>
        <v>0</v>
      </c>
      <c r="AD96" s="80">
        <f>SUMIF(Planning!$AS$10:$AS$896,$AO96,Planning!AI$10:AI$896)</f>
        <v>0</v>
      </c>
      <c r="AE96" s="80">
        <f>SUMIF(Planning!$AS$10:$AS$896,$AO96,Planning!AJ$10:AJ$896)</f>
        <v>0</v>
      </c>
      <c r="AF96" s="80">
        <f>SUMIF(Planning!$AS$10:$AS$896,$AO96,Planning!AK$10:AK$896)</f>
        <v>0</v>
      </c>
      <c r="AG96" s="81">
        <f>SUMIF(Planning!$AS$10:$AS$896,$AO96,Planning!AL$10:AL$896)</f>
        <v>0</v>
      </c>
      <c r="AH96" s="114">
        <f>SUMIF(Planning!$AS$10:$AS$896,$AO96,Planning!AM$10:AM$896)</f>
        <v>0</v>
      </c>
      <c r="AI96" s="123">
        <f t="shared" si="3"/>
        <v>0</v>
      </c>
      <c r="AJ96" s="75"/>
      <c r="AL96" s="92"/>
      <c r="AM96" s="92"/>
      <c r="AN96" s="92"/>
      <c r="AO96" s="124" t="str">
        <f>AL95&amp;"_"&amp;AM94&amp;"_"&amp;AN94</f>
        <v>溶接1__</v>
      </c>
      <c r="AP96" s="247" t="str">
        <f>IF(AI96=0,"","表示")</f>
        <v/>
      </c>
    </row>
    <row r="97" spans="1:42" ht="21" hidden="1" customHeight="1" x14ac:dyDescent="0.35">
      <c r="A97" s="66"/>
      <c r="B97" s="95" t="str">
        <f>IF($AO99="","",_xlfn.XLOOKUP($AO99,Planning!$AS$10:$AS$896,Planning!AT$10:AT$896,"",,))</f>
        <v/>
      </c>
      <c r="C97" s="85"/>
      <c r="D97" s="86"/>
      <c r="E97" s="261" t="str">
        <f>_xlfn.XLOOKUP($AO97,Planning!$AS$10:$AS$896,Planning!$G$10:$G$896,"",,)</f>
        <v/>
      </c>
      <c r="F97" s="262">
        <f>SUMIF(Planning!$AS$10:$AS$896,$AO97,Planning!K$10:K$896)</f>
        <v>0</v>
      </c>
      <c r="G97" s="262">
        <f>SUMIF(Planning!$AS$10:$AS$896,$AO97,Planning!L$10:L$896)</f>
        <v>0</v>
      </c>
      <c r="H97" s="262">
        <f>SUMIF(Planning!$AS$10:$AS$896,$AO97,Planning!M$10:M$896)</f>
        <v>0</v>
      </c>
      <c r="I97" s="263">
        <f>SUMIF(Planning!$AS$10:$AS$896,$AO97,Planning!N$10:N$896)</f>
        <v>0</v>
      </c>
      <c r="J97" s="264">
        <f>SUMIF(Planning!$AS$10:$AS$896,$AO97,Planning!O$10:O$896)</f>
        <v>0</v>
      </c>
      <c r="K97" s="262">
        <f>SUMIF(Planning!$AS$10:$AS$896,$AO97,Planning!P$10:P$896)</f>
        <v>0</v>
      </c>
      <c r="L97" s="262">
        <f>SUMIF(Planning!$AS$10:$AS$896,$AO97,Planning!Q$10:Q$896)</f>
        <v>0</v>
      </c>
      <c r="M97" s="262">
        <f>SUMIF(Planning!$AS$10:$AS$896,$AO97,Planning!R$10:R$896)</f>
        <v>0</v>
      </c>
      <c r="N97" s="262">
        <f>SUMIF(Planning!$AS$10:$AS$896,$AO97,Planning!S$10:S$896)</f>
        <v>0</v>
      </c>
      <c r="O97" s="262">
        <f>SUMIF(Planning!$AS$10:$AS$896,$AO97,Planning!T$10:T$896)</f>
        <v>0</v>
      </c>
      <c r="P97" s="262">
        <f>SUMIF(Planning!$AS$10:$AS$896,$AO97,Planning!U$10:U$896)</f>
        <v>0</v>
      </c>
      <c r="Q97" s="262">
        <f>SUMIF(Planning!$AS$10:$AS$896,$AO97,Planning!V$10:V$896)</f>
        <v>0</v>
      </c>
      <c r="R97" s="262">
        <f>SUMIF(Planning!$AS$10:$AS$896,$AO97,Planning!W$10:W$896)</f>
        <v>0</v>
      </c>
      <c r="S97" s="262">
        <f>SUMIF(Planning!$AS$10:$AS$896,$AO97,Planning!X$10:X$896)</f>
        <v>0</v>
      </c>
      <c r="T97" s="262">
        <f>SUMIF(Planning!$AS$10:$AS$896,$AO97,Planning!Y$10:Y$896)</f>
        <v>0</v>
      </c>
      <c r="U97" s="262">
        <f>SUMIF(Planning!$AS$10:$AS$896,$AO97,Planning!Z$10:Z$896)</f>
        <v>0</v>
      </c>
      <c r="V97" s="262">
        <f>SUMIF(Planning!$AS$10:$AS$896,$AO97,Planning!AA$10:AA$896)</f>
        <v>0</v>
      </c>
      <c r="W97" s="262">
        <f>SUMIF(Planning!$AS$10:$AS$896,$AO97,Planning!AB$10:AB$896)</f>
        <v>0</v>
      </c>
      <c r="X97" s="262">
        <f>SUMIF(Planning!$AS$10:$AS$896,$AO97,Planning!AC$10:AC$896)</f>
        <v>0</v>
      </c>
      <c r="Y97" s="262">
        <f>SUMIF(Planning!$AS$10:$AS$896,$AO97,Planning!AD$10:AD$896)</f>
        <v>0</v>
      </c>
      <c r="Z97" s="262">
        <f>SUMIF(Planning!$AS$10:$AS$896,$AO97,Planning!AE$10:AE$896)</f>
        <v>0</v>
      </c>
      <c r="AA97" s="262">
        <f>SUMIF(Planning!$AS$10:$AS$896,$AO97,Planning!AF$10:AF$896)</f>
        <v>0</v>
      </c>
      <c r="AB97" s="262">
        <f>SUMIF(Planning!$AS$10:$AS$896,$AO97,Planning!AG$10:AG$896)</f>
        <v>0</v>
      </c>
      <c r="AC97" s="262">
        <f>SUMIF(Planning!$AS$10:$AS$896,$AO97,Planning!AH$10:AH$896)</f>
        <v>0</v>
      </c>
      <c r="AD97" s="262">
        <f>SUMIF(Planning!$AS$10:$AS$896,$AO97,Planning!AI$10:AI$896)</f>
        <v>0</v>
      </c>
      <c r="AE97" s="262">
        <f>SUMIF(Planning!$AS$10:$AS$896,$AO97,Planning!AJ$10:AJ$896)</f>
        <v>0</v>
      </c>
      <c r="AF97" s="262">
        <f>SUMIF(Planning!$AS$10:$AS$896,$AO97,Planning!AK$10:AK$896)</f>
        <v>0</v>
      </c>
      <c r="AG97" s="262">
        <f>SUMIF(Planning!$AS$10:$AS$896,$AO97,Planning!AL$10:AL$896)</f>
        <v>0</v>
      </c>
      <c r="AH97" s="262">
        <f>SUMIF(Planning!$AS$10:$AS$896,$AO97,Planning!AM$10:AM$896)</f>
        <v>0</v>
      </c>
      <c r="AI97" s="265">
        <f t="shared" si="3"/>
        <v>0</v>
      </c>
      <c r="AJ97" s="75"/>
      <c r="AL97" s="125" t="str">
        <f>IF(AN97="CBU","AF",IF(AN97="CKD","KD",""))</f>
        <v/>
      </c>
      <c r="AM97" s="93"/>
      <c r="AN97" s="93"/>
      <c r="AO97" s="100" t="str">
        <f>AM97&amp;"_"&amp;AN97</f>
        <v>_</v>
      </c>
      <c r="AP97" s="248" t="str">
        <f>IF(AI99=0,"","表示")</f>
        <v/>
      </c>
    </row>
    <row r="98" spans="1:42" ht="21" hidden="1" customHeight="1" x14ac:dyDescent="0.35">
      <c r="A98" s="66"/>
      <c r="B98" s="94" t="str">
        <f>IF($AO99="","",_xlfn.XLOOKUP($AO99,Planning!$AS$10:$AS$896,Planning!AU$10:AU$896,"",,))</f>
        <v/>
      </c>
      <c r="C98" s="127" t="str">
        <f>AL97</f>
        <v/>
      </c>
      <c r="D98" s="86">
        <f>SUMIF(Planning!$AS$10:$AS$896,$AO99,Planning!$G$10:$G$896)</f>
        <v>0</v>
      </c>
      <c r="E98" s="266" t="str">
        <f>IF($AN97="CBU","SP","")</f>
        <v/>
      </c>
      <c r="F98" s="267"/>
      <c r="G98" s="267"/>
      <c r="H98" s="267"/>
      <c r="I98" s="268"/>
      <c r="J98" s="269">
        <f>SUMIF(Planning!$AS$10:$AS$896,$AO98,Planning!O$10:O$896)</f>
        <v>0</v>
      </c>
      <c r="K98" s="267">
        <f>SUMIF(Planning!$AS$10:$AS$896,$AO98,Planning!P$10:P$896)</f>
        <v>0</v>
      </c>
      <c r="L98" s="267">
        <f>SUMIF(Planning!$AS$10:$AS$896,$AO98,Planning!Q$10:Q$896)</f>
        <v>0</v>
      </c>
      <c r="M98" s="267">
        <f>SUMIF(Planning!$AS$10:$AS$896,$AO98,Planning!R$10:R$896)</f>
        <v>0</v>
      </c>
      <c r="N98" s="267">
        <f>SUMIF(Planning!$AS$10:$AS$896,$AO98,Planning!S$10:S$896)</f>
        <v>0</v>
      </c>
      <c r="O98" s="267">
        <f>SUMIF(Planning!$AS$10:$AS$896,$AO98,Planning!T$10:T$896)</f>
        <v>0</v>
      </c>
      <c r="P98" s="267">
        <f>SUMIF(Planning!$AS$10:$AS$896,$AO98,Planning!U$10:U$896)</f>
        <v>0</v>
      </c>
      <c r="Q98" s="267">
        <f>SUMIF(Planning!$AS$10:$AS$896,$AO98,Planning!V$10:V$896)</f>
        <v>0</v>
      </c>
      <c r="R98" s="267">
        <f>SUMIF(Planning!$AS$10:$AS$896,$AO98,Planning!W$10:W$896)</f>
        <v>0</v>
      </c>
      <c r="S98" s="267">
        <f>SUMIF(Planning!$AS$10:$AS$896,$AO98,Planning!X$10:X$896)</f>
        <v>0</v>
      </c>
      <c r="T98" s="267">
        <f>SUMIF(Planning!$AS$10:$AS$896,$AO98,Planning!Y$10:Y$896)</f>
        <v>0</v>
      </c>
      <c r="U98" s="267">
        <f>SUMIF(Planning!$AS$10:$AS$896,$AO98,Planning!Z$10:Z$896)</f>
        <v>0</v>
      </c>
      <c r="V98" s="267">
        <f>SUMIF(Planning!$AS$10:$AS$896,$AO98,Planning!AA$10:AA$896)</f>
        <v>0</v>
      </c>
      <c r="W98" s="267">
        <f>SUMIF(Planning!$AS$10:$AS$896,$AO98,Planning!AB$10:AB$896)</f>
        <v>0</v>
      </c>
      <c r="X98" s="267">
        <f>SUMIF(Planning!$AS$10:$AS$896,$AO98,Planning!AC$10:AC$896)</f>
        <v>0</v>
      </c>
      <c r="Y98" s="267">
        <f>SUMIF(Planning!$AS$10:$AS$896,$AO98,Planning!AD$10:AD$896)</f>
        <v>0</v>
      </c>
      <c r="Z98" s="267">
        <f>SUMIF(Planning!$AS$10:$AS$896,$AO98,Planning!AE$10:AE$896)</f>
        <v>0</v>
      </c>
      <c r="AA98" s="267">
        <f>SUMIF(Planning!$AS$10:$AS$896,$AO98,Planning!AF$10:AF$896)</f>
        <v>0</v>
      </c>
      <c r="AB98" s="267">
        <f>SUMIF(Planning!$AS$10:$AS$896,$AO98,Planning!AG$10:AG$896)</f>
        <v>0</v>
      </c>
      <c r="AC98" s="267">
        <f>SUMIF(Planning!$AS$10:$AS$896,$AO98,Planning!AH$10:AH$896)</f>
        <v>0</v>
      </c>
      <c r="AD98" s="267">
        <f>SUMIF(Planning!$AS$10:$AS$896,$AO98,Planning!AI$10:AI$896)</f>
        <v>0</v>
      </c>
      <c r="AE98" s="267">
        <f>SUMIF(Planning!$AS$10:$AS$896,$AO98,Planning!AJ$10:AJ$896)</f>
        <v>0</v>
      </c>
      <c r="AF98" s="267">
        <f>SUMIF(Planning!$AS$10:$AS$896,$AO98,Planning!AK$10:AK$896)</f>
        <v>0</v>
      </c>
      <c r="AG98" s="267">
        <f>SUMIF(Planning!$AS$10:$AS$896,$AO98,Planning!AL$10:AL$896)</f>
        <v>0</v>
      </c>
      <c r="AH98" s="267">
        <f>SUMIF(Planning!$AS$10:$AS$896,$AO98,Planning!AM$10:AM$896)</f>
        <v>0</v>
      </c>
      <c r="AI98" s="270">
        <f t="shared" si="3"/>
        <v>0</v>
      </c>
      <c r="AJ98" s="75"/>
      <c r="AL98" s="102" t="str">
        <f>IF($B$3="","",_xlfn.XLOOKUP($B$3,設定!$F$3:$F$10,設定!$G$3:$G$10,""))</f>
        <v>溶接1</v>
      </c>
      <c r="AM98" s="91"/>
      <c r="AN98" s="91" t="str">
        <f>E98</f>
        <v/>
      </c>
      <c r="AO98" s="91" t="str">
        <f>AM97&amp;"_"&amp;AN98</f>
        <v>_</v>
      </c>
      <c r="AP98" s="249" t="str">
        <f>IF(AI99=0,"","表示")</f>
        <v/>
      </c>
    </row>
    <row r="99" spans="1:42" ht="21" hidden="1" customHeight="1" x14ac:dyDescent="0.35">
      <c r="A99" s="69"/>
      <c r="B99" s="90"/>
      <c r="C99" s="87"/>
      <c r="D99" s="88"/>
      <c r="E99" s="259" t="s">
        <v>2134</v>
      </c>
      <c r="F99" s="80">
        <f>SUMIF(Planning!$AS$10:$AS$896,$AO99,Planning!K$10:K$896)</f>
        <v>0</v>
      </c>
      <c r="G99" s="80">
        <f>SUMIF(Planning!$AS$10:$AS$896,$AO99,Planning!L$10:L$896)</f>
        <v>0</v>
      </c>
      <c r="H99" s="81">
        <f>SUMIF(Planning!$AS$10:$AS$896,$AO99,Planning!M$10:M$896)</f>
        <v>0</v>
      </c>
      <c r="I99" s="82">
        <f>SUMIF(Planning!$AS$10:$AS$896,$AO99,Planning!N$10:N$896)</f>
        <v>0</v>
      </c>
      <c r="J99" s="83">
        <f>SUMIF(Planning!$AS$10:$AS$896,$AO99,Planning!O$10:O$896)</f>
        <v>0</v>
      </c>
      <c r="K99" s="81">
        <f>SUMIF(Planning!$AS$10:$AS$896,$AO99,Planning!P$10:P$896)</f>
        <v>0</v>
      </c>
      <c r="L99" s="81">
        <f>SUMIF(Planning!$AS$10:$AS$896,$AO99,Planning!Q$10:Q$896)</f>
        <v>0</v>
      </c>
      <c r="M99" s="80">
        <f>SUMIF(Planning!$AS$10:$AS$896,$AO99,Planning!R$10:R$896)</f>
        <v>0</v>
      </c>
      <c r="N99" s="81">
        <f>SUMIF(Planning!$AS$10:$AS$896,$AO99,Planning!S$10:S$896)</f>
        <v>0</v>
      </c>
      <c r="O99" s="80">
        <f>SUMIF(Planning!$AS$10:$AS$896,$AO99,Planning!T$10:T$896)</f>
        <v>0</v>
      </c>
      <c r="P99" s="80">
        <f>SUMIF(Planning!$AS$10:$AS$896,$AO99,Planning!U$10:U$896)</f>
        <v>0</v>
      </c>
      <c r="Q99" s="80">
        <f>SUMIF(Planning!$AS$10:$AS$896,$AO99,Planning!V$10:V$896)</f>
        <v>0</v>
      </c>
      <c r="R99" s="80">
        <f>SUMIF(Planning!$AS$10:$AS$896,$AO99,Planning!W$10:W$896)</f>
        <v>0</v>
      </c>
      <c r="S99" s="80">
        <f>SUMIF(Planning!$AS$10:$AS$896,$AO99,Planning!X$10:X$896)</f>
        <v>0</v>
      </c>
      <c r="T99" s="80">
        <f>SUMIF(Planning!$AS$10:$AS$896,$AO99,Planning!Y$10:Y$896)</f>
        <v>0</v>
      </c>
      <c r="U99" s="80">
        <f>SUMIF(Planning!$AS$10:$AS$896,$AO99,Planning!Z$10:Z$896)</f>
        <v>0</v>
      </c>
      <c r="V99" s="80">
        <f>SUMIF(Planning!$AS$10:$AS$896,$AO99,Planning!AA$10:AA$896)</f>
        <v>0</v>
      </c>
      <c r="W99" s="80">
        <f>SUMIF(Planning!$AS$10:$AS$896,$AO99,Planning!AB$10:AB$896)</f>
        <v>0</v>
      </c>
      <c r="X99" s="80">
        <f>SUMIF(Planning!$AS$10:$AS$896,$AO99,Planning!AC$10:AC$896)</f>
        <v>0</v>
      </c>
      <c r="Y99" s="80">
        <f>SUMIF(Planning!$AS$10:$AS$896,$AO99,Planning!AD$10:AD$896)</f>
        <v>0</v>
      </c>
      <c r="Z99" s="80">
        <f>SUMIF(Planning!$AS$10:$AS$896,$AO99,Planning!AE$10:AE$896)</f>
        <v>0</v>
      </c>
      <c r="AA99" s="80">
        <f>SUMIF(Planning!$AS$10:$AS$896,$AO99,Planning!AF$10:AF$896)</f>
        <v>0</v>
      </c>
      <c r="AB99" s="80">
        <f>SUMIF(Planning!$AS$10:$AS$896,$AO99,Planning!AG$10:AG$896)</f>
        <v>0</v>
      </c>
      <c r="AC99" s="80">
        <f>SUMIF(Planning!$AS$10:$AS$896,$AO99,Planning!AH$10:AH$896)</f>
        <v>0</v>
      </c>
      <c r="AD99" s="80">
        <f>SUMIF(Planning!$AS$10:$AS$896,$AO99,Planning!AI$10:AI$896)</f>
        <v>0</v>
      </c>
      <c r="AE99" s="80">
        <f>SUMIF(Planning!$AS$10:$AS$896,$AO99,Planning!AJ$10:AJ$896)</f>
        <v>0</v>
      </c>
      <c r="AF99" s="80">
        <f>SUMIF(Planning!$AS$10:$AS$896,$AO99,Planning!AK$10:AK$896)</f>
        <v>0</v>
      </c>
      <c r="AG99" s="81">
        <f>SUMIF(Planning!$AS$10:$AS$896,$AO99,Planning!AL$10:AL$896)</f>
        <v>0</v>
      </c>
      <c r="AH99" s="114">
        <f>SUMIF(Planning!$AS$10:$AS$896,$AO99,Planning!AM$10:AM$896)</f>
        <v>0</v>
      </c>
      <c r="AI99" s="123">
        <f t="shared" si="3"/>
        <v>0</v>
      </c>
      <c r="AJ99" s="75"/>
      <c r="AL99" s="92"/>
      <c r="AM99" s="92"/>
      <c r="AN99" s="92"/>
      <c r="AO99" s="124" t="str">
        <f>AL98&amp;"_"&amp;AM97&amp;"_"&amp;AN97</f>
        <v>溶接1__</v>
      </c>
      <c r="AP99" s="247" t="str">
        <f>IF(AI99=0,"","表示")</f>
        <v/>
      </c>
    </row>
    <row r="100" spans="1:42" ht="21" hidden="1" customHeight="1" x14ac:dyDescent="0.35">
      <c r="A100" s="66"/>
      <c r="B100" s="95" t="str">
        <f>IF($AO102="","",_xlfn.XLOOKUP($AO102,Planning!$AS$10:$AS$896,Planning!AT$10:AT$896,"",,))</f>
        <v/>
      </c>
      <c r="C100" s="85"/>
      <c r="D100" s="86"/>
      <c r="E100" s="261" t="str">
        <f>_xlfn.XLOOKUP($AO100,Planning!$AS$10:$AS$896,Planning!$G$10:$G$896,"",,)</f>
        <v/>
      </c>
      <c r="F100" s="262">
        <f>SUMIF(Planning!$AS$10:$AS$896,$AO100,Planning!K$10:K$896)</f>
        <v>0</v>
      </c>
      <c r="G100" s="262">
        <f>SUMIF(Planning!$AS$10:$AS$896,$AO100,Planning!L$10:L$896)</f>
        <v>0</v>
      </c>
      <c r="H100" s="262">
        <f>SUMIF(Planning!$AS$10:$AS$896,$AO100,Planning!M$10:M$896)</f>
        <v>0</v>
      </c>
      <c r="I100" s="263">
        <f>SUMIF(Planning!$AS$10:$AS$896,$AO100,Planning!N$10:N$896)</f>
        <v>0</v>
      </c>
      <c r="J100" s="264">
        <f>SUMIF(Planning!$AS$10:$AS$896,$AO100,Planning!O$10:O$896)</f>
        <v>0</v>
      </c>
      <c r="K100" s="262">
        <f>SUMIF(Planning!$AS$10:$AS$896,$AO100,Planning!P$10:P$896)</f>
        <v>0</v>
      </c>
      <c r="L100" s="262">
        <f>SUMIF(Planning!$AS$10:$AS$896,$AO100,Planning!Q$10:Q$896)</f>
        <v>0</v>
      </c>
      <c r="M100" s="262">
        <f>SUMIF(Planning!$AS$10:$AS$896,$AO100,Planning!R$10:R$896)</f>
        <v>0</v>
      </c>
      <c r="N100" s="262">
        <f>SUMIF(Planning!$AS$10:$AS$896,$AO100,Planning!S$10:S$896)</f>
        <v>0</v>
      </c>
      <c r="O100" s="262">
        <f>SUMIF(Planning!$AS$10:$AS$896,$AO100,Planning!T$10:T$896)</f>
        <v>0</v>
      </c>
      <c r="P100" s="262">
        <f>SUMIF(Planning!$AS$10:$AS$896,$AO100,Planning!U$10:U$896)</f>
        <v>0</v>
      </c>
      <c r="Q100" s="262">
        <f>SUMIF(Planning!$AS$10:$AS$896,$AO100,Planning!V$10:V$896)</f>
        <v>0</v>
      </c>
      <c r="R100" s="262">
        <f>SUMIF(Planning!$AS$10:$AS$896,$AO100,Planning!W$10:W$896)</f>
        <v>0</v>
      </c>
      <c r="S100" s="262">
        <f>SUMIF(Planning!$AS$10:$AS$896,$AO100,Planning!X$10:X$896)</f>
        <v>0</v>
      </c>
      <c r="T100" s="262">
        <f>SUMIF(Planning!$AS$10:$AS$896,$AO100,Planning!Y$10:Y$896)</f>
        <v>0</v>
      </c>
      <c r="U100" s="262">
        <f>SUMIF(Planning!$AS$10:$AS$896,$AO100,Planning!Z$10:Z$896)</f>
        <v>0</v>
      </c>
      <c r="V100" s="262">
        <f>SUMIF(Planning!$AS$10:$AS$896,$AO100,Planning!AA$10:AA$896)</f>
        <v>0</v>
      </c>
      <c r="W100" s="262">
        <f>SUMIF(Planning!$AS$10:$AS$896,$AO100,Planning!AB$10:AB$896)</f>
        <v>0</v>
      </c>
      <c r="X100" s="262">
        <f>SUMIF(Planning!$AS$10:$AS$896,$AO100,Planning!AC$10:AC$896)</f>
        <v>0</v>
      </c>
      <c r="Y100" s="262">
        <f>SUMIF(Planning!$AS$10:$AS$896,$AO100,Planning!AD$10:AD$896)</f>
        <v>0</v>
      </c>
      <c r="Z100" s="262">
        <f>SUMIF(Planning!$AS$10:$AS$896,$AO100,Planning!AE$10:AE$896)</f>
        <v>0</v>
      </c>
      <c r="AA100" s="262">
        <f>SUMIF(Planning!$AS$10:$AS$896,$AO100,Planning!AF$10:AF$896)</f>
        <v>0</v>
      </c>
      <c r="AB100" s="262">
        <f>SUMIF(Planning!$AS$10:$AS$896,$AO100,Planning!AG$10:AG$896)</f>
        <v>0</v>
      </c>
      <c r="AC100" s="262">
        <f>SUMIF(Planning!$AS$10:$AS$896,$AO100,Planning!AH$10:AH$896)</f>
        <v>0</v>
      </c>
      <c r="AD100" s="262">
        <f>SUMIF(Planning!$AS$10:$AS$896,$AO100,Planning!AI$10:AI$896)</f>
        <v>0</v>
      </c>
      <c r="AE100" s="262">
        <f>SUMIF(Planning!$AS$10:$AS$896,$AO100,Planning!AJ$10:AJ$896)</f>
        <v>0</v>
      </c>
      <c r="AF100" s="262">
        <f>SUMIF(Planning!$AS$10:$AS$896,$AO100,Planning!AK$10:AK$896)</f>
        <v>0</v>
      </c>
      <c r="AG100" s="262">
        <f>SUMIF(Planning!$AS$10:$AS$896,$AO100,Planning!AL$10:AL$896)</f>
        <v>0</v>
      </c>
      <c r="AH100" s="262">
        <f>SUMIF(Planning!$AS$10:$AS$896,$AO100,Planning!AM$10:AM$896)</f>
        <v>0</v>
      </c>
      <c r="AI100" s="265">
        <f t="shared" si="3"/>
        <v>0</v>
      </c>
      <c r="AJ100" s="75"/>
      <c r="AL100" s="125" t="str">
        <f>IF(AN100="CBU","AF",IF(AN100="CKD","KD",""))</f>
        <v/>
      </c>
      <c r="AM100" s="93"/>
      <c r="AN100" s="93"/>
      <c r="AO100" s="100" t="str">
        <f>AM100&amp;"_"&amp;AN100</f>
        <v>_</v>
      </c>
      <c r="AP100" s="248" t="str">
        <f>IF(AI102=0,"","表示")</f>
        <v/>
      </c>
    </row>
    <row r="101" spans="1:42" ht="21" hidden="1" customHeight="1" x14ac:dyDescent="0.35">
      <c r="A101" s="66"/>
      <c r="B101" s="94" t="str">
        <f>IF($AO102="","",_xlfn.XLOOKUP($AO102,Planning!$AS$10:$AS$896,Planning!AU$10:AU$896,"",,))</f>
        <v/>
      </c>
      <c r="C101" s="127" t="str">
        <f>AL100</f>
        <v/>
      </c>
      <c r="D101" s="86">
        <f>SUMIF(Planning!$AS$10:$AS$896,$AO102,Planning!$G$10:$G$896)</f>
        <v>0</v>
      </c>
      <c r="E101" s="266" t="str">
        <f>IF($AN100="CBU","SP","")</f>
        <v/>
      </c>
      <c r="F101" s="267"/>
      <c r="G101" s="267"/>
      <c r="H101" s="267"/>
      <c r="I101" s="268"/>
      <c r="J101" s="269">
        <f>SUMIF(Planning!$AS$10:$AS$896,$AO101,Planning!O$10:O$896)</f>
        <v>0</v>
      </c>
      <c r="K101" s="267">
        <f>SUMIF(Planning!$AS$10:$AS$896,$AO101,Planning!P$10:P$896)</f>
        <v>0</v>
      </c>
      <c r="L101" s="267">
        <f>SUMIF(Planning!$AS$10:$AS$896,$AO101,Planning!Q$10:Q$896)</f>
        <v>0</v>
      </c>
      <c r="M101" s="267">
        <f>SUMIF(Planning!$AS$10:$AS$896,$AO101,Planning!R$10:R$896)</f>
        <v>0</v>
      </c>
      <c r="N101" s="267">
        <f>SUMIF(Planning!$AS$10:$AS$896,$AO101,Planning!S$10:S$896)</f>
        <v>0</v>
      </c>
      <c r="O101" s="267">
        <f>SUMIF(Planning!$AS$10:$AS$896,$AO101,Planning!T$10:T$896)</f>
        <v>0</v>
      </c>
      <c r="P101" s="267">
        <f>SUMIF(Planning!$AS$10:$AS$896,$AO101,Planning!U$10:U$896)</f>
        <v>0</v>
      </c>
      <c r="Q101" s="267">
        <f>SUMIF(Planning!$AS$10:$AS$896,$AO101,Planning!V$10:V$896)</f>
        <v>0</v>
      </c>
      <c r="R101" s="267">
        <f>SUMIF(Planning!$AS$10:$AS$896,$AO101,Planning!W$10:W$896)</f>
        <v>0</v>
      </c>
      <c r="S101" s="267">
        <f>SUMIF(Planning!$AS$10:$AS$896,$AO101,Planning!X$10:X$896)</f>
        <v>0</v>
      </c>
      <c r="T101" s="267">
        <f>SUMIF(Planning!$AS$10:$AS$896,$AO101,Planning!Y$10:Y$896)</f>
        <v>0</v>
      </c>
      <c r="U101" s="267">
        <f>SUMIF(Planning!$AS$10:$AS$896,$AO101,Planning!Z$10:Z$896)</f>
        <v>0</v>
      </c>
      <c r="V101" s="267">
        <f>SUMIF(Planning!$AS$10:$AS$896,$AO101,Planning!AA$10:AA$896)</f>
        <v>0</v>
      </c>
      <c r="W101" s="267">
        <f>SUMIF(Planning!$AS$10:$AS$896,$AO101,Planning!AB$10:AB$896)</f>
        <v>0</v>
      </c>
      <c r="X101" s="267">
        <f>SUMIF(Planning!$AS$10:$AS$896,$AO101,Planning!AC$10:AC$896)</f>
        <v>0</v>
      </c>
      <c r="Y101" s="267">
        <f>SUMIF(Planning!$AS$10:$AS$896,$AO101,Planning!AD$10:AD$896)</f>
        <v>0</v>
      </c>
      <c r="Z101" s="267">
        <f>SUMIF(Planning!$AS$10:$AS$896,$AO101,Planning!AE$10:AE$896)</f>
        <v>0</v>
      </c>
      <c r="AA101" s="267">
        <f>SUMIF(Planning!$AS$10:$AS$896,$AO101,Planning!AF$10:AF$896)</f>
        <v>0</v>
      </c>
      <c r="AB101" s="267">
        <f>SUMIF(Planning!$AS$10:$AS$896,$AO101,Planning!AG$10:AG$896)</f>
        <v>0</v>
      </c>
      <c r="AC101" s="267">
        <f>SUMIF(Planning!$AS$10:$AS$896,$AO101,Planning!AH$10:AH$896)</f>
        <v>0</v>
      </c>
      <c r="AD101" s="267">
        <f>SUMIF(Planning!$AS$10:$AS$896,$AO101,Planning!AI$10:AI$896)</f>
        <v>0</v>
      </c>
      <c r="AE101" s="267">
        <f>SUMIF(Planning!$AS$10:$AS$896,$AO101,Planning!AJ$10:AJ$896)</f>
        <v>0</v>
      </c>
      <c r="AF101" s="267">
        <f>SUMIF(Planning!$AS$10:$AS$896,$AO101,Planning!AK$10:AK$896)</f>
        <v>0</v>
      </c>
      <c r="AG101" s="267">
        <f>SUMIF(Planning!$AS$10:$AS$896,$AO101,Planning!AL$10:AL$896)</f>
        <v>0</v>
      </c>
      <c r="AH101" s="267">
        <f>SUMIF(Planning!$AS$10:$AS$896,$AO101,Planning!AM$10:AM$896)</f>
        <v>0</v>
      </c>
      <c r="AI101" s="270">
        <f t="shared" si="3"/>
        <v>0</v>
      </c>
      <c r="AJ101" s="75"/>
      <c r="AL101" s="102" t="str">
        <f>IF($B$3="","",_xlfn.XLOOKUP($B$3,設定!$F$3:$F$10,設定!$G$3:$G$10,""))</f>
        <v>溶接1</v>
      </c>
      <c r="AM101" s="91"/>
      <c r="AN101" s="91" t="str">
        <f>E101</f>
        <v/>
      </c>
      <c r="AO101" s="91" t="str">
        <f>AM100&amp;"_"&amp;AN101</f>
        <v>_</v>
      </c>
      <c r="AP101" s="249" t="str">
        <f>IF(AI102=0,"","表示")</f>
        <v/>
      </c>
    </row>
    <row r="102" spans="1:42" ht="21" hidden="1" customHeight="1" x14ac:dyDescent="0.35">
      <c r="A102" s="69"/>
      <c r="B102" s="90"/>
      <c r="C102" s="87"/>
      <c r="D102" s="88"/>
      <c r="E102" s="259" t="s">
        <v>2134</v>
      </c>
      <c r="F102" s="80">
        <f>SUMIF(Planning!$AS$10:$AS$896,$AO102,Planning!K$10:K$896)</f>
        <v>0</v>
      </c>
      <c r="G102" s="80">
        <f>SUMIF(Planning!$AS$10:$AS$896,$AO102,Planning!L$10:L$896)</f>
        <v>0</v>
      </c>
      <c r="H102" s="81">
        <f>SUMIF(Planning!$AS$10:$AS$896,$AO102,Planning!M$10:M$896)</f>
        <v>0</v>
      </c>
      <c r="I102" s="82">
        <f>SUMIF(Planning!$AS$10:$AS$896,$AO102,Planning!N$10:N$896)</f>
        <v>0</v>
      </c>
      <c r="J102" s="83">
        <f>SUMIF(Planning!$AS$10:$AS$896,$AO102,Planning!O$10:O$896)</f>
        <v>0</v>
      </c>
      <c r="K102" s="81">
        <f>SUMIF(Planning!$AS$10:$AS$896,$AO102,Planning!P$10:P$896)</f>
        <v>0</v>
      </c>
      <c r="L102" s="81">
        <f>SUMIF(Planning!$AS$10:$AS$896,$AO102,Planning!Q$10:Q$896)</f>
        <v>0</v>
      </c>
      <c r="M102" s="80">
        <f>SUMIF(Planning!$AS$10:$AS$896,$AO102,Planning!R$10:R$896)</f>
        <v>0</v>
      </c>
      <c r="N102" s="81">
        <f>SUMIF(Planning!$AS$10:$AS$896,$AO102,Planning!S$10:S$896)</f>
        <v>0</v>
      </c>
      <c r="O102" s="80">
        <f>SUMIF(Planning!$AS$10:$AS$896,$AO102,Planning!T$10:T$896)</f>
        <v>0</v>
      </c>
      <c r="P102" s="80">
        <f>SUMIF(Planning!$AS$10:$AS$896,$AO102,Planning!U$10:U$896)</f>
        <v>0</v>
      </c>
      <c r="Q102" s="80">
        <f>SUMIF(Planning!$AS$10:$AS$896,$AO102,Planning!V$10:V$896)</f>
        <v>0</v>
      </c>
      <c r="R102" s="80">
        <f>SUMIF(Planning!$AS$10:$AS$896,$AO102,Planning!W$10:W$896)</f>
        <v>0</v>
      </c>
      <c r="S102" s="80">
        <f>SUMIF(Planning!$AS$10:$AS$896,$AO102,Planning!X$10:X$896)</f>
        <v>0</v>
      </c>
      <c r="T102" s="80">
        <f>SUMIF(Planning!$AS$10:$AS$896,$AO102,Planning!Y$10:Y$896)</f>
        <v>0</v>
      </c>
      <c r="U102" s="80">
        <f>SUMIF(Planning!$AS$10:$AS$896,$AO102,Planning!Z$10:Z$896)</f>
        <v>0</v>
      </c>
      <c r="V102" s="80">
        <f>SUMIF(Planning!$AS$10:$AS$896,$AO102,Planning!AA$10:AA$896)</f>
        <v>0</v>
      </c>
      <c r="W102" s="80">
        <f>SUMIF(Planning!$AS$10:$AS$896,$AO102,Planning!AB$10:AB$896)</f>
        <v>0</v>
      </c>
      <c r="X102" s="80">
        <f>SUMIF(Planning!$AS$10:$AS$896,$AO102,Planning!AC$10:AC$896)</f>
        <v>0</v>
      </c>
      <c r="Y102" s="80">
        <f>SUMIF(Planning!$AS$10:$AS$896,$AO102,Planning!AD$10:AD$896)</f>
        <v>0</v>
      </c>
      <c r="Z102" s="80">
        <f>SUMIF(Planning!$AS$10:$AS$896,$AO102,Planning!AE$10:AE$896)</f>
        <v>0</v>
      </c>
      <c r="AA102" s="80">
        <f>SUMIF(Planning!$AS$10:$AS$896,$AO102,Planning!AF$10:AF$896)</f>
        <v>0</v>
      </c>
      <c r="AB102" s="80">
        <f>SUMIF(Planning!$AS$10:$AS$896,$AO102,Planning!AG$10:AG$896)</f>
        <v>0</v>
      </c>
      <c r="AC102" s="80">
        <f>SUMIF(Planning!$AS$10:$AS$896,$AO102,Planning!AH$10:AH$896)</f>
        <v>0</v>
      </c>
      <c r="AD102" s="80">
        <f>SUMIF(Planning!$AS$10:$AS$896,$AO102,Planning!AI$10:AI$896)</f>
        <v>0</v>
      </c>
      <c r="AE102" s="80">
        <f>SUMIF(Planning!$AS$10:$AS$896,$AO102,Planning!AJ$10:AJ$896)</f>
        <v>0</v>
      </c>
      <c r="AF102" s="80">
        <f>SUMIF(Planning!$AS$10:$AS$896,$AO102,Planning!AK$10:AK$896)</f>
        <v>0</v>
      </c>
      <c r="AG102" s="81">
        <f>SUMIF(Planning!$AS$10:$AS$896,$AO102,Planning!AL$10:AL$896)</f>
        <v>0</v>
      </c>
      <c r="AH102" s="114">
        <f>SUMIF(Planning!$AS$10:$AS$896,$AO102,Planning!AM$10:AM$896)</f>
        <v>0</v>
      </c>
      <c r="AI102" s="123">
        <f t="shared" si="3"/>
        <v>0</v>
      </c>
      <c r="AJ102" s="75"/>
      <c r="AL102" s="92"/>
      <c r="AM102" s="92"/>
      <c r="AN102" s="92"/>
      <c r="AO102" s="124" t="str">
        <f>AL101&amp;"_"&amp;AM100&amp;"_"&amp;AN100</f>
        <v>溶接1__</v>
      </c>
      <c r="AP102" s="247" t="str">
        <f>IF(AI102=0,"","表示")</f>
        <v/>
      </c>
    </row>
    <row r="103" spans="1:42" ht="21" hidden="1" customHeight="1" x14ac:dyDescent="0.35">
      <c r="A103" s="66"/>
      <c r="B103" s="95" t="str">
        <f>IF($AO105="","",_xlfn.XLOOKUP($AO105,Planning!$AS$10:$AS$896,Planning!AT$10:AT$896,"",,))</f>
        <v/>
      </c>
      <c r="C103" s="85"/>
      <c r="D103" s="86"/>
      <c r="E103" s="261" t="str">
        <f>_xlfn.XLOOKUP($AO103,Planning!$AS$10:$AS$896,Planning!$G$10:$G$896,"",,)</f>
        <v/>
      </c>
      <c r="F103" s="262">
        <f>SUMIF(Planning!$AS$10:$AS$896,$AO103,Planning!K$10:K$896)</f>
        <v>0</v>
      </c>
      <c r="G103" s="262">
        <f>SUMIF(Planning!$AS$10:$AS$896,$AO103,Planning!L$10:L$896)</f>
        <v>0</v>
      </c>
      <c r="H103" s="262">
        <f>SUMIF(Planning!$AS$10:$AS$896,$AO103,Planning!M$10:M$896)</f>
        <v>0</v>
      </c>
      <c r="I103" s="263">
        <f>SUMIF(Planning!$AS$10:$AS$896,$AO103,Planning!N$10:N$896)</f>
        <v>0</v>
      </c>
      <c r="J103" s="264">
        <f>SUMIF(Planning!$AS$10:$AS$896,$AO103,Planning!O$10:O$896)</f>
        <v>0</v>
      </c>
      <c r="K103" s="262">
        <f>SUMIF(Planning!$AS$10:$AS$896,$AO103,Planning!P$10:P$896)</f>
        <v>0</v>
      </c>
      <c r="L103" s="262">
        <f>SUMIF(Planning!$AS$10:$AS$896,$AO103,Planning!Q$10:Q$896)</f>
        <v>0</v>
      </c>
      <c r="M103" s="262">
        <f>SUMIF(Planning!$AS$10:$AS$896,$AO103,Planning!R$10:R$896)</f>
        <v>0</v>
      </c>
      <c r="N103" s="262">
        <f>SUMIF(Planning!$AS$10:$AS$896,$AO103,Planning!S$10:S$896)</f>
        <v>0</v>
      </c>
      <c r="O103" s="262">
        <f>SUMIF(Planning!$AS$10:$AS$896,$AO103,Planning!T$10:T$896)</f>
        <v>0</v>
      </c>
      <c r="P103" s="262">
        <f>SUMIF(Planning!$AS$10:$AS$896,$AO103,Planning!U$10:U$896)</f>
        <v>0</v>
      </c>
      <c r="Q103" s="262">
        <f>SUMIF(Planning!$AS$10:$AS$896,$AO103,Planning!V$10:V$896)</f>
        <v>0</v>
      </c>
      <c r="R103" s="262">
        <f>SUMIF(Planning!$AS$10:$AS$896,$AO103,Planning!W$10:W$896)</f>
        <v>0</v>
      </c>
      <c r="S103" s="262">
        <f>SUMIF(Planning!$AS$10:$AS$896,$AO103,Planning!X$10:X$896)</f>
        <v>0</v>
      </c>
      <c r="T103" s="262">
        <f>SUMIF(Planning!$AS$10:$AS$896,$AO103,Planning!Y$10:Y$896)</f>
        <v>0</v>
      </c>
      <c r="U103" s="262">
        <f>SUMIF(Planning!$AS$10:$AS$896,$AO103,Planning!Z$10:Z$896)</f>
        <v>0</v>
      </c>
      <c r="V103" s="262">
        <f>SUMIF(Planning!$AS$10:$AS$896,$AO103,Planning!AA$10:AA$896)</f>
        <v>0</v>
      </c>
      <c r="W103" s="262">
        <f>SUMIF(Planning!$AS$10:$AS$896,$AO103,Planning!AB$10:AB$896)</f>
        <v>0</v>
      </c>
      <c r="X103" s="262">
        <f>SUMIF(Planning!$AS$10:$AS$896,$AO103,Planning!AC$10:AC$896)</f>
        <v>0</v>
      </c>
      <c r="Y103" s="262">
        <f>SUMIF(Planning!$AS$10:$AS$896,$AO103,Planning!AD$10:AD$896)</f>
        <v>0</v>
      </c>
      <c r="Z103" s="262">
        <f>SUMIF(Planning!$AS$10:$AS$896,$AO103,Planning!AE$10:AE$896)</f>
        <v>0</v>
      </c>
      <c r="AA103" s="262">
        <f>SUMIF(Planning!$AS$10:$AS$896,$AO103,Planning!AF$10:AF$896)</f>
        <v>0</v>
      </c>
      <c r="AB103" s="262">
        <f>SUMIF(Planning!$AS$10:$AS$896,$AO103,Planning!AG$10:AG$896)</f>
        <v>0</v>
      </c>
      <c r="AC103" s="262">
        <f>SUMIF(Planning!$AS$10:$AS$896,$AO103,Planning!AH$10:AH$896)</f>
        <v>0</v>
      </c>
      <c r="AD103" s="262">
        <f>SUMIF(Planning!$AS$10:$AS$896,$AO103,Planning!AI$10:AI$896)</f>
        <v>0</v>
      </c>
      <c r="AE103" s="262">
        <f>SUMIF(Planning!$AS$10:$AS$896,$AO103,Planning!AJ$10:AJ$896)</f>
        <v>0</v>
      </c>
      <c r="AF103" s="262">
        <f>SUMIF(Planning!$AS$10:$AS$896,$AO103,Planning!AK$10:AK$896)</f>
        <v>0</v>
      </c>
      <c r="AG103" s="262">
        <f>SUMIF(Planning!$AS$10:$AS$896,$AO103,Planning!AL$10:AL$896)</f>
        <v>0</v>
      </c>
      <c r="AH103" s="262">
        <f>SUMIF(Planning!$AS$10:$AS$896,$AO103,Planning!AM$10:AM$896)</f>
        <v>0</v>
      </c>
      <c r="AI103" s="265">
        <f t="shared" si="3"/>
        <v>0</v>
      </c>
      <c r="AJ103" s="75"/>
      <c r="AL103" s="125" t="str">
        <f>IF(AN103="CBU","AF",IF(AN103="CKD","KD",""))</f>
        <v/>
      </c>
      <c r="AM103" s="93"/>
      <c r="AN103" s="93"/>
      <c r="AO103" s="100" t="str">
        <f>AM103&amp;"_"&amp;AN103</f>
        <v>_</v>
      </c>
      <c r="AP103" s="248" t="str">
        <f>IF(AI105=0,"","表示")</f>
        <v/>
      </c>
    </row>
    <row r="104" spans="1:42" ht="21" hidden="1" customHeight="1" x14ac:dyDescent="0.35">
      <c r="A104" s="66"/>
      <c r="B104" s="94" t="str">
        <f>IF($AO105="","",_xlfn.XLOOKUP($AO105,Planning!$AS$10:$AS$896,Planning!AU$10:AU$896,"",,))</f>
        <v/>
      </c>
      <c r="C104" s="127" t="str">
        <f>AL103</f>
        <v/>
      </c>
      <c r="D104" s="86">
        <f>SUMIF(Planning!$AS$10:$AS$896,$AO105,Planning!$G$10:$G$896)</f>
        <v>0</v>
      </c>
      <c r="E104" s="266" t="str">
        <f>IF($AN103="CBU","SP","")</f>
        <v/>
      </c>
      <c r="F104" s="267"/>
      <c r="G104" s="267"/>
      <c r="H104" s="267"/>
      <c r="I104" s="268"/>
      <c r="J104" s="269">
        <f>SUMIF(Planning!$AS$10:$AS$896,$AO104,Planning!O$10:O$896)</f>
        <v>0</v>
      </c>
      <c r="K104" s="267">
        <f>SUMIF(Planning!$AS$10:$AS$896,$AO104,Planning!P$10:P$896)</f>
        <v>0</v>
      </c>
      <c r="L104" s="267">
        <f>SUMIF(Planning!$AS$10:$AS$896,$AO104,Planning!Q$10:Q$896)</f>
        <v>0</v>
      </c>
      <c r="M104" s="267">
        <f>SUMIF(Planning!$AS$10:$AS$896,$AO104,Planning!R$10:R$896)</f>
        <v>0</v>
      </c>
      <c r="N104" s="267">
        <f>SUMIF(Planning!$AS$10:$AS$896,$AO104,Planning!S$10:S$896)</f>
        <v>0</v>
      </c>
      <c r="O104" s="267">
        <f>SUMIF(Planning!$AS$10:$AS$896,$AO104,Planning!T$10:T$896)</f>
        <v>0</v>
      </c>
      <c r="P104" s="267">
        <f>SUMIF(Planning!$AS$10:$AS$896,$AO104,Planning!U$10:U$896)</f>
        <v>0</v>
      </c>
      <c r="Q104" s="267">
        <f>SUMIF(Planning!$AS$10:$AS$896,$AO104,Planning!V$10:V$896)</f>
        <v>0</v>
      </c>
      <c r="R104" s="267">
        <f>SUMIF(Planning!$AS$10:$AS$896,$AO104,Planning!W$10:W$896)</f>
        <v>0</v>
      </c>
      <c r="S104" s="267">
        <f>SUMIF(Planning!$AS$10:$AS$896,$AO104,Planning!X$10:X$896)</f>
        <v>0</v>
      </c>
      <c r="T104" s="267">
        <f>SUMIF(Planning!$AS$10:$AS$896,$AO104,Planning!Y$10:Y$896)</f>
        <v>0</v>
      </c>
      <c r="U104" s="267">
        <f>SUMIF(Planning!$AS$10:$AS$896,$AO104,Planning!Z$10:Z$896)</f>
        <v>0</v>
      </c>
      <c r="V104" s="267">
        <f>SUMIF(Planning!$AS$10:$AS$896,$AO104,Planning!AA$10:AA$896)</f>
        <v>0</v>
      </c>
      <c r="W104" s="267">
        <f>SUMIF(Planning!$AS$10:$AS$896,$AO104,Planning!AB$10:AB$896)</f>
        <v>0</v>
      </c>
      <c r="X104" s="267">
        <f>SUMIF(Planning!$AS$10:$AS$896,$AO104,Planning!AC$10:AC$896)</f>
        <v>0</v>
      </c>
      <c r="Y104" s="267">
        <f>SUMIF(Planning!$AS$10:$AS$896,$AO104,Planning!AD$10:AD$896)</f>
        <v>0</v>
      </c>
      <c r="Z104" s="267">
        <f>SUMIF(Planning!$AS$10:$AS$896,$AO104,Planning!AE$10:AE$896)</f>
        <v>0</v>
      </c>
      <c r="AA104" s="267">
        <f>SUMIF(Planning!$AS$10:$AS$896,$AO104,Planning!AF$10:AF$896)</f>
        <v>0</v>
      </c>
      <c r="AB104" s="267">
        <f>SUMIF(Planning!$AS$10:$AS$896,$AO104,Planning!AG$10:AG$896)</f>
        <v>0</v>
      </c>
      <c r="AC104" s="267">
        <f>SUMIF(Planning!$AS$10:$AS$896,$AO104,Planning!AH$10:AH$896)</f>
        <v>0</v>
      </c>
      <c r="AD104" s="267">
        <f>SUMIF(Planning!$AS$10:$AS$896,$AO104,Planning!AI$10:AI$896)</f>
        <v>0</v>
      </c>
      <c r="AE104" s="267">
        <f>SUMIF(Planning!$AS$10:$AS$896,$AO104,Planning!AJ$10:AJ$896)</f>
        <v>0</v>
      </c>
      <c r="AF104" s="267">
        <f>SUMIF(Planning!$AS$10:$AS$896,$AO104,Planning!AK$10:AK$896)</f>
        <v>0</v>
      </c>
      <c r="AG104" s="267">
        <f>SUMIF(Planning!$AS$10:$AS$896,$AO104,Planning!AL$10:AL$896)</f>
        <v>0</v>
      </c>
      <c r="AH104" s="267">
        <f>SUMIF(Planning!$AS$10:$AS$896,$AO104,Planning!AM$10:AM$896)</f>
        <v>0</v>
      </c>
      <c r="AI104" s="270">
        <f t="shared" si="3"/>
        <v>0</v>
      </c>
      <c r="AJ104" s="75"/>
      <c r="AL104" s="102" t="str">
        <f>IF($B$3="","",_xlfn.XLOOKUP($B$3,設定!$F$3:$F$10,設定!$G$3:$G$10,""))</f>
        <v>溶接1</v>
      </c>
      <c r="AM104" s="91"/>
      <c r="AN104" s="91" t="str">
        <f>E104</f>
        <v/>
      </c>
      <c r="AO104" s="91" t="str">
        <f>AM103&amp;"_"&amp;AN104</f>
        <v>_</v>
      </c>
      <c r="AP104" s="249" t="str">
        <f>IF(AI105=0,"","表示")</f>
        <v/>
      </c>
    </row>
    <row r="105" spans="1:42" ht="21" hidden="1" customHeight="1" thickBot="1" x14ac:dyDescent="0.4">
      <c r="A105" s="69"/>
      <c r="B105" s="90"/>
      <c r="C105" s="87"/>
      <c r="D105" s="88"/>
      <c r="E105" s="259" t="s">
        <v>2134</v>
      </c>
      <c r="F105" s="80">
        <f>SUMIF(Planning!$AS$10:$AS$896,$AO105,Planning!K$10:K$896)</f>
        <v>0</v>
      </c>
      <c r="G105" s="80">
        <f>SUMIF(Planning!$AS$10:$AS$896,$AO105,Planning!L$10:L$896)</f>
        <v>0</v>
      </c>
      <c r="H105" s="81">
        <f>SUMIF(Planning!$AS$10:$AS$896,$AO105,Planning!M$10:M$896)</f>
        <v>0</v>
      </c>
      <c r="I105" s="82">
        <f>SUMIF(Planning!$AS$10:$AS$896,$AO105,Planning!N$10:N$896)</f>
        <v>0</v>
      </c>
      <c r="J105" s="83">
        <f>SUMIF(Planning!$AS$10:$AS$896,$AO105,Planning!O$10:O$896)</f>
        <v>0</v>
      </c>
      <c r="K105" s="81">
        <f>SUMIF(Planning!$AS$10:$AS$896,$AO105,Planning!P$10:P$896)</f>
        <v>0</v>
      </c>
      <c r="L105" s="81">
        <f>SUMIF(Planning!$AS$10:$AS$896,$AO105,Planning!Q$10:Q$896)</f>
        <v>0</v>
      </c>
      <c r="M105" s="80">
        <f>SUMIF(Planning!$AS$10:$AS$896,$AO105,Planning!R$10:R$896)</f>
        <v>0</v>
      </c>
      <c r="N105" s="81">
        <f>SUMIF(Planning!$AS$10:$AS$896,$AO105,Planning!S$10:S$896)</f>
        <v>0</v>
      </c>
      <c r="O105" s="80">
        <f>SUMIF(Planning!$AS$10:$AS$896,$AO105,Planning!T$10:T$896)</f>
        <v>0</v>
      </c>
      <c r="P105" s="80">
        <f>SUMIF(Planning!$AS$10:$AS$896,$AO105,Planning!U$10:U$896)</f>
        <v>0</v>
      </c>
      <c r="Q105" s="80">
        <f>SUMIF(Planning!$AS$10:$AS$896,$AO105,Planning!V$10:V$896)</f>
        <v>0</v>
      </c>
      <c r="R105" s="80">
        <f>SUMIF(Planning!$AS$10:$AS$896,$AO105,Planning!W$10:W$896)</f>
        <v>0</v>
      </c>
      <c r="S105" s="80">
        <f>SUMIF(Planning!$AS$10:$AS$896,$AO105,Planning!X$10:X$896)</f>
        <v>0</v>
      </c>
      <c r="T105" s="80">
        <f>SUMIF(Planning!$AS$10:$AS$896,$AO105,Planning!Y$10:Y$896)</f>
        <v>0</v>
      </c>
      <c r="U105" s="80">
        <f>SUMIF(Planning!$AS$10:$AS$896,$AO105,Planning!Z$10:Z$896)</f>
        <v>0</v>
      </c>
      <c r="V105" s="80">
        <f>SUMIF(Planning!$AS$10:$AS$896,$AO105,Planning!AA$10:AA$896)</f>
        <v>0</v>
      </c>
      <c r="W105" s="80">
        <f>SUMIF(Planning!$AS$10:$AS$896,$AO105,Planning!AB$10:AB$896)</f>
        <v>0</v>
      </c>
      <c r="X105" s="80">
        <f>SUMIF(Planning!$AS$10:$AS$896,$AO105,Planning!AC$10:AC$896)</f>
        <v>0</v>
      </c>
      <c r="Y105" s="80">
        <f>SUMIF(Planning!$AS$10:$AS$896,$AO105,Planning!AD$10:AD$896)</f>
        <v>0</v>
      </c>
      <c r="Z105" s="80">
        <f>SUMIF(Planning!$AS$10:$AS$896,$AO105,Planning!AE$10:AE$896)</f>
        <v>0</v>
      </c>
      <c r="AA105" s="80">
        <f>SUMIF(Planning!$AS$10:$AS$896,$AO105,Planning!AF$10:AF$896)</f>
        <v>0</v>
      </c>
      <c r="AB105" s="80">
        <f>SUMIF(Planning!$AS$10:$AS$896,$AO105,Planning!AG$10:AG$896)</f>
        <v>0</v>
      </c>
      <c r="AC105" s="80">
        <f>SUMIF(Planning!$AS$10:$AS$896,$AO105,Planning!AH$10:AH$896)</f>
        <v>0</v>
      </c>
      <c r="AD105" s="80">
        <f>SUMIF(Planning!$AS$10:$AS$896,$AO105,Planning!AI$10:AI$896)</f>
        <v>0</v>
      </c>
      <c r="AE105" s="80">
        <f>SUMIF(Planning!$AS$10:$AS$896,$AO105,Planning!AJ$10:AJ$896)</f>
        <v>0</v>
      </c>
      <c r="AF105" s="80">
        <f>SUMIF(Planning!$AS$10:$AS$896,$AO105,Planning!AK$10:AK$896)</f>
        <v>0</v>
      </c>
      <c r="AG105" s="81">
        <f>SUMIF(Planning!$AS$10:$AS$896,$AO105,Planning!AL$10:AL$896)</f>
        <v>0</v>
      </c>
      <c r="AH105" s="114">
        <f>SUMIF(Planning!$AS$10:$AS$896,$AO105,Planning!AM$10:AM$896)</f>
        <v>0</v>
      </c>
      <c r="AI105" s="123">
        <f t="shared" si="3"/>
        <v>0</v>
      </c>
      <c r="AJ105" s="78"/>
      <c r="AL105" s="92"/>
      <c r="AM105" s="92"/>
      <c r="AN105" s="92"/>
      <c r="AO105" s="124" t="str">
        <f>AL104&amp;"_"&amp;AM103&amp;"_"&amp;AN103</f>
        <v>溶接1__</v>
      </c>
      <c r="AP105" s="247" t="str">
        <f>IF(AI105=0,"","表示")</f>
        <v/>
      </c>
    </row>
    <row r="106" spans="1:42" ht="27" customHeight="1" thickBot="1" x14ac:dyDescent="0.4">
      <c r="A106" s="70"/>
      <c r="B106" s="557" t="s">
        <v>2077</v>
      </c>
      <c r="C106" s="557"/>
      <c r="D106" s="557"/>
      <c r="E106" s="558"/>
      <c r="F106" s="254">
        <f t="shared" ref="F106:AH106" ca="1" si="8">SUMIF($E$5:$E$105,"WE",F$5:F$105)</f>
        <v>305</v>
      </c>
      <c r="G106" s="255">
        <f t="shared" ca="1" si="8"/>
        <v>182</v>
      </c>
      <c r="H106" s="255">
        <f t="shared" ca="1" si="8"/>
        <v>167</v>
      </c>
      <c r="I106" s="256">
        <f t="shared" ca="1" si="8"/>
        <v>141</v>
      </c>
      <c r="J106" s="257">
        <f t="shared" ca="1" si="8"/>
        <v>259</v>
      </c>
      <c r="K106" s="255">
        <f t="shared" ca="1" si="8"/>
        <v>305</v>
      </c>
      <c r="L106" s="255">
        <f t="shared" ca="1" si="8"/>
        <v>308</v>
      </c>
      <c r="M106" s="255">
        <f t="shared" ca="1" si="8"/>
        <v>317</v>
      </c>
      <c r="N106" s="255">
        <f t="shared" ca="1" si="8"/>
        <v>311</v>
      </c>
      <c r="O106" s="255">
        <f t="shared" ca="1" si="8"/>
        <v>325</v>
      </c>
      <c r="P106" s="255">
        <f t="shared" ca="1" si="8"/>
        <v>330</v>
      </c>
      <c r="Q106" s="255">
        <f t="shared" ca="1" si="8"/>
        <v>321</v>
      </c>
      <c r="R106" s="255">
        <f t="shared" ca="1" si="8"/>
        <v>324</v>
      </c>
      <c r="S106" s="255">
        <f t="shared" ca="1" si="8"/>
        <v>335</v>
      </c>
      <c r="T106" s="255">
        <f t="shared" ca="1" si="8"/>
        <v>369</v>
      </c>
      <c r="U106" s="255">
        <f t="shared" ca="1" si="8"/>
        <v>381</v>
      </c>
      <c r="V106" s="255">
        <f t="shared" ca="1" si="8"/>
        <v>343</v>
      </c>
      <c r="W106" s="255">
        <f t="shared" ca="1" si="8"/>
        <v>324</v>
      </c>
      <c r="X106" s="255">
        <f t="shared" ca="1" si="8"/>
        <v>305</v>
      </c>
      <c r="Y106" s="255">
        <f t="shared" ca="1" si="8"/>
        <v>304</v>
      </c>
      <c r="Z106" s="255">
        <f t="shared" ca="1" si="8"/>
        <v>214</v>
      </c>
      <c r="AA106" s="255">
        <f t="shared" ca="1" si="8"/>
        <v>235</v>
      </c>
      <c r="AB106" s="255">
        <f t="shared" ca="1" si="8"/>
        <v>0</v>
      </c>
      <c r="AC106" s="255">
        <f t="shared" ca="1" si="8"/>
        <v>0</v>
      </c>
      <c r="AD106" s="411">
        <f t="shared" ca="1" si="8"/>
        <v>0</v>
      </c>
      <c r="AE106" s="411">
        <f t="shared" ca="1" si="8"/>
        <v>0</v>
      </c>
      <c r="AF106" s="411">
        <f t="shared" ca="1" si="8"/>
        <v>0</v>
      </c>
      <c r="AG106" s="411">
        <f t="shared" ca="1" si="8"/>
        <v>0</v>
      </c>
      <c r="AH106" s="412">
        <f t="shared" ca="1" si="8"/>
        <v>0</v>
      </c>
      <c r="AI106" s="258">
        <f ca="1">SUM(F106:AH106)</f>
        <v>6405</v>
      </c>
      <c r="AJ106" s="77"/>
      <c r="AL106" s="241"/>
      <c r="AM106" s="242"/>
      <c r="AN106" s="242"/>
      <c r="AO106" s="243"/>
      <c r="AP106" s="249" t="s">
        <v>2190</v>
      </c>
    </row>
    <row r="107" spans="1:42" ht="29.4" customHeight="1" thickBot="1" x14ac:dyDescent="0.4">
      <c r="A107" s="71"/>
      <c r="B107" s="559" t="str">
        <f>B3&amp;"生産負荷"</f>
        <v>溶接1生産負荷</v>
      </c>
      <c r="C107" s="559"/>
      <c r="D107" s="560" t="str">
        <f>IF($C$3="平常","(平常)",IF($C$3="平常/2S","(2交替)",IF($C$3="1S/2S","(2交替)",IF($C$3="3S","(3交替)",""))))</f>
        <v>(2交替)</v>
      </c>
      <c r="E107" s="561"/>
      <c r="F107" s="250">
        <f ca="1">SUMIF(Planning!$H$1:$H$6,$B$3,Planning!K$1:K$6)</f>
        <v>0.93100000000000005</v>
      </c>
      <c r="G107" s="484">
        <f ca="1">SUMIF(Planning!$H$1:$H$6,$B$3,Planning!L$1:L$6)</f>
        <v>0.51800000000000002</v>
      </c>
      <c r="H107" s="485">
        <f ca="1">SUMIF(Planning!$H$1:$H$6,$B$3,Planning!M$1:M$6)</f>
        <v>0.46600000000000003</v>
      </c>
      <c r="I107" s="486">
        <f ca="1">SUMIF(Planning!$H$1:$H$6,$B$3,Planning!N$1:N$6)</f>
        <v>0.39300000000000002</v>
      </c>
      <c r="J107" s="253">
        <f ca="1">SUMIF(Planning!$H$1:$H$6,$B$3,Planning!O$1:O$6)</f>
        <v>0.749</v>
      </c>
      <c r="K107" s="250">
        <f ca="1">SUMIF(Planning!$H$1:$H$6,$B$3,Planning!P$1:P$6)</f>
        <v>0.89200000000000002</v>
      </c>
      <c r="L107" s="250">
        <f ca="1">SUMIF(Planning!$H$1:$H$6,$B$3,Planning!Q$1:Q$6)</f>
        <v>0.91600000000000004</v>
      </c>
      <c r="M107" s="251">
        <f ca="1">SUMIF(Planning!$H$1:$H$6,$B$3,Planning!R$1:R$6)</f>
        <v>0.93100000000000005</v>
      </c>
      <c r="N107" s="250">
        <f ca="1">SUMIF(Planning!$H$1:$H$6,$B$3,Planning!S$1:S$6)</f>
        <v>0.91900000000000004</v>
      </c>
      <c r="O107" s="251">
        <f ca="1">SUMIF(Planning!$H$1:$H$6,$B$3,Planning!T$1:T$6)</f>
        <v>0.96199999999999997</v>
      </c>
      <c r="P107" s="251">
        <f ca="1">SUMIF(Planning!$H$1:$H$6,$B$3,Planning!U$1:U$6)</f>
        <v>0.97799999999999998</v>
      </c>
      <c r="Q107" s="251">
        <f ca="1">SUMIF(Planning!$H$1:$H$6,$B$3,Planning!V$1:V$6)</f>
        <v>0.94799999999999995</v>
      </c>
      <c r="R107" s="251">
        <f ca="1">SUMIF(Planning!$H$1:$H$6,$B$3,Planning!W$1:W$6)</f>
        <v>0.97299999999999998</v>
      </c>
      <c r="S107" s="251">
        <f ca="1">SUMIF(Planning!$H$1:$H$6,$B$3,Planning!X$1:X$6)</f>
        <v>1.0129999999999999</v>
      </c>
      <c r="T107" s="251">
        <f ca="1">SUMIF(Planning!$H$1:$H$6,$B$3,Planning!Y$1:Y$6)</f>
        <v>1.127</v>
      </c>
      <c r="U107" s="251">
        <f ca="1">SUMIF(Planning!$H$1:$H$6,$B$3,Planning!Z$1:Z$6)</f>
        <v>1.165</v>
      </c>
      <c r="V107" s="251">
        <f ca="1">SUMIF(Planning!$H$1:$H$6,$B$3,Planning!AA$1:AA$6)</f>
        <v>1.0740000000000001</v>
      </c>
      <c r="W107" s="251">
        <f ca="1">SUMIF(Planning!$H$1:$H$6,$B$3,Planning!AB$1:AB$6)</f>
        <v>0.997</v>
      </c>
      <c r="X107" s="251">
        <f ca="1">SUMIF(Planning!$H$1:$H$6,$B$3,Planning!AC$1:AC$6)</f>
        <v>0.93100000000000005</v>
      </c>
      <c r="Y107" s="251">
        <f ca="1">SUMIF(Planning!$H$1:$H$6,$B$3,Planning!AD$1:AD$6)</f>
        <v>0.93400000000000005</v>
      </c>
      <c r="Z107" s="251">
        <f ca="1">SUMIF(Planning!$H$1:$H$6,$B$3,Planning!AE$1:AE$6)</f>
        <v>0.64100000000000001</v>
      </c>
      <c r="AA107" s="251">
        <f ca="1">SUMIF(Planning!$H$1:$H$6,$B$3,Planning!AF$1:AF$6)</f>
        <v>0.71499999999999997</v>
      </c>
      <c r="AB107" s="251">
        <f ca="1">SUMIF(Planning!$H$1:$H$6,$B$3,Planning!AG$1:AG$6)</f>
        <v>0</v>
      </c>
      <c r="AC107" s="251">
        <f ca="1">SUMIF(Planning!$H$1:$H$6,$B$3,Planning!AH$1:AH$6)</f>
        <v>0</v>
      </c>
      <c r="AD107" s="413">
        <f ca="1">SUMIF(Planning!$H$1:$H$6,$B$3,Planning!AI$1:AI$6)</f>
        <v>0</v>
      </c>
      <c r="AE107" s="413">
        <f ca="1">SUMIF(Planning!$H$1:$H$6,$B$3,Planning!AJ$1:AJ$6)</f>
        <v>0</v>
      </c>
      <c r="AF107" s="413">
        <f ca="1">SUMIF(Planning!$H$1:$H$6,$B$3,Planning!AK$1:AK$6)</f>
        <v>0</v>
      </c>
      <c r="AG107" s="414">
        <f ca="1">SUMIF(Planning!$H$1:$H$6,$B$3,Planning!AL$1:AL$6)</f>
        <v>0</v>
      </c>
      <c r="AH107" s="415">
        <f ca="1">SUMIF(Planning!$H$1:$H$6,$B$3,Planning!AM$1:AM$6)</f>
        <v>0</v>
      </c>
      <c r="AI107" s="79">
        <f ca="1">AVERAGE(J107:AB108)</f>
        <v>0.88763157894736833</v>
      </c>
      <c r="AJ107" s="76"/>
      <c r="AL107" s="244"/>
      <c r="AM107" s="245"/>
      <c r="AN107" s="245"/>
      <c r="AO107" s="246"/>
      <c r="AP107" s="247" t="s">
        <v>2190</v>
      </c>
    </row>
    <row r="108" spans="1:42" ht="21" hidden="1" customHeight="1" thickTop="1" x14ac:dyDescent="0.35"/>
    <row r="109" spans="1:42" ht="15.5" thickTop="1" x14ac:dyDescent="0.35"/>
  </sheetData>
  <autoFilter ref="A6:AP108" xr:uid="{DF92922F-ECF9-4A1B-97ED-07612788B88B}">
    <filterColumn colId="41">
      <customFilters>
        <customFilter operator="notEqual" val=" "/>
      </customFilters>
    </filterColumn>
  </autoFilter>
  <mergeCells count="11">
    <mergeCell ref="AJ2:AJ3"/>
    <mergeCell ref="C3:D3"/>
    <mergeCell ref="B106:E106"/>
    <mergeCell ref="B107:C107"/>
    <mergeCell ref="D107:E107"/>
    <mergeCell ref="C2:D2"/>
    <mergeCell ref="K2:R3"/>
    <mergeCell ref="AF2:AF3"/>
    <mergeCell ref="AG2:AG3"/>
    <mergeCell ref="AH2:AH3"/>
    <mergeCell ref="AI2:AI3"/>
  </mergeCells>
  <phoneticPr fontId="2"/>
  <conditionalFormatting sqref="AP10:AP12 AP64:AP105 AP46:AP48">
    <cfRule type="cellIs" dxfId="197" priority="58" operator="equal">
      <formula>"表示"</formula>
    </cfRule>
  </conditionalFormatting>
  <conditionalFormatting sqref="AP13:AP39">
    <cfRule type="cellIs" dxfId="196" priority="57" operator="equal">
      <formula>"表示"</formula>
    </cfRule>
  </conditionalFormatting>
  <conditionalFormatting sqref="AP106:AP107">
    <cfRule type="cellIs" dxfId="195" priority="56" operator="equal">
      <formula>"表示"</formula>
    </cfRule>
  </conditionalFormatting>
  <conditionalFormatting sqref="G103:AH104">
    <cfRule type="cellIs" dxfId="194" priority="55" operator="equal">
      <formula>0</formula>
    </cfRule>
  </conditionalFormatting>
  <conditionalFormatting sqref="G105:AH105">
    <cfRule type="cellIs" dxfId="193" priority="54" operator="equal">
      <formula>0</formula>
    </cfRule>
  </conditionalFormatting>
  <conditionalFormatting sqref="G10:AH11 G13:AH14 G16:AH17 G19:AH20 G22:AH23 G25:AH26 G28:AH29 G31:AH32 G34:AH35 G37:AH38 G64:AH65 G46:AH47 G67:AH68 G70:AH71 G73:AH74 G76:AH77 G79:AH80 G82:AH83 G85:AH86 G88:AH89 G91:AH92 G94:AH95 G97:AH98 G100:AH101">
    <cfRule type="cellIs" dxfId="192" priority="53" operator="equal">
      <formula>0</formula>
    </cfRule>
  </conditionalFormatting>
  <conditionalFormatting sqref="G12:AH12 G15:AH15 G18:AH18 G21:AH21 G24:AH24 G27:AH27 G30:AH30 G33:AH33 G36:AH36 G39:AH39 G66:AH66 G48:AH48 G69:AH69 G72:AH72 G75:AH75 G78:AH78 G81:AH81 G84:AH84 G87:AH87 G90:AH90 G93:AH93 G96:AH96 G99:AH99 G102:AH102">
    <cfRule type="cellIs" dxfId="191" priority="52" operator="equal">
      <formula>0</formula>
    </cfRule>
  </conditionalFormatting>
  <conditionalFormatting sqref="F107:AH107">
    <cfRule type="cellIs" dxfId="190" priority="51" operator="greaterThan">
      <formula>1</formula>
    </cfRule>
  </conditionalFormatting>
  <conditionalFormatting sqref="AP40:AP42 AP46:AP48">
    <cfRule type="cellIs" dxfId="189" priority="50" operator="equal">
      <formula>"表示"</formula>
    </cfRule>
  </conditionalFormatting>
  <conditionalFormatting sqref="G40:AH41">
    <cfRule type="cellIs" dxfId="188" priority="49" operator="equal">
      <formula>0</formula>
    </cfRule>
  </conditionalFormatting>
  <conditionalFormatting sqref="G42:AH42 G46:AH48">
    <cfRule type="cellIs" dxfId="187" priority="48" operator="equal">
      <formula>0</formula>
    </cfRule>
  </conditionalFormatting>
  <conditionalFormatting sqref="AP52:AP54">
    <cfRule type="cellIs" dxfId="186" priority="47" operator="equal">
      <formula>"表示"</formula>
    </cfRule>
  </conditionalFormatting>
  <conditionalFormatting sqref="G52:AH53">
    <cfRule type="cellIs" dxfId="185" priority="46" operator="equal">
      <formula>0</formula>
    </cfRule>
  </conditionalFormatting>
  <conditionalFormatting sqref="G54:AH54">
    <cfRule type="cellIs" dxfId="184" priority="45" operator="equal">
      <formula>0</formula>
    </cfRule>
  </conditionalFormatting>
  <conditionalFormatting sqref="AP55:AP57">
    <cfRule type="cellIs" dxfId="183" priority="44" operator="equal">
      <formula>"表示"</formula>
    </cfRule>
  </conditionalFormatting>
  <conditionalFormatting sqref="G55:AH56">
    <cfRule type="cellIs" dxfId="182" priority="43" operator="equal">
      <formula>0</formula>
    </cfRule>
  </conditionalFormatting>
  <conditionalFormatting sqref="G57:AH57">
    <cfRule type="cellIs" dxfId="181" priority="42" operator="equal">
      <formula>0</formula>
    </cfRule>
  </conditionalFormatting>
  <conditionalFormatting sqref="AP58:AP60">
    <cfRule type="cellIs" dxfId="180" priority="41" operator="equal">
      <formula>"表示"</formula>
    </cfRule>
  </conditionalFormatting>
  <conditionalFormatting sqref="G58:AH59">
    <cfRule type="cellIs" dxfId="179" priority="40" operator="equal">
      <formula>0</formula>
    </cfRule>
  </conditionalFormatting>
  <conditionalFormatting sqref="G60:AH60">
    <cfRule type="cellIs" dxfId="178" priority="39" operator="equal">
      <formula>0</formula>
    </cfRule>
  </conditionalFormatting>
  <conditionalFormatting sqref="AP61:AP63">
    <cfRule type="cellIs" dxfId="177" priority="38" operator="equal">
      <formula>"表示"</formula>
    </cfRule>
  </conditionalFormatting>
  <conditionalFormatting sqref="G61:AH62">
    <cfRule type="cellIs" dxfId="176" priority="37" operator="equal">
      <formula>0</formula>
    </cfRule>
  </conditionalFormatting>
  <conditionalFormatting sqref="G63:AH63">
    <cfRule type="cellIs" dxfId="175" priority="36" operator="equal">
      <formula>0</formula>
    </cfRule>
  </conditionalFormatting>
  <conditionalFormatting sqref="F103:F104">
    <cfRule type="cellIs" dxfId="174" priority="35" operator="equal">
      <formula>0</formula>
    </cfRule>
  </conditionalFormatting>
  <conditionalFormatting sqref="F105">
    <cfRule type="cellIs" dxfId="173" priority="34" operator="equal">
      <formula>0</formula>
    </cfRule>
  </conditionalFormatting>
  <conditionalFormatting sqref="F10:F11 F13:F14 F16:F17 F19:F20 F22:F23 F25:F26 F28:F29 F31:F32 F34:F35 F37:F38 F64:F65 F46:F47 F67:F68 F70:F71 F73:F74 F76:F77 F79:F80 F82:F83 F85:F86 F88:F89 F91:F92 F94:F95 F97:F98 F100:F101">
    <cfRule type="cellIs" dxfId="172" priority="33" operator="equal">
      <formula>0</formula>
    </cfRule>
  </conditionalFormatting>
  <conditionalFormatting sqref="F12 F15 F18 F21 F24 F27 F30 F33 F36 F39 F66 F48 F69 F72 F75 F78 F81 F84 F87 F90 F93 F96 F99 F102">
    <cfRule type="cellIs" dxfId="171" priority="32" operator="equal">
      <formula>0</formula>
    </cfRule>
  </conditionalFormatting>
  <conditionalFormatting sqref="F40:F41">
    <cfRule type="cellIs" dxfId="170" priority="31" operator="equal">
      <formula>0</formula>
    </cfRule>
  </conditionalFormatting>
  <conditionalFormatting sqref="F42 F46:F48">
    <cfRule type="cellIs" dxfId="169" priority="30" operator="equal">
      <formula>0</formula>
    </cfRule>
  </conditionalFormatting>
  <conditionalFormatting sqref="F52:F53">
    <cfRule type="cellIs" dxfId="168" priority="29" operator="equal">
      <formula>0</formula>
    </cfRule>
  </conditionalFormatting>
  <conditionalFormatting sqref="F54">
    <cfRule type="cellIs" dxfId="167" priority="28" operator="equal">
      <formula>0</formula>
    </cfRule>
  </conditionalFormatting>
  <conditionalFormatting sqref="F55:F56">
    <cfRule type="cellIs" dxfId="166" priority="27" operator="equal">
      <formula>0</formula>
    </cfRule>
  </conditionalFormatting>
  <conditionalFormatting sqref="F57">
    <cfRule type="cellIs" dxfId="165" priority="26" operator="equal">
      <formula>0</formula>
    </cfRule>
  </conditionalFormatting>
  <conditionalFormatting sqref="F58:F59">
    <cfRule type="cellIs" dxfId="164" priority="25" operator="equal">
      <formula>0</formula>
    </cfRule>
  </conditionalFormatting>
  <conditionalFormatting sqref="F60">
    <cfRule type="cellIs" dxfId="163" priority="24" operator="equal">
      <formula>0</formula>
    </cfRule>
  </conditionalFormatting>
  <conditionalFormatting sqref="F61:F62">
    <cfRule type="cellIs" dxfId="162" priority="23" operator="equal">
      <formula>0</formula>
    </cfRule>
  </conditionalFormatting>
  <conditionalFormatting sqref="F63">
    <cfRule type="cellIs" dxfId="161" priority="22" operator="equal">
      <formula>0</formula>
    </cfRule>
  </conditionalFormatting>
  <conditionalFormatting sqref="AP7:AP9">
    <cfRule type="cellIs" dxfId="160" priority="21" operator="equal">
      <formula>"表示"</formula>
    </cfRule>
  </conditionalFormatting>
  <conditionalFormatting sqref="G7:AH8">
    <cfRule type="cellIs" dxfId="159" priority="20" operator="equal">
      <formula>0</formula>
    </cfRule>
  </conditionalFormatting>
  <conditionalFormatting sqref="G9:AH9">
    <cfRule type="cellIs" dxfId="158" priority="19" operator="equal">
      <formula>0</formula>
    </cfRule>
  </conditionalFormatting>
  <conditionalFormatting sqref="F7:F8">
    <cfRule type="cellIs" dxfId="157" priority="18" operator="equal">
      <formula>0</formula>
    </cfRule>
  </conditionalFormatting>
  <conditionalFormatting sqref="F9">
    <cfRule type="cellIs" dxfId="156" priority="17" operator="equal">
      <formula>0</formula>
    </cfRule>
  </conditionalFormatting>
  <conditionalFormatting sqref="AP43:AP45">
    <cfRule type="cellIs" dxfId="155" priority="16" operator="equal">
      <formula>"表示"</formula>
    </cfRule>
  </conditionalFormatting>
  <conditionalFormatting sqref="G43:AH44">
    <cfRule type="cellIs" dxfId="154" priority="15" operator="equal">
      <formula>0</formula>
    </cfRule>
  </conditionalFormatting>
  <conditionalFormatting sqref="G45:AH45">
    <cfRule type="cellIs" dxfId="153" priority="14" operator="equal">
      <formula>0</formula>
    </cfRule>
  </conditionalFormatting>
  <conditionalFormatting sqref="AP43:AP45">
    <cfRule type="cellIs" dxfId="152" priority="13" operator="equal">
      <formula>"表示"</formula>
    </cfRule>
  </conditionalFormatting>
  <conditionalFormatting sqref="G43:AH45">
    <cfRule type="cellIs" dxfId="151" priority="12" operator="equal">
      <formula>0</formula>
    </cfRule>
  </conditionalFormatting>
  <conditionalFormatting sqref="F43:F44">
    <cfRule type="cellIs" dxfId="150" priority="11" operator="equal">
      <formula>0</formula>
    </cfRule>
  </conditionalFormatting>
  <conditionalFormatting sqref="F45">
    <cfRule type="cellIs" dxfId="149" priority="10" operator="equal">
      <formula>0</formula>
    </cfRule>
  </conditionalFormatting>
  <conditionalFormatting sqref="F43:F45">
    <cfRule type="cellIs" dxfId="148" priority="9" operator="equal">
      <formula>0</formula>
    </cfRule>
  </conditionalFormatting>
  <conditionalFormatting sqref="AP49:AP51">
    <cfRule type="cellIs" dxfId="147" priority="8" operator="equal">
      <formula>"表示"</formula>
    </cfRule>
  </conditionalFormatting>
  <conditionalFormatting sqref="G49:AH50">
    <cfRule type="cellIs" dxfId="146" priority="7" operator="equal">
      <formula>0</formula>
    </cfRule>
  </conditionalFormatting>
  <conditionalFormatting sqref="G51:AH51">
    <cfRule type="cellIs" dxfId="145" priority="6" operator="equal">
      <formula>0</formula>
    </cfRule>
  </conditionalFormatting>
  <conditionalFormatting sqref="AP49:AP51">
    <cfRule type="cellIs" dxfId="144" priority="5" operator="equal">
      <formula>"表示"</formula>
    </cfRule>
  </conditionalFormatting>
  <conditionalFormatting sqref="G49:AH51">
    <cfRule type="cellIs" dxfId="143" priority="4" operator="equal">
      <formula>0</formula>
    </cfRule>
  </conditionalFormatting>
  <conditionalFormatting sqref="F49:F50">
    <cfRule type="cellIs" dxfId="142" priority="3" operator="equal">
      <formula>0</formula>
    </cfRule>
  </conditionalFormatting>
  <conditionalFormatting sqref="F51">
    <cfRule type="cellIs" dxfId="141" priority="2" operator="equal">
      <formula>0</formula>
    </cfRule>
  </conditionalFormatting>
  <conditionalFormatting sqref="F49:F51">
    <cfRule type="cellIs" dxfId="140" priority="1" operator="equal">
      <formula>0</formula>
    </cfRule>
  </conditionalFormatting>
  <dataValidations count="1">
    <dataValidation type="list" allowBlank="1" showInputMessage="1" showErrorMessage="1" sqref="C3:D3" xr:uid="{D78377C1-4D80-43FA-AA8C-D16B1AECAD1C}">
      <formula1>"　,平常,平常/2S,1S/2S,3S,　"</formula1>
    </dataValidation>
  </dataValidations>
  <printOptions horizontalCentered="1" verticalCentered="1"/>
  <pageMargins left="0" right="0" top="0.39370078740157483" bottom="0.19685039370078741" header="0.31496062992125984" footer="0"/>
  <pageSetup paperSize="9" scale="40" orientation="landscape" horizontalDpi="300" verticalDpi="300"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F1D7901B-80A3-450C-B1C2-2264B6F6A64D}">
          <x14:formula1>
            <xm:f>設定!$F$3:$F$10</xm:f>
          </x14:formula1>
          <xm:sqref>B3</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92922F-ECF9-4A1B-97ED-07612788B88B}">
  <sheetPr codeName="Sheet16" filterMode="1">
    <pageSetUpPr fitToPage="1"/>
  </sheetPr>
  <dimension ref="A1:AP117"/>
  <sheetViews>
    <sheetView topLeftCell="A31" zoomScale="51" zoomScaleNormal="51" workbookViewId="0">
      <selection activeCell="P75" sqref="P75:R75"/>
    </sheetView>
  </sheetViews>
  <sheetFormatPr defaultColWidth="8.7109375" defaultRowHeight="15" x14ac:dyDescent="0.35"/>
  <cols>
    <col min="1" max="1" width="2.42578125" style="72" customWidth="1"/>
    <col min="2" max="2" width="20.2109375" style="72" customWidth="1"/>
    <col min="3" max="4" width="6.28515625" style="72" customWidth="1"/>
    <col min="5" max="5" width="6.35546875" style="72" customWidth="1"/>
    <col min="6" max="34" width="7.2109375" style="72" customWidth="1"/>
    <col min="35" max="35" width="11.78515625" style="72" customWidth="1"/>
    <col min="36" max="36" width="25.92578125" style="72" customWidth="1"/>
    <col min="37" max="37" width="4.28515625" style="72" customWidth="1"/>
    <col min="38" max="38" width="8.7109375" style="72"/>
    <col min="39" max="39" width="22.28515625" style="72" customWidth="1"/>
    <col min="40" max="40" width="8.0703125" style="72" customWidth="1"/>
    <col min="41" max="41" width="30.0703125" style="72" customWidth="1"/>
    <col min="42" max="42" width="7.42578125" style="72" customWidth="1"/>
    <col min="43" max="16384" width="8.7109375" style="72"/>
  </cols>
  <sheetData>
    <row r="1" spans="1:42" ht="21" customHeight="1" thickBot="1" x14ac:dyDescent="0.4">
      <c r="AF1" s="260" t="s">
        <v>2192</v>
      </c>
      <c r="AG1" s="260" t="s">
        <v>2193</v>
      </c>
      <c r="AH1" s="260" t="s">
        <v>2194</v>
      </c>
      <c r="AI1" s="260" t="s">
        <v>2191</v>
      </c>
      <c r="AJ1" s="260" t="s">
        <v>2195</v>
      </c>
    </row>
    <row r="2" spans="1:42" ht="21" customHeight="1" x14ac:dyDescent="0.35">
      <c r="A2" s="65"/>
      <c r="B2" s="74" t="s">
        <v>2074</v>
      </c>
      <c r="C2" s="562" t="s">
        <v>2075</v>
      </c>
      <c r="D2" s="563"/>
      <c r="E2" s="73"/>
      <c r="F2" s="73"/>
      <c r="G2" s="73"/>
      <c r="H2" s="73"/>
      <c r="I2" s="73"/>
      <c r="J2" s="73"/>
      <c r="K2" s="574">
        <f>MONTH(K5)</f>
        <v>1</v>
      </c>
      <c r="L2" s="575"/>
      <c r="M2" s="575"/>
      <c r="N2" s="575"/>
      <c r="O2" s="575"/>
      <c r="P2" s="575"/>
      <c r="Q2" s="575"/>
      <c r="R2" s="576"/>
      <c r="S2" s="73"/>
      <c r="T2" s="73"/>
      <c r="U2" s="73"/>
      <c r="V2" s="73"/>
      <c r="W2" s="73"/>
      <c r="X2" s="73"/>
      <c r="Y2" s="73"/>
      <c r="Z2" s="73"/>
      <c r="AA2" s="73"/>
      <c r="AB2" s="73"/>
      <c r="AC2" s="73"/>
      <c r="AD2" s="73"/>
      <c r="AE2" s="73"/>
      <c r="AF2" s="570"/>
      <c r="AG2" s="570"/>
      <c r="AH2" s="570"/>
      <c r="AI2" s="572">
        <f>Planning!A3</f>
        <v>46027</v>
      </c>
      <c r="AJ2" s="553">
        <f>AF所要量!A2</f>
        <v>0</v>
      </c>
    </row>
    <row r="3" spans="1:42" ht="28.25" customHeight="1" thickBot="1" x14ac:dyDescent="0.4">
      <c r="A3" s="65"/>
      <c r="B3" s="84" t="s">
        <v>2050</v>
      </c>
      <c r="C3" s="555" t="s">
        <v>2148</v>
      </c>
      <c r="D3" s="556"/>
      <c r="E3" s="73"/>
      <c r="F3" s="73"/>
      <c r="G3" s="73"/>
      <c r="H3" s="73"/>
      <c r="I3" s="73"/>
      <c r="J3" s="73"/>
      <c r="K3" s="577"/>
      <c r="L3" s="578"/>
      <c r="M3" s="578"/>
      <c r="N3" s="578"/>
      <c r="O3" s="578"/>
      <c r="P3" s="578"/>
      <c r="Q3" s="578"/>
      <c r="R3" s="579"/>
      <c r="S3" s="73"/>
      <c r="T3" s="73"/>
      <c r="U3" s="73"/>
      <c r="V3" s="73"/>
      <c r="W3" s="73"/>
      <c r="X3" s="73"/>
      <c r="Y3" s="73"/>
      <c r="Z3" s="73"/>
      <c r="AA3" s="73"/>
      <c r="AB3" s="73"/>
      <c r="AC3" s="73"/>
      <c r="AD3" s="73"/>
      <c r="AE3" s="73"/>
      <c r="AF3" s="571"/>
      <c r="AG3" s="571"/>
      <c r="AH3" s="571"/>
      <c r="AI3" s="573"/>
      <c r="AJ3" s="554"/>
    </row>
    <row r="4" spans="1:42" ht="21" customHeight="1" thickBot="1" x14ac:dyDescent="0.4">
      <c r="A4" s="65"/>
      <c r="B4" s="65"/>
      <c r="C4" s="65"/>
      <c r="D4" s="73"/>
      <c r="E4" s="73"/>
      <c r="F4" s="73"/>
      <c r="G4" s="73"/>
      <c r="H4" s="73"/>
      <c r="I4" s="73"/>
      <c r="J4" s="73"/>
      <c r="K4" s="67"/>
      <c r="L4" s="67"/>
      <c r="M4" s="67"/>
      <c r="N4" s="67"/>
      <c r="O4" s="67"/>
      <c r="P4" s="67"/>
      <c r="Q4" s="67"/>
      <c r="R4" s="67"/>
      <c r="S4" s="67"/>
      <c r="T4" s="67"/>
      <c r="U4" s="67"/>
      <c r="V4" s="67"/>
      <c r="W4" s="67"/>
      <c r="X4" s="67"/>
      <c r="Y4" s="67"/>
      <c r="Z4" s="67"/>
      <c r="AA4" s="67"/>
      <c r="AB4" s="67"/>
      <c r="AC4" s="67"/>
      <c r="AD4" s="67"/>
      <c r="AE4" s="68"/>
      <c r="AF4" s="67"/>
      <c r="AG4" s="67"/>
      <c r="AH4" s="67"/>
      <c r="AI4" s="73"/>
      <c r="AJ4" s="73"/>
    </row>
    <row r="5" spans="1:42" ht="21" customHeight="1" thickTop="1" x14ac:dyDescent="0.35">
      <c r="A5" s="276"/>
      <c r="B5" s="289" t="s">
        <v>2068</v>
      </c>
      <c r="C5" s="290" t="s">
        <v>2083</v>
      </c>
      <c r="D5" s="291" t="s">
        <v>2069</v>
      </c>
      <c r="E5" s="292" t="s">
        <v>2070</v>
      </c>
      <c r="F5" s="295">
        <f>Planning!K10</f>
        <v>46014</v>
      </c>
      <c r="G5" s="295">
        <f>Planning!L10</f>
        <v>46015</v>
      </c>
      <c r="H5" s="296">
        <f>Planning!M10</f>
        <v>46016</v>
      </c>
      <c r="I5" s="447">
        <f>Planning!N10</f>
        <v>46017</v>
      </c>
      <c r="J5" s="297">
        <f>Planning!O10</f>
        <v>46027</v>
      </c>
      <c r="K5" s="296">
        <f>Planning!P10</f>
        <v>46028</v>
      </c>
      <c r="L5" s="296">
        <f>Planning!Q10</f>
        <v>46029</v>
      </c>
      <c r="M5" s="296">
        <f>Planning!R10</f>
        <v>46030</v>
      </c>
      <c r="N5" s="296">
        <f>Planning!S10</f>
        <v>46031</v>
      </c>
      <c r="O5" s="295">
        <f>Planning!T10</f>
        <v>46034</v>
      </c>
      <c r="P5" s="295">
        <f>Planning!U10</f>
        <v>46035</v>
      </c>
      <c r="Q5" s="295">
        <f>Planning!V10</f>
        <v>46036</v>
      </c>
      <c r="R5" s="295">
        <f>Planning!W10</f>
        <v>46037</v>
      </c>
      <c r="S5" s="295">
        <f>Planning!X10</f>
        <v>46038</v>
      </c>
      <c r="T5" s="295">
        <f>Planning!Y10</f>
        <v>46041</v>
      </c>
      <c r="U5" s="295">
        <f>Planning!Z10</f>
        <v>46042</v>
      </c>
      <c r="V5" s="295">
        <f>Planning!AA10</f>
        <v>46043</v>
      </c>
      <c r="W5" s="295">
        <f>Planning!AB10</f>
        <v>46044</v>
      </c>
      <c r="X5" s="295">
        <f>Planning!AC10</f>
        <v>46045</v>
      </c>
      <c r="Y5" s="295">
        <f>Planning!AD10</f>
        <v>46048</v>
      </c>
      <c r="Z5" s="295">
        <f>Planning!AE10</f>
        <v>46049</v>
      </c>
      <c r="AA5" s="295">
        <f>Planning!AF10</f>
        <v>46050</v>
      </c>
      <c r="AB5" s="295">
        <f>Planning!AG10</f>
        <v>46051</v>
      </c>
      <c r="AC5" s="295">
        <f>Planning!AH10</f>
        <v>46052</v>
      </c>
      <c r="AD5" s="402" t="str">
        <f>Planning!AI10</f>
        <v/>
      </c>
      <c r="AE5" s="402" t="str">
        <f>Planning!AJ10</f>
        <v/>
      </c>
      <c r="AF5" s="402" t="str">
        <f>Planning!AK10</f>
        <v/>
      </c>
      <c r="AG5" s="402" t="str">
        <f>Planning!AL10</f>
        <v/>
      </c>
      <c r="AH5" s="403" t="str">
        <f>Planning!AM10</f>
        <v/>
      </c>
      <c r="AI5" s="293" t="s">
        <v>2072</v>
      </c>
      <c r="AJ5" s="294" t="s">
        <v>2073</v>
      </c>
      <c r="AL5" s="103" t="s">
        <v>2074</v>
      </c>
      <c r="AM5" s="340" t="s">
        <v>2078</v>
      </c>
      <c r="AN5" s="340" t="s">
        <v>2056</v>
      </c>
      <c r="AO5" s="28" t="s">
        <v>2057</v>
      </c>
      <c r="AP5" s="340" t="s">
        <v>2245</v>
      </c>
    </row>
    <row r="6" spans="1:42" ht="15.65" customHeight="1" thickBot="1" x14ac:dyDescent="0.4">
      <c r="A6" s="282"/>
      <c r="B6" s="283"/>
      <c r="C6" s="284"/>
      <c r="D6" s="285"/>
      <c r="E6" s="286"/>
      <c r="F6" s="298">
        <f>F5</f>
        <v>46014</v>
      </c>
      <c r="G6" s="298">
        <f t="shared" ref="G6:AH6" si="0">G5</f>
        <v>46015</v>
      </c>
      <c r="H6" s="298">
        <f t="shared" si="0"/>
        <v>46016</v>
      </c>
      <c r="I6" s="448">
        <f t="shared" si="0"/>
        <v>46017</v>
      </c>
      <c r="J6" s="299">
        <f t="shared" si="0"/>
        <v>46027</v>
      </c>
      <c r="K6" s="298">
        <f t="shared" si="0"/>
        <v>46028</v>
      </c>
      <c r="L6" s="298">
        <f t="shared" si="0"/>
        <v>46029</v>
      </c>
      <c r="M6" s="298">
        <f t="shared" si="0"/>
        <v>46030</v>
      </c>
      <c r="N6" s="298">
        <f t="shared" si="0"/>
        <v>46031</v>
      </c>
      <c r="O6" s="298">
        <f t="shared" si="0"/>
        <v>46034</v>
      </c>
      <c r="P6" s="298">
        <f t="shared" si="0"/>
        <v>46035</v>
      </c>
      <c r="Q6" s="298">
        <f t="shared" si="0"/>
        <v>46036</v>
      </c>
      <c r="R6" s="298">
        <f t="shared" si="0"/>
        <v>46037</v>
      </c>
      <c r="S6" s="298">
        <f t="shared" si="0"/>
        <v>46038</v>
      </c>
      <c r="T6" s="298">
        <f t="shared" si="0"/>
        <v>46041</v>
      </c>
      <c r="U6" s="298">
        <f t="shared" si="0"/>
        <v>46042</v>
      </c>
      <c r="V6" s="298">
        <f t="shared" si="0"/>
        <v>46043</v>
      </c>
      <c r="W6" s="298">
        <f t="shared" si="0"/>
        <v>46044</v>
      </c>
      <c r="X6" s="298">
        <f t="shared" si="0"/>
        <v>46045</v>
      </c>
      <c r="Y6" s="298">
        <f t="shared" si="0"/>
        <v>46048</v>
      </c>
      <c r="Z6" s="298">
        <f t="shared" si="0"/>
        <v>46049</v>
      </c>
      <c r="AA6" s="298">
        <f t="shared" si="0"/>
        <v>46050</v>
      </c>
      <c r="AB6" s="298">
        <f t="shared" si="0"/>
        <v>46051</v>
      </c>
      <c r="AC6" s="298">
        <f t="shared" si="0"/>
        <v>46052</v>
      </c>
      <c r="AD6" s="404" t="str">
        <f t="shared" si="0"/>
        <v/>
      </c>
      <c r="AE6" s="404" t="str">
        <f t="shared" si="0"/>
        <v/>
      </c>
      <c r="AF6" s="404" t="str">
        <f t="shared" si="0"/>
        <v/>
      </c>
      <c r="AG6" s="404" t="str">
        <f t="shared" si="0"/>
        <v/>
      </c>
      <c r="AH6" s="404" t="str">
        <f t="shared" si="0"/>
        <v/>
      </c>
      <c r="AI6" s="287"/>
      <c r="AJ6" s="288"/>
      <c r="AL6" s="125"/>
      <c r="AM6" s="23"/>
      <c r="AN6" s="23"/>
      <c r="AO6" s="23"/>
      <c r="AP6" s="23"/>
    </row>
    <row r="7" spans="1:42" ht="21" customHeight="1" thickTop="1" x14ac:dyDescent="0.35">
      <c r="A7" s="66"/>
      <c r="B7" s="94" t="str">
        <f>IF($AO9="","",_xlfn.XLOOKUP($AO9,Planning!$AS$10:$AS$896,Planning!AT$10:AT$896,"",,))</f>
        <v>50100</v>
      </c>
      <c r="C7" s="85"/>
      <c r="D7" s="86"/>
      <c r="E7" s="277" t="str">
        <f>_xlfn.XLOOKUP($AO7,Planning!$AS$10:$AS$896,Planning!$G$10:$G$896,"",,)</f>
        <v>CELL</v>
      </c>
      <c r="F7" s="278">
        <f>SUMIF(Planning!$AS$10:$AS$896,$AO7,Planning!K$10:K$896)</f>
        <v>0</v>
      </c>
      <c r="G7" s="278">
        <f>SUMIF(Planning!$AS$10:$AS$896,$AO7,Planning!L$10:L$896)</f>
        <v>0</v>
      </c>
      <c r="H7" s="278">
        <f>SUMIF(Planning!$AS$10:$AS$896,$AO7,Planning!M$10:M$896)</f>
        <v>0</v>
      </c>
      <c r="I7" s="279">
        <f>SUMIF(Planning!$AS$10:$AS$896,$AO7,Planning!N$10:N$896)</f>
        <v>0</v>
      </c>
      <c r="J7" s="280">
        <f>SUMIF(Planning!$AS$10:$AS$896,$AO7,Planning!O$10:O$896)</f>
        <v>10</v>
      </c>
      <c r="K7" s="278">
        <f>SUMIF(Planning!$AS$10:$AS$896,$AO7,Planning!P$10:P$896)</f>
        <v>0</v>
      </c>
      <c r="L7" s="278">
        <f>SUMIF(Planning!$AS$10:$AS$896,$AO7,Planning!Q$10:Q$896)</f>
        <v>15</v>
      </c>
      <c r="M7" s="278">
        <f>SUMIF(Planning!$AS$10:$AS$896,$AO7,Planning!R$10:R$896)</f>
        <v>0</v>
      </c>
      <c r="N7" s="278">
        <f>SUMIF(Planning!$AS$10:$AS$896,$AO7,Planning!S$10:S$896)</f>
        <v>15</v>
      </c>
      <c r="O7" s="278">
        <f>SUMIF(Planning!$AS$10:$AS$896,$AO7,Planning!T$10:T$896)</f>
        <v>0</v>
      </c>
      <c r="P7" s="278">
        <f>SUMIF(Planning!$AS$10:$AS$896,$AO7,Planning!U$10:U$896)</f>
        <v>15</v>
      </c>
      <c r="Q7" s="278">
        <f>SUMIF(Planning!$AS$10:$AS$896,$AO7,Planning!V$10:V$896)</f>
        <v>0</v>
      </c>
      <c r="R7" s="278">
        <f>SUMIF(Planning!$AS$10:$AS$896,$AO7,Planning!W$10:W$896)</f>
        <v>15</v>
      </c>
      <c r="S7" s="278">
        <f>SUMIF(Planning!$AS$10:$AS$896,$AO7,Planning!X$10:X$896)</f>
        <v>0</v>
      </c>
      <c r="T7" s="278">
        <f>SUMIF(Planning!$AS$10:$AS$896,$AO7,Planning!Y$10:Y$896)</f>
        <v>15</v>
      </c>
      <c r="U7" s="278">
        <f>SUMIF(Planning!$AS$10:$AS$896,$AO7,Planning!Z$10:Z$896)</f>
        <v>0</v>
      </c>
      <c r="V7" s="278">
        <f>SUMIF(Planning!$AS$10:$AS$896,$AO7,Planning!AA$10:AA$896)</f>
        <v>15</v>
      </c>
      <c r="W7" s="278">
        <f>SUMIF(Planning!$AS$10:$AS$896,$AO7,Planning!AB$10:AB$896)</f>
        <v>0</v>
      </c>
      <c r="X7" s="278">
        <f>SUMIF(Planning!$AS$10:$AS$896,$AO7,Planning!AC$10:AC$896)</f>
        <v>0</v>
      </c>
      <c r="Y7" s="278">
        <f>SUMIF(Planning!$AS$10:$AS$896,$AO7,Planning!AD$10:AD$896)</f>
        <v>0</v>
      </c>
      <c r="Z7" s="278">
        <f>SUMIF(Planning!$AS$10:$AS$896,$AO7,Planning!AE$10:AE$896)</f>
        <v>0</v>
      </c>
      <c r="AA7" s="278">
        <f>SUMIF(Planning!$AS$10:$AS$896,$AO7,Planning!AF$10:AF$896)</f>
        <v>0</v>
      </c>
      <c r="AB7" s="278">
        <f>SUMIF(Planning!$AS$10:$AS$896,$AO7,Planning!AG$10:AG$896)</f>
        <v>0</v>
      </c>
      <c r="AC7" s="278">
        <f>SUMIF(Planning!$AS$10:$AS$896,$AO7,Planning!AH$10:AH$896)</f>
        <v>10</v>
      </c>
      <c r="AD7" s="405">
        <f>SUMIF(Planning!$AS$10:$AS$896,$AO7,Planning!AI$10:AI$896)</f>
        <v>0</v>
      </c>
      <c r="AE7" s="405">
        <f>SUMIF(Planning!$AS$10:$AS$896,$AO7,Planning!AJ$10:AJ$896)</f>
        <v>0</v>
      </c>
      <c r="AF7" s="405">
        <f>SUMIF(Planning!$AS$10:$AS$896,$AO7,Planning!AK$10:AK$896)</f>
        <v>0</v>
      </c>
      <c r="AG7" s="405">
        <f>SUMIF(Planning!$AS$10:$AS$896,$AO7,Planning!AL$10:AL$896)</f>
        <v>0</v>
      </c>
      <c r="AH7" s="405">
        <f>SUMIF(Planning!$AS$10:$AS$896,$AO7,Planning!AM$10:AM$896)</f>
        <v>0</v>
      </c>
      <c r="AI7" s="281">
        <f t="shared" ref="AI7:AI18" si="1">SUM(F7:AH7)</f>
        <v>110</v>
      </c>
      <c r="AJ7" s="75"/>
      <c r="AL7" s="125" t="str">
        <f>IF(AN7="CBU","AF",IF(AN7="CKD","KD",""))</f>
        <v>AF</v>
      </c>
      <c r="AM7" s="93" t="s">
        <v>1629</v>
      </c>
      <c r="AN7" s="93" t="s">
        <v>2084</v>
      </c>
      <c r="AO7" s="100" t="str">
        <f>AM7&amp;"_"&amp;AN7</f>
        <v>50100MFP JD00XA_CBU</v>
      </c>
      <c r="AP7" s="248" t="str">
        <f ca="1">IF(AI9=0,"","表示")</f>
        <v>表示</v>
      </c>
    </row>
    <row r="8" spans="1:42" ht="21" customHeight="1" x14ac:dyDescent="0.35">
      <c r="A8" s="66"/>
      <c r="B8" s="94" t="str">
        <f>IF($AO9="","",_xlfn.XLOOKUP($AO9,Planning!$AS$10:$AS$896,Planning!AU$10:AU$896,"",,))</f>
        <v>MFP-JD00</v>
      </c>
      <c r="C8" s="127" t="str">
        <f>AL7</f>
        <v>AF</v>
      </c>
      <c r="D8" s="86">
        <f>SUMIF(Planning!$AS$10:$AS$896,$AO9,Planning!$G$10:$G$896)</f>
        <v>294</v>
      </c>
      <c r="E8" s="266" t="str">
        <f>IF($AN7="CBU","SP","")</f>
        <v>SP</v>
      </c>
      <c r="F8" s="267"/>
      <c r="G8" s="267"/>
      <c r="H8" s="267"/>
      <c r="I8" s="268"/>
      <c r="J8" s="269">
        <f>SUMIF(Planning!$AS$10:$AS$896,$AO8,Planning!O$10:O$896)</f>
        <v>0</v>
      </c>
      <c r="K8" s="267">
        <f>SUMIF(Planning!$AS$10:$AS$896,$AO8,Planning!P$10:P$896)</f>
        <v>0</v>
      </c>
      <c r="L8" s="267">
        <f>SUMIF(Planning!$AS$10:$AS$896,$AO8,Planning!Q$10:Q$896)</f>
        <v>0</v>
      </c>
      <c r="M8" s="267">
        <f>SUMIF(Planning!$AS$10:$AS$896,$AO8,Planning!R$10:R$896)</f>
        <v>0</v>
      </c>
      <c r="N8" s="267">
        <f>SUMIF(Planning!$AS$10:$AS$896,$AO8,Planning!S$10:S$896)</f>
        <v>0</v>
      </c>
      <c r="O8" s="267">
        <f>SUMIF(Planning!$AS$10:$AS$896,$AO8,Planning!T$10:T$896)</f>
        <v>0</v>
      </c>
      <c r="P8" s="267">
        <f>SUMIF(Planning!$AS$10:$AS$896,$AO8,Planning!U$10:U$896)</f>
        <v>0</v>
      </c>
      <c r="Q8" s="267">
        <f>SUMIF(Planning!$AS$10:$AS$896,$AO8,Planning!V$10:V$896)</f>
        <v>0</v>
      </c>
      <c r="R8" s="267">
        <f>SUMIF(Planning!$AS$10:$AS$896,$AO8,Planning!W$10:W$896)</f>
        <v>0</v>
      </c>
      <c r="S8" s="267">
        <f>SUMIF(Planning!$AS$10:$AS$896,$AO8,Planning!X$10:X$896)</f>
        <v>0</v>
      </c>
      <c r="T8" s="267">
        <f>SUMIF(Planning!$AS$10:$AS$896,$AO8,Planning!Y$10:Y$896)</f>
        <v>0</v>
      </c>
      <c r="U8" s="267">
        <f>SUMIF(Planning!$AS$10:$AS$896,$AO8,Planning!Z$10:Z$896)</f>
        <v>0</v>
      </c>
      <c r="V8" s="267">
        <f>SUMIF(Planning!$AS$10:$AS$896,$AO8,Planning!AA$10:AA$896)</f>
        <v>0</v>
      </c>
      <c r="W8" s="267">
        <f>SUMIF(Planning!$AS$10:$AS$896,$AO8,Planning!AB$10:AB$896)</f>
        <v>0</v>
      </c>
      <c r="X8" s="267">
        <f>SUMIF(Planning!$AS$10:$AS$896,$AO8,Planning!AC$10:AC$896)</f>
        <v>0</v>
      </c>
      <c r="Y8" s="267">
        <f>SUMIF(Planning!$AS$10:$AS$896,$AO8,Planning!AD$10:AD$896)</f>
        <v>0</v>
      </c>
      <c r="Z8" s="267">
        <f>SUMIF(Planning!$AS$10:$AS$896,$AO8,Planning!AE$10:AE$896)</f>
        <v>0</v>
      </c>
      <c r="AA8" s="267">
        <f>SUMIF(Planning!$AS$10:$AS$896,$AO8,Planning!AF$10:AF$896)</f>
        <v>0</v>
      </c>
      <c r="AB8" s="267">
        <f>SUMIF(Planning!$AS$10:$AS$896,$AO8,Planning!AG$10:AG$896)</f>
        <v>0</v>
      </c>
      <c r="AC8" s="267">
        <f>SUMIF(Planning!$AS$10:$AS$896,$AO8,Planning!AH$10:AH$896)</f>
        <v>0</v>
      </c>
      <c r="AD8" s="406">
        <f>SUMIF(Planning!$AS$10:$AS$896,$AO8,Planning!AI$10:AI$896)</f>
        <v>0</v>
      </c>
      <c r="AE8" s="406">
        <f>SUMIF(Planning!$AS$10:$AS$896,$AO8,Planning!AJ$10:AJ$896)</f>
        <v>0</v>
      </c>
      <c r="AF8" s="406">
        <f>SUMIF(Planning!$AS$10:$AS$896,$AO8,Planning!AK$10:AK$896)</f>
        <v>0</v>
      </c>
      <c r="AG8" s="406">
        <f>SUMIF(Planning!$AS$10:$AS$896,$AO8,Planning!AL$10:AL$896)</f>
        <v>0</v>
      </c>
      <c r="AH8" s="406">
        <f>SUMIF(Planning!$AS$10:$AS$896,$AO8,Planning!AM$10:AM$896)</f>
        <v>0</v>
      </c>
      <c r="AI8" s="270">
        <f t="shared" si="1"/>
        <v>0</v>
      </c>
      <c r="AJ8" s="75"/>
      <c r="AL8" s="102" t="str">
        <f>IF($B$3="","",_xlfn.XLOOKUP($B$3,設定!$F$3:$F$10,設定!$G$3:$G$10,""))</f>
        <v>MC</v>
      </c>
      <c r="AM8" s="91"/>
      <c r="AN8" s="91" t="str">
        <f>E8</f>
        <v>SP</v>
      </c>
      <c r="AO8" s="91" t="str">
        <f>AM7&amp;"_"&amp;AN8</f>
        <v>50100MFP JD00XA_SP</v>
      </c>
      <c r="AP8" s="249" t="str">
        <f ca="1">IF(AI9=0,"","表示")</f>
        <v>表示</v>
      </c>
    </row>
    <row r="9" spans="1:42" ht="21" customHeight="1" x14ac:dyDescent="0.35">
      <c r="A9" s="69"/>
      <c r="B9" s="89"/>
      <c r="C9" s="87"/>
      <c r="D9" s="88"/>
      <c r="E9" s="259" t="s">
        <v>2071</v>
      </c>
      <c r="F9" s="80">
        <f ca="1">SUMIF(Planning!$AS$10:$AS$896,$AO9,Planning!K$10:K$896)</f>
        <v>0</v>
      </c>
      <c r="G9" s="80">
        <f ca="1">SUMIF(Planning!$AS$10:$AS$896,$AO9,Planning!L$10:L$896)</f>
        <v>10</v>
      </c>
      <c r="H9" s="81">
        <f ca="1">SUMIF(Planning!$AS$10:$AS$896,$AO9,Planning!M$10:M$896)</f>
        <v>0</v>
      </c>
      <c r="I9" s="82">
        <f ca="1">SUMIF(Planning!$AS$10:$AS$896,$AO9,Planning!N$10:N$896)</f>
        <v>15</v>
      </c>
      <c r="J9" s="83">
        <f ca="1">SUMIF(Planning!$AS$10:$AS$896,$AO9,Planning!O$10:O$896)</f>
        <v>0</v>
      </c>
      <c r="K9" s="81">
        <f ca="1">SUMIF(Planning!$AS$10:$AS$896,$AO9,Planning!P$10:P$896)</f>
        <v>15</v>
      </c>
      <c r="L9" s="81">
        <f ca="1">SUMIF(Planning!$AS$10:$AS$896,$AO9,Planning!Q$10:Q$896)</f>
        <v>0</v>
      </c>
      <c r="M9" s="80">
        <f ca="1">SUMIF(Planning!$AS$10:$AS$896,$AO9,Planning!R$10:R$896)</f>
        <v>15</v>
      </c>
      <c r="N9" s="81">
        <f ca="1">SUMIF(Planning!$AS$10:$AS$896,$AO9,Planning!S$10:S$896)</f>
        <v>0</v>
      </c>
      <c r="O9" s="80">
        <f ca="1">SUMIF(Planning!$AS$10:$AS$896,$AO9,Planning!T$10:T$896)</f>
        <v>15</v>
      </c>
      <c r="P9" s="80">
        <f ca="1">SUMIF(Planning!$AS$10:$AS$896,$AO9,Planning!U$10:U$896)</f>
        <v>0</v>
      </c>
      <c r="Q9" s="80">
        <f ca="1">SUMIF(Planning!$AS$10:$AS$896,$AO9,Planning!V$10:V$896)</f>
        <v>15</v>
      </c>
      <c r="R9" s="80">
        <f ca="1">SUMIF(Planning!$AS$10:$AS$896,$AO9,Planning!W$10:W$896)</f>
        <v>0</v>
      </c>
      <c r="S9" s="80">
        <f ca="1">SUMIF(Planning!$AS$10:$AS$896,$AO9,Planning!X$10:X$896)</f>
        <v>15</v>
      </c>
      <c r="T9" s="80">
        <f ca="1">SUMIF(Planning!$AS$10:$AS$896,$AO9,Planning!Y$10:Y$896)</f>
        <v>0</v>
      </c>
      <c r="U9" s="80">
        <f ca="1">SUMIF(Planning!$AS$10:$AS$896,$AO9,Planning!Z$10:Z$896)</f>
        <v>0</v>
      </c>
      <c r="V9" s="80">
        <f ca="1">SUMIF(Planning!$AS$10:$AS$896,$AO9,Planning!AA$10:AA$896)</f>
        <v>0</v>
      </c>
      <c r="W9" s="80">
        <f ca="1">SUMIF(Planning!$AS$10:$AS$896,$AO9,Planning!AB$10:AB$896)</f>
        <v>0</v>
      </c>
      <c r="X9" s="80">
        <f ca="1">SUMIF(Planning!$AS$10:$AS$896,$AO9,Planning!AC$10:AC$896)</f>
        <v>0</v>
      </c>
      <c r="Y9" s="80">
        <f ca="1">SUMIF(Planning!$AS$10:$AS$896,$AO9,Planning!AD$10:AD$896)</f>
        <v>0</v>
      </c>
      <c r="Z9" s="80">
        <f ca="1">SUMIF(Planning!$AS$10:$AS$896,$AO9,Planning!AE$10:AE$896)</f>
        <v>10</v>
      </c>
      <c r="AA9" s="80">
        <f ca="1">SUMIF(Planning!$AS$10:$AS$896,$AO9,Planning!AF$10:AF$896)</f>
        <v>0</v>
      </c>
      <c r="AB9" s="80">
        <f ca="1">SUMIF(Planning!$AS$10:$AS$896,$AO9,Planning!AG$10:AG$896)</f>
        <v>0</v>
      </c>
      <c r="AC9" s="80">
        <f ca="1">SUMIF(Planning!$AS$10:$AS$896,$AO9,Planning!AH$10:AH$896)</f>
        <v>0</v>
      </c>
      <c r="AD9" s="407">
        <f ca="1">SUMIF(Planning!$AS$10:$AS$896,$AO9,Planning!AI$10:AI$896)</f>
        <v>0</v>
      </c>
      <c r="AE9" s="407">
        <f ca="1">SUMIF(Planning!$AS$10:$AS$896,$AO9,Planning!AJ$10:AJ$896)</f>
        <v>0</v>
      </c>
      <c r="AF9" s="407">
        <f ca="1">SUMIF(Planning!$AS$10:$AS$896,$AO9,Planning!AK$10:AK$896)</f>
        <v>0</v>
      </c>
      <c r="AG9" s="408">
        <f ca="1">SUMIF(Planning!$AS$10:$AS$896,$AO9,Planning!AL$10:AL$896)</f>
        <v>0</v>
      </c>
      <c r="AH9" s="409">
        <f ca="1">SUMIF(Planning!$AS$10:$AS$896,$AO9,Planning!AM$10:AM$896)</f>
        <v>0</v>
      </c>
      <c r="AI9" s="596">
        <f t="shared" ca="1" si="1"/>
        <v>110</v>
      </c>
      <c r="AJ9" s="75"/>
      <c r="AL9" s="92"/>
      <c r="AM9" s="92"/>
      <c r="AN9" s="92"/>
      <c r="AO9" s="124" t="str">
        <f>AL8&amp;"_"&amp;AM7&amp;"_"&amp;AN7</f>
        <v>MC_50100MFP JD00XA_CBU</v>
      </c>
      <c r="AP9" s="247" t="str">
        <f ca="1">IF(AI9=0,"","表示")</f>
        <v>表示</v>
      </c>
    </row>
    <row r="10" spans="1:42" ht="21" customHeight="1" x14ac:dyDescent="0.35">
      <c r="A10" s="66"/>
      <c r="B10" s="95" t="str">
        <f>IF($AO12="","",_xlfn.XLOOKUP($AO12,Planning!$AS$10:$AS$896,Planning!AT$10:AT$896,"",,))</f>
        <v>50100</v>
      </c>
      <c r="C10" s="85"/>
      <c r="D10" s="86"/>
      <c r="E10" s="261" t="str">
        <f>_xlfn.XLOOKUP($AO10,Planning!$AS$10:$AS$896,Planning!$G$10:$G$896,"",,)</f>
        <v>CELL</v>
      </c>
      <c r="F10" s="262">
        <f>SUMIF(Planning!$AS$10:$AS$896,$AO10,Planning!K$10:K$896)</f>
        <v>15</v>
      </c>
      <c r="G10" s="262">
        <f>SUMIF(Planning!$AS$10:$AS$896,$AO10,Planning!L$10:L$896)</f>
        <v>14</v>
      </c>
      <c r="H10" s="262">
        <f>SUMIF(Planning!$AS$10:$AS$896,$AO10,Planning!M$10:M$896)</f>
        <v>15</v>
      </c>
      <c r="I10" s="263">
        <f>SUMIF(Planning!$AS$10:$AS$896,$AO10,Planning!N$10:N$896)</f>
        <v>14</v>
      </c>
      <c r="J10" s="264">
        <f>SUMIF(Planning!$AS$10:$AS$896,$AO10,Planning!O$10:O$896)</f>
        <v>0</v>
      </c>
      <c r="K10" s="262">
        <f>SUMIF(Planning!$AS$10:$AS$896,$AO10,Planning!P$10:P$896)</f>
        <v>15</v>
      </c>
      <c r="L10" s="262">
        <f>SUMIF(Planning!$AS$10:$AS$896,$AO10,Planning!Q$10:Q$896)</f>
        <v>0</v>
      </c>
      <c r="M10" s="262">
        <f>SUMIF(Planning!$AS$10:$AS$896,$AO10,Planning!R$10:R$896)</f>
        <v>15</v>
      </c>
      <c r="N10" s="262">
        <f>SUMIF(Planning!$AS$10:$AS$896,$AO10,Planning!S$10:S$896)</f>
        <v>0</v>
      </c>
      <c r="O10" s="262">
        <f>SUMIF(Planning!$AS$10:$AS$896,$AO10,Planning!T$10:T$896)</f>
        <v>15</v>
      </c>
      <c r="P10" s="262">
        <f>SUMIF(Planning!$AS$10:$AS$896,$AO10,Planning!U$10:U$896)</f>
        <v>0</v>
      </c>
      <c r="Q10" s="262">
        <f>SUMIF(Planning!$AS$10:$AS$896,$AO10,Planning!V$10:V$896)</f>
        <v>15</v>
      </c>
      <c r="R10" s="262">
        <f>SUMIF(Planning!$AS$10:$AS$896,$AO10,Planning!W$10:W$896)</f>
        <v>0</v>
      </c>
      <c r="S10" s="262">
        <f>SUMIF(Planning!$AS$10:$AS$896,$AO10,Planning!X$10:X$896)</f>
        <v>15</v>
      </c>
      <c r="T10" s="262">
        <f>SUMIF(Planning!$AS$10:$AS$896,$AO10,Planning!Y$10:Y$896)</f>
        <v>0</v>
      </c>
      <c r="U10" s="262">
        <f>SUMIF(Planning!$AS$10:$AS$896,$AO10,Planning!Z$10:Z$896)</f>
        <v>16</v>
      </c>
      <c r="V10" s="262">
        <f>SUMIF(Planning!$AS$10:$AS$896,$AO10,Planning!AA$10:AA$896)</f>
        <v>0</v>
      </c>
      <c r="W10" s="262">
        <f>SUMIF(Planning!$AS$10:$AS$896,$AO10,Planning!AB$10:AB$896)</f>
        <v>16</v>
      </c>
      <c r="X10" s="262">
        <f>SUMIF(Planning!$AS$10:$AS$896,$AO10,Planning!AC$10:AC$896)</f>
        <v>15</v>
      </c>
      <c r="Y10" s="262">
        <f>SUMIF(Planning!$AS$10:$AS$896,$AO10,Planning!AD$10:AD$896)</f>
        <v>16</v>
      </c>
      <c r="Z10" s="262">
        <f>SUMIF(Planning!$AS$10:$AS$896,$AO10,Planning!AE$10:AE$896)</f>
        <v>15</v>
      </c>
      <c r="AA10" s="262">
        <f>SUMIF(Planning!$AS$10:$AS$896,$AO10,Planning!AF$10:AF$896)</f>
        <v>16</v>
      </c>
      <c r="AB10" s="262">
        <f>SUMIF(Planning!$AS$10:$AS$896,$AO10,Planning!AG$10:AG$896)</f>
        <v>15</v>
      </c>
      <c r="AC10" s="262">
        <f>SUMIF(Planning!$AS$10:$AS$896,$AO10,Planning!AH$10:AH$896)</f>
        <v>6</v>
      </c>
      <c r="AD10" s="410">
        <f>SUMIF(Planning!$AS$10:$AS$896,$AO10,Planning!AI$10:AI$896)</f>
        <v>0</v>
      </c>
      <c r="AE10" s="410">
        <f>SUMIF(Planning!$AS$10:$AS$896,$AO10,Planning!AJ$10:AJ$896)</f>
        <v>0</v>
      </c>
      <c r="AF10" s="410">
        <f>SUMIF(Planning!$AS$10:$AS$896,$AO10,Planning!AK$10:AK$896)</f>
        <v>0</v>
      </c>
      <c r="AG10" s="410">
        <f>SUMIF(Planning!$AS$10:$AS$896,$AO10,Planning!AL$10:AL$896)</f>
        <v>0</v>
      </c>
      <c r="AH10" s="410">
        <f>SUMIF(Planning!$AS$10:$AS$896,$AO10,Planning!AM$10:AM$896)</f>
        <v>0</v>
      </c>
      <c r="AI10" s="265">
        <f t="shared" si="1"/>
        <v>248</v>
      </c>
      <c r="AJ10" s="75"/>
      <c r="AL10" s="125" t="str">
        <f>IF(AN10="CBU","AF",IF(AN10="CKD","KD",""))</f>
        <v>AF</v>
      </c>
      <c r="AM10" s="93" t="s">
        <v>1627</v>
      </c>
      <c r="AN10" s="93" t="s">
        <v>2081</v>
      </c>
      <c r="AO10" s="100" t="str">
        <f>AM10&amp;"_"&amp;AN10</f>
        <v>50100MFP JC00XA_CBU</v>
      </c>
      <c r="AP10" s="248" t="str">
        <f ca="1">IF(AI12=0,"","表示")</f>
        <v>表示</v>
      </c>
    </row>
    <row r="11" spans="1:42" ht="21" customHeight="1" x14ac:dyDescent="0.35">
      <c r="A11" s="66"/>
      <c r="B11" s="94" t="str">
        <f>IF($AO12="","",_xlfn.XLOOKUP($AO12,Planning!$AS$10:$AS$896,Planning!AU$10:AU$896,"",,))</f>
        <v>MFP-JC00</v>
      </c>
      <c r="C11" s="127" t="str">
        <f>AL10</f>
        <v>AF</v>
      </c>
      <c r="D11" s="86">
        <f>SUMIF(Planning!$AS$10:$AS$896,$AO12,Planning!$G$10:$G$896)</f>
        <v>294</v>
      </c>
      <c r="E11" s="266" t="str">
        <f>IF($AN10="CBU","SP","")</f>
        <v>SP</v>
      </c>
      <c r="F11" s="267"/>
      <c r="G11" s="267"/>
      <c r="H11" s="267"/>
      <c r="I11" s="268"/>
      <c r="J11" s="269">
        <f>SUMIF(Planning!$AS$10:$AS$896,$AO11,Planning!O$10:O$896)</f>
        <v>0</v>
      </c>
      <c r="K11" s="267">
        <f>SUMIF(Planning!$AS$10:$AS$896,$AO11,Planning!P$10:P$896)</f>
        <v>0</v>
      </c>
      <c r="L11" s="267">
        <f>SUMIF(Planning!$AS$10:$AS$896,$AO11,Planning!Q$10:Q$896)</f>
        <v>0</v>
      </c>
      <c r="M11" s="267">
        <f>SUMIF(Planning!$AS$10:$AS$896,$AO11,Planning!R$10:R$896)</f>
        <v>0</v>
      </c>
      <c r="N11" s="267">
        <f>SUMIF(Planning!$AS$10:$AS$896,$AO11,Planning!S$10:S$896)</f>
        <v>0</v>
      </c>
      <c r="O11" s="267">
        <f>SUMIF(Planning!$AS$10:$AS$896,$AO11,Planning!T$10:T$896)</f>
        <v>0</v>
      </c>
      <c r="P11" s="267">
        <f>SUMIF(Planning!$AS$10:$AS$896,$AO11,Planning!U$10:U$896)</f>
        <v>0</v>
      </c>
      <c r="Q11" s="267">
        <f>SUMIF(Planning!$AS$10:$AS$896,$AO11,Planning!V$10:V$896)</f>
        <v>0</v>
      </c>
      <c r="R11" s="267">
        <f>SUMIF(Planning!$AS$10:$AS$896,$AO11,Planning!W$10:W$896)</f>
        <v>0</v>
      </c>
      <c r="S11" s="267">
        <f>SUMIF(Planning!$AS$10:$AS$896,$AO11,Planning!X$10:X$896)</f>
        <v>0</v>
      </c>
      <c r="T11" s="267">
        <f>SUMIF(Planning!$AS$10:$AS$896,$AO11,Planning!Y$10:Y$896)</f>
        <v>0</v>
      </c>
      <c r="U11" s="267">
        <f>SUMIF(Planning!$AS$10:$AS$896,$AO11,Planning!Z$10:Z$896)</f>
        <v>0</v>
      </c>
      <c r="V11" s="267">
        <f>SUMIF(Planning!$AS$10:$AS$896,$AO11,Planning!AA$10:AA$896)</f>
        <v>0</v>
      </c>
      <c r="W11" s="267">
        <f>SUMIF(Planning!$AS$10:$AS$896,$AO11,Planning!AB$10:AB$896)</f>
        <v>0</v>
      </c>
      <c r="X11" s="267">
        <f>SUMIF(Planning!$AS$10:$AS$896,$AO11,Planning!AC$10:AC$896)</f>
        <v>0</v>
      </c>
      <c r="Y11" s="267">
        <f>SUMIF(Planning!$AS$10:$AS$896,$AO11,Planning!AD$10:AD$896)</f>
        <v>0</v>
      </c>
      <c r="Z11" s="267">
        <f>SUMIF(Planning!$AS$10:$AS$896,$AO11,Planning!AE$10:AE$896)</f>
        <v>0</v>
      </c>
      <c r="AA11" s="267">
        <f>SUMIF(Planning!$AS$10:$AS$896,$AO11,Planning!AF$10:AF$896)</f>
        <v>0</v>
      </c>
      <c r="AB11" s="267">
        <f>SUMIF(Planning!$AS$10:$AS$896,$AO11,Planning!AG$10:AG$896)</f>
        <v>0</v>
      </c>
      <c r="AC11" s="267">
        <f>SUMIF(Planning!$AS$10:$AS$896,$AO11,Planning!AH$10:AH$896)</f>
        <v>0</v>
      </c>
      <c r="AD11" s="406">
        <f>SUMIF(Planning!$AS$10:$AS$896,$AO11,Planning!AI$10:AI$896)</f>
        <v>0</v>
      </c>
      <c r="AE11" s="406">
        <f>SUMIF(Planning!$AS$10:$AS$896,$AO11,Planning!AJ$10:AJ$896)</f>
        <v>0</v>
      </c>
      <c r="AF11" s="406">
        <f>SUMIF(Planning!$AS$10:$AS$896,$AO11,Planning!AK$10:AK$896)</f>
        <v>0</v>
      </c>
      <c r="AG11" s="406">
        <f>SUMIF(Planning!$AS$10:$AS$896,$AO11,Planning!AL$10:AL$896)</f>
        <v>0</v>
      </c>
      <c r="AH11" s="406">
        <f>SUMIF(Planning!$AS$10:$AS$896,$AO11,Planning!AM$10:AM$896)</f>
        <v>0</v>
      </c>
      <c r="AI11" s="270">
        <f t="shared" si="1"/>
        <v>0</v>
      </c>
      <c r="AJ11" s="75"/>
      <c r="AL11" s="102" t="str">
        <f>IF($B$3="","",_xlfn.XLOOKUP($B$3,設定!$F$3:$F$10,設定!$G$3:$G$10,""))</f>
        <v>MC</v>
      </c>
      <c r="AM11" s="91"/>
      <c r="AN11" s="91" t="str">
        <f>E11</f>
        <v>SP</v>
      </c>
      <c r="AO11" s="91" t="str">
        <f>AM10&amp;"_"&amp;AN11</f>
        <v>50100MFP JC00XA_SP</v>
      </c>
      <c r="AP11" s="249" t="str">
        <f ca="1">IF(AI12=0,"","表示")</f>
        <v>表示</v>
      </c>
    </row>
    <row r="12" spans="1:42" ht="21" customHeight="1" thickBot="1" x14ac:dyDescent="0.4">
      <c r="A12" s="467"/>
      <c r="B12" s="468"/>
      <c r="C12" s="469"/>
      <c r="D12" s="470"/>
      <c r="E12" s="471" t="s">
        <v>2134</v>
      </c>
      <c r="F12" s="472">
        <f ca="1">SUMIF(Planning!$AS$10:$AS$896,$AO12,Planning!K$10:K$896)</f>
        <v>14</v>
      </c>
      <c r="G12" s="472">
        <f ca="1">SUMIF(Planning!$AS$10:$AS$896,$AO12,Planning!L$10:L$896)</f>
        <v>0</v>
      </c>
      <c r="H12" s="473">
        <f ca="1">SUMIF(Planning!$AS$10:$AS$896,$AO12,Planning!M$10:M$896)</f>
        <v>15</v>
      </c>
      <c r="I12" s="474">
        <f ca="1">SUMIF(Planning!$AS$10:$AS$896,$AO12,Planning!N$10:N$896)</f>
        <v>0</v>
      </c>
      <c r="J12" s="475">
        <f ca="1">SUMIF(Planning!$AS$10:$AS$896,$AO12,Planning!O$10:O$896)</f>
        <v>15</v>
      </c>
      <c r="K12" s="473">
        <f ca="1">SUMIF(Planning!$AS$10:$AS$896,$AO12,Planning!P$10:P$896)</f>
        <v>0</v>
      </c>
      <c r="L12" s="473">
        <f ca="1">SUMIF(Planning!$AS$10:$AS$896,$AO12,Planning!Q$10:Q$896)</f>
        <v>15</v>
      </c>
      <c r="M12" s="472">
        <f ca="1">SUMIF(Planning!$AS$10:$AS$896,$AO12,Planning!R$10:R$896)</f>
        <v>0</v>
      </c>
      <c r="N12" s="473">
        <f ca="1">SUMIF(Planning!$AS$10:$AS$896,$AO12,Planning!S$10:S$896)</f>
        <v>15</v>
      </c>
      <c r="O12" s="472">
        <f ca="1">SUMIF(Planning!$AS$10:$AS$896,$AO12,Planning!T$10:T$896)</f>
        <v>0</v>
      </c>
      <c r="P12" s="472">
        <f ca="1">SUMIF(Planning!$AS$10:$AS$896,$AO12,Planning!U$10:U$896)</f>
        <v>15</v>
      </c>
      <c r="Q12" s="472">
        <f ca="1">SUMIF(Planning!$AS$10:$AS$896,$AO12,Planning!V$10:V$896)</f>
        <v>0</v>
      </c>
      <c r="R12" s="472">
        <f ca="1">SUMIF(Planning!$AS$10:$AS$896,$AO12,Planning!W$10:W$896)</f>
        <v>16</v>
      </c>
      <c r="S12" s="472">
        <f ca="1">SUMIF(Planning!$AS$10:$AS$896,$AO12,Planning!X$10:X$896)</f>
        <v>0</v>
      </c>
      <c r="T12" s="472">
        <f ca="1">SUMIF(Planning!$AS$10:$AS$896,$AO12,Planning!Y$10:Y$896)</f>
        <v>16</v>
      </c>
      <c r="U12" s="472">
        <f ca="1">SUMIF(Planning!$AS$10:$AS$896,$AO12,Planning!Z$10:Z$896)</f>
        <v>15</v>
      </c>
      <c r="V12" s="472">
        <f ca="1">SUMIF(Planning!$AS$10:$AS$896,$AO12,Planning!AA$10:AA$896)</f>
        <v>16</v>
      </c>
      <c r="W12" s="472">
        <f ca="1">SUMIF(Planning!$AS$10:$AS$896,$AO12,Planning!AB$10:AB$896)</f>
        <v>15</v>
      </c>
      <c r="X12" s="472">
        <f ca="1">SUMIF(Planning!$AS$10:$AS$896,$AO12,Planning!AC$10:AC$896)</f>
        <v>16</v>
      </c>
      <c r="Y12" s="472">
        <f ca="1">SUMIF(Planning!$AS$10:$AS$896,$AO12,Planning!AD$10:AD$896)</f>
        <v>15</v>
      </c>
      <c r="Z12" s="472">
        <f ca="1">SUMIF(Planning!$AS$10:$AS$896,$AO12,Planning!AE$10:AE$896)</f>
        <v>6</v>
      </c>
      <c r="AA12" s="472">
        <f ca="1">SUMIF(Planning!$AS$10:$AS$896,$AO12,Planning!AF$10:AF$896)</f>
        <v>0</v>
      </c>
      <c r="AB12" s="472">
        <f ca="1">SUMIF(Planning!$AS$10:$AS$896,$AO12,Planning!AG$10:AG$896)</f>
        <v>0</v>
      </c>
      <c r="AC12" s="472">
        <f ca="1">SUMIF(Planning!$AS$10:$AS$896,$AO12,Planning!AH$10:AH$896)</f>
        <v>0</v>
      </c>
      <c r="AD12" s="476">
        <f ca="1">SUMIF(Planning!$AS$10:$AS$896,$AO12,Planning!AI$10:AI$896)</f>
        <v>0</v>
      </c>
      <c r="AE12" s="476">
        <f ca="1">SUMIF(Planning!$AS$10:$AS$896,$AO12,Planning!AJ$10:AJ$896)</f>
        <v>0</v>
      </c>
      <c r="AF12" s="476">
        <f ca="1">SUMIF(Planning!$AS$10:$AS$896,$AO12,Planning!AK$10:AK$896)</f>
        <v>0</v>
      </c>
      <c r="AG12" s="477">
        <f ca="1">SUMIF(Planning!$AS$10:$AS$896,$AO12,Planning!AL$10:AL$896)</f>
        <v>0</v>
      </c>
      <c r="AH12" s="478">
        <f ca="1">SUMIF(Planning!$AS$10:$AS$896,$AO12,Planning!AM$10:AM$896)</f>
        <v>0</v>
      </c>
      <c r="AI12" s="595">
        <f t="shared" ca="1" si="1"/>
        <v>204</v>
      </c>
      <c r="AJ12" s="75"/>
      <c r="AL12" s="92"/>
      <c r="AM12" s="92"/>
      <c r="AN12" s="92"/>
      <c r="AO12" s="124" t="str">
        <f>AL11&amp;"_"&amp;AM10&amp;"_"&amp;AN10</f>
        <v>MC_50100MFP JC00XA_CBU</v>
      </c>
      <c r="AP12" s="247" t="str">
        <f ca="1">IF(AI12=0,"","表示")</f>
        <v>表示</v>
      </c>
    </row>
    <row r="13" spans="1:42" ht="21" hidden="1" customHeight="1" x14ac:dyDescent="0.35">
      <c r="A13" s="66"/>
      <c r="B13" s="94" t="str">
        <f>IF($AO15="","",_xlfn.XLOOKUP($AO15,Planning!$AS$10:$AS$896,Planning!AT$10:AT$896,"",,))</f>
        <v>50100</v>
      </c>
      <c r="C13" s="85"/>
      <c r="D13" s="86"/>
      <c r="E13" s="277" t="str">
        <f>_xlfn.XLOOKUP($AO13,Planning!$AS$10:$AS$896,Planning!$G$10:$G$896,"",,)</f>
        <v/>
      </c>
      <c r="F13" s="278">
        <f>SUMIF(Planning!$AS$10:$AS$896,$AO13,Planning!K$10:K$896)</f>
        <v>40</v>
      </c>
      <c r="G13" s="278">
        <f>SUMIF(Planning!$AS$10:$AS$896,$AO13,Planning!L$10:L$896)</f>
        <v>0</v>
      </c>
      <c r="H13" s="278">
        <f>SUMIF(Planning!$AS$10:$AS$896,$AO13,Planning!M$10:M$896)</f>
        <v>0</v>
      </c>
      <c r="I13" s="279">
        <f>SUMIF(Planning!$AS$10:$AS$896,$AO13,Planning!N$10:N$896)</f>
        <v>0</v>
      </c>
      <c r="J13" s="280">
        <f>SUMIF(Planning!$AS$10:$AS$896,$AO13,Planning!O$10:O$896)</f>
        <v>0</v>
      </c>
      <c r="K13" s="278">
        <f>SUMIF(Planning!$AS$10:$AS$896,$AO13,Planning!P$10:P$896)</f>
        <v>0</v>
      </c>
      <c r="L13" s="278">
        <f>SUMIF(Planning!$AS$10:$AS$896,$AO13,Planning!Q$10:Q$896)</f>
        <v>0</v>
      </c>
      <c r="M13" s="278">
        <f>SUMIF(Planning!$AS$10:$AS$896,$AO13,Planning!R$10:R$896)</f>
        <v>0</v>
      </c>
      <c r="N13" s="278">
        <f>SUMIF(Planning!$AS$10:$AS$896,$AO13,Planning!S$10:S$896)</f>
        <v>0</v>
      </c>
      <c r="O13" s="278">
        <f>SUMIF(Planning!$AS$10:$AS$896,$AO13,Planning!T$10:T$896)</f>
        <v>0</v>
      </c>
      <c r="P13" s="278">
        <f>SUMIF(Planning!$AS$10:$AS$896,$AO13,Planning!U$10:U$896)</f>
        <v>0</v>
      </c>
      <c r="Q13" s="278">
        <f>SUMIF(Planning!$AS$10:$AS$896,$AO13,Planning!V$10:V$896)</f>
        <v>0</v>
      </c>
      <c r="R13" s="278">
        <f>SUMIF(Planning!$AS$10:$AS$896,$AO13,Planning!W$10:W$896)</f>
        <v>0</v>
      </c>
      <c r="S13" s="278">
        <f>SUMIF(Planning!$AS$10:$AS$896,$AO13,Planning!X$10:X$896)</f>
        <v>0</v>
      </c>
      <c r="T13" s="278">
        <f>SUMIF(Planning!$AS$10:$AS$896,$AO13,Planning!Y$10:Y$896)</f>
        <v>0</v>
      </c>
      <c r="U13" s="278">
        <f>SUMIF(Planning!$AS$10:$AS$896,$AO13,Planning!Z$10:Z$896)</f>
        <v>0</v>
      </c>
      <c r="V13" s="278">
        <f>SUMIF(Planning!$AS$10:$AS$896,$AO13,Planning!AA$10:AA$896)</f>
        <v>0</v>
      </c>
      <c r="W13" s="278">
        <f>SUMIF(Planning!$AS$10:$AS$896,$AO13,Planning!AB$10:AB$896)</f>
        <v>0</v>
      </c>
      <c r="X13" s="278">
        <f>SUMIF(Planning!$AS$10:$AS$896,$AO13,Planning!AC$10:AC$896)</f>
        <v>0</v>
      </c>
      <c r="Y13" s="278">
        <f>SUMIF(Planning!$AS$10:$AS$896,$AO13,Planning!AD$10:AD$896)</f>
        <v>0</v>
      </c>
      <c r="Z13" s="278">
        <f>SUMIF(Planning!$AS$10:$AS$896,$AO13,Planning!AE$10:AE$896)</f>
        <v>0</v>
      </c>
      <c r="AA13" s="278">
        <f>SUMIF(Planning!$AS$10:$AS$896,$AO13,Planning!AF$10:AF$896)</f>
        <v>0</v>
      </c>
      <c r="AB13" s="278">
        <f>SUMIF(Planning!$AS$10:$AS$896,$AO13,Planning!AG$10:AG$896)</f>
        <v>0</v>
      </c>
      <c r="AC13" s="278">
        <f>SUMIF(Planning!$AS$10:$AS$896,$AO13,Planning!AH$10:AH$896)</f>
        <v>0</v>
      </c>
      <c r="AD13" s="405">
        <f>SUMIF(Planning!$AS$10:$AS$896,$AO13,Planning!AI$10:AI$896)</f>
        <v>0</v>
      </c>
      <c r="AE13" s="405">
        <f>SUMIF(Planning!$AS$10:$AS$896,$AO13,Planning!AJ$10:AJ$896)</f>
        <v>0</v>
      </c>
      <c r="AF13" s="405">
        <f>SUMIF(Planning!$AS$10:$AS$896,$AO13,Planning!AK$10:AK$896)</f>
        <v>0</v>
      </c>
      <c r="AG13" s="405">
        <f>SUMIF(Planning!$AS$10:$AS$896,$AO13,Planning!AL$10:AL$896)</f>
        <v>0</v>
      </c>
      <c r="AH13" s="405">
        <f>SUMIF(Planning!$AS$10:$AS$896,$AO13,Planning!AM$10:AM$896)</f>
        <v>0</v>
      </c>
      <c r="AI13" s="281">
        <f t="shared" si="1"/>
        <v>40</v>
      </c>
      <c r="AJ13" s="75"/>
      <c r="AL13" s="125" t="str">
        <f>IF(AN13="CBU","AF",IF(AN13="CKD","KD",""))</f>
        <v>AF</v>
      </c>
      <c r="AM13" s="93" t="s">
        <v>190</v>
      </c>
      <c r="AN13" s="93" t="s">
        <v>2081</v>
      </c>
      <c r="AO13" s="100" t="str">
        <f>AM13&amp;"_"&amp;AN13</f>
        <v>50100MLR D000XC_CBU</v>
      </c>
      <c r="AP13" s="248" t="str">
        <f ca="1">IF(AI15=0,"","表示")</f>
        <v/>
      </c>
    </row>
    <row r="14" spans="1:42" ht="21" hidden="1" customHeight="1" x14ac:dyDescent="0.35">
      <c r="A14" s="66"/>
      <c r="B14" s="94" t="str">
        <f>IF($AO15="","",_xlfn.XLOOKUP($AO15,Planning!$AS$10:$AS$896,Planning!AU$10:AU$896,"",,))</f>
        <v>MLR-D000</v>
      </c>
      <c r="C14" s="127" t="str">
        <f>AL13</f>
        <v>AF</v>
      </c>
      <c r="D14" s="86">
        <f>SUMIF(Planning!$AS$10:$AS$896,$AO15,Planning!$G$10:$G$896)</f>
        <v>223</v>
      </c>
      <c r="E14" s="266" t="str">
        <f>IF($AN13="CBU","SP","")</f>
        <v>SP</v>
      </c>
      <c r="F14" s="267"/>
      <c r="G14" s="267"/>
      <c r="H14" s="267"/>
      <c r="I14" s="268"/>
      <c r="J14" s="269">
        <f>SUMIF(Planning!$AS$10:$AS$896,$AO14,Planning!O$10:O$896)</f>
        <v>0</v>
      </c>
      <c r="K14" s="267">
        <f>SUMIF(Planning!$AS$10:$AS$896,$AO14,Planning!P$10:P$896)</f>
        <v>0</v>
      </c>
      <c r="L14" s="267">
        <f>SUMIF(Planning!$AS$10:$AS$896,$AO14,Planning!Q$10:Q$896)</f>
        <v>0</v>
      </c>
      <c r="M14" s="267">
        <f>SUMIF(Planning!$AS$10:$AS$896,$AO14,Planning!R$10:R$896)</f>
        <v>0</v>
      </c>
      <c r="N14" s="267">
        <f>SUMIF(Planning!$AS$10:$AS$896,$AO14,Planning!S$10:S$896)</f>
        <v>0</v>
      </c>
      <c r="O14" s="267">
        <f>SUMIF(Planning!$AS$10:$AS$896,$AO14,Planning!T$10:T$896)</f>
        <v>0</v>
      </c>
      <c r="P14" s="267">
        <f>SUMIF(Planning!$AS$10:$AS$896,$AO14,Planning!U$10:U$896)</f>
        <v>0</v>
      </c>
      <c r="Q14" s="267">
        <f>SUMIF(Planning!$AS$10:$AS$896,$AO14,Planning!V$10:V$896)</f>
        <v>0</v>
      </c>
      <c r="R14" s="267">
        <f>SUMIF(Planning!$AS$10:$AS$896,$AO14,Planning!W$10:W$896)</f>
        <v>0</v>
      </c>
      <c r="S14" s="267">
        <f>SUMIF(Planning!$AS$10:$AS$896,$AO14,Planning!X$10:X$896)</f>
        <v>0</v>
      </c>
      <c r="T14" s="267">
        <f>SUMIF(Planning!$AS$10:$AS$896,$AO14,Planning!Y$10:Y$896)</f>
        <v>0</v>
      </c>
      <c r="U14" s="267">
        <f>SUMIF(Planning!$AS$10:$AS$896,$AO14,Planning!Z$10:Z$896)</f>
        <v>0</v>
      </c>
      <c r="V14" s="267">
        <f>SUMIF(Planning!$AS$10:$AS$896,$AO14,Planning!AA$10:AA$896)</f>
        <v>0</v>
      </c>
      <c r="W14" s="267">
        <f>SUMIF(Planning!$AS$10:$AS$896,$AO14,Planning!AB$10:AB$896)</f>
        <v>0</v>
      </c>
      <c r="X14" s="267">
        <f>SUMIF(Planning!$AS$10:$AS$896,$AO14,Planning!AC$10:AC$896)</f>
        <v>0</v>
      </c>
      <c r="Y14" s="267">
        <f>SUMIF(Planning!$AS$10:$AS$896,$AO14,Planning!AD$10:AD$896)</f>
        <v>0</v>
      </c>
      <c r="Z14" s="267">
        <f>SUMIF(Planning!$AS$10:$AS$896,$AO14,Planning!AE$10:AE$896)</f>
        <v>0</v>
      </c>
      <c r="AA14" s="267">
        <f>SUMIF(Planning!$AS$10:$AS$896,$AO14,Planning!AF$10:AF$896)</f>
        <v>0</v>
      </c>
      <c r="AB14" s="267">
        <f>SUMIF(Planning!$AS$10:$AS$896,$AO14,Planning!AG$10:AG$896)</f>
        <v>0</v>
      </c>
      <c r="AC14" s="267">
        <f>SUMIF(Planning!$AS$10:$AS$896,$AO14,Planning!AH$10:AH$896)</f>
        <v>0</v>
      </c>
      <c r="AD14" s="406">
        <f>SUMIF(Planning!$AS$10:$AS$896,$AO14,Planning!AI$10:AI$896)</f>
        <v>0</v>
      </c>
      <c r="AE14" s="406">
        <f>SUMIF(Planning!$AS$10:$AS$896,$AO14,Planning!AJ$10:AJ$896)</f>
        <v>0</v>
      </c>
      <c r="AF14" s="406">
        <f>SUMIF(Planning!$AS$10:$AS$896,$AO14,Planning!AK$10:AK$896)</f>
        <v>0</v>
      </c>
      <c r="AG14" s="406">
        <f>SUMIF(Planning!$AS$10:$AS$896,$AO14,Planning!AL$10:AL$896)</f>
        <v>0</v>
      </c>
      <c r="AH14" s="406">
        <f>SUMIF(Planning!$AS$10:$AS$896,$AO14,Planning!AM$10:AM$896)</f>
        <v>0</v>
      </c>
      <c r="AI14" s="270">
        <f t="shared" si="1"/>
        <v>0</v>
      </c>
      <c r="AJ14" s="75"/>
      <c r="AL14" s="102" t="str">
        <f>IF($B$3="","",_xlfn.XLOOKUP($B$3,設定!$F$3:$F$10,設定!$G$3:$G$10,""))</f>
        <v>MC</v>
      </c>
      <c r="AM14" s="91"/>
      <c r="AN14" s="91" t="str">
        <f>E14</f>
        <v>SP</v>
      </c>
      <c r="AO14" s="91" t="str">
        <f>AM13&amp;"_"&amp;AN14</f>
        <v>50100MLR D000XC_SP</v>
      </c>
      <c r="AP14" s="249" t="str">
        <f ca="1">IF(AI15=0,"","表示")</f>
        <v/>
      </c>
    </row>
    <row r="15" spans="1:42" ht="21" hidden="1" customHeight="1" x14ac:dyDescent="0.35">
      <c r="A15" s="69"/>
      <c r="B15" s="90"/>
      <c r="C15" s="87"/>
      <c r="D15" s="88"/>
      <c r="E15" s="259" t="s">
        <v>2134</v>
      </c>
      <c r="F15" s="80">
        <f ca="1">SUMIF(Planning!$AS$10:$AS$896,$AO15,Planning!K$10:K$896)</f>
        <v>0</v>
      </c>
      <c r="G15" s="80">
        <f ca="1">SUMIF(Planning!$AS$10:$AS$896,$AO15,Planning!L$10:L$896)</f>
        <v>0</v>
      </c>
      <c r="H15" s="81">
        <f ca="1">SUMIF(Planning!$AS$10:$AS$896,$AO15,Planning!M$10:M$896)</f>
        <v>0</v>
      </c>
      <c r="I15" s="82">
        <f ca="1">SUMIF(Planning!$AS$10:$AS$896,$AO15,Planning!N$10:N$896)</f>
        <v>0</v>
      </c>
      <c r="J15" s="83">
        <f ca="1">SUMIF(Planning!$AS$10:$AS$896,$AO15,Planning!O$10:O$896)</f>
        <v>0</v>
      </c>
      <c r="K15" s="81">
        <f ca="1">SUMIF(Planning!$AS$10:$AS$896,$AO15,Planning!P$10:P$896)</f>
        <v>0</v>
      </c>
      <c r="L15" s="81">
        <f ca="1">SUMIF(Planning!$AS$10:$AS$896,$AO15,Planning!Q$10:Q$896)</f>
        <v>0</v>
      </c>
      <c r="M15" s="80">
        <f ca="1">SUMIF(Planning!$AS$10:$AS$896,$AO15,Planning!R$10:R$896)</f>
        <v>0</v>
      </c>
      <c r="N15" s="81">
        <f ca="1">SUMIF(Planning!$AS$10:$AS$896,$AO15,Planning!S$10:S$896)</f>
        <v>0</v>
      </c>
      <c r="O15" s="80">
        <f ca="1">SUMIF(Planning!$AS$10:$AS$896,$AO15,Planning!T$10:T$896)</f>
        <v>0</v>
      </c>
      <c r="P15" s="80">
        <f ca="1">SUMIF(Planning!$AS$10:$AS$896,$AO15,Planning!U$10:U$896)</f>
        <v>0</v>
      </c>
      <c r="Q15" s="80">
        <f ca="1">SUMIF(Planning!$AS$10:$AS$896,$AO15,Planning!V$10:V$896)</f>
        <v>0</v>
      </c>
      <c r="R15" s="80">
        <f ca="1">SUMIF(Planning!$AS$10:$AS$896,$AO15,Planning!W$10:W$896)</f>
        <v>0</v>
      </c>
      <c r="S15" s="80">
        <f ca="1">SUMIF(Planning!$AS$10:$AS$896,$AO15,Planning!X$10:X$896)</f>
        <v>0</v>
      </c>
      <c r="T15" s="80">
        <f ca="1">SUMIF(Planning!$AS$10:$AS$896,$AO15,Planning!Y$10:Y$896)</f>
        <v>0</v>
      </c>
      <c r="U15" s="80">
        <f ca="1">SUMIF(Planning!$AS$10:$AS$896,$AO15,Planning!Z$10:Z$896)</f>
        <v>0</v>
      </c>
      <c r="V15" s="80">
        <f ca="1">SUMIF(Planning!$AS$10:$AS$896,$AO15,Planning!AA$10:AA$896)</f>
        <v>0</v>
      </c>
      <c r="W15" s="80">
        <f ca="1">SUMIF(Planning!$AS$10:$AS$896,$AO15,Planning!AB$10:AB$896)</f>
        <v>0</v>
      </c>
      <c r="X15" s="80">
        <f ca="1">SUMIF(Planning!$AS$10:$AS$896,$AO15,Planning!AC$10:AC$896)</f>
        <v>0</v>
      </c>
      <c r="Y15" s="80">
        <f ca="1">SUMIF(Planning!$AS$10:$AS$896,$AO15,Planning!AD$10:AD$896)</f>
        <v>0</v>
      </c>
      <c r="Z15" s="80">
        <f ca="1">SUMIF(Planning!$AS$10:$AS$896,$AO15,Planning!AE$10:AE$896)</f>
        <v>0</v>
      </c>
      <c r="AA15" s="80">
        <f ca="1">SUMIF(Planning!$AS$10:$AS$896,$AO15,Planning!AF$10:AF$896)</f>
        <v>0</v>
      </c>
      <c r="AB15" s="80">
        <f ca="1">SUMIF(Planning!$AS$10:$AS$896,$AO15,Planning!AG$10:AG$896)</f>
        <v>0</v>
      </c>
      <c r="AC15" s="80">
        <f ca="1">SUMIF(Planning!$AS$10:$AS$896,$AO15,Planning!AH$10:AH$896)</f>
        <v>0</v>
      </c>
      <c r="AD15" s="407">
        <f ca="1">SUMIF(Planning!$AS$10:$AS$896,$AO15,Planning!AI$10:AI$896)</f>
        <v>0</v>
      </c>
      <c r="AE15" s="407">
        <f ca="1">SUMIF(Planning!$AS$10:$AS$896,$AO15,Planning!AJ$10:AJ$896)</f>
        <v>0</v>
      </c>
      <c r="AF15" s="407">
        <f ca="1">SUMIF(Planning!$AS$10:$AS$896,$AO15,Planning!AK$10:AK$896)</f>
        <v>0</v>
      </c>
      <c r="AG15" s="408">
        <f ca="1">SUMIF(Planning!$AS$10:$AS$896,$AO15,Planning!AL$10:AL$896)</f>
        <v>0</v>
      </c>
      <c r="AH15" s="409">
        <f ca="1">SUMIF(Planning!$AS$10:$AS$896,$AO15,Planning!AM$10:AM$896)</f>
        <v>0</v>
      </c>
      <c r="AI15" s="123">
        <f t="shared" ca="1" si="1"/>
        <v>0</v>
      </c>
      <c r="AJ15" s="75"/>
      <c r="AL15" s="92"/>
      <c r="AM15" s="92"/>
      <c r="AN15" s="92"/>
      <c r="AO15" s="124" t="str">
        <f>AL14&amp;"_"&amp;AM13&amp;"_"&amp;AN13</f>
        <v>MC_50100MLR D000XC_CBU</v>
      </c>
      <c r="AP15" s="247" t="str">
        <f ca="1">IF(AI15=0,"","表示")</f>
        <v/>
      </c>
    </row>
    <row r="16" spans="1:42" ht="21" hidden="1" customHeight="1" x14ac:dyDescent="0.35">
      <c r="A16" s="66"/>
      <c r="B16" s="95" t="str">
        <f>IF($AO18="","",_xlfn.XLOOKUP($AO18,Planning!$AS$10:$AS$896,Planning!AT$10:AT$896,"",,))</f>
        <v>50100</v>
      </c>
      <c r="C16" s="85"/>
      <c r="D16" s="86"/>
      <c r="E16" s="261" t="str">
        <f>_xlfn.XLOOKUP($AO16,Planning!$AS$10:$AS$896,Planning!$G$10:$G$896,"",,)</f>
        <v/>
      </c>
      <c r="F16" s="262">
        <f>SUMIF(Planning!$AS$10:$AS$896,$AO16,Planning!K$10:K$896)</f>
        <v>0</v>
      </c>
      <c r="G16" s="262">
        <f>SUMIF(Planning!$AS$10:$AS$896,$AO16,Planning!L$10:L$896)</f>
        <v>40</v>
      </c>
      <c r="H16" s="262">
        <f>SUMIF(Planning!$AS$10:$AS$896,$AO16,Planning!M$10:M$896)</f>
        <v>0</v>
      </c>
      <c r="I16" s="263">
        <f>SUMIF(Planning!$AS$10:$AS$896,$AO16,Planning!N$10:N$896)</f>
        <v>0</v>
      </c>
      <c r="J16" s="264">
        <f>SUMIF(Planning!$AS$10:$AS$896,$AO16,Planning!O$10:O$896)</f>
        <v>0</v>
      </c>
      <c r="K16" s="262">
        <f>SUMIF(Planning!$AS$10:$AS$896,$AO16,Planning!P$10:P$896)</f>
        <v>0</v>
      </c>
      <c r="L16" s="262">
        <f>SUMIF(Planning!$AS$10:$AS$896,$AO16,Planning!Q$10:Q$896)</f>
        <v>0</v>
      </c>
      <c r="M16" s="262">
        <f>SUMIF(Planning!$AS$10:$AS$896,$AO16,Planning!R$10:R$896)</f>
        <v>0</v>
      </c>
      <c r="N16" s="262">
        <f>SUMIF(Planning!$AS$10:$AS$896,$AO16,Planning!S$10:S$896)</f>
        <v>0</v>
      </c>
      <c r="O16" s="262">
        <f>SUMIF(Planning!$AS$10:$AS$896,$AO16,Planning!T$10:T$896)</f>
        <v>0</v>
      </c>
      <c r="P16" s="262">
        <f>SUMIF(Planning!$AS$10:$AS$896,$AO16,Planning!U$10:U$896)</f>
        <v>0</v>
      </c>
      <c r="Q16" s="262">
        <f>SUMIF(Planning!$AS$10:$AS$896,$AO16,Planning!V$10:V$896)</f>
        <v>0</v>
      </c>
      <c r="R16" s="262">
        <f>SUMIF(Planning!$AS$10:$AS$896,$AO16,Planning!W$10:W$896)</f>
        <v>0</v>
      </c>
      <c r="S16" s="262">
        <f>SUMIF(Planning!$AS$10:$AS$896,$AO16,Planning!X$10:X$896)</f>
        <v>0</v>
      </c>
      <c r="T16" s="262">
        <f>SUMIF(Planning!$AS$10:$AS$896,$AO16,Planning!Y$10:Y$896)</f>
        <v>0</v>
      </c>
      <c r="U16" s="262">
        <f>SUMIF(Planning!$AS$10:$AS$896,$AO16,Planning!Z$10:Z$896)</f>
        <v>0</v>
      </c>
      <c r="V16" s="262">
        <f>SUMIF(Planning!$AS$10:$AS$896,$AO16,Planning!AA$10:AA$896)</f>
        <v>0</v>
      </c>
      <c r="W16" s="262">
        <f>SUMIF(Planning!$AS$10:$AS$896,$AO16,Planning!AB$10:AB$896)</f>
        <v>0</v>
      </c>
      <c r="X16" s="262">
        <f>SUMIF(Planning!$AS$10:$AS$896,$AO16,Planning!AC$10:AC$896)</f>
        <v>0</v>
      </c>
      <c r="Y16" s="262">
        <f>SUMIF(Planning!$AS$10:$AS$896,$AO16,Planning!AD$10:AD$896)</f>
        <v>0</v>
      </c>
      <c r="Z16" s="262">
        <f>SUMIF(Planning!$AS$10:$AS$896,$AO16,Planning!AE$10:AE$896)</f>
        <v>0</v>
      </c>
      <c r="AA16" s="262">
        <f>SUMIF(Planning!$AS$10:$AS$896,$AO16,Planning!AF$10:AF$896)</f>
        <v>0</v>
      </c>
      <c r="AB16" s="262">
        <f>SUMIF(Planning!$AS$10:$AS$896,$AO16,Planning!AG$10:AG$896)</f>
        <v>0</v>
      </c>
      <c r="AC16" s="262">
        <f>SUMIF(Planning!$AS$10:$AS$896,$AO16,Planning!AH$10:AH$896)</f>
        <v>0</v>
      </c>
      <c r="AD16" s="410">
        <f>SUMIF(Planning!$AS$10:$AS$896,$AO16,Planning!AI$10:AI$896)</f>
        <v>0</v>
      </c>
      <c r="AE16" s="410">
        <f>SUMIF(Planning!$AS$10:$AS$896,$AO16,Planning!AJ$10:AJ$896)</f>
        <v>0</v>
      </c>
      <c r="AF16" s="410">
        <f>SUMIF(Planning!$AS$10:$AS$896,$AO16,Planning!AK$10:AK$896)</f>
        <v>0</v>
      </c>
      <c r="AG16" s="410">
        <f>SUMIF(Planning!$AS$10:$AS$896,$AO16,Planning!AL$10:AL$896)</f>
        <v>0</v>
      </c>
      <c r="AH16" s="410">
        <f>SUMIF(Planning!$AS$10:$AS$896,$AO16,Planning!AM$10:AM$896)</f>
        <v>0</v>
      </c>
      <c r="AI16" s="265">
        <f t="shared" si="1"/>
        <v>40</v>
      </c>
      <c r="AJ16" s="75"/>
      <c r="AL16" s="125" t="str">
        <f>IF(AN16="CBU","AF",IF(AN16="CKD","KD",""))</f>
        <v>AF</v>
      </c>
      <c r="AM16" s="93" t="s">
        <v>2361</v>
      </c>
      <c r="AN16" s="93" t="s">
        <v>2081</v>
      </c>
      <c r="AO16" s="100" t="str">
        <f>AM16&amp;"_"&amp;AN16</f>
        <v>50100MLR D800XC_CBU</v>
      </c>
      <c r="AP16" s="248" t="str">
        <f ca="1">IF(AI18=0,"","表示")</f>
        <v/>
      </c>
    </row>
    <row r="17" spans="1:42" ht="21" hidden="1" customHeight="1" x14ac:dyDescent="0.35">
      <c r="A17" s="66"/>
      <c r="B17" s="94" t="str">
        <f>IF($AO18="","",_xlfn.XLOOKUP($AO18,Planning!$AS$10:$AS$896,Planning!AU$10:AU$896,"",,))</f>
        <v>MLR-D800</v>
      </c>
      <c r="C17" s="127" t="str">
        <f>AL16</f>
        <v>AF</v>
      </c>
      <c r="D17" s="86">
        <f>SUMIF(Planning!$AS$10:$AS$896,$AO18,Planning!$G$10:$G$896)</f>
        <v>223</v>
      </c>
      <c r="E17" s="266" t="str">
        <f>IF($AN16="CBU","SP","")</f>
        <v>SP</v>
      </c>
      <c r="F17" s="267"/>
      <c r="G17" s="267"/>
      <c r="H17" s="267"/>
      <c r="I17" s="268"/>
      <c r="J17" s="269">
        <f>SUMIF(Planning!$AS$10:$AS$896,$AO17,Planning!O$10:O$896)</f>
        <v>0</v>
      </c>
      <c r="K17" s="267">
        <f>SUMIF(Planning!$AS$10:$AS$896,$AO17,Planning!P$10:P$896)</f>
        <v>0</v>
      </c>
      <c r="L17" s="267">
        <f>SUMIF(Planning!$AS$10:$AS$896,$AO17,Planning!Q$10:Q$896)</f>
        <v>0</v>
      </c>
      <c r="M17" s="267">
        <f>SUMIF(Planning!$AS$10:$AS$896,$AO17,Planning!R$10:R$896)</f>
        <v>0</v>
      </c>
      <c r="N17" s="267">
        <f>SUMIF(Planning!$AS$10:$AS$896,$AO17,Planning!S$10:S$896)</f>
        <v>0</v>
      </c>
      <c r="O17" s="267">
        <f>SUMIF(Planning!$AS$10:$AS$896,$AO17,Planning!T$10:T$896)</f>
        <v>0</v>
      </c>
      <c r="P17" s="267">
        <f>SUMIF(Planning!$AS$10:$AS$896,$AO17,Planning!U$10:U$896)</f>
        <v>0</v>
      </c>
      <c r="Q17" s="267">
        <f>SUMIF(Planning!$AS$10:$AS$896,$AO17,Planning!V$10:V$896)</f>
        <v>0</v>
      </c>
      <c r="R17" s="267">
        <f>SUMIF(Planning!$AS$10:$AS$896,$AO17,Planning!W$10:W$896)</f>
        <v>0</v>
      </c>
      <c r="S17" s="267">
        <f>SUMIF(Planning!$AS$10:$AS$896,$AO17,Planning!X$10:X$896)</f>
        <v>0</v>
      </c>
      <c r="T17" s="267">
        <f>SUMIF(Planning!$AS$10:$AS$896,$AO17,Planning!Y$10:Y$896)</f>
        <v>0</v>
      </c>
      <c r="U17" s="267">
        <f>SUMIF(Planning!$AS$10:$AS$896,$AO17,Planning!Z$10:Z$896)</f>
        <v>0</v>
      </c>
      <c r="V17" s="267">
        <f>SUMIF(Planning!$AS$10:$AS$896,$AO17,Planning!AA$10:AA$896)</f>
        <v>0</v>
      </c>
      <c r="W17" s="267">
        <f>SUMIF(Planning!$AS$10:$AS$896,$AO17,Planning!AB$10:AB$896)</f>
        <v>0</v>
      </c>
      <c r="X17" s="267">
        <f>SUMIF(Planning!$AS$10:$AS$896,$AO17,Planning!AC$10:AC$896)</f>
        <v>0</v>
      </c>
      <c r="Y17" s="267">
        <f>SUMIF(Planning!$AS$10:$AS$896,$AO17,Planning!AD$10:AD$896)</f>
        <v>0</v>
      </c>
      <c r="Z17" s="267">
        <f>SUMIF(Planning!$AS$10:$AS$896,$AO17,Planning!AE$10:AE$896)</f>
        <v>0</v>
      </c>
      <c r="AA17" s="267">
        <f>SUMIF(Planning!$AS$10:$AS$896,$AO17,Planning!AF$10:AF$896)</f>
        <v>0</v>
      </c>
      <c r="AB17" s="267">
        <f>SUMIF(Planning!$AS$10:$AS$896,$AO17,Planning!AG$10:AG$896)</f>
        <v>0</v>
      </c>
      <c r="AC17" s="267">
        <f>SUMIF(Planning!$AS$10:$AS$896,$AO17,Planning!AH$10:AH$896)</f>
        <v>0</v>
      </c>
      <c r="AD17" s="406">
        <f>SUMIF(Planning!$AS$10:$AS$896,$AO17,Planning!AI$10:AI$896)</f>
        <v>0</v>
      </c>
      <c r="AE17" s="406">
        <f>SUMIF(Planning!$AS$10:$AS$896,$AO17,Planning!AJ$10:AJ$896)</f>
        <v>0</v>
      </c>
      <c r="AF17" s="406">
        <f>SUMIF(Planning!$AS$10:$AS$896,$AO17,Planning!AK$10:AK$896)</f>
        <v>0</v>
      </c>
      <c r="AG17" s="406">
        <f>SUMIF(Planning!$AS$10:$AS$896,$AO17,Planning!AL$10:AL$896)</f>
        <v>0</v>
      </c>
      <c r="AH17" s="406">
        <f>SUMIF(Planning!$AS$10:$AS$896,$AO17,Planning!AM$10:AM$896)</f>
        <v>0</v>
      </c>
      <c r="AI17" s="270">
        <f t="shared" si="1"/>
        <v>0</v>
      </c>
      <c r="AJ17" s="75"/>
      <c r="AL17" s="102" t="str">
        <f>IF($B$3="","",_xlfn.XLOOKUP($B$3,設定!$F$3:$F$10,設定!$G$3:$G$10,""))</f>
        <v>MC</v>
      </c>
      <c r="AM17" s="91"/>
      <c r="AN17" s="91" t="str">
        <f>E17</f>
        <v>SP</v>
      </c>
      <c r="AO17" s="91" t="str">
        <f>AM16&amp;"_"&amp;AN17</f>
        <v>50100MLR D800XC_SP</v>
      </c>
      <c r="AP17" s="249" t="str">
        <f ca="1">IF(AI18=0,"","表示")</f>
        <v/>
      </c>
    </row>
    <row r="18" spans="1:42" ht="21" hidden="1" customHeight="1" x14ac:dyDescent="0.35">
      <c r="A18" s="69"/>
      <c r="B18" s="90"/>
      <c r="C18" s="87"/>
      <c r="D18" s="88"/>
      <c r="E18" s="259" t="s">
        <v>2134</v>
      </c>
      <c r="F18" s="80">
        <f ca="1">SUMIF(Planning!$AS$10:$AS$896,$AO18,Planning!K$10:K$896)</f>
        <v>0</v>
      </c>
      <c r="G18" s="80">
        <f ca="1">SUMIF(Planning!$AS$10:$AS$896,$AO18,Planning!L$10:L$896)</f>
        <v>0</v>
      </c>
      <c r="H18" s="81">
        <f ca="1">SUMIF(Planning!$AS$10:$AS$896,$AO18,Planning!M$10:M$896)</f>
        <v>0</v>
      </c>
      <c r="I18" s="82">
        <f ca="1">SUMIF(Planning!$AS$10:$AS$896,$AO18,Planning!N$10:N$896)</f>
        <v>0</v>
      </c>
      <c r="J18" s="83">
        <f ca="1">SUMIF(Planning!$AS$10:$AS$896,$AO18,Planning!O$10:O$896)</f>
        <v>0</v>
      </c>
      <c r="K18" s="81">
        <f ca="1">SUMIF(Planning!$AS$10:$AS$896,$AO18,Planning!P$10:P$896)</f>
        <v>0</v>
      </c>
      <c r="L18" s="81">
        <f ca="1">SUMIF(Planning!$AS$10:$AS$896,$AO18,Planning!Q$10:Q$896)</f>
        <v>0</v>
      </c>
      <c r="M18" s="80">
        <f ca="1">SUMIF(Planning!$AS$10:$AS$896,$AO18,Planning!R$10:R$896)</f>
        <v>0</v>
      </c>
      <c r="N18" s="81">
        <f ca="1">SUMIF(Planning!$AS$10:$AS$896,$AO18,Planning!S$10:S$896)</f>
        <v>0</v>
      </c>
      <c r="O18" s="80">
        <f ca="1">SUMIF(Planning!$AS$10:$AS$896,$AO18,Planning!T$10:T$896)</f>
        <v>0</v>
      </c>
      <c r="P18" s="80">
        <f ca="1">SUMIF(Planning!$AS$10:$AS$896,$AO18,Planning!U$10:U$896)</f>
        <v>0</v>
      </c>
      <c r="Q18" s="80">
        <f ca="1">SUMIF(Planning!$AS$10:$AS$896,$AO18,Planning!V$10:V$896)</f>
        <v>0</v>
      </c>
      <c r="R18" s="80">
        <f ca="1">SUMIF(Planning!$AS$10:$AS$896,$AO18,Planning!W$10:W$896)</f>
        <v>0</v>
      </c>
      <c r="S18" s="80">
        <f ca="1">SUMIF(Planning!$AS$10:$AS$896,$AO18,Planning!X$10:X$896)</f>
        <v>0</v>
      </c>
      <c r="T18" s="80">
        <f ca="1">SUMIF(Planning!$AS$10:$AS$896,$AO18,Planning!Y$10:Y$896)</f>
        <v>0</v>
      </c>
      <c r="U18" s="80">
        <f ca="1">SUMIF(Planning!$AS$10:$AS$896,$AO18,Planning!Z$10:Z$896)</f>
        <v>0</v>
      </c>
      <c r="V18" s="80">
        <f ca="1">SUMIF(Planning!$AS$10:$AS$896,$AO18,Planning!AA$10:AA$896)</f>
        <v>0</v>
      </c>
      <c r="W18" s="80">
        <f ca="1">SUMIF(Planning!$AS$10:$AS$896,$AO18,Planning!AB$10:AB$896)</f>
        <v>0</v>
      </c>
      <c r="X18" s="80">
        <f ca="1">SUMIF(Planning!$AS$10:$AS$896,$AO18,Planning!AC$10:AC$896)</f>
        <v>0</v>
      </c>
      <c r="Y18" s="80">
        <f ca="1">SUMIF(Planning!$AS$10:$AS$896,$AO18,Planning!AD$10:AD$896)</f>
        <v>0</v>
      </c>
      <c r="Z18" s="80">
        <f ca="1">SUMIF(Planning!$AS$10:$AS$896,$AO18,Planning!AE$10:AE$896)</f>
        <v>0</v>
      </c>
      <c r="AA18" s="80">
        <f ca="1">SUMIF(Planning!$AS$10:$AS$896,$AO18,Planning!AF$10:AF$896)</f>
        <v>0</v>
      </c>
      <c r="AB18" s="80">
        <f ca="1">SUMIF(Planning!$AS$10:$AS$896,$AO18,Planning!AG$10:AG$896)</f>
        <v>0</v>
      </c>
      <c r="AC18" s="80">
        <f ca="1">SUMIF(Planning!$AS$10:$AS$896,$AO18,Planning!AH$10:AH$896)</f>
        <v>0</v>
      </c>
      <c r="AD18" s="407">
        <f ca="1">SUMIF(Planning!$AS$10:$AS$896,$AO18,Planning!AI$10:AI$896)</f>
        <v>0</v>
      </c>
      <c r="AE18" s="407">
        <f ca="1">SUMIF(Planning!$AS$10:$AS$896,$AO18,Planning!AJ$10:AJ$896)</f>
        <v>0</v>
      </c>
      <c r="AF18" s="407">
        <f ca="1">SUMIF(Planning!$AS$10:$AS$896,$AO18,Planning!AK$10:AK$896)</f>
        <v>0</v>
      </c>
      <c r="AG18" s="408">
        <f ca="1">SUMIF(Planning!$AS$10:$AS$896,$AO18,Planning!AL$10:AL$896)</f>
        <v>0</v>
      </c>
      <c r="AH18" s="409">
        <f ca="1">SUMIF(Planning!$AS$10:$AS$896,$AO18,Planning!AM$10:AM$896)</f>
        <v>0</v>
      </c>
      <c r="AI18" s="123">
        <f t="shared" ca="1" si="1"/>
        <v>0</v>
      </c>
      <c r="AJ18" s="75"/>
      <c r="AL18" s="92"/>
      <c r="AM18" s="92"/>
      <c r="AN18" s="92"/>
      <c r="AO18" s="124" t="str">
        <f>AL17&amp;"_"&amp;AM16&amp;"_"&amp;AN16</f>
        <v>MC_50100MLR D800XC_CBU</v>
      </c>
      <c r="AP18" s="247" t="str">
        <f ca="1">IF(AI18=0,"","表示")</f>
        <v/>
      </c>
    </row>
    <row r="19" spans="1:42" ht="21" hidden="1" customHeight="1" x14ac:dyDescent="0.35">
      <c r="A19" s="66"/>
      <c r="B19" s="95" t="str">
        <f>IF($AO21="","",_xlfn.XLOOKUP($AO21,Planning!$AS$10:$AS$896,Planning!AT$10:AT$896,"",,))</f>
        <v>50100</v>
      </c>
      <c r="C19" s="85"/>
      <c r="D19" s="86"/>
      <c r="E19" s="261" t="str">
        <f>_xlfn.XLOOKUP($AO19,Planning!$AS$10:$AS$896,Planning!$G$10:$G$896,"",,)</f>
        <v/>
      </c>
      <c r="F19" s="262">
        <f>SUMIF(Planning!$AS$10:$AS$896,$AO19,Planning!K$10:K$896)</f>
        <v>0</v>
      </c>
      <c r="G19" s="262">
        <f>SUMIF(Planning!$AS$10:$AS$896,$AO19,Planning!L$10:L$896)</f>
        <v>0</v>
      </c>
      <c r="H19" s="262">
        <f>SUMIF(Planning!$AS$10:$AS$896,$AO19,Planning!M$10:M$896)</f>
        <v>0</v>
      </c>
      <c r="I19" s="263">
        <f>SUMIF(Planning!$AS$10:$AS$896,$AO19,Planning!N$10:N$896)</f>
        <v>0</v>
      </c>
      <c r="J19" s="264">
        <f>SUMIF(Planning!$AS$10:$AS$896,$AO19,Planning!O$10:O$896)</f>
        <v>0</v>
      </c>
      <c r="K19" s="262">
        <f>SUMIF(Planning!$AS$10:$AS$896,$AO19,Planning!P$10:P$896)</f>
        <v>0</v>
      </c>
      <c r="L19" s="262">
        <f>SUMIF(Planning!$AS$10:$AS$896,$AO19,Planning!Q$10:Q$896)</f>
        <v>0</v>
      </c>
      <c r="M19" s="262">
        <f>SUMIF(Planning!$AS$10:$AS$896,$AO19,Planning!R$10:R$896)</f>
        <v>0</v>
      </c>
      <c r="N19" s="262">
        <f>SUMIF(Planning!$AS$10:$AS$896,$AO19,Planning!S$10:S$896)</f>
        <v>0</v>
      </c>
      <c r="O19" s="262">
        <f>SUMIF(Planning!$AS$10:$AS$896,$AO19,Planning!T$10:T$896)</f>
        <v>0</v>
      </c>
      <c r="P19" s="262">
        <f>SUMIF(Planning!$AS$10:$AS$896,$AO19,Planning!U$10:U$896)</f>
        <v>0</v>
      </c>
      <c r="Q19" s="262">
        <f>SUMIF(Planning!$AS$10:$AS$896,$AO19,Planning!V$10:V$896)</f>
        <v>0</v>
      </c>
      <c r="R19" s="262">
        <f>SUMIF(Planning!$AS$10:$AS$896,$AO19,Planning!W$10:W$896)</f>
        <v>0</v>
      </c>
      <c r="S19" s="262">
        <f>SUMIF(Planning!$AS$10:$AS$896,$AO19,Planning!X$10:X$896)</f>
        <v>0</v>
      </c>
      <c r="T19" s="262">
        <f>SUMIF(Planning!$AS$10:$AS$896,$AO19,Planning!Y$10:Y$896)</f>
        <v>0</v>
      </c>
      <c r="U19" s="262">
        <f>SUMIF(Planning!$AS$10:$AS$896,$AO19,Planning!Z$10:Z$896)</f>
        <v>0</v>
      </c>
      <c r="V19" s="262">
        <f>SUMIF(Planning!$AS$10:$AS$896,$AO19,Planning!AA$10:AA$896)</f>
        <v>0</v>
      </c>
      <c r="W19" s="262">
        <f>SUMIF(Planning!$AS$10:$AS$896,$AO19,Planning!AB$10:AB$896)</f>
        <v>0</v>
      </c>
      <c r="X19" s="262">
        <f>SUMIF(Planning!$AS$10:$AS$896,$AO19,Planning!AC$10:AC$896)</f>
        <v>0</v>
      </c>
      <c r="Y19" s="262">
        <f>SUMIF(Planning!$AS$10:$AS$896,$AO19,Planning!AD$10:AD$896)</f>
        <v>0</v>
      </c>
      <c r="Z19" s="262">
        <f>SUMIF(Planning!$AS$10:$AS$896,$AO19,Planning!AE$10:AE$896)</f>
        <v>0</v>
      </c>
      <c r="AA19" s="262">
        <f>SUMIF(Planning!$AS$10:$AS$896,$AO19,Planning!AF$10:AF$896)</f>
        <v>0</v>
      </c>
      <c r="AB19" s="262">
        <f>SUMIF(Planning!$AS$10:$AS$896,$AO19,Planning!AG$10:AG$896)</f>
        <v>0</v>
      </c>
      <c r="AC19" s="262">
        <f>SUMIF(Planning!$AS$10:$AS$896,$AO19,Planning!AH$10:AH$896)</f>
        <v>0</v>
      </c>
      <c r="AD19" s="410">
        <f>SUMIF(Planning!$AS$10:$AS$896,$AO19,Planning!AI$10:AI$896)</f>
        <v>0</v>
      </c>
      <c r="AE19" s="410">
        <f>SUMIF(Planning!$AS$10:$AS$896,$AO19,Planning!AJ$10:AJ$896)</f>
        <v>0</v>
      </c>
      <c r="AF19" s="410">
        <f>SUMIF(Planning!$AS$10:$AS$896,$AO19,Planning!AK$10:AK$896)</f>
        <v>0</v>
      </c>
      <c r="AG19" s="410">
        <f>SUMIF(Planning!$AS$10:$AS$896,$AO19,Planning!AL$10:AL$896)</f>
        <v>0</v>
      </c>
      <c r="AH19" s="410">
        <f>SUMIF(Planning!$AS$10:$AS$896,$AO19,Planning!AM$10:AM$896)</f>
        <v>0</v>
      </c>
      <c r="AI19" s="265">
        <f t="shared" ref="AI19:AI114" si="2">SUM(F19:AH19)</f>
        <v>0</v>
      </c>
      <c r="AJ19" s="75"/>
      <c r="AL19" s="125" t="str">
        <f>IF(AN19="CBU","AF",IF(AN19="CKD","KD",""))</f>
        <v>AF</v>
      </c>
      <c r="AM19" s="93" t="s">
        <v>2362</v>
      </c>
      <c r="AN19" s="93" t="s">
        <v>2081</v>
      </c>
      <c r="AO19" s="100" t="str">
        <f>AM19&amp;"_"&amp;AN19</f>
        <v>50100MLR Y800XC_CBU</v>
      </c>
      <c r="AP19" s="248" t="str">
        <f ca="1">IF(AI21=0,"","表示")</f>
        <v/>
      </c>
    </row>
    <row r="20" spans="1:42" ht="21" hidden="1" customHeight="1" x14ac:dyDescent="0.35">
      <c r="A20" s="66"/>
      <c r="B20" s="94" t="str">
        <f>IF($AO21="","",_xlfn.XLOOKUP($AO21,Planning!$AS$10:$AS$896,Planning!AU$10:AU$896,"",,))</f>
        <v>MLR-Y800</v>
      </c>
      <c r="C20" s="127" t="str">
        <f>AL19</f>
        <v>AF</v>
      </c>
      <c r="D20" s="86">
        <f>SUMIF(Planning!$AS$10:$AS$896,$AO21,Planning!$G$10:$G$896)</f>
        <v>223</v>
      </c>
      <c r="E20" s="266" t="str">
        <f>IF($AN19="CBU","SP","")</f>
        <v>SP</v>
      </c>
      <c r="F20" s="267"/>
      <c r="G20" s="267"/>
      <c r="H20" s="267"/>
      <c r="I20" s="268"/>
      <c r="J20" s="269">
        <f>SUMIF(Planning!$AS$10:$AS$896,$AO20,Planning!O$10:O$896)</f>
        <v>0</v>
      </c>
      <c r="K20" s="267">
        <f>SUMIF(Planning!$AS$10:$AS$896,$AO20,Planning!P$10:P$896)</f>
        <v>0</v>
      </c>
      <c r="L20" s="267">
        <f>SUMIF(Planning!$AS$10:$AS$896,$AO20,Planning!Q$10:Q$896)</f>
        <v>0</v>
      </c>
      <c r="M20" s="267">
        <f>SUMIF(Planning!$AS$10:$AS$896,$AO20,Planning!R$10:R$896)</f>
        <v>0</v>
      </c>
      <c r="N20" s="267">
        <f>SUMIF(Planning!$AS$10:$AS$896,$AO20,Planning!S$10:S$896)</f>
        <v>0</v>
      </c>
      <c r="O20" s="267">
        <f>SUMIF(Planning!$AS$10:$AS$896,$AO20,Planning!T$10:T$896)</f>
        <v>0</v>
      </c>
      <c r="P20" s="267">
        <f>SUMIF(Planning!$AS$10:$AS$896,$AO20,Planning!U$10:U$896)</f>
        <v>0</v>
      </c>
      <c r="Q20" s="267">
        <f>SUMIF(Planning!$AS$10:$AS$896,$AO20,Planning!V$10:V$896)</f>
        <v>0</v>
      </c>
      <c r="R20" s="267">
        <f>SUMIF(Planning!$AS$10:$AS$896,$AO20,Planning!W$10:W$896)</f>
        <v>0</v>
      </c>
      <c r="S20" s="267">
        <f>SUMIF(Planning!$AS$10:$AS$896,$AO20,Planning!X$10:X$896)</f>
        <v>0</v>
      </c>
      <c r="T20" s="267">
        <f>SUMIF(Planning!$AS$10:$AS$896,$AO20,Planning!Y$10:Y$896)</f>
        <v>0</v>
      </c>
      <c r="U20" s="267">
        <f>SUMIF(Planning!$AS$10:$AS$896,$AO20,Planning!Z$10:Z$896)</f>
        <v>0</v>
      </c>
      <c r="V20" s="267">
        <f>SUMIF(Planning!$AS$10:$AS$896,$AO20,Planning!AA$10:AA$896)</f>
        <v>0</v>
      </c>
      <c r="W20" s="267">
        <f>SUMIF(Planning!$AS$10:$AS$896,$AO20,Planning!AB$10:AB$896)</f>
        <v>0</v>
      </c>
      <c r="X20" s="267">
        <f>SUMIF(Planning!$AS$10:$AS$896,$AO20,Planning!AC$10:AC$896)</f>
        <v>0</v>
      </c>
      <c r="Y20" s="267">
        <f>SUMIF(Planning!$AS$10:$AS$896,$AO20,Planning!AD$10:AD$896)</f>
        <v>0</v>
      </c>
      <c r="Z20" s="267">
        <f>SUMIF(Planning!$AS$10:$AS$896,$AO20,Planning!AE$10:AE$896)</f>
        <v>0</v>
      </c>
      <c r="AA20" s="267">
        <f>SUMIF(Planning!$AS$10:$AS$896,$AO20,Planning!AF$10:AF$896)</f>
        <v>0</v>
      </c>
      <c r="AB20" s="267">
        <f>SUMIF(Planning!$AS$10:$AS$896,$AO20,Planning!AG$10:AG$896)</f>
        <v>0</v>
      </c>
      <c r="AC20" s="267">
        <f>SUMIF(Planning!$AS$10:$AS$896,$AO20,Planning!AH$10:AH$896)</f>
        <v>0</v>
      </c>
      <c r="AD20" s="406">
        <f>SUMIF(Planning!$AS$10:$AS$896,$AO20,Planning!AI$10:AI$896)</f>
        <v>0</v>
      </c>
      <c r="AE20" s="406">
        <f>SUMIF(Planning!$AS$10:$AS$896,$AO20,Planning!AJ$10:AJ$896)</f>
        <v>0</v>
      </c>
      <c r="AF20" s="406">
        <f>SUMIF(Planning!$AS$10:$AS$896,$AO20,Planning!AK$10:AK$896)</f>
        <v>0</v>
      </c>
      <c r="AG20" s="406">
        <f>SUMIF(Planning!$AS$10:$AS$896,$AO20,Planning!AL$10:AL$896)</f>
        <v>0</v>
      </c>
      <c r="AH20" s="406">
        <f>SUMIF(Planning!$AS$10:$AS$896,$AO20,Planning!AM$10:AM$896)</f>
        <v>0</v>
      </c>
      <c r="AI20" s="270">
        <f t="shared" si="2"/>
        <v>0</v>
      </c>
      <c r="AJ20" s="75"/>
      <c r="AL20" s="102" t="str">
        <f>IF($B$3="","",_xlfn.XLOOKUP($B$3,設定!$F$3:$F$10,設定!$G$3:$G$10,""))</f>
        <v>MC</v>
      </c>
      <c r="AM20" s="91"/>
      <c r="AN20" s="91" t="str">
        <f>E20</f>
        <v>SP</v>
      </c>
      <c r="AO20" s="91" t="str">
        <f>AM19&amp;"_"&amp;AN20</f>
        <v>50100MLR Y800XC_SP</v>
      </c>
      <c r="AP20" s="249" t="str">
        <f ca="1">IF(AI21=0,"","表示")</f>
        <v/>
      </c>
    </row>
    <row r="21" spans="1:42" ht="21" hidden="1" customHeight="1" x14ac:dyDescent="0.35">
      <c r="A21" s="69"/>
      <c r="B21" s="90"/>
      <c r="C21" s="87"/>
      <c r="D21" s="88"/>
      <c r="E21" s="259" t="s">
        <v>2134</v>
      </c>
      <c r="F21" s="80">
        <f ca="1">SUMIF(Planning!$AS$10:$AS$896,$AO21,Planning!K$10:K$896)</f>
        <v>0</v>
      </c>
      <c r="G21" s="80">
        <f ca="1">SUMIF(Planning!$AS$10:$AS$896,$AO21,Planning!L$10:L$896)</f>
        <v>0</v>
      </c>
      <c r="H21" s="81">
        <f ca="1">SUMIF(Planning!$AS$10:$AS$896,$AO21,Planning!M$10:M$896)</f>
        <v>0</v>
      </c>
      <c r="I21" s="82">
        <f ca="1">SUMIF(Planning!$AS$10:$AS$896,$AO21,Planning!N$10:N$896)</f>
        <v>0</v>
      </c>
      <c r="J21" s="83">
        <f ca="1">SUMIF(Planning!$AS$10:$AS$896,$AO21,Planning!O$10:O$896)</f>
        <v>0</v>
      </c>
      <c r="K21" s="81">
        <f ca="1">SUMIF(Planning!$AS$10:$AS$896,$AO21,Planning!P$10:P$896)</f>
        <v>0</v>
      </c>
      <c r="L21" s="81">
        <f ca="1">SUMIF(Planning!$AS$10:$AS$896,$AO21,Planning!Q$10:Q$896)</f>
        <v>0</v>
      </c>
      <c r="M21" s="80">
        <f ca="1">SUMIF(Planning!$AS$10:$AS$896,$AO21,Planning!R$10:R$896)</f>
        <v>0</v>
      </c>
      <c r="N21" s="81">
        <f ca="1">SUMIF(Planning!$AS$10:$AS$896,$AO21,Planning!S$10:S$896)</f>
        <v>0</v>
      </c>
      <c r="O21" s="80">
        <f ca="1">SUMIF(Planning!$AS$10:$AS$896,$AO21,Planning!T$10:T$896)</f>
        <v>0</v>
      </c>
      <c r="P21" s="80">
        <f ca="1">SUMIF(Planning!$AS$10:$AS$896,$AO21,Planning!U$10:U$896)</f>
        <v>0</v>
      </c>
      <c r="Q21" s="80">
        <f ca="1">SUMIF(Planning!$AS$10:$AS$896,$AO21,Planning!V$10:V$896)</f>
        <v>0</v>
      </c>
      <c r="R21" s="80">
        <f ca="1">SUMIF(Planning!$AS$10:$AS$896,$AO21,Planning!W$10:W$896)</f>
        <v>0</v>
      </c>
      <c r="S21" s="80">
        <f ca="1">SUMIF(Planning!$AS$10:$AS$896,$AO21,Planning!X$10:X$896)</f>
        <v>0</v>
      </c>
      <c r="T21" s="80">
        <f ca="1">SUMIF(Planning!$AS$10:$AS$896,$AO21,Planning!Y$10:Y$896)</f>
        <v>0</v>
      </c>
      <c r="U21" s="80">
        <f ca="1">SUMIF(Planning!$AS$10:$AS$896,$AO21,Planning!Z$10:Z$896)</f>
        <v>0</v>
      </c>
      <c r="V21" s="80">
        <f ca="1">SUMIF(Planning!$AS$10:$AS$896,$AO21,Planning!AA$10:AA$896)</f>
        <v>0</v>
      </c>
      <c r="W21" s="80">
        <f ca="1">SUMIF(Planning!$AS$10:$AS$896,$AO21,Planning!AB$10:AB$896)</f>
        <v>0</v>
      </c>
      <c r="X21" s="80">
        <f ca="1">SUMIF(Planning!$AS$10:$AS$896,$AO21,Planning!AC$10:AC$896)</f>
        <v>0</v>
      </c>
      <c r="Y21" s="80">
        <f ca="1">SUMIF(Planning!$AS$10:$AS$896,$AO21,Planning!AD$10:AD$896)</f>
        <v>0</v>
      </c>
      <c r="Z21" s="80">
        <f ca="1">SUMIF(Planning!$AS$10:$AS$896,$AO21,Planning!AE$10:AE$896)</f>
        <v>0</v>
      </c>
      <c r="AA21" s="80">
        <f ca="1">SUMIF(Planning!$AS$10:$AS$896,$AO21,Planning!AF$10:AF$896)</f>
        <v>0</v>
      </c>
      <c r="AB21" s="80">
        <f ca="1">SUMIF(Planning!$AS$10:$AS$896,$AO21,Planning!AG$10:AG$896)</f>
        <v>0</v>
      </c>
      <c r="AC21" s="80">
        <f ca="1">SUMIF(Planning!$AS$10:$AS$896,$AO21,Planning!AH$10:AH$896)</f>
        <v>0</v>
      </c>
      <c r="AD21" s="407">
        <f ca="1">SUMIF(Planning!$AS$10:$AS$896,$AO21,Planning!AI$10:AI$896)</f>
        <v>0</v>
      </c>
      <c r="AE21" s="407">
        <f ca="1">SUMIF(Planning!$AS$10:$AS$896,$AO21,Planning!AJ$10:AJ$896)</f>
        <v>0</v>
      </c>
      <c r="AF21" s="407">
        <f ca="1">SUMIF(Planning!$AS$10:$AS$896,$AO21,Planning!AK$10:AK$896)</f>
        <v>0</v>
      </c>
      <c r="AG21" s="408">
        <f ca="1">SUMIF(Planning!$AS$10:$AS$896,$AO21,Planning!AL$10:AL$896)</f>
        <v>0</v>
      </c>
      <c r="AH21" s="409">
        <f ca="1">SUMIF(Planning!$AS$10:$AS$896,$AO21,Planning!AM$10:AM$896)</f>
        <v>0</v>
      </c>
      <c r="AI21" s="123">
        <f t="shared" ca="1" si="2"/>
        <v>0</v>
      </c>
      <c r="AJ21" s="75"/>
      <c r="AL21" s="92"/>
      <c r="AM21" s="92"/>
      <c r="AN21" s="92"/>
      <c r="AO21" s="124" t="str">
        <f>AL20&amp;"_"&amp;AM19&amp;"_"&amp;AN19</f>
        <v>MC_50100MLR Y800XC_CBU</v>
      </c>
      <c r="AP21" s="247" t="str">
        <f ca="1">IF(AI21=0,"","表示")</f>
        <v/>
      </c>
    </row>
    <row r="22" spans="1:42" ht="21" hidden="1" customHeight="1" x14ac:dyDescent="0.35">
      <c r="A22" s="66"/>
      <c r="B22" s="95" t="str">
        <f>IF($AO24="","",_xlfn.XLOOKUP($AO24,Planning!$AS$10:$AS$896,Planning!AT$10:AT$896,"",,))</f>
        <v>50100</v>
      </c>
      <c r="C22" s="85"/>
      <c r="D22" s="86"/>
      <c r="E22" s="261" t="str">
        <f>_xlfn.XLOOKUP($AO22,Planning!$AS$10:$AS$896,Planning!$G$10:$G$896,"",,)</f>
        <v/>
      </c>
      <c r="F22" s="262">
        <f>SUMIF(Planning!$AS$10:$AS$896,$AO22,Planning!K$10:K$896)</f>
        <v>0</v>
      </c>
      <c r="G22" s="262">
        <f>SUMIF(Planning!$AS$10:$AS$896,$AO22,Planning!L$10:L$896)</f>
        <v>0</v>
      </c>
      <c r="H22" s="262">
        <f>SUMIF(Planning!$AS$10:$AS$896,$AO22,Planning!M$10:M$896)</f>
        <v>0</v>
      </c>
      <c r="I22" s="263">
        <f>SUMIF(Planning!$AS$10:$AS$896,$AO22,Planning!N$10:N$896)</f>
        <v>0</v>
      </c>
      <c r="J22" s="264">
        <f>SUMIF(Planning!$AS$10:$AS$896,$AO22,Planning!O$10:O$896)</f>
        <v>0</v>
      </c>
      <c r="K22" s="262">
        <f>SUMIF(Planning!$AS$10:$AS$896,$AO22,Planning!P$10:P$896)</f>
        <v>0</v>
      </c>
      <c r="L22" s="262">
        <f>SUMIF(Planning!$AS$10:$AS$896,$AO22,Planning!Q$10:Q$896)</f>
        <v>0</v>
      </c>
      <c r="M22" s="262">
        <f>SUMIF(Planning!$AS$10:$AS$896,$AO22,Planning!R$10:R$896)</f>
        <v>0</v>
      </c>
      <c r="N22" s="262">
        <f>SUMIF(Planning!$AS$10:$AS$896,$AO22,Planning!S$10:S$896)</f>
        <v>0</v>
      </c>
      <c r="O22" s="262">
        <f>SUMIF(Planning!$AS$10:$AS$896,$AO22,Planning!T$10:T$896)</f>
        <v>0</v>
      </c>
      <c r="P22" s="262">
        <f>SUMIF(Planning!$AS$10:$AS$896,$AO22,Planning!U$10:U$896)</f>
        <v>0</v>
      </c>
      <c r="Q22" s="262">
        <f>SUMIF(Planning!$AS$10:$AS$896,$AO22,Planning!V$10:V$896)</f>
        <v>0</v>
      </c>
      <c r="R22" s="262">
        <f>SUMIF(Planning!$AS$10:$AS$896,$AO22,Planning!W$10:W$896)</f>
        <v>0</v>
      </c>
      <c r="S22" s="262">
        <f>SUMIF(Planning!$AS$10:$AS$896,$AO22,Planning!X$10:X$896)</f>
        <v>0</v>
      </c>
      <c r="T22" s="262">
        <f>SUMIF(Planning!$AS$10:$AS$896,$AO22,Planning!Y$10:Y$896)</f>
        <v>0</v>
      </c>
      <c r="U22" s="262">
        <f>SUMIF(Planning!$AS$10:$AS$896,$AO22,Planning!Z$10:Z$896)</f>
        <v>0</v>
      </c>
      <c r="V22" s="262">
        <f>SUMIF(Planning!$AS$10:$AS$896,$AO22,Planning!AA$10:AA$896)</f>
        <v>0</v>
      </c>
      <c r="W22" s="262">
        <f>SUMIF(Planning!$AS$10:$AS$896,$AO22,Planning!AB$10:AB$896)</f>
        <v>0</v>
      </c>
      <c r="X22" s="262">
        <f>SUMIF(Planning!$AS$10:$AS$896,$AO22,Planning!AC$10:AC$896)</f>
        <v>0</v>
      </c>
      <c r="Y22" s="262">
        <f>SUMIF(Planning!$AS$10:$AS$896,$AO22,Planning!AD$10:AD$896)</f>
        <v>0</v>
      </c>
      <c r="Z22" s="262">
        <f>SUMIF(Planning!$AS$10:$AS$896,$AO22,Planning!AE$10:AE$896)</f>
        <v>0</v>
      </c>
      <c r="AA22" s="262">
        <f>SUMIF(Planning!$AS$10:$AS$896,$AO22,Planning!AF$10:AF$896)</f>
        <v>0</v>
      </c>
      <c r="AB22" s="262">
        <f>SUMIF(Planning!$AS$10:$AS$896,$AO22,Planning!AG$10:AG$896)</f>
        <v>0</v>
      </c>
      <c r="AC22" s="262">
        <f>SUMIF(Planning!$AS$10:$AS$896,$AO22,Planning!AH$10:AH$896)</f>
        <v>0</v>
      </c>
      <c r="AD22" s="410">
        <f>SUMIF(Planning!$AS$10:$AS$896,$AO22,Planning!AI$10:AI$896)</f>
        <v>0</v>
      </c>
      <c r="AE22" s="410">
        <f>SUMIF(Planning!$AS$10:$AS$896,$AO22,Planning!AJ$10:AJ$896)</f>
        <v>0</v>
      </c>
      <c r="AF22" s="410">
        <f>SUMIF(Planning!$AS$10:$AS$896,$AO22,Planning!AK$10:AK$896)</f>
        <v>0</v>
      </c>
      <c r="AG22" s="410">
        <f>SUMIF(Planning!$AS$10:$AS$896,$AO22,Planning!AL$10:AL$896)</f>
        <v>0</v>
      </c>
      <c r="AH22" s="410">
        <f>SUMIF(Planning!$AS$10:$AS$896,$AO22,Planning!AM$10:AM$896)</f>
        <v>0</v>
      </c>
      <c r="AI22" s="265">
        <f>SUM(F22:AH22)</f>
        <v>0</v>
      </c>
      <c r="AJ22" s="75"/>
      <c r="AL22" s="125" t="str">
        <f>IF(AN22="CBU","AF",IF(AN22="CKD","KD",""))</f>
        <v>AF</v>
      </c>
      <c r="AM22" s="93" t="s">
        <v>2368</v>
      </c>
      <c r="AN22" s="93" t="s">
        <v>2081</v>
      </c>
      <c r="AO22" s="100" t="str">
        <f>AM22&amp;"_"&amp;AN22</f>
        <v>50100MKK D000XA_CBU</v>
      </c>
      <c r="AP22" s="248" t="str">
        <f ca="1">IF(AI24=0,"","表示")</f>
        <v/>
      </c>
    </row>
    <row r="23" spans="1:42" ht="21" hidden="1" customHeight="1" x14ac:dyDescent="0.35">
      <c r="A23" s="66"/>
      <c r="B23" s="94" t="str">
        <f>IF($AO24="","",_xlfn.XLOOKUP($AO24,Planning!$AS$10:$AS$896,Planning!AU$10:AU$896,"",,))</f>
        <v>MKK-D000</v>
      </c>
      <c r="C23" s="127" t="str">
        <f>AL22</f>
        <v>AF</v>
      </c>
      <c r="D23" s="86">
        <f>SUMIF(Planning!$AS$10:$AS$896,$AO24,Planning!$G$10:$G$896)</f>
        <v>160</v>
      </c>
      <c r="E23" s="266" t="str">
        <f>IF($AN22="CBU","SP","")</f>
        <v>SP</v>
      </c>
      <c r="F23" s="267"/>
      <c r="G23" s="267"/>
      <c r="H23" s="267"/>
      <c r="I23" s="268"/>
      <c r="J23" s="269">
        <f>SUMIF(Planning!$AS$10:$AS$896,$AO23,Planning!O$10:O$896)</f>
        <v>0</v>
      </c>
      <c r="K23" s="267">
        <f>SUMIF(Planning!$AS$10:$AS$896,$AO23,Planning!P$10:P$896)</f>
        <v>0</v>
      </c>
      <c r="L23" s="267">
        <f>SUMIF(Planning!$AS$10:$AS$896,$AO23,Planning!Q$10:Q$896)</f>
        <v>0</v>
      </c>
      <c r="M23" s="267">
        <f>SUMIF(Planning!$AS$10:$AS$896,$AO23,Planning!R$10:R$896)</f>
        <v>0</v>
      </c>
      <c r="N23" s="267">
        <f>SUMIF(Planning!$AS$10:$AS$896,$AO23,Planning!S$10:S$896)</f>
        <v>0</v>
      </c>
      <c r="O23" s="267">
        <f>SUMIF(Planning!$AS$10:$AS$896,$AO23,Planning!T$10:T$896)</f>
        <v>0</v>
      </c>
      <c r="P23" s="267">
        <f>SUMIF(Planning!$AS$10:$AS$896,$AO23,Planning!U$10:U$896)</f>
        <v>0</v>
      </c>
      <c r="Q23" s="267">
        <f>SUMIF(Planning!$AS$10:$AS$896,$AO23,Planning!V$10:V$896)</f>
        <v>0</v>
      </c>
      <c r="R23" s="267">
        <f>SUMIF(Planning!$AS$10:$AS$896,$AO23,Planning!W$10:W$896)</f>
        <v>0</v>
      </c>
      <c r="S23" s="267">
        <f>SUMIF(Planning!$AS$10:$AS$896,$AO23,Planning!X$10:X$896)</f>
        <v>0</v>
      </c>
      <c r="T23" s="267">
        <f>SUMIF(Planning!$AS$10:$AS$896,$AO23,Planning!Y$10:Y$896)</f>
        <v>0</v>
      </c>
      <c r="U23" s="267">
        <f>SUMIF(Planning!$AS$10:$AS$896,$AO23,Planning!Z$10:Z$896)</f>
        <v>0</v>
      </c>
      <c r="V23" s="267">
        <f>SUMIF(Planning!$AS$10:$AS$896,$AO23,Planning!AA$10:AA$896)</f>
        <v>0</v>
      </c>
      <c r="W23" s="267">
        <f>SUMIF(Planning!$AS$10:$AS$896,$AO23,Planning!AB$10:AB$896)</f>
        <v>0</v>
      </c>
      <c r="X23" s="267">
        <f>SUMIF(Planning!$AS$10:$AS$896,$AO23,Planning!AC$10:AC$896)</f>
        <v>0</v>
      </c>
      <c r="Y23" s="267">
        <f>SUMIF(Planning!$AS$10:$AS$896,$AO23,Planning!AD$10:AD$896)</f>
        <v>0</v>
      </c>
      <c r="Z23" s="267">
        <f>SUMIF(Planning!$AS$10:$AS$896,$AO23,Planning!AE$10:AE$896)</f>
        <v>0</v>
      </c>
      <c r="AA23" s="267">
        <f>SUMIF(Planning!$AS$10:$AS$896,$AO23,Planning!AF$10:AF$896)</f>
        <v>0</v>
      </c>
      <c r="AB23" s="267">
        <f>SUMIF(Planning!$AS$10:$AS$896,$AO23,Planning!AG$10:AG$896)</f>
        <v>0</v>
      </c>
      <c r="AC23" s="267">
        <f>SUMIF(Planning!$AS$10:$AS$896,$AO23,Planning!AH$10:AH$896)</f>
        <v>0</v>
      </c>
      <c r="AD23" s="406">
        <f>SUMIF(Planning!$AS$10:$AS$896,$AO23,Planning!AI$10:AI$896)</f>
        <v>0</v>
      </c>
      <c r="AE23" s="406">
        <f>SUMIF(Planning!$AS$10:$AS$896,$AO23,Planning!AJ$10:AJ$896)</f>
        <v>0</v>
      </c>
      <c r="AF23" s="406">
        <f>SUMIF(Planning!$AS$10:$AS$896,$AO23,Planning!AK$10:AK$896)</f>
        <v>0</v>
      </c>
      <c r="AG23" s="406">
        <f>SUMIF(Planning!$AS$10:$AS$896,$AO23,Planning!AL$10:AL$896)</f>
        <v>0</v>
      </c>
      <c r="AH23" s="406">
        <f>SUMIF(Planning!$AS$10:$AS$896,$AO23,Planning!AM$10:AM$896)</f>
        <v>0</v>
      </c>
      <c r="AI23" s="270">
        <f>SUM(F23:AH23)</f>
        <v>0</v>
      </c>
      <c r="AJ23" s="75"/>
      <c r="AL23" s="102" t="str">
        <f>IF($B$3="","",_xlfn.XLOOKUP($B$3,設定!$F$3:$F$10,設定!$G$3:$G$10,""))</f>
        <v>MC</v>
      </c>
      <c r="AM23" s="91"/>
      <c r="AN23" s="91" t="str">
        <f>E23</f>
        <v>SP</v>
      </c>
      <c r="AO23" s="91" t="str">
        <f>AM22&amp;"_"&amp;AN23</f>
        <v>50100MKK D000XA_SP</v>
      </c>
      <c r="AP23" s="249" t="str">
        <f ca="1">IF(AI24=0,"","表示")</f>
        <v/>
      </c>
    </row>
    <row r="24" spans="1:42" ht="21" hidden="1" customHeight="1" x14ac:dyDescent="0.35">
      <c r="A24" s="69"/>
      <c r="B24" s="90"/>
      <c r="C24" s="87"/>
      <c r="D24" s="88"/>
      <c r="E24" s="259" t="s">
        <v>2134</v>
      </c>
      <c r="F24" s="80">
        <f ca="1">SUMIF(Planning!$AS$10:$AS$896,$AO24,Planning!K$10:K$896)</f>
        <v>0</v>
      </c>
      <c r="G24" s="80">
        <f ca="1">SUMIF(Planning!$AS$10:$AS$896,$AO24,Planning!L$10:L$896)</f>
        <v>0</v>
      </c>
      <c r="H24" s="81">
        <f ca="1">SUMIF(Planning!$AS$10:$AS$896,$AO24,Planning!M$10:M$896)</f>
        <v>0</v>
      </c>
      <c r="I24" s="82">
        <f ca="1">SUMIF(Planning!$AS$10:$AS$896,$AO24,Planning!N$10:N$896)</f>
        <v>0</v>
      </c>
      <c r="J24" s="83">
        <f ca="1">SUMIF(Planning!$AS$10:$AS$896,$AO24,Planning!O$10:O$896)</f>
        <v>0</v>
      </c>
      <c r="K24" s="81">
        <f ca="1">SUMIF(Planning!$AS$10:$AS$896,$AO24,Planning!P$10:P$896)</f>
        <v>0</v>
      </c>
      <c r="L24" s="81">
        <f ca="1">SUMIF(Planning!$AS$10:$AS$896,$AO24,Planning!Q$10:Q$896)</f>
        <v>0</v>
      </c>
      <c r="M24" s="80">
        <f ca="1">SUMIF(Planning!$AS$10:$AS$896,$AO24,Planning!R$10:R$896)</f>
        <v>0</v>
      </c>
      <c r="N24" s="81">
        <f ca="1">SUMIF(Planning!$AS$10:$AS$896,$AO24,Planning!S$10:S$896)</f>
        <v>0</v>
      </c>
      <c r="O24" s="80">
        <f ca="1">SUMIF(Planning!$AS$10:$AS$896,$AO24,Planning!T$10:T$896)</f>
        <v>0</v>
      </c>
      <c r="P24" s="80">
        <f ca="1">SUMIF(Planning!$AS$10:$AS$896,$AO24,Planning!U$10:U$896)</f>
        <v>0</v>
      </c>
      <c r="Q24" s="80">
        <f ca="1">SUMIF(Planning!$AS$10:$AS$896,$AO24,Planning!V$10:V$896)</f>
        <v>0</v>
      </c>
      <c r="R24" s="80">
        <f ca="1">SUMIF(Planning!$AS$10:$AS$896,$AO24,Planning!W$10:W$896)</f>
        <v>0</v>
      </c>
      <c r="S24" s="80">
        <f ca="1">SUMIF(Planning!$AS$10:$AS$896,$AO24,Planning!X$10:X$896)</f>
        <v>0</v>
      </c>
      <c r="T24" s="80">
        <f ca="1">SUMIF(Planning!$AS$10:$AS$896,$AO24,Planning!Y$10:Y$896)</f>
        <v>0</v>
      </c>
      <c r="U24" s="80">
        <f ca="1">SUMIF(Planning!$AS$10:$AS$896,$AO24,Planning!Z$10:Z$896)</f>
        <v>0</v>
      </c>
      <c r="V24" s="80">
        <f ca="1">SUMIF(Planning!$AS$10:$AS$896,$AO24,Planning!AA$10:AA$896)</f>
        <v>0</v>
      </c>
      <c r="W24" s="80">
        <f ca="1">SUMIF(Planning!$AS$10:$AS$896,$AO24,Planning!AB$10:AB$896)</f>
        <v>0</v>
      </c>
      <c r="X24" s="80">
        <f ca="1">SUMIF(Planning!$AS$10:$AS$896,$AO24,Planning!AC$10:AC$896)</f>
        <v>0</v>
      </c>
      <c r="Y24" s="80">
        <f ca="1">SUMIF(Planning!$AS$10:$AS$896,$AO24,Planning!AD$10:AD$896)</f>
        <v>0</v>
      </c>
      <c r="Z24" s="80">
        <f ca="1">SUMIF(Planning!$AS$10:$AS$896,$AO24,Planning!AE$10:AE$896)</f>
        <v>0</v>
      </c>
      <c r="AA24" s="80">
        <f ca="1">SUMIF(Planning!$AS$10:$AS$896,$AO24,Planning!AF$10:AF$896)</f>
        <v>0</v>
      </c>
      <c r="AB24" s="80">
        <f ca="1">SUMIF(Planning!$AS$10:$AS$896,$AO24,Planning!AG$10:AG$896)</f>
        <v>0</v>
      </c>
      <c r="AC24" s="80">
        <f ca="1">SUMIF(Planning!$AS$10:$AS$896,$AO24,Planning!AH$10:AH$896)</f>
        <v>0</v>
      </c>
      <c r="AD24" s="407">
        <f ca="1">SUMIF(Planning!$AS$10:$AS$896,$AO24,Planning!AI$10:AI$896)</f>
        <v>0</v>
      </c>
      <c r="AE24" s="407">
        <f ca="1">SUMIF(Planning!$AS$10:$AS$896,$AO24,Planning!AJ$10:AJ$896)</f>
        <v>0</v>
      </c>
      <c r="AF24" s="407">
        <f ca="1">SUMIF(Planning!$AS$10:$AS$896,$AO24,Planning!AK$10:AK$896)</f>
        <v>0</v>
      </c>
      <c r="AG24" s="408">
        <f ca="1">SUMIF(Planning!$AS$10:$AS$896,$AO24,Planning!AL$10:AL$896)</f>
        <v>0</v>
      </c>
      <c r="AH24" s="409">
        <f ca="1">SUMIF(Planning!$AS$10:$AS$896,$AO24,Planning!AM$10:AM$896)</f>
        <v>0</v>
      </c>
      <c r="AI24" s="123">
        <f ca="1">SUM(F24:AH24)</f>
        <v>0</v>
      </c>
      <c r="AJ24" s="75"/>
      <c r="AL24" s="92"/>
      <c r="AM24" s="92"/>
      <c r="AN24" s="92"/>
      <c r="AO24" s="124" t="str">
        <f>AL23&amp;"_"&amp;AM22&amp;"_"&amp;AN22</f>
        <v>MC_50100MKK D000XA_CBU</v>
      </c>
      <c r="AP24" s="247" t="str">
        <f ca="1">IF(AI24=0,"","表示")</f>
        <v/>
      </c>
    </row>
    <row r="25" spans="1:42" ht="21" hidden="1" customHeight="1" x14ac:dyDescent="0.35">
      <c r="A25" s="66"/>
      <c r="B25" s="95" t="str">
        <f>IF($AO27="","",_xlfn.XLOOKUP($AO27,Planning!$AS$10:$AS$896,Planning!AT$10:AT$896,"",,))</f>
        <v>50100</v>
      </c>
      <c r="C25" s="85"/>
      <c r="D25" s="86"/>
      <c r="E25" s="261" t="str">
        <f>_xlfn.XLOOKUP($AO25,Planning!$AS$10:$AS$896,Planning!$G$10:$G$896,"",,)</f>
        <v>FUN</v>
      </c>
      <c r="F25" s="262">
        <f>SUMIF(Planning!$AS$10:$AS$896,$AO25,Planning!K$10:K$896)</f>
        <v>115</v>
      </c>
      <c r="G25" s="262">
        <f>SUMIF(Planning!$AS$10:$AS$896,$AO25,Planning!L$10:L$896)</f>
        <v>150</v>
      </c>
      <c r="H25" s="262">
        <f>SUMIF(Planning!$AS$10:$AS$896,$AO25,Planning!M$10:M$896)</f>
        <v>150</v>
      </c>
      <c r="I25" s="263">
        <f>SUMIF(Planning!$AS$10:$AS$896,$AO25,Planning!N$10:N$896)</f>
        <v>118</v>
      </c>
      <c r="J25" s="264">
        <f>SUMIF(Planning!$AS$10:$AS$896,$AO25,Planning!O$10:O$896)</f>
        <v>90</v>
      </c>
      <c r="K25" s="262">
        <f>SUMIF(Planning!$AS$10:$AS$896,$AO25,Planning!P$10:P$896)</f>
        <v>90</v>
      </c>
      <c r="L25" s="262">
        <f>SUMIF(Planning!$AS$10:$AS$896,$AO25,Planning!Q$10:Q$896)</f>
        <v>90</v>
      </c>
      <c r="M25" s="262">
        <f>SUMIF(Planning!$AS$10:$AS$896,$AO25,Planning!R$10:R$896)</f>
        <v>90</v>
      </c>
      <c r="N25" s="262">
        <f>SUMIF(Planning!$AS$10:$AS$896,$AO25,Planning!S$10:S$896)</f>
        <v>90</v>
      </c>
      <c r="O25" s="262">
        <f>SUMIF(Planning!$AS$10:$AS$896,$AO25,Planning!T$10:T$896)</f>
        <v>102</v>
      </c>
      <c r="P25" s="262">
        <f>SUMIF(Planning!$AS$10:$AS$896,$AO25,Planning!U$10:U$896)</f>
        <v>99</v>
      </c>
      <c r="Q25" s="262">
        <f>SUMIF(Planning!$AS$10:$AS$896,$AO25,Planning!V$10:V$896)</f>
        <v>99</v>
      </c>
      <c r="R25" s="262">
        <f>SUMIF(Planning!$AS$10:$AS$896,$AO25,Planning!W$10:W$896)</f>
        <v>99</v>
      </c>
      <c r="S25" s="262">
        <f>SUMIF(Planning!$AS$10:$AS$896,$AO25,Planning!X$10:X$896)</f>
        <v>100</v>
      </c>
      <c r="T25" s="262">
        <f>SUMIF(Planning!$AS$10:$AS$896,$AO25,Planning!Y$10:Y$896)</f>
        <v>99</v>
      </c>
      <c r="U25" s="262">
        <f>SUMIF(Planning!$AS$10:$AS$896,$AO25,Planning!Z$10:Z$896)</f>
        <v>99</v>
      </c>
      <c r="V25" s="262">
        <f>SUMIF(Planning!$AS$10:$AS$896,$AO25,Planning!AA$10:AA$896)</f>
        <v>98</v>
      </c>
      <c r="W25" s="262">
        <f>SUMIF(Planning!$AS$10:$AS$896,$AO25,Planning!AB$10:AB$896)</f>
        <v>99</v>
      </c>
      <c r="X25" s="262">
        <f>SUMIF(Planning!$AS$10:$AS$896,$AO25,Planning!AC$10:AC$896)</f>
        <v>99</v>
      </c>
      <c r="Y25" s="262">
        <f>SUMIF(Planning!$AS$10:$AS$896,$AO25,Planning!AD$10:AD$896)</f>
        <v>99</v>
      </c>
      <c r="Z25" s="262">
        <f>SUMIF(Planning!$AS$10:$AS$896,$AO25,Planning!AE$10:AE$896)</f>
        <v>98</v>
      </c>
      <c r="AA25" s="262">
        <f>SUMIF(Planning!$AS$10:$AS$896,$AO25,Planning!AF$10:AF$896)</f>
        <v>99</v>
      </c>
      <c r="AB25" s="262">
        <f>SUMIF(Planning!$AS$10:$AS$896,$AO25,Planning!AG$10:AG$896)</f>
        <v>99</v>
      </c>
      <c r="AC25" s="262">
        <f>SUMIF(Planning!$AS$10:$AS$896,$AO25,Planning!AH$10:AH$896)</f>
        <v>100</v>
      </c>
      <c r="AD25" s="410">
        <f>SUMIF(Planning!$AS$10:$AS$896,$AO25,Planning!AI$10:AI$896)</f>
        <v>0</v>
      </c>
      <c r="AE25" s="410">
        <f>SUMIF(Planning!$AS$10:$AS$896,$AO25,Planning!AJ$10:AJ$896)</f>
        <v>0</v>
      </c>
      <c r="AF25" s="410">
        <f>SUMIF(Planning!$AS$10:$AS$896,$AO25,Planning!AK$10:AK$896)</f>
        <v>0</v>
      </c>
      <c r="AG25" s="410">
        <f>SUMIF(Planning!$AS$10:$AS$896,$AO25,Planning!AL$10:AL$896)</f>
        <v>0</v>
      </c>
      <c r="AH25" s="410">
        <f>SUMIF(Planning!$AS$10:$AS$896,$AO25,Planning!AM$10:AM$896)</f>
        <v>0</v>
      </c>
      <c r="AI25" s="265">
        <f t="shared" si="2"/>
        <v>2471</v>
      </c>
      <c r="AJ25" s="75"/>
      <c r="AL25" s="125" t="str">
        <f>IF(AN25="CBU","AF",IF(AN25="CKD","KD",""))</f>
        <v>AF</v>
      </c>
      <c r="AM25" s="93" t="s">
        <v>1706</v>
      </c>
      <c r="AN25" s="93" t="s">
        <v>2081</v>
      </c>
      <c r="AO25" s="100" t="str">
        <f>AM25&amp;"_"&amp;AN25</f>
        <v>50100MKS E000XA_CBU</v>
      </c>
      <c r="AP25" s="248" t="str">
        <f ca="1">IF(AI27=0,"","表示")</f>
        <v/>
      </c>
    </row>
    <row r="26" spans="1:42" ht="21" hidden="1" customHeight="1" x14ac:dyDescent="0.35">
      <c r="A26" s="66"/>
      <c r="B26" s="94" t="str">
        <f>IF($AO27="","",_xlfn.XLOOKUP($AO27,Planning!$AS$10:$AS$896,Planning!AU$10:AU$896,"",,))</f>
        <v>MKS-E000</v>
      </c>
      <c r="C26" s="127" t="str">
        <f>AL25</f>
        <v>AF</v>
      </c>
      <c r="D26" s="86">
        <f>SUMIF(Planning!$AS$10:$AS$896,$AO27,Planning!$G$10:$G$896)</f>
        <v>160</v>
      </c>
      <c r="E26" s="266" t="str">
        <f>IF($AN25="CBU","SP","")</f>
        <v>SP</v>
      </c>
      <c r="F26" s="267"/>
      <c r="G26" s="267"/>
      <c r="H26" s="267"/>
      <c r="I26" s="268"/>
      <c r="J26" s="269">
        <f>SUMIF(Planning!$AS$10:$AS$896,$AO26,Planning!O$10:O$896)</f>
        <v>0</v>
      </c>
      <c r="K26" s="267">
        <f>SUMIF(Planning!$AS$10:$AS$896,$AO26,Planning!P$10:P$896)</f>
        <v>0</v>
      </c>
      <c r="L26" s="267">
        <f>SUMIF(Planning!$AS$10:$AS$896,$AO26,Planning!Q$10:Q$896)</f>
        <v>0</v>
      </c>
      <c r="M26" s="267">
        <f>SUMIF(Planning!$AS$10:$AS$896,$AO26,Planning!R$10:R$896)</f>
        <v>0</v>
      </c>
      <c r="N26" s="267">
        <f>SUMIF(Planning!$AS$10:$AS$896,$AO26,Planning!S$10:S$896)</f>
        <v>0</v>
      </c>
      <c r="O26" s="267">
        <f>SUMIF(Planning!$AS$10:$AS$896,$AO26,Planning!T$10:T$896)</f>
        <v>0</v>
      </c>
      <c r="P26" s="267">
        <f>SUMIF(Planning!$AS$10:$AS$896,$AO26,Planning!U$10:U$896)</f>
        <v>0</v>
      </c>
      <c r="Q26" s="267">
        <f>SUMIF(Planning!$AS$10:$AS$896,$AO26,Planning!V$10:V$896)</f>
        <v>0</v>
      </c>
      <c r="R26" s="267">
        <f>SUMIF(Planning!$AS$10:$AS$896,$AO26,Planning!W$10:W$896)</f>
        <v>0</v>
      </c>
      <c r="S26" s="267">
        <f>SUMIF(Planning!$AS$10:$AS$896,$AO26,Planning!X$10:X$896)</f>
        <v>0</v>
      </c>
      <c r="T26" s="267">
        <f>SUMIF(Planning!$AS$10:$AS$896,$AO26,Planning!Y$10:Y$896)</f>
        <v>0</v>
      </c>
      <c r="U26" s="267">
        <f>SUMIF(Planning!$AS$10:$AS$896,$AO26,Planning!Z$10:Z$896)</f>
        <v>0</v>
      </c>
      <c r="V26" s="267">
        <f>SUMIF(Planning!$AS$10:$AS$896,$AO26,Planning!AA$10:AA$896)</f>
        <v>0</v>
      </c>
      <c r="W26" s="267">
        <f>SUMIF(Planning!$AS$10:$AS$896,$AO26,Planning!AB$10:AB$896)</f>
        <v>0</v>
      </c>
      <c r="X26" s="267">
        <f>SUMIF(Planning!$AS$10:$AS$896,$AO26,Planning!AC$10:AC$896)</f>
        <v>0</v>
      </c>
      <c r="Y26" s="267">
        <f>SUMIF(Planning!$AS$10:$AS$896,$AO26,Planning!AD$10:AD$896)</f>
        <v>0</v>
      </c>
      <c r="Z26" s="267">
        <f>SUMIF(Planning!$AS$10:$AS$896,$AO26,Planning!AE$10:AE$896)</f>
        <v>0</v>
      </c>
      <c r="AA26" s="267">
        <f>SUMIF(Planning!$AS$10:$AS$896,$AO26,Planning!AF$10:AF$896)</f>
        <v>0</v>
      </c>
      <c r="AB26" s="267">
        <f>SUMIF(Planning!$AS$10:$AS$896,$AO26,Planning!AG$10:AG$896)</f>
        <v>0</v>
      </c>
      <c r="AC26" s="267">
        <f>SUMIF(Planning!$AS$10:$AS$896,$AO26,Planning!AH$10:AH$896)</f>
        <v>0</v>
      </c>
      <c r="AD26" s="406">
        <f>SUMIF(Planning!$AS$10:$AS$896,$AO26,Planning!AI$10:AI$896)</f>
        <v>0</v>
      </c>
      <c r="AE26" s="406">
        <f>SUMIF(Planning!$AS$10:$AS$896,$AO26,Planning!AJ$10:AJ$896)</f>
        <v>0</v>
      </c>
      <c r="AF26" s="406">
        <f>SUMIF(Planning!$AS$10:$AS$896,$AO26,Planning!AK$10:AK$896)</f>
        <v>0</v>
      </c>
      <c r="AG26" s="406">
        <f>SUMIF(Planning!$AS$10:$AS$896,$AO26,Planning!AL$10:AL$896)</f>
        <v>0</v>
      </c>
      <c r="AH26" s="406">
        <f>SUMIF(Planning!$AS$10:$AS$896,$AO26,Planning!AM$10:AM$896)</f>
        <v>0</v>
      </c>
      <c r="AI26" s="270">
        <f t="shared" si="2"/>
        <v>0</v>
      </c>
      <c r="AJ26" s="75"/>
      <c r="AL26" s="102" t="str">
        <f>IF($B$3="","",_xlfn.XLOOKUP($B$3,設定!$F$3:$F$10,設定!$G$3:$G$10,""))</f>
        <v>MC</v>
      </c>
      <c r="AM26" s="91"/>
      <c r="AN26" s="91" t="str">
        <f>E26</f>
        <v>SP</v>
      </c>
      <c r="AO26" s="91" t="str">
        <f>AM25&amp;"_"&amp;AN26</f>
        <v>50100MKS E000XA_SP</v>
      </c>
      <c r="AP26" s="249" t="str">
        <f ca="1">IF(AI27=0,"","表示")</f>
        <v/>
      </c>
    </row>
    <row r="27" spans="1:42" ht="21" hidden="1" customHeight="1" x14ac:dyDescent="0.35">
      <c r="A27" s="69"/>
      <c r="B27" s="90"/>
      <c r="C27" s="87"/>
      <c r="D27" s="88"/>
      <c r="E27" s="259" t="s">
        <v>2134</v>
      </c>
      <c r="F27" s="80">
        <f ca="1">SUMIF(Planning!$AS$10:$AS$896,$AO27,Planning!K$10:K$896)</f>
        <v>0</v>
      </c>
      <c r="G27" s="80">
        <f ca="1">SUMIF(Planning!$AS$10:$AS$896,$AO27,Planning!L$10:L$896)</f>
        <v>0</v>
      </c>
      <c r="H27" s="81">
        <f ca="1">SUMIF(Planning!$AS$10:$AS$896,$AO27,Planning!M$10:M$896)</f>
        <v>0</v>
      </c>
      <c r="I27" s="82">
        <f ca="1">SUMIF(Planning!$AS$10:$AS$896,$AO27,Planning!N$10:N$896)</f>
        <v>0</v>
      </c>
      <c r="J27" s="83">
        <f ca="1">SUMIF(Planning!$AS$10:$AS$896,$AO27,Planning!O$10:O$896)</f>
        <v>0</v>
      </c>
      <c r="K27" s="81">
        <f ca="1">SUMIF(Planning!$AS$10:$AS$896,$AO27,Planning!P$10:P$896)</f>
        <v>0</v>
      </c>
      <c r="L27" s="81">
        <f ca="1">SUMIF(Planning!$AS$10:$AS$896,$AO27,Planning!Q$10:Q$896)</f>
        <v>0</v>
      </c>
      <c r="M27" s="80">
        <f ca="1">SUMIF(Planning!$AS$10:$AS$896,$AO27,Planning!R$10:R$896)</f>
        <v>0</v>
      </c>
      <c r="N27" s="81">
        <f ca="1">SUMIF(Planning!$AS$10:$AS$896,$AO27,Planning!S$10:S$896)</f>
        <v>0</v>
      </c>
      <c r="O27" s="80">
        <f ca="1">SUMIF(Planning!$AS$10:$AS$896,$AO27,Planning!T$10:T$896)</f>
        <v>0</v>
      </c>
      <c r="P27" s="80">
        <f ca="1">SUMIF(Planning!$AS$10:$AS$896,$AO27,Planning!U$10:U$896)</f>
        <v>0</v>
      </c>
      <c r="Q27" s="80">
        <f ca="1">SUMIF(Planning!$AS$10:$AS$896,$AO27,Planning!V$10:V$896)</f>
        <v>0</v>
      </c>
      <c r="R27" s="80">
        <f ca="1">SUMIF(Planning!$AS$10:$AS$896,$AO27,Planning!W$10:W$896)</f>
        <v>0</v>
      </c>
      <c r="S27" s="80">
        <f ca="1">SUMIF(Planning!$AS$10:$AS$896,$AO27,Planning!X$10:X$896)</f>
        <v>0</v>
      </c>
      <c r="T27" s="80">
        <f ca="1">SUMIF(Planning!$AS$10:$AS$896,$AO27,Planning!Y$10:Y$896)</f>
        <v>0</v>
      </c>
      <c r="U27" s="80">
        <f ca="1">SUMIF(Planning!$AS$10:$AS$896,$AO27,Planning!Z$10:Z$896)</f>
        <v>0</v>
      </c>
      <c r="V27" s="80">
        <f ca="1">SUMIF(Planning!$AS$10:$AS$896,$AO27,Planning!AA$10:AA$896)</f>
        <v>0</v>
      </c>
      <c r="W27" s="80">
        <f ca="1">SUMIF(Planning!$AS$10:$AS$896,$AO27,Planning!AB$10:AB$896)</f>
        <v>0</v>
      </c>
      <c r="X27" s="80">
        <f ca="1">SUMIF(Planning!$AS$10:$AS$896,$AO27,Planning!AC$10:AC$896)</f>
        <v>0</v>
      </c>
      <c r="Y27" s="80">
        <f ca="1">SUMIF(Planning!$AS$10:$AS$896,$AO27,Planning!AD$10:AD$896)</f>
        <v>0</v>
      </c>
      <c r="Z27" s="80">
        <f ca="1">SUMIF(Planning!$AS$10:$AS$896,$AO27,Planning!AE$10:AE$896)</f>
        <v>0</v>
      </c>
      <c r="AA27" s="80">
        <f ca="1">SUMIF(Planning!$AS$10:$AS$896,$AO27,Planning!AF$10:AF$896)</f>
        <v>0</v>
      </c>
      <c r="AB27" s="80">
        <f ca="1">SUMIF(Planning!$AS$10:$AS$896,$AO27,Planning!AG$10:AG$896)</f>
        <v>0</v>
      </c>
      <c r="AC27" s="80">
        <f ca="1">SUMIF(Planning!$AS$10:$AS$896,$AO27,Planning!AH$10:AH$896)</f>
        <v>0</v>
      </c>
      <c r="AD27" s="407">
        <f ca="1">SUMIF(Planning!$AS$10:$AS$896,$AO27,Planning!AI$10:AI$896)</f>
        <v>0</v>
      </c>
      <c r="AE27" s="407">
        <f ca="1">SUMIF(Planning!$AS$10:$AS$896,$AO27,Planning!AJ$10:AJ$896)</f>
        <v>0</v>
      </c>
      <c r="AF27" s="407">
        <f ca="1">SUMIF(Planning!$AS$10:$AS$896,$AO27,Planning!AK$10:AK$896)</f>
        <v>0</v>
      </c>
      <c r="AG27" s="408">
        <f ca="1">SUMIF(Planning!$AS$10:$AS$896,$AO27,Planning!AL$10:AL$896)</f>
        <v>0</v>
      </c>
      <c r="AH27" s="409">
        <f ca="1">SUMIF(Planning!$AS$10:$AS$896,$AO27,Planning!AM$10:AM$896)</f>
        <v>0</v>
      </c>
      <c r="AI27" s="123">
        <f t="shared" ca="1" si="2"/>
        <v>0</v>
      </c>
      <c r="AJ27" s="75"/>
      <c r="AL27" s="92"/>
      <c r="AM27" s="92"/>
      <c r="AN27" s="92"/>
      <c r="AO27" s="124" t="str">
        <f>AL26&amp;"_"&amp;AM25&amp;"_"&amp;AN25</f>
        <v>MC_50100MKS E000XA_CBU</v>
      </c>
      <c r="AP27" s="247" t="str">
        <f ca="1">IF(AI27=0,"","表示")</f>
        <v/>
      </c>
    </row>
    <row r="28" spans="1:42" ht="21" customHeight="1" x14ac:dyDescent="0.35">
      <c r="A28" s="66"/>
      <c r="B28" s="95" t="str">
        <f>IF($AO30="","",_xlfn.XLOOKUP($AO30,Planning!$AS$10:$AS$896,Planning!AT$10:AT$896,"",,))</f>
        <v>50100</v>
      </c>
      <c r="C28" s="85"/>
      <c r="D28" s="86"/>
      <c r="E28" s="261" t="str">
        <f>_xlfn.XLOOKUP($AO28,Planning!$AS$10:$AS$896,Planning!$G$10:$G$896,"",,)</f>
        <v>FUN</v>
      </c>
      <c r="F28" s="262">
        <f>SUMIF(Planning!$AS$10:$AS$896,$AO28,Planning!K$10:K$896)</f>
        <v>35</v>
      </c>
      <c r="G28" s="262">
        <f>SUMIF(Planning!$AS$10:$AS$896,$AO28,Planning!L$10:L$896)</f>
        <v>0</v>
      </c>
      <c r="H28" s="262">
        <f>SUMIF(Planning!$AS$10:$AS$896,$AO28,Planning!M$10:M$896)</f>
        <v>0</v>
      </c>
      <c r="I28" s="263">
        <f>SUMIF(Planning!$AS$10:$AS$896,$AO28,Planning!N$10:N$896)</f>
        <v>32</v>
      </c>
      <c r="J28" s="264">
        <f>SUMIF(Planning!$AS$10:$AS$896,$AO28,Planning!O$10:O$896)</f>
        <v>60</v>
      </c>
      <c r="K28" s="262">
        <f>SUMIF(Planning!$AS$10:$AS$896,$AO28,Planning!P$10:P$896)</f>
        <v>60</v>
      </c>
      <c r="L28" s="262">
        <f>SUMIF(Planning!$AS$10:$AS$896,$AO28,Planning!Q$10:Q$896)</f>
        <v>60</v>
      </c>
      <c r="M28" s="262">
        <f>SUMIF(Planning!$AS$10:$AS$896,$AO28,Planning!R$10:R$896)</f>
        <v>60</v>
      </c>
      <c r="N28" s="262">
        <f>SUMIF(Planning!$AS$10:$AS$896,$AO28,Planning!S$10:S$896)</f>
        <v>60</v>
      </c>
      <c r="O28" s="262">
        <f>SUMIF(Planning!$AS$10:$AS$896,$AO28,Planning!T$10:T$896)</f>
        <v>47</v>
      </c>
      <c r="P28" s="262">
        <f>SUMIF(Planning!$AS$10:$AS$896,$AO28,Planning!U$10:U$896)</f>
        <v>51</v>
      </c>
      <c r="Q28" s="262">
        <f>SUMIF(Planning!$AS$10:$AS$896,$AO28,Planning!V$10:V$896)</f>
        <v>51</v>
      </c>
      <c r="R28" s="262">
        <f>SUMIF(Planning!$AS$10:$AS$896,$AO28,Planning!W$10:W$896)</f>
        <v>51</v>
      </c>
      <c r="S28" s="262">
        <f>SUMIF(Planning!$AS$10:$AS$896,$AO28,Planning!X$10:X$896)</f>
        <v>50</v>
      </c>
      <c r="T28" s="262">
        <f>SUMIF(Planning!$AS$10:$AS$896,$AO28,Planning!Y$10:Y$896)</f>
        <v>51</v>
      </c>
      <c r="U28" s="262">
        <f>SUMIF(Planning!$AS$10:$AS$896,$AO28,Planning!Z$10:Z$896)</f>
        <v>51</v>
      </c>
      <c r="V28" s="262">
        <f>SUMIF(Planning!$AS$10:$AS$896,$AO28,Planning!AA$10:AA$896)</f>
        <v>52</v>
      </c>
      <c r="W28" s="262">
        <f>SUMIF(Planning!$AS$10:$AS$896,$AO28,Planning!AB$10:AB$896)</f>
        <v>51</v>
      </c>
      <c r="X28" s="262">
        <f>SUMIF(Planning!$AS$10:$AS$896,$AO28,Planning!AC$10:AC$896)</f>
        <v>51</v>
      </c>
      <c r="Y28" s="262">
        <f>SUMIF(Planning!$AS$10:$AS$896,$AO28,Planning!AD$10:AD$896)</f>
        <v>51</v>
      </c>
      <c r="Z28" s="262">
        <f>SUMIF(Planning!$AS$10:$AS$896,$AO28,Planning!AE$10:AE$896)</f>
        <v>51</v>
      </c>
      <c r="AA28" s="262">
        <f>SUMIF(Planning!$AS$10:$AS$896,$AO28,Planning!AF$10:AF$896)</f>
        <v>51</v>
      </c>
      <c r="AB28" s="262">
        <f>SUMIF(Planning!$AS$10:$AS$896,$AO28,Planning!AG$10:AG$896)</f>
        <v>51</v>
      </c>
      <c r="AC28" s="262">
        <f>SUMIF(Planning!$AS$10:$AS$896,$AO28,Planning!AH$10:AH$896)</f>
        <v>50</v>
      </c>
      <c r="AD28" s="410">
        <f>SUMIF(Planning!$AS$10:$AS$896,$AO28,Planning!AI$10:AI$896)</f>
        <v>0</v>
      </c>
      <c r="AE28" s="410">
        <f>SUMIF(Planning!$AS$10:$AS$896,$AO28,Planning!AJ$10:AJ$896)</f>
        <v>0</v>
      </c>
      <c r="AF28" s="410">
        <f>SUMIF(Planning!$AS$10:$AS$896,$AO28,Planning!AK$10:AK$896)</f>
        <v>0</v>
      </c>
      <c r="AG28" s="410">
        <f>SUMIF(Planning!$AS$10:$AS$896,$AO28,Planning!AL$10:AL$896)</f>
        <v>0</v>
      </c>
      <c r="AH28" s="410">
        <f>SUMIF(Planning!$AS$10:$AS$896,$AO28,Planning!AM$10:AM$896)</f>
        <v>0</v>
      </c>
      <c r="AI28" s="265">
        <f t="shared" si="2"/>
        <v>1127</v>
      </c>
      <c r="AJ28" s="75"/>
      <c r="AL28" s="125" t="str">
        <f>IF(AN28="CBU","AF",IF(AN28="CKD","KD",""))</f>
        <v>AF</v>
      </c>
      <c r="AM28" s="93" t="s">
        <v>1749</v>
      </c>
      <c r="AN28" s="93" t="s">
        <v>2081</v>
      </c>
      <c r="AO28" s="100" t="str">
        <f>AM28&amp;"_"&amp;AN28</f>
        <v>50100MLF E800XA_CBU</v>
      </c>
      <c r="AP28" s="248" t="str">
        <f ca="1">IF(AI30=0,"","表示")</f>
        <v>表示</v>
      </c>
    </row>
    <row r="29" spans="1:42" ht="21" customHeight="1" x14ac:dyDescent="0.35">
      <c r="A29" s="66"/>
      <c r="B29" s="94" t="str">
        <f>IF($AO30="","",_xlfn.XLOOKUP($AO30,Planning!$AS$10:$AS$896,Planning!AU$10:AU$896,"",,))</f>
        <v>MLF-E800</v>
      </c>
      <c r="C29" s="127" t="str">
        <f>AL28</f>
        <v>AF</v>
      </c>
      <c r="D29" s="86">
        <f>SUMIF(Planning!$AS$10:$AS$896,$AO30,Planning!$G$10:$G$896)</f>
        <v>160</v>
      </c>
      <c r="E29" s="266" t="str">
        <f>IF($AN28="CBU","SP","")</f>
        <v>SP</v>
      </c>
      <c r="F29" s="267"/>
      <c r="G29" s="267"/>
      <c r="H29" s="267"/>
      <c r="I29" s="268"/>
      <c r="J29" s="269">
        <f>SUMIF(Planning!$AS$10:$AS$896,$AO29,Planning!O$10:O$896)</f>
        <v>0</v>
      </c>
      <c r="K29" s="267">
        <f>SUMIF(Planning!$AS$10:$AS$896,$AO29,Planning!P$10:P$896)</f>
        <v>0</v>
      </c>
      <c r="L29" s="267">
        <f>SUMIF(Planning!$AS$10:$AS$896,$AO29,Planning!Q$10:Q$896)</f>
        <v>0</v>
      </c>
      <c r="M29" s="267">
        <f>SUMIF(Planning!$AS$10:$AS$896,$AO29,Planning!R$10:R$896)</f>
        <v>0</v>
      </c>
      <c r="N29" s="490">
        <f>SUMIF(Planning!$AS$10:$AS$896,$AO29,Planning!S$10:S$896)</f>
        <v>0</v>
      </c>
      <c r="O29" s="267">
        <f>SUMIF(Planning!$AS$10:$AS$896,$AO29,Planning!T$10:T$896)</f>
        <v>0</v>
      </c>
      <c r="P29" s="267">
        <f>SUMIF(Planning!$AS$10:$AS$896,$AO29,Planning!U$10:U$896)</f>
        <v>0</v>
      </c>
      <c r="Q29" s="267">
        <f>SUMIF(Planning!$AS$10:$AS$896,$AO29,Planning!V$10:V$896)</f>
        <v>0</v>
      </c>
      <c r="R29" s="267">
        <f>SUMIF(Planning!$AS$10:$AS$896,$AO29,Planning!W$10:W$896)</f>
        <v>0</v>
      </c>
      <c r="S29" s="267">
        <f>SUMIF(Planning!$AS$10:$AS$896,$AO29,Planning!X$10:X$896)</f>
        <v>0</v>
      </c>
      <c r="T29" s="267">
        <f>SUMIF(Planning!$AS$10:$AS$896,$AO29,Planning!Y$10:Y$896)</f>
        <v>0</v>
      </c>
      <c r="U29" s="267">
        <f>SUMIF(Planning!$AS$10:$AS$896,$AO29,Planning!Z$10:Z$896)</f>
        <v>0</v>
      </c>
      <c r="V29" s="267">
        <f>SUMIF(Planning!$AS$10:$AS$896,$AO29,Planning!AA$10:AA$896)</f>
        <v>0</v>
      </c>
      <c r="W29" s="267">
        <f>SUMIF(Planning!$AS$10:$AS$896,$AO29,Planning!AB$10:AB$896)</f>
        <v>0</v>
      </c>
      <c r="X29" s="267">
        <f>SUMIF(Planning!$AS$10:$AS$896,$AO29,Planning!AC$10:AC$896)</f>
        <v>0</v>
      </c>
      <c r="Y29" s="267">
        <f>SUMIF(Planning!$AS$10:$AS$896,$AO29,Planning!AD$10:AD$896)</f>
        <v>0</v>
      </c>
      <c r="Z29" s="267">
        <f>SUMIF(Planning!$AS$10:$AS$896,$AO29,Planning!AE$10:AE$896)</f>
        <v>0</v>
      </c>
      <c r="AA29" s="267">
        <f>SUMIF(Planning!$AS$10:$AS$896,$AO29,Planning!AF$10:AF$896)</f>
        <v>0</v>
      </c>
      <c r="AB29" s="267">
        <f>SUMIF(Planning!$AS$10:$AS$896,$AO29,Planning!AG$10:AG$896)</f>
        <v>0</v>
      </c>
      <c r="AC29" s="267">
        <f>SUMIF(Planning!$AS$10:$AS$896,$AO29,Planning!AH$10:AH$896)</f>
        <v>0</v>
      </c>
      <c r="AD29" s="406">
        <f>SUMIF(Planning!$AS$10:$AS$896,$AO29,Planning!AI$10:AI$896)</f>
        <v>0</v>
      </c>
      <c r="AE29" s="406">
        <f>SUMIF(Planning!$AS$10:$AS$896,$AO29,Planning!AJ$10:AJ$896)</f>
        <v>0</v>
      </c>
      <c r="AF29" s="406">
        <f>SUMIF(Planning!$AS$10:$AS$896,$AO29,Planning!AK$10:AK$896)</f>
        <v>0</v>
      </c>
      <c r="AG29" s="406">
        <f>SUMIF(Planning!$AS$10:$AS$896,$AO29,Planning!AL$10:AL$896)</f>
        <v>0</v>
      </c>
      <c r="AH29" s="406">
        <f>SUMIF(Planning!$AS$10:$AS$896,$AO29,Planning!AM$10:AM$896)</f>
        <v>0</v>
      </c>
      <c r="AI29" s="270">
        <f t="shared" si="2"/>
        <v>0</v>
      </c>
      <c r="AJ29" s="75"/>
      <c r="AL29" s="102" t="str">
        <f>IF($B$3="","",_xlfn.XLOOKUP($B$3,設定!$F$3:$F$10,設定!$G$3:$G$10,""))</f>
        <v>MC</v>
      </c>
      <c r="AM29" s="91"/>
      <c r="AN29" s="91" t="str">
        <f>E29</f>
        <v>SP</v>
      </c>
      <c r="AO29" s="91" t="str">
        <f>AM28&amp;"_"&amp;AN29</f>
        <v>50100MLF E800XA_SP</v>
      </c>
      <c r="AP29" s="249" t="str">
        <f ca="1">IF(AI30=0,"","表示")</f>
        <v>表示</v>
      </c>
    </row>
    <row r="30" spans="1:42" ht="21" customHeight="1" thickBot="1" x14ac:dyDescent="0.4">
      <c r="A30" s="467"/>
      <c r="B30" s="468"/>
      <c r="C30" s="469"/>
      <c r="D30" s="470"/>
      <c r="E30" s="471" t="s">
        <v>2134</v>
      </c>
      <c r="F30" s="472">
        <f ca="1">SUMIF(Planning!$AS$10:$AS$896,$AO30,Planning!K$10:K$896)</f>
        <v>0</v>
      </c>
      <c r="G30" s="472">
        <f ca="1">SUMIF(Planning!$AS$10:$AS$896,$AO30,Planning!L$10:L$896)</f>
        <v>0</v>
      </c>
      <c r="H30" s="473">
        <f ca="1">SUMIF(Planning!$AS$10:$AS$896,$AO30,Planning!M$10:M$896)</f>
        <v>0</v>
      </c>
      <c r="I30" s="474">
        <f ca="1">SUMIF(Planning!$AS$10:$AS$896,$AO30,Planning!N$10:N$896)</f>
        <v>0</v>
      </c>
      <c r="J30" s="475">
        <f ca="1">SUMIF(Planning!$AS$10:$AS$896,$AO30,Planning!O$10:O$896)</f>
        <v>0</v>
      </c>
      <c r="K30" s="473">
        <f ca="1">SUMIF(Planning!$AS$10:$AS$896,$AO30,Planning!P$10:P$896)</f>
        <v>0</v>
      </c>
      <c r="L30" s="473">
        <f ca="1">SUMIF(Planning!$AS$10:$AS$896,$AO30,Planning!Q$10:Q$896)</f>
        <v>0</v>
      </c>
      <c r="M30" s="472">
        <f ca="1">SUMIF(Planning!$AS$10:$AS$896,$AO30,Planning!R$10:R$896)</f>
        <v>0</v>
      </c>
      <c r="N30" s="473">
        <f ca="1">SUMIF(Planning!$AS$10:$AS$896,$AO30,Planning!S$10:S$896)</f>
        <v>0</v>
      </c>
      <c r="O30" s="472">
        <f ca="1">SUMIF(Planning!$AS$10:$AS$896,$AO30,Planning!T$10:T$896)</f>
        <v>0</v>
      </c>
      <c r="P30" s="472">
        <f ca="1">SUMIF(Planning!$AS$10:$AS$896,$AO30,Planning!U$10:U$896)</f>
        <v>0</v>
      </c>
      <c r="Q30" s="472">
        <f ca="1">SUMIF(Planning!$AS$10:$AS$896,$AO30,Planning!V$10:V$896)</f>
        <v>0</v>
      </c>
      <c r="R30" s="472">
        <f ca="1">SUMIF(Planning!$AS$10:$AS$896,$AO30,Planning!W$10:W$896)</f>
        <v>0</v>
      </c>
      <c r="S30" s="472">
        <f ca="1">SUMIF(Planning!$AS$10:$AS$896,$AO30,Planning!X$10:X$896)</f>
        <v>0</v>
      </c>
      <c r="T30" s="472">
        <f ca="1">SUMIF(Planning!$AS$10:$AS$896,$AO30,Planning!Y$10:Y$896)</f>
        <v>0</v>
      </c>
      <c r="U30" s="472">
        <f ca="1">SUMIF(Planning!$AS$10:$AS$896,$AO30,Planning!Z$10:Z$896)</f>
        <v>0</v>
      </c>
      <c r="V30" s="480">
        <f ca="1">SUMIF(Planning!$AS$10:$AS$896,$AO30,Planning!AA$10:AA$896)</f>
        <v>51</v>
      </c>
      <c r="W30" s="480">
        <f ca="1">SUMIF(Planning!$AS$10:$AS$896,$AO30,Planning!AB$10:AB$896)</f>
        <v>51</v>
      </c>
      <c r="X30" s="480">
        <f ca="1">SUMIF(Planning!$AS$10:$AS$896,$AO30,Planning!AC$10:AC$896)</f>
        <v>51</v>
      </c>
      <c r="Y30" s="480">
        <f ca="1">SUMIF(Planning!$AS$10:$AS$896,$AO30,Planning!AD$10:AD$896)</f>
        <v>51</v>
      </c>
      <c r="Z30" s="480">
        <f ca="1">SUMIF(Planning!$AS$10:$AS$896,$AO30,Planning!AE$10:AE$896)</f>
        <v>51</v>
      </c>
      <c r="AA30" s="480">
        <f ca="1">SUMIF(Planning!$AS$10:$AS$896,$AO30,Planning!AF$10:AF$896)</f>
        <v>51</v>
      </c>
      <c r="AB30" s="480">
        <f ca="1">SUMIF(Planning!$AS$10:$AS$896,$AO30,Planning!AG$10:AG$896)</f>
        <v>50</v>
      </c>
      <c r="AC30" s="472">
        <f ca="1">SUMIF(Planning!$AS$10:$AS$896,$AO30,Planning!AH$10:AH$896)</f>
        <v>0</v>
      </c>
      <c r="AD30" s="476">
        <f ca="1">SUMIF(Planning!$AS$10:$AS$896,$AO30,Planning!AI$10:AI$896)</f>
        <v>0</v>
      </c>
      <c r="AE30" s="476">
        <f ca="1">SUMIF(Planning!$AS$10:$AS$896,$AO30,Planning!AJ$10:AJ$896)</f>
        <v>0</v>
      </c>
      <c r="AF30" s="476">
        <f ca="1">SUMIF(Planning!$AS$10:$AS$896,$AO30,Planning!AK$10:AK$896)</f>
        <v>0</v>
      </c>
      <c r="AG30" s="477">
        <f ca="1">SUMIF(Planning!$AS$10:$AS$896,$AO30,Planning!AL$10:AL$896)</f>
        <v>0</v>
      </c>
      <c r="AH30" s="478">
        <f ca="1">SUMIF(Planning!$AS$10:$AS$896,$AO30,Planning!AM$10:AM$896)</f>
        <v>0</v>
      </c>
      <c r="AI30" s="595">
        <f t="shared" ca="1" si="2"/>
        <v>356</v>
      </c>
      <c r="AJ30" s="75"/>
      <c r="AL30" s="92"/>
      <c r="AM30" s="92"/>
      <c r="AN30" s="92"/>
      <c r="AO30" s="124" t="str">
        <f>AL29&amp;"_"&amp;AM28&amp;"_"&amp;AN28</f>
        <v>MC_50100MLF E800XA_CBU</v>
      </c>
      <c r="AP30" s="247" t="str">
        <f ca="1">IF(AI30=0,"","表示")</f>
        <v>表示</v>
      </c>
    </row>
    <row r="31" spans="1:42" ht="21" customHeight="1" x14ac:dyDescent="0.35">
      <c r="A31" s="66"/>
      <c r="B31" s="94" t="str">
        <f>IF($AO33="","",_xlfn.XLOOKUP($AO33,Planning!$AS$10:$AS$896,Planning!AT$10:AT$896,"",,))</f>
        <v>50100</v>
      </c>
      <c r="C31" s="85"/>
      <c r="D31" s="86"/>
      <c r="E31" s="277" t="str">
        <f>_xlfn.XLOOKUP($AO31,Planning!$AS$10:$AS$896,Planning!$G$10:$G$896,"",,)</f>
        <v>COM</v>
      </c>
      <c r="F31" s="278">
        <f>SUMIF(Planning!$AS$10:$AS$896,$AO31,Planning!K$10:K$896)</f>
        <v>0</v>
      </c>
      <c r="G31" s="278">
        <f>SUMIF(Planning!$AS$10:$AS$896,$AO31,Planning!L$10:L$896)</f>
        <v>0</v>
      </c>
      <c r="H31" s="278">
        <f>SUMIF(Planning!$AS$10:$AS$896,$AO31,Planning!M$10:M$896)</f>
        <v>0</v>
      </c>
      <c r="I31" s="279">
        <f>SUMIF(Planning!$AS$10:$AS$896,$AO31,Planning!N$10:N$896)</f>
        <v>0</v>
      </c>
      <c r="J31" s="280">
        <f>SUMIF(Planning!$AS$10:$AS$896,$AO31,Planning!O$10:O$896)</f>
        <v>0</v>
      </c>
      <c r="K31" s="278">
        <f>SUMIF(Planning!$AS$10:$AS$896,$AO31,Planning!P$10:P$896)</f>
        <v>43</v>
      </c>
      <c r="L31" s="278">
        <f>SUMIF(Planning!$AS$10:$AS$896,$AO31,Planning!Q$10:Q$896)</f>
        <v>6</v>
      </c>
      <c r="M31" s="278">
        <f>SUMIF(Planning!$AS$10:$AS$896,$AO31,Planning!R$10:R$896)</f>
        <v>50</v>
      </c>
      <c r="N31" s="278">
        <f>SUMIF(Planning!$AS$10:$AS$896,$AO31,Planning!S$10:S$896)</f>
        <v>50</v>
      </c>
      <c r="O31" s="278">
        <f>SUMIF(Planning!$AS$10:$AS$896,$AO31,Planning!T$10:T$896)</f>
        <v>50</v>
      </c>
      <c r="P31" s="278">
        <f>SUMIF(Planning!$AS$10:$AS$896,$AO31,Planning!U$10:U$896)</f>
        <v>50</v>
      </c>
      <c r="Q31" s="278">
        <f>SUMIF(Planning!$AS$10:$AS$896,$AO31,Planning!V$10:V$896)</f>
        <v>50</v>
      </c>
      <c r="R31" s="278">
        <f>SUMIF(Planning!$AS$10:$AS$896,$AO31,Planning!W$10:W$896)</f>
        <v>50</v>
      </c>
      <c r="S31" s="278">
        <f>SUMIF(Planning!$AS$10:$AS$896,$AO31,Planning!X$10:X$896)</f>
        <v>0</v>
      </c>
      <c r="T31" s="278">
        <f>SUMIF(Planning!$AS$10:$AS$896,$AO31,Planning!Y$10:Y$896)</f>
        <v>0</v>
      </c>
      <c r="U31" s="278">
        <f>SUMIF(Planning!$AS$10:$AS$896,$AO31,Planning!Z$10:Z$896)</f>
        <v>0</v>
      </c>
      <c r="V31" s="278">
        <f>SUMIF(Planning!$AS$10:$AS$896,$AO31,Planning!AA$10:AA$896)</f>
        <v>0</v>
      </c>
      <c r="W31" s="278">
        <f>SUMIF(Planning!$AS$10:$AS$896,$AO31,Planning!AB$10:AB$896)</f>
        <v>0</v>
      </c>
      <c r="X31" s="278">
        <f>SUMIF(Planning!$AS$10:$AS$896,$AO31,Planning!AC$10:AC$896)</f>
        <v>0</v>
      </c>
      <c r="Y31" s="278">
        <f>SUMIF(Planning!$AS$10:$AS$896,$AO31,Planning!AD$10:AD$896)</f>
        <v>0</v>
      </c>
      <c r="Z31" s="278">
        <f>SUMIF(Planning!$AS$10:$AS$896,$AO31,Planning!AE$10:AE$896)</f>
        <v>0</v>
      </c>
      <c r="AA31" s="278">
        <f>SUMIF(Planning!$AS$10:$AS$896,$AO31,Planning!AF$10:AF$896)</f>
        <v>0</v>
      </c>
      <c r="AB31" s="278">
        <f>SUMIF(Planning!$AS$10:$AS$896,$AO31,Planning!AG$10:AG$896)</f>
        <v>0</v>
      </c>
      <c r="AC31" s="278">
        <f>SUMIF(Planning!$AS$10:$AS$896,$AO31,Planning!AH$10:AH$896)</f>
        <v>0</v>
      </c>
      <c r="AD31" s="405">
        <f>SUMIF(Planning!$AS$10:$AS$896,$AO31,Planning!AI$10:AI$896)</f>
        <v>0</v>
      </c>
      <c r="AE31" s="405">
        <f>SUMIF(Planning!$AS$10:$AS$896,$AO31,Planning!AJ$10:AJ$896)</f>
        <v>0</v>
      </c>
      <c r="AF31" s="405">
        <f>SUMIF(Planning!$AS$10:$AS$896,$AO31,Planning!AK$10:AK$896)</f>
        <v>0</v>
      </c>
      <c r="AG31" s="405">
        <f>SUMIF(Planning!$AS$10:$AS$896,$AO31,Planning!AL$10:AL$896)</f>
        <v>0</v>
      </c>
      <c r="AH31" s="405">
        <f>SUMIF(Planning!$AS$10:$AS$896,$AO31,Planning!AM$10:AM$896)</f>
        <v>0</v>
      </c>
      <c r="AI31" s="281">
        <f t="shared" si="2"/>
        <v>349</v>
      </c>
      <c r="AJ31" s="75"/>
      <c r="AL31" s="125" t="str">
        <f>IF(AN31="CBU","AF",IF(AN31="CKD","KD",""))</f>
        <v>AF</v>
      </c>
      <c r="AM31" s="93" t="s">
        <v>1547</v>
      </c>
      <c r="AN31" s="93" t="s">
        <v>2081</v>
      </c>
      <c r="AO31" s="100" t="str">
        <f>AM31&amp;"_"&amp;AN31</f>
        <v>50100KSE 0000  _CBU</v>
      </c>
      <c r="AP31" s="248" t="str">
        <f ca="1">IF(AI33=0,"","表示")</f>
        <v>表示</v>
      </c>
    </row>
    <row r="32" spans="1:42" ht="21" customHeight="1" x14ac:dyDescent="0.35">
      <c r="A32" s="66"/>
      <c r="B32" s="94" t="str">
        <f>IF($AO33="","",_xlfn.XLOOKUP($AO33,Planning!$AS$10:$AS$896,Planning!AU$10:AU$896,"",,))</f>
        <v>KSE-0000</v>
      </c>
      <c r="C32" s="127" t="str">
        <f>AL31</f>
        <v>AF</v>
      </c>
      <c r="D32" s="86">
        <f>SUMIF(Planning!$AS$10:$AS$896,$AO33,Planning!$G$10:$G$896)</f>
        <v>130</v>
      </c>
      <c r="E32" s="266" t="str">
        <f>IF($AN31="CBU","SP","")</f>
        <v>SP</v>
      </c>
      <c r="F32" s="267"/>
      <c r="G32" s="267"/>
      <c r="H32" s="267"/>
      <c r="I32" s="268"/>
      <c r="J32" s="269">
        <f>SUMIF(Planning!$AS$10:$AS$896,$AO32,Planning!O$10:O$896)</f>
        <v>0</v>
      </c>
      <c r="K32" s="267">
        <f>SUMIF(Planning!$AS$10:$AS$896,$AO32,Planning!P$10:P$896)</f>
        <v>0</v>
      </c>
      <c r="L32" s="267">
        <f>SUMIF(Planning!$AS$10:$AS$896,$AO32,Planning!Q$10:Q$896)</f>
        <v>0</v>
      </c>
      <c r="M32" s="267">
        <f>SUMIF(Planning!$AS$10:$AS$896,$AO32,Planning!R$10:R$896)</f>
        <v>0</v>
      </c>
      <c r="N32" s="267">
        <f>SUMIF(Planning!$AS$10:$AS$896,$AO32,Planning!S$10:S$896)</f>
        <v>0</v>
      </c>
      <c r="O32" s="267">
        <f>SUMIF(Planning!$AS$10:$AS$896,$AO32,Planning!T$10:T$896)</f>
        <v>0</v>
      </c>
      <c r="P32" s="267">
        <f>SUMIF(Planning!$AS$10:$AS$896,$AO32,Planning!U$10:U$896)</f>
        <v>0</v>
      </c>
      <c r="Q32" s="267">
        <f>SUMIF(Planning!$AS$10:$AS$896,$AO32,Planning!V$10:V$896)</f>
        <v>0</v>
      </c>
      <c r="R32" s="267">
        <f>SUMIF(Planning!$AS$10:$AS$896,$AO32,Planning!W$10:W$896)</f>
        <v>0</v>
      </c>
      <c r="S32" s="267">
        <f>SUMIF(Planning!$AS$10:$AS$896,$AO32,Planning!X$10:X$896)</f>
        <v>0</v>
      </c>
      <c r="T32" s="267">
        <f>SUMIF(Planning!$AS$10:$AS$896,$AO32,Planning!Y$10:Y$896)</f>
        <v>0</v>
      </c>
      <c r="U32" s="267">
        <f>SUMIF(Planning!$AS$10:$AS$896,$AO32,Planning!Z$10:Z$896)</f>
        <v>0</v>
      </c>
      <c r="V32" s="267">
        <f>SUMIF(Planning!$AS$10:$AS$896,$AO32,Planning!AA$10:AA$896)</f>
        <v>0</v>
      </c>
      <c r="W32" s="267">
        <f>SUMIF(Planning!$AS$10:$AS$896,$AO32,Planning!AB$10:AB$896)</f>
        <v>0</v>
      </c>
      <c r="X32" s="267">
        <f>SUMIF(Planning!$AS$10:$AS$896,$AO32,Planning!AC$10:AC$896)</f>
        <v>0</v>
      </c>
      <c r="Y32" s="267">
        <f>SUMIF(Planning!$AS$10:$AS$896,$AO32,Planning!AD$10:AD$896)</f>
        <v>0</v>
      </c>
      <c r="Z32" s="267">
        <f>SUMIF(Planning!$AS$10:$AS$896,$AO32,Planning!AE$10:AE$896)</f>
        <v>0</v>
      </c>
      <c r="AA32" s="267">
        <f>SUMIF(Planning!$AS$10:$AS$896,$AO32,Planning!AF$10:AF$896)</f>
        <v>0</v>
      </c>
      <c r="AB32" s="267">
        <f>SUMIF(Planning!$AS$10:$AS$896,$AO32,Planning!AG$10:AG$896)</f>
        <v>0</v>
      </c>
      <c r="AC32" s="267">
        <f>SUMIF(Planning!$AS$10:$AS$896,$AO32,Planning!AH$10:AH$896)</f>
        <v>0</v>
      </c>
      <c r="AD32" s="406">
        <f>SUMIF(Planning!$AS$10:$AS$896,$AO32,Planning!AI$10:AI$896)</f>
        <v>0</v>
      </c>
      <c r="AE32" s="406">
        <f>SUMIF(Planning!$AS$10:$AS$896,$AO32,Planning!AJ$10:AJ$896)</f>
        <v>0</v>
      </c>
      <c r="AF32" s="406">
        <f>SUMIF(Planning!$AS$10:$AS$896,$AO32,Planning!AK$10:AK$896)</f>
        <v>0</v>
      </c>
      <c r="AG32" s="406">
        <f>SUMIF(Planning!$AS$10:$AS$896,$AO32,Planning!AL$10:AL$896)</f>
        <v>0</v>
      </c>
      <c r="AH32" s="406">
        <f>SUMIF(Planning!$AS$10:$AS$896,$AO32,Planning!AM$10:AM$896)</f>
        <v>0</v>
      </c>
      <c r="AI32" s="270">
        <f t="shared" si="2"/>
        <v>0</v>
      </c>
      <c r="AJ32" s="75"/>
      <c r="AL32" s="102" t="str">
        <f>IF($B$3="","",_xlfn.XLOOKUP($B$3,設定!$F$3:$F$10,設定!$G$3:$G$10,""))</f>
        <v>MC</v>
      </c>
      <c r="AM32" s="91"/>
      <c r="AN32" s="91" t="str">
        <f>E32</f>
        <v>SP</v>
      </c>
      <c r="AO32" s="91" t="str">
        <f>AM31&amp;"_"&amp;AN32</f>
        <v>50100KSE 0000  _SP</v>
      </c>
      <c r="AP32" s="249" t="str">
        <f ca="1">IF(AI33=0,"","表示")</f>
        <v>表示</v>
      </c>
    </row>
    <row r="33" spans="1:42" ht="21" customHeight="1" thickBot="1" x14ac:dyDescent="0.4">
      <c r="A33" s="467"/>
      <c r="B33" s="468"/>
      <c r="C33" s="469"/>
      <c r="D33" s="470"/>
      <c r="E33" s="471" t="s">
        <v>2134</v>
      </c>
      <c r="F33" s="472">
        <f ca="1">SUMIF(Planning!$AS$10:$AS$896,$AO33,Planning!K$10:K$896)</f>
        <v>0</v>
      </c>
      <c r="G33" s="472">
        <f ca="1">SUMIF(Planning!$AS$10:$AS$896,$AO33,Planning!L$10:L$896)</f>
        <v>0</v>
      </c>
      <c r="H33" s="473">
        <f ca="1">SUMIF(Planning!$AS$10:$AS$896,$AO33,Planning!M$10:M$896)</f>
        <v>0</v>
      </c>
      <c r="I33" s="474">
        <f ca="1">SUMIF(Planning!$AS$10:$AS$896,$AO33,Planning!N$10:N$896)</f>
        <v>43</v>
      </c>
      <c r="J33" s="475">
        <f ca="1">SUMIF(Planning!$AS$10:$AS$896,$AO33,Planning!O$10:O$896)</f>
        <v>6</v>
      </c>
      <c r="K33" s="473">
        <f ca="1">SUMIF(Planning!$AS$10:$AS$896,$AO33,Planning!P$10:P$896)</f>
        <v>50</v>
      </c>
      <c r="L33" s="473">
        <f ca="1">SUMIF(Planning!$AS$10:$AS$896,$AO33,Planning!Q$10:Q$896)</f>
        <v>50</v>
      </c>
      <c r="M33" s="472">
        <f ca="1">SUMIF(Planning!$AS$10:$AS$896,$AO33,Planning!R$10:R$896)</f>
        <v>50</v>
      </c>
      <c r="N33" s="473">
        <f ca="1">SUMIF(Planning!$AS$10:$AS$896,$AO33,Planning!S$10:S$896)</f>
        <v>50</v>
      </c>
      <c r="O33" s="472">
        <f ca="1">SUMIF(Planning!$AS$10:$AS$896,$AO33,Planning!T$10:T$896)</f>
        <v>50</v>
      </c>
      <c r="P33" s="472">
        <f ca="1">SUMIF(Planning!$AS$10:$AS$896,$AO33,Planning!U$10:U$896)</f>
        <v>50</v>
      </c>
      <c r="Q33" s="472">
        <f ca="1">SUMIF(Planning!$AS$10:$AS$896,$AO33,Planning!V$10:V$896)</f>
        <v>0</v>
      </c>
      <c r="R33" s="472">
        <f ca="1">SUMIF(Planning!$AS$10:$AS$896,$AO33,Planning!W$10:W$896)</f>
        <v>0</v>
      </c>
      <c r="S33" s="472">
        <f ca="1">SUMIF(Planning!$AS$10:$AS$896,$AO33,Planning!X$10:X$896)</f>
        <v>0</v>
      </c>
      <c r="T33" s="472">
        <f ca="1">SUMIF(Planning!$AS$10:$AS$896,$AO33,Planning!Y$10:Y$896)</f>
        <v>0</v>
      </c>
      <c r="U33" s="472">
        <f ca="1">SUMIF(Planning!$AS$10:$AS$896,$AO33,Planning!Z$10:Z$896)</f>
        <v>0</v>
      </c>
      <c r="V33" s="472">
        <f ca="1">SUMIF(Planning!$AS$10:$AS$896,$AO33,Planning!AA$10:AA$896)</f>
        <v>0</v>
      </c>
      <c r="W33" s="472">
        <f ca="1">SUMIF(Planning!$AS$10:$AS$896,$AO33,Planning!AB$10:AB$896)</f>
        <v>0</v>
      </c>
      <c r="X33" s="472">
        <f ca="1">SUMIF(Planning!$AS$10:$AS$896,$AO33,Planning!AC$10:AC$896)</f>
        <v>0</v>
      </c>
      <c r="Y33" s="472">
        <f ca="1">SUMIF(Planning!$AS$10:$AS$896,$AO33,Planning!AD$10:AD$896)</f>
        <v>0</v>
      </c>
      <c r="Z33" s="472">
        <f ca="1">SUMIF(Planning!$AS$10:$AS$896,$AO33,Planning!AE$10:AE$896)</f>
        <v>0</v>
      </c>
      <c r="AA33" s="472">
        <f ca="1">SUMIF(Planning!$AS$10:$AS$896,$AO33,Planning!AF$10:AF$896)</f>
        <v>0</v>
      </c>
      <c r="AB33" s="472">
        <f ca="1">SUMIF(Planning!$AS$10:$AS$896,$AO33,Planning!AG$10:AG$896)</f>
        <v>0</v>
      </c>
      <c r="AC33" s="472">
        <f ca="1">SUMIF(Planning!$AS$10:$AS$896,$AO33,Planning!AH$10:AH$896)</f>
        <v>0</v>
      </c>
      <c r="AD33" s="476">
        <f ca="1">SUMIF(Planning!$AS$10:$AS$896,$AO33,Planning!AI$10:AI$896)</f>
        <v>0</v>
      </c>
      <c r="AE33" s="476">
        <f ca="1">SUMIF(Planning!$AS$10:$AS$896,$AO33,Planning!AJ$10:AJ$896)</f>
        <v>0</v>
      </c>
      <c r="AF33" s="476">
        <f ca="1">SUMIF(Planning!$AS$10:$AS$896,$AO33,Planning!AK$10:AK$896)</f>
        <v>0</v>
      </c>
      <c r="AG33" s="477">
        <f ca="1">SUMIF(Planning!$AS$10:$AS$896,$AO33,Planning!AL$10:AL$896)</f>
        <v>0</v>
      </c>
      <c r="AH33" s="478">
        <f ca="1">SUMIF(Planning!$AS$10:$AS$896,$AO33,Planning!AM$10:AM$896)</f>
        <v>0</v>
      </c>
      <c r="AI33" s="595">
        <f t="shared" ca="1" si="2"/>
        <v>349</v>
      </c>
      <c r="AJ33" s="75"/>
      <c r="AL33" s="92"/>
      <c r="AM33" s="92"/>
      <c r="AN33" s="92"/>
      <c r="AO33" s="124" t="str">
        <f>AL32&amp;"_"&amp;AM31&amp;"_"&amp;AN31</f>
        <v>MC_50100KSE 0000  _CBU</v>
      </c>
      <c r="AP33" s="247" t="str">
        <f ca="1">IF(AI33=0,"","表示")</f>
        <v>表示</v>
      </c>
    </row>
    <row r="34" spans="1:42" ht="21" hidden="1" customHeight="1" x14ac:dyDescent="0.35">
      <c r="A34" s="66"/>
      <c r="B34" s="94" t="str">
        <f>IF($AO36="","",_xlfn.XLOOKUP($AO36,Planning!$AS$10:$AS$896,Planning!AT$10:AT$896,"",,))</f>
        <v>50100</v>
      </c>
      <c r="C34" s="85"/>
      <c r="D34" s="86"/>
      <c r="E34" s="277" t="str">
        <f>_xlfn.XLOOKUP($AO34,Planning!$AS$10:$AS$896,Planning!$G$10:$G$896,"",,)</f>
        <v/>
      </c>
      <c r="F34" s="278">
        <f>SUMIF(Planning!$AS$10:$AS$896,$AO34,Planning!K$10:K$896)</f>
        <v>0</v>
      </c>
      <c r="G34" s="278">
        <f>SUMIF(Planning!$AS$10:$AS$896,$AO34,Planning!L$10:L$896)</f>
        <v>0</v>
      </c>
      <c r="H34" s="278">
        <f>SUMIF(Planning!$AS$10:$AS$896,$AO34,Planning!M$10:M$896)</f>
        <v>0</v>
      </c>
      <c r="I34" s="279">
        <f>SUMIF(Planning!$AS$10:$AS$896,$AO34,Planning!N$10:N$896)</f>
        <v>0</v>
      </c>
      <c r="J34" s="280">
        <f>SUMIF(Planning!$AS$10:$AS$896,$AO34,Planning!O$10:O$896)</f>
        <v>0</v>
      </c>
      <c r="K34" s="278">
        <f>SUMIF(Planning!$AS$10:$AS$896,$AO34,Planning!P$10:P$896)</f>
        <v>0</v>
      </c>
      <c r="L34" s="278">
        <f>SUMIF(Planning!$AS$10:$AS$896,$AO34,Planning!Q$10:Q$896)</f>
        <v>0</v>
      </c>
      <c r="M34" s="278">
        <f>SUMIF(Planning!$AS$10:$AS$896,$AO34,Planning!R$10:R$896)</f>
        <v>0</v>
      </c>
      <c r="N34" s="278">
        <f>SUMIF(Planning!$AS$10:$AS$896,$AO34,Planning!S$10:S$896)</f>
        <v>0</v>
      </c>
      <c r="O34" s="278">
        <f>SUMIF(Planning!$AS$10:$AS$896,$AO34,Planning!T$10:T$896)</f>
        <v>0</v>
      </c>
      <c r="P34" s="278">
        <f>SUMIF(Planning!$AS$10:$AS$896,$AO34,Planning!U$10:U$896)</f>
        <v>0</v>
      </c>
      <c r="Q34" s="278">
        <f>SUMIF(Planning!$AS$10:$AS$896,$AO34,Planning!V$10:V$896)</f>
        <v>0</v>
      </c>
      <c r="R34" s="278">
        <f>SUMIF(Planning!$AS$10:$AS$896,$AO34,Planning!W$10:W$896)</f>
        <v>0</v>
      </c>
      <c r="S34" s="278">
        <f>SUMIF(Planning!$AS$10:$AS$896,$AO34,Planning!X$10:X$896)</f>
        <v>0</v>
      </c>
      <c r="T34" s="278">
        <f>SUMIF(Planning!$AS$10:$AS$896,$AO34,Planning!Y$10:Y$896)</f>
        <v>0</v>
      </c>
      <c r="U34" s="278">
        <f>SUMIF(Planning!$AS$10:$AS$896,$AO34,Planning!Z$10:Z$896)</f>
        <v>0</v>
      </c>
      <c r="V34" s="278">
        <f>SUMIF(Planning!$AS$10:$AS$896,$AO34,Planning!AA$10:AA$896)</f>
        <v>0</v>
      </c>
      <c r="W34" s="278">
        <f>SUMIF(Planning!$AS$10:$AS$896,$AO34,Planning!AB$10:AB$896)</f>
        <v>0</v>
      </c>
      <c r="X34" s="278">
        <f>SUMIF(Planning!$AS$10:$AS$896,$AO34,Planning!AC$10:AC$896)</f>
        <v>0</v>
      </c>
      <c r="Y34" s="278">
        <f>SUMIF(Planning!$AS$10:$AS$896,$AO34,Planning!AD$10:AD$896)</f>
        <v>0</v>
      </c>
      <c r="Z34" s="278">
        <f>SUMIF(Planning!$AS$10:$AS$896,$AO34,Planning!AE$10:AE$896)</f>
        <v>0</v>
      </c>
      <c r="AA34" s="278">
        <f>SUMIF(Planning!$AS$10:$AS$896,$AO34,Planning!AF$10:AF$896)</f>
        <v>0</v>
      </c>
      <c r="AB34" s="278">
        <f>SUMIF(Planning!$AS$10:$AS$896,$AO34,Planning!AG$10:AG$896)</f>
        <v>0</v>
      </c>
      <c r="AC34" s="278">
        <f>SUMIF(Planning!$AS$10:$AS$896,$AO34,Planning!AH$10:AH$896)</f>
        <v>0</v>
      </c>
      <c r="AD34" s="405">
        <f>SUMIF(Planning!$AS$10:$AS$896,$AO34,Planning!AI$10:AI$896)</f>
        <v>0</v>
      </c>
      <c r="AE34" s="405">
        <f>SUMIF(Planning!$AS$10:$AS$896,$AO34,Planning!AJ$10:AJ$896)</f>
        <v>0</v>
      </c>
      <c r="AF34" s="405">
        <f>SUMIF(Planning!$AS$10:$AS$896,$AO34,Planning!AK$10:AK$896)</f>
        <v>0</v>
      </c>
      <c r="AG34" s="405">
        <f>SUMIF(Planning!$AS$10:$AS$896,$AO34,Planning!AL$10:AL$896)</f>
        <v>0</v>
      </c>
      <c r="AH34" s="405">
        <f>SUMIF(Planning!$AS$10:$AS$896,$AO34,Planning!AM$10:AM$896)</f>
        <v>0</v>
      </c>
      <c r="AI34" s="281">
        <f t="shared" si="2"/>
        <v>0</v>
      </c>
      <c r="AJ34" s="75"/>
      <c r="AL34" s="125" t="str">
        <f>IF(AN34="CBU","AF",IF(AN34="CKD","KD",""))</f>
        <v>AF</v>
      </c>
      <c r="AM34" s="93" t="s">
        <v>2136</v>
      </c>
      <c r="AN34" s="93" t="s">
        <v>2081</v>
      </c>
      <c r="AO34" s="100" t="str">
        <f>AM34&amp;"_"&amp;AN34</f>
        <v>50100MKJ E500XA_CBU</v>
      </c>
      <c r="AP34" s="248" t="str">
        <f ca="1">IF(AI36=0,"","表示")</f>
        <v/>
      </c>
    </row>
    <row r="35" spans="1:42" ht="21" hidden="1" customHeight="1" x14ac:dyDescent="0.35">
      <c r="A35" s="66"/>
      <c r="B35" s="94" t="str">
        <f>IF($AO36="","",_xlfn.XLOOKUP($AO36,Planning!$AS$10:$AS$896,Planning!AU$10:AU$896,"",,))</f>
        <v>MKJ-E500</v>
      </c>
      <c r="C35" s="127" t="str">
        <f>AL34</f>
        <v>AF</v>
      </c>
      <c r="D35" s="86">
        <f>SUMIF(Planning!$AS$10:$AS$896,$AO36,Planning!$G$10:$G$896)</f>
        <v>150</v>
      </c>
      <c r="E35" s="266" t="str">
        <f>IF($AN34="CBU","SP","")</f>
        <v>SP</v>
      </c>
      <c r="F35" s="267"/>
      <c r="G35" s="267"/>
      <c r="H35" s="267"/>
      <c r="I35" s="268"/>
      <c r="J35" s="269">
        <f>SUMIF(Planning!$AS$10:$AS$896,$AO35,Planning!O$10:O$896)</f>
        <v>0</v>
      </c>
      <c r="K35" s="267">
        <f>SUMIF(Planning!$AS$10:$AS$896,$AO35,Planning!P$10:P$896)</f>
        <v>0</v>
      </c>
      <c r="L35" s="267">
        <f>SUMIF(Planning!$AS$10:$AS$896,$AO35,Planning!Q$10:Q$896)</f>
        <v>0</v>
      </c>
      <c r="M35" s="267">
        <f>SUMIF(Planning!$AS$10:$AS$896,$AO35,Planning!R$10:R$896)</f>
        <v>0</v>
      </c>
      <c r="N35" s="267">
        <f>SUMIF(Planning!$AS$10:$AS$896,$AO35,Planning!S$10:S$896)</f>
        <v>0</v>
      </c>
      <c r="O35" s="267">
        <f>SUMIF(Planning!$AS$10:$AS$896,$AO35,Planning!T$10:T$896)</f>
        <v>0</v>
      </c>
      <c r="P35" s="267">
        <f>SUMIF(Planning!$AS$10:$AS$896,$AO35,Planning!U$10:U$896)</f>
        <v>0</v>
      </c>
      <c r="Q35" s="267">
        <f>SUMIF(Planning!$AS$10:$AS$896,$AO35,Planning!V$10:V$896)</f>
        <v>0</v>
      </c>
      <c r="R35" s="267">
        <f>SUMIF(Planning!$AS$10:$AS$896,$AO35,Planning!W$10:W$896)</f>
        <v>0</v>
      </c>
      <c r="S35" s="267">
        <f>SUMIF(Planning!$AS$10:$AS$896,$AO35,Planning!X$10:X$896)</f>
        <v>0</v>
      </c>
      <c r="T35" s="267">
        <f>SUMIF(Planning!$AS$10:$AS$896,$AO35,Planning!Y$10:Y$896)</f>
        <v>0</v>
      </c>
      <c r="U35" s="267">
        <f>SUMIF(Planning!$AS$10:$AS$896,$AO35,Planning!Z$10:Z$896)</f>
        <v>0</v>
      </c>
      <c r="V35" s="267">
        <f>SUMIF(Planning!$AS$10:$AS$896,$AO35,Planning!AA$10:AA$896)</f>
        <v>0</v>
      </c>
      <c r="W35" s="267">
        <f>SUMIF(Planning!$AS$10:$AS$896,$AO35,Planning!AB$10:AB$896)</f>
        <v>0</v>
      </c>
      <c r="X35" s="267">
        <f>SUMIF(Planning!$AS$10:$AS$896,$AO35,Planning!AC$10:AC$896)</f>
        <v>0</v>
      </c>
      <c r="Y35" s="267">
        <f>SUMIF(Planning!$AS$10:$AS$896,$AO35,Planning!AD$10:AD$896)</f>
        <v>0</v>
      </c>
      <c r="Z35" s="267">
        <f>SUMIF(Planning!$AS$10:$AS$896,$AO35,Planning!AE$10:AE$896)</f>
        <v>0</v>
      </c>
      <c r="AA35" s="267">
        <f>SUMIF(Planning!$AS$10:$AS$896,$AO35,Planning!AF$10:AF$896)</f>
        <v>0</v>
      </c>
      <c r="AB35" s="267">
        <f>SUMIF(Planning!$AS$10:$AS$896,$AO35,Planning!AG$10:AG$896)</f>
        <v>0</v>
      </c>
      <c r="AC35" s="267">
        <f>SUMIF(Planning!$AS$10:$AS$896,$AO35,Planning!AH$10:AH$896)</f>
        <v>0</v>
      </c>
      <c r="AD35" s="406">
        <f>SUMIF(Planning!$AS$10:$AS$896,$AO35,Planning!AI$10:AI$896)</f>
        <v>0</v>
      </c>
      <c r="AE35" s="406">
        <f>SUMIF(Planning!$AS$10:$AS$896,$AO35,Planning!AJ$10:AJ$896)</f>
        <v>0</v>
      </c>
      <c r="AF35" s="406">
        <f>SUMIF(Planning!$AS$10:$AS$896,$AO35,Planning!AK$10:AK$896)</f>
        <v>0</v>
      </c>
      <c r="AG35" s="406">
        <f>SUMIF(Planning!$AS$10:$AS$896,$AO35,Planning!AL$10:AL$896)</f>
        <v>0</v>
      </c>
      <c r="AH35" s="406">
        <f>SUMIF(Planning!$AS$10:$AS$896,$AO35,Planning!AM$10:AM$896)</f>
        <v>0</v>
      </c>
      <c r="AI35" s="270">
        <f t="shared" si="2"/>
        <v>0</v>
      </c>
      <c r="AJ35" s="75"/>
      <c r="AL35" s="102" t="str">
        <f>IF($B$3="","",_xlfn.XLOOKUP($B$3,設定!$F$3:$F$10,設定!$G$3:$G$10,""))</f>
        <v>MC</v>
      </c>
      <c r="AM35" s="91"/>
      <c r="AN35" s="91" t="str">
        <f>E35</f>
        <v>SP</v>
      </c>
      <c r="AO35" s="91" t="str">
        <f>AM34&amp;"_"&amp;AN35</f>
        <v>50100MKJ E500XA_SP</v>
      </c>
      <c r="AP35" s="249" t="str">
        <f ca="1">IF(AI36=0,"","表示")</f>
        <v/>
      </c>
    </row>
    <row r="36" spans="1:42" ht="21" hidden="1" customHeight="1" x14ac:dyDescent="0.35">
      <c r="A36" s="69"/>
      <c r="B36" s="90"/>
      <c r="C36" s="87"/>
      <c r="D36" s="88"/>
      <c r="E36" s="259" t="s">
        <v>2134</v>
      </c>
      <c r="F36" s="80">
        <f ca="1">SUMIF(Planning!$AS$10:$AS$896,$AO36,Planning!K$10:K$896)</f>
        <v>0</v>
      </c>
      <c r="G36" s="80">
        <f ca="1">SUMIF(Planning!$AS$10:$AS$896,$AO36,Planning!L$10:L$896)</f>
        <v>0</v>
      </c>
      <c r="H36" s="81">
        <f ca="1">SUMIF(Planning!$AS$10:$AS$896,$AO36,Planning!M$10:M$896)</f>
        <v>0</v>
      </c>
      <c r="I36" s="82">
        <f ca="1">SUMIF(Planning!$AS$10:$AS$896,$AO36,Planning!N$10:N$896)</f>
        <v>0</v>
      </c>
      <c r="J36" s="83">
        <f ca="1">SUMIF(Planning!$AS$10:$AS$896,$AO36,Planning!O$10:O$896)</f>
        <v>0</v>
      </c>
      <c r="K36" s="81">
        <f ca="1">SUMIF(Planning!$AS$10:$AS$896,$AO36,Planning!P$10:P$896)</f>
        <v>0</v>
      </c>
      <c r="L36" s="81">
        <f ca="1">SUMIF(Planning!$AS$10:$AS$896,$AO36,Planning!Q$10:Q$896)</f>
        <v>0</v>
      </c>
      <c r="M36" s="80">
        <f ca="1">SUMIF(Planning!$AS$10:$AS$896,$AO36,Planning!R$10:R$896)</f>
        <v>0</v>
      </c>
      <c r="N36" s="81">
        <f ca="1">SUMIF(Planning!$AS$10:$AS$896,$AO36,Planning!S$10:S$896)</f>
        <v>0</v>
      </c>
      <c r="O36" s="80">
        <f ca="1">SUMIF(Planning!$AS$10:$AS$896,$AO36,Planning!T$10:T$896)</f>
        <v>0</v>
      </c>
      <c r="P36" s="80">
        <f ca="1">SUMIF(Planning!$AS$10:$AS$896,$AO36,Planning!U$10:U$896)</f>
        <v>0</v>
      </c>
      <c r="Q36" s="80">
        <f ca="1">SUMIF(Planning!$AS$10:$AS$896,$AO36,Planning!V$10:V$896)</f>
        <v>0</v>
      </c>
      <c r="R36" s="80">
        <f ca="1">SUMIF(Planning!$AS$10:$AS$896,$AO36,Planning!W$10:W$896)</f>
        <v>0</v>
      </c>
      <c r="S36" s="80">
        <f ca="1">SUMIF(Planning!$AS$10:$AS$896,$AO36,Planning!X$10:X$896)</f>
        <v>0</v>
      </c>
      <c r="T36" s="80">
        <f ca="1">SUMIF(Planning!$AS$10:$AS$896,$AO36,Planning!Y$10:Y$896)</f>
        <v>0</v>
      </c>
      <c r="U36" s="80">
        <f ca="1">SUMIF(Planning!$AS$10:$AS$896,$AO36,Planning!Z$10:Z$896)</f>
        <v>0</v>
      </c>
      <c r="V36" s="80">
        <f ca="1">SUMIF(Planning!$AS$10:$AS$896,$AO36,Planning!AA$10:AA$896)</f>
        <v>0</v>
      </c>
      <c r="W36" s="80">
        <f ca="1">SUMIF(Planning!$AS$10:$AS$896,$AO36,Planning!AB$10:AB$896)</f>
        <v>0</v>
      </c>
      <c r="X36" s="80">
        <f ca="1">SUMIF(Planning!$AS$10:$AS$896,$AO36,Planning!AC$10:AC$896)</f>
        <v>0</v>
      </c>
      <c r="Y36" s="80">
        <f ca="1">SUMIF(Planning!$AS$10:$AS$896,$AO36,Planning!AD$10:AD$896)</f>
        <v>0</v>
      </c>
      <c r="Z36" s="80">
        <f ca="1">SUMIF(Planning!$AS$10:$AS$896,$AO36,Planning!AE$10:AE$896)</f>
        <v>0</v>
      </c>
      <c r="AA36" s="80">
        <f ca="1">SUMIF(Planning!$AS$10:$AS$896,$AO36,Planning!AF$10:AF$896)</f>
        <v>0</v>
      </c>
      <c r="AB36" s="80">
        <f ca="1">SUMIF(Planning!$AS$10:$AS$896,$AO36,Planning!AG$10:AG$896)</f>
        <v>0</v>
      </c>
      <c r="AC36" s="80">
        <f ca="1">SUMIF(Planning!$AS$10:$AS$896,$AO36,Planning!AH$10:AH$896)</f>
        <v>0</v>
      </c>
      <c r="AD36" s="407">
        <f ca="1">SUMIF(Planning!$AS$10:$AS$896,$AO36,Planning!AI$10:AI$896)</f>
        <v>0</v>
      </c>
      <c r="AE36" s="407">
        <f ca="1">SUMIF(Planning!$AS$10:$AS$896,$AO36,Planning!AJ$10:AJ$896)</f>
        <v>0</v>
      </c>
      <c r="AF36" s="407">
        <f ca="1">SUMIF(Planning!$AS$10:$AS$896,$AO36,Planning!AK$10:AK$896)</f>
        <v>0</v>
      </c>
      <c r="AG36" s="408">
        <f ca="1">SUMIF(Planning!$AS$10:$AS$896,$AO36,Planning!AL$10:AL$896)</f>
        <v>0</v>
      </c>
      <c r="AH36" s="409">
        <f ca="1">SUMIF(Planning!$AS$10:$AS$896,$AO36,Planning!AM$10:AM$896)</f>
        <v>0</v>
      </c>
      <c r="AI36" s="123">
        <f t="shared" ca="1" si="2"/>
        <v>0</v>
      </c>
      <c r="AJ36" s="75"/>
      <c r="AL36" s="92"/>
      <c r="AM36" s="92"/>
      <c r="AN36" s="92"/>
      <c r="AO36" s="124" t="str">
        <f>AL35&amp;"_"&amp;AM34&amp;"_"&amp;AN34</f>
        <v>MC_50100MKJ E500XA_CBU</v>
      </c>
      <c r="AP36" s="247" t="str">
        <f ca="1">IF(AI36=0,"","表示")</f>
        <v/>
      </c>
    </row>
    <row r="37" spans="1:42" ht="21" customHeight="1" x14ac:dyDescent="0.35">
      <c r="A37" s="66"/>
      <c r="B37" s="95" t="str">
        <f>IF($AO39="","",_xlfn.XLOOKUP($AO39,Planning!$AS$10:$AS$896,Planning!AT$10:AT$896,"",,))</f>
        <v>50100</v>
      </c>
      <c r="C37" s="85"/>
      <c r="D37" s="86"/>
      <c r="E37" s="261" t="str">
        <f>_xlfn.XLOOKUP($AO37,Planning!$AS$10:$AS$896,Planning!$G$10:$G$896,"",,)</f>
        <v>MULTI</v>
      </c>
      <c r="F37" s="262">
        <f>SUMIF(Planning!$AS$10:$AS$896,$AO37,Planning!K$10:K$896)</f>
        <v>185</v>
      </c>
      <c r="G37" s="262">
        <f>SUMIF(Planning!$AS$10:$AS$896,$AO37,Planning!L$10:L$896)</f>
        <v>177</v>
      </c>
      <c r="H37" s="262">
        <f>SUMIF(Planning!$AS$10:$AS$896,$AO37,Planning!M$10:M$896)</f>
        <v>185</v>
      </c>
      <c r="I37" s="263">
        <f>SUMIF(Planning!$AS$10:$AS$896,$AO37,Planning!N$10:N$896)</f>
        <v>185</v>
      </c>
      <c r="J37" s="264">
        <f>SUMIF(Planning!$AS$10:$AS$896,$AO37,Planning!O$10:O$896)</f>
        <v>195</v>
      </c>
      <c r="K37" s="262">
        <f>SUMIF(Planning!$AS$10:$AS$896,$AO37,Planning!P$10:P$896)</f>
        <v>195</v>
      </c>
      <c r="L37" s="262">
        <f>SUMIF(Planning!$AS$10:$AS$896,$AO37,Planning!Q$10:Q$896)</f>
        <v>195</v>
      </c>
      <c r="M37" s="262">
        <f>SUMIF(Planning!$AS$10:$AS$896,$AO37,Planning!R$10:R$896)</f>
        <v>195</v>
      </c>
      <c r="N37" s="262">
        <f>SUMIF(Planning!$AS$10:$AS$896,$AO37,Planning!S$10:S$896)</f>
        <v>175</v>
      </c>
      <c r="O37" s="262">
        <f>SUMIF(Planning!$AS$10:$AS$896,$AO37,Planning!T$10:T$896)</f>
        <v>200</v>
      </c>
      <c r="P37" s="262">
        <f>SUMIF(Planning!$AS$10:$AS$896,$AO37,Planning!U$10:U$896)</f>
        <v>180</v>
      </c>
      <c r="Q37" s="262">
        <f>SUMIF(Planning!$AS$10:$AS$896,$AO37,Planning!V$10:V$896)</f>
        <v>180</v>
      </c>
      <c r="R37" s="262">
        <f>SUMIF(Planning!$AS$10:$AS$896,$AO37,Planning!W$10:W$896)</f>
        <v>178</v>
      </c>
      <c r="S37" s="262">
        <f>SUMIF(Planning!$AS$10:$AS$896,$AO37,Planning!X$10:X$896)</f>
        <v>200</v>
      </c>
      <c r="T37" s="262">
        <f>SUMIF(Planning!$AS$10:$AS$896,$AO37,Planning!Y$10:Y$896)</f>
        <v>152</v>
      </c>
      <c r="U37" s="262">
        <f>SUMIF(Planning!$AS$10:$AS$896,$AO37,Planning!Z$10:Z$896)</f>
        <v>142</v>
      </c>
      <c r="V37" s="262">
        <f>SUMIF(Planning!$AS$10:$AS$896,$AO37,Planning!AA$10:AA$896)</f>
        <v>150</v>
      </c>
      <c r="W37" s="262">
        <f>SUMIF(Planning!$AS$10:$AS$896,$AO37,Planning!AB$10:AB$896)</f>
        <v>141</v>
      </c>
      <c r="X37" s="262">
        <f>SUMIF(Planning!$AS$10:$AS$896,$AO37,Planning!AC$10:AC$896)</f>
        <v>145</v>
      </c>
      <c r="Y37" s="262">
        <f>SUMIF(Planning!$AS$10:$AS$896,$AO37,Planning!AD$10:AD$896)</f>
        <v>120</v>
      </c>
      <c r="Z37" s="262">
        <f>SUMIF(Planning!$AS$10:$AS$896,$AO37,Planning!AE$10:AE$896)</f>
        <v>155</v>
      </c>
      <c r="AA37" s="262">
        <f>SUMIF(Planning!$AS$10:$AS$896,$AO37,Planning!AF$10:AF$896)</f>
        <v>185</v>
      </c>
      <c r="AB37" s="262">
        <f>SUMIF(Planning!$AS$10:$AS$896,$AO37,Planning!AG$10:AG$896)</f>
        <v>160</v>
      </c>
      <c r="AC37" s="262">
        <f>SUMIF(Planning!$AS$10:$AS$896,$AO37,Planning!AH$10:AH$896)</f>
        <v>180</v>
      </c>
      <c r="AD37" s="410">
        <f>SUMIF(Planning!$AS$10:$AS$896,$AO37,Planning!AI$10:AI$896)</f>
        <v>0</v>
      </c>
      <c r="AE37" s="410">
        <f>SUMIF(Planning!$AS$10:$AS$896,$AO37,Planning!AJ$10:AJ$896)</f>
        <v>0</v>
      </c>
      <c r="AF37" s="410">
        <f>SUMIF(Planning!$AS$10:$AS$896,$AO37,Planning!AK$10:AK$896)</f>
        <v>0</v>
      </c>
      <c r="AG37" s="410">
        <f>SUMIF(Planning!$AS$10:$AS$896,$AO37,Planning!AL$10:AL$896)</f>
        <v>0</v>
      </c>
      <c r="AH37" s="410">
        <f>SUMIF(Planning!$AS$10:$AS$896,$AO37,Planning!AM$10:AM$896)</f>
        <v>0</v>
      </c>
      <c r="AI37" s="265">
        <f t="shared" si="2"/>
        <v>4155</v>
      </c>
      <c r="AJ37" s="75"/>
      <c r="AL37" s="125" t="str">
        <f>IF(AN37="CBU","AF",IF(AN37="CKD","KD",""))</f>
        <v>AF</v>
      </c>
      <c r="AM37" s="93" t="s">
        <v>1711</v>
      </c>
      <c r="AN37" s="93" t="s">
        <v>2081</v>
      </c>
      <c r="AO37" s="100" t="str">
        <f>AM37&amp;"_"&amp;AN37</f>
        <v>50100MKT D700XA_CBU</v>
      </c>
      <c r="AP37" s="248" t="str">
        <f ca="1">IF(AI39=0,"","表示")</f>
        <v>表示</v>
      </c>
    </row>
    <row r="38" spans="1:42" ht="21" customHeight="1" x14ac:dyDescent="0.35">
      <c r="A38" s="66"/>
      <c r="B38" s="94" t="str">
        <f>IF($AO39="","",_xlfn.XLOOKUP($AO39,Planning!$AS$10:$AS$896,Planning!AU$10:AU$896,"",,))</f>
        <v>MKT-D700</v>
      </c>
      <c r="C38" s="127" t="str">
        <f>AL37</f>
        <v>AF</v>
      </c>
      <c r="D38" s="86">
        <f>SUMIF(Planning!$AS$10:$AS$896,$AO39,Planning!$G$10:$G$896)</f>
        <v>131</v>
      </c>
      <c r="E38" s="266" t="str">
        <f>IF($AN37="CBU","SP","")</f>
        <v>SP</v>
      </c>
      <c r="F38" s="267"/>
      <c r="G38" s="267"/>
      <c r="H38" s="267"/>
      <c r="I38" s="268"/>
      <c r="J38" s="269">
        <f>SUMIF(Planning!$AS$10:$AS$896,$AO38,Planning!O$10:O$896)</f>
        <v>0</v>
      </c>
      <c r="K38" s="267">
        <f>SUMIF(Planning!$AS$10:$AS$896,$AO38,Planning!P$10:P$896)</f>
        <v>0</v>
      </c>
      <c r="L38" s="267">
        <f>SUMIF(Planning!$AS$10:$AS$896,$AO38,Planning!Q$10:Q$896)</f>
        <v>2</v>
      </c>
      <c r="M38" s="267">
        <f>SUMIF(Planning!$AS$10:$AS$896,$AO38,Planning!R$10:R$896)</f>
        <v>0</v>
      </c>
      <c r="N38" s="267">
        <f>SUMIF(Planning!$AS$10:$AS$896,$AO38,Planning!S$10:S$896)</f>
        <v>0</v>
      </c>
      <c r="O38" s="267">
        <f>SUMIF(Planning!$AS$10:$AS$896,$AO38,Planning!T$10:T$896)</f>
        <v>0</v>
      </c>
      <c r="P38" s="267">
        <f>SUMIF(Planning!$AS$10:$AS$896,$AO38,Planning!U$10:U$896)</f>
        <v>0</v>
      </c>
      <c r="Q38" s="267">
        <f>SUMIF(Planning!$AS$10:$AS$896,$AO38,Planning!V$10:V$896)</f>
        <v>0</v>
      </c>
      <c r="R38" s="267">
        <f>SUMIF(Planning!$AS$10:$AS$896,$AO38,Planning!W$10:W$896)</f>
        <v>0</v>
      </c>
      <c r="S38" s="267">
        <f>SUMIF(Planning!$AS$10:$AS$896,$AO38,Planning!X$10:X$896)</f>
        <v>0</v>
      </c>
      <c r="T38" s="267">
        <f>SUMIF(Planning!$AS$10:$AS$896,$AO38,Planning!Y$10:Y$896)</f>
        <v>0</v>
      </c>
      <c r="U38" s="267">
        <f>SUMIF(Planning!$AS$10:$AS$896,$AO38,Planning!Z$10:Z$896)</f>
        <v>0</v>
      </c>
      <c r="V38" s="267">
        <f>SUMIF(Planning!$AS$10:$AS$896,$AO38,Planning!AA$10:AA$896)</f>
        <v>0</v>
      </c>
      <c r="W38" s="267">
        <f>SUMIF(Planning!$AS$10:$AS$896,$AO38,Planning!AB$10:AB$896)</f>
        <v>0</v>
      </c>
      <c r="X38" s="267">
        <f>SUMIF(Planning!$AS$10:$AS$896,$AO38,Planning!AC$10:AC$896)</f>
        <v>0</v>
      </c>
      <c r="Y38" s="267">
        <f>SUMIF(Planning!$AS$10:$AS$896,$AO38,Planning!AD$10:AD$896)</f>
        <v>0</v>
      </c>
      <c r="Z38" s="267">
        <f>SUMIF(Planning!$AS$10:$AS$896,$AO38,Planning!AE$10:AE$896)</f>
        <v>0</v>
      </c>
      <c r="AA38" s="267">
        <f>SUMIF(Planning!$AS$10:$AS$896,$AO38,Planning!AF$10:AF$896)</f>
        <v>0</v>
      </c>
      <c r="AB38" s="267">
        <f>SUMIF(Planning!$AS$10:$AS$896,$AO38,Planning!AG$10:AG$896)</f>
        <v>0</v>
      </c>
      <c r="AC38" s="267">
        <f>SUMIF(Planning!$AS$10:$AS$896,$AO38,Planning!AH$10:AH$896)</f>
        <v>0</v>
      </c>
      <c r="AD38" s="406">
        <f>SUMIF(Planning!$AS$10:$AS$896,$AO38,Planning!AI$10:AI$896)</f>
        <v>0</v>
      </c>
      <c r="AE38" s="406">
        <f>SUMIF(Planning!$AS$10:$AS$896,$AO38,Planning!AJ$10:AJ$896)</f>
        <v>0</v>
      </c>
      <c r="AF38" s="406">
        <f>SUMIF(Planning!$AS$10:$AS$896,$AO38,Planning!AK$10:AK$896)</f>
        <v>0</v>
      </c>
      <c r="AG38" s="406">
        <f>SUMIF(Planning!$AS$10:$AS$896,$AO38,Planning!AL$10:AL$896)</f>
        <v>0</v>
      </c>
      <c r="AH38" s="406">
        <f>SUMIF(Planning!$AS$10:$AS$896,$AO38,Planning!AM$10:AM$896)</f>
        <v>0</v>
      </c>
      <c r="AI38" s="270">
        <f t="shared" si="2"/>
        <v>2</v>
      </c>
      <c r="AJ38" s="75"/>
      <c r="AL38" s="102" t="str">
        <f>IF($B$3="","",_xlfn.XLOOKUP($B$3,設定!$F$3:$F$10,設定!$G$3:$G$10,""))</f>
        <v>MC</v>
      </c>
      <c r="AM38" s="91"/>
      <c r="AN38" s="91" t="str">
        <f>E38</f>
        <v>SP</v>
      </c>
      <c r="AO38" s="91" t="str">
        <f>AM37&amp;"_"&amp;AN38</f>
        <v>50100MKT D700XA_SP</v>
      </c>
      <c r="AP38" s="249" t="str">
        <f ca="1">IF(AI39=0,"","表示")</f>
        <v>表示</v>
      </c>
    </row>
    <row r="39" spans="1:42" ht="21" customHeight="1" thickBot="1" x14ac:dyDescent="0.4">
      <c r="A39" s="467"/>
      <c r="B39" s="468"/>
      <c r="C39" s="469"/>
      <c r="D39" s="470"/>
      <c r="E39" s="471" t="s">
        <v>2134</v>
      </c>
      <c r="F39" s="472">
        <f ca="1">SUMIF(Planning!$AS$10:$AS$896,$AO39,Planning!K$10:K$896)</f>
        <v>185</v>
      </c>
      <c r="G39" s="472">
        <f ca="1">SUMIF(Planning!$AS$10:$AS$896,$AO39,Planning!L$10:L$896)</f>
        <v>185</v>
      </c>
      <c r="H39" s="473">
        <f ca="1">SUMIF(Planning!$AS$10:$AS$896,$AO39,Planning!M$10:M$896)</f>
        <v>75</v>
      </c>
      <c r="I39" s="474">
        <f ca="1">SUMIF(Planning!$AS$10:$AS$896,$AO39,Planning!N$10:N$896)</f>
        <v>0</v>
      </c>
      <c r="J39" s="475">
        <f ca="1">SUMIF(Planning!$AS$10:$AS$896,$AO39,Planning!O$10:O$896)</f>
        <v>0</v>
      </c>
      <c r="K39" s="473">
        <f ca="1">SUMIF(Planning!$AS$10:$AS$896,$AO39,Planning!P$10:P$896)</f>
        <v>0</v>
      </c>
      <c r="L39" s="473">
        <f ca="1">SUMIF(Planning!$AS$10:$AS$896,$AO39,Planning!Q$10:Q$896)</f>
        <v>0</v>
      </c>
      <c r="M39" s="472">
        <f ca="1">SUMIF(Planning!$AS$10:$AS$896,$AO39,Planning!R$10:R$896)</f>
        <v>0</v>
      </c>
      <c r="N39" s="473">
        <f ca="1">SUMIF(Planning!$AS$10:$AS$896,$AO39,Planning!S$10:S$896)</f>
        <v>0</v>
      </c>
      <c r="O39" s="472">
        <f ca="1">SUMIF(Planning!$AS$10:$AS$896,$AO39,Planning!T$10:T$896)</f>
        <v>0</v>
      </c>
      <c r="P39" s="472">
        <f ca="1">SUMIF(Planning!$AS$10:$AS$896,$AO39,Planning!U$10:U$896)</f>
        <v>0</v>
      </c>
      <c r="Q39" s="472">
        <f ca="1">SUMIF(Planning!$AS$10:$AS$896,$AO39,Planning!V$10:V$896)</f>
        <v>0</v>
      </c>
      <c r="R39" s="472">
        <f ca="1">SUMIF(Planning!$AS$10:$AS$896,$AO39,Planning!W$10:W$896)</f>
        <v>0</v>
      </c>
      <c r="S39" s="472">
        <f ca="1">SUMIF(Planning!$AS$10:$AS$896,$AO39,Planning!X$10:X$896)</f>
        <v>0</v>
      </c>
      <c r="T39" s="472">
        <f ca="1">SUMIF(Planning!$AS$10:$AS$896,$AO39,Planning!Y$10:Y$896)</f>
        <v>0</v>
      </c>
      <c r="U39" s="472">
        <f ca="1">SUMIF(Planning!$AS$10:$AS$896,$AO39,Planning!Z$10:Z$896)</f>
        <v>0</v>
      </c>
      <c r="V39" s="472">
        <f ca="1">SUMIF(Planning!$AS$10:$AS$896,$AO39,Planning!AA$10:AA$896)</f>
        <v>0</v>
      </c>
      <c r="W39" s="472">
        <f ca="1">SUMIF(Planning!$AS$10:$AS$896,$AO39,Planning!AB$10:AB$896)</f>
        <v>0</v>
      </c>
      <c r="X39" s="472">
        <f ca="1">SUMIF(Planning!$AS$10:$AS$896,$AO39,Planning!AC$10:AC$896)</f>
        <v>0</v>
      </c>
      <c r="Y39" s="472">
        <f ca="1">SUMIF(Planning!$AS$10:$AS$896,$AO39,Planning!AD$10:AD$896)</f>
        <v>0</v>
      </c>
      <c r="Z39" s="472">
        <f ca="1">SUMIF(Planning!$AS$10:$AS$896,$AO39,Planning!AE$10:AE$896)</f>
        <v>0</v>
      </c>
      <c r="AA39" s="472">
        <f ca="1">SUMIF(Planning!$AS$10:$AS$896,$AO39,Planning!AF$10:AF$896)</f>
        <v>0</v>
      </c>
      <c r="AB39" s="472">
        <f ca="1">SUMIF(Planning!$AS$10:$AS$896,$AO39,Planning!AG$10:AG$896)</f>
        <v>0</v>
      </c>
      <c r="AC39" s="472">
        <f ca="1">SUMIF(Planning!$AS$10:$AS$896,$AO39,Planning!AH$10:AH$896)</f>
        <v>0</v>
      </c>
      <c r="AD39" s="476">
        <f ca="1">SUMIF(Planning!$AS$10:$AS$896,$AO39,Planning!AI$10:AI$896)</f>
        <v>0</v>
      </c>
      <c r="AE39" s="476">
        <f ca="1">SUMIF(Planning!$AS$10:$AS$896,$AO39,Planning!AJ$10:AJ$896)</f>
        <v>0</v>
      </c>
      <c r="AF39" s="476">
        <f ca="1">SUMIF(Planning!$AS$10:$AS$896,$AO39,Planning!AK$10:AK$896)</f>
        <v>0</v>
      </c>
      <c r="AG39" s="477">
        <f ca="1">SUMIF(Planning!$AS$10:$AS$896,$AO39,Planning!AL$10:AL$896)</f>
        <v>0</v>
      </c>
      <c r="AH39" s="478">
        <f ca="1">SUMIF(Planning!$AS$10:$AS$896,$AO39,Planning!AM$10:AM$896)</f>
        <v>0</v>
      </c>
      <c r="AI39" s="479">
        <f t="shared" ca="1" si="2"/>
        <v>445</v>
      </c>
      <c r="AJ39" s="75"/>
      <c r="AL39" s="92"/>
      <c r="AM39" s="92"/>
      <c r="AN39" s="92"/>
      <c r="AO39" s="124" t="str">
        <f>AL38&amp;"_"&amp;AM37&amp;"_"&amp;AN37</f>
        <v>MC_50100MKT D700XA_CBU</v>
      </c>
      <c r="AP39" s="247" t="str">
        <f ca="1">IF(AI39=0,"","表示")</f>
        <v>表示</v>
      </c>
    </row>
    <row r="40" spans="1:42" ht="21" hidden="1" customHeight="1" x14ac:dyDescent="0.35">
      <c r="A40" s="66"/>
      <c r="B40" s="94" t="str">
        <f>IF($AO42="","",_xlfn.XLOOKUP($AO42,Planning!$AS$10:$AS$896,Planning!AT$10:AT$896,"",,))</f>
        <v>FRONT</v>
      </c>
      <c r="C40" s="85"/>
      <c r="D40" s="86"/>
      <c r="E40" s="277" t="str">
        <f>_xlfn.XLOOKUP($AO40,Planning!$AS$10:$AS$896,Planning!$G$10:$G$896,"",,)</f>
        <v>ASSY</v>
      </c>
      <c r="F40" s="278">
        <f>SUMIF(Planning!$AS$10:$AS$896,$AO40,Planning!K$10:K$896)</f>
        <v>0</v>
      </c>
      <c r="G40" s="278">
        <f>SUMIF(Planning!$AS$10:$AS$896,$AO40,Planning!L$10:L$896)</f>
        <v>0</v>
      </c>
      <c r="H40" s="278">
        <f>SUMIF(Planning!$AS$10:$AS$896,$AO40,Planning!M$10:M$896)</f>
        <v>0</v>
      </c>
      <c r="I40" s="279">
        <f>SUMIF(Planning!$AS$10:$AS$896,$AO40,Planning!N$10:N$896)</f>
        <v>0</v>
      </c>
      <c r="J40" s="280">
        <f>SUMIF(Planning!$AS$10:$AS$896,$AO40,Planning!O$10:O$896)</f>
        <v>0</v>
      </c>
      <c r="K40" s="278">
        <f>SUMIF(Planning!$AS$10:$AS$896,$AO40,Planning!P$10:P$896)</f>
        <v>0</v>
      </c>
      <c r="L40" s="278">
        <f>SUMIF(Planning!$AS$10:$AS$896,$AO40,Planning!Q$10:Q$896)</f>
        <v>0</v>
      </c>
      <c r="M40" s="278">
        <f>SUMIF(Planning!$AS$10:$AS$896,$AO40,Planning!R$10:R$896)</f>
        <v>0</v>
      </c>
      <c r="N40" s="278">
        <f>SUMIF(Planning!$AS$10:$AS$896,$AO40,Planning!S$10:S$896)</f>
        <v>0</v>
      </c>
      <c r="O40" s="278">
        <f>SUMIF(Planning!$AS$10:$AS$896,$AO40,Planning!T$10:T$896)</f>
        <v>0</v>
      </c>
      <c r="P40" s="278">
        <f>SUMIF(Planning!$AS$10:$AS$896,$AO40,Planning!U$10:U$896)</f>
        <v>0</v>
      </c>
      <c r="Q40" s="278">
        <f>SUMIF(Planning!$AS$10:$AS$896,$AO40,Planning!V$10:V$896)</f>
        <v>0</v>
      </c>
      <c r="R40" s="278">
        <f>SUMIF(Planning!$AS$10:$AS$896,$AO40,Planning!W$10:W$896)</f>
        <v>0</v>
      </c>
      <c r="S40" s="278">
        <f>SUMIF(Planning!$AS$10:$AS$896,$AO40,Planning!X$10:X$896)</f>
        <v>0</v>
      </c>
      <c r="T40" s="278">
        <f>SUMIF(Planning!$AS$10:$AS$896,$AO40,Planning!Y$10:Y$896)</f>
        <v>0</v>
      </c>
      <c r="U40" s="278">
        <f>SUMIF(Planning!$AS$10:$AS$896,$AO40,Planning!Z$10:Z$896)</f>
        <v>0</v>
      </c>
      <c r="V40" s="278">
        <f>SUMIF(Planning!$AS$10:$AS$896,$AO40,Planning!AA$10:AA$896)</f>
        <v>0</v>
      </c>
      <c r="W40" s="278">
        <f>SUMIF(Planning!$AS$10:$AS$896,$AO40,Planning!AB$10:AB$896)</f>
        <v>0</v>
      </c>
      <c r="X40" s="278">
        <f>SUMIF(Planning!$AS$10:$AS$896,$AO40,Planning!AC$10:AC$896)</f>
        <v>0</v>
      </c>
      <c r="Y40" s="278">
        <f>SUMIF(Planning!$AS$10:$AS$896,$AO40,Planning!AD$10:AD$896)</f>
        <v>0</v>
      </c>
      <c r="Z40" s="278">
        <f>SUMIF(Planning!$AS$10:$AS$896,$AO40,Planning!AE$10:AE$896)</f>
        <v>0</v>
      </c>
      <c r="AA40" s="278">
        <f>SUMIF(Planning!$AS$10:$AS$896,$AO40,Planning!AF$10:AF$896)</f>
        <v>0</v>
      </c>
      <c r="AB40" s="278">
        <f>SUMIF(Planning!$AS$10:$AS$896,$AO40,Planning!AG$10:AG$896)</f>
        <v>0</v>
      </c>
      <c r="AC40" s="278">
        <f>SUMIF(Planning!$AS$10:$AS$896,$AO40,Planning!AH$10:AH$896)</f>
        <v>0</v>
      </c>
      <c r="AD40" s="278">
        <f>SUMIF(Planning!$AS$10:$AS$896,$AO40,Planning!AI$10:AI$896)</f>
        <v>0</v>
      </c>
      <c r="AE40" s="278">
        <f>SUMIF(Planning!$AS$10:$AS$896,$AO40,Planning!AJ$10:AJ$896)</f>
        <v>0</v>
      </c>
      <c r="AF40" s="278">
        <f>SUMIF(Planning!$AS$10:$AS$896,$AO40,Planning!AK$10:AK$896)</f>
        <v>0</v>
      </c>
      <c r="AG40" s="278">
        <f>SUMIF(Planning!$AS$10:$AS$896,$AO40,Planning!AL$10:AL$896)</f>
        <v>0</v>
      </c>
      <c r="AH40" s="278">
        <f>SUMIF(Planning!$AS$10:$AS$896,$AO40,Planning!AM$10:AM$896)</f>
        <v>0</v>
      </c>
      <c r="AI40" s="281">
        <f t="shared" si="2"/>
        <v>0</v>
      </c>
      <c r="AJ40" s="75"/>
      <c r="AL40" s="125" t="str">
        <f>IF(AN40="CBU","AF",IF(AN40="CKD","KD",""))</f>
        <v>AF</v>
      </c>
      <c r="AM40" s="93" t="s">
        <v>2201</v>
      </c>
      <c r="AN40" s="93" t="s">
        <v>2081</v>
      </c>
      <c r="AO40" s="100" t="str">
        <f>AM40&amp;"_"&amp;AN40</f>
        <v>FRONTMY6 A000  _CBU</v>
      </c>
      <c r="AP40" s="248" t="str">
        <f ca="1">IF(AI42=0,"","表示")</f>
        <v/>
      </c>
    </row>
    <row r="41" spans="1:42" ht="21" hidden="1" customHeight="1" x14ac:dyDescent="0.35">
      <c r="A41" s="66"/>
      <c r="B41" s="94" t="str">
        <f>IF($AO42="","",_xlfn.XLOOKUP($AO42,Planning!$AS$10:$AS$896,Planning!AU$10:AU$896,"",,))</f>
        <v>MY6-A000</v>
      </c>
      <c r="C41" s="127" t="str">
        <f>AL40</f>
        <v>AF</v>
      </c>
      <c r="D41" s="86">
        <f>SUMIF(Planning!$AS$10:$AS$896,$AO42,Planning!$G$10:$G$896)</f>
        <v>280</v>
      </c>
      <c r="E41" s="266" t="str">
        <f>IF($AN40="CBU","SP","")</f>
        <v>SP</v>
      </c>
      <c r="F41" s="267"/>
      <c r="G41" s="267"/>
      <c r="H41" s="267"/>
      <c r="I41" s="268"/>
      <c r="J41" s="269">
        <f>SUMIF(Planning!$AS$10:$AS$896,$AO41,Planning!O$10:O$896)</f>
        <v>0</v>
      </c>
      <c r="K41" s="267">
        <f>SUMIF(Planning!$AS$10:$AS$896,$AO41,Planning!P$10:P$896)</f>
        <v>0</v>
      </c>
      <c r="L41" s="267">
        <f>SUMIF(Planning!$AS$10:$AS$896,$AO41,Planning!Q$10:Q$896)</f>
        <v>0</v>
      </c>
      <c r="M41" s="267">
        <f>SUMIF(Planning!$AS$10:$AS$896,$AO41,Planning!R$10:R$896)</f>
        <v>0</v>
      </c>
      <c r="N41" s="267">
        <f>SUMIF(Planning!$AS$10:$AS$896,$AO41,Planning!S$10:S$896)</f>
        <v>0</v>
      </c>
      <c r="O41" s="267">
        <f>SUMIF(Planning!$AS$10:$AS$896,$AO41,Planning!T$10:T$896)</f>
        <v>0</v>
      </c>
      <c r="P41" s="267">
        <f>SUMIF(Planning!$AS$10:$AS$896,$AO41,Planning!U$10:U$896)</f>
        <v>0</v>
      </c>
      <c r="Q41" s="267">
        <f>SUMIF(Planning!$AS$10:$AS$896,$AO41,Planning!V$10:V$896)</f>
        <v>0</v>
      </c>
      <c r="R41" s="267">
        <f>SUMIF(Planning!$AS$10:$AS$896,$AO41,Planning!W$10:W$896)</f>
        <v>0</v>
      </c>
      <c r="S41" s="267">
        <f>SUMIF(Planning!$AS$10:$AS$896,$AO41,Planning!X$10:X$896)</f>
        <v>0</v>
      </c>
      <c r="T41" s="267">
        <f>SUMIF(Planning!$AS$10:$AS$896,$AO41,Planning!Y$10:Y$896)</f>
        <v>0</v>
      </c>
      <c r="U41" s="267">
        <f>SUMIF(Planning!$AS$10:$AS$896,$AO41,Planning!Z$10:Z$896)</f>
        <v>0</v>
      </c>
      <c r="V41" s="267">
        <f>SUMIF(Planning!$AS$10:$AS$896,$AO41,Planning!AA$10:AA$896)</f>
        <v>0</v>
      </c>
      <c r="W41" s="267">
        <f>SUMIF(Planning!$AS$10:$AS$896,$AO41,Planning!AB$10:AB$896)</f>
        <v>0</v>
      </c>
      <c r="X41" s="267">
        <f>SUMIF(Planning!$AS$10:$AS$896,$AO41,Planning!AC$10:AC$896)</f>
        <v>0</v>
      </c>
      <c r="Y41" s="267">
        <f>SUMIF(Planning!$AS$10:$AS$896,$AO41,Planning!AD$10:AD$896)</f>
        <v>0</v>
      </c>
      <c r="Z41" s="267">
        <f>SUMIF(Planning!$AS$10:$AS$896,$AO41,Planning!AE$10:AE$896)</f>
        <v>0</v>
      </c>
      <c r="AA41" s="267">
        <f>SUMIF(Planning!$AS$10:$AS$896,$AO41,Planning!AF$10:AF$896)</f>
        <v>0</v>
      </c>
      <c r="AB41" s="267">
        <f>SUMIF(Planning!$AS$10:$AS$896,$AO41,Planning!AG$10:AG$896)</f>
        <v>0</v>
      </c>
      <c r="AC41" s="267">
        <f>SUMIF(Planning!$AS$10:$AS$896,$AO41,Planning!AH$10:AH$896)</f>
        <v>0</v>
      </c>
      <c r="AD41" s="267">
        <f>SUMIF(Planning!$AS$10:$AS$896,$AO41,Planning!AI$10:AI$896)</f>
        <v>0</v>
      </c>
      <c r="AE41" s="267">
        <f>SUMIF(Planning!$AS$10:$AS$896,$AO41,Planning!AJ$10:AJ$896)</f>
        <v>0</v>
      </c>
      <c r="AF41" s="267">
        <f>SUMIF(Planning!$AS$10:$AS$896,$AO41,Planning!AK$10:AK$896)</f>
        <v>0</v>
      </c>
      <c r="AG41" s="267">
        <f>SUMIF(Planning!$AS$10:$AS$896,$AO41,Planning!AL$10:AL$896)</f>
        <v>0</v>
      </c>
      <c r="AH41" s="267">
        <f>SUMIF(Planning!$AS$10:$AS$896,$AO41,Planning!AM$10:AM$896)</f>
        <v>0</v>
      </c>
      <c r="AI41" s="270">
        <f t="shared" si="2"/>
        <v>0</v>
      </c>
      <c r="AJ41" s="75"/>
      <c r="AL41" s="102" t="str">
        <f>IF($B$3="","",_xlfn.XLOOKUP($B$3,設定!$F$3:$F$10,設定!$G$3:$G$10,""))</f>
        <v>MC</v>
      </c>
      <c r="AM41" s="91"/>
      <c r="AN41" s="91" t="str">
        <f>E41</f>
        <v>SP</v>
      </c>
      <c r="AO41" s="91" t="str">
        <f>AM40&amp;"_"&amp;AN41</f>
        <v>FRONTMY6 A000  _SP</v>
      </c>
      <c r="AP41" s="249" t="str">
        <f ca="1">IF(AI42=0,"","表示")</f>
        <v/>
      </c>
    </row>
    <row r="42" spans="1:42" ht="21" hidden="1" customHeight="1" x14ac:dyDescent="0.35">
      <c r="A42" s="69"/>
      <c r="B42" s="90"/>
      <c r="C42" s="87"/>
      <c r="D42" s="88"/>
      <c r="E42" s="259" t="s">
        <v>2134</v>
      </c>
      <c r="F42" s="80">
        <f ca="1">SUMIF(Planning!$AS$10:$AS$896,$AO42,Planning!K$10:K$896)</f>
        <v>0</v>
      </c>
      <c r="G42" s="80">
        <f ca="1">SUMIF(Planning!$AS$10:$AS$896,$AO42,Planning!L$10:L$896)</f>
        <v>0</v>
      </c>
      <c r="H42" s="81">
        <f ca="1">SUMIF(Planning!$AS$10:$AS$896,$AO42,Planning!M$10:M$896)</f>
        <v>0</v>
      </c>
      <c r="I42" s="82">
        <f ca="1">SUMIF(Planning!$AS$10:$AS$896,$AO42,Planning!N$10:N$896)</f>
        <v>0</v>
      </c>
      <c r="J42" s="83">
        <f ca="1">SUMIF(Planning!$AS$10:$AS$896,$AO42,Planning!O$10:O$896)</f>
        <v>0</v>
      </c>
      <c r="K42" s="81">
        <f ca="1">SUMIF(Planning!$AS$10:$AS$896,$AO42,Planning!P$10:P$896)</f>
        <v>0</v>
      </c>
      <c r="L42" s="81">
        <f ca="1">SUMIF(Planning!$AS$10:$AS$896,$AO42,Planning!Q$10:Q$896)</f>
        <v>0</v>
      </c>
      <c r="M42" s="80">
        <f ca="1">SUMIF(Planning!$AS$10:$AS$896,$AO42,Planning!R$10:R$896)</f>
        <v>0</v>
      </c>
      <c r="N42" s="81">
        <f ca="1">SUMIF(Planning!$AS$10:$AS$896,$AO42,Planning!S$10:S$896)</f>
        <v>0</v>
      </c>
      <c r="O42" s="80">
        <f ca="1">SUMIF(Planning!$AS$10:$AS$896,$AO42,Planning!T$10:T$896)</f>
        <v>0</v>
      </c>
      <c r="P42" s="80">
        <f ca="1">SUMIF(Planning!$AS$10:$AS$896,$AO42,Planning!U$10:U$896)</f>
        <v>0</v>
      </c>
      <c r="Q42" s="80">
        <f ca="1">SUMIF(Planning!$AS$10:$AS$896,$AO42,Planning!V$10:V$896)</f>
        <v>0</v>
      </c>
      <c r="R42" s="80">
        <f ca="1">SUMIF(Planning!$AS$10:$AS$896,$AO42,Planning!W$10:W$896)</f>
        <v>0</v>
      </c>
      <c r="S42" s="80">
        <f ca="1">SUMIF(Planning!$AS$10:$AS$896,$AO42,Planning!X$10:X$896)</f>
        <v>0</v>
      </c>
      <c r="T42" s="80">
        <f ca="1">SUMIF(Planning!$AS$10:$AS$896,$AO42,Planning!Y$10:Y$896)</f>
        <v>0</v>
      </c>
      <c r="U42" s="80">
        <f ca="1">SUMIF(Planning!$AS$10:$AS$896,$AO42,Planning!Z$10:Z$896)</f>
        <v>0</v>
      </c>
      <c r="V42" s="80">
        <f ca="1">SUMIF(Planning!$AS$10:$AS$896,$AO42,Planning!AA$10:AA$896)</f>
        <v>0</v>
      </c>
      <c r="W42" s="80">
        <f ca="1">SUMIF(Planning!$AS$10:$AS$896,$AO42,Planning!AB$10:AB$896)</f>
        <v>0</v>
      </c>
      <c r="X42" s="80">
        <f ca="1">SUMIF(Planning!$AS$10:$AS$896,$AO42,Planning!AC$10:AC$896)</f>
        <v>0</v>
      </c>
      <c r="Y42" s="80">
        <f ca="1">SUMIF(Planning!$AS$10:$AS$896,$AO42,Planning!AD$10:AD$896)</f>
        <v>0</v>
      </c>
      <c r="Z42" s="80">
        <f ca="1">SUMIF(Planning!$AS$10:$AS$896,$AO42,Planning!AE$10:AE$896)</f>
        <v>0</v>
      </c>
      <c r="AA42" s="80">
        <f ca="1">SUMIF(Planning!$AS$10:$AS$896,$AO42,Planning!AF$10:AF$896)</f>
        <v>0</v>
      </c>
      <c r="AB42" s="80">
        <f ca="1">SUMIF(Planning!$AS$10:$AS$896,$AO42,Planning!AG$10:AG$896)</f>
        <v>0</v>
      </c>
      <c r="AC42" s="80">
        <f ca="1">SUMIF(Planning!$AS$10:$AS$896,$AO42,Planning!AH$10:AH$896)</f>
        <v>0</v>
      </c>
      <c r="AD42" s="80">
        <f ca="1">SUMIF(Planning!$AS$10:$AS$896,$AO42,Planning!AI$10:AI$896)</f>
        <v>0</v>
      </c>
      <c r="AE42" s="80">
        <f ca="1">SUMIF(Planning!$AS$10:$AS$896,$AO42,Planning!AJ$10:AJ$896)</f>
        <v>0</v>
      </c>
      <c r="AF42" s="80">
        <f ca="1">SUMIF(Planning!$AS$10:$AS$896,$AO42,Planning!AK$10:AK$896)</f>
        <v>0</v>
      </c>
      <c r="AG42" s="81">
        <f ca="1">SUMIF(Planning!$AS$10:$AS$896,$AO42,Planning!AL$10:AL$896)</f>
        <v>0</v>
      </c>
      <c r="AH42" s="114">
        <f ca="1">SUMIF(Planning!$AS$10:$AS$896,$AO42,Planning!AM$10:AM$896)</f>
        <v>0</v>
      </c>
      <c r="AI42" s="123">
        <f t="shared" ca="1" si="2"/>
        <v>0</v>
      </c>
      <c r="AJ42" s="75"/>
      <c r="AL42" s="92"/>
      <c r="AM42" s="92"/>
      <c r="AN42" s="92"/>
      <c r="AO42" s="124" t="str">
        <f>AL41&amp;"_"&amp;AM40&amp;"_"&amp;AN40</f>
        <v>MC_FRONTMY6 A000  _CBU</v>
      </c>
      <c r="AP42" s="247" t="str">
        <f ca="1">IF(AI42=0,"","表示")</f>
        <v/>
      </c>
    </row>
    <row r="43" spans="1:42" ht="21" hidden="1" customHeight="1" x14ac:dyDescent="0.35">
      <c r="A43" s="66"/>
      <c r="B43" s="95" t="str">
        <f>IF($AO45="","",_xlfn.XLOOKUP($AO45,Planning!$AS$10:$AS$896,Planning!AT$10:AT$896,"",,))</f>
        <v>FRONT</v>
      </c>
      <c r="C43" s="85"/>
      <c r="D43" s="86"/>
      <c r="E43" s="261" t="str">
        <f>_xlfn.XLOOKUP($AO43,Planning!$AS$10:$AS$896,Planning!$G$10:$G$896,"",,)</f>
        <v>ASSY</v>
      </c>
      <c r="F43" s="262">
        <f>SUMIF(Planning!$AS$10:$AS$896,$AO43,Planning!K$10:K$896)</f>
        <v>70</v>
      </c>
      <c r="G43" s="262">
        <f>SUMIF(Planning!$AS$10:$AS$896,$AO43,Planning!L$10:L$896)</f>
        <v>70</v>
      </c>
      <c r="H43" s="262">
        <f>SUMIF(Planning!$AS$10:$AS$896,$AO43,Planning!M$10:M$896)</f>
        <v>0</v>
      </c>
      <c r="I43" s="263">
        <f>SUMIF(Planning!$AS$10:$AS$896,$AO43,Planning!N$10:N$896)</f>
        <v>0</v>
      </c>
      <c r="J43" s="264">
        <f>SUMIF(Planning!$AS$10:$AS$896,$AO43,Planning!O$10:O$896)</f>
        <v>0</v>
      </c>
      <c r="K43" s="262">
        <f>SUMIF(Planning!$AS$10:$AS$896,$AO43,Planning!P$10:P$896)</f>
        <v>0</v>
      </c>
      <c r="L43" s="262">
        <f>SUMIF(Planning!$AS$10:$AS$896,$AO43,Planning!Q$10:Q$896)</f>
        <v>0</v>
      </c>
      <c r="M43" s="262">
        <f>SUMIF(Planning!$AS$10:$AS$896,$AO43,Planning!R$10:R$896)</f>
        <v>0</v>
      </c>
      <c r="N43" s="262">
        <f>SUMIF(Planning!$AS$10:$AS$896,$AO43,Planning!S$10:S$896)</f>
        <v>0</v>
      </c>
      <c r="O43" s="262">
        <f>SUMIF(Planning!$AS$10:$AS$896,$AO43,Planning!T$10:T$896)</f>
        <v>0</v>
      </c>
      <c r="P43" s="262">
        <f>SUMIF(Planning!$AS$10:$AS$896,$AO43,Planning!U$10:U$896)</f>
        <v>0</v>
      </c>
      <c r="Q43" s="262">
        <f>SUMIF(Planning!$AS$10:$AS$896,$AO43,Planning!V$10:V$896)</f>
        <v>0</v>
      </c>
      <c r="R43" s="262">
        <f>SUMIF(Planning!$AS$10:$AS$896,$AO43,Planning!W$10:W$896)</f>
        <v>0</v>
      </c>
      <c r="S43" s="262">
        <f>SUMIF(Planning!$AS$10:$AS$896,$AO43,Planning!X$10:X$896)</f>
        <v>0</v>
      </c>
      <c r="T43" s="262">
        <f>SUMIF(Planning!$AS$10:$AS$896,$AO43,Planning!Y$10:Y$896)</f>
        <v>0</v>
      </c>
      <c r="U43" s="262">
        <f>SUMIF(Planning!$AS$10:$AS$896,$AO43,Planning!Z$10:Z$896)</f>
        <v>0</v>
      </c>
      <c r="V43" s="262">
        <f>SUMIF(Planning!$AS$10:$AS$896,$AO43,Planning!AA$10:AA$896)</f>
        <v>0</v>
      </c>
      <c r="W43" s="262">
        <f>SUMIF(Planning!$AS$10:$AS$896,$AO43,Planning!AB$10:AB$896)</f>
        <v>0</v>
      </c>
      <c r="X43" s="262">
        <f>SUMIF(Planning!$AS$10:$AS$896,$AO43,Planning!AC$10:AC$896)</f>
        <v>0</v>
      </c>
      <c r="Y43" s="262">
        <f>SUMIF(Planning!$AS$10:$AS$896,$AO43,Planning!AD$10:AD$896)</f>
        <v>0</v>
      </c>
      <c r="Z43" s="262">
        <f>SUMIF(Planning!$AS$10:$AS$896,$AO43,Planning!AE$10:AE$896)</f>
        <v>0</v>
      </c>
      <c r="AA43" s="262">
        <f>SUMIF(Planning!$AS$10:$AS$896,$AO43,Planning!AF$10:AF$896)</f>
        <v>0</v>
      </c>
      <c r="AB43" s="262">
        <f>SUMIF(Planning!$AS$10:$AS$896,$AO43,Planning!AG$10:AG$896)</f>
        <v>0</v>
      </c>
      <c r="AC43" s="262">
        <f>SUMIF(Planning!$AS$10:$AS$896,$AO43,Planning!AH$10:AH$896)</f>
        <v>0</v>
      </c>
      <c r="AD43" s="262">
        <f>SUMIF(Planning!$AS$10:$AS$896,$AO43,Planning!AI$10:AI$896)</f>
        <v>0</v>
      </c>
      <c r="AE43" s="262">
        <f>SUMIF(Planning!$AS$10:$AS$896,$AO43,Planning!AJ$10:AJ$896)</f>
        <v>0</v>
      </c>
      <c r="AF43" s="262">
        <f>SUMIF(Planning!$AS$10:$AS$896,$AO43,Planning!AK$10:AK$896)</f>
        <v>0</v>
      </c>
      <c r="AG43" s="262">
        <f>SUMIF(Planning!$AS$10:$AS$896,$AO43,Planning!AL$10:AL$896)</f>
        <v>0</v>
      </c>
      <c r="AH43" s="262">
        <f>SUMIF(Planning!$AS$10:$AS$896,$AO43,Planning!AM$10:AM$896)</f>
        <v>0</v>
      </c>
      <c r="AI43" s="265">
        <f t="shared" si="2"/>
        <v>140</v>
      </c>
      <c r="AJ43" s="75"/>
      <c r="AL43" s="125" t="str">
        <f>IF(AN43="CBU","AF",IF(AN43="CKD","KD",""))</f>
        <v>AF</v>
      </c>
      <c r="AM43" s="93" t="s">
        <v>2202</v>
      </c>
      <c r="AN43" s="93" t="s">
        <v>2081</v>
      </c>
      <c r="AO43" s="100" t="str">
        <f>AM43&amp;"_"&amp;AN43</f>
        <v>FRONTMY6 L000  _CBU</v>
      </c>
      <c r="AP43" s="248" t="str">
        <f ca="1">IF(AI45=0,"","表示")</f>
        <v/>
      </c>
    </row>
    <row r="44" spans="1:42" ht="21" hidden="1" customHeight="1" x14ac:dyDescent="0.35">
      <c r="A44" s="66"/>
      <c r="B44" s="94" t="str">
        <f>IF($AO45="","",_xlfn.XLOOKUP($AO45,Planning!$AS$10:$AS$896,Planning!AU$10:AU$896,"",,))</f>
        <v>MY6-L000</v>
      </c>
      <c r="C44" s="127" t="str">
        <f>AL43</f>
        <v>AF</v>
      </c>
      <c r="D44" s="86">
        <f>SUMIF(Planning!$AS$10:$AS$896,$AO45,Planning!$G$10:$G$896)</f>
        <v>280</v>
      </c>
      <c r="E44" s="266" t="str">
        <f>IF($AN43="CBU","SP","")</f>
        <v>SP</v>
      </c>
      <c r="F44" s="267"/>
      <c r="G44" s="267"/>
      <c r="H44" s="267"/>
      <c r="I44" s="268"/>
      <c r="J44" s="269">
        <f>SUMIF(Planning!$AS$10:$AS$896,$AO44,Planning!O$10:O$896)</f>
        <v>0</v>
      </c>
      <c r="K44" s="267">
        <f>SUMIF(Planning!$AS$10:$AS$896,$AO44,Planning!P$10:P$896)</f>
        <v>0</v>
      </c>
      <c r="L44" s="267">
        <f>SUMIF(Planning!$AS$10:$AS$896,$AO44,Planning!Q$10:Q$896)</f>
        <v>0</v>
      </c>
      <c r="M44" s="267">
        <f>SUMIF(Planning!$AS$10:$AS$896,$AO44,Planning!R$10:R$896)</f>
        <v>0</v>
      </c>
      <c r="N44" s="267">
        <f>SUMIF(Planning!$AS$10:$AS$896,$AO44,Planning!S$10:S$896)</f>
        <v>0</v>
      </c>
      <c r="O44" s="267">
        <f>SUMIF(Planning!$AS$10:$AS$896,$AO44,Planning!T$10:T$896)</f>
        <v>0</v>
      </c>
      <c r="P44" s="267">
        <f>SUMIF(Planning!$AS$10:$AS$896,$AO44,Planning!U$10:U$896)</f>
        <v>0</v>
      </c>
      <c r="Q44" s="267">
        <f>SUMIF(Planning!$AS$10:$AS$896,$AO44,Planning!V$10:V$896)</f>
        <v>0</v>
      </c>
      <c r="R44" s="267">
        <f>SUMIF(Planning!$AS$10:$AS$896,$AO44,Planning!W$10:W$896)</f>
        <v>0</v>
      </c>
      <c r="S44" s="267">
        <f>SUMIF(Planning!$AS$10:$AS$896,$AO44,Planning!X$10:X$896)</f>
        <v>0</v>
      </c>
      <c r="T44" s="267">
        <f>SUMIF(Planning!$AS$10:$AS$896,$AO44,Planning!Y$10:Y$896)</f>
        <v>0</v>
      </c>
      <c r="U44" s="267">
        <f>SUMIF(Planning!$AS$10:$AS$896,$AO44,Planning!Z$10:Z$896)</f>
        <v>0</v>
      </c>
      <c r="V44" s="267">
        <f>SUMIF(Planning!$AS$10:$AS$896,$AO44,Planning!AA$10:AA$896)</f>
        <v>0</v>
      </c>
      <c r="W44" s="267">
        <f>SUMIF(Planning!$AS$10:$AS$896,$AO44,Planning!AB$10:AB$896)</f>
        <v>0</v>
      </c>
      <c r="X44" s="267">
        <f>SUMIF(Planning!$AS$10:$AS$896,$AO44,Planning!AC$10:AC$896)</f>
        <v>0</v>
      </c>
      <c r="Y44" s="267">
        <f>SUMIF(Planning!$AS$10:$AS$896,$AO44,Planning!AD$10:AD$896)</f>
        <v>0</v>
      </c>
      <c r="Z44" s="267">
        <f>SUMIF(Planning!$AS$10:$AS$896,$AO44,Planning!AE$10:AE$896)</f>
        <v>0</v>
      </c>
      <c r="AA44" s="267">
        <f>SUMIF(Planning!$AS$10:$AS$896,$AO44,Planning!AF$10:AF$896)</f>
        <v>0</v>
      </c>
      <c r="AB44" s="267">
        <f>SUMIF(Planning!$AS$10:$AS$896,$AO44,Planning!AG$10:AG$896)</f>
        <v>0</v>
      </c>
      <c r="AC44" s="267">
        <f>SUMIF(Planning!$AS$10:$AS$896,$AO44,Planning!AH$10:AH$896)</f>
        <v>0</v>
      </c>
      <c r="AD44" s="267">
        <f>SUMIF(Planning!$AS$10:$AS$896,$AO44,Planning!AI$10:AI$896)</f>
        <v>0</v>
      </c>
      <c r="AE44" s="267">
        <f>SUMIF(Planning!$AS$10:$AS$896,$AO44,Planning!AJ$10:AJ$896)</f>
        <v>0</v>
      </c>
      <c r="AF44" s="267">
        <f>SUMIF(Planning!$AS$10:$AS$896,$AO44,Planning!AK$10:AK$896)</f>
        <v>0</v>
      </c>
      <c r="AG44" s="267">
        <f>SUMIF(Planning!$AS$10:$AS$896,$AO44,Planning!AL$10:AL$896)</f>
        <v>0</v>
      </c>
      <c r="AH44" s="267">
        <f>SUMIF(Planning!$AS$10:$AS$896,$AO44,Planning!AM$10:AM$896)</f>
        <v>0</v>
      </c>
      <c r="AI44" s="270">
        <f t="shared" si="2"/>
        <v>0</v>
      </c>
      <c r="AJ44" s="75"/>
      <c r="AL44" s="102" t="str">
        <f>IF($B$3="","",_xlfn.XLOOKUP($B$3,設定!$F$3:$F$10,設定!$G$3:$G$10,""))</f>
        <v>MC</v>
      </c>
      <c r="AM44" s="91"/>
      <c r="AN44" s="91" t="str">
        <f>E44</f>
        <v>SP</v>
      </c>
      <c r="AO44" s="91" t="str">
        <f>AM43&amp;"_"&amp;AN44</f>
        <v>FRONTMY6 L000  _SP</v>
      </c>
      <c r="AP44" s="249" t="str">
        <f ca="1">IF(AI45=0,"","表示")</f>
        <v/>
      </c>
    </row>
    <row r="45" spans="1:42" ht="21" hidden="1" customHeight="1" x14ac:dyDescent="0.35">
      <c r="A45" s="69"/>
      <c r="B45" s="90"/>
      <c r="C45" s="87"/>
      <c r="D45" s="88"/>
      <c r="E45" s="259" t="s">
        <v>2134</v>
      </c>
      <c r="F45" s="80">
        <f ca="1">SUMIF(Planning!$AS$10:$AS$896,$AO45,Planning!K$10:K$896)</f>
        <v>0</v>
      </c>
      <c r="G45" s="80">
        <f ca="1">SUMIF(Planning!$AS$10:$AS$896,$AO45,Planning!L$10:L$896)</f>
        <v>0</v>
      </c>
      <c r="H45" s="81">
        <f ca="1">SUMIF(Planning!$AS$10:$AS$896,$AO45,Planning!M$10:M$896)</f>
        <v>0</v>
      </c>
      <c r="I45" s="82">
        <f ca="1">SUMIF(Planning!$AS$10:$AS$896,$AO45,Planning!N$10:N$896)</f>
        <v>0</v>
      </c>
      <c r="J45" s="83">
        <f ca="1">SUMIF(Planning!$AS$10:$AS$896,$AO45,Planning!O$10:O$896)</f>
        <v>0</v>
      </c>
      <c r="K45" s="81">
        <f ca="1">SUMIF(Planning!$AS$10:$AS$896,$AO45,Planning!P$10:P$896)</f>
        <v>0</v>
      </c>
      <c r="L45" s="81">
        <f ca="1">SUMIF(Planning!$AS$10:$AS$896,$AO45,Planning!Q$10:Q$896)</f>
        <v>0</v>
      </c>
      <c r="M45" s="80">
        <f ca="1">SUMIF(Planning!$AS$10:$AS$896,$AO45,Planning!R$10:R$896)</f>
        <v>0</v>
      </c>
      <c r="N45" s="81">
        <f ca="1">SUMIF(Planning!$AS$10:$AS$896,$AO45,Planning!S$10:S$896)</f>
        <v>0</v>
      </c>
      <c r="O45" s="80">
        <f ca="1">SUMIF(Planning!$AS$10:$AS$896,$AO45,Planning!T$10:T$896)</f>
        <v>0</v>
      </c>
      <c r="P45" s="80">
        <f ca="1">SUMIF(Planning!$AS$10:$AS$896,$AO45,Planning!U$10:U$896)</f>
        <v>0</v>
      </c>
      <c r="Q45" s="80">
        <f ca="1">SUMIF(Planning!$AS$10:$AS$896,$AO45,Planning!V$10:V$896)</f>
        <v>0</v>
      </c>
      <c r="R45" s="80">
        <f ca="1">SUMIF(Planning!$AS$10:$AS$896,$AO45,Planning!W$10:W$896)</f>
        <v>0</v>
      </c>
      <c r="S45" s="80">
        <f ca="1">SUMIF(Planning!$AS$10:$AS$896,$AO45,Planning!X$10:X$896)</f>
        <v>0</v>
      </c>
      <c r="T45" s="80">
        <f ca="1">SUMIF(Planning!$AS$10:$AS$896,$AO45,Planning!Y$10:Y$896)</f>
        <v>0</v>
      </c>
      <c r="U45" s="80">
        <f ca="1">SUMIF(Planning!$AS$10:$AS$896,$AO45,Planning!Z$10:Z$896)</f>
        <v>0</v>
      </c>
      <c r="V45" s="80">
        <f ca="1">SUMIF(Planning!$AS$10:$AS$896,$AO45,Planning!AA$10:AA$896)</f>
        <v>0</v>
      </c>
      <c r="W45" s="80">
        <f ca="1">SUMIF(Planning!$AS$10:$AS$896,$AO45,Planning!AB$10:AB$896)</f>
        <v>0</v>
      </c>
      <c r="X45" s="80">
        <f ca="1">SUMIF(Planning!$AS$10:$AS$896,$AO45,Planning!AC$10:AC$896)</f>
        <v>0</v>
      </c>
      <c r="Y45" s="80">
        <f ca="1">SUMIF(Planning!$AS$10:$AS$896,$AO45,Planning!AD$10:AD$896)</f>
        <v>0</v>
      </c>
      <c r="Z45" s="80">
        <f ca="1">SUMIF(Planning!$AS$10:$AS$896,$AO45,Planning!AE$10:AE$896)</f>
        <v>0</v>
      </c>
      <c r="AA45" s="80">
        <f ca="1">SUMIF(Planning!$AS$10:$AS$896,$AO45,Planning!AF$10:AF$896)</f>
        <v>0</v>
      </c>
      <c r="AB45" s="80">
        <f ca="1">SUMIF(Planning!$AS$10:$AS$896,$AO45,Planning!AG$10:AG$896)</f>
        <v>0</v>
      </c>
      <c r="AC45" s="80">
        <f ca="1">SUMIF(Planning!$AS$10:$AS$896,$AO45,Planning!AH$10:AH$896)</f>
        <v>0</v>
      </c>
      <c r="AD45" s="80">
        <f ca="1">SUMIF(Planning!$AS$10:$AS$896,$AO45,Planning!AI$10:AI$896)</f>
        <v>0</v>
      </c>
      <c r="AE45" s="80">
        <f ca="1">SUMIF(Planning!$AS$10:$AS$896,$AO45,Planning!AJ$10:AJ$896)</f>
        <v>0</v>
      </c>
      <c r="AF45" s="80">
        <f ca="1">SUMIF(Planning!$AS$10:$AS$896,$AO45,Planning!AK$10:AK$896)</f>
        <v>0</v>
      </c>
      <c r="AG45" s="81">
        <f ca="1">SUMIF(Planning!$AS$10:$AS$896,$AO45,Planning!AL$10:AL$896)</f>
        <v>0</v>
      </c>
      <c r="AH45" s="114">
        <f ca="1">SUMIF(Planning!$AS$10:$AS$896,$AO45,Planning!AM$10:AM$896)</f>
        <v>0</v>
      </c>
      <c r="AI45" s="123">
        <f t="shared" ca="1" si="2"/>
        <v>0</v>
      </c>
      <c r="AJ45" s="75"/>
      <c r="AL45" s="92"/>
      <c r="AM45" s="92"/>
      <c r="AN45" s="92"/>
      <c r="AO45" s="124" t="str">
        <f>AL44&amp;"_"&amp;AM43&amp;"_"&amp;AN43</f>
        <v>MC_FRONTMY6 L000  _CBU</v>
      </c>
      <c r="AP45" s="247" t="str">
        <f ca="1">IF(AI45=0,"","表示")</f>
        <v/>
      </c>
    </row>
    <row r="46" spans="1:42" ht="21" customHeight="1" x14ac:dyDescent="0.35">
      <c r="A46" s="66"/>
      <c r="B46" s="95" t="str">
        <f>IF($AO48="","",_xlfn.XLOOKUP($AO48,Planning!$AS$10:$AS$896,Planning!AT$10:AT$896,"",,))</f>
        <v>50100</v>
      </c>
      <c r="C46" s="85"/>
      <c r="D46" s="86"/>
      <c r="E46" s="261" t="str">
        <f>_xlfn.XLOOKUP($AO46,Planning!$AS$10:$AS$896,Planning!$G$10:$G$896,"",,)</f>
        <v>FUN</v>
      </c>
      <c r="F46" s="262">
        <f>SUMIF(Planning!$AS$10:$AS$896,$AO46,Planning!K$10:K$896)</f>
        <v>55</v>
      </c>
      <c r="G46" s="262">
        <f>SUMIF(Planning!$AS$10:$AS$896,$AO46,Planning!L$10:L$896)</f>
        <v>53</v>
      </c>
      <c r="H46" s="262">
        <f>SUMIF(Planning!$AS$10:$AS$896,$AO46,Planning!M$10:M$896)</f>
        <v>37</v>
      </c>
      <c r="I46" s="263">
        <f>SUMIF(Planning!$AS$10:$AS$896,$AO46,Planning!N$10:N$896)</f>
        <v>22</v>
      </c>
      <c r="J46" s="264">
        <f>SUMIF(Planning!$AS$10:$AS$896,$AO46,Planning!O$10:O$896)</f>
        <v>0</v>
      </c>
      <c r="K46" s="262">
        <f>SUMIF(Planning!$AS$10:$AS$896,$AO46,Planning!P$10:P$896)</f>
        <v>69</v>
      </c>
      <c r="L46" s="262">
        <f>SUMIF(Planning!$AS$10:$AS$896,$AO46,Planning!Q$10:Q$896)</f>
        <v>67</v>
      </c>
      <c r="M46" s="262">
        <f>SUMIF(Planning!$AS$10:$AS$896,$AO46,Planning!R$10:R$896)</f>
        <v>67</v>
      </c>
      <c r="N46" s="262">
        <f>SUMIF(Planning!$AS$10:$AS$896,$AO46,Planning!S$10:S$896)</f>
        <v>65</v>
      </c>
      <c r="O46" s="262">
        <f>SUMIF(Planning!$AS$10:$AS$896,$AO46,Planning!T$10:T$896)</f>
        <v>41</v>
      </c>
      <c r="P46" s="262">
        <f>SUMIF(Planning!$AS$10:$AS$896,$AO46,Planning!U$10:U$896)</f>
        <v>40</v>
      </c>
      <c r="Q46" s="262">
        <f>SUMIF(Planning!$AS$10:$AS$896,$AO46,Planning!V$10:V$896)</f>
        <v>33</v>
      </c>
      <c r="R46" s="262">
        <f>SUMIF(Planning!$AS$10:$AS$896,$AO46,Planning!W$10:W$896)</f>
        <v>35</v>
      </c>
      <c r="S46" s="262">
        <f>SUMIF(Planning!$AS$10:$AS$896,$AO46,Planning!X$10:X$896)</f>
        <v>33</v>
      </c>
      <c r="T46" s="262">
        <f>SUMIF(Planning!$AS$10:$AS$896,$AO46,Planning!Y$10:Y$896)</f>
        <v>65</v>
      </c>
      <c r="U46" s="262">
        <f>SUMIF(Planning!$AS$10:$AS$896,$AO46,Planning!Z$10:Z$896)</f>
        <v>65</v>
      </c>
      <c r="V46" s="262">
        <f>SUMIF(Planning!$AS$10:$AS$896,$AO46,Planning!AA$10:AA$896)</f>
        <v>64</v>
      </c>
      <c r="W46" s="262">
        <f>SUMIF(Planning!$AS$10:$AS$896,$AO46,Planning!AB$10:AB$896)</f>
        <v>66</v>
      </c>
      <c r="X46" s="262">
        <f>SUMIF(Planning!$AS$10:$AS$896,$AO46,Planning!AC$10:AC$896)</f>
        <v>35</v>
      </c>
      <c r="Y46" s="262">
        <f>SUMIF(Planning!$AS$10:$AS$896,$AO46,Planning!AD$10:AD$896)</f>
        <v>25</v>
      </c>
      <c r="Z46" s="262">
        <f>SUMIF(Planning!$AS$10:$AS$896,$AO46,Planning!AE$10:AE$896)</f>
        <v>29</v>
      </c>
      <c r="AA46" s="262">
        <f>SUMIF(Planning!$AS$10:$AS$896,$AO46,Planning!AF$10:AF$896)</f>
        <v>15</v>
      </c>
      <c r="AB46" s="262">
        <f>SUMIF(Planning!$AS$10:$AS$896,$AO46,Planning!AG$10:AG$896)</f>
        <v>58</v>
      </c>
      <c r="AC46" s="262">
        <f>SUMIF(Planning!$AS$10:$AS$896,$AO46,Planning!AH$10:AH$896)</f>
        <v>60</v>
      </c>
      <c r="AD46" s="410">
        <f>SUMIF(Planning!$AS$10:$AS$896,$AO46,Planning!AI$10:AI$896)</f>
        <v>0</v>
      </c>
      <c r="AE46" s="410">
        <f>SUMIF(Planning!$AS$10:$AS$896,$AO46,Planning!AJ$10:AJ$896)</f>
        <v>0</v>
      </c>
      <c r="AF46" s="410">
        <f>SUMIF(Planning!$AS$10:$AS$896,$AO46,Planning!AK$10:AK$896)</f>
        <v>0</v>
      </c>
      <c r="AG46" s="410">
        <f>SUMIF(Planning!$AS$10:$AS$896,$AO46,Planning!AL$10:AL$896)</f>
        <v>0</v>
      </c>
      <c r="AH46" s="410">
        <f>SUMIF(Planning!$AS$10:$AS$896,$AO46,Planning!AM$10:AM$896)</f>
        <v>0</v>
      </c>
      <c r="AI46" s="265">
        <f t="shared" si="2"/>
        <v>1099</v>
      </c>
      <c r="AJ46" s="75"/>
      <c r="AL46" s="125" t="str">
        <f>IF(AN46="CBU","AF",IF(AN46="CKD","KD",""))</f>
        <v>AF</v>
      </c>
      <c r="AM46" s="93" t="s">
        <v>1718</v>
      </c>
      <c r="AN46" s="93" t="s">
        <v>2081</v>
      </c>
      <c r="AO46" s="100" t="str">
        <f>AM46&amp;"_"&amp;AN46</f>
        <v>50100MLA AA00XA_CBU</v>
      </c>
      <c r="AP46" s="248" t="str">
        <f ca="1">IF(AI48=0,"","表示")</f>
        <v>表示</v>
      </c>
    </row>
    <row r="47" spans="1:42" ht="21" customHeight="1" x14ac:dyDescent="0.35">
      <c r="A47" s="66"/>
      <c r="B47" s="94" t="str">
        <f>IF($AO48="","",_xlfn.XLOOKUP($AO48,Planning!$AS$10:$AS$896,Planning!AU$10:AU$896,"",,))</f>
        <v>MLA-AA00</v>
      </c>
      <c r="C47" s="127" t="str">
        <f>AL46</f>
        <v>AF</v>
      </c>
      <c r="D47" s="86">
        <f>SUMIF(Planning!$AS$10:$AS$896,$AO48,Planning!$G$10:$G$896)</f>
        <v>167</v>
      </c>
      <c r="E47" s="266" t="str">
        <f>IF($AN46="CBU","SP","")</f>
        <v>SP</v>
      </c>
      <c r="F47" s="267"/>
      <c r="G47" s="267"/>
      <c r="H47" s="267"/>
      <c r="I47" s="268"/>
      <c r="J47" s="269">
        <f>SUMIF(Planning!$AS$10:$AS$896,$AO47,Planning!O$10:O$896)</f>
        <v>0</v>
      </c>
      <c r="K47" s="267">
        <f>SUMIF(Planning!$AS$10:$AS$896,$AO47,Planning!P$10:P$896)</f>
        <v>0</v>
      </c>
      <c r="L47" s="267">
        <f>SUMIF(Planning!$AS$10:$AS$896,$AO47,Planning!Q$10:Q$896)</f>
        <v>0</v>
      </c>
      <c r="M47" s="267">
        <f>SUMIF(Planning!$AS$10:$AS$896,$AO47,Planning!R$10:R$896)</f>
        <v>0</v>
      </c>
      <c r="N47" s="267">
        <f>SUMIF(Planning!$AS$10:$AS$896,$AO47,Planning!S$10:S$896)</f>
        <v>0</v>
      </c>
      <c r="O47" s="267">
        <f>SUMIF(Planning!$AS$10:$AS$896,$AO47,Planning!T$10:T$896)</f>
        <v>0</v>
      </c>
      <c r="P47" s="267">
        <f>SUMIF(Planning!$AS$10:$AS$896,$AO47,Planning!U$10:U$896)</f>
        <v>0</v>
      </c>
      <c r="Q47" s="267">
        <f>SUMIF(Planning!$AS$10:$AS$896,$AO47,Planning!V$10:V$896)</f>
        <v>0</v>
      </c>
      <c r="R47" s="267">
        <f>SUMIF(Planning!$AS$10:$AS$896,$AO47,Planning!W$10:W$896)</f>
        <v>0</v>
      </c>
      <c r="S47" s="267">
        <f>SUMIF(Planning!$AS$10:$AS$896,$AO47,Planning!X$10:X$896)</f>
        <v>0</v>
      </c>
      <c r="T47" s="267">
        <f>SUMIF(Planning!$AS$10:$AS$896,$AO47,Planning!Y$10:Y$896)</f>
        <v>0</v>
      </c>
      <c r="U47" s="267">
        <f>SUMIF(Planning!$AS$10:$AS$896,$AO47,Planning!Z$10:Z$896)</f>
        <v>0</v>
      </c>
      <c r="V47" s="267">
        <f>SUMIF(Planning!$AS$10:$AS$896,$AO47,Planning!AA$10:AA$896)</f>
        <v>0</v>
      </c>
      <c r="W47" s="267">
        <f>SUMIF(Planning!$AS$10:$AS$896,$AO47,Planning!AB$10:AB$896)</f>
        <v>0</v>
      </c>
      <c r="X47" s="267">
        <f>SUMIF(Planning!$AS$10:$AS$896,$AO47,Planning!AC$10:AC$896)</f>
        <v>0</v>
      </c>
      <c r="Y47" s="267">
        <f>SUMIF(Planning!$AS$10:$AS$896,$AO47,Planning!AD$10:AD$896)</f>
        <v>0</v>
      </c>
      <c r="Z47" s="267">
        <f>SUMIF(Planning!$AS$10:$AS$896,$AO47,Planning!AE$10:AE$896)</f>
        <v>0</v>
      </c>
      <c r="AA47" s="267">
        <f>SUMIF(Planning!$AS$10:$AS$896,$AO47,Planning!AF$10:AF$896)</f>
        <v>0</v>
      </c>
      <c r="AB47" s="267">
        <f>SUMIF(Planning!$AS$10:$AS$896,$AO47,Planning!AG$10:AG$896)</f>
        <v>0</v>
      </c>
      <c r="AC47" s="267">
        <f>SUMIF(Planning!$AS$10:$AS$896,$AO47,Planning!AH$10:AH$896)</f>
        <v>0</v>
      </c>
      <c r="AD47" s="406">
        <f>SUMIF(Planning!$AS$10:$AS$896,$AO47,Planning!AI$10:AI$896)</f>
        <v>0</v>
      </c>
      <c r="AE47" s="406">
        <f>SUMIF(Planning!$AS$10:$AS$896,$AO47,Planning!AJ$10:AJ$896)</f>
        <v>0</v>
      </c>
      <c r="AF47" s="406">
        <f>SUMIF(Planning!$AS$10:$AS$896,$AO47,Planning!AK$10:AK$896)</f>
        <v>0</v>
      </c>
      <c r="AG47" s="406">
        <f>SUMIF(Planning!$AS$10:$AS$896,$AO47,Planning!AL$10:AL$896)</f>
        <v>0</v>
      </c>
      <c r="AH47" s="406">
        <f>SUMIF(Planning!$AS$10:$AS$896,$AO47,Planning!AM$10:AM$896)</f>
        <v>0</v>
      </c>
      <c r="AI47" s="270">
        <f t="shared" si="2"/>
        <v>0</v>
      </c>
      <c r="AJ47" s="75"/>
      <c r="AL47" s="102" t="str">
        <f>IF($B$3="","",_xlfn.XLOOKUP($B$3,設定!$F$3:$F$10,設定!$G$3:$G$10,""))</f>
        <v>MC</v>
      </c>
      <c r="AM47" s="91"/>
      <c r="AN47" s="91" t="str">
        <f>E47</f>
        <v>SP</v>
      </c>
      <c r="AO47" s="91" t="str">
        <f>AM46&amp;"_"&amp;AN47</f>
        <v>50100MLA AA00XA_SP</v>
      </c>
      <c r="AP47" s="249" t="str">
        <f ca="1">IF(AI48=0,"","表示")</f>
        <v>表示</v>
      </c>
    </row>
    <row r="48" spans="1:42" ht="21" customHeight="1" thickBot="1" x14ac:dyDescent="0.4">
      <c r="A48" s="467"/>
      <c r="B48" s="468"/>
      <c r="C48" s="469"/>
      <c r="D48" s="470"/>
      <c r="E48" s="471" t="s">
        <v>2134</v>
      </c>
      <c r="F48" s="472">
        <f ca="1">SUMIF(Planning!$AS$10:$AS$896,$AO48,Planning!K$10:K$896)</f>
        <v>37</v>
      </c>
      <c r="G48" s="472">
        <f ca="1">SUMIF(Planning!$AS$10:$AS$896,$AO48,Planning!L$10:L$896)</f>
        <v>22</v>
      </c>
      <c r="H48" s="473">
        <f ca="1">SUMIF(Planning!$AS$10:$AS$896,$AO48,Planning!M$10:M$896)</f>
        <v>0</v>
      </c>
      <c r="I48" s="474">
        <f ca="1">SUMIF(Planning!$AS$10:$AS$896,$AO48,Planning!N$10:N$896)</f>
        <v>69</v>
      </c>
      <c r="J48" s="475">
        <f ca="1">SUMIF(Planning!$AS$10:$AS$896,$AO48,Planning!O$10:O$896)</f>
        <v>67</v>
      </c>
      <c r="K48" s="473">
        <f ca="1">SUMIF(Planning!$AS$10:$AS$896,$AO48,Planning!P$10:P$896)</f>
        <v>67</v>
      </c>
      <c r="L48" s="473">
        <f ca="1">SUMIF(Planning!$AS$10:$AS$896,$AO48,Planning!Q$10:Q$896)</f>
        <v>65</v>
      </c>
      <c r="M48" s="472">
        <f ca="1">SUMIF(Planning!$AS$10:$AS$896,$AO48,Planning!R$10:R$896)</f>
        <v>41</v>
      </c>
      <c r="N48" s="473">
        <f ca="1">SUMIF(Planning!$AS$10:$AS$896,$AO48,Planning!S$10:S$896)</f>
        <v>40</v>
      </c>
      <c r="O48" s="472">
        <f ca="1">SUMIF(Planning!$AS$10:$AS$896,$AO48,Planning!T$10:T$896)</f>
        <v>33</v>
      </c>
      <c r="P48" s="472">
        <f ca="1">SUMIF(Planning!$AS$10:$AS$896,$AO48,Planning!U$10:U$896)</f>
        <v>35</v>
      </c>
      <c r="Q48" s="472">
        <f ca="1">SUMIF(Planning!$AS$10:$AS$896,$AO48,Planning!V$10:V$896)</f>
        <v>33</v>
      </c>
      <c r="R48" s="472">
        <f ca="1">SUMIF(Planning!$AS$10:$AS$896,$AO48,Planning!W$10:W$896)</f>
        <v>65</v>
      </c>
      <c r="S48" s="472">
        <f ca="1">SUMIF(Planning!$AS$10:$AS$896,$AO48,Planning!X$10:X$896)</f>
        <v>65</v>
      </c>
      <c r="T48" s="472">
        <f ca="1">SUMIF(Planning!$AS$10:$AS$896,$AO48,Planning!Y$10:Y$896)</f>
        <v>64</v>
      </c>
      <c r="U48" s="472">
        <f ca="1">SUMIF(Planning!$AS$10:$AS$896,$AO48,Planning!Z$10:Z$896)</f>
        <v>66</v>
      </c>
      <c r="V48" s="472">
        <f ca="1">SUMIF(Planning!$AS$10:$AS$896,$AO48,Planning!AA$10:AA$896)</f>
        <v>35</v>
      </c>
      <c r="W48" s="472">
        <f ca="1">SUMIF(Planning!$AS$10:$AS$896,$AO48,Planning!AB$10:AB$896)</f>
        <v>25</v>
      </c>
      <c r="X48" s="472">
        <f ca="1">SUMIF(Planning!$AS$10:$AS$896,$AO48,Planning!AC$10:AC$896)</f>
        <v>29</v>
      </c>
      <c r="Y48" s="472">
        <f ca="1">SUMIF(Planning!$AS$10:$AS$896,$AO48,Planning!AD$10:AD$896)</f>
        <v>15</v>
      </c>
      <c r="Z48" s="472">
        <f ca="1">SUMIF(Planning!$AS$10:$AS$896,$AO48,Planning!AE$10:AE$896)</f>
        <v>58</v>
      </c>
      <c r="AA48" s="472">
        <f ca="1">SUMIF(Planning!$AS$10:$AS$896,$AO48,Planning!AF$10:AF$896)</f>
        <v>60</v>
      </c>
      <c r="AB48" s="472">
        <f ca="1">SUMIF(Planning!$AS$10:$AS$896,$AO48,Planning!AG$10:AG$896)</f>
        <v>0</v>
      </c>
      <c r="AC48" s="472">
        <f ca="1">SUMIF(Planning!$AS$10:$AS$896,$AO48,Planning!AH$10:AH$896)</f>
        <v>0</v>
      </c>
      <c r="AD48" s="476">
        <f ca="1">SUMIF(Planning!$AS$10:$AS$896,$AO48,Planning!AI$10:AI$896)</f>
        <v>0</v>
      </c>
      <c r="AE48" s="476">
        <f ca="1">SUMIF(Planning!$AS$10:$AS$896,$AO48,Planning!AJ$10:AJ$896)</f>
        <v>0</v>
      </c>
      <c r="AF48" s="476">
        <f ca="1">SUMIF(Planning!$AS$10:$AS$896,$AO48,Planning!AK$10:AK$896)</f>
        <v>0</v>
      </c>
      <c r="AG48" s="477">
        <f ca="1">SUMIF(Planning!$AS$10:$AS$896,$AO48,Planning!AL$10:AL$896)</f>
        <v>0</v>
      </c>
      <c r="AH48" s="478">
        <f ca="1">SUMIF(Planning!$AS$10:$AS$896,$AO48,Planning!AM$10:AM$896)</f>
        <v>0</v>
      </c>
      <c r="AI48" s="595">
        <f t="shared" ca="1" si="2"/>
        <v>991</v>
      </c>
      <c r="AJ48" s="75"/>
      <c r="AL48" s="92"/>
      <c r="AM48" s="92"/>
      <c r="AN48" s="92"/>
      <c r="AO48" s="124" t="str">
        <f>AL47&amp;"_"&amp;AM46&amp;"_"&amp;AN46</f>
        <v>MC_50100MLA AA00XA_CBU</v>
      </c>
      <c r="AP48" s="247" t="str">
        <f ca="1">IF(AI48=0,"","表示")</f>
        <v>表示</v>
      </c>
    </row>
    <row r="49" spans="1:42" ht="21" hidden="1" customHeight="1" x14ac:dyDescent="0.35">
      <c r="A49" s="66"/>
      <c r="B49" s="94" t="str">
        <f>IF($AO51="","",_xlfn.XLOOKUP($AO51,Planning!$AS$10:$AS$896,Planning!AT$10:AT$896,"",,))</f>
        <v>50100</v>
      </c>
      <c r="C49" s="85"/>
      <c r="D49" s="86"/>
      <c r="E49" s="277" t="str">
        <f>_xlfn.XLOOKUP($AO49,Planning!$AS$10:$AS$896,Planning!$G$10:$G$896,"",,)</f>
        <v>CKD</v>
      </c>
      <c r="F49" s="278">
        <f>SUMIF(Planning!$AS$10:$AS$896,$AO49,Planning!K$10:K$896)</f>
        <v>0</v>
      </c>
      <c r="G49" s="278">
        <f>SUMIF(Planning!$AS$10:$AS$896,$AO49,Planning!L$10:L$896)</f>
        <v>0</v>
      </c>
      <c r="H49" s="278">
        <f>SUMIF(Planning!$AS$10:$AS$896,$AO49,Planning!M$10:M$896)</f>
        <v>0</v>
      </c>
      <c r="I49" s="279">
        <f>SUMIF(Planning!$AS$10:$AS$896,$AO49,Planning!N$10:N$896)</f>
        <v>0</v>
      </c>
      <c r="J49" s="280">
        <f>SUMIF(Planning!$AS$10:$AS$896,$AO49,Planning!O$10:O$896)</f>
        <v>0</v>
      </c>
      <c r="K49" s="278">
        <f>SUMIF(Planning!$AS$10:$AS$896,$AO49,Planning!P$10:P$896)</f>
        <v>0</v>
      </c>
      <c r="L49" s="278">
        <f>SUMIF(Planning!$AS$10:$AS$896,$AO49,Planning!Q$10:Q$896)</f>
        <v>0</v>
      </c>
      <c r="M49" s="278">
        <f>SUMIF(Planning!$AS$10:$AS$896,$AO49,Planning!R$10:R$896)</f>
        <v>0</v>
      </c>
      <c r="N49" s="278">
        <f>SUMIF(Planning!$AS$10:$AS$896,$AO49,Planning!S$10:S$896)</f>
        <v>0</v>
      </c>
      <c r="O49" s="278">
        <f>SUMIF(Planning!$AS$10:$AS$896,$AO49,Planning!T$10:T$896)</f>
        <v>0</v>
      </c>
      <c r="P49" s="278">
        <f>SUMIF(Planning!$AS$10:$AS$896,$AO49,Planning!U$10:U$896)</f>
        <v>0</v>
      </c>
      <c r="Q49" s="278">
        <f>SUMIF(Planning!$AS$10:$AS$896,$AO49,Planning!V$10:V$896)</f>
        <v>0</v>
      </c>
      <c r="R49" s="278">
        <f>SUMIF(Planning!$AS$10:$AS$896,$AO49,Planning!W$10:W$896)</f>
        <v>0</v>
      </c>
      <c r="S49" s="278">
        <f>SUMIF(Planning!$AS$10:$AS$896,$AO49,Planning!X$10:X$896)</f>
        <v>0</v>
      </c>
      <c r="T49" s="278">
        <f>SUMIF(Planning!$AS$10:$AS$896,$AO49,Planning!Y$10:Y$896)</f>
        <v>0</v>
      </c>
      <c r="U49" s="278">
        <f>SUMIF(Planning!$AS$10:$AS$896,$AO49,Planning!Z$10:Z$896)</f>
        <v>0</v>
      </c>
      <c r="V49" s="278">
        <f>SUMIF(Planning!$AS$10:$AS$896,$AO49,Planning!AA$10:AA$896)</f>
        <v>0</v>
      </c>
      <c r="W49" s="278">
        <f>SUMIF(Planning!$AS$10:$AS$896,$AO49,Planning!AB$10:AB$896)</f>
        <v>0</v>
      </c>
      <c r="X49" s="278">
        <f>SUMIF(Planning!$AS$10:$AS$896,$AO49,Planning!AC$10:AC$896)</f>
        <v>0</v>
      </c>
      <c r="Y49" s="278">
        <f>SUMIF(Planning!$AS$10:$AS$896,$AO49,Planning!AD$10:AD$896)</f>
        <v>0</v>
      </c>
      <c r="Z49" s="278">
        <f>SUMIF(Planning!$AS$10:$AS$896,$AO49,Planning!AE$10:AE$896)</f>
        <v>0</v>
      </c>
      <c r="AA49" s="278">
        <f>SUMIF(Planning!$AS$10:$AS$896,$AO49,Planning!AF$10:AF$896)</f>
        <v>0</v>
      </c>
      <c r="AB49" s="278">
        <f>SUMIF(Planning!$AS$10:$AS$896,$AO49,Planning!AG$10:AG$896)</f>
        <v>0</v>
      </c>
      <c r="AC49" s="278">
        <f>SUMIF(Planning!$AS$10:$AS$896,$AO49,Planning!AH$10:AH$896)</f>
        <v>0</v>
      </c>
      <c r="AD49" s="278">
        <f>SUMIF(Planning!$AS$10:$AS$896,$AO49,Planning!AI$10:AI$896)</f>
        <v>0</v>
      </c>
      <c r="AE49" s="278">
        <f>SUMIF(Planning!$AS$10:$AS$896,$AO49,Planning!AJ$10:AJ$896)</f>
        <v>0</v>
      </c>
      <c r="AF49" s="278">
        <f>SUMIF(Planning!$AS$10:$AS$896,$AO49,Planning!AK$10:AK$896)</f>
        <v>0</v>
      </c>
      <c r="AG49" s="278">
        <f>SUMIF(Planning!$AS$10:$AS$896,$AO49,Planning!AL$10:AL$896)</f>
        <v>0</v>
      </c>
      <c r="AH49" s="278">
        <f>SUMIF(Planning!$AS$10:$AS$896,$AO49,Planning!AM$10:AM$896)</f>
        <v>0</v>
      </c>
      <c r="AI49" s="281">
        <f t="shared" si="2"/>
        <v>0</v>
      </c>
      <c r="AJ49" s="75"/>
      <c r="AL49" s="125" t="str">
        <f>IF(AN49="CBU","AF",IF(AN49="CKD","KD",""))</f>
        <v>KD</v>
      </c>
      <c r="AM49" s="93" t="s">
        <v>1753</v>
      </c>
      <c r="AN49" s="93" t="s">
        <v>2365</v>
      </c>
      <c r="AO49" s="100" t="str">
        <f>AM49&amp;"_"&amp;AN49</f>
        <v>50100MLL D000XA_CKD</v>
      </c>
      <c r="AP49" s="248" t="str">
        <f ca="1">IF(AI51=0,"","表示")</f>
        <v/>
      </c>
    </row>
    <row r="50" spans="1:42" ht="21" hidden="1" customHeight="1" x14ac:dyDescent="0.35">
      <c r="A50" s="66"/>
      <c r="B50" s="94" t="str">
        <f>IF($AO51="","",_xlfn.XLOOKUP($AO51,Planning!$AS$10:$AS$896,Planning!AU$10:AU$896,"",,))</f>
        <v>MLL-D000</v>
      </c>
      <c r="C50" s="127" t="str">
        <f>AL49</f>
        <v>KD</v>
      </c>
      <c r="D50" s="86">
        <f>SUMIF(Planning!$AS$10:$AS$896,$AO51,Planning!$G$10:$G$896)</f>
        <v>180</v>
      </c>
      <c r="E50" s="266" t="str">
        <f>IF($AN49="CBU","SP","")</f>
        <v/>
      </c>
      <c r="F50" s="267"/>
      <c r="G50" s="267"/>
      <c r="H50" s="267"/>
      <c r="I50" s="268"/>
      <c r="J50" s="269">
        <f>SUMIF(Planning!$AS$10:$AS$896,$AO50,Planning!O$10:O$896)</f>
        <v>0</v>
      </c>
      <c r="K50" s="267">
        <f>SUMIF(Planning!$AS$10:$AS$896,$AO50,Planning!P$10:P$896)</f>
        <v>0</v>
      </c>
      <c r="L50" s="267">
        <f>SUMIF(Planning!$AS$10:$AS$896,$AO50,Planning!Q$10:Q$896)</f>
        <v>0</v>
      </c>
      <c r="M50" s="267">
        <f>SUMIF(Planning!$AS$10:$AS$896,$AO50,Planning!R$10:R$896)</f>
        <v>0</v>
      </c>
      <c r="N50" s="267">
        <f>SUMIF(Planning!$AS$10:$AS$896,$AO50,Planning!S$10:S$896)</f>
        <v>0</v>
      </c>
      <c r="O50" s="267">
        <f>SUMIF(Planning!$AS$10:$AS$896,$AO50,Planning!T$10:T$896)</f>
        <v>0</v>
      </c>
      <c r="P50" s="267">
        <f>SUMIF(Planning!$AS$10:$AS$896,$AO50,Planning!U$10:U$896)</f>
        <v>0</v>
      </c>
      <c r="Q50" s="267">
        <f>SUMIF(Planning!$AS$10:$AS$896,$AO50,Planning!V$10:V$896)</f>
        <v>0</v>
      </c>
      <c r="R50" s="267">
        <f>SUMIF(Planning!$AS$10:$AS$896,$AO50,Planning!W$10:W$896)</f>
        <v>0</v>
      </c>
      <c r="S50" s="267">
        <f>SUMIF(Planning!$AS$10:$AS$896,$AO50,Planning!X$10:X$896)</f>
        <v>0</v>
      </c>
      <c r="T50" s="267">
        <f>SUMIF(Planning!$AS$10:$AS$896,$AO50,Planning!Y$10:Y$896)</f>
        <v>0</v>
      </c>
      <c r="U50" s="267">
        <f>SUMIF(Planning!$AS$10:$AS$896,$AO50,Planning!Z$10:Z$896)</f>
        <v>0</v>
      </c>
      <c r="V50" s="267">
        <f>SUMIF(Planning!$AS$10:$AS$896,$AO50,Planning!AA$10:AA$896)</f>
        <v>0</v>
      </c>
      <c r="W50" s="267">
        <f>SUMIF(Planning!$AS$10:$AS$896,$AO50,Planning!AB$10:AB$896)</f>
        <v>0</v>
      </c>
      <c r="X50" s="267">
        <f>SUMIF(Planning!$AS$10:$AS$896,$AO50,Planning!AC$10:AC$896)</f>
        <v>0</v>
      </c>
      <c r="Y50" s="267">
        <f>SUMIF(Planning!$AS$10:$AS$896,$AO50,Planning!AD$10:AD$896)</f>
        <v>0</v>
      </c>
      <c r="Z50" s="267">
        <f>SUMIF(Planning!$AS$10:$AS$896,$AO50,Planning!AE$10:AE$896)</f>
        <v>0</v>
      </c>
      <c r="AA50" s="267">
        <f>SUMIF(Planning!$AS$10:$AS$896,$AO50,Planning!AF$10:AF$896)</f>
        <v>0</v>
      </c>
      <c r="AB50" s="267">
        <f>SUMIF(Planning!$AS$10:$AS$896,$AO50,Planning!AG$10:AG$896)</f>
        <v>0</v>
      </c>
      <c r="AC50" s="267">
        <f>SUMIF(Planning!$AS$10:$AS$896,$AO50,Planning!AH$10:AH$896)</f>
        <v>0</v>
      </c>
      <c r="AD50" s="267">
        <f>SUMIF(Planning!$AS$10:$AS$896,$AO50,Planning!AI$10:AI$896)</f>
        <v>0</v>
      </c>
      <c r="AE50" s="267">
        <f>SUMIF(Planning!$AS$10:$AS$896,$AO50,Planning!AJ$10:AJ$896)</f>
        <v>0</v>
      </c>
      <c r="AF50" s="267">
        <f>SUMIF(Planning!$AS$10:$AS$896,$AO50,Planning!AK$10:AK$896)</f>
        <v>0</v>
      </c>
      <c r="AG50" s="267">
        <f>SUMIF(Planning!$AS$10:$AS$896,$AO50,Planning!AL$10:AL$896)</f>
        <v>0</v>
      </c>
      <c r="AH50" s="267">
        <f>SUMIF(Planning!$AS$10:$AS$896,$AO50,Planning!AM$10:AM$896)</f>
        <v>0</v>
      </c>
      <c r="AI50" s="270">
        <f t="shared" si="2"/>
        <v>0</v>
      </c>
      <c r="AJ50" s="75"/>
      <c r="AL50" s="102" t="str">
        <f>IF($B$3="","",_xlfn.XLOOKUP($B$3,設定!$F$3:$F$10,設定!$G$3:$G$10,""))</f>
        <v>MC</v>
      </c>
      <c r="AM50" s="91"/>
      <c r="AN50" s="91" t="str">
        <f>E50</f>
        <v/>
      </c>
      <c r="AO50" s="91" t="str">
        <f>AM49&amp;"_"&amp;AN50</f>
        <v>50100MLL D000XA_</v>
      </c>
      <c r="AP50" s="249" t="str">
        <f ca="1">IF(AI51=0,"","表示")</f>
        <v/>
      </c>
    </row>
    <row r="51" spans="1:42" ht="21" hidden="1" customHeight="1" x14ac:dyDescent="0.35">
      <c r="A51" s="69"/>
      <c r="B51" s="90"/>
      <c r="C51" s="87"/>
      <c r="D51" s="88"/>
      <c r="E51" s="259" t="s">
        <v>2134</v>
      </c>
      <c r="F51" s="80">
        <f ca="1">SUMIF(Planning!$AS$10:$AS$896,$AO51,Planning!K$10:K$896)</f>
        <v>0</v>
      </c>
      <c r="G51" s="80">
        <f ca="1">SUMIF(Planning!$AS$10:$AS$896,$AO51,Planning!L$10:L$896)</f>
        <v>0</v>
      </c>
      <c r="H51" s="81">
        <f ca="1">SUMIF(Planning!$AS$10:$AS$896,$AO51,Planning!M$10:M$896)</f>
        <v>0</v>
      </c>
      <c r="I51" s="82">
        <f ca="1">SUMIF(Planning!$AS$10:$AS$896,$AO51,Planning!N$10:N$896)</f>
        <v>0</v>
      </c>
      <c r="J51" s="83">
        <f ca="1">SUMIF(Planning!$AS$10:$AS$896,$AO51,Planning!O$10:O$896)</f>
        <v>0</v>
      </c>
      <c r="K51" s="81">
        <f ca="1">SUMIF(Planning!$AS$10:$AS$896,$AO51,Planning!P$10:P$896)</f>
        <v>0</v>
      </c>
      <c r="L51" s="81">
        <f ca="1">SUMIF(Planning!$AS$10:$AS$896,$AO51,Planning!Q$10:Q$896)</f>
        <v>0</v>
      </c>
      <c r="M51" s="80">
        <f ca="1">SUMIF(Planning!$AS$10:$AS$896,$AO51,Planning!R$10:R$896)</f>
        <v>0</v>
      </c>
      <c r="N51" s="81">
        <f ca="1">SUMIF(Planning!$AS$10:$AS$896,$AO51,Planning!S$10:S$896)</f>
        <v>0</v>
      </c>
      <c r="O51" s="80">
        <f ca="1">SUMIF(Planning!$AS$10:$AS$896,$AO51,Planning!T$10:T$896)</f>
        <v>0</v>
      </c>
      <c r="P51" s="80">
        <f ca="1">SUMIF(Planning!$AS$10:$AS$896,$AO51,Planning!U$10:U$896)</f>
        <v>0</v>
      </c>
      <c r="Q51" s="80">
        <f ca="1">SUMIF(Planning!$AS$10:$AS$896,$AO51,Planning!V$10:V$896)</f>
        <v>0</v>
      </c>
      <c r="R51" s="80">
        <f ca="1">SUMIF(Planning!$AS$10:$AS$896,$AO51,Planning!W$10:W$896)</f>
        <v>0</v>
      </c>
      <c r="S51" s="80">
        <f ca="1">SUMIF(Planning!$AS$10:$AS$896,$AO51,Planning!X$10:X$896)</f>
        <v>0</v>
      </c>
      <c r="T51" s="80">
        <f ca="1">SUMIF(Planning!$AS$10:$AS$896,$AO51,Planning!Y$10:Y$896)</f>
        <v>0</v>
      </c>
      <c r="U51" s="80">
        <f ca="1">SUMIF(Planning!$AS$10:$AS$896,$AO51,Planning!Z$10:Z$896)</f>
        <v>0</v>
      </c>
      <c r="V51" s="80">
        <f ca="1">SUMIF(Planning!$AS$10:$AS$896,$AO51,Planning!AA$10:AA$896)</f>
        <v>0</v>
      </c>
      <c r="W51" s="80">
        <f ca="1">SUMIF(Planning!$AS$10:$AS$896,$AO51,Planning!AB$10:AB$896)</f>
        <v>0</v>
      </c>
      <c r="X51" s="80">
        <f ca="1">SUMIF(Planning!$AS$10:$AS$896,$AO51,Planning!AC$10:AC$896)</f>
        <v>0</v>
      </c>
      <c r="Y51" s="80">
        <f ca="1">SUMIF(Planning!$AS$10:$AS$896,$AO51,Planning!AD$10:AD$896)</f>
        <v>0</v>
      </c>
      <c r="Z51" s="80">
        <f ca="1">SUMIF(Planning!$AS$10:$AS$896,$AO51,Planning!AE$10:AE$896)</f>
        <v>0</v>
      </c>
      <c r="AA51" s="80">
        <f ca="1">SUMIF(Planning!$AS$10:$AS$896,$AO51,Planning!AF$10:AF$896)</f>
        <v>0</v>
      </c>
      <c r="AB51" s="80">
        <f ca="1">SUMIF(Planning!$AS$10:$AS$896,$AO51,Planning!AG$10:AG$896)</f>
        <v>0</v>
      </c>
      <c r="AC51" s="80">
        <f ca="1">SUMIF(Planning!$AS$10:$AS$896,$AO51,Planning!AH$10:AH$896)</f>
        <v>0</v>
      </c>
      <c r="AD51" s="80">
        <f ca="1">SUMIF(Planning!$AS$10:$AS$896,$AO51,Planning!AI$10:AI$896)</f>
        <v>0</v>
      </c>
      <c r="AE51" s="80">
        <f ca="1">SUMIF(Planning!$AS$10:$AS$896,$AO51,Planning!AJ$10:AJ$896)</f>
        <v>0</v>
      </c>
      <c r="AF51" s="80">
        <f ca="1">SUMIF(Planning!$AS$10:$AS$896,$AO51,Planning!AK$10:AK$896)</f>
        <v>0</v>
      </c>
      <c r="AG51" s="81">
        <f ca="1">SUMIF(Planning!$AS$10:$AS$896,$AO51,Planning!AL$10:AL$896)</f>
        <v>0</v>
      </c>
      <c r="AH51" s="114">
        <f ca="1">SUMIF(Planning!$AS$10:$AS$896,$AO51,Planning!AM$10:AM$896)</f>
        <v>0</v>
      </c>
      <c r="AI51" s="123">
        <f t="shared" ca="1" si="2"/>
        <v>0</v>
      </c>
      <c r="AJ51" s="75"/>
      <c r="AL51" s="92"/>
      <c r="AM51" s="92"/>
      <c r="AN51" s="92"/>
      <c r="AO51" s="124" t="str">
        <f>AL50&amp;"_"&amp;AM49&amp;"_"&amp;AN49</f>
        <v>MC_50100MLL D000XA_CKD</v>
      </c>
      <c r="AP51" s="247" t="str">
        <f ca="1">IF(AI51=0,"","表示")</f>
        <v/>
      </c>
    </row>
    <row r="52" spans="1:42" ht="21" hidden="1" customHeight="1" x14ac:dyDescent="0.35">
      <c r="A52" s="66"/>
      <c r="B52" s="95" t="str">
        <f>IF($AO54="","",_xlfn.XLOOKUP($AO54,Planning!$AS$10:$AS$896,Planning!AT$10:AT$896,"",,))</f>
        <v>50100</v>
      </c>
      <c r="C52" s="85"/>
      <c r="D52" s="86"/>
      <c r="E52" s="261" t="str">
        <f>_xlfn.XLOOKUP($AO52,Planning!$AS$10:$AS$896,Planning!$G$10:$G$896,"",,)</f>
        <v/>
      </c>
      <c r="F52" s="262">
        <f>SUMIF(Planning!$AS$10:$AS$896,$AO52,Planning!K$10:K$896)</f>
        <v>0</v>
      </c>
      <c r="G52" s="262">
        <f>SUMIF(Planning!$AS$10:$AS$896,$AO52,Planning!L$10:L$896)</f>
        <v>0</v>
      </c>
      <c r="H52" s="262">
        <f>SUMIF(Planning!$AS$10:$AS$896,$AO52,Planning!M$10:M$896)</f>
        <v>0</v>
      </c>
      <c r="I52" s="263">
        <f>SUMIF(Planning!$AS$10:$AS$896,$AO52,Planning!N$10:N$896)</f>
        <v>0</v>
      </c>
      <c r="J52" s="264">
        <f>SUMIF(Planning!$AS$10:$AS$896,$AO52,Planning!O$10:O$896)</f>
        <v>0</v>
      </c>
      <c r="K52" s="262">
        <f>SUMIF(Planning!$AS$10:$AS$896,$AO52,Planning!P$10:P$896)</f>
        <v>0</v>
      </c>
      <c r="L52" s="262">
        <f>SUMIF(Planning!$AS$10:$AS$896,$AO52,Planning!Q$10:Q$896)</f>
        <v>0</v>
      </c>
      <c r="M52" s="262">
        <f>SUMIF(Planning!$AS$10:$AS$896,$AO52,Planning!R$10:R$896)</f>
        <v>0</v>
      </c>
      <c r="N52" s="262">
        <f>SUMIF(Planning!$AS$10:$AS$896,$AO52,Planning!S$10:S$896)</f>
        <v>0</v>
      </c>
      <c r="O52" s="262">
        <f>SUMIF(Planning!$AS$10:$AS$896,$AO52,Planning!T$10:T$896)</f>
        <v>0</v>
      </c>
      <c r="P52" s="262">
        <f>SUMIF(Planning!$AS$10:$AS$896,$AO52,Planning!U$10:U$896)</f>
        <v>0</v>
      </c>
      <c r="Q52" s="262">
        <f>SUMIF(Planning!$AS$10:$AS$896,$AO52,Planning!V$10:V$896)</f>
        <v>0</v>
      </c>
      <c r="R52" s="262">
        <f>SUMIF(Planning!$AS$10:$AS$896,$AO52,Planning!W$10:W$896)</f>
        <v>0</v>
      </c>
      <c r="S52" s="262">
        <f>SUMIF(Planning!$AS$10:$AS$896,$AO52,Planning!X$10:X$896)</f>
        <v>0</v>
      </c>
      <c r="T52" s="262">
        <f>SUMIF(Planning!$AS$10:$AS$896,$AO52,Planning!Y$10:Y$896)</f>
        <v>0</v>
      </c>
      <c r="U52" s="262">
        <f>SUMIF(Planning!$AS$10:$AS$896,$AO52,Planning!Z$10:Z$896)</f>
        <v>0</v>
      </c>
      <c r="V52" s="262">
        <f>SUMIF(Planning!$AS$10:$AS$896,$AO52,Planning!AA$10:AA$896)</f>
        <v>0</v>
      </c>
      <c r="W52" s="262">
        <f>SUMIF(Planning!$AS$10:$AS$896,$AO52,Planning!AB$10:AB$896)</f>
        <v>0</v>
      </c>
      <c r="X52" s="262">
        <f>SUMIF(Planning!$AS$10:$AS$896,$AO52,Planning!AC$10:AC$896)</f>
        <v>0</v>
      </c>
      <c r="Y52" s="262">
        <f>SUMIF(Planning!$AS$10:$AS$896,$AO52,Planning!AD$10:AD$896)</f>
        <v>0</v>
      </c>
      <c r="Z52" s="262">
        <f>SUMIF(Planning!$AS$10:$AS$896,$AO52,Planning!AE$10:AE$896)</f>
        <v>0</v>
      </c>
      <c r="AA52" s="262">
        <f>SUMIF(Planning!$AS$10:$AS$896,$AO52,Planning!AF$10:AF$896)</f>
        <v>0</v>
      </c>
      <c r="AB52" s="262">
        <f>SUMIF(Planning!$AS$10:$AS$896,$AO52,Planning!AG$10:AG$896)</f>
        <v>0</v>
      </c>
      <c r="AC52" s="262">
        <f>SUMIF(Planning!$AS$10:$AS$896,$AO52,Planning!AH$10:AH$896)</f>
        <v>0</v>
      </c>
      <c r="AD52" s="262">
        <f>SUMIF(Planning!$AS$10:$AS$896,$AO52,Planning!AI$10:AI$896)</f>
        <v>0</v>
      </c>
      <c r="AE52" s="262">
        <f>SUMIF(Planning!$AS$10:$AS$896,$AO52,Planning!AJ$10:AJ$896)</f>
        <v>0</v>
      </c>
      <c r="AF52" s="262">
        <f>SUMIF(Planning!$AS$10:$AS$896,$AO52,Planning!AK$10:AK$896)</f>
        <v>0</v>
      </c>
      <c r="AG52" s="262">
        <f>SUMIF(Planning!$AS$10:$AS$896,$AO52,Planning!AL$10:AL$896)</f>
        <v>0</v>
      </c>
      <c r="AH52" s="262">
        <f>SUMIF(Planning!$AS$10:$AS$896,$AO52,Planning!AM$10:AM$896)</f>
        <v>0</v>
      </c>
      <c r="AI52" s="265">
        <f t="shared" si="2"/>
        <v>0</v>
      </c>
      <c r="AJ52" s="75"/>
      <c r="AL52" s="125" t="str">
        <f>IF(AN52="CBU","AF",IF(AN52="CKD","KD",""))</f>
        <v>AF</v>
      </c>
      <c r="AM52" s="93" t="s">
        <v>1763</v>
      </c>
      <c r="AN52" s="93" t="s">
        <v>2081</v>
      </c>
      <c r="AO52" s="100" t="str">
        <f>AM52&amp;"_"&amp;AN52</f>
        <v>50100MLT D000XA_CBU</v>
      </c>
      <c r="AP52" s="248" t="str">
        <f ca="1">IF(AI54=0,"","表示")</f>
        <v/>
      </c>
    </row>
    <row r="53" spans="1:42" ht="21" hidden="1" customHeight="1" x14ac:dyDescent="0.35">
      <c r="A53" s="66"/>
      <c r="B53" s="94" t="str">
        <f>IF($AO54="","",_xlfn.XLOOKUP($AO54,Planning!$AS$10:$AS$896,Planning!AU$10:AU$896,"",,))</f>
        <v>MLT-D000</v>
      </c>
      <c r="C53" s="127" t="str">
        <f>AL52</f>
        <v>AF</v>
      </c>
      <c r="D53" s="86">
        <f>SUMIF(Planning!$AS$10:$AS$896,$AO54,Planning!$G$10:$G$896)</f>
        <v>0</v>
      </c>
      <c r="E53" s="266" t="str">
        <f>IF($AN52="CBU","SP","")</f>
        <v>SP</v>
      </c>
      <c r="F53" s="267"/>
      <c r="G53" s="267"/>
      <c r="H53" s="267"/>
      <c r="I53" s="268"/>
      <c r="J53" s="269">
        <f>SUMIF(Planning!$AS$10:$AS$896,$AO53,Planning!O$10:O$896)</f>
        <v>0</v>
      </c>
      <c r="K53" s="267">
        <f>SUMIF(Planning!$AS$10:$AS$896,$AO53,Planning!P$10:P$896)</f>
        <v>0</v>
      </c>
      <c r="L53" s="267">
        <f>SUMIF(Planning!$AS$10:$AS$896,$AO53,Planning!Q$10:Q$896)</f>
        <v>0</v>
      </c>
      <c r="M53" s="267">
        <f>SUMIF(Planning!$AS$10:$AS$896,$AO53,Planning!R$10:R$896)</f>
        <v>0</v>
      </c>
      <c r="N53" s="267">
        <f>SUMIF(Planning!$AS$10:$AS$896,$AO53,Planning!S$10:S$896)</f>
        <v>0</v>
      </c>
      <c r="O53" s="267">
        <f>SUMIF(Planning!$AS$10:$AS$896,$AO53,Planning!T$10:T$896)</f>
        <v>0</v>
      </c>
      <c r="P53" s="267">
        <f>SUMIF(Planning!$AS$10:$AS$896,$AO53,Planning!U$10:U$896)</f>
        <v>0</v>
      </c>
      <c r="Q53" s="267">
        <f>SUMIF(Planning!$AS$10:$AS$896,$AO53,Planning!V$10:V$896)</f>
        <v>0</v>
      </c>
      <c r="R53" s="267">
        <f>SUMIF(Planning!$AS$10:$AS$896,$AO53,Planning!W$10:W$896)</f>
        <v>0</v>
      </c>
      <c r="S53" s="267">
        <f>SUMIF(Planning!$AS$10:$AS$896,$AO53,Planning!X$10:X$896)</f>
        <v>0</v>
      </c>
      <c r="T53" s="267">
        <f>SUMIF(Planning!$AS$10:$AS$896,$AO53,Planning!Y$10:Y$896)</f>
        <v>0</v>
      </c>
      <c r="U53" s="267">
        <f>SUMIF(Planning!$AS$10:$AS$896,$AO53,Planning!Z$10:Z$896)</f>
        <v>0</v>
      </c>
      <c r="V53" s="267">
        <f>SUMIF(Planning!$AS$10:$AS$896,$AO53,Planning!AA$10:AA$896)</f>
        <v>0</v>
      </c>
      <c r="W53" s="267">
        <f>SUMIF(Planning!$AS$10:$AS$896,$AO53,Planning!AB$10:AB$896)</f>
        <v>0</v>
      </c>
      <c r="X53" s="267">
        <f>SUMIF(Planning!$AS$10:$AS$896,$AO53,Planning!AC$10:AC$896)</f>
        <v>0</v>
      </c>
      <c r="Y53" s="267">
        <f>SUMIF(Planning!$AS$10:$AS$896,$AO53,Planning!AD$10:AD$896)</f>
        <v>0</v>
      </c>
      <c r="Z53" s="267">
        <f>SUMIF(Planning!$AS$10:$AS$896,$AO53,Planning!AE$10:AE$896)</f>
        <v>0</v>
      </c>
      <c r="AA53" s="267">
        <f>SUMIF(Planning!$AS$10:$AS$896,$AO53,Planning!AF$10:AF$896)</f>
        <v>0</v>
      </c>
      <c r="AB53" s="267">
        <f>SUMIF(Planning!$AS$10:$AS$896,$AO53,Planning!AG$10:AG$896)</f>
        <v>0</v>
      </c>
      <c r="AC53" s="267">
        <f>SUMIF(Planning!$AS$10:$AS$896,$AO53,Planning!AH$10:AH$896)</f>
        <v>0</v>
      </c>
      <c r="AD53" s="267">
        <f>SUMIF(Planning!$AS$10:$AS$896,$AO53,Planning!AI$10:AI$896)</f>
        <v>0</v>
      </c>
      <c r="AE53" s="267">
        <f>SUMIF(Planning!$AS$10:$AS$896,$AO53,Planning!AJ$10:AJ$896)</f>
        <v>0</v>
      </c>
      <c r="AF53" s="267">
        <f>SUMIF(Planning!$AS$10:$AS$896,$AO53,Planning!AK$10:AK$896)</f>
        <v>0</v>
      </c>
      <c r="AG53" s="267">
        <f>SUMIF(Planning!$AS$10:$AS$896,$AO53,Planning!AL$10:AL$896)</f>
        <v>0</v>
      </c>
      <c r="AH53" s="267">
        <f>SUMIF(Planning!$AS$10:$AS$896,$AO53,Planning!AM$10:AM$896)</f>
        <v>0</v>
      </c>
      <c r="AI53" s="270">
        <f t="shared" si="2"/>
        <v>0</v>
      </c>
      <c r="AJ53" s="75"/>
      <c r="AL53" s="102" t="str">
        <f>IF($B$3="","",_xlfn.XLOOKUP($B$3,設定!$F$3:$F$10,設定!$G$3:$G$10,""))</f>
        <v>MC</v>
      </c>
      <c r="AM53" s="91"/>
      <c r="AN53" s="91" t="str">
        <f>E53</f>
        <v>SP</v>
      </c>
      <c r="AO53" s="91" t="str">
        <f>AM52&amp;"_"&amp;AN53</f>
        <v>50100MLT D000XA_SP</v>
      </c>
      <c r="AP53" s="249" t="str">
        <f ca="1">IF(AI54=0,"","表示")</f>
        <v/>
      </c>
    </row>
    <row r="54" spans="1:42" ht="21" hidden="1" customHeight="1" x14ac:dyDescent="0.35">
      <c r="A54" s="69"/>
      <c r="B54" s="90"/>
      <c r="C54" s="87"/>
      <c r="D54" s="88"/>
      <c r="E54" s="259" t="s">
        <v>2134</v>
      </c>
      <c r="F54" s="80">
        <f ca="1">SUMIF(Planning!$AS$10:$AS$896,$AO54,Planning!K$10:K$896)</f>
        <v>0</v>
      </c>
      <c r="G54" s="80">
        <f ca="1">SUMIF(Planning!$AS$10:$AS$896,$AO54,Planning!L$10:L$896)</f>
        <v>0</v>
      </c>
      <c r="H54" s="81">
        <f ca="1">SUMIF(Planning!$AS$10:$AS$896,$AO54,Planning!M$10:M$896)</f>
        <v>0</v>
      </c>
      <c r="I54" s="82">
        <f ca="1">SUMIF(Planning!$AS$10:$AS$896,$AO54,Planning!N$10:N$896)</f>
        <v>0</v>
      </c>
      <c r="J54" s="83">
        <f ca="1">SUMIF(Planning!$AS$10:$AS$896,$AO54,Planning!O$10:O$896)</f>
        <v>0</v>
      </c>
      <c r="K54" s="81">
        <f ca="1">SUMIF(Planning!$AS$10:$AS$896,$AO54,Planning!P$10:P$896)</f>
        <v>0</v>
      </c>
      <c r="L54" s="81">
        <f ca="1">SUMIF(Planning!$AS$10:$AS$896,$AO54,Planning!Q$10:Q$896)</f>
        <v>0</v>
      </c>
      <c r="M54" s="80">
        <f ca="1">SUMIF(Planning!$AS$10:$AS$896,$AO54,Planning!R$10:R$896)</f>
        <v>0</v>
      </c>
      <c r="N54" s="81">
        <f ca="1">SUMIF(Planning!$AS$10:$AS$896,$AO54,Planning!S$10:S$896)</f>
        <v>0</v>
      </c>
      <c r="O54" s="80">
        <f ca="1">SUMIF(Planning!$AS$10:$AS$896,$AO54,Planning!T$10:T$896)</f>
        <v>0</v>
      </c>
      <c r="P54" s="80">
        <f ca="1">SUMIF(Planning!$AS$10:$AS$896,$AO54,Planning!U$10:U$896)</f>
        <v>0</v>
      </c>
      <c r="Q54" s="80">
        <f ca="1">SUMIF(Planning!$AS$10:$AS$896,$AO54,Planning!V$10:V$896)</f>
        <v>0</v>
      </c>
      <c r="R54" s="80">
        <f ca="1">SUMIF(Planning!$AS$10:$AS$896,$AO54,Planning!W$10:W$896)</f>
        <v>0</v>
      </c>
      <c r="S54" s="80">
        <f ca="1">SUMIF(Planning!$AS$10:$AS$896,$AO54,Planning!X$10:X$896)</f>
        <v>0</v>
      </c>
      <c r="T54" s="80">
        <f ca="1">SUMIF(Planning!$AS$10:$AS$896,$AO54,Planning!Y$10:Y$896)</f>
        <v>0</v>
      </c>
      <c r="U54" s="80">
        <f ca="1">SUMIF(Planning!$AS$10:$AS$896,$AO54,Planning!Z$10:Z$896)</f>
        <v>0</v>
      </c>
      <c r="V54" s="80">
        <f ca="1">SUMIF(Planning!$AS$10:$AS$896,$AO54,Planning!AA$10:AA$896)</f>
        <v>0</v>
      </c>
      <c r="W54" s="80">
        <f ca="1">SUMIF(Planning!$AS$10:$AS$896,$AO54,Planning!AB$10:AB$896)</f>
        <v>0</v>
      </c>
      <c r="X54" s="80">
        <f ca="1">SUMIF(Planning!$AS$10:$AS$896,$AO54,Planning!AC$10:AC$896)</f>
        <v>0</v>
      </c>
      <c r="Y54" s="80">
        <f ca="1">SUMIF(Planning!$AS$10:$AS$896,$AO54,Planning!AD$10:AD$896)</f>
        <v>0</v>
      </c>
      <c r="Z54" s="80">
        <f ca="1">SUMIF(Planning!$AS$10:$AS$896,$AO54,Planning!AE$10:AE$896)</f>
        <v>0</v>
      </c>
      <c r="AA54" s="80">
        <f ca="1">SUMIF(Planning!$AS$10:$AS$896,$AO54,Planning!AF$10:AF$896)</f>
        <v>0</v>
      </c>
      <c r="AB54" s="80">
        <f ca="1">SUMIF(Planning!$AS$10:$AS$896,$AO54,Planning!AG$10:AG$896)</f>
        <v>0</v>
      </c>
      <c r="AC54" s="80">
        <f ca="1">SUMIF(Planning!$AS$10:$AS$896,$AO54,Planning!AH$10:AH$896)</f>
        <v>0</v>
      </c>
      <c r="AD54" s="80">
        <f ca="1">SUMIF(Planning!$AS$10:$AS$896,$AO54,Planning!AI$10:AI$896)</f>
        <v>0</v>
      </c>
      <c r="AE54" s="80">
        <f ca="1">SUMIF(Planning!$AS$10:$AS$896,$AO54,Planning!AJ$10:AJ$896)</f>
        <v>0</v>
      </c>
      <c r="AF54" s="80">
        <f ca="1">SUMIF(Planning!$AS$10:$AS$896,$AO54,Planning!AK$10:AK$896)</f>
        <v>0</v>
      </c>
      <c r="AG54" s="81">
        <f ca="1">SUMIF(Planning!$AS$10:$AS$896,$AO54,Planning!AL$10:AL$896)</f>
        <v>0</v>
      </c>
      <c r="AH54" s="114">
        <f ca="1">SUMIF(Planning!$AS$10:$AS$896,$AO54,Planning!AM$10:AM$896)</f>
        <v>0</v>
      </c>
      <c r="AI54" s="123">
        <f t="shared" ca="1" si="2"/>
        <v>0</v>
      </c>
      <c r="AJ54" s="75"/>
      <c r="AL54" s="92"/>
      <c r="AM54" s="92"/>
      <c r="AN54" s="92"/>
      <c r="AO54" s="124" t="str">
        <f>AL53&amp;"_"&amp;AM52&amp;"_"&amp;AN52</f>
        <v>MC_50100MLT D000XA_CBU</v>
      </c>
      <c r="AP54" s="247" t="str">
        <f ca="1">IF(AI54=0,"","表示")</f>
        <v/>
      </c>
    </row>
    <row r="55" spans="1:42" ht="21" hidden="1" customHeight="1" x14ac:dyDescent="0.35">
      <c r="A55" s="66"/>
      <c r="B55" s="95" t="str">
        <f>IF($AO57="","",_xlfn.XLOOKUP($AO57,Planning!$AS$10:$AS$896,Planning!AT$10:AT$896,"",,))</f>
        <v>50100</v>
      </c>
      <c r="C55" s="85"/>
      <c r="D55" s="86"/>
      <c r="E55" s="261" t="str">
        <f>_xlfn.XLOOKUP($AO55,Planning!$AS$10:$AS$896,Planning!$G$10:$G$896,"",,)</f>
        <v/>
      </c>
      <c r="F55" s="262">
        <f>SUMIF(Planning!$AS$10:$AS$896,$AO55,Planning!K$10:K$896)</f>
        <v>0</v>
      </c>
      <c r="G55" s="262">
        <f>SUMIF(Planning!$AS$10:$AS$896,$AO55,Planning!L$10:L$896)</f>
        <v>0</v>
      </c>
      <c r="H55" s="262">
        <f>SUMIF(Planning!$AS$10:$AS$896,$AO55,Planning!M$10:M$896)</f>
        <v>0</v>
      </c>
      <c r="I55" s="263">
        <f>SUMIF(Planning!$AS$10:$AS$896,$AO55,Planning!N$10:N$896)</f>
        <v>0</v>
      </c>
      <c r="J55" s="264">
        <f>SUMIF(Planning!$AS$10:$AS$896,$AO55,Planning!O$10:O$896)</f>
        <v>0</v>
      </c>
      <c r="K55" s="262">
        <f>SUMIF(Planning!$AS$10:$AS$896,$AO55,Planning!P$10:P$896)</f>
        <v>0</v>
      </c>
      <c r="L55" s="262">
        <f>SUMIF(Planning!$AS$10:$AS$896,$AO55,Planning!Q$10:Q$896)</f>
        <v>0</v>
      </c>
      <c r="M55" s="262">
        <f>SUMIF(Planning!$AS$10:$AS$896,$AO55,Planning!R$10:R$896)</f>
        <v>0</v>
      </c>
      <c r="N55" s="262">
        <f>SUMIF(Planning!$AS$10:$AS$896,$AO55,Planning!S$10:S$896)</f>
        <v>0</v>
      </c>
      <c r="O55" s="262">
        <f>SUMIF(Planning!$AS$10:$AS$896,$AO55,Planning!T$10:T$896)</f>
        <v>0</v>
      </c>
      <c r="P55" s="262">
        <f>SUMIF(Planning!$AS$10:$AS$896,$AO55,Planning!U$10:U$896)</f>
        <v>0</v>
      </c>
      <c r="Q55" s="262">
        <f>SUMIF(Planning!$AS$10:$AS$896,$AO55,Planning!V$10:V$896)</f>
        <v>0</v>
      </c>
      <c r="R55" s="262">
        <f>SUMIF(Planning!$AS$10:$AS$896,$AO55,Planning!W$10:W$896)</f>
        <v>0</v>
      </c>
      <c r="S55" s="262">
        <f>SUMIF(Planning!$AS$10:$AS$896,$AO55,Planning!X$10:X$896)</f>
        <v>0</v>
      </c>
      <c r="T55" s="262">
        <f>SUMIF(Planning!$AS$10:$AS$896,$AO55,Planning!Y$10:Y$896)</f>
        <v>0</v>
      </c>
      <c r="U55" s="262">
        <f>SUMIF(Planning!$AS$10:$AS$896,$AO55,Planning!Z$10:Z$896)</f>
        <v>0</v>
      </c>
      <c r="V55" s="262">
        <f>SUMIF(Planning!$AS$10:$AS$896,$AO55,Planning!AA$10:AA$896)</f>
        <v>0</v>
      </c>
      <c r="W55" s="262">
        <f>SUMIF(Planning!$AS$10:$AS$896,$AO55,Planning!AB$10:AB$896)</f>
        <v>0</v>
      </c>
      <c r="X55" s="262">
        <f>SUMIF(Planning!$AS$10:$AS$896,$AO55,Planning!AC$10:AC$896)</f>
        <v>0</v>
      </c>
      <c r="Y55" s="262">
        <f>SUMIF(Planning!$AS$10:$AS$896,$AO55,Planning!AD$10:AD$896)</f>
        <v>0</v>
      </c>
      <c r="Z55" s="262">
        <f>SUMIF(Planning!$AS$10:$AS$896,$AO55,Planning!AE$10:AE$896)</f>
        <v>0</v>
      </c>
      <c r="AA55" s="262">
        <f>SUMIF(Planning!$AS$10:$AS$896,$AO55,Planning!AF$10:AF$896)</f>
        <v>0</v>
      </c>
      <c r="AB55" s="262">
        <f>SUMIF(Planning!$AS$10:$AS$896,$AO55,Planning!AG$10:AG$896)</f>
        <v>0</v>
      </c>
      <c r="AC55" s="262">
        <f>SUMIF(Planning!$AS$10:$AS$896,$AO55,Planning!AH$10:AH$896)</f>
        <v>0</v>
      </c>
      <c r="AD55" s="262">
        <f>SUMIF(Planning!$AS$10:$AS$896,$AO55,Planning!AI$10:AI$896)</f>
        <v>0</v>
      </c>
      <c r="AE55" s="262">
        <f>SUMIF(Planning!$AS$10:$AS$896,$AO55,Planning!AJ$10:AJ$896)</f>
        <v>0</v>
      </c>
      <c r="AF55" s="262">
        <f>SUMIF(Planning!$AS$10:$AS$896,$AO55,Planning!AK$10:AK$896)</f>
        <v>0</v>
      </c>
      <c r="AG55" s="262">
        <f>SUMIF(Planning!$AS$10:$AS$896,$AO55,Planning!AL$10:AL$896)</f>
        <v>0</v>
      </c>
      <c r="AH55" s="262">
        <f>SUMIF(Planning!$AS$10:$AS$896,$AO55,Planning!AM$10:AM$896)</f>
        <v>0</v>
      </c>
      <c r="AI55" s="265">
        <f t="shared" si="2"/>
        <v>0</v>
      </c>
      <c r="AJ55" s="75"/>
      <c r="AL55" s="125" t="str">
        <f>IF(AN55="CBU","AF",IF(AN55="CKD","KD",""))</f>
        <v>AF</v>
      </c>
      <c r="AM55" s="93" t="s">
        <v>1767</v>
      </c>
      <c r="AN55" s="93" t="s">
        <v>2081</v>
      </c>
      <c r="AO55" s="100" t="str">
        <f>AM55&amp;"_"&amp;AN55</f>
        <v>50100MLV J000XA_CBU</v>
      </c>
      <c r="AP55" s="248" t="str">
        <f ca="1">IF(AI57=0,"","表示")</f>
        <v/>
      </c>
    </row>
    <row r="56" spans="1:42" ht="21" hidden="1" customHeight="1" x14ac:dyDescent="0.35">
      <c r="A56" s="66"/>
      <c r="B56" s="94" t="str">
        <f>IF($AO57="","",_xlfn.XLOOKUP($AO57,Planning!$AS$10:$AS$896,Planning!AU$10:AU$896,"",,))</f>
        <v>MLV-J000</v>
      </c>
      <c r="C56" s="127" t="str">
        <f>AL55</f>
        <v>AF</v>
      </c>
      <c r="D56" s="86">
        <f>SUMIF(Planning!$AS$10:$AS$896,$AO57,Planning!$G$10:$G$896)</f>
        <v>200</v>
      </c>
      <c r="E56" s="266" t="str">
        <f>IF($AN55="CBU","SP","")</f>
        <v>SP</v>
      </c>
      <c r="F56" s="267"/>
      <c r="G56" s="267"/>
      <c r="H56" s="267"/>
      <c r="I56" s="268"/>
      <c r="J56" s="269">
        <f>SUMIF(Planning!$AS$10:$AS$896,$AO56,Planning!O$10:O$896)</f>
        <v>0</v>
      </c>
      <c r="K56" s="267">
        <f>SUMIF(Planning!$AS$10:$AS$896,$AO56,Planning!P$10:P$896)</f>
        <v>0</v>
      </c>
      <c r="L56" s="267">
        <f>SUMIF(Planning!$AS$10:$AS$896,$AO56,Planning!Q$10:Q$896)</f>
        <v>0</v>
      </c>
      <c r="M56" s="267">
        <f>SUMIF(Planning!$AS$10:$AS$896,$AO56,Planning!R$10:R$896)</f>
        <v>0</v>
      </c>
      <c r="N56" s="267">
        <f>SUMIF(Planning!$AS$10:$AS$896,$AO56,Planning!S$10:S$896)</f>
        <v>5</v>
      </c>
      <c r="O56" s="267">
        <f>SUMIF(Planning!$AS$10:$AS$896,$AO56,Planning!T$10:T$896)</f>
        <v>0</v>
      </c>
      <c r="P56" s="267">
        <f>SUMIF(Planning!$AS$10:$AS$896,$AO56,Planning!U$10:U$896)</f>
        <v>0</v>
      </c>
      <c r="Q56" s="267">
        <f>SUMIF(Planning!$AS$10:$AS$896,$AO56,Planning!V$10:V$896)</f>
        <v>0</v>
      </c>
      <c r="R56" s="267">
        <f>SUMIF(Planning!$AS$10:$AS$896,$AO56,Planning!W$10:W$896)</f>
        <v>0</v>
      </c>
      <c r="S56" s="267">
        <f>SUMIF(Planning!$AS$10:$AS$896,$AO56,Planning!X$10:X$896)</f>
        <v>0</v>
      </c>
      <c r="T56" s="267">
        <f>SUMIF(Planning!$AS$10:$AS$896,$AO56,Planning!Y$10:Y$896)</f>
        <v>0</v>
      </c>
      <c r="U56" s="267">
        <f>SUMIF(Planning!$AS$10:$AS$896,$AO56,Planning!Z$10:Z$896)</f>
        <v>0</v>
      </c>
      <c r="V56" s="267">
        <f>SUMIF(Planning!$AS$10:$AS$896,$AO56,Planning!AA$10:AA$896)</f>
        <v>0</v>
      </c>
      <c r="W56" s="267">
        <f>SUMIF(Planning!$AS$10:$AS$896,$AO56,Planning!AB$10:AB$896)</f>
        <v>0</v>
      </c>
      <c r="X56" s="267">
        <f>SUMIF(Planning!$AS$10:$AS$896,$AO56,Planning!AC$10:AC$896)</f>
        <v>0</v>
      </c>
      <c r="Y56" s="267">
        <f>SUMIF(Planning!$AS$10:$AS$896,$AO56,Planning!AD$10:AD$896)</f>
        <v>0</v>
      </c>
      <c r="Z56" s="267">
        <f>SUMIF(Planning!$AS$10:$AS$896,$AO56,Planning!AE$10:AE$896)</f>
        <v>0</v>
      </c>
      <c r="AA56" s="267">
        <f>SUMIF(Planning!$AS$10:$AS$896,$AO56,Planning!AF$10:AF$896)</f>
        <v>0</v>
      </c>
      <c r="AB56" s="267">
        <f>SUMIF(Planning!$AS$10:$AS$896,$AO56,Planning!AG$10:AG$896)</f>
        <v>0</v>
      </c>
      <c r="AC56" s="267">
        <f>SUMIF(Planning!$AS$10:$AS$896,$AO56,Planning!AH$10:AH$896)</f>
        <v>0</v>
      </c>
      <c r="AD56" s="267">
        <f>SUMIF(Planning!$AS$10:$AS$896,$AO56,Planning!AI$10:AI$896)</f>
        <v>0</v>
      </c>
      <c r="AE56" s="267">
        <f>SUMIF(Planning!$AS$10:$AS$896,$AO56,Planning!AJ$10:AJ$896)</f>
        <v>0</v>
      </c>
      <c r="AF56" s="267">
        <f>SUMIF(Planning!$AS$10:$AS$896,$AO56,Planning!AK$10:AK$896)</f>
        <v>0</v>
      </c>
      <c r="AG56" s="267">
        <f>SUMIF(Planning!$AS$10:$AS$896,$AO56,Planning!AL$10:AL$896)</f>
        <v>0</v>
      </c>
      <c r="AH56" s="267">
        <f>SUMIF(Planning!$AS$10:$AS$896,$AO56,Planning!AM$10:AM$896)</f>
        <v>0</v>
      </c>
      <c r="AI56" s="270">
        <f t="shared" si="2"/>
        <v>5</v>
      </c>
      <c r="AJ56" s="75"/>
      <c r="AL56" s="102" t="str">
        <f>IF($B$3="","",_xlfn.XLOOKUP($B$3,設定!$F$3:$F$10,設定!$G$3:$G$10,""))</f>
        <v>MC</v>
      </c>
      <c r="AM56" s="91"/>
      <c r="AN56" s="91" t="str">
        <f>E56</f>
        <v>SP</v>
      </c>
      <c r="AO56" s="91" t="str">
        <f>AM55&amp;"_"&amp;AN56</f>
        <v>50100MLV J000XA_SP</v>
      </c>
      <c r="AP56" s="249" t="str">
        <f ca="1">IF(AI57=0,"","表示")</f>
        <v/>
      </c>
    </row>
    <row r="57" spans="1:42" ht="21" hidden="1" customHeight="1" x14ac:dyDescent="0.35">
      <c r="A57" s="69"/>
      <c r="B57" s="90"/>
      <c r="C57" s="87"/>
      <c r="D57" s="88"/>
      <c r="E57" s="259" t="s">
        <v>2134</v>
      </c>
      <c r="F57" s="80">
        <f ca="1">SUMIF(Planning!$AS$10:$AS$896,$AO57,Planning!K$10:K$896)</f>
        <v>0</v>
      </c>
      <c r="G57" s="80">
        <f ca="1">SUMIF(Planning!$AS$10:$AS$896,$AO57,Planning!L$10:L$896)</f>
        <v>0</v>
      </c>
      <c r="H57" s="81">
        <f ca="1">SUMIF(Planning!$AS$10:$AS$896,$AO57,Planning!M$10:M$896)</f>
        <v>0</v>
      </c>
      <c r="I57" s="82">
        <f ca="1">SUMIF(Planning!$AS$10:$AS$896,$AO57,Planning!N$10:N$896)</f>
        <v>0</v>
      </c>
      <c r="J57" s="83">
        <f ca="1">SUMIF(Planning!$AS$10:$AS$896,$AO57,Planning!O$10:O$896)</f>
        <v>0</v>
      </c>
      <c r="K57" s="81">
        <f ca="1">SUMIF(Planning!$AS$10:$AS$896,$AO57,Planning!P$10:P$896)</f>
        <v>0</v>
      </c>
      <c r="L57" s="81">
        <f ca="1">SUMIF(Planning!$AS$10:$AS$896,$AO57,Planning!Q$10:Q$896)</f>
        <v>0</v>
      </c>
      <c r="M57" s="80">
        <f ca="1">SUMIF(Planning!$AS$10:$AS$896,$AO57,Planning!R$10:R$896)</f>
        <v>0</v>
      </c>
      <c r="N57" s="81">
        <f ca="1">SUMIF(Planning!$AS$10:$AS$896,$AO57,Planning!S$10:S$896)</f>
        <v>0</v>
      </c>
      <c r="O57" s="80">
        <f ca="1">SUMIF(Planning!$AS$10:$AS$896,$AO57,Planning!T$10:T$896)</f>
        <v>0</v>
      </c>
      <c r="P57" s="80">
        <f ca="1">SUMIF(Planning!$AS$10:$AS$896,$AO57,Planning!U$10:U$896)</f>
        <v>0</v>
      </c>
      <c r="Q57" s="80">
        <f ca="1">SUMIF(Planning!$AS$10:$AS$896,$AO57,Planning!V$10:V$896)</f>
        <v>0</v>
      </c>
      <c r="R57" s="80">
        <f ca="1">SUMIF(Planning!$AS$10:$AS$896,$AO57,Planning!W$10:W$896)</f>
        <v>0</v>
      </c>
      <c r="S57" s="80">
        <f ca="1">SUMIF(Planning!$AS$10:$AS$896,$AO57,Planning!X$10:X$896)</f>
        <v>0</v>
      </c>
      <c r="T57" s="80">
        <f ca="1">SUMIF(Planning!$AS$10:$AS$896,$AO57,Planning!Y$10:Y$896)</f>
        <v>0</v>
      </c>
      <c r="U57" s="80">
        <f ca="1">SUMIF(Planning!$AS$10:$AS$896,$AO57,Planning!Z$10:Z$896)</f>
        <v>0</v>
      </c>
      <c r="V57" s="80">
        <f ca="1">SUMIF(Planning!$AS$10:$AS$896,$AO57,Planning!AA$10:AA$896)</f>
        <v>0</v>
      </c>
      <c r="W57" s="80">
        <f ca="1">SUMIF(Planning!$AS$10:$AS$896,$AO57,Planning!AB$10:AB$896)</f>
        <v>0</v>
      </c>
      <c r="X57" s="80">
        <f ca="1">SUMIF(Planning!$AS$10:$AS$896,$AO57,Planning!AC$10:AC$896)</f>
        <v>0</v>
      </c>
      <c r="Y57" s="80">
        <f ca="1">SUMIF(Planning!$AS$10:$AS$896,$AO57,Planning!AD$10:AD$896)</f>
        <v>0</v>
      </c>
      <c r="Z57" s="80">
        <f ca="1">SUMIF(Planning!$AS$10:$AS$896,$AO57,Planning!AE$10:AE$896)</f>
        <v>0</v>
      </c>
      <c r="AA57" s="80">
        <f ca="1">SUMIF(Planning!$AS$10:$AS$896,$AO57,Planning!AF$10:AF$896)</f>
        <v>0</v>
      </c>
      <c r="AB57" s="80">
        <f ca="1">SUMIF(Planning!$AS$10:$AS$896,$AO57,Planning!AG$10:AG$896)</f>
        <v>0</v>
      </c>
      <c r="AC57" s="80">
        <f ca="1">SUMIF(Planning!$AS$10:$AS$896,$AO57,Planning!AH$10:AH$896)</f>
        <v>0</v>
      </c>
      <c r="AD57" s="80">
        <f ca="1">SUMIF(Planning!$AS$10:$AS$896,$AO57,Planning!AI$10:AI$896)</f>
        <v>0</v>
      </c>
      <c r="AE57" s="80">
        <f ca="1">SUMIF(Planning!$AS$10:$AS$896,$AO57,Planning!AJ$10:AJ$896)</f>
        <v>0</v>
      </c>
      <c r="AF57" s="80">
        <f ca="1">SUMIF(Planning!$AS$10:$AS$896,$AO57,Planning!AK$10:AK$896)</f>
        <v>0</v>
      </c>
      <c r="AG57" s="81">
        <f ca="1">SUMIF(Planning!$AS$10:$AS$896,$AO57,Planning!AL$10:AL$896)</f>
        <v>0</v>
      </c>
      <c r="AH57" s="114">
        <f ca="1">SUMIF(Planning!$AS$10:$AS$896,$AO57,Planning!AM$10:AM$896)</f>
        <v>0</v>
      </c>
      <c r="AI57" s="123">
        <f t="shared" ca="1" si="2"/>
        <v>0</v>
      </c>
      <c r="AJ57" s="75"/>
      <c r="AL57" s="92"/>
      <c r="AM57" s="92"/>
      <c r="AN57" s="92"/>
      <c r="AO57" s="124" t="str">
        <f>AL56&amp;"_"&amp;AM55&amp;"_"&amp;AN55</f>
        <v>MC_50100MLV J000XA_CBU</v>
      </c>
      <c r="AP57" s="247" t="str">
        <f ca="1">IF(AI57=0,"","表示")</f>
        <v/>
      </c>
    </row>
    <row r="58" spans="1:42" ht="21" hidden="1" customHeight="1" x14ac:dyDescent="0.35">
      <c r="A58" s="66"/>
      <c r="B58" s="95" t="str">
        <f>IF($AO60="","",_xlfn.XLOOKUP($AO60,Planning!$AS$10:$AS$896,Planning!AT$10:AT$896,"",,))</f>
        <v>50100</v>
      </c>
      <c r="C58" s="85"/>
      <c r="D58" s="86"/>
      <c r="E58" s="261" t="str">
        <f>_xlfn.XLOOKUP($AO58,Planning!$AS$10:$AS$896,Planning!$G$10:$G$896,"",,)</f>
        <v>CKD</v>
      </c>
      <c r="F58" s="262">
        <f>SUMIF(Planning!$AS$10:$AS$896,$AO58,Planning!K$10:K$896)</f>
        <v>0</v>
      </c>
      <c r="G58" s="262">
        <f>SUMIF(Planning!$AS$10:$AS$896,$AO58,Planning!L$10:L$896)</f>
        <v>0</v>
      </c>
      <c r="H58" s="262">
        <f>SUMIF(Planning!$AS$10:$AS$896,$AO58,Planning!M$10:M$896)</f>
        <v>0</v>
      </c>
      <c r="I58" s="263">
        <f>SUMIF(Planning!$AS$10:$AS$896,$AO58,Planning!N$10:N$896)</f>
        <v>0</v>
      </c>
      <c r="J58" s="264">
        <f>SUMIF(Planning!$AS$10:$AS$896,$AO58,Planning!O$10:O$896)</f>
        <v>0</v>
      </c>
      <c r="K58" s="262">
        <f>SUMIF(Planning!$AS$10:$AS$896,$AO58,Planning!P$10:P$896)</f>
        <v>0</v>
      </c>
      <c r="L58" s="262">
        <f>SUMIF(Planning!$AS$10:$AS$896,$AO58,Planning!Q$10:Q$896)</f>
        <v>0</v>
      </c>
      <c r="M58" s="262">
        <f>SUMIF(Planning!$AS$10:$AS$896,$AO58,Planning!R$10:R$896)</f>
        <v>0</v>
      </c>
      <c r="N58" s="262">
        <f>SUMIF(Planning!$AS$10:$AS$896,$AO58,Planning!S$10:S$896)</f>
        <v>0</v>
      </c>
      <c r="O58" s="262">
        <f>SUMIF(Planning!$AS$10:$AS$896,$AO58,Planning!T$10:T$896)</f>
        <v>0</v>
      </c>
      <c r="P58" s="262">
        <f>SUMIF(Planning!$AS$10:$AS$896,$AO58,Planning!U$10:U$896)</f>
        <v>0</v>
      </c>
      <c r="Q58" s="262">
        <f>SUMIF(Planning!$AS$10:$AS$896,$AO58,Planning!V$10:V$896)</f>
        <v>0</v>
      </c>
      <c r="R58" s="262">
        <f>SUMIF(Planning!$AS$10:$AS$896,$AO58,Planning!W$10:W$896)</f>
        <v>0</v>
      </c>
      <c r="S58" s="262">
        <f>SUMIF(Planning!$AS$10:$AS$896,$AO58,Planning!X$10:X$896)</f>
        <v>0</v>
      </c>
      <c r="T58" s="262">
        <f>SUMIF(Planning!$AS$10:$AS$896,$AO58,Planning!Y$10:Y$896)</f>
        <v>0</v>
      </c>
      <c r="U58" s="262">
        <f>SUMIF(Planning!$AS$10:$AS$896,$AO58,Planning!Z$10:Z$896)</f>
        <v>0</v>
      </c>
      <c r="V58" s="262">
        <f>SUMIF(Planning!$AS$10:$AS$896,$AO58,Planning!AA$10:AA$896)</f>
        <v>0</v>
      </c>
      <c r="W58" s="262">
        <f>SUMIF(Planning!$AS$10:$AS$896,$AO58,Planning!AB$10:AB$896)</f>
        <v>0</v>
      </c>
      <c r="X58" s="262">
        <f>SUMIF(Planning!$AS$10:$AS$896,$AO58,Planning!AC$10:AC$896)</f>
        <v>0</v>
      </c>
      <c r="Y58" s="262">
        <f>SUMIF(Planning!$AS$10:$AS$896,$AO58,Planning!AD$10:AD$896)</f>
        <v>0</v>
      </c>
      <c r="Z58" s="262">
        <f>SUMIF(Planning!$AS$10:$AS$896,$AO58,Planning!AE$10:AE$896)</f>
        <v>0</v>
      </c>
      <c r="AA58" s="262">
        <f>SUMIF(Planning!$AS$10:$AS$896,$AO58,Planning!AF$10:AF$896)</f>
        <v>0</v>
      </c>
      <c r="AB58" s="262">
        <f>SUMIF(Planning!$AS$10:$AS$896,$AO58,Planning!AG$10:AG$896)</f>
        <v>0</v>
      </c>
      <c r="AC58" s="262">
        <f>SUMIF(Planning!$AS$10:$AS$896,$AO58,Planning!AH$10:AH$896)</f>
        <v>0</v>
      </c>
      <c r="AD58" s="262">
        <f>SUMIF(Planning!$AS$10:$AS$896,$AO58,Planning!AI$10:AI$896)</f>
        <v>0</v>
      </c>
      <c r="AE58" s="262">
        <f>SUMIF(Planning!$AS$10:$AS$896,$AO58,Planning!AJ$10:AJ$896)</f>
        <v>0</v>
      </c>
      <c r="AF58" s="262">
        <f>SUMIF(Planning!$AS$10:$AS$896,$AO58,Planning!AK$10:AK$896)</f>
        <v>0</v>
      </c>
      <c r="AG58" s="262">
        <f>SUMIF(Planning!$AS$10:$AS$896,$AO58,Planning!AL$10:AL$896)</f>
        <v>0</v>
      </c>
      <c r="AH58" s="262">
        <f>SUMIF(Planning!$AS$10:$AS$896,$AO58,Planning!AM$10:AM$896)</f>
        <v>0</v>
      </c>
      <c r="AI58" s="265">
        <f t="shared" ref="AI58:AI63" si="3">SUM(F58:AH58)</f>
        <v>0</v>
      </c>
      <c r="AJ58" s="75"/>
      <c r="AL58" s="125" t="str">
        <f>IF(AN58="CBU","AF",IF(AN58="CKD","KD",""))</f>
        <v>AF</v>
      </c>
      <c r="AM58" s="93" t="s">
        <v>2364</v>
      </c>
      <c r="AN58" s="93" t="s">
        <v>2081</v>
      </c>
      <c r="AO58" s="100" t="str">
        <f>AM58&amp;"_"&amp;AN58</f>
        <v>50100MLB D200XA_CBU</v>
      </c>
      <c r="AP58" s="248" t="str">
        <f ca="1">IF(AI60=0,"","表示")</f>
        <v/>
      </c>
    </row>
    <row r="59" spans="1:42" ht="21" hidden="1" customHeight="1" x14ac:dyDescent="0.35">
      <c r="A59" s="66"/>
      <c r="B59" s="94" t="str">
        <f>IF($AO60="","",_xlfn.XLOOKUP($AO60,Planning!$AS$10:$AS$896,Planning!AU$10:AU$896,"",,))</f>
        <v>MLB-D200</v>
      </c>
      <c r="C59" s="127" t="str">
        <f>AL58</f>
        <v>AF</v>
      </c>
      <c r="D59" s="86">
        <f>SUMIF(Planning!$AS$10:$AS$896,$AO60,Planning!$G$10:$G$896)</f>
        <v>160</v>
      </c>
      <c r="E59" s="266" t="str">
        <f>IF($AN58="CBU","SP","")</f>
        <v>SP</v>
      </c>
      <c r="F59" s="267"/>
      <c r="G59" s="267"/>
      <c r="H59" s="267"/>
      <c r="I59" s="268"/>
      <c r="J59" s="269">
        <f>SUMIF(Planning!$AS$10:$AS$896,$AO59,Planning!O$10:O$896)</f>
        <v>0</v>
      </c>
      <c r="K59" s="267">
        <f>SUMIF(Planning!$AS$10:$AS$896,$AO59,Planning!P$10:P$896)</f>
        <v>0</v>
      </c>
      <c r="L59" s="267">
        <f>SUMIF(Planning!$AS$10:$AS$896,$AO59,Planning!Q$10:Q$896)</f>
        <v>0</v>
      </c>
      <c r="M59" s="267">
        <f>SUMIF(Planning!$AS$10:$AS$896,$AO59,Planning!R$10:R$896)</f>
        <v>0</v>
      </c>
      <c r="N59" s="267">
        <f>SUMIF(Planning!$AS$10:$AS$896,$AO59,Planning!S$10:S$896)</f>
        <v>0</v>
      </c>
      <c r="O59" s="267">
        <f>SUMIF(Planning!$AS$10:$AS$896,$AO59,Planning!T$10:T$896)</f>
        <v>0</v>
      </c>
      <c r="P59" s="267">
        <f>SUMIF(Planning!$AS$10:$AS$896,$AO59,Planning!U$10:U$896)</f>
        <v>0</v>
      </c>
      <c r="Q59" s="267">
        <f>SUMIF(Planning!$AS$10:$AS$896,$AO59,Planning!V$10:V$896)</f>
        <v>0</v>
      </c>
      <c r="R59" s="267">
        <f>SUMIF(Planning!$AS$10:$AS$896,$AO59,Planning!W$10:W$896)</f>
        <v>0</v>
      </c>
      <c r="S59" s="267">
        <f>SUMIF(Planning!$AS$10:$AS$896,$AO59,Planning!X$10:X$896)</f>
        <v>0</v>
      </c>
      <c r="T59" s="267">
        <f>SUMIF(Planning!$AS$10:$AS$896,$AO59,Planning!Y$10:Y$896)</f>
        <v>0</v>
      </c>
      <c r="U59" s="267">
        <f>SUMIF(Planning!$AS$10:$AS$896,$AO59,Planning!Z$10:Z$896)</f>
        <v>0</v>
      </c>
      <c r="V59" s="267">
        <f>SUMIF(Planning!$AS$10:$AS$896,$AO59,Planning!AA$10:AA$896)</f>
        <v>0</v>
      </c>
      <c r="W59" s="267">
        <f>SUMIF(Planning!$AS$10:$AS$896,$AO59,Planning!AB$10:AB$896)</f>
        <v>0</v>
      </c>
      <c r="X59" s="267">
        <f>SUMIF(Planning!$AS$10:$AS$896,$AO59,Planning!AC$10:AC$896)</f>
        <v>0</v>
      </c>
      <c r="Y59" s="267">
        <f>SUMIF(Planning!$AS$10:$AS$896,$AO59,Planning!AD$10:AD$896)</f>
        <v>0</v>
      </c>
      <c r="Z59" s="267">
        <f>SUMIF(Planning!$AS$10:$AS$896,$AO59,Planning!AE$10:AE$896)</f>
        <v>0</v>
      </c>
      <c r="AA59" s="267">
        <f>SUMIF(Planning!$AS$10:$AS$896,$AO59,Planning!AF$10:AF$896)</f>
        <v>0</v>
      </c>
      <c r="AB59" s="267">
        <f>SUMIF(Planning!$AS$10:$AS$896,$AO59,Planning!AG$10:AG$896)</f>
        <v>0</v>
      </c>
      <c r="AC59" s="267">
        <f>SUMIF(Planning!$AS$10:$AS$896,$AO59,Planning!AH$10:AH$896)</f>
        <v>0</v>
      </c>
      <c r="AD59" s="267">
        <f>SUMIF(Planning!$AS$10:$AS$896,$AO59,Planning!AI$10:AI$896)</f>
        <v>0</v>
      </c>
      <c r="AE59" s="267">
        <f>SUMIF(Planning!$AS$10:$AS$896,$AO59,Planning!AJ$10:AJ$896)</f>
        <v>0</v>
      </c>
      <c r="AF59" s="267">
        <f>SUMIF(Planning!$AS$10:$AS$896,$AO59,Planning!AK$10:AK$896)</f>
        <v>0</v>
      </c>
      <c r="AG59" s="267">
        <f>SUMIF(Planning!$AS$10:$AS$896,$AO59,Planning!AL$10:AL$896)</f>
        <v>0</v>
      </c>
      <c r="AH59" s="267">
        <f>SUMIF(Planning!$AS$10:$AS$896,$AO59,Planning!AM$10:AM$896)</f>
        <v>0</v>
      </c>
      <c r="AI59" s="270">
        <f t="shared" si="3"/>
        <v>0</v>
      </c>
      <c r="AJ59" s="75"/>
      <c r="AL59" s="102" t="str">
        <f>IF($B$3="","",_xlfn.XLOOKUP($B$3,設定!$F$3:$F$10,設定!$G$3:$G$10,""))</f>
        <v>MC</v>
      </c>
      <c r="AM59" s="91"/>
      <c r="AN59" s="91" t="str">
        <f>E59</f>
        <v>SP</v>
      </c>
      <c r="AO59" s="91" t="str">
        <f>AM58&amp;"_"&amp;AN59</f>
        <v>50100MLB D200XA_SP</v>
      </c>
      <c r="AP59" s="249" t="str">
        <f ca="1">IF(AI60=0,"","表示")</f>
        <v/>
      </c>
    </row>
    <row r="60" spans="1:42" ht="21" hidden="1" customHeight="1" x14ac:dyDescent="0.35">
      <c r="A60" s="69"/>
      <c r="B60" s="90"/>
      <c r="C60" s="87"/>
      <c r="D60" s="88"/>
      <c r="E60" s="259" t="s">
        <v>2134</v>
      </c>
      <c r="F60" s="80">
        <f ca="1">SUMIF(Planning!$AS$10:$AS$896,$AO60,Planning!K$10:K$896)</f>
        <v>0</v>
      </c>
      <c r="G60" s="80">
        <f ca="1">SUMIF(Planning!$AS$10:$AS$896,$AO60,Planning!L$10:L$896)</f>
        <v>0</v>
      </c>
      <c r="H60" s="81">
        <f ca="1">SUMIF(Planning!$AS$10:$AS$896,$AO60,Planning!M$10:M$896)</f>
        <v>0</v>
      </c>
      <c r="I60" s="82">
        <f ca="1">SUMIF(Planning!$AS$10:$AS$896,$AO60,Planning!N$10:N$896)</f>
        <v>0</v>
      </c>
      <c r="J60" s="83">
        <f ca="1">SUMIF(Planning!$AS$10:$AS$896,$AO60,Planning!O$10:O$896)</f>
        <v>0</v>
      </c>
      <c r="K60" s="81">
        <f ca="1">SUMIF(Planning!$AS$10:$AS$896,$AO60,Planning!P$10:P$896)</f>
        <v>0</v>
      </c>
      <c r="L60" s="81">
        <f ca="1">SUMIF(Planning!$AS$10:$AS$896,$AO60,Planning!Q$10:Q$896)</f>
        <v>0</v>
      </c>
      <c r="M60" s="80">
        <f ca="1">SUMIF(Planning!$AS$10:$AS$896,$AO60,Planning!R$10:R$896)</f>
        <v>0</v>
      </c>
      <c r="N60" s="81">
        <f ca="1">SUMIF(Planning!$AS$10:$AS$896,$AO60,Planning!S$10:S$896)</f>
        <v>0</v>
      </c>
      <c r="O60" s="80">
        <f ca="1">SUMIF(Planning!$AS$10:$AS$896,$AO60,Planning!T$10:T$896)</f>
        <v>0</v>
      </c>
      <c r="P60" s="80">
        <f ca="1">SUMIF(Planning!$AS$10:$AS$896,$AO60,Planning!U$10:U$896)</f>
        <v>0</v>
      </c>
      <c r="Q60" s="80">
        <f ca="1">SUMIF(Planning!$AS$10:$AS$896,$AO60,Planning!V$10:V$896)</f>
        <v>0</v>
      </c>
      <c r="R60" s="80">
        <f ca="1">SUMIF(Planning!$AS$10:$AS$896,$AO60,Planning!W$10:W$896)</f>
        <v>0</v>
      </c>
      <c r="S60" s="80">
        <f ca="1">SUMIF(Planning!$AS$10:$AS$896,$AO60,Planning!X$10:X$896)</f>
        <v>0</v>
      </c>
      <c r="T60" s="80">
        <f ca="1">SUMIF(Planning!$AS$10:$AS$896,$AO60,Planning!Y$10:Y$896)</f>
        <v>0</v>
      </c>
      <c r="U60" s="80">
        <f ca="1">SUMIF(Planning!$AS$10:$AS$896,$AO60,Planning!Z$10:Z$896)</f>
        <v>0</v>
      </c>
      <c r="V60" s="80">
        <f ca="1">SUMIF(Planning!$AS$10:$AS$896,$AO60,Planning!AA$10:AA$896)</f>
        <v>0</v>
      </c>
      <c r="W60" s="80">
        <f ca="1">SUMIF(Planning!$AS$10:$AS$896,$AO60,Planning!AB$10:AB$896)</f>
        <v>0</v>
      </c>
      <c r="X60" s="80">
        <f ca="1">SUMIF(Planning!$AS$10:$AS$896,$AO60,Planning!AC$10:AC$896)</f>
        <v>0</v>
      </c>
      <c r="Y60" s="80">
        <f ca="1">SUMIF(Planning!$AS$10:$AS$896,$AO60,Planning!AD$10:AD$896)</f>
        <v>0</v>
      </c>
      <c r="Z60" s="80">
        <f ca="1">SUMIF(Planning!$AS$10:$AS$896,$AO60,Planning!AE$10:AE$896)</f>
        <v>0</v>
      </c>
      <c r="AA60" s="80">
        <f ca="1">SUMIF(Planning!$AS$10:$AS$896,$AO60,Planning!AF$10:AF$896)</f>
        <v>0</v>
      </c>
      <c r="AB60" s="80">
        <f ca="1">SUMIF(Planning!$AS$10:$AS$896,$AO60,Planning!AG$10:AG$896)</f>
        <v>0</v>
      </c>
      <c r="AC60" s="80">
        <f ca="1">SUMIF(Planning!$AS$10:$AS$896,$AO60,Planning!AH$10:AH$896)</f>
        <v>0</v>
      </c>
      <c r="AD60" s="80">
        <f ca="1">SUMIF(Planning!$AS$10:$AS$896,$AO60,Planning!AI$10:AI$896)</f>
        <v>0</v>
      </c>
      <c r="AE60" s="80">
        <f ca="1">SUMIF(Planning!$AS$10:$AS$896,$AO60,Planning!AJ$10:AJ$896)</f>
        <v>0</v>
      </c>
      <c r="AF60" s="80">
        <f ca="1">SUMIF(Planning!$AS$10:$AS$896,$AO60,Planning!AK$10:AK$896)</f>
        <v>0</v>
      </c>
      <c r="AG60" s="81">
        <f ca="1">SUMIF(Planning!$AS$10:$AS$896,$AO60,Planning!AL$10:AL$896)</f>
        <v>0</v>
      </c>
      <c r="AH60" s="114">
        <f ca="1">SUMIF(Planning!$AS$10:$AS$896,$AO60,Planning!AM$10:AM$896)</f>
        <v>0</v>
      </c>
      <c r="AI60" s="123">
        <f t="shared" ca="1" si="3"/>
        <v>0</v>
      </c>
      <c r="AJ60" s="75"/>
      <c r="AL60" s="92"/>
      <c r="AM60" s="92"/>
      <c r="AN60" s="92"/>
      <c r="AO60" s="124" t="str">
        <f>AL59&amp;"_"&amp;AM58&amp;"_"&amp;AN58</f>
        <v>MC_50100MLB D200XA_CBU</v>
      </c>
      <c r="AP60" s="247" t="str">
        <f ca="1">IF(AI60=0,"","表示")</f>
        <v/>
      </c>
    </row>
    <row r="61" spans="1:42" ht="21" customHeight="1" x14ac:dyDescent="0.35">
      <c r="A61" s="66"/>
      <c r="B61" s="95" t="str">
        <f>IF($AO63="","",_xlfn.XLOOKUP($AO63,Planning!$AS$10:$AS$896,Planning!AT$10:AT$896,"",,))</f>
        <v>50100</v>
      </c>
      <c r="C61" s="85"/>
      <c r="D61" s="86"/>
      <c r="E61" s="261" t="str">
        <f>_xlfn.XLOOKUP($AO61,Planning!$AS$10:$AS$896,Planning!$G$10:$G$896,"",,)</f>
        <v>COM</v>
      </c>
      <c r="F61" s="262">
        <f>SUMIF(Planning!$AS$10:$AS$896,$AO61,Planning!K$10:K$896)</f>
        <v>90</v>
      </c>
      <c r="G61" s="262">
        <f>SUMIF(Planning!$AS$10:$AS$896,$AO61,Planning!L$10:L$896)</f>
        <v>69</v>
      </c>
      <c r="H61" s="262">
        <f>SUMIF(Planning!$AS$10:$AS$896,$AO61,Planning!M$10:M$896)</f>
        <v>40</v>
      </c>
      <c r="I61" s="263">
        <f>SUMIF(Planning!$AS$10:$AS$896,$AO61,Planning!N$10:N$896)</f>
        <v>64</v>
      </c>
      <c r="J61" s="264">
        <f>SUMIF(Planning!$AS$10:$AS$896,$AO61,Planning!O$10:O$896)</f>
        <v>70</v>
      </c>
      <c r="K61" s="262">
        <f>SUMIF(Planning!$AS$10:$AS$896,$AO61,Planning!P$10:P$896)</f>
        <v>80</v>
      </c>
      <c r="L61" s="262">
        <f>SUMIF(Planning!$AS$10:$AS$896,$AO61,Planning!Q$10:Q$896)</f>
        <v>130</v>
      </c>
      <c r="M61" s="262">
        <f>SUMIF(Planning!$AS$10:$AS$896,$AO61,Planning!R$10:R$896)</f>
        <v>140</v>
      </c>
      <c r="N61" s="262">
        <f>SUMIF(Planning!$AS$10:$AS$896,$AO61,Planning!S$10:S$896)</f>
        <v>140</v>
      </c>
      <c r="O61" s="262">
        <f>SUMIF(Planning!$AS$10:$AS$896,$AO61,Planning!T$10:T$896)</f>
        <v>120</v>
      </c>
      <c r="P61" s="262">
        <f>SUMIF(Planning!$AS$10:$AS$896,$AO61,Planning!U$10:U$896)</f>
        <v>150</v>
      </c>
      <c r="Q61" s="262">
        <f>SUMIF(Planning!$AS$10:$AS$896,$AO61,Planning!V$10:V$896)</f>
        <v>160</v>
      </c>
      <c r="R61" s="262">
        <f>SUMIF(Planning!$AS$10:$AS$896,$AO61,Planning!W$10:W$896)</f>
        <v>150</v>
      </c>
      <c r="S61" s="262">
        <f>SUMIF(Planning!$AS$10:$AS$896,$AO61,Planning!X$10:X$896)</f>
        <v>200</v>
      </c>
      <c r="T61" s="262">
        <f>SUMIF(Planning!$AS$10:$AS$896,$AO61,Planning!Y$10:Y$896)</f>
        <v>200</v>
      </c>
      <c r="U61" s="262">
        <f>SUMIF(Planning!$AS$10:$AS$896,$AO61,Planning!Z$10:Z$896)</f>
        <v>195</v>
      </c>
      <c r="V61" s="262">
        <f>SUMIF(Planning!$AS$10:$AS$896,$AO61,Planning!AA$10:AA$896)</f>
        <v>150</v>
      </c>
      <c r="W61" s="262">
        <f>SUMIF(Planning!$AS$10:$AS$896,$AO61,Planning!AB$10:AB$896)</f>
        <v>178</v>
      </c>
      <c r="X61" s="262">
        <f>SUMIF(Planning!$AS$10:$AS$896,$AO61,Planning!AC$10:AC$896)</f>
        <v>154</v>
      </c>
      <c r="Y61" s="262">
        <f>SUMIF(Planning!$AS$10:$AS$896,$AO61,Planning!AD$10:AD$896)</f>
        <v>132</v>
      </c>
      <c r="Z61" s="262">
        <f>SUMIF(Planning!$AS$10:$AS$896,$AO61,Planning!AE$10:AE$896)</f>
        <v>190</v>
      </c>
      <c r="AA61" s="262">
        <f>SUMIF(Planning!$AS$10:$AS$896,$AO61,Planning!AF$10:AF$896)</f>
        <v>170</v>
      </c>
      <c r="AB61" s="262">
        <f>SUMIF(Planning!$AS$10:$AS$896,$AO61,Planning!AG$10:AG$896)</f>
        <v>100</v>
      </c>
      <c r="AC61" s="262">
        <f>SUMIF(Planning!$AS$10:$AS$896,$AO61,Planning!AH$10:AH$896)</f>
        <v>85</v>
      </c>
      <c r="AD61" s="450">
        <f>SUMIF(Planning!$AS$10:$AS$896,$AO61,Planning!AI$10:AI$896)</f>
        <v>0</v>
      </c>
      <c r="AE61" s="450">
        <f>SUMIF(Planning!$AS$10:$AS$896,$AO61,Planning!AJ$10:AJ$896)</f>
        <v>0</v>
      </c>
      <c r="AF61" s="450">
        <f>SUMIF(Planning!$AS$10:$AS$896,$AO61,Planning!AK$10:AK$896)</f>
        <v>0</v>
      </c>
      <c r="AG61" s="450">
        <f>SUMIF(Planning!$AS$10:$AS$896,$AO61,Planning!AL$10:AL$896)</f>
        <v>0</v>
      </c>
      <c r="AH61" s="450">
        <f>SUMIF(Planning!$AS$10:$AS$896,$AO61,Planning!AM$10:AM$896)</f>
        <v>0</v>
      </c>
      <c r="AI61" s="265">
        <f t="shared" si="3"/>
        <v>3157</v>
      </c>
      <c r="AJ61" s="75"/>
      <c r="AL61" s="125" t="str">
        <f>IF(AN61="CBU","AF",IF(AN61="CKD","KD",""))</f>
        <v>AF</v>
      </c>
      <c r="AM61" s="93" t="s">
        <v>1728</v>
      </c>
      <c r="AN61" s="93" t="s">
        <v>2081</v>
      </c>
      <c r="AO61" s="100" t="str">
        <f>AM61&amp;"_"&amp;AN61</f>
        <v>50100MLB D800XA_CBU</v>
      </c>
      <c r="AP61" s="248" t="str">
        <f ca="1">IF(AI63=0,"","表示")</f>
        <v>表示</v>
      </c>
    </row>
    <row r="62" spans="1:42" ht="21" customHeight="1" x14ac:dyDescent="0.35">
      <c r="A62" s="66"/>
      <c r="B62" s="94" t="str">
        <f>IF($AO63="","",_xlfn.XLOOKUP($AO63,Planning!$AS$10:$AS$896,Planning!AU$10:AU$896,"",,))</f>
        <v>MLB-D800</v>
      </c>
      <c r="C62" s="127" t="str">
        <f>AL61</f>
        <v>AF</v>
      </c>
      <c r="D62" s="86">
        <f>SUMIF(Planning!$AS$10:$AS$896,$AO63,Planning!$G$10:$G$896)</f>
        <v>160</v>
      </c>
      <c r="E62" s="266" t="str">
        <f>IF($AN61="CBU","SP","")</f>
        <v>SP</v>
      </c>
      <c r="F62" s="267"/>
      <c r="G62" s="267"/>
      <c r="H62" s="267"/>
      <c r="I62" s="268"/>
      <c r="J62" s="269">
        <f>SUMIF(Planning!$AS$10:$AS$896,$AO62,Planning!O$10:O$896)</f>
        <v>0</v>
      </c>
      <c r="K62" s="267">
        <f>SUMIF(Planning!$AS$10:$AS$896,$AO62,Planning!P$10:P$896)</f>
        <v>0</v>
      </c>
      <c r="L62" s="267">
        <f>SUMIF(Planning!$AS$10:$AS$896,$AO62,Planning!Q$10:Q$896)</f>
        <v>0</v>
      </c>
      <c r="M62" s="267">
        <f>SUMIF(Planning!$AS$10:$AS$896,$AO62,Planning!R$10:R$896)</f>
        <v>0</v>
      </c>
      <c r="N62" s="267">
        <f>SUMIF(Planning!$AS$10:$AS$896,$AO62,Planning!S$10:S$896)</f>
        <v>0</v>
      </c>
      <c r="O62" s="267">
        <f>SUMIF(Planning!$AS$10:$AS$896,$AO62,Planning!T$10:T$896)</f>
        <v>0</v>
      </c>
      <c r="P62" s="267">
        <f>SUMIF(Planning!$AS$10:$AS$896,$AO62,Planning!U$10:U$896)</f>
        <v>0</v>
      </c>
      <c r="Q62" s="267">
        <f>SUMIF(Planning!$AS$10:$AS$896,$AO62,Planning!V$10:V$896)</f>
        <v>0</v>
      </c>
      <c r="R62" s="267">
        <f>SUMIF(Planning!$AS$10:$AS$896,$AO62,Planning!W$10:W$896)</f>
        <v>0</v>
      </c>
      <c r="S62" s="267">
        <f>SUMIF(Planning!$AS$10:$AS$896,$AO62,Planning!X$10:X$896)</f>
        <v>0</v>
      </c>
      <c r="T62" s="267">
        <f>SUMIF(Planning!$AS$10:$AS$896,$AO62,Planning!Y$10:Y$896)</f>
        <v>0</v>
      </c>
      <c r="U62" s="267">
        <f>SUMIF(Planning!$AS$10:$AS$896,$AO62,Planning!Z$10:Z$896)</f>
        <v>0</v>
      </c>
      <c r="V62" s="267">
        <f>SUMIF(Planning!$AS$10:$AS$896,$AO62,Planning!AA$10:AA$896)</f>
        <v>0</v>
      </c>
      <c r="W62" s="267">
        <f>SUMIF(Planning!$AS$10:$AS$896,$AO62,Planning!AB$10:AB$896)</f>
        <v>0</v>
      </c>
      <c r="X62" s="267">
        <f>SUMIF(Planning!$AS$10:$AS$896,$AO62,Planning!AC$10:AC$896)</f>
        <v>0</v>
      </c>
      <c r="Y62" s="267">
        <f>SUMIF(Planning!$AS$10:$AS$896,$AO62,Planning!AD$10:AD$896)</f>
        <v>0</v>
      </c>
      <c r="Z62" s="267">
        <f>SUMIF(Planning!$AS$10:$AS$896,$AO62,Planning!AE$10:AE$896)</f>
        <v>0</v>
      </c>
      <c r="AA62" s="267">
        <f>SUMIF(Planning!$AS$10:$AS$896,$AO62,Planning!AF$10:AF$896)</f>
        <v>0</v>
      </c>
      <c r="AB62" s="267">
        <f>SUMIF(Planning!$AS$10:$AS$896,$AO62,Planning!AG$10:AG$896)</f>
        <v>0</v>
      </c>
      <c r="AC62" s="267">
        <f>SUMIF(Planning!$AS$10:$AS$896,$AO62,Planning!AH$10:AH$896)</f>
        <v>0</v>
      </c>
      <c r="AD62" s="451">
        <f>SUMIF(Planning!$AS$10:$AS$896,$AO62,Planning!AI$10:AI$896)</f>
        <v>0</v>
      </c>
      <c r="AE62" s="451">
        <f>SUMIF(Planning!$AS$10:$AS$896,$AO62,Planning!AJ$10:AJ$896)</f>
        <v>0</v>
      </c>
      <c r="AF62" s="451">
        <f>SUMIF(Planning!$AS$10:$AS$896,$AO62,Planning!AK$10:AK$896)</f>
        <v>0</v>
      </c>
      <c r="AG62" s="451">
        <f>SUMIF(Planning!$AS$10:$AS$896,$AO62,Planning!AL$10:AL$896)</f>
        <v>0</v>
      </c>
      <c r="AH62" s="451">
        <f>SUMIF(Planning!$AS$10:$AS$896,$AO62,Planning!AM$10:AM$896)</f>
        <v>0</v>
      </c>
      <c r="AI62" s="270">
        <f t="shared" si="3"/>
        <v>0</v>
      </c>
      <c r="AJ62" s="75"/>
      <c r="AL62" s="102" t="str">
        <f>IF($B$3="","",_xlfn.XLOOKUP($B$3,設定!$F$3:$F$10,設定!$G$3:$G$10,""))</f>
        <v>MC</v>
      </c>
      <c r="AM62" s="91"/>
      <c r="AN62" s="91" t="str">
        <f>E62</f>
        <v>SP</v>
      </c>
      <c r="AO62" s="91" t="str">
        <f>AM61&amp;"_"&amp;AN62</f>
        <v>50100MLB D800XA_SP</v>
      </c>
      <c r="AP62" s="249" t="str">
        <f ca="1">IF(AI63=0,"","表示")</f>
        <v>表示</v>
      </c>
    </row>
    <row r="63" spans="1:42" ht="21" customHeight="1" x14ac:dyDescent="0.35">
      <c r="A63" s="69"/>
      <c r="B63" s="90"/>
      <c r="C63" s="87"/>
      <c r="D63" s="88"/>
      <c r="E63" s="259" t="s">
        <v>2134</v>
      </c>
      <c r="F63" s="80">
        <f ca="1">SUMIF(Planning!$AS$10:$AS$896,$AO63,Planning!K$10:K$896)</f>
        <v>0</v>
      </c>
      <c r="G63" s="80">
        <f ca="1">SUMIF(Planning!$AS$10:$AS$896,$AO63,Planning!L$10:L$896)</f>
        <v>0</v>
      </c>
      <c r="H63" s="81">
        <f ca="1">SUMIF(Planning!$AS$10:$AS$896,$AO63,Planning!M$10:M$896)</f>
        <v>150</v>
      </c>
      <c r="I63" s="82">
        <f ca="1">SUMIF(Planning!$AS$10:$AS$896,$AO63,Planning!N$10:N$896)</f>
        <v>130</v>
      </c>
      <c r="J63" s="83">
        <f ca="1">SUMIF(Planning!$AS$10:$AS$896,$AO63,Planning!O$10:O$896)</f>
        <v>0</v>
      </c>
      <c r="K63" s="81">
        <f ca="1">SUMIF(Planning!$AS$10:$AS$896,$AO63,Planning!P$10:P$896)</f>
        <v>0</v>
      </c>
      <c r="L63" s="81">
        <f ca="1">SUMIF(Planning!$AS$10:$AS$896,$AO63,Planning!Q$10:Q$896)</f>
        <v>0</v>
      </c>
      <c r="M63" s="80">
        <f ca="1">SUMIF(Planning!$AS$10:$AS$896,$AO63,Planning!R$10:R$896)</f>
        <v>0</v>
      </c>
      <c r="N63" s="81">
        <f ca="1">SUMIF(Planning!$AS$10:$AS$896,$AO63,Planning!S$10:S$896)</f>
        <v>0</v>
      </c>
      <c r="O63" s="449">
        <f ca="1">SUMIF(Planning!$AS$10:$AS$896,$AO63,Planning!T$10:T$896)</f>
        <v>30</v>
      </c>
      <c r="P63" s="449">
        <f ca="1">SUMIF(Planning!$AS$10:$AS$896,$AO63,Planning!U$10:U$896)</f>
        <v>30</v>
      </c>
      <c r="Q63" s="449">
        <f ca="1">SUMIF(Planning!$AS$10:$AS$896,$AO63,Planning!V$10:V$896)</f>
        <v>60</v>
      </c>
      <c r="R63" s="80">
        <f ca="1">SUMIF(Planning!$AS$10:$AS$896,$AO63,Planning!W$10:W$896)</f>
        <v>0</v>
      </c>
      <c r="S63" s="80">
        <f ca="1">SUMIF(Planning!$AS$10:$AS$896,$AO63,Planning!X$10:X$896)</f>
        <v>0</v>
      </c>
      <c r="T63" s="80">
        <f ca="1">SUMIF(Planning!$AS$10:$AS$896,$AO63,Planning!Y$10:Y$896)</f>
        <v>0</v>
      </c>
      <c r="U63" s="80">
        <f ca="1">SUMIF(Planning!$AS$10:$AS$896,$AO63,Planning!Z$10:Z$896)</f>
        <v>0</v>
      </c>
      <c r="V63" s="80">
        <f ca="1">SUMIF(Planning!$AS$10:$AS$896,$AO63,Planning!AA$10:AA$896)</f>
        <v>0</v>
      </c>
      <c r="W63" s="80">
        <f ca="1">SUMIF(Planning!$AS$10:$AS$896,$AO63,Planning!AB$10:AB$896)</f>
        <v>0</v>
      </c>
      <c r="X63" s="80">
        <f ca="1">SUMIF(Planning!$AS$10:$AS$896,$AO63,Planning!AC$10:AC$896)</f>
        <v>0</v>
      </c>
      <c r="Y63" s="80">
        <f ca="1">SUMIF(Planning!$AS$10:$AS$896,$AO63,Planning!AD$10:AD$896)</f>
        <v>0</v>
      </c>
      <c r="Z63" s="80">
        <f ca="1">SUMIF(Planning!$AS$10:$AS$896,$AO63,Planning!AE$10:AE$896)</f>
        <v>0</v>
      </c>
      <c r="AA63" s="80">
        <f ca="1">SUMIF(Planning!$AS$10:$AS$896,$AO63,Planning!AF$10:AF$896)</f>
        <v>0</v>
      </c>
      <c r="AB63" s="80">
        <f ca="1">SUMIF(Planning!$AS$10:$AS$896,$AO63,Planning!AG$10:AG$896)</f>
        <v>0</v>
      </c>
      <c r="AC63" s="80">
        <f ca="1">SUMIF(Planning!$AS$10:$AS$896,$AO63,Planning!AH$10:AH$896)</f>
        <v>0</v>
      </c>
      <c r="AD63" s="452">
        <f ca="1">SUMIF(Planning!$AS$10:$AS$896,$AO63,Planning!AI$10:AI$896)</f>
        <v>0</v>
      </c>
      <c r="AE63" s="452">
        <f ca="1">SUMIF(Planning!$AS$10:$AS$896,$AO63,Planning!AJ$10:AJ$896)</f>
        <v>0</v>
      </c>
      <c r="AF63" s="452">
        <f ca="1">SUMIF(Planning!$AS$10:$AS$896,$AO63,Planning!AK$10:AK$896)</f>
        <v>0</v>
      </c>
      <c r="AG63" s="453">
        <f ca="1">SUMIF(Planning!$AS$10:$AS$896,$AO63,Planning!AL$10:AL$896)</f>
        <v>0</v>
      </c>
      <c r="AH63" s="454">
        <f ca="1">SUMIF(Planning!$AS$10:$AS$896,$AO63,Planning!AM$10:AM$896)</f>
        <v>0</v>
      </c>
      <c r="AI63" s="596">
        <f t="shared" ca="1" si="3"/>
        <v>400</v>
      </c>
      <c r="AJ63" s="75"/>
      <c r="AL63" s="92"/>
      <c r="AM63" s="92"/>
      <c r="AN63" s="92"/>
      <c r="AO63" s="124" t="str">
        <f>AL62&amp;"_"&amp;AM61&amp;"_"&amp;AN61</f>
        <v>MC_50100MLB D800XA_CBU</v>
      </c>
      <c r="AP63" s="247" t="str">
        <f ca="1">IF(AI63=0,"","表示")</f>
        <v>表示</v>
      </c>
    </row>
    <row r="64" spans="1:42" ht="21" hidden="1" customHeight="1" x14ac:dyDescent="0.35">
      <c r="A64" s="66"/>
      <c r="B64" s="95" t="str">
        <f>IF($AO66="","",_xlfn.XLOOKUP($AO66,Planning!$AS$10:$AS$896,Planning!AT$10:AT$896,"",,))</f>
        <v>50100</v>
      </c>
      <c r="C64" s="85"/>
      <c r="D64" s="86"/>
      <c r="E64" s="261" t="str">
        <f>_xlfn.XLOOKUP($AO64,Planning!$AS$10:$AS$896,Planning!$G$10:$G$896,"",,)</f>
        <v>CKD</v>
      </c>
      <c r="F64" s="262">
        <f>SUMIF(Planning!$AS$10:$AS$896,$AO64,Planning!K$10:K$896)</f>
        <v>30</v>
      </c>
      <c r="G64" s="262">
        <f>SUMIF(Planning!$AS$10:$AS$896,$AO64,Planning!L$10:L$896)</f>
        <v>30</v>
      </c>
      <c r="H64" s="262">
        <f>SUMIF(Planning!$AS$10:$AS$896,$AO64,Planning!M$10:M$896)</f>
        <v>15</v>
      </c>
      <c r="I64" s="263">
        <f>SUMIF(Planning!$AS$10:$AS$896,$AO64,Planning!N$10:N$896)</f>
        <v>15</v>
      </c>
      <c r="J64" s="264">
        <f>SUMIF(Planning!$AS$10:$AS$896,$AO64,Planning!O$10:O$896)</f>
        <v>0</v>
      </c>
      <c r="K64" s="262">
        <f>SUMIF(Planning!$AS$10:$AS$896,$AO64,Planning!P$10:P$896)</f>
        <v>0</v>
      </c>
      <c r="L64" s="262">
        <f>SUMIF(Planning!$AS$10:$AS$896,$AO64,Planning!Q$10:Q$896)</f>
        <v>0</v>
      </c>
      <c r="M64" s="262">
        <f>SUMIF(Planning!$AS$10:$AS$896,$AO64,Planning!R$10:R$896)</f>
        <v>15</v>
      </c>
      <c r="N64" s="262">
        <f>SUMIF(Planning!$AS$10:$AS$896,$AO64,Planning!S$10:S$896)</f>
        <v>15</v>
      </c>
      <c r="O64" s="262">
        <f>SUMIF(Planning!$AS$10:$AS$896,$AO64,Planning!T$10:T$896)</f>
        <v>15</v>
      </c>
      <c r="P64" s="262">
        <f>SUMIF(Planning!$AS$10:$AS$896,$AO64,Planning!U$10:U$896)</f>
        <v>15</v>
      </c>
      <c r="Q64" s="262">
        <f>SUMIF(Planning!$AS$10:$AS$896,$AO64,Planning!V$10:V$896)</f>
        <v>0</v>
      </c>
      <c r="R64" s="262">
        <f>SUMIF(Planning!$AS$10:$AS$896,$AO64,Planning!W$10:W$896)</f>
        <v>15</v>
      </c>
      <c r="S64" s="262">
        <f>SUMIF(Planning!$AS$10:$AS$896,$AO64,Planning!X$10:X$896)</f>
        <v>15</v>
      </c>
      <c r="T64" s="262">
        <f>SUMIF(Planning!$AS$10:$AS$896,$AO64,Planning!Y$10:Y$896)</f>
        <v>15</v>
      </c>
      <c r="U64" s="262">
        <f>SUMIF(Planning!$AS$10:$AS$896,$AO64,Planning!Z$10:Z$896)</f>
        <v>15</v>
      </c>
      <c r="V64" s="262">
        <f>SUMIF(Planning!$AS$10:$AS$896,$AO64,Planning!AA$10:AA$896)</f>
        <v>0</v>
      </c>
      <c r="W64" s="262">
        <f>SUMIF(Planning!$AS$10:$AS$896,$AO64,Planning!AB$10:AB$896)</f>
        <v>0</v>
      </c>
      <c r="X64" s="262">
        <f>SUMIF(Planning!$AS$10:$AS$896,$AO64,Planning!AC$10:AC$896)</f>
        <v>0</v>
      </c>
      <c r="Y64" s="262">
        <f>SUMIF(Planning!$AS$10:$AS$896,$AO64,Planning!AD$10:AD$896)</f>
        <v>0</v>
      </c>
      <c r="Z64" s="262">
        <f>SUMIF(Planning!$AS$10:$AS$896,$AO64,Planning!AE$10:AE$896)</f>
        <v>0</v>
      </c>
      <c r="AA64" s="262">
        <f>SUMIF(Planning!$AS$10:$AS$896,$AO64,Planning!AF$10:AF$896)</f>
        <v>15</v>
      </c>
      <c r="AB64" s="262">
        <f>SUMIF(Planning!$AS$10:$AS$896,$AO64,Planning!AG$10:AG$896)</f>
        <v>15</v>
      </c>
      <c r="AC64" s="262">
        <f>SUMIF(Planning!$AS$10:$AS$896,$AO64,Planning!AH$10:AH$896)</f>
        <v>0</v>
      </c>
      <c r="AD64" s="262">
        <f>SUMIF(Planning!$AS$10:$AS$896,$AO64,Planning!AI$10:AI$896)</f>
        <v>0</v>
      </c>
      <c r="AE64" s="262">
        <f>SUMIF(Planning!$AS$10:$AS$896,$AO64,Planning!AJ$10:AJ$896)</f>
        <v>0</v>
      </c>
      <c r="AF64" s="262">
        <f>SUMIF(Planning!$AS$10:$AS$896,$AO64,Planning!AK$10:AK$896)</f>
        <v>0</v>
      </c>
      <c r="AG64" s="262">
        <f>SUMIF(Planning!$AS$10:$AS$896,$AO64,Planning!AL$10:AL$896)</f>
        <v>0</v>
      </c>
      <c r="AH64" s="262">
        <f>SUMIF(Planning!$AS$10:$AS$896,$AO64,Planning!AM$10:AM$896)</f>
        <v>0</v>
      </c>
      <c r="AI64" s="265">
        <f t="shared" si="2"/>
        <v>240</v>
      </c>
      <c r="AJ64" s="75"/>
      <c r="AL64" s="125" t="str">
        <f>IF(AN64="CBU","AF",IF(AN64="CKD","KD",""))</f>
        <v>KD</v>
      </c>
      <c r="AM64" s="93" t="s">
        <v>2364</v>
      </c>
      <c r="AN64" s="93" t="s">
        <v>2365</v>
      </c>
      <c r="AO64" s="100" t="str">
        <f>AM64&amp;"_"&amp;AN64</f>
        <v>50100MLB D200XA_CKD</v>
      </c>
      <c r="AP64" s="248" t="str">
        <f ca="1">IF(AI66=0,"","表示")</f>
        <v/>
      </c>
    </row>
    <row r="65" spans="1:42" ht="21" hidden="1" customHeight="1" x14ac:dyDescent="0.35">
      <c r="A65" s="66"/>
      <c r="B65" s="94" t="str">
        <f>IF($AO66="","",_xlfn.XLOOKUP($AO66,Planning!$AS$10:$AS$896,Planning!AU$10:AU$896,"",,))</f>
        <v>MLB-D200</v>
      </c>
      <c r="C65" s="127" t="str">
        <f>AL64</f>
        <v>KD</v>
      </c>
      <c r="D65" s="86">
        <f>SUMIF(Planning!$AS$10:$AS$896,$AO66,Planning!$G$10:$G$896)</f>
        <v>160</v>
      </c>
      <c r="E65" s="266" t="str">
        <f>IF($AN64="CBU","SP","")</f>
        <v/>
      </c>
      <c r="F65" s="267"/>
      <c r="G65" s="267"/>
      <c r="H65" s="267"/>
      <c r="I65" s="268"/>
      <c r="J65" s="269">
        <f>SUMIF(Planning!$AS$10:$AS$896,$AO65,Planning!O$10:O$896)</f>
        <v>0</v>
      </c>
      <c r="K65" s="267">
        <f>SUMIF(Planning!$AS$10:$AS$896,$AO65,Planning!P$10:P$896)</f>
        <v>0</v>
      </c>
      <c r="L65" s="267">
        <f>SUMIF(Planning!$AS$10:$AS$896,$AO65,Planning!Q$10:Q$896)</f>
        <v>0</v>
      </c>
      <c r="M65" s="267">
        <f>SUMIF(Planning!$AS$10:$AS$896,$AO65,Planning!R$10:R$896)</f>
        <v>0</v>
      </c>
      <c r="N65" s="267">
        <f>SUMIF(Planning!$AS$10:$AS$896,$AO65,Planning!S$10:S$896)</f>
        <v>0</v>
      </c>
      <c r="O65" s="267">
        <f>SUMIF(Planning!$AS$10:$AS$896,$AO65,Planning!T$10:T$896)</f>
        <v>0</v>
      </c>
      <c r="P65" s="267">
        <f>SUMIF(Planning!$AS$10:$AS$896,$AO65,Planning!U$10:U$896)</f>
        <v>0</v>
      </c>
      <c r="Q65" s="267">
        <f>SUMIF(Planning!$AS$10:$AS$896,$AO65,Planning!V$10:V$896)</f>
        <v>0</v>
      </c>
      <c r="R65" s="267">
        <f>SUMIF(Planning!$AS$10:$AS$896,$AO65,Planning!W$10:W$896)</f>
        <v>0</v>
      </c>
      <c r="S65" s="267">
        <f>SUMIF(Planning!$AS$10:$AS$896,$AO65,Planning!X$10:X$896)</f>
        <v>0</v>
      </c>
      <c r="T65" s="267">
        <f>SUMIF(Planning!$AS$10:$AS$896,$AO65,Planning!Y$10:Y$896)</f>
        <v>0</v>
      </c>
      <c r="U65" s="267">
        <f>SUMIF(Planning!$AS$10:$AS$896,$AO65,Planning!Z$10:Z$896)</f>
        <v>0</v>
      </c>
      <c r="V65" s="267">
        <f>SUMIF(Planning!$AS$10:$AS$896,$AO65,Planning!AA$10:AA$896)</f>
        <v>0</v>
      </c>
      <c r="W65" s="267">
        <f>SUMIF(Planning!$AS$10:$AS$896,$AO65,Planning!AB$10:AB$896)</f>
        <v>0</v>
      </c>
      <c r="X65" s="267">
        <f>SUMIF(Planning!$AS$10:$AS$896,$AO65,Planning!AC$10:AC$896)</f>
        <v>0</v>
      </c>
      <c r="Y65" s="267">
        <f>SUMIF(Planning!$AS$10:$AS$896,$AO65,Planning!AD$10:AD$896)</f>
        <v>0</v>
      </c>
      <c r="Z65" s="267">
        <f>SUMIF(Planning!$AS$10:$AS$896,$AO65,Planning!AE$10:AE$896)</f>
        <v>0</v>
      </c>
      <c r="AA65" s="267">
        <f>SUMIF(Planning!$AS$10:$AS$896,$AO65,Planning!AF$10:AF$896)</f>
        <v>0</v>
      </c>
      <c r="AB65" s="267">
        <f>SUMIF(Planning!$AS$10:$AS$896,$AO65,Planning!AG$10:AG$896)</f>
        <v>0</v>
      </c>
      <c r="AC65" s="267">
        <f>SUMIF(Planning!$AS$10:$AS$896,$AO65,Planning!AH$10:AH$896)</f>
        <v>0</v>
      </c>
      <c r="AD65" s="267">
        <f>SUMIF(Planning!$AS$10:$AS$896,$AO65,Planning!AI$10:AI$896)</f>
        <v>0</v>
      </c>
      <c r="AE65" s="267">
        <f>SUMIF(Planning!$AS$10:$AS$896,$AO65,Planning!AJ$10:AJ$896)</f>
        <v>0</v>
      </c>
      <c r="AF65" s="267">
        <f>SUMIF(Planning!$AS$10:$AS$896,$AO65,Planning!AK$10:AK$896)</f>
        <v>0</v>
      </c>
      <c r="AG65" s="267">
        <f>SUMIF(Planning!$AS$10:$AS$896,$AO65,Planning!AL$10:AL$896)</f>
        <v>0</v>
      </c>
      <c r="AH65" s="267">
        <f>SUMIF(Planning!$AS$10:$AS$896,$AO65,Planning!AM$10:AM$896)</f>
        <v>0</v>
      </c>
      <c r="AI65" s="270">
        <f t="shared" si="2"/>
        <v>0</v>
      </c>
      <c r="AJ65" s="75"/>
      <c r="AL65" s="102" t="str">
        <f>IF($B$3="","",_xlfn.XLOOKUP($B$3,設定!$F$3:$F$10,設定!$G$3:$G$10,""))</f>
        <v>MC</v>
      </c>
      <c r="AM65" s="91"/>
      <c r="AN65" s="91" t="str">
        <f>E65</f>
        <v/>
      </c>
      <c r="AO65" s="91" t="str">
        <f>AM64&amp;"_"&amp;AN65</f>
        <v>50100MLB D200XA_</v>
      </c>
      <c r="AP65" s="249" t="str">
        <f ca="1">IF(AI66=0,"","表示")</f>
        <v/>
      </c>
    </row>
    <row r="66" spans="1:42" ht="21" hidden="1" customHeight="1" x14ac:dyDescent="0.35">
      <c r="A66" s="69"/>
      <c r="B66" s="90"/>
      <c r="C66" s="87"/>
      <c r="D66" s="88"/>
      <c r="E66" s="259" t="s">
        <v>2134</v>
      </c>
      <c r="F66" s="80">
        <f ca="1">SUMIF(Planning!$AS$10:$AS$896,$AO66,Planning!K$10:K$896)</f>
        <v>0</v>
      </c>
      <c r="G66" s="80">
        <f ca="1">SUMIF(Planning!$AS$10:$AS$896,$AO66,Planning!L$10:L$896)</f>
        <v>0</v>
      </c>
      <c r="H66" s="81">
        <f ca="1">SUMIF(Planning!$AS$10:$AS$896,$AO66,Planning!M$10:M$896)</f>
        <v>0</v>
      </c>
      <c r="I66" s="82">
        <f ca="1">SUMIF(Planning!$AS$10:$AS$896,$AO66,Planning!N$10:N$896)</f>
        <v>0</v>
      </c>
      <c r="J66" s="83">
        <f ca="1">SUMIF(Planning!$AS$10:$AS$896,$AO66,Planning!O$10:O$896)</f>
        <v>0</v>
      </c>
      <c r="K66" s="81">
        <f ca="1">SUMIF(Planning!$AS$10:$AS$896,$AO66,Planning!P$10:P$896)</f>
        <v>0</v>
      </c>
      <c r="L66" s="81">
        <f ca="1">SUMIF(Planning!$AS$10:$AS$896,$AO66,Planning!Q$10:Q$896)</f>
        <v>0</v>
      </c>
      <c r="M66" s="80">
        <f ca="1">SUMIF(Planning!$AS$10:$AS$896,$AO66,Planning!R$10:R$896)</f>
        <v>0</v>
      </c>
      <c r="N66" s="81">
        <f ca="1">SUMIF(Planning!$AS$10:$AS$896,$AO66,Planning!S$10:S$896)</f>
        <v>0</v>
      </c>
      <c r="O66" s="80">
        <f ca="1">SUMIF(Planning!$AS$10:$AS$896,$AO66,Planning!T$10:T$896)</f>
        <v>0</v>
      </c>
      <c r="P66" s="80">
        <f ca="1">SUMIF(Planning!$AS$10:$AS$896,$AO66,Planning!U$10:U$896)</f>
        <v>0</v>
      </c>
      <c r="Q66" s="80">
        <f ca="1">SUMIF(Planning!$AS$10:$AS$896,$AO66,Planning!V$10:V$896)</f>
        <v>0</v>
      </c>
      <c r="R66" s="80">
        <f ca="1">SUMIF(Planning!$AS$10:$AS$896,$AO66,Planning!W$10:W$896)</f>
        <v>0</v>
      </c>
      <c r="S66" s="80">
        <f ca="1">SUMIF(Planning!$AS$10:$AS$896,$AO66,Planning!X$10:X$896)</f>
        <v>0</v>
      </c>
      <c r="T66" s="80">
        <f ca="1">SUMIF(Planning!$AS$10:$AS$896,$AO66,Planning!Y$10:Y$896)</f>
        <v>0</v>
      </c>
      <c r="U66" s="80">
        <f ca="1">SUMIF(Planning!$AS$10:$AS$896,$AO66,Planning!Z$10:Z$896)</f>
        <v>0</v>
      </c>
      <c r="V66" s="80">
        <f ca="1">SUMIF(Planning!$AS$10:$AS$896,$AO66,Planning!AA$10:AA$896)</f>
        <v>0</v>
      </c>
      <c r="W66" s="80">
        <f ca="1">SUMIF(Planning!$AS$10:$AS$896,$AO66,Planning!AB$10:AB$896)</f>
        <v>0</v>
      </c>
      <c r="X66" s="80">
        <f ca="1">SUMIF(Planning!$AS$10:$AS$896,$AO66,Planning!AC$10:AC$896)</f>
        <v>0</v>
      </c>
      <c r="Y66" s="80">
        <f ca="1">SUMIF(Planning!$AS$10:$AS$896,$AO66,Planning!AD$10:AD$896)</f>
        <v>0</v>
      </c>
      <c r="Z66" s="80">
        <f ca="1">SUMIF(Planning!$AS$10:$AS$896,$AO66,Planning!AE$10:AE$896)</f>
        <v>0</v>
      </c>
      <c r="AA66" s="80">
        <f ca="1">SUMIF(Planning!$AS$10:$AS$896,$AO66,Planning!AF$10:AF$896)</f>
        <v>0</v>
      </c>
      <c r="AB66" s="80">
        <f ca="1">SUMIF(Planning!$AS$10:$AS$896,$AO66,Planning!AG$10:AG$896)</f>
        <v>0</v>
      </c>
      <c r="AC66" s="80">
        <f ca="1">SUMIF(Planning!$AS$10:$AS$896,$AO66,Planning!AH$10:AH$896)</f>
        <v>0</v>
      </c>
      <c r="AD66" s="80">
        <f ca="1">SUMIF(Planning!$AS$10:$AS$896,$AO66,Planning!AI$10:AI$896)</f>
        <v>0</v>
      </c>
      <c r="AE66" s="80">
        <f ca="1">SUMIF(Planning!$AS$10:$AS$896,$AO66,Planning!AJ$10:AJ$896)</f>
        <v>0</v>
      </c>
      <c r="AF66" s="80">
        <f ca="1">SUMIF(Planning!$AS$10:$AS$896,$AO66,Planning!AK$10:AK$896)</f>
        <v>0</v>
      </c>
      <c r="AG66" s="81">
        <f ca="1">SUMIF(Planning!$AS$10:$AS$896,$AO66,Planning!AL$10:AL$896)</f>
        <v>0</v>
      </c>
      <c r="AH66" s="114">
        <f ca="1">SUMIF(Planning!$AS$10:$AS$896,$AO66,Planning!AM$10:AM$896)</f>
        <v>0</v>
      </c>
      <c r="AI66" s="123">
        <f t="shared" ca="1" si="2"/>
        <v>0</v>
      </c>
      <c r="AJ66" s="75"/>
      <c r="AL66" s="92"/>
      <c r="AM66" s="92"/>
      <c r="AN66" s="92"/>
      <c r="AO66" s="124" t="str">
        <f>AL65&amp;"_"&amp;AM64&amp;"_"&amp;AN64</f>
        <v>MC_50100MLB D200XA_CKD</v>
      </c>
      <c r="AP66" s="247" t="str">
        <f ca="1">IF(AI66=0,"","表示")</f>
        <v/>
      </c>
    </row>
    <row r="67" spans="1:42" ht="21" hidden="1" customHeight="1" x14ac:dyDescent="0.35">
      <c r="A67" s="66"/>
      <c r="B67" s="95" t="str">
        <f>IF($AO69="","",_xlfn.XLOOKUP($AO69,Planning!$AS$10:$AS$896,Planning!AT$10:AT$896,"",,))</f>
        <v>50100</v>
      </c>
      <c r="C67" s="85"/>
      <c r="D67" s="86"/>
      <c r="E67" s="261" t="str">
        <f>_xlfn.XLOOKUP($AO67,Planning!$AS$10:$AS$896,Planning!$G$10:$G$896,"",,)</f>
        <v/>
      </c>
      <c r="F67" s="262">
        <f>SUMIF(Planning!$AS$10:$AS$896,$AO67,Planning!K$10:K$896)</f>
        <v>0</v>
      </c>
      <c r="G67" s="262">
        <f>SUMIF(Planning!$AS$10:$AS$896,$AO67,Planning!L$10:L$896)</f>
        <v>0</v>
      </c>
      <c r="H67" s="262">
        <f>SUMIF(Planning!$AS$10:$AS$896,$AO67,Planning!M$10:M$896)</f>
        <v>0</v>
      </c>
      <c r="I67" s="263">
        <f>SUMIF(Planning!$AS$10:$AS$896,$AO67,Planning!N$10:N$896)</f>
        <v>0</v>
      </c>
      <c r="J67" s="264">
        <f>SUMIF(Planning!$AS$10:$AS$896,$AO67,Planning!O$10:O$896)</f>
        <v>0</v>
      </c>
      <c r="K67" s="262">
        <f>SUMIF(Planning!$AS$10:$AS$896,$AO67,Planning!P$10:P$896)</f>
        <v>0</v>
      </c>
      <c r="L67" s="262">
        <f>SUMIF(Planning!$AS$10:$AS$896,$AO67,Planning!Q$10:Q$896)</f>
        <v>0</v>
      </c>
      <c r="M67" s="262">
        <f>SUMIF(Planning!$AS$10:$AS$896,$AO67,Planning!R$10:R$896)</f>
        <v>0</v>
      </c>
      <c r="N67" s="262">
        <f>SUMIF(Planning!$AS$10:$AS$896,$AO67,Planning!S$10:S$896)</f>
        <v>0</v>
      </c>
      <c r="O67" s="262">
        <f>SUMIF(Planning!$AS$10:$AS$896,$AO67,Planning!T$10:T$896)</f>
        <v>0</v>
      </c>
      <c r="P67" s="262">
        <f>SUMIF(Planning!$AS$10:$AS$896,$AO67,Planning!U$10:U$896)</f>
        <v>0</v>
      </c>
      <c r="Q67" s="262">
        <f>SUMIF(Planning!$AS$10:$AS$896,$AO67,Planning!V$10:V$896)</f>
        <v>0</v>
      </c>
      <c r="R67" s="262">
        <f>SUMIF(Planning!$AS$10:$AS$896,$AO67,Planning!W$10:W$896)</f>
        <v>0</v>
      </c>
      <c r="S67" s="262">
        <f>SUMIF(Planning!$AS$10:$AS$896,$AO67,Planning!X$10:X$896)</f>
        <v>0</v>
      </c>
      <c r="T67" s="262">
        <f>SUMIF(Planning!$AS$10:$AS$896,$AO67,Planning!Y$10:Y$896)</f>
        <v>0</v>
      </c>
      <c r="U67" s="262">
        <f>SUMIF(Planning!$AS$10:$AS$896,$AO67,Planning!Z$10:Z$896)</f>
        <v>0</v>
      </c>
      <c r="V67" s="262">
        <f>SUMIF(Planning!$AS$10:$AS$896,$AO67,Planning!AA$10:AA$896)</f>
        <v>0</v>
      </c>
      <c r="W67" s="262">
        <f>SUMIF(Planning!$AS$10:$AS$896,$AO67,Planning!AB$10:AB$896)</f>
        <v>0</v>
      </c>
      <c r="X67" s="262">
        <f>SUMIF(Planning!$AS$10:$AS$896,$AO67,Planning!AC$10:AC$896)</f>
        <v>0</v>
      </c>
      <c r="Y67" s="262">
        <f>SUMIF(Planning!$AS$10:$AS$896,$AO67,Planning!AD$10:AD$896)</f>
        <v>0</v>
      </c>
      <c r="Z67" s="262">
        <f>SUMIF(Planning!$AS$10:$AS$896,$AO67,Planning!AE$10:AE$896)</f>
        <v>0</v>
      </c>
      <c r="AA67" s="262">
        <f>SUMIF(Planning!$AS$10:$AS$896,$AO67,Planning!AF$10:AF$896)</f>
        <v>0</v>
      </c>
      <c r="AB67" s="262">
        <f>SUMIF(Planning!$AS$10:$AS$896,$AO67,Planning!AG$10:AG$896)</f>
        <v>0</v>
      </c>
      <c r="AC67" s="262">
        <f>SUMIF(Planning!$AS$10:$AS$896,$AO67,Planning!AH$10:AH$896)</f>
        <v>0</v>
      </c>
      <c r="AD67" s="262">
        <f>SUMIF(Planning!$AS$10:$AS$896,$AO67,Planning!AI$10:AI$896)</f>
        <v>0</v>
      </c>
      <c r="AE67" s="262">
        <f>SUMIF(Planning!$AS$10:$AS$896,$AO67,Planning!AJ$10:AJ$896)</f>
        <v>0</v>
      </c>
      <c r="AF67" s="262">
        <f>SUMIF(Planning!$AS$10:$AS$896,$AO67,Planning!AK$10:AK$896)</f>
        <v>0</v>
      </c>
      <c r="AG67" s="262">
        <f>SUMIF(Planning!$AS$10:$AS$896,$AO67,Planning!AL$10:AL$896)</f>
        <v>0</v>
      </c>
      <c r="AH67" s="262">
        <f>SUMIF(Planning!$AS$10:$AS$896,$AO67,Planning!AM$10:AM$896)</f>
        <v>0</v>
      </c>
      <c r="AI67" s="265">
        <f t="shared" ref="AI67:AI84" si="4">SUM(F67:AH67)</f>
        <v>0</v>
      </c>
      <c r="AJ67" s="75"/>
      <c r="AL67" s="125" t="str">
        <f>IF(AN67="CBU","AF",IF(AN67="CKD","KD",""))</f>
        <v>AF</v>
      </c>
      <c r="AM67" s="93" t="s">
        <v>2367</v>
      </c>
      <c r="AN67" s="93" t="s">
        <v>2084</v>
      </c>
      <c r="AO67" s="100" t="str">
        <f>AM67&amp;"_"&amp;AN67</f>
        <v>50100MLC D000XA_CBU</v>
      </c>
      <c r="AP67" s="248" t="str">
        <f ca="1">IF(AI69=0,"","表示")</f>
        <v/>
      </c>
    </row>
    <row r="68" spans="1:42" ht="21" hidden="1" customHeight="1" x14ac:dyDescent="0.35">
      <c r="A68" s="66"/>
      <c r="B68" s="94" t="str">
        <f>IF($AO69="","",_xlfn.XLOOKUP($AO69,Planning!$AS$10:$AS$896,Planning!AU$10:AU$896,"",,))</f>
        <v>MLC-D000</v>
      </c>
      <c r="C68" s="127" t="str">
        <f>AL67</f>
        <v>AF</v>
      </c>
      <c r="D68" s="86">
        <f>SUMIF(Planning!$AS$10:$AS$896,$AO69,Planning!$G$10:$G$896)</f>
        <v>174</v>
      </c>
      <c r="E68" s="266" t="str">
        <f>IF($AN67="CBU","SP","")</f>
        <v>SP</v>
      </c>
      <c r="F68" s="267"/>
      <c r="G68" s="267"/>
      <c r="H68" s="267"/>
      <c r="I68" s="268"/>
      <c r="J68" s="269">
        <f>SUMIF(Planning!$AS$10:$AS$896,$AO68,Planning!O$10:O$896)</f>
        <v>0</v>
      </c>
      <c r="K68" s="267">
        <f>SUMIF(Planning!$AS$10:$AS$896,$AO68,Planning!P$10:P$896)</f>
        <v>0</v>
      </c>
      <c r="L68" s="267">
        <f>SUMIF(Planning!$AS$10:$AS$896,$AO68,Planning!Q$10:Q$896)</f>
        <v>0</v>
      </c>
      <c r="M68" s="267">
        <f>SUMIF(Planning!$AS$10:$AS$896,$AO68,Planning!R$10:R$896)</f>
        <v>0</v>
      </c>
      <c r="N68" s="267">
        <f>SUMIF(Planning!$AS$10:$AS$896,$AO68,Planning!S$10:S$896)</f>
        <v>0</v>
      </c>
      <c r="O68" s="267">
        <f>SUMIF(Planning!$AS$10:$AS$896,$AO68,Planning!T$10:T$896)</f>
        <v>0</v>
      </c>
      <c r="P68" s="267">
        <f>SUMIF(Planning!$AS$10:$AS$896,$AO68,Planning!U$10:U$896)</f>
        <v>0</v>
      </c>
      <c r="Q68" s="267">
        <f>SUMIF(Planning!$AS$10:$AS$896,$AO68,Planning!V$10:V$896)</f>
        <v>0</v>
      </c>
      <c r="R68" s="267">
        <f>SUMIF(Planning!$AS$10:$AS$896,$AO68,Planning!W$10:W$896)</f>
        <v>0</v>
      </c>
      <c r="S68" s="267">
        <f>SUMIF(Planning!$AS$10:$AS$896,$AO68,Planning!X$10:X$896)</f>
        <v>0</v>
      </c>
      <c r="T68" s="267">
        <f>SUMIF(Planning!$AS$10:$AS$896,$AO68,Planning!Y$10:Y$896)</f>
        <v>0</v>
      </c>
      <c r="U68" s="267">
        <f>SUMIF(Planning!$AS$10:$AS$896,$AO68,Planning!Z$10:Z$896)</f>
        <v>0</v>
      </c>
      <c r="V68" s="267">
        <f>SUMIF(Planning!$AS$10:$AS$896,$AO68,Planning!AA$10:AA$896)</f>
        <v>0</v>
      </c>
      <c r="W68" s="267">
        <f>SUMIF(Planning!$AS$10:$AS$896,$AO68,Planning!AB$10:AB$896)</f>
        <v>0</v>
      </c>
      <c r="X68" s="267">
        <f>SUMIF(Planning!$AS$10:$AS$896,$AO68,Planning!AC$10:AC$896)</f>
        <v>0</v>
      </c>
      <c r="Y68" s="267">
        <f>SUMIF(Planning!$AS$10:$AS$896,$AO68,Planning!AD$10:AD$896)</f>
        <v>0</v>
      </c>
      <c r="Z68" s="267">
        <f>SUMIF(Planning!$AS$10:$AS$896,$AO68,Planning!AE$10:AE$896)</f>
        <v>0</v>
      </c>
      <c r="AA68" s="267">
        <f>SUMIF(Planning!$AS$10:$AS$896,$AO68,Planning!AF$10:AF$896)</f>
        <v>0</v>
      </c>
      <c r="AB68" s="267">
        <f>SUMIF(Planning!$AS$10:$AS$896,$AO68,Planning!AG$10:AG$896)</f>
        <v>0</v>
      </c>
      <c r="AC68" s="267">
        <f>SUMIF(Planning!$AS$10:$AS$896,$AO68,Planning!AH$10:AH$896)</f>
        <v>0</v>
      </c>
      <c r="AD68" s="267">
        <f>SUMIF(Planning!$AS$10:$AS$896,$AO68,Planning!AI$10:AI$896)</f>
        <v>0</v>
      </c>
      <c r="AE68" s="267">
        <f>SUMIF(Planning!$AS$10:$AS$896,$AO68,Planning!AJ$10:AJ$896)</f>
        <v>0</v>
      </c>
      <c r="AF68" s="267">
        <f>SUMIF(Planning!$AS$10:$AS$896,$AO68,Planning!AK$10:AK$896)</f>
        <v>0</v>
      </c>
      <c r="AG68" s="267">
        <f>SUMIF(Planning!$AS$10:$AS$896,$AO68,Planning!AL$10:AL$896)</f>
        <v>0</v>
      </c>
      <c r="AH68" s="267">
        <f>SUMIF(Planning!$AS$10:$AS$896,$AO68,Planning!AM$10:AM$896)</f>
        <v>0</v>
      </c>
      <c r="AI68" s="270">
        <f t="shared" si="4"/>
        <v>0</v>
      </c>
      <c r="AJ68" s="75"/>
      <c r="AL68" s="102" t="str">
        <f>IF($B$3="","",_xlfn.XLOOKUP($B$3,設定!$F$3:$F$10,設定!$G$3:$G$10,""))</f>
        <v>MC</v>
      </c>
      <c r="AM68" s="91"/>
      <c r="AN68" s="91" t="str">
        <f>E68</f>
        <v>SP</v>
      </c>
      <c r="AO68" s="91" t="str">
        <f>AM67&amp;"_"&amp;AN68</f>
        <v>50100MLC D000XA_SP</v>
      </c>
      <c r="AP68" s="249" t="str">
        <f ca="1">IF(AI69=0,"","表示")</f>
        <v/>
      </c>
    </row>
    <row r="69" spans="1:42" ht="21" hidden="1" customHeight="1" x14ac:dyDescent="0.35">
      <c r="A69" s="69"/>
      <c r="B69" s="90"/>
      <c r="C69" s="87"/>
      <c r="D69" s="88"/>
      <c r="E69" s="259" t="s">
        <v>2134</v>
      </c>
      <c r="F69" s="80">
        <f ca="1">SUMIF(Planning!$AS$10:$AS$896,$AO69,Planning!K$10:K$896)</f>
        <v>0</v>
      </c>
      <c r="G69" s="80">
        <f ca="1">SUMIF(Planning!$AS$10:$AS$896,$AO69,Planning!L$10:L$896)</f>
        <v>0</v>
      </c>
      <c r="H69" s="81">
        <f ca="1">SUMIF(Planning!$AS$10:$AS$896,$AO69,Planning!M$10:M$896)</f>
        <v>0</v>
      </c>
      <c r="I69" s="82">
        <f ca="1">SUMIF(Planning!$AS$10:$AS$896,$AO69,Planning!N$10:N$896)</f>
        <v>0</v>
      </c>
      <c r="J69" s="83">
        <f ca="1">SUMIF(Planning!$AS$10:$AS$896,$AO69,Planning!O$10:O$896)</f>
        <v>0</v>
      </c>
      <c r="K69" s="81">
        <f ca="1">SUMIF(Planning!$AS$10:$AS$896,$AO69,Planning!P$10:P$896)</f>
        <v>0</v>
      </c>
      <c r="L69" s="81">
        <f ca="1">SUMIF(Planning!$AS$10:$AS$896,$AO69,Planning!Q$10:Q$896)</f>
        <v>0</v>
      </c>
      <c r="M69" s="80">
        <f ca="1">SUMIF(Planning!$AS$10:$AS$896,$AO69,Planning!R$10:R$896)</f>
        <v>0</v>
      </c>
      <c r="N69" s="81">
        <f ca="1">SUMIF(Planning!$AS$10:$AS$896,$AO69,Planning!S$10:S$896)</f>
        <v>0</v>
      </c>
      <c r="O69" s="80">
        <f ca="1">SUMIF(Planning!$AS$10:$AS$896,$AO69,Planning!T$10:T$896)</f>
        <v>0</v>
      </c>
      <c r="P69" s="80">
        <f ca="1">SUMIF(Planning!$AS$10:$AS$896,$AO69,Planning!U$10:U$896)</f>
        <v>0</v>
      </c>
      <c r="Q69" s="80">
        <f ca="1">SUMIF(Planning!$AS$10:$AS$896,$AO69,Planning!V$10:V$896)</f>
        <v>0</v>
      </c>
      <c r="R69" s="80">
        <f ca="1">SUMIF(Planning!$AS$10:$AS$896,$AO69,Planning!W$10:W$896)</f>
        <v>0</v>
      </c>
      <c r="S69" s="80">
        <f ca="1">SUMIF(Planning!$AS$10:$AS$896,$AO69,Planning!X$10:X$896)</f>
        <v>0</v>
      </c>
      <c r="T69" s="80">
        <f ca="1">SUMIF(Planning!$AS$10:$AS$896,$AO69,Planning!Y$10:Y$896)</f>
        <v>0</v>
      </c>
      <c r="U69" s="80">
        <f ca="1">SUMIF(Planning!$AS$10:$AS$896,$AO69,Planning!Z$10:Z$896)</f>
        <v>0</v>
      </c>
      <c r="V69" s="80">
        <f ca="1">SUMIF(Planning!$AS$10:$AS$896,$AO69,Planning!AA$10:AA$896)</f>
        <v>0</v>
      </c>
      <c r="W69" s="80">
        <f ca="1">SUMIF(Planning!$AS$10:$AS$896,$AO69,Planning!AB$10:AB$896)</f>
        <v>0</v>
      </c>
      <c r="X69" s="80">
        <f ca="1">SUMIF(Planning!$AS$10:$AS$896,$AO69,Planning!AC$10:AC$896)</f>
        <v>0</v>
      </c>
      <c r="Y69" s="80">
        <f ca="1">SUMIF(Planning!$AS$10:$AS$896,$AO69,Planning!AD$10:AD$896)</f>
        <v>0</v>
      </c>
      <c r="Z69" s="80">
        <f ca="1">SUMIF(Planning!$AS$10:$AS$896,$AO69,Planning!AE$10:AE$896)</f>
        <v>0</v>
      </c>
      <c r="AA69" s="80">
        <f ca="1">SUMIF(Planning!$AS$10:$AS$896,$AO69,Planning!AF$10:AF$896)</f>
        <v>0</v>
      </c>
      <c r="AB69" s="80">
        <f ca="1">SUMIF(Planning!$AS$10:$AS$896,$AO69,Planning!AG$10:AG$896)</f>
        <v>0</v>
      </c>
      <c r="AC69" s="80">
        <f ca="1">SUMIF(Planning!$AS$10:$AS$896,$AO69,Planning!AH$10:AH$896)</f>
        <v>0</v>
      </c>
      <c r="AD69" s="80">
        <f ca="1">SUMIF(Planning!$AS$10:$AS$896,$AO69,Planning!AI$10:AI$896)</f>
        <v>0</v>
      </c>
      <c r="AE69" s="80">
        <f ca="1">SUMIF(Planning!$AS$10:$AS$896,$AO69,Planning!AJ$10:AJ$896)</f>
        <v>0</v>
      </c>
      <c r="AF69" s="80">
        <f ca="1">SUMIF(Planning!$AS$10:$AS$896,$AO69,Planning!AK$10:AK$896)</f>
        <v>0</v>
      </c>
      <c r="AG69" s="81">
        <f ca="1">SUMIF(Planning!$AS$10:$AS$896,$AO69,Planning!AL$10:AL$896)</f>
        <v>0</v>
      </c>
      <c r="AH69" s="114">
        <f ca="1">SUMIF(Planning!$AS$10:$AS$896,$AO69,Planning!AM$10:AM$896)</f>
        <v>0</v>
      </c>
      <c r="AI69" s="123">
        <f t="shared" ca="1" si="4"/>
        <v>0</v>
      </c>
      <c r="AJ69" s="75"/>
      <c r="AL69" s="92"/>
      <c r="AM69" s="92"/>
      <c r="AN69" s="92"/>
      <c r="AO69" s="124" t="str">
        <f>AL68&amp;"_"&amp;AM67&amp;"_"&amp;AN67</f>
        <v>MC_50100MLC D000XA_CBU</v>
      </c>
      <c r="AP69" s="247" t="str">
        <f ca="1">IF(AI69=0,"","表示")</f>
        <v/>
      </c>
    </row>
    <row r="70" spans="1:42" ht="21" customHeight="1" x14ac:dyDescent="0.35">
      <c r="A70" s="66"/>
      <c r="B70" s="95" t="str">
        <f>IF($AO72="","",_xlfn.XLOOKUP($AO72,Planning!$AS$10:$AS$896,Planning!AT$10:AT$896,"",,))</f>
        <v>50100</v>
      </c>
      <c r="C70" s="85"/>
      <c r="D70" s="86"/>
      <c r="E70" s="261" t="str">
        <f>_xlfn.XLOOKUP($AO70,Planning!$AS$10:$AS$896,Planning!$G$10:$G$896,"",,)</f>
        <v>MULTI</v>
      </c>
      <c r="F70" s="262">
        <f>SUMIF(Planning!$AS$10:$AS$896,$AO70,Planning!K$10:K$896)</f>
        <v>0</v>
      </c>
      <c r="G70" s="262">
        <f>SUMIF(Planning!$AS$10:$AS$896,$AO70,Planning!L$10:L$896)</f>
        <v>0</v>
      </c>
      <c r="H70" s="262">
        <f>SUMIF(Planning!$AS$10:$AS$896,$AO70,Planning!M$10:M$896)</f>
        <v>50</v>
      </c>
      <c r="I70" s="263">
        <f>SUMIF(Planning!$AS$10:$AS$896,$AO70,Planning!N$10:N$896)</f>
        <v>50</v>
      </c>
      <c r="J70" s="264">
        <f>SUMIF(Planning!$AS$10:$AS$896,$AO70,Planning!O$10:O$896)</f>
        <v>0</v>
      </c>
      <c r="K70" s="262">
        <f>SUMIF(Planning!$AS$10:$AS$896,$AO70,Planning!P$10:P$896)</f>
        <v>0</v>
      </c>
      <c r="L70" s="262">
        <f>SUMIF(Planning!$AS$10:$AS$896,$AO70,Planning!Q$10:Q$896)</f>
        <v>0</v>
      </c>
      <c r="M70" s="262">
        <f>SUMIF(Planning!$AS$10:$AS$896,$AO70,Planning!R$10:R$896)</f>
        <v>0</v>
      </c>
      <c r="N70" s="262">
        <f>SUMIF(Planning!$AS$10:$AS$896,$AO70,Planning!S$10:S$896)</f>
        <v>0</v>
      </c>
      <c r="O70" s="262">
        <f>SUMIF(Planning!$AS$10:$AS$896,$AO70,Planning!T$10:T$896)</f>
        <v>0</v>
      </c>
      <c r="P70" s="262">
        <f>SUMIF(Planning!$AS$10:$AS$896,$AO70,Planning!U$10:U$896)</f>
        <v>0</v>
      </c>
      <c r="Q70" s="262">
        <f>SUMIF(Planning!$AS$10:$AS$896,$AO70,Planning!V$10:V$896)</f>
        <v>0</v>
      </c>
      <c r="R70" s="262">
        <f>SUMIF(Planning!$AS$10:$AS$896,$AO70,Planning!W$10:W$896)</f>
        <v>0</v>
      </c>
      <c r="S70" s="262">
        <f>SUMIF(Planning!$AS$10:$AS$896,$AO70,Planning!X$10:X$896)</f>
        <v>0</v>
      </c>
      <c r="T70" s="262">
        <f>SUMIF(Planning!$AS$10:$AS$896,$AO70,Planning!Y$10:Y$896)</f>
        <v>8</v>
      </c>
      <c r="U70" s="262">
        <f>SUMIF(Planning!$AS$10:$AS$896,$AO70,Planning!Z$10:Z$896)</f>
        <v>25</v>
      </c>
      <c r="V70" s="262">
        <f>SUMIF(Planning!$AS$10:$AS$896,$AO70,Planning!AA$10:AA$896)</f>
        <v>0</v>
      </c>
      <c r="W70" s="262">
        <f>SUMIF(Planning!$AS$10:$AS$896,$AO70,Planning!AB$10:AB$896)</f>
        <v>10</v>
      </c>
      <c r="X70" s="262">
        <f>SUMIF(Planning!$AS$10:$AS$896,$AO70,Planning!AC$10:AC$896)</f>
        <v>0</v>
      </c>
      <c r="Y70" s="262">
        <f>SUMIF(Planning!$AS$10:$AS$896,$AO70,Planning!AD$10:AD$896)</f>
        <v>0</v>
      </c>
      <c r="Z70" s="262">
        <f>SUMIF(Planning!$AS$10:$AS$896,$AO70,Planning!AE$10:AE$896)</f>
        <v>0</v>
      </c>
      <c r="AA70" s="262">
        <f>SUMIF(Planning!$AS$10:$AS$896,$AO70,Planning!AF$10:AF$896)</f>
        <v>0</v>
      </c>
      <c r="AB70" s="262">
        <f>SUMIF(Planning!$AS$10:$AS$896,$AO70,Planning!AG$10:AG$896)</f>
        <v>0</v>
      </c>
      <c r="AC70" s="262">
        <f>SUMIF(Planning!$AS$10:$AS$896,$AO70,Planning!AH$10:AH$896)</f>
        <v>0</v>
      </c>
      <c r="AD70" s="410">
        <f>SUMIF(Planning!$AS$10:$AS$896,$AO70,Planning!AI$10:AI$896)</f>
        <v>0</v>
      </c>
      <c r="AE70" s="410">
        <f>SUMIF(Planning!$AS$10:$AS$896,$AO70,Planning!AJ$10:AJ$896)</f>
        <v>0</v>
      </c>
      <c r="AF70" s="410">
        <f>SUMIF(Planning!$AS$10:$AS$896,$AO70,Planning!AK$10:AK$896)</f>
        <v>0</v>
      </c>
      <c r="AG70" s="410">
        <f>SUMIF(Planning!$AS$10:$AS$896,$AO70,Planning!AL$10:AL$896)</f>
        <v>0</v>
      </c>
      <c r="AH70" s="410">
        <f>SUMIF(Planning!$AS$10:$AS$896,$AO70,Planning!AM$10:AM$896)</f>
        <v>0</v>
      </c>
      <c r="AI70" s="265">
        <f t="shared" ref="AI70:AI72" si="5">SUM(F70:AH70)</f>
        <v>143</v>
      </c>
      <c r="AJ70" s="75"/>
      <c r="AL70" s="125" t="str">
        <f>IF(AN70="CBU","AF",IF(AN70="CKD","KD",""))</f>
        <v>AF</v>
      </c>
      <c r="AM70" s="93" t="s">
        <v>1737</v>
      </c>
      <c r="AN70" s="93" t="s">
        <v>2081</v>
      </c>
      <c r="AO70" s="100" t="str">
        <f>AM70&amp;"_"&amp;AN70</f>
        <v>50100MLC D300XA_CBU</v>
      </c>
      <c r="AP70" s="248" t="str">
        <f ca="1">IF(AI72=0,"","表示")</f>
        <v>表示</v>
      </c>
    </row>
    <row r="71" spans="1:42" ht="21" customHeight="1" x14ac:dyDescent="0.35">
      <c r="A71" s="66"/>
      <c r="B71" s="94" t="str">
        <f>IF($AO72="","",_xlfn.XLOOKUP($AO72,Planning!$AS$10:$AS$896,Planning!AU$10:AU$896,"",,))</f>
        <v>MLC-D300</v>
      </c>
      <c r="C71" s="127" t="str">
        <f>AL70</f>
        <v>AF</v>
      </c>
      <c r="D71" s="86">
        <f>SUMIF(Planning!$AS$10:$AS$896,$AO72,Planning!$G$10:$G$896)</f>
        <v>174</v>
      </c>
      <c r="E71" s="266" t="str">
        <f>IF($AN70="CBU","SP","")</f>
        <v>SP</v>
      </c>
      <c r="F71" s="267"/>
      <c r="G71" s="267"/>
      <c r="H71" s="267"/>
      <c r="I71" s="268"/>
      <c r="J71" s="269">
        <f>SUMIF(Planning!$AS$10:$AS$896,$AO71,Planning!O$10:O$896)</f>
        <v>0</v>
      </c>
      <c r="K71" s="267">
        <f>SUMIF(Planning!$AS$10:$AS$896,$AO71,Planning!P$10:P$896)</f>
        <v>0</v>
      </c>
      <c r="L71" s="267">
        <f>SUMIF(Planning!$AS$10:$AS$896,$AO71,Planning!Q$10:Q$896)</f>
        <v>0</v>
      </c>
      <c r="M71" s="267">
        <f>SUMIF(Planning!$AS$10:$AS$896,$AO71,Planning!R$10:R$896)</f>
        <v>0</v>
      </c>
      <c r="N71" s="267">
        <f>SUMIF(Planning!$AS$10:$AS$896,$AO71,Planning!S$10:S$896)</f>
        <v>0</v>
      </c>
      <c r="O71" s="267">
        <f>SUMIF(Planning!$AS$10:$AS$896,$AO71,Planning!T$10:T$896)</f>
        <v>0</v>
      </c>
      <c r="P71" s="267">
        <f>SUMIF(Planning!$AS$10:$AS$896,$AO71,Planning!U$10:U$896)</f>
        <v>0</v>
      </c>
      <c r="Q71" s="267">
        <f>SUMIF(Planning!$AS$10:$AS$896,$AO71,Planning!V$10:V$896)</f>
        <v>0</v>
      </c>
      <c r="R71" s="267">
        <f>SUMIF(Planning!$AS$10:$AS$896,$AO71,Planning!W$10:W$896)</f>
        <v>0</v>
      </c>
      <c r="S71" s="267">
        <f>SUMIF(Planning!$AS$10:$AS$896,$AO71,Planning!X$10:X$896)</f>
        <v>0</v>
      </c>
      <c r="T71" s="267">
        <f>SUMIF(Planning!$AS$10:$AS$896,$AO71,Planning!Y$10:Y$896)</f>
        <v>0</v>
      </c>
      <c r="U71" s="267">
        <f>SUMIF(Planning!$AS$10:$AS$896,$AO71,Planning!Z$10:Z$896)</f>
        <v>0</v>
      </c>
      <c r="V71" s="267">
        <f>SUMIF(Planning!$AS$10:$AS$896,$AO71,Planning!AA$10:AA$896)</f>
        <v>0</v>
      </c>
      <c r="W71" s="267">
        <f>SUMIF(Planning!$AS$10:$AS$896,$AO71,Planning!AB$10:AB$896)</f>
        <v>0</v>
      </c>
      <c r="X71" s="267">
        <f>SUMIF(Planning!$AS$10:$AS$896,$AO71,Planning!AC$10:AC$896)</f>
        <v>0</v>
      </c>
      <c r="Y71" s="267">
        <f>SUMIF(Planning!$AS$10:$AS$896,$AO71,Planning!AD$10:AD$896)</f>
        <v>0</v>
      </c>
      <c r="Z71" s="267">
        <f>SUMIF(Planning!$AS$10:$AS$896,$AO71,Planning!AE$10:AE$896)</f>
        <v>0</v>
      </c>
      <c r="AA71" s="267">
        <f>SUMIF(Planning!$AS$10:$AS$896,$AO71,Planning!AF$10:AF$896)</f>
        <v>0</v>
      </c>
      <c r="AB71" s="267">
        <f>SUMIF(Planning!$AS$10:$AS$896,$AO71,Planning!AG$10:AG$896)</f>
        <v>0</v>
      </c>
      <c r="AC71" s="267">
        <f>SUMIF(Planning!$AS$10:$AS$896,$AO71,Planning!AH$10:AH$896)</f>
        <v>0</v>
      </c>
      <c r="AD71" s="406">
        <f>SUMIF(Planning!$AS$10:$AS$896,$AO71,Planning!AI$10:AI$896)</f>
        <v>0</v>
      </c>
      <c r="AE71" s="406">
        <f>SUMIF(Planning!$AS$10:$AS$896,$AO71,Planning!AJ$10:AJ$896)</f>
        <v>0</v>
      </c>
      <c r="AF71" s="406">
        <f>SUMIF(Planning!$AS$10:$AS$896,$AO71,Planning!AK$10:AK$896)</f>
        <v>0</v>
      </c>
      <c r="AG71" s="406">
        <f>SUMIF(Planning!$AS$10:$AS$896,$AO71,Planning!AL$10:AL$896)</f>
        <v>0</v>
      </c>
      <c r="AH71" s="406">
        <f>SUMIF(Planning!$AS$10:$AS$896,$AO71,Planning!AM$10:AM$896)</f>
        <v>0</v>
      </c>
      <c r="AI71" s="270">
        <f t="shared" si="5"/>
        <v>0</v>
      </c>
      <c r="AJ71" s="75"/>
      <c r="AL71" s="102" t="str">
        <f>IF($B$3="","",_xlfn.XLOOKUP($B$3,設定!$F$3:$F$10,設定!$G$3:$G$10,""))</f>
        <v>MC</v>
      </c>
      <c r="AM71" s="91"/>
      <c r="AN71" s="91" t="str">
        <f>E71</f>
        <v>SP</v>
      </c>
      <c r="AO71" s="91" t="str">
        <f>AM70&amp;"_"&amp;AN71</f>
        <v>50100MLC D300XA_SP</v>
      </c>
      <c r="AP71" s="249" t="str">
        <f ca="1">IF(AI72=0,"","表示")</f>
        <v>表示</v>
      </c>
    </row>
    <row r="72" spans="1:42" ht="21" customHeight="1" x14ac:dyDescent="0.35">
      <c r="A72" s="69"/>
      <c r="B72" s="90"/>
      <c r="C72" s="87"/>
      <c r="D72" s="88"/>
      <c r="E72" s="259" t="s">
        <v>2134</v>
      </c>
      <c r="F72" s="80">
        <f ca="1">SUMIF(Planning!$AS$10:$AS$896,$AO72,Planning!K$10:K$896)</f>
        <v>0</v>
      </c>
      <c r="G72" s="80">
        <f ca="1">SUMIF(Planning!$AS$10:$AS$896,$AO72,Planning!L$10:L$896)</f>
        <v>0</v>
      </c>
      <c r="H72" s="81">
        <f ca="1">SUMIF(Planning!$AS$10:$AS$896,$AO72,Planning!M$10:M$896)</f>
        <v>0</v>
      </c>
      <c r="I72" s="82">
        <f ca="1">SUMIF(Planning!$AS$10:$AS$896,$AO72,Planning!N$10:N$896)</f>
        <v>0</v>
      </c>
      <c r="J72" s="83">
        <f ca="1">SUMIF(Planning!$AS$10:$AS$896,$AO72,Planning!O$10:O$896)</f>
        <v>0</v>
      </c>
      <c r="K72" s="81">
        <f ca="1">SUMIF(Planning!$AS$10:$AS$896,$AO72,Planning!P$10:P$896)</f>
        <v>0</v>
      </c>
      <c r="L72" s="81">
        <f ca="1">SUMIF(Planning!$AS$10:$AS$896,$AO72,Planning!Q$10:Q$896)</f>
        <v>0</v>
      </c>
      <c r="M72" s="80">
        <f ca="1">SUMIF(Planning!$AS$10:$AS$896,$AO72,Planning!R$10:R$896)</f>
        <v>0</v>
      </c>
      <c r="N72" s="81">
        <f ca="1">SUMIF(Planning!$AS$10:$AS$896,$AO72,Planning!S$10:S$896)</f>
        <v>0</v>
      </c>
      <c r="O72" s="80">
        <f ca="1">SUMIF(Planning!$AS$10:$AS$896,$AO72,Planning!T$10:T$896)</f>
        <v>0</v>
      </c>
      <c r="P72" s="80">
        <f ca="1">SUMIF(Planning!$AS$10:$AS$896,$AO72,Planning!U$10:U$896)</f>
        <v>0</v>
      </c>
      <c r="Q72" s="80">
        <f ca="1">SUMIF(Planning!$AS$10:$AS$896,$AO72,Planning!V$10:V$896)</f>
        <v>0</v>
      </c>
      <c r="R72" s="449">
        <f ca="1">SUMIF(Planning!$AS$10:$AS$896,$AO72,Planning!W$10:W$896)</f>
        <v>8</v>
      </c>
      <c r="S72" s="449">
        <f ca="1">SUMIF(Planning!$AS$10:$AS$896,$AO72,Planning!X$10:X$896)</f>
        <v>25</v>
      </c>
      <c r="T72" s="449">
        <f ca="1">SUMIF(Planning!$AS$10:$AS$896,$AO72,Planning!Y$10:Y$896)</f>
        <v>10</v>
      </c>
      <c r="U72" s="80">
        <f ca="1">SUMIF(Planning!$AS$10:$AS$896,$AO72,Planning!Z$10:Z$896)</f>
        <v>0</v>
      </c>
      <c r="V72" s="80">
        <f ca="1">SUMIF(Planning!$AS$10:$AS$896,$AO72,Planning!AA$10:AA$896)</f>
        <v>0</v>
      </c>
      <c r="W72" s="80">
        <f ca="1">SUMIF(Planning!$AS$10:$AS$896,$AO72,Planning!AB$10:AB$896)</f>
        <v>0</v>
      </c>
      <c r="X72" s="80">
        <f ca="1">SUMIF(Planning!$AS$10:$AS$896,$AO72,Planning!AC$10:AC$896)</f>
        <v>0</v>
      </c>
      <c r="Y72" s="80">
        <f ca="1">SUMIF(Planning!$AS$10:$AS$896,$AO72,Planning!AD$10:AD$896)</f>
        <v>0</v>
      </c>
      <c r="Z72" s="80">
        <f ca="1">SUMIF(Planning!$AS$10:$AS$896,$AO72,Planning!AE$10:AE$896)</f>
        <v>0</v>
      </c>
      <c r="AA72" s="80">
        <f ca="1">SUMIF(Planning!$AS$10:$AS$896,$AO72,Planning!AF$10:AF$896)</f>
        <v>0</v>
      </c>
      <c r="AB72" s="80">
        <f ca="1">SUMIF(Planning!$AS$10:$AS$896,$AO72,Planning!AG$10:AG$896)</f>
        <v>0</v>
      </c>
      <c r="AC72" s="80">
        <f ca="1">SUMIF(Planning!$AS$10:$AS$896,$AO72,Planning!AH$10:AH$896)</f>
        <v>0</v>
      </c>
      <c r="AD72" s="407">
        <f ca="1">SUMIF(Planning!$AS$10:$AS$896,$AO72,Planning!AI$10:AI$896)</f>
        <v>0</v>
      </c>
      <c r="AE72" s="407">
        <f ca="1">SUMIF(Planning!$AS$10:$AS$896,$AO72,Planning!AJ$10:AJ$896)</f>
        <v>0</v>
      </c>
      <c r="AF72" s="407">
        <f ca="1">SUMIF(Planning!$AS$10:$AS$896,$AO72,Planning!AK$10:AK$896)</f>
        <v>0</v>
      </c>
      <c r="AG72" s="408">
        <f ca="1">SUMIF(Planning!$AS$10:$AS$896,$AO72,Planning!AL$10:AL$896)</f>
        <v>0</v>
      </c>
      <c r="AH72" s="409">
        <f ca="1">SUMIF(Planning!$AS$10:$AS$896,$AO72,Planning!AM$10:AM$896)</f>
        <v>0</v>
      </c>
      <c r="AI72" s="597">
        <f t="shared" ca="1" si="5"/>
        <v>43</v>
      </c>
      <c r="AJ72" s="75"/>
      <c r="AL72" s="92"/>
      <c r="AM72" s="92"/>
      <c r="AN72" s="92"/>
      <c r="AO72" s="124" t="str">
        <f>AL71&amp;"_"&amp;AM70&amp;"_"&amp;AN70</f>
        <v>MC_50100MLC D300XA_CBU</v>
      </c>
      <c r="AP72" s="247" t="str">
        <f ca="1">IF(AI72=0,"","表示")</f>
        <v>表示</v>
      </c>
    </row>
    <row r="73" spans="1:42" ht="21" customHeight="1" x14ac:dyDescent="0.35">
      <c r="A73" s="66"/>
      <c r="B73" s="95" t="str">
        <f>IF($AO75="","",_xlfn.XLOOKUP($AO75,Planning!$AS$10:$AS$896,Planning!AT$10:AT$896,"",,))</f>
        <v>50100</v>
      </c>
      <c r="C73" s="85"/>
      <c r="D73" s="86"/>
      <c r="E73" s="261" t="str">
        <f>_xlfn.XLOOKUP($AO73,Planning!$AS$10:$AS$896,Planning!$G$10:$G$896,"",,)</f>
        <v>CKD</v>
      </c>
      <c r="F73" s="262">
        <f>SUMIF(Planning!$AS$10:$AS$896,$AO73,Planning!K$10:K$896)</f>
        <v>0</v>
      </c>
      <c r="G73" s="262">
        <f>SUMIF(Planning!$AS$10:$AS$896,$AO73,Planning!L$10:L$896)</f>
        <v>0</v>
      </c>
      <c r="H73" s="262">
        <f>SUMIF(Planning!$AS$10:$AS$896,$AO73,Planning!M$10:M$896)</f>
        <v>0</v>
      </c>
      <c r="I73" s="263">
        <f>SUMIF(Planning!$AS$10:$AS$896,$AO73,Planning!N$10:N$896)</f>
        <v>0</v>
      </c>
      <c r="J73" s="264">
        <f>SUMIF(Planning!$AS$10:$AS$896,$AO73,Planning!O$10:O$896)</f>
        <v>0</v>
      </c>
      <c r="K73" s="262">
        <f>SUMIF(Planning!$AS$10:$AS$896,$AO73,Planning!P$10:P$896)</f>
        <v>15</v>
      </c>
      <c r="L73" s="262">
        <f>SUMIF(Planning!$AS$10:$AS$896,$AO73,Planning!Q$10:Q$896)</f>
        <v>15</v>
      </c>
      <c r="M73" s="262">
        <f>SUMIF(Planning!$AS$10:$AS$896,$AO73,Planning!R$10:R$896)</f>
        <v>0</v>
      </c>
      <c r="N73" s="262">
        <f>SUMIF(Planning!$AS$10:$AS$896,$AO73,Planning!S$10:S$896)</f>
        <v>0</v>
      </c>
      <c r="O73" s="262">
        <f>SUMIF(Planning!$AS$10:$AS$896,$AO73,Planning!T$10:T$896)</f>
        <v>0</v>
      </c>
      <c r="P73" s="262">
        <f>SUMIF(Planning!$AS$10:$AS$896,$AO73,Planning!U$10:U$896)</f>
        <v>0</v>
      </c>
      <c r="Q73" s="262">
        <f>SUMIF(Planning!$AS$10:$AS$896,$AO73,Planning!V$10:V$896)</f>
        <v>0</v>
      </c>
      <c r="R73" s="262">
        <f>SUMIF(Planning!$AS$10:$AS$896,$AO73,Planning!W$10:W$896)</f>
        <v>0</v>
      </c>
      <c r="S73" s="493">
        <f>SUMIF(Planning!$AS$10:$AS$896,$AO73,Planning!X$10:X$896)</f>
        <v>15</v>
      </c>
      <c r="T73" s="493">
        <f>SUMIF(Planning!$AS$10:$AS$896,$AO73,Planning!Y$10:Y$896)</f>
        <v>15</v>
      </c>
      <c r="U73" s="493">
        <f>SUMIF(Planning!$AS$10:$AS$896,$AO73,Planning!Z$10:Z$896)</f>
        <v>15</v>
      </c>
      <c r="V73" s="493">
        <f>SUMIF(Planning!$AS$10:$AS$896,$AO73,Planning!AA$10:AA$896)</f>
        <v>15</v>
      </c>
      <c r="W73" s="262">
        <f>SUMIF(Planning!$AS$10:$AS$896,$AO73,Planning!AB$10:AB$896)</f>
        <v>0</v>
      </c>
      <c r="X73" s="262">
        <f>SUMIF(Planning!$AS$10:$AS$896,$AO73,Planning!AC$10:AC$896)</f>
        <v>0</v>
      </c>
      <c r="Y73" s="262">
        <f>SUMIF(Planning!$AS$10:$AS$896,$AO73,Planning!AD$10:AD$896)</f>
        <v>0</v>
      </c>
      <c r="Z73" s="262">
        <f>SUMIF(Planning!$AS$10:$AS$896,$AO73,Planning!AE$10:AE$896)</f>
        <v>0</v>
      </c>
      <c r="AA73" s="262">
        <f>SUMIF(Planning!$AS$10:$AS$896,$AO73,Planning!AF$10:AF$896)</f>
        <v>0</v>
      </c>
      <c r="AB73" s="262">
        <f>SUMIF(Planning!$AS$10:$AS$896,$AO73,Planning!AG$10:AG$896)</f>
        <v>0</v>
      </c>
      <c r="AC73" s="262">
        <f>SUMIF(Planning!$AS$10:$AS$896,$AO73,Planning!AH$10:AH$896)</f>
        <v>0</v>
      </c>
      <c r="AD73" s="410">
        <f>SUMIF(Planning!$AS$10:$AS$896,$AO73,Planning!AI$10:AI$896)</f>
        <v>0</v>
      </c>
      <c r="AE73" s="410">
        <f>SUMIF(Planning!$AS$10:$AS$896,$AO73,Planning!AJ$10:AJ$896)</f>
        <v>0</v>
      </c>
      <c r="AF73" s="410">
        <f>SUMIF(Planning!$AS$10:$AS$896,$AO73,Planning!AK$10:AK$896)</f>
        <v>0</v>
      </c>
      <c r="AG73" s="410">
        <f>SUMIF(Planning!$AS$10:$AS$896,$AO73,Planning!AL$10:AL$896)</f>
        <v>0</v>
      </c>
      <c r="AH73" s="410">
        <f>SUMIF(Planning!$AS$10:$AS$896,$AO73,Planning!AM$10:AM$896)</f>
        <v>0</v>
      </c>
      <c r="AI73" s="265">
        <f t="shared" si="4"/>
        <v>90</v>
      </c>
      <c r="AJ73" s="75"/>
      <c r="AL73" s="125" t="str">
        <f>IF(AN73="CBU","AF",IF(AN73="CKD","KD",""))</f>
        <v>KD</v>
      </c>
      <c r="AM73" s="93" t="s">
        <v>1737</v>
      </c>
      <c r="AN73" s="93" t="s">
        <v>2365</v>
      </c>
      <c r="AO73" s="100" t="str">
        <f>AM73&amp;"_"&amp;AN73</f>
        <v>50100MLC D300XA_CKD</v>
      </c>
      <c r="AP73" s="248" t="str">
        <f ca="1">IF(AI75=0,"","表示")</f>
        <v>表示</v>
      </c>
    </row>
    <row r="74" spans="1:42" ht="21" customHeight="1" x14ac:dyDescent="0.35">
      <c r="A74" s="66"/>
      <c r="B74" s="94" t="str">
        <f>IF($AO75="","",_xlfn.XLOOKUP($AO75,Planning!$AS$10:$AS$896,Planning!AU$10:AU$896,"",,))</f>
        <v>MLC-D300</v>
      </c>
      <c r="C74" s="492" t="str">
        <f>AL73</f>
        <v>KD</v>
      </c>
      <c r="D74" s="86">
        <f>SUMIF(Planning!$AS$10:$AS$896,$AO75,Planning!$G$10:$G$896)</f>
        <v>174</v>
      </c>
      <c r="E74" s="266" t="str">
        <f>IF($AN73="CBU","SP","")</f>
        <v/>
      </c>
      <c r="F74" s="267"/>
      <c r="G74" s="267"/>
      <c r="H74" s="267"/>
      <c r="I74" s="268"/>
      <c r="J74" s="269">
        <f>SUMIF(Planning!$AS$10:$AS$896,$AO74,Planning!O$10:O$896)</f>
        <v>0</v>
      </c>
      <c r="K74" s="267">
        <f>SUMIF(Planning!$AS$10:$AS$896,$AO74,Planning!P$10:P$896)</f>
        <v>0</v>
      </c>
      <c r="L74" s="267">
        <f>SUMIF(Planning!$AS$10:$AS$896,$AO74,Planning!Q$10:Q$896)</f>
        <v>0</v>
      </c>
      <c r="M74" s="267">
        <f>SUMIF(Planning!$AS$10:$AS$896,$AO74,Planning!R$10:R$896)</f>
        <v>0</v>
      </c>
      <c r="N74" s="267">
        <f>SUMIF(Planning!$AS$10:$AS$896,$AO74,Planning!S$10:S$896)</f>
        <v>0</v>
      </c>
      <c r="O74" s="267">
        <f>SUMIF(Planning!$AS$10:$AS$896,$AO74,Planning!T$10:T$896)</f>
        <v>0</v>
      </c>
      <c r="P74" s="267">
        <f>SUMIF(Planning!$AS$10:$AS$896,$AO74,Planning!U$10:U$896)</f>
        <v>0</v>
      </c>
      <c r="Q74" s="267">
        <f>SUMIF(Planning!$AS$10:$AS$896,$AO74,Planning!V$10:V$896)</f>
        <v>0</v>
      </c>
      <c r="R74" s="267">
        <f>SUMIF(Planning!$AS$10:$AS$896,$AO74,Planning!W$10:W$896)</f>
        <v>0</v>
      </c>
      <c r="S74" s="267">
        <f>SUMIF(Planning!$AS$10:$AS$896,$AO74,Planning!X$10:X$896)</f>
        <v>0</v>
      </c>
      <c r="T74" s="267">
        <f>SUMIF(Planning!$AS$10:$AS$896,$AO74,Planning!Y$10:Y$896)</f>
        <v>0</v>
      </c>
      <c r="U74" s="267">
        <f>SUMIF(Planning!$AS$10:$AS$896,$AO74,Planning!Z$10:Z$896)</f>
        <v>0</v>
      </c>
      <c r="V74" s="267">
        <f>SUMIF(Planning!$AS$10:$AS$896,$AO74,Planning!AA$10:AA$896)</f>
        <v>0</v>
      </c>
      <c r="W74" s="267">
        <f>SUMIF(Planning!$AS$10:$AS$896,$AO74,Planning!AB$10:AB$896)</f>
        <v>0</v>
      </c>
      <c r="X74" s="267">
        <f>SUMIF(Planning!$AS$10:$AS$896,$AO74,Planning!AC$10:AC$896)</f>
        <v>0</v>
      </c>
      <c r="Y74" s="267">
        <f>SUMIF(Planning!$AS$10:$AS$896,$AO74,Planning!AD$10:AD$896)</f>
        <v>0</v>
      </c>
      <c r="Z74" s="267">
        <f>SUMIF(Planning!$AS$10:$AS$896,$AO74,Planning!AE$10:AE$896)</f>
        <v>0</v>
      </c>
      <c r="AA74" s="267">
        <f>SUMIF(Planning!$AS$10:$AS$896,$AO74,Planning!AF$10:AF$896)</f>
        <v>0</v>
      </c>
      <c r="AB74" s="267">
        <f>SUMIF(Planning!$AS$10:$AS$896,$AO74,Planning!AG$10:AG$896)</f>
        <v>0</v>
      </c>
      <c r="AC74" s="267">
        <f>SUMIF(Planning!$AS$10:$AS$896,$AO74,Planning!AH$10:AH$896)</f>
        <v>0</v>
      </c>
      <c r="AD74" s="406">
        <f>SUMIF(Planning!$AS$10:$AS$896,$AO74,Planning!AI$10:AI$896)</f>
        <v>0</v>
      </c>
      <c r="AE74" s="406">
        <f>SUMIF(Planning!$AS$10:$AS$896,$AO74,Planning!AJ$10:AJ$896)</f>
        <v>0</v>
      </c>
      <c r="AF74" s="406">
        <f>SUMIF(Planning!$AS$10:$AS$896,$AO74,Planning!AK$10:AK$896)</f>
        <v>0</v>
      </c>
      <c r="AG74" s="406">
        <f>SUMIF(Planning!$AS$10:$AS$896,$AO74,Planning!AL$10:AL$896)</f>
        <v>0</v>
      </c>
      <c r="AH74" s="406">
        <f>SUMIF(Planning!$AS$10:$AS$896,$AO74,Planning!AM$10:AM$896)</f>
        <v>0</v>
      </c>
      <c r="AI74" s="270">
        <f t="shared" si="4"/>
        <v>0</v>
      </c>
      <c r="AJ74" s="75"/>
      <c r="AL74" s="102" t="str">
        <f>IF($B$3="","",_xlfn.XLOOKUP($B$3,設定!$F$3:$F$10,設定!$G$3:$G$10,""))</f>
        <v>MC</v>
      </c>
      <c r="AM74" s="91"/>
      <c r="AN74" s="91" t="str">
        <f>E74</f>
        <v/>
      </c>
      <c r="AO74" s="91" t="str">
        <f>AM73&amp;"_"&amp;AN74</f>
        <v>50100MLC D300XA_</v>
      </c>
      <c r="AP74" s="249" t="str">
        <f ca="1">IF(AI75=0,"","表示")</f>
        <v>表示</v>
      </c>
    </row>
    <row r="75" spans="1:42" ht="21" customHeight="1" x14ac:dyDescent="0.35">
      <c r="A75" s="69"/>
      <c r="B75" s="90"/>
      <c r="C75" s="87"/>
      <c r="D75" s="88"/>
      <c r="E75" s="259" t="s">
        <v>2134</v>
      </c>
      <c r="F75" s="80">
        <f ca="1">SUMIF(Planning!$AS$10:$AS$896,$AO75,Planning!K$10:K$896)</f>
        <v>0</v>
      </c>
      <c r="G75" s="80">
        <f ca="1">SUMIF(Planning!$AS$10:$AS$896,$AO75,Planning!L$10:L$896)</f>
        <v>0</v>
      </c>
      <c r="H75" s="81">
        <f ca="1">SUMIF(Planning!$AS$10:$AS$896,$AO75,Planning!M$10:M$896)</f>
        <v>0</v>
      </c>
      <c r="I75" s="82">
        <f ca="1">SUMIF(Planning!$AS$10:$AS$896,$AO75,Planning!N$10:N$896)</f>
        <v>0</v>
      </c>
      <c r="J75" s="83">
        <f ca="1">SUMIF(Planning!$AS$10:$AS$896,$AO75,Planning!O$10:O$896)</f>
        <v>0</v>
      </c>
      <c r="K75" s="81">
        <f ca="1">SUMIF(Planning!$AS$10:$AS$896,$AO75,Planning!P$10:P$896)</f>
        <v>0</v>
      </c>
      <c r="L75" s="81">
        <f ca="1">SUMIF(Planning!$AS$10:$AS$896,$AO75,Planning!Q$10:Q$896)</f>
        <v>0</v>
      </c>
      <c r="M75" s="80">
        <f ca="1">SUMIF(Planning!$AS$10:$AS$896,$AO75,Planning!R$10:R$896)</f>
        <v>0</v>
      </c>
      <c r="N75" s="81">
        <f ca="1">SUMIF(Planning!$AS$10:$AS$896,$AO75,Planning!S$10:S$896)</f>
        <v>0</v>
      </c>
      <c r="O75" s="80">
        <f ca="1">SUMIF(Planning!$AS$10:$AS$896,$AO75,Planning!T$10:T$896)</f>
        <v>0</v>
      </c>
      <c r="P75" s="449">
        <f ca="1">SUMIF(Planning!$AS$10:$AS$896,$AO75,Planning!U$10:U$896)</f>
        <v>15</v>
      </c>
      <c r="Q75" s="449">
        <f ca="1">SUMIF(Planning!$AS$10:$AS$896,$AO75,Planning!V$10:V$896)</f>
        <v>15</v>
      </c>
      <c r="R75" s="598">
        <f ca="1">SUMIF(Planning!$AS$10:$AS$896,$AO75,Planning!W$10:W$896)</f>
        <v>30</v>
      </c>
      <c r="S75" s="80">
        <f ca="1">SUMIF(Planning!$AS$10:$AS$896,$AO75,Planning!X$10:X$896)</f>
        <v>0</v>
      </c>
      <c r="T75" s="80">
        <f ca="1">SUMIF(Planning!$AS$10:$AS$896,$AO75,Planning!Y$10:Y$896)</f>
        <v>0</v>
      </c>
      <c r="U75" s="80">
        <f ca="1">SUMIF(Planning!$AS$10:$AS$896,$AO75,Planning!Z$10:Z$896)</f>
        <v>0</v>
      </c>
      <c r="V75" s="80">
        <f ca="1">SUMIF(Planning!$AS$10:$AS$896,$AO75,Planning!AA$10:AA$896)</f>
        <v>0</v>
      </c>
      <c r="W75" s="80">
        <f ca="1">SUMIF(Planning!$AS$10:$AS$896,$AO75,Planning!AB$10:AB$896)</f>
        <v>0</v>
      </c>
      <c r="X75" s="80">
        <f ca="1">SUMIF(Planning!$AS$10:$AS$896,$AO75,Planning!AC$10:AC$896)</f>
        <v>0</v>
      </c>
      <c r="Y75" s="80">
        <f ca="1">SUMIF(Planning!$AS$10:$AS$896,$AO75,Planning!AD$10:AD$896)</f>
        <v>0</v>
      </c>
      <c r="Z75" s="80">
        <f ca="1">SUMIF(Planning!$AS$10:$AS$896,$AO75,Planning!AE$10:AE$896)</f>
        <v>0</v>
      </c>
      <c r="AA75" s="80">
        <f ca="1">SUMIF(Planning!$AS$10:$AS$896,$AO75,Planning!AF$10:AF$896)</f>
        <v>0</v>
      </c>
      <c r="AB75" s="80">
        <f ca="1">SUMIF(Planning!$AS$10:$AS$896,$AO75,Planning!AG$10:AG$896)</f>
        <v>0</v>
      </c>
      <c r="AC75" s="80">
        <f ca="1">SUMIF(Planning!$AS$10:$AS$896,$AO75,Planning!AH$10:AH$896)</f>
        <v>0</v>
      </c>
      <c r="AD75" s="407">
        <f ca="1">SUMIF(Planning!$AS$10:$AS$896,$AO75,Planning!AI$10:AI$896)</f>
        <v>0</v>
      </c>
      <c r="AE75" s="407">
        <f ca="1">SUMIF(Planning!$AS$10:$AS$896,$AO75,Planning!AJ$10:AJ$896)</f>
        <v>0</v>
      </c>
      <c r="AF75" s="407">
        <f ca="1">SUMIF(Planning!$AS$10:$AS$896,$AO75,Planning!AK$10:AK$896)</f>
        <v>0</v>
      </c>
      <c r="AG75" s="408">
        <f ca="1">SUMIF(Planning!$AS$10:$AS$896,$AO75,Planning!AL$10:AL$896)</f>
        <v>0</v>
      </c>
      <c r="AH75" s="409">
        <f ca="1">SUMIF(Planning!$AS$10:$AS$896,$AO75,Planning!AM$10:AM$896)</f>
        <v>0</v>
      </c>
      <c r="AI75" s="597">
        <f t="shared" ca="1" si="4"/>
        <v>60</v>
      </c>
      <c r="AJ75" s="75"/>
      <c r="AL75" s="92"/>
      <c r="AM75" s="92"/>
      <c r="AN75" s="92"/>
      <c r="AO75" s="124" t="str">
        <f>AL74&amp;"_"&amp;AM73&amp;"_"&amp;AN73</f>
        <v>MC_50100MLC D300XA_CKD</v>
      </c>
      <c r="AP75" s="247" t="str">
        <f ca="1">IF(AI75=0,"","表示")</f>
        <v>表示</v>
      </c>
    </row>
    <row r="76" spans="1:42" ht="21" customHeight="1" x14ac:dyDescent="0.35">
      <c r="A76" s="66"/>
      <c r="B76" s="95" t="str">
        <f>IF($AO78="","",_xlfn.XLOOKUP($AO78,Planning!$AS$10:$AS$896,Planning!AT$10:AT$896,"",,))</f>
        <v>50100</v>
      </c>
      <c r="C76" s="85"/>
      <c r="D76" s="86"/>
      <c r="E76" s="261" t="str">
        <f>_xlfn.XLOOKUP($AO76,Planning!$AS$10:$AS$896,Planning!$G$10:$G$896,"",,)</f>
        <v>MULTI</v>
      </c>
      <c r="F76" s="262">
        <f>SUMIF(Planning!$AS$10:$AS$896,$AO76,Planning!K$10:K$896)</f>
        <v>0</v>
      </c>
      <c r="G76" s="262">
        <f>SUMIF(Planning!$AS$10:$AS$896,$AO76,Planning!L$10:L$896)</f>
        <v>0</v>
      </c>
      <c r="H76" s="262">
        <f>SUMIF(Planning!$AS$10:$AS$896,$AO76,Planning!M$10:M$896)</f>
        <v>0</v>
      </c>
      <c r="I76" s="263">
        <f>SUMIF(Planning!$AS$10:$AS$896,$AO76,Planning!N$10:N$896)</f>
        <v>0</v>
      </c>
      <c r="J76" s="264">
        <f>SUMIF(Planning!$AS$10:$AS$896,$AO76,Planning!O$10:O$896)</f>
        <v>0</v>
      </c>
      <c r="K76" s="262">
        <f>SUMIF(Planning!$AS$10:$AS$896,$AO76,Planning!P$10:P$896)</f>
        <v>0</v>
      </c>
      <c r="L76" s="262">
        <f>SUMIF(Planning!$AS$10:$AS$896,$AO76,Planning!Q$10:Q$896)</f>
        <v>0</v>
      </c>
      <c r="M76" s="262">
        <f>SUMIF(Planning!$AS$10:$AS$896,$AO76,Planning!R$10:R$896)</f>
        <v>0</v>
      </c>
      <c r="N76" s="262">
        <f>SUMIF(Planning!$AS$10:$AS$896,$AO76,Planning!S$10:S$896)</f>
        <v>18</v>
      </c>
      <c r="O76" s="262">
        <f>SUMIF(Planning!$AS$10:$AS$896,$AO76,Planning!T$10:T$896)</f>
        <v>0</v>
      </c>
      <c r="P76" s="262">
        <f>SUMIF(Planning!$AS$10:$AS$896,$AO76,Planning!U$10:U$896)</f>
        <v>0</v>
      </c>
      <c r="Q76" s="262">
        <f>SUMIF(Planning!$AS$10:$AS$896,$AO76,Planning!V$10:V$896)</f>
        <v>0</v>
      </c>
      <c r="R76" s="262">
        <f>SUMIF(Planning!$AS$10:$AS$896,$AO76,Planning!W$10:W$896)</f>
        <v>0</v>
      </c>
      <c r="S76" s="262">
        <f>SUMIF(Planning!$AS$10:$AS$896,$AO76,Planning!X$10:X$896)</f>
        <v>0</v>
      </c>
      <c r="T76" s="262">
        <f>SUMIF(Planning!$AS$10:$AS$896,$AO76,Planning!Y$10:Y$896)</f>
        <v>50</v>
      </c>
      <c r="U76" s="262">
        <f>SUMIF(Planning!$AS$10:$AS$896,$AO76,Planning!Z$10:Z$896)</f>
        <v>80</v>
      </c>
      <c r="V76" s="262">
        <f>SUMIF(Planning!$AS$10:$AS$896,$AO76,Planning!AA$10:AA$896)</f>
        <v>110</v>
      </c>
      <c r="W76" s="262">
        <f>SUMIF(Planning!$AS$10:$AS$896,$AO76,Planning!AB$10:AB$896)</f>
        <v>112</v>
      </c>
      <c r="X76" s="262">
        <f>SUMIF(Planning!$AS$10:$AS$896,$AO76,Planning!AC$10:AC$896)</f>
        <v>120</v>
      </c>
      <c r="Y76" s="262">
        <f>SUMIF(Planning!$AS$10:$AS$896,$AO76,Planning!AD$10:AD$896)</f>
        <v>78</v>
      </c>
      <c r="Z76" s="262">
        <f>SUMIF(Planning!$AS$10:$AS$896,$AO76,Planning!AE$10:AE$896)</f>
        <v>62</v>
      </c>
      <c r="AA76" s="262">
        <f>SUMIF(Planning!$AS$10:$AS$896,$AO76,Planning!AF$10:AF$896)</f>
        <v>50</v>
      </c>
      <c r="AB76" s="262">
        <f>SUMIF(Planning!$AS$10:$AS$896,$AO76,Planning!AG$10:AG$896)</f>
        <v>60</v>
      </c>
      <c r="AC76" s="262">
        <f>SUMIF(Planning!$AS$10:$AS$896,$AO76,Planning!AH$10:AH$896)</f>
        <v>50</v>
      </c>
      <c r="AD76" s="410">
        <f>SUMIF(Planning!$AS$10:$AS$896,$AO76,Planning!AI$10:AI$896)</f>
        <v>0</v>
      </c>
      <c r="AE76" s="410">
        <f>SUMIF(Planning!$AS$10:$AS$896,$AO76,Planning!AJ$10:AJ$896)</f>
        <v>0</v>
      </c>
      <c r="AF76" s="410">
        <f>SUMIF(Planning!$AS$10:$AS$896,$AO76,Planning!AK$10:AK$896)</f>
        <v>0</v>
      </c>
      <c r="AG76" s="410">
        <f>SUMIF(Planning!$AS$10:$AS$896,$AO76,Planning!AL$10:AL$896)</f>
        <v>0</v>
      </c>
      <c r="AH76" s="410">
        <f>SUMIF(Planning!$AS$10:$AS$896,$AO76,Planning!AM$10:AM$896)</f>
        <v>0</v>
      </c>
      <c r="AI76" s="265">
        <f t="shared" ref="AI76:AI78" si="6">SUM(F76:AH76)</f>
        <v>790</v>
      </c>
      <c r="AJ76" s="75"/>
      <c r="AL76" s="125" t="str">
        <f>IF(AN76="CBU","AF",IF(AN76="CKD","KD",""))</f>
        <v>AF</v>
      </c>
      <c r="AM76" s="93" t="s">
        <v>3043</v>
      </c>
      <c r="AN76" s="93" t="s">
        <v>2081</v>
      </c>
      <c r="AO76" s="100" t="str">
        <f>AM76&amp;"_"&amp;AN76</f>
        <v>50100MLC D600XA_CBU</v>
      </c>
      <c r="AP76" s="248" t="str">
        <f ca="1">IF(AI78=0,"","表示")</f>
        <v>表示</v>
      </c>
    </row>
    <row r="77" spans="1:42" ht="21" customHeight="1" x14ac:dyDescent="0.35">
      <c r="A77" s="66"/>
      <c r="B77" s="94" t="str">
        <f>IF($AO78="","",_xlfn.XLOOKUP($AO78,Planning!$AS$10:$AS$896,Planning!AU$10:AU$896,"",,))</f>
        <v>MLC-D600</v>
      </c>
      <c r="C77" s="127" t="str">
        <f>AL76</f>
        <v>AF</v>
      </c>
      <c r="D77" s="86">
        <f>SUMIF(Planning!$AS$10:$AS$896,$AO78,Planning!$G$10:$G$896)</f>
        <v>174</v>
      </c>
      <c r="E77" s="266" t="str">
        <f>IF($AN76="CBU","SP","")</f>
        <v>SP</v>
      </c>
      <c r="F77" s="267"/>
      <c r="G77" s="267"/>
      <c r="H77" s="267"/>
      <c r="I77" s="268"/>
      <c r="J77" s="269">
        <f>SUMIF(Planning!$AS$10:$AS$896,$AO77,Planning!O$10:O$896)</f>
        <v>0</v>
      </c>
      <c r="K77" s="267">
        <f>SUMIF(Planning!$AS$10:$AS$896,$AO77,Planning!P$10:P$896)</f>
        <v>0</v>
      </c>
      <c r="L77" s="267">
        <f>SUMIF(Planning!$AS$10:$AS$896,$AO77,Planning!Q$10:Q$896)</f>
        <v>0</v>
      </c>
      <c r="M77" s="267">
        <f>SUMIF(Planning!$AS$10:$AS$896,$AO77,Planning!R$10:R$896)</f>
        <v>0</v>
      </c>
      <c r="N77" s="267">
        <f>SUMIF(Planning!$AS$10:$AS$896,$AO77,Planning!S$10:S$896)</f>
        <v>0</v>
      </c>
      <c r="O77" s="267">
        <f>SUMIF(Planning!$AS$10:$AS$896,$AO77,Planning!T$10:T$896)</f>
        <v>0</v>
      </c>
      <c r="P77" s="267">
        <f>SUMIF(Planning!$AS$10:$AS$896,$AO77,Planning!U$10:U$896)</f>
        <v>0</v>
      </c>
      <c r="Q77" s="267">
        <f>SUMIF(Planning!$AS$10:$AS$896,$AO77,Planning!V$10:V$896)</f>
        <v>0</v>
      </c>
      <c r="R77" s="267">
        <f>SUMIF(Planning!$AS$10:$AS$896,$AO77,Planning!W$10:W$896)</f>
        <v>0</v>
      </c>
      <c r="S77" s="267">
        <f>SUMIF(Planning!$AS$10:$AS$896,$AO77,Planning!X$10:X$896)</f>
        <v>0</v>
      </c>
      <c r="T77" s="267">
        <f>SUMIF(Planning!$AS$10:$AS$896,$AO77,Planning!Y$10:Y$896)</f>
        <v>0</v>
      </c>
      <c r="U77" s="267">
        <f>SUMIF(Planning!$AS$10:$AS$896,$AO77,Planning!Z$10:Z$896)</f>
        <v>0</v>
      </c>
      <c r="V77" s="267">
        <f>SUMIF(Planning!$AS$10:$AS$896,$AO77,Planning!AA$10:AA$896)</f>
        <v>0</v>
      </c>
      <c r="W77" s="267">
        <f>SUMIF(Planning!$AS$10:$AS$896,$AO77,Planning!AB$10:AB$896)</f>
        <v>0</v>
      </c>
      <c r="X77" s="267">
        <f>SUMIF(Planning!$AS$10:$AS$896,$AO77,Planning!AC$10:AC$896)</f>
        <v>0</v>
      </c>
      <c r="Y77" s="267">
        <f>SUMIF(Planning!$AS$10:$AS$896,$AO77,Planning!AD$10:AD$896)</f>
        <v>0</v>
      </c>
      <c r="Z77" s="267">
        <f>SUMIF(Planning!$AS$10:$AS$896,$AO77,Planning!AE$10:AE$896)</f>
        <v>0</v>
      </c>
      <c r="AA77" s="267">
        <f>SUMIF(Planning!$AS$10:$AS$896,$AO77,Planning!AF$10:AF$896)</f>
        <v>0</v>
      </c>
      <c r="AB77" s="267">
        <f>SUMIF(Planning!$AS$10:$AS$896,$AO77,Planning!AG$10:AG$896)</f>
        <v>0</v>
      </c>
      <c r="AC77" s="267">
        <f>SUMIF(Planning!$AS$10:$AS$896,$AO77,Planning!AH$10:AH$896)</f>
        <v>0</v>
      </c>
      <c r="AD77" s="406">
        <f>SUMIF(Planning!$AS$10:$AS$896,$AO77,Planning!AI$10:AI$896)</f>
        <v>0</v>
      </c>
      <c r="AE77" s="406">
        <f>SUMIF(Planning!$AS$10:$AS$896,$AO77,Planning!AJ$10:AJ$896)</f>
        <v>0</v>
      </c>
      <c r="AF77" s="406">
        <f>SUMIF(Planning!$AS$10:$AS$896,$AO77,Planning!AK$10:AK$896)</f>
        <v>0</v>
      </c>
      <c r="AG77" s="406">
        <f>SUMIF(Planning!$AS$10:$AS$896,$AO77,Planning!AL$10:AL$896)</f>
        <v>0</v>
      </c>
      <c r="AH77" s="406">
        <f>SUMIF(Planning!$AS$10:$AS$896,$AO77,Planning!AM$10:AM$896)</f>
        <v>0</v>
      </c>
      <c r="AI77" s="270">
        <f t="shared" si="6"/>
        <v>0</v>
      </c>
      <c r="AJ77" s="75"/>
      <c r="AL77" s="102" t="str">
        <f>IF($B$3="","",_xlfn.XLOOKUP($B$3,設定!$F$3:$F$10,設定!$G$3:$G$10,""))</f>
        <v>MC</v>
      </c>
      <c r="AM77" s="91"/>
      <c r="AN77" s="91" t="str">
        <f>E77</f>
        <v>SP</v>
      </c>
      <c r="AO77" s="91" t="str">
        <f>AM76&amp;"_"&amp;AN77</f>
        <v>50100MLC D600XA_SP</v>
      </c>
      <c r="AP77" s="249" t="str">
        <f ca="1">IF(AI78=0,"","表示")</f>
        <v>表示</v>
      </c>
    </row>
    <row r="78" spans="1:42" ht="21" customHeight="1" thickBot="1" x14ac:dyDescent="0.4">
      <c r="A78" s="69"/>
      <c r="B78" s="90"/>
      <c r="C78" s="87"/>
      <c r="D78" s="88"/>
      <c r="E78" s="259" t="s">
        <v>2134</v>
      </c>
      <c r="F78" s="80">
        <f ca="1">SUMIF(Planning!$AS$10:$AS$896,$AO78,Planning!K$10:K$896)</f>
        <v>0</v>
      </c>
      <c r="G78" s="80">
        <f ca="1">SUMIF(Planning!$AS$10:$AS$896,$AO78,Planning!L$10:L$896)</f>
        <v>0</v>
      </c>
      <c r="H78" s="81">
        <f ca="1">SUMIF(Planning!$AS$10:$AS$896,$AO78,Planning!M$10:M$896)</f>
        <v>0</v>
      </c>
      <c r="I78" s="82">
        <f ca="1">SUMIF(Planning!$AS$10:$AS$896,$AO78,Planning!N$10:N$896)</f>
        <v>0</v>
      </c>
      <c r="J78" s="83">
        <f ca="1">SUMIF(Planning!$AS$10:$AS$896,$AO78,Planning!O$10:O$896)</f>
        <v>0</v>
      </c>
      <c r="K78" s="81">
        <f ca="1">SUMIF(Planning!$AS$10:$AS$896,$AO78,Planning!P$10:P$896)</f>
        <v>0</v>
      </c>
      <c r="L78" s="81">
        <f ca="1">SUMIF(Planning!$AS$10:$AS$896,$AO78,Planning!Q$10:Q$896)</f>
        <v>0</v>
      </c>
      <c r="M78" s="80">
        <f ca="1">SUMIF(Planning!$AS$10:$AS$896,$AO78,Planning!R$10:R$896)</f>
        <v>0</v>
      </c>
      <c r="N78" s="81">
        <f ca="1">SUMIF(Planning!$AS$10:$AS$896,$AO78,Planning!S$10:S$896)</f>
        <v>0</v>
      </c>
      <c r="O78" s="80">
        <f ca="1">SUMIF(Planning!$AS$10:$AS$896,$AO78,Planning!T$10:T$896)</f>
        <v>0</v>
      </c>
      <c r="P78" s="80">
        <f ca="1">SUMIF(Planning!$AS$10:$AS$896,$AO78,Planning!U$10:U$896)</f>
        <v>0</v>
      </c>
      <c r="Q78" s="80">
        <f ca="1">SUMIF(Planning!$AS$10:$AS$896,$AO78,Planning!V$10:V$896)</f>
        <v>0</v>
      </c>
      <c r="R78" s="80">
        <f ca="1">SUMIF(Planning!$AS$10:$AS$896,$AO78,Planning!W$10:W$896)</f>
        <v>15</v>
      </c>
      <c r="S78" s="80">
        <f ca="1">SUMIF(Planning!$AS$10:$AS$896,$AO78,Planning!X$10:X$896)</f>
        <v>30</v>
      </c>
      <c r="T78" s="80">
        <f ca="1">SUMIF(Planning!$AS$10:$AS$896,$AO78,Planning!Y$10:Y$896)</f>
        <v>45</v>
      </c>
      <c r="U78" s="80">
        <f ca="1">SUMIF(Planning!$AS$10:$AS$896,$AO78,Planning!Z$10:Z$896)</f>
        <v>45</v>
      </c>
      <c r="V78" s="80">
        <f ca="1">SUMIF(Planning!$AS$10:$AS$896,$AO78,Planning!AA$10:AA$896)</f>
        <v>30</v>
      </c>
      <c r="W78" s="80">
        <f ca="1">SUMIF(Planning!$AS$10:$AS$896,$AO78,Planning!AB$10:AB$896)</f>
        <v>30</v>
      </c>
      <c r="X78" s="80">
        <f ca="1">SUMIF(Planning!$AS$10:$AS$896,$AO78,Planning!AC$10:AC$896)</f>
        <v>30</v>
      </c>
      <c r="Y78" s="80">
        <f ca="1">SUMIF(Planning!$AS$10:$AS$896,$AO78,Planning!AD$10:AD$896)</f>
        <v>30</v>
      </c>
      <c r="Z78" s="80">
        <f ca="1">SUMIF(Planning!$AS$10:$AS$896,$AO78,Planning!AE$10:AE$896)</f>
        <v>0</v>
      </c>
      <c r="AA78" s="80">
        <f ca="1">SUMIF(Planning!$AS$10:$AS$896,$AO78,Planning!AF$10:AF$896)</f>
        <v>0</v>
      </c>
      <c r="AB78" s="80">
        <f ca="1">SUMIF(Planning!$AS$10:$AS$896,$AO78,Planning!AG$10:AG$896)</f>
        <v>0</v>
      </c>
      <c r="AC78" s="80">
        <f ca="1">SUMIF(Planning!$AS$10:$AS$896,$AO78,Planning!AH$10:AH$896)</f>
        <v>0</v>
      </c>
      <c r="AD78" s="407">
        <f ca="1">SUMIF(Planning!$AS$10:$AS$896,$AO78,Planning!AI$10:AI$896)</f>
        <v>0</v>
      </c>
      <c r="AE78" s="407">
        <f ca="1">SUMIF(Planning!$AS$10:$AS$896,$AO78,Planning!AJ$10:AJ$896)</f>
        <v>0</v>
      </c>
      <c r="AF78" s="407">
        <f ca="1">SUMIF(Planning!$AS$10:$AS$896,$AO78,Planning!AK$10:AK$896)</f>
        <v>0</v>
      </c>
      <c r="AG78" s="408">
        <f ca="1">SUMIF(Planning!$AS$10:$AS$896,$AO78,Planning!AL$10:AL$896)</f>
        <v>0</v>
      </c>
      <c r="AH78" s="409">
        <f ca="1">SUMIF(Planning!$AS$10:$AS$896,$AO78,Planning!AM$10:AM$896)</f>
        <v>0</v>
      </c>
      <c r="AI78" s="596">
        <f t="shared" ca="1" si="6"/>
        <v>255</v>
      </c>
      <c r="AJ78" s="75"/>
      <c r="AL78" s="92"/>
      <c r="AM78" s="92"/>
      <c r="AN78" s="92"/>
      <c r="AO78" s="124" t="str">
        <f>AL77&amp;"_"&amp;AM76&amp;"_"&amp;AN76</f>
        <v>MC_50100MLC D600XA_CBU</v>
      </c>
      <c r="AP78" s="247" t="str">
        <f ca="1">IF(AI78=0,"","表示")</f>
        <v>表示</v>
      </c>
    </row>
    <row r="79" spans="1:42" ht="21" hidden="1" customHeight="1" x14ac:dyDescent="0.35">
      <c r="A79" s="66"/>
      <c r="B79" s="95" t="str">
        <f>IF($AO81="","",_xlfn.XLOOKUP($AO81,Planning!$AS$10:$AS$896,Planning!AT$10:AT$896,"",,))</f>
        <v/>
      </c>
      <c r="C79" s="85"/>
      <c r="D79" s="86"/>
      <c r="E79" s="261" t="str">
        <f>_xlfn.XLOOKUP($AO79,Planning!$AS$10:$AS$896,Planning!$G$10:$G$896,"",,)</f>
        <v>COM</v>
      </c>
      <c r="F79" s="262">
        <f>SUMIF(Planning!$AS$10:$AS$896,$AO79,Planning!K$10:K$896)</f>
        <v>0</v>
      </c>
      <c r="G79" s="262">
        <f>SUMIF(Planning!$AS$10:$AS$896,$AO79,Planning!L$10:L$896)</f>
        <v>100</v>
      </c>
      <c r="H79" s="262">
        <f>SUMIF(Planning!$AS$10:$AS$896,$AO79,Planning!M$10:M$896)</f>
        <v>100</v>
      </c>
      <c r="I79" s="263">
        <f>SUMIF(Planning!$AS$10:$AS$896,$AO79,Planning!N$10:N$896)</f>
        <v>200</v>
      </c>
      <c r="J79" s="264">
        <f>SUMIF(Planning!$AS$10:$AS$896,$AO79,Planning!O$10:O$896)</f>
        <v>0</v>
      </c>
      <c r="K79" s="262">
        <f>SUMIF(Planning!$AS$10:$AS$896,$AO79,Planning!P$10:P$896)</f>
        <v>0</v>
      </c>
      <c r="L79" s="262">
        <f>SUMIF(Planning!$AS$10:$AS$896,$AO79,Planning!Q$10:Q$896)</f>
        <v>0</v>
      </c>
      <c r="M79" s="262">
        <f>SUMIF(Planning!$AS$10:$AS$896,$AO79,Planning!R$10:R$896)</f>
        <v>0</v>
      </c>
      <c r="N79" s="262">
        <f>SUMIF(Planning!$AS$10:$AS$896,$AO79,Planning!S$10:S$896)</f>
        <v>0</v>
      </c>
      <c r="O79" s="262">
        <f>SUMIF(Planning!$AS$10:$AS$896,$AO79,Planning!T$10:T$896)</f>
        <v>0</v>
      </c>
      <c r="P79" s="262">
        <f>SUMIF(Planning!$AS$10:$AS$896,$AO79,Planning!U$10:U$896)</f>
        <v>0</v>
      </c>
      <c r="Q79" s="262">
        <f>SUMIF(Planning!$AS$10:$AS$896,$AO79,Planning!V$10:V$896)</f>
        <v>0</v>
      </c>
      <c r="R79" s="262">
        <f>SUMIF(Planning!$AS$10:$AS$896,$AO79,Planning!W$10:W$896)</f>
        <v>0</v>
      </c>
      <c r="S79" s="262">
        <f>SUMIF(Planning!$AS$10:$AS$896,$AO79,Planning!X$10:X$896)</f>
        <v>0</v>
      </c>
      <c r="T79" s="262">
        <f>SUMIF(Planning!$AS$10:$AS$896,$AO79,Planning!Y$10:Y$896)</f>
        <v>0</v>
      </c>
      <c r="U79" s="262">
        <f>SUMIF(Planning!$AS$10:$AS$896,$AO79,Planning!Z$10:Z$896)</f>
        <v>0</v>
      </c>
      <c r="V79" s="262">
        <f>SUMIF(Planning!$AS$10:$AS$896,$AO79,Planning!AA$10:AA$896)</f>
        <v>0</v>
      </c>
      <c r="W79" s="262">
        <f>SUMIF(Planning!$AS$10:$AS$896,$AO79,Planning!AB$10:AB$896)</f>
        <v>0</v>
      </c>
      <c r="X79" s="262">
        <f>SUMIF(Planning!$AS$10:$AS$896,$AO79,Planning!AC$10:AC$896)</f>
        <v>0</v>
      </c>
      <c r="Y79" s="262">
        <f>SUMIF(Planning!$AS$10:$AS$896,$AO79,Planning!AD$10:AD$896)</f>
        <v>100</v>
      </c>
      <c r="Z79" s="262">
        <f>SUMIF(Planning!$AS$10:$AS$896,$AO79,Planning!AE$10:AE$896)</f>
        <v>0</v>
      </c>
      <c r="AA79" s="262">
        <f>SUMIF(Planning!$AS$10:$AS$896,$AO79,Planning!AF$10:AF$896)</f>
        <v>0</v>
      </c>
      <c r="AB79" s="262">
        <f>SUMIF(Planning!$AS$10:$AS$896,$AO79,Planning!AG$10:AG$896)</f>
        <v>100</v>
      </c>
      <c r="AC79" s="262">
        <f>SUMIF(Planning!$AS$10:$AS$896,$AO79,Planning!AH$10:AH$896)</f>
        <v>0</v>
      </c>
      <c r="AD79" s="262">
        <f>SUMIF(Planning!$AS$10:$AS$896,$AO79,Planning!AI$10:AI$896)</f>
        <v>0</v>
      </c>
      <c r="AE79" s="262">
        <f>SUMIF(Planning!$AS$10:$AS$896,$AO79,Planning!AJ$10:AJ$896)</f>
        <v>0</v>
      </c>
      <c r="AF79" s="262">
        <f>SUMIF(Planning!$AS$10:$AS$896,$AO79,Planning!AK$10:AK$896)</f>
        <v>0</v>
      </c>
      <c r="AG79" s="262">
        <f>SUMIF(Planning!$AS$10:$AS$896,$AO79,Planning!AL$10:AL$896)</f>
        <v>0</v>
      </c>
      <c r="AH79" s="262">
        <f>SUMIF(Planning!$AS$10:$AS$896,$AO79,Planning!AM$10:AM$896)</f>
        <v>0</v>
      </c>
      <c r="AI79" s="265">
        <f t="shared" si="4"/>
        <v>600</v>
      </c>
      <c r="AJ79" s="75"/>
      <c r="AL79" s="125" t="str">
        <f>IF(AN79="CBU","AF",IF(AN79="CKD","KD",""))</f>
        <v>AF</v>
      </c>
      <c r="AM79" s="93" t="s">
        <v>1566</v>
      </c>
      <c r="AN79" s="93" t="s">
        <v>2081</v>
      </c>
      <c r="AO79" s="100" t="str">
        <f>AM79&amp;"_"&amp;AN79</f>
        <v>50100K88 B500XA_CBU</v>
      </c>
      <c r="AP79" s="248" t="str">
        <f>IF(AI81=0,"","表示")</f>
        <v/>
      </c>
    </row>
    <row r="80" spans="1:42" ht="21" hidden="1" customHeight="1" x14ac:dyDescent="0.35">
      <c r="A80" s="66"/>
      <c r="B80" s="94" t="str">
        <f>IF($AO81="","",_xlfn.XLOOKUP($AO81,Planning!$AS$10:$AS$896,Planning!AU$10:AU$896,"",,))</f>
        <v/>
      </c>
      <c r="C80" s="127" t="str">
        <f>AL79</f>
        <v>AF</v>
      </c>
      <c r="D80" s="86">
        <f>SUMIF(Planning!$AS$10:$AS$896,$AO81,Planning!$G$10:$G$896)</f>
        <v>0</v>
      </c>
      <c r="E80" s="266" t="str">
        <f>IF($AN79="CBU","SP","")</f>
        <v>SP</v>
      </c>
      <c r="F80" s="267"/>
      <c r="G80" s="267"/>
      <c r="H80" s="267"/>
      <c r="I80" s="268"/>
      <c r="J80" s="269">
        <f>SUMIF(Planning!$AS$10:$AS$896,$AO80,Planning!O$10:O$896)</f>
        <v>0</v>
      </c>
      <c r="K80" s="267">
        <f>SUMIF(Planning!$AS$10:$AS$896,$AO80,Planning!P$10:P$896)</f>
        <v>0</v>
      </c>
      <c r="L80" s="267">
        <f>SUMIF(Planning!$AS$10:$AS$896,$AO80,Planning!Q$10:Q$896)</f>
        <v>0</v>
      </c>
      <c r="M80" s="267">
        <f>SUMIF(Planning!$AS$10:$AS$896,$AO80,Planning!R$10:R$896)</f>
        <v>0</v>
      </c>
      <c r="N80" s="267">
        <f>SUMIF(Planning!$AS$10:$AS$896,$AO80,Planning!S$10:S$896)</f>
        <v>0</v>
      </c>
      <c r="O80" s="267">
        <f>SUMIF(Planning!$AS$10:$AS$896,$AO80,Planning!T$10:T$896)</f>
        <v>0</v>
      </c>
      <c r="P80" s="267">
        <f>SUMIF(Planning!$AS$10:$AS$896,$AO80,Planning!U$10:U$896)</f>
        <v>0</v>
      </c>
      <c r="Q80" s="267">
        <f>SUMIF(Planning!$AS$10:$AS$896,$AO80,Planning!V$10:V$896)</f>
        <v>0</v>
      </c>
      <c r="R80" s="267">
        <f>SUMIF(Planning!$AS$10:$AS$896,$AO80,Planning!W$10:W$896)</f>
        <v>0</v>
      </c>
      <c r="S80" s="267">
        <f>SUMIF(Planning!$AS$10:$AS$896,$AO80,Planning!X$10:X$896)</f>
        <v>0</v>
      </c>
      <c r="T80" s="267">
        <f>SUMIF(Planning!$AS$10:$AS$896,$AO80,Planning!Y$10:Y$896)</f>
        <v>0</v>
      </c>
      <c r="U80" s="267">
        <f>SUMIF(Planning!$AS$10:$AS$896,$AO80,Planning!Z$10:Z$896)</f>
        <v>0</v>
      </c>
      <c r="V80" s="267">
        <f>SUMIF(Planning!$AS$10:$AS$896,$AO80,Planning!AA$10:AA$896)</f>
        <v>0</v>
      </c>
      <c r="W80" s="267">
        <f>SUMIF(Planning!$AS$10:$AS$896,$AO80,Planning!AB$10:AB$896)</f>
        <v>0</v>
      </c>
      <c r="X80" s="267">
        <f>SUMIF(Planning!$AS$10:$AS$896,$AO80,Planning!AC$10:AC$896)</f>
        <v>0</v>
      </c>
      <c r="Y80" s="267">
        <f>SUMIF(Planning!$AS$10:$AS$896,$AO80,Planning!AD$10:AD$896)</f>
        <v>0</v>
      </c>
      <c r="Z80" s="267">
        <f>SUMIF(Planning!$AS$10:$AS$896,$AO80,Planning!AE$10:AE$896)</f>
        <v>0</v>
      </c>
      <c r="AA80" s="267">
        <f>SUMIF(Planning!$AS$10:$AS$896,$AO80,Planning!AF$10:AF$896)</f>
        <v>0</v>
      </c>
      <c r="AB80" s="267">
        <f>SUMIF(Planning!$AS$10:$AS$896,$AO80,Planning!AG$10:AG$896)</f>
        <v>0</v>
      </c>
      <c r="AC80" s="267">
        <f>SUMIF(Planning!$AS$10:$AS$896,$AO80,Planning!AH$10:AH$896)</f>
        <v>0</v>
      </c>
      <c r="AD80" s="267">
        <f>SUMIF(Planning!$AS$10:$AS$896,$AO80,Planning!AI$10:AI$896)</f>
        <v>0</v>
      </c>
      <c r="AE80" s="267">
        <f>SUMIF(Planning!$AS$10:$AS$896,$AO80,Planning!AJ$10:AJ$896)</f>
        <v>0</v>
      </c>
      <c r="AF80" s="267">
        <f>SUMIF(Planning!$AS$10:$AS$896,$AO80,Planning!AK$10:AK$896)</f>
        <v>0</v>
      </c>
      <c r="AG80" s="267">
        <f>SUMIF(Planning!$AS$10:$AS$896,$AO80,Planning!AL$10:AL$896)</f>
        <v>0</v>
      </c>
      <c r="AH80" s="267">
        <f>SUMIF(Planning!$AS$10:$AS$896,$AO80,Planning!AM$10:AM$896)</f>
        <v>0</v>
      </c>
      <c r="AI80" s="270">
        <f t="shared" si="4"/>
        <v>0</v>
      </c>
      <c r="AJ80" s="75"/>
      <c r="AL80" s="102" t="str">
        <f>IF($B$3="","",_xlfn.XLOOKUP($B$3,設定!$F$3:$F$10,設定!$G$3:$G$10,""))</f>
        <v>MC</v>
      </c>
      <c r="AM80" s="91"/>
      <c r="AN80" s="91" t="str">
        <f>E80</f>
        <v>SP</v>
      </c>
      <c r="AO80" s="91" t="str">
        <f>AM79&amp;"_"&amp;AN80</f>
        <v>50100K88 B500XA_SP</v>
      </c>
      <c r="AP80" s="249" t="str">
        <f>IF(AI81=0,"","表示")</f>
        <v/>
      </c>
    </row>
    <row r="81" spans="1:42" ht="21" hidden="1" customHeight="1" x14ac:dyDescent="0.35">
      <c r="A81" s="69"/>
      <c r="B81" s="90"/>
      <c r="C81" s="87"/>
      <c r="D81" s="88"/>
      <c r="E81" s="259" t="s">
        <v>2134</v>
      </c>
      <c r="F81" s="80">
        <f>SUMIF(Planning!$AS$10:$AS$896,$AO81,Planning!K$10:K$896)</f>
        <v>0</v>
      </c>
      <c r="G81" s="80">
        <f>SUMIF(Planning!$AS$10:$AS$896,$AO81,Planning!L$10:L$896)</f>
        <v>0</v>
      </c>
      <c r="H81" s="81">
        <f>SUMIF(Planning!$AS$10:$AS$896,$AO81,Planning!M$10:M$896)</f>
        <v>0</v>
      </c>
      <c r="I81" s="82">
        <f>SUMIF(Planning!$AS$10:$AS$896,$AO81,Planning!N$10:N$896)</f>
        <v>0</v>
      </c>
      <c r="J81" s="83">
        <f>SUMIF(Planning!$AS$10:$AS$896,$AO81,Planning!O$10:O$896)</f>
        <v>0</v>
      </c>
      <c r="K81" s="81">
        <f>SUMIF(Planning!$AS$10:$AS$896,$AO81,Planning!P$10:P$896)</f>
        <v>0</v>
      </c>
      <c r="L81" s="81">
        <f>SUMIF(Planning!$AS$10:$AS$896,$AO81,Planning!Q$10:Q$896)</f>
        <v>0</v>
      </c>
      <c r="M81" s="80">
        <f>SUMIF(Planning!$AS$10:$AS$896,$AO81,Planning!R$10:R$896)</f>
        <v>0</v>
      </c>
      <c r="N81" s="81">
        <f>SUMIF(Planning!$AS$10:$AS$896,$AO81,Planning!S$10:S$896)</f>
        <v>0</v>
      </c>
      <c r="O81" s="80">
        <f>SUMIF(Planning!$AS$10:$AS$896,$AO81,Planning!T$10:T$896)</f>
        <v>0</v>
      </c>
      <c r="P81" s="80">
        <f>SUMIF(Planning!$AS$10:$AS$896,$AO81,Planning!U$10:U$896)</f>
        <v>0</v>
      </c>
      <c r="Q81" s="80">
        <f>SUMIF(Planning!$AS$10:$AS$896,$AO81,Planning!V$10:V$896)</f>
        <v>0</v>
      </c>
      <c r="R81" s="80">
        <f>SUMIF(Planning!$AS$10:$AS$896,$AO81,Planning!W$10:W$896)</f>
        <v>0</v>
      </c>
      <c r="S81" s="80">
        <f>SUMIF(Planning!$AS$10:$AS$896,$AO81,Planning!X$10:X$896)</f>
        <v>0</v>
      </c>
      <c r="T81" s="80">
        <f>SUMIF(Planning!$AS$10:$AS$896,$AO81,Planning!Y$10:Y$896)</f>
        <v>0</v>
      </c>
      <c r="U81" s="80">
        <f>SUMIF(Planning!$AS$10:$AS$896,$AO81,Planning!Z$10:Z$896)</f>
        <v>0</v>
      </c>
      <c r="V81" s="80">
        <f>SUMIF(Planning!$AS$10:$AS$896,$AO81,Planning!AA$10:AA$896)</f>
        <v>0</v>
      </c>
      <c r="W81" s="80">
        <f>SUMIF(Planning!$AS$10:$AS$896,$AO81,Planning!AB$10:AB$896)</f>
        <v>0</v>
      </c>
      <c r="X81" s="80">
        <f>SUMIF(Planning!$AS$10:$AS$896,$AO81,Planning!AC$10:AC$896)</f>
        <v>0</v>
      </c>
      <c r="Y81" s="80">
        <f>SUMIF(Planning!$AS$10:$AS$896,$AO81,Planning!AD$10:AD$896)</f>
        <v>0</v>
      </c>
      <c r="Z81" s="80">
        <f>SUMIF(Planning!$AS$10:$AS$896,$AO81,Planning!AE$10:AE$896)</f>
        <v>0</v>
      </c>
      <c r="AA81" s="80">
        <f>SUMIF(Planning!$AS$10:$AS$896,$AO81,Planning!AF$10:AF$896)</f>
        <v>0</v>
      </c>
      <c r="AB81" s="80">
        <f>SUMIF(Planning!$AS$10:$AS$896,$AO81,Planning!AG$10:AG$896)</f>
        <v>0</v>
      </c>
      <c r="AC81" s="80">
        <f>SUMIF(Planning!$AS$10:$AS$896,$AO81,Planning!AH$10:AH$896)</f>
        <v>0</v>
      </c>
      <c r="AD81" s="80">
        <f>SUMIF(Planning!$AS$10:$AS$896,$AO81,Planning!AI$10:AI$896)</f>
        <v>0</v>
      </c>
      <c r="AE81" s="80">
        <f>SUMIF(Planning!$AS$10:$AS$896,$AO81,Planning!AJ$10:AJ$896)</f>
        <v>0</v>
      </c>
      <c r="AF81" s="80">
        <f>SUMIF(Planning!$AS$10:$AS$896,$AO81,Planning!AK$10:AK$896)</f>
        <v>0</v>
      </c>
      <c r="AG81" s="81">
        <f>SUMIF(Planning!$AS$10:$AS$896,$AO81,Planning!AL$10:AL$896)</f>
        <v>0</v>
      </c>
      <c r="AH81" s="114">
        <f>SUMIF(Planning!$AS$10:$AS$896,$AO81,Planning!AM$10:AM$896)</f>
        <v>0</v>
      </c>
      <c r="AI81" s="123">
        <f t="shared" si="4"/>
        <v>0</v>
      </c>
      <c r="AJ81" s="75"/>
      <c r="AL81" s="92"/>
      <c r="AM81" s="92"/>
      <c r="AN81" s="92"/>
      <c r="AO81" s="124" t="str">
        <f>AL80&amp;"_"&amp;AM79&amp;"_"&amp;AN79</f>
        <v>MC_50100K88 B500XA_CBU</v>
      </c>
      <c r="AP81" s="247" t="str">
        <f>IF(AI81=0,"","表示")</f>
        <v/>
      </c>
    </row>
    <row r="82" spans="1:42" ht="21" hidden="1" customHeight="1" x14ac:dyDescent="0.35">
      <c r="A82" s="66"/>
      <c r="B82" s="95" t="str">
        <f>IF($AO84="","",_xlfn.XLOOKUP($AO84,Planning!$AS$10:$AS$896,Planning!AT$10:AT$896,"",,))</f>
        <v/>
      </c>
      <c r="C82" s="85"/>
      <c r="D82" s="86"/>
      <c r="E82" s="261" t="str">
        <f>_xlfn.XLOOKUP($AO82,Planning!$AS$10:$AS$896,Planning!$G$10:$G$896,"",,)</f>
        <v>COM</v>
      </c>
      <c r="F82" s="262">
        <f>SUMIF(Planning!$AS$10:$AS$896,$AO82,Planning!K$10:K$896)</f>
        <v>100</v>
      </c>
      <c r="G82" s="262">
        <f>SUMIF(Planning!$AS$10:$AS$896,$AO82,Planning!L$10:L$896)</f>
        <v>100</v>
      </c>
      <c r="H82" s="262">
        <f>SUMIF(Planning!$AS$10:$AS$896,$AO82,Planning!M$10:M$896)</f>
        <v>100</v>
      </c>
      <c r="I82" s="263">
        <f>SUMIF(Planning!$AS$10:$AS$896,$AO82,Planning!N$10:N$896)</f>
        <v>0</v>
      </c>
      <c r="J82" s="264">
        <f>SUMIF(Planning!$AS$10:$AS$896,$AO82,Planning!O$10:O$896)</f>
        <v>0</v>
      </c>
      <c r="K82" s="262">
        <f>SUMIF(Planning!$AS$10:$AS$896,$AO82,Planning!P$10:P$896)</f>
        <v>0</v>
      </c>
      <c r="L82" s="262">
        <f>SUMIF(Planning!$AS$10:$AS$896,$AO82,Planning!Q$10:Q$896)</f>
        <v>0</v>
      </c>
      <c r="M82" s="262">
        <f>SUMIF(Planning!$AS$10:$AS$896,$AO82,Planning!R$10:R$896)</f>
        <v>0</v>
      </c>
      <c r="N82" s="262">
        <f>SUMIF(Planning!$AS$10:$AS$896,$AO82,Planning!S$10:S$896)</f>
        <v>0</v>
      </c>
      <c r="O82" s="262">
        <f>SUMIF(Planning!$AS$10:$AS$896,$AO82,Planning!T$10:T$896)</f>
        <v>0</v>
      </c>
      <c r="P82" s="262">
        <f>SUMIF(Planning!$AS$10:$AS$896,$AO82,Planning!U$10:U$896)</f>
        <v>0</v>
      </c>
      <c r="Q82" s="262">
        <f>SUMIF(Planning!$AS$10:$AS$896,$AO82,Planning!V$10:V$896)</f>
        <v>0</v>
      </c>
      <c r="R82" s="262">
        <f>SUMIF(Planning!$AS$10:$AS$896,$AO82,Planning!W$10:W$896)</f>
        <v>0</v>
      </c>
      <c r="S82" s="262">
        <f>SUMIF(Planning!$AS$10:$AS$896,$AO82,Planning!X$10:X$896)</f>
        <v>0</v>
      </c>
      <c r="T82" s="262">
        <f>SUMIF(Planning!$AS$10:$AS$896,$AO82,Planning!Y$10:Y$896)</f>
        <v>0</v>
      </c>
      <c r="U82" s="262">
        <f>SUMIF(Planning!$AS$10:$AS$896,$AO82,Planning!Z$10:Z$896)</f>
        <v>0</v>
      </c>
      <c r="V82" s="262">
        <f>SUMIF(Planning!$AS$10:$AS$896,$AO82,Planning!AA$10:AA$896)</f>
        <v>0</v>
      </c>
      <c r="W82" s="262">
        <f>SUMIF(Planning!$AS$10:$AS$896,$AO82,Planning!AB$10:AB$896)</f>
        <v>0</v>
      </c>
      <c r="X82" s="262">
        <f>SUMIF(Planning!$AS$10:$AS$896,$AO82,Planning!AC$10:AC$896)</f>
        <v>0</v>
      </c>
      <c r="Y82" s="262">
        <f>SUMIF(Planning!$AS$10:$AS$896,$AO82,Planning!AD$10:AD$896)</f>
        <v>0</v>
      </c>
      <c r="Z82" s="262">
        <f>SUMIF(Planning!$AS$10:$AS$896,$AO82,Planning!AE$10:AE$896)</f>
        <v>0</v>
      </c>
      <c r="AA82" s="262">
        <f>SUMIF(Planning!$AS$10:$AS$896,$AO82,Planning!AF$10:AF$896)</f>
        <v>0</v>
      </c>
      <c r="AB82" s="262">
        <f>SUMIF(Planning!$AS$10:$AS$896,$AO82,Planning!AG$10:AG$896)</f>
        <v>0</v>
      </c>
      <c r="AC82" s="262">
        <f>SUMIF(Planning!$AS$10:$AS$896,$AO82,Planning!AH$10:AH$896)</f>
        <v>200</v>
      </c>
      <c r="AD82" s="262">
        <f>SUMIF(Planning!$AS$10:$AS$896,$AO82,Planning!AI$10:AI$896)</f>
        <v>0</v>
      </c>
      <c r="AE82" s="262">
        <f>SUMIF(Planning!$AS$10:$AS$896,$AO82,Planning!AJ$10:AJ$896)</f>
        <v>0</v>
      </c>
      <c r="AF82" s="262">
        <f>SUMIF(Planning!$AS$10:$AS$896,$AO82,Planning!AK$10:AK$896)</f>
        <v>0</v>
      </c>
      <c r="AG82" s="262">
        <f>SUMIF(Planning!$AS$10:$AS$896,$AO82,Planning!AL$10:AL$896)</f>
        <v>0</v>
      </c>
      <c r="AH82" s="262">
        <f>SUMIF(Planning!$AS$10:$AS$896,$AO82,Planning!AM$10:AM$896)</f>
        <v>0</v>
      </c>
      <c r="AI82" s="265">
        <f t="shared" si="4"/>
        <v>500</v>
      </c>
      <c r="AJ82" s="75"/>
      <c r="AL82" s="125" t="str">
        <f>IF(AN82="CBU","AF",IF(AN82="CKD","KD",""))</f>
        <v>AF</v>
      </c>
      <c r="AM82" s="93" t="s">
        <v>2372</v>
      </c>
      <c r="AN82" s="93" t="s">
        <v>2081</v>
      </c>
      <c r="AO82" s="100" t="str">
        <f>AM82&amp;"_"&amp;AN82</f>
        <v>50100K88 J400XA_CBU</v>
      </c>
      <c r="AP82" s="248" t="str">
        <f>IF(AI84=0,"","表示")</f>
        <v/>
      </c>
    </row>
    <row r="83" spans="1:42" ht="21" hidden="1" customHeight="1" x14ac:dyDescent="0.35">
      <c r="A83" s="66"/>
      <c r="B83" s="94" t="str">
        <f>IF($AO84="","",_xlfn.XLOOKUP($AO84,Planning!$AS$10:$AS$896,Planning!AU$10:AU$896,"",,))</f>
        <v/>
      </c>
      <c r="C83" s="127" t="str">
        <f>AL82</f>
        <v>AF</v>
      </c>
      <c r="D83" s="86">
        <f>SUMIF(Planning!$AS$10:$AS$896,$AO84,Planning!$G$10:$G$896)</f>
        <v>0</v>
      </c>
      <c r="E83" s="266" t="str">
        <f>IF($AN82="CBU","SP","")</f>
        <v>SP</v>
      </c>
      <c r="F83" s="267"/>
      <c r="G83" s="267"/>
      <c r="H83" s="267"/>
      <c r="I83" s="268"/>
      <c r="J83" s="269">
        <f>SUMIF(Planning!$AS$10:$AS$896,$AO83,Planning!O$10:O$896)</f>
        <v>0</v>
      </c>
      <c r="K83" s="267">
        <f>SUMIF(Planning!$AS$10:$AS$896,$AO83,Planning!P$10:P$896)</f>
        <v>0</v>
      </c>
      <c r="L83" s="267">
        <f>SUMIF(Planning!$AS$10:$AS$896,$AO83,Planning!Q$10:Q$896)</f>
        <v>0</v>
      </c>
      <c r="M83" s="267">
        <f>SUMIF(Planning!$AS$10:$AS$896,$AO83,Planning!R$10:R$896)</f>
        <v>0</v>
      </c>
      <c r="N83" s="267">
        <f>SUMIF(Planning!$AS$10:$AS$896,$AO83,Planning!S$10:S$896)</f>
        <v>0</v>
      </c>
      <c r="O83" s="267">
        <f>SUMIF(Planning!$AS$10:$AS$896,$AO83,Planning!T$10:T$896)</f>
        <v>0</v>
      </c>
      <c r="P83" s="267">
        <f>SUMIF(Planning!$AS$10:$AS$896,$AO83,Planning!U$10:U$896)</f>
        <v>0</v>
      </c>
      <c r="Q83" s="267">
        <f>SUMIF(Planning!$AS$10:$AS$896,$AO83,Planning!V$10:V$896)</f>
        <v>0</v>
      </c>
      <c r="R83" s="267">
        <f>SUMIF(Planning!$AS$10:$AS$896,$AO83,Planning!W$10:W$896)</f>
        <v>0</v>
      </c>
      <c r="S83" s="267">
        <f>SUMIF(Planning!$AS$10:$AS$896,$AO83,Planning!X$10:X$896)</f>
        <v>0</v>
      </c>
      <c r="T83" s="267">
        <f>SUMIF(Planning!$AS$10:$AS$896,$AO83,Planning!Y$10:Y$896)</f>
        <v>0</v>
      </c>
      <c r="U83" s="267">
        <f>SUMIF(Planning!$AS$10:$AS$896,$AO83,Planning!Z$10:Z$896)</f>
        <v>0</v>
      </c>
      <c r="V83" s="267">
        <f>SUMIF(Planning!$AS$10:$AS$896,$AO83,Planning!AA$10:AA$896)</f>
        <v>0</v>
      </c>
      <c r="W83" s="267">
        <f>SUMIF(Planning!$AS$10:$AS$896,$AO83,Planning!AB$10:AB$896)</f>
        <v>0</v>
      </c>
      <c r="X83" s="267">
        <f>SUMIF(Planning!$AS$10:$AS$896,$AO83,Planning!AC$10:AC$896)</f>
        <v>0</v>
      </c>
      <c r="Y83" s="267">
        <f>SUMIF(Planning!$AS$10:$AS$896,$AO83,Planning!AD$10:AD$896)</f>
        <v>0</v>
      </c>
      <c r="Z83" s="267">
        <f>SUMIF(Planning!$AS$10:$AS$896,$AO83,Planning!AE$10:AE$896)</f>
        <v>0</v>
      </c>
      <c r="AA83" s="267">
        <f>SUMIF(Planning!$AS$10:$AS$896,$AO83,Planning!AF$10:AF$896)</f>
        <v>0</v>
      </c>
      <c r="AB83" s="267">
        <f>SUMIF(Planning!$AS$10:$AS$896,$AO83,Planning!AG$10:AG$896)</f>
        <v>0</v>
      </c>
      <c r="AC83" s="267">
        <f>SUMIF(Planning!$AS$10:$AS$896,$AO83,Planning!AH$10:AH$896)</f>
        <v>0</v>
      </c>
      <c r="AD83" s="267">
        <f>SUMIF(Planning!$AS$10:$AS$896,$AO83,Planning!AI$10:AI$896)</f>
        <v>0</v>
      </c>
      <c r="AE83" s="267">
        <f>SUMIF(Planning!$AS$10:$AS$896,$AO83,Planning!AJ$10:AJ$896)</f>
        <v>0</v>
      </c>
      <c r="AF83" s="267">
        <f>SUMIF(Planning!$AS$10:$AS$896,$AO83,Planning!AK$10:AK$896)</f>
        <v>0</v>
      </c>
      <c r="AG83" s="267">
        <f>SUMIF(Planning!$AS$10:$AS$896,$AO83,Planning!AL$10:AL$896)</f>
        <v>0</v>
      </c>
      <c r="AH83" s="267">
        <f>SUMIF(Planning!$AS$10:$AS$896,$AO83,Planning!AM$10:AM$896)</f>
        <v>0</v>
      </c>
      <c r="AI83" s="270">
        <f t="shared" si="4"/>
        <v>0</v>
      </c>
      <c r="AJ83" s="75"/>
      <c r="AL83" s="102" t="str">
        <f>IF($B$3="","",_xlfn.XLOOKUP($B$3,設定!$F$3:$F$10,設定!$G$3:$G$10,""))</f>
        <v>MC</v>
      </c>
      <c r="AM83" s="91"/>
      <c r="AN83" s="91" t="str">
        <f>E83</f>
        <v>SP</v>
      </c>
      <c r="AO83" s="91" t="str">
        <f>AM82&amp;"_"&amp;AN83</f>
        <v>50100K88 J400XA_SP</v>
      </c>
      <c r="AP83" s="249" t="str">
        <f>IF(AI84=0,"","表示")</f>
        <v/>
      </c>
    </row>
    <row r="84" spans="1:42" ht="21" hidden="1" customHeight="1" x14ac:dyDescent="0.35">
      <c r="A84" s="69"/>
      <c r="B84" s="90"/>
      <c r="C84" s="87"/>
      <c r="D84" s="88"/>
      <c r="E84" s="259" t="s">
        <v>2134</v>
      </c>
      <c r="F84" s="80">
        <f>SUMIF(Planning!$AS$10:$AS$896,$AO84,Planning!K$10:K$896)</f>
        <v>0</v>
      </c>
      <c r="G84" s="80">
        <f>SUMIF(Planning!$AS$10:$AS$896,$AO84,Planning!L$10:L$896)</f>
        <v>0</v>
      </c>
      <c r="H84" s="81">
        <f>SUMIF(Planning!$AS$10:$AS$896,$AO84,Planning!M$10:M$896)</f>
        <v>0</v>
      </c>
      <c r="I84" s="82">
        <f>SUMIF(Planning!$AS$10:$AS$896,$AO84,Planning!N$10:N$896)</f>
        <v>0</v>
      </c>
      <c r="J84" s="83">
        <f>SUMIF(Planning!$AS$10:$AS$896,$AO84,Planning!O$10:O$896)</f>
        <v>0</v>
      </c>
      <c r="K84" s="81">
        <f>SUMIF(Planning!$AS$10:$AS$896,$AO84,Planning!P$10:P$896)</f>
        <v>0</v>
      </c>
      <c r="L84" s="81">
        <f>SUMIF(Planning!$AS$10:$AS$896,$AO84,Planning!Q$10:Q$896)</f>
        <v>0</v>
      </c>
      <c r="M84" s="80">
        <f>SUMIF(Planning!$AS$10:$AS$896,$AO84,Planning!R$10:R$896)</f>
        <v>0</v>
      </c>
      <c r="N84" s="81">
        <f>SUMIF(Planning!$AS$10:$AS$896,$AO84,Planning!S$10:S$896)</f>
        <v>0</v>
      </c>
      <c r="O84" s="80">
        <f>SUMIF(Planning!$AS$10:$AS$896,$AO84,Planning!T$10:T$896)</f>
        <v>0</v>
      </c>
      <c r="P84" s="80">
        <f>SUMIF(Planning!$AS$10:$AS$896,$AO84,Planning!U$10:U$896)</f>
        <v>0</v>
      </c>
      <c r="Q84" s="80">
        <f>SUMIF(Planning!$AS$10:$AS$896,$AO84,Planning!V$10:V$896)</f>
        <v>0</v>
      </c>
      <c r="R84" s="80">
        <f>SUMIF(Planning!$AS$10:$AS$896,$AO84,Planning!W$10:W$896)</f>
        <v>0</v>
      </c>
      <c r="S84" s="80">
        <f>SUMIF(Planning!$AS$10:$AS$896,$AO84,Planning!X$10:X$896)</f>
        <v>0</v>
      </c>
      <c r="T84" s="80">
        <f>SUMIF(Planning!$AS$10:$AS$896,$AO84,Planning!Y$10:Y$896)</f>
        <v>0</v>
      </c>
      <c r="U84" s="80">
        <f>SUMIF(Planning!$AS$10:$AS$896,$AO84,Planning!Z$10:Z$896)</f>
        <v>0</v>
      </c>
      <c r="V84" s="80">
        <f>SUMIF(Planning!$AS$10:$AS$896,$AO84,Planning!AA$10:AA$896)</f>
        <v>0</v>
      </c>
      <c r="W84" s="80">
        <f>SUMIF(Planning!$AS$10:$AS$896,$AO84,Planning!AB$10:AB$896)</f>
        <v>0</v>
      </c>
      <c r="X84" s="80">
        <f>SUMIF(Planning!$AS$10:$AS$896,$AO84,Planning!AC$10:AC$896)</f>
        <v>0</v>
      </c>
      <c r="Y84" s="80">
        <f>SUMIF(Planning!$AS$10:$AS$896,$AO84,Planning!AD$10:AD$896)</f>
        <v>0</v>
      </c>
      <c r="Z84" s="80">
        <f>SUMIF(Planning!$AS$10:$AS$896,$AO84,Planning!AE$10:AE$896)</f>
        <v>0</v>
      </c>
      <c r="AA84" s="80">
        <f>SUMIF(Planning!$AS$10:$AS$896,$AO84,Planning!AF$10:AF$896)</f>
        <v>0</v>
      </c>
      <c r="AB84" s="80">
        <f>SUMIF(Planning!$AS$10:$AS$896,$AO84,Planning!AG$10:AG$896)</f>
        <v>0</v>
      </c>
      <c r="AC84" s="80">
        <f>SUMIF(Planning!$AS$10:$AS$896,$AO84,Planning!AH$10:AH$896)</f>
        <v>0</v>
      </c>
      <c r="AD84" s="80">
        <f>SUMIF(Planning!$AS$10:$AS$896,$AO84,Planning!AI$10:AI$896)</f>
        <v>0</v>
      </c>
      <c r="AE84" s="80">
        <f>SUMIF(Planning!$AS$10:$AS$896,$AO84,Planning!AJ$10:AJ$896)</f>
        <v>0</v>
      </c>
      <c r="AF84" s="80">
        <f>SUMIF(Planning!$AS$10:$AS$896,$AO84,Planning!AK$10:AK$896)</f>
        <v>0</v>
      </c>
      <c r="AG84" s="81">
        <f>SUMIF(Planning!$AS$10:$AS$896,$AO84,Planning!AL$10:AL$896)</f>
        <v>0</v>
      </c>
      <c r="AH84" s="114">
        <f>SUMIF(Planning!$AS$10:$AS$896,$AO84,Planning!AM$10:AM$896)</f>
        <v>0</v>
      </c>
      <c r="AI84" s="123">
        <f t="shared" si="4"/>
        <v>0</v>
      </c>
      <c r="AJ84" s="75"/>
      <c r="AL84" s="92"/>
      <c r="AM84" s="92"/>
      <c r="AN84" s="92"/>
      <c r="AO84" s="124" t="str">
        <f>AL83&amp;"_"&amp;AM82&amp;"_"&amp;AN82</f>
        <v>MC_50100K88 J400XA_CBU</v>
      </c>
      <c r="AP84" s="247" t="str">
        <f>IF(AI84=0,"","表示")</f>
        <v/>
      </c>
    </row>
    <row r="85" spans="1:42" ht="21" hidden="1" customHeight="1" x14ac:dyDescent="0.35">
      <c r="A85" s="66"/>
      <c r="B85" s="95" t="str">
        <f>IF($AO87="","",_xlfn.XLOOKUP($AO87,Planning!$AS$10:$AS$896,Planning!AT$10:AT$896,"",,))</f>
        <v/>
      </c>
      <c r="C85" s="85"/>
      <c r="D85" s="86"/>
      <c r="E85" s="261" t="str">
        <f>_xlfn.XLOOKUP($AO85,Planning!$AS$10:$AS$896,Planning!$G$10:$G$896,"",,)</f>
        <v>COM</v>
      </c>
      <c r="F85" s="262">
        <f>SUMIF(Planning!$AS$10:$AS$896,$AO85,Planning!K$10:K$896)</f>
        <v>100</v>
      </c>
      <c r="G85" s="262">
        <f>SUMIF(Planning!$AS$10:$AS$896,$AO85,Planning!L$10:L$896)</f>
        <v>0</v>
      </c>
      <c r="H85" s="262">
        <f>SUMIF(Planning!$AS$10:$AS$896,$AO85,Planning!M$10:M$896)</f>
        <v>0</v>
      </c>
      <c r="I85" s="263">
        <f>SUMIF(Planning!$AS$10:$AS$896,$AO85,Planning!N$10:N$896)</f>
        <v>0</v>
      </c>
      <c r="J85" s="264">
        <f>SUMIF(Planning!$AS$10:$AS$896,$AO85,Planning!O$10:O$896)</f>
        <v>0</v>
      </c>
      <c r="K85" s="262">
        <f>SUMIF(Planning!$AS$10:$AS$896,$AO85,Planning!P$10:P$896)</f>
        <v>0</v>
      </c>
      <c r="L85" s="262">
        <f>SUMIF(Planning!$AS$10:$AS$896,$AO85,Planning!Q$10:Q$896)</f>
        <v>0</v>
      </c>
      <c r="M85" s="262">
        <f>SUMIF(Planning!$AS$10:$AS$896,$AO85,Planning!R$10:R$896)</f>
        <v>0</v>
      </c>
      <c r="N85" s="262">
        <f>SUMIF(Planning!$AS$10:$AS$896,$AO85,Planning!S$10:S$896)</f>
        <v>0</v>
      </c>
      <c r="O85" s="262">
        <f>SUMIF(Planning!$AS$10:$AS$896,$AO85,Planning!T$10:T$896)</f>
        <v>0</v>
      </c>
      <c r="P85" s="262">
        <f>SUMIF(Planning!$AS$10:$AS$896,$AO85,Planning!U$10:U$896)</f>
        <v>0</v>
      </c>
      <c r="Q85" s="262">
        <f>SUMIF(Planning!$AS$10:$AS$896,$AO85,Planning!V$10:V$896)</f>
        <v>0</v>
      </c>
      <c r="R85" s="262">
        <f>SUMIF(Planning!$AS$10:$AS$896,$AO85,Planning!W$10:W$896)</f>
        <v>0</v>
      </c>
      <c r="S85" s="262">
        <f>SUMIF(Planning!$AS$10:$AS$896,$AO85,Planning!X$10:X$896)</f>
        <v>0</v>
      </c>
      <c r="T85" s="262">
        <f>SUMIF(Planning!$AS$10:$AS$896,$AO85,Planning!Y$10:Y$896)</f>
        <v>0</v>
      </c>
      <c r="U85" s="262">
        <f>SUMIF(Planning!$AS$10:$AS$896,$AO85,Planning!Z$10:Z$896)</f>
        <v>0</v>
      </c>
      <c r="V85" s="262">
        <f>SUMIF(Planning!$AS$10:$AS$896,$AO85,Planning!AA$10:AA$896)</f>
        <v>100</v>
      </c>
      <c r="W85" s="262">
        <f>SUMIF(Planning!$AS$10:$AS$896,$AO85,Planning!AB$10:AB$896)</f>
        <v>0</v>
      </c>
      <c r="X85" s="262">
        <f>SUMIF(Planning!$AS$10:$AS$896,$AO85,Planning!AC$10:AC$896)</f>
        <v>100</v>
      </c>
      <c r="Y85" s="262">
        <f>SUMIF(Planning!$AS$10:$AS$896,$AO85,Planning!AD$10:AD$896)</f>
        <v>0</v>
      </c>
      <c r="Z85" s="262">
        <f>SUMIF(Planning!$AS$10:$AS$896,$AO85,Planning!AE$10:AE$896)</f>
        <v>0</v>
      </c>
      <c r="AA85" s="262">
        <f>SUMIF(Planning!$AS$10:$AS$896,$AO85,Planning!AF$10:AF$896)</f>
        <v>0</v>
      </c>
      <c r="AB85" s="262">
        <f>SUMIF(Planning!$AS$10:$AS$896,$AO85,Planning!AG$10:AG$896)</f>
        <v>0</v>
      </c>
      <c r="AC85" s="262">
        <f>SUMIF(Planning!$AS$10:$AS$896,$AO85,Planning!AH$10:AH$896)</f>
        <v>0</v>
      </c>
      <c r="AD85" s="262">
        <f>SUMIF(Planning!$AS$10:$AS$896,$AO85,Planning!AI$10:AI$896)</f>
        <v>0</v>
      </c>
      <c r="AE85" s="262">
        <f>SUMIF(Planning!$AS$10:$AS$896,$AO85,Planning!AJ$10:AJ$896)</f>
        <v>0</v>
      </c>
      <c r="AF85" s="262">
        <f>SUMIF(Planning!$AS$10:$AS$896,$AO85,Planning!AK$10:AK$896)</f>
        <v>0</v>
      </c>
      <c r="AG85" s="262">
        <f>SUMIF(Planning!$AS$10:$AS$896,$AO85,Planning!AL$10:AL$896)</f>
        <v>0</v>
      </c>
      <c r="AH85" s="262">
        <f>SUMIF(Planning!$AS$10:$AS$896,$AO85,Planning!AM$10:AM$896)</f>
        <v>0</v>
      </c>
      <c r="AI85" s="265">
        <f t="shared" si="2"/>
        <v>300</v>
      </c>
      <c r="AJ85" s="75"/>
      <c r="AL85" s="125" t="str">
        <f>IF(AN85="CBU","AF",IF(AN85="CKD","KD",""))</f>
        <v>AF</v>
      </c>
      <c r="AM85" s="93" t="s">
        <v>2373</v>
      </c>
      <c r="AN85" s="93" t="s">
        <v>2081</v>
      </c>
      <c r="AO85" s="100" t="str">
        <f>AM85&amp;"_"&amp;AN85</f>
        <v>50100K88 LC00XA_CBU</v>
      </c>
      <c r="AP85" s="248" t="str">
        <f>IF(AI87=0,"","表示")</f>
        <v/>
      </c>
    </row>
    <row r="86" spans="1:42" ht="21" hidden="1" customHeight="1" x14ac:dyDescent="0.35">
      <c r="A86" s="66"/>
      <c r="B86" s="94" t="str">
        <f>IF($AO87="","",_xlfn.XLOOKUP($AO87,Planning!$AS$10:$AS$896,Planning!AU$10:AU$896,"",,))</f>
        <v/>
      </c>
      <c r="C86" s="127" t="str">
        <f>AL85</f>
        <v>AF</v>
      </c>
      <c r="D86" s="86">
        <f>SUMIF(Planning!$AS$10:$AS$896,$AO87,Planning!$G$10:$G$896)</f>
        <v>0</v>
      </c>
      <c r="E86" s="266" t="str">
        <f>IF($AN85="CBU","SP","")</f>
        <v>SP</v>
      </c>
      <c r="F86" s="267"/>
      <c r="G86" s="267"/>
      <c r="H86" s="267"/>
      <c r="I86" s="268"/>
      <c r="J86" s="269">
        <f>SUMIF(Planning!$AS$10:$AS$896,$AO86,Planning!O$10:O$896)</f>
        <v>0</v>
      </c>
      <c r="K86" s="267">
        <f>SUMIF(Planning!$AS$10:$AS$896,$AO86,Planning!P$10:P$896)</f>
        <v>0</v>
      </c>
      <c r="L86" s="267">
        <f>SUMIF(Planning!$AS$10:$AS$896,$AO86,Planning!Q$10:Q$896)</f>
        <v>0</v>
      </c>
      <c r="M86" s="267">
        <f>SUMIF(Planning!$AS$10:$AS$896,$AO86,Planning!R$10:R$896)</f>
        <v>0</v>
      </c>
      <c r="N86" s="267">
        <f>SUMIF(Planning!$AS$10:$AS$896,$AO86,Planning!S$10:S$896)</f>
        <v>0</v>
      </c>
      <c r="O86" s="267">
        <f>SUMIF(Planning!$AS$10:$AS$896,$AO86,Planning!T$10:T$896)</f>
        <v>0</v>
      </c>
      <c r="P86" s="267">
        <f>SUMIF(Planning!$AS$10:$AS$896,$AO86,Planning!U$10:U$896)</f>
        <v>0</v>
      </c>
      <c r="Q86" s="267">
        <f>SUMIF(Planning!$AS$10:$AS$896,$AO86,Planning!V$10:V$896)</f>
        <v>0</v>
      </c>
      <c r="R86" s="267">
        <f>SUMIF(Planning!$AS$10:$AS$896,$AO86,Planning!W$10:W$896)</f>
        <v>0</v>
      </c>
      <c r="S86" s="267">
        <f>SUMIF(Planning!$AS$10:$AS$896,$AO86,Planning!X$10:X$896)</f>
        <v>0</v>
      </c>
      <c r="T86" s="267">
        <f>SUMIF(Planning!$AS$10:$AS$896,$AO86,Planning!Y$10:Y$896)</f>
        <v>0</v>
      </c>
      <c r="U86" s="267">
        <f>SUMIF(Planning!$AS$10:$AS$896,$AO86,Planning!Z$10:Z$896)</f>
        <v>0</v>
      </c>
      <c r="V86" s="267">
        <f>SUMIF(Planning!$AS$10:$AS$896,$AO86,Planning!AA$10:AA$896)</f>
        <v>0</v>
      </c>
      <c r="W86" s="267">
        <f>SUMIF(Planning!$AS$10:$AS$896,$AO86,Planning!AB$10:AB$896)</f>
        <v>0</v>
      </c>
      <c r="X86" s="267">
        <f>SUMIF(Planning!$AS$10:$AS$896,$AO86,Planning!AC$10:AC$896)</f>
        <v>0</v>
      </c>
      <c r="Y86" s="267">
        <f>SUMIF(Planning!$AS$10:$AS$896,$AO86,Planning!AD$10:AD$896)</f>
        <v>0</v>
      </c>
      <c r="Z86" s="267">
        <f>SUMIF(Planning!$AS$10:$AS$896,$AO86,Planning!AE$10:AE$896)</f>
        <v>0</v>
      </c>
      <c r="AA86" s="267">
        <f>SUMIF(Planning!$AS$10:$AS$896,$AO86,Planning!AF$10:AF$896)</f>
        <v>0</v>
      </c>
      <c r="AB86" s="267">
        <f>SUMIF(Planning!$AS$10:$AS$896,$AO86,Planning!AG$10:AG$896)</f>
        <v>0</v>
      </c>
      <c r="AC86" s="267">
        <f>SUMIF(Planning!$AS$10:$AS$896,$AO86,Planning!AH$10:AH$896)</f>
        <v>0</v>
      </c>
      <c r="AD86" s="267">
        <f>SUMIF(Planning!$AS$10:$AS$896,$AO86,Planning!AI$10:AI$896)</f>
        <v>0</v>
      </c>
      <c r="AE86" s="267">
        <f>SUMIF(Planning!$AS$10:$AS$896,$AO86,Planning!AJ$10:AJ$896)</f>
        <v>0</v>
      </c>
      <c r="AF86" s="267">
        <f>SUMIF(Planning!$AS$10:$AS$896,$AO86,Planning!AK$10:AK$896)</f>
        <v>0</v>
      </c>
      <c r="AG86" s="267">
        <f>SUMIF(Planning!$AS$10:$AS$896,$AO86,Planning!AL$10:AL$896)</f>
        <v>0</v>
      </c>
      <c r="AH86" s="267">
        <f>SUMIF(Planning!$AS$10:$AS$896,$AO86,Planning!AM$10:AM$896)</f>
        <v>0</v>
      </c>
      <c r="AI86" s="270">
        <f t="shared" si="2"/>
        <v>0</v>
      </c>
      <c r="AJ86" s="75"/>
      <c r="AL86" s="102" t="str">
        <f>IF($B$3="","",_xlfn.XLOOKUP($B$3,設定!$F$3:$F$10,設定!$G$3:$G$10,""))</f>
        <v>MC</v>
      </c>
      <c r="AM86" s="91"/>
      <c r="AN86" s="91" t="str">
        <f>E86</f>
        <v>SP</v>
      </c>
      <c r="AO86" s="91" t="str">
        <f>AM85&amp;"_"&amp;AN86</f>
        <v>50100K88 LC00XA_SP</v>
      </c>
      <c r="AP86" s="249" t="str">
        <f>IF(AI87=0,"","表示")</f>
        <v/>
      </c>
    </row>
    <row r="87" spans="1:42" ht="21" hidden="1" customHeight="1" x14ac:dyDescent="0.35">
      <c r="A87" s="69"/>
      <c r="B87" s="90"/>
      <c r="C87" s="87"/>
      <c r="D87" s="88"/>
      <c r="E87" s="259" t="s">
        <v>2134</v>
      </c>
      <c r="F87" s="80">
        <f>SUMIF(Planning!$AS$10:$AS$896,$AO87,Planning!K$10:K$896)</f>
        <v>0</v>
      </c>
      <c r="G87" s="80">
        <f>SUMIF(Planning!$AS$10:$AS$896,$AO87,Planning!L$10:L$896)</f>
        <v>0</v>
      </c>
      <c r="H87" s="81">
        <f>SUMIF(Planning!$AS$10:$AS$896,$AO87,Planning!M$10:M$896)</f>
        <v>0</v>
      </c>
      <c r="I87" s="82">
        <f>SUMIF(Planning!$AS$10:$AS$896,$AO87,Planning!N$10:N$896)</f>
        <v>0</v>
      </c>
      <c r="J87" s="83">
        <f>SUMIF(Planning!$AS$10:$AS$896,$AO87,Planning!O$10:O$896)</f>
        <v>0</v>
      </c>
      <c r="K87" s="81">
        <f>SUMIF(Planning!$AS$10:$AS$896,$AO87,Planning!P$10:P$896)</f>
        <v>0</v>
      </c>
      <c r="L87" s="81">
        <f>SUMIF(Planning!$AS$10:$AS$896,$AO87,Planning!Q$10:Q$896)</f>
        <v>0</v>
      </c>
      <c r="M87" s="80">
        <f>SUMIF(Planning!$AS$10:$AS$896,$AO87,Planning!R$10:R$896)</f>
        <v>0</v>
      </c>
      <c r="N87" s="81">
        <f>SUMIF(Planning!$AS$10:$AS$896,$AO87,Planning!S$10:S$896)</f>
        <v>0</v>
      </c>
      <c r="O87" s="80">
        <f>SUMIF(Planning!$AS$10:$AS$896,$AO87,Planning!T$10:T$896)</f>
        <v>0</v>
      </c>
      <c r="P87" s="80">
        <f>SUMIF(Planning!$AS$10:$AS$896,$AO87,Planning!U$10:U$896)</f>
        <v>0</v>
      </c>
      <c r="Q87" s="80">
        <f>SUMIF(Planning!$AS$10:$AS$896,$AO87,Planning!V$10:V$896)</f>
        <v>0</v>
      </c>
      <c r="R87" s="80">
        <f>SUMIF(Planning!$AS$10:$AS$896,$AO87,Planning!W$10:W$896)</f>
        <v>0</v>
      </c>
      <c r="S87" s="80">
        <f>SUMIF(Planning!$AS$10:$AS$896,$AO87,Planning!X$10:X$896)</f>
        <v>0</v>
      </c>
      <c r="T87" s="80">
        <f>SUMIF(Planning!$AS$10:$AS$896,$AO87,Planning!Y$10:Y$896)</f>
        <v>0</v>
      </c>
      <c r="U87" s="80">
        <f>SUMIF(Planning!$AS$10:$AS$896,$AO87,Planning!Z$10:Z$896)</f>
        <v>0</v>
      </c>
      <c r="V87" s="80">
        <f>SUMIF(Planning!$AS$10:$AS$896,$AO87,Planning!AA$10:AA$896)</f>
        <v>0</v>
      </c>
      <c r="W87" s="80">
        <f>SUMIF(Planning!$AS$10:$AS$896,$AO87,Planning!AB$10:AB$896)</f>
        <v>0</v>
      </c>
      <c r="X87" s="80">
        <f>SUMIF(Planning!$AS$10:$AS$896,$AO87,Planning!AC$10:AC$896)</f>
        <v>0</v>
      </c>
      <c r="Y87" s="80">
        <f>SUMIF(Planning!$AS$10:$AS$896,$AO87,Planning!AD$10:AD$896)</f>
        <v>0</v>
      </c>
      <c r="Z87" s="80">
        <f>SUMIF(Planning!$AS$10:$AS$896,$AO87,Planning!AE$10:AE$896)</f>
        <v>0</v>
      </c>
      <c r="AA87" s="80">
        <f>SUMIF(Planning!$AS$10:$AS$896,$AO87,Planning!AF$10:AF$896)</f>
        <v>0</v>
      </c>
      <c r="AB87" s="80">
        <f>SUMIF(Planning!$AS$10:$AS$896,$AO87,Planning!AG$10:AG$896)</f>
        <v>0</v>
      </c>
      <c r="AC87" s="80">
        <f>SUMIF(Planning!$AS$10:$AS$896,$AO87,Planning!AH$10:AH$896)</f>
        <v>0</v>
      </c>
      <c r="AD87" s="80">
        <f>SUMIF(Planning!$AS$10:$AS$896,$AO87,Planning!AI$10:AI$896)</f>
        <v>0</v>
      </c>
      <c r="AE87" s="80">
        <f>SUMIF(Planning!$AS$10:$AS$896,$AO87,Planning!AJ$10:AJ$896)</f>
        <v>0</v>
      </c>
      <c r="AF87" s="80">
        <f>SUMIF(Planning!$AS$10:$AS$896,$AO87,Planning!AK$10:AK$896)</f>
        <v>0</v>
      </c>
      <c r="AG87" s="81">
        <f>SUMIF(Planning!$AS$10:$AS$896,$AO87,Planning!AL$10:AL$896)</f>
        <v>0</v>
      </c>
      <c r="AH87" s="114">
        <f>SUMIF(Planning!$AS$10:$AS$896,$AO87,Planning!AM$10:AM$896)</f>
        <v>0</v>
      </c>
      <c r="AI87" s="123">
        <f t="shared" si="2"/>
        <v>0</v>
      </c>
      <c r="AJ87" s="75"/>
      <c r="AL87" s="92"/>
      <c r="AM87" s="92"/>
      <c r="AN87" s="92"/>
      <c r="AO87" s="124" t="str">
        <f>AL86&amp;"_"&amp;AM85&amp;"_"&amp;AN85</f>
        <v>MC_50100K88 LC00XA_CBU</v>
      </c>
      <c r="AP87" s="247" t="str">
        <f>IF(AI87=0,"","表示")</f>
        <v/>
      </c>
    </row>
    <row r="88" spans="1:42" ht="21" hidden="1" customHeight="1" x14ac:dyDescent="0.35">
      <c r="A88" s="66"/>
      <c r="B88" s="95" t="str">
        <f>IF($AO90="","",_xlfn.XLOOKUP($AO90,Planning!$AS$10:$AS$896,Planning!AT$10:AT$896,"",,))</f>
        <v/>
      </c>
      <c r="C88" s="85"/>
      <c r="D88" s="86"/>
      <c r="E88" s="261" t="str">
        <f>_xlfn.XLOOKUP($AO88,Planning!$AS$10:$AS$896,Planning!$G$10:$G$896,"",,)</f>
        <v/>
      </c>
      <c r="F88" s="262">
        <f>SUMIF(Planning!$AS$10:$AS$896,$AO88,Planning!K$10:K$896)</f>
        <v>0</v>
      </c>
      <c r="G88" s="262">
        <f>SUMIF(Planning!$AS$10:$AS$896,$AO88,Planning!L$10:L$896)</f>
        <v>0</v>
      </c>
      <c r="H88" s="262">
        <f>SUMIF(Planning!$AS$10:$AS$896,$AO88,Planning!M$10:M$896)</f>
        <v>0</v>
      </c>
      <c r="I88" s="263">
        <f>SUMIF(Planning!$AS$10:$AS$896,$AO88,Planning!N$10:N$896)</f>
        <v>0</v>
      </c>
      <c r="J88" s="264">
        <f>SUMIF(Planning!$AS$10:$AS$896,$AO88,Planning!O$10:O$896)</f>
        <v>0</v>
      </c>
      <c r="K88" s="262">
        <f>SUMIF(Planning!$AS$10:$AS$896,$AO88,Planning!P$10:P$896)</f>
        <v>0</v>
      </c>
      <c r="L88" s="262">
        <f>SUMIF(Planning!$AS$10:$AS$896,$AO88,Planning!Q$10:Q$896)</f>
        <v>0</v>
      </c>
      <c r="M88" s="262">
        <f>SUMIF(Planning!$AS$10:$AS$896,$AO88,Planning!R$10:R$896)</f>
        <v>0</v>
      </c>
      <c r="N88" s="262">
        <f>SUMIF(Planning!$AS$10:$AS$896,$AO88,Planning!S$10:S$896)</f>
        <v>0</v>
      </c>
      <c r="O88" s="262">
        <f>SUMIF(Planning!$AS$10:$AS$896,$AO88,Planning!T$10:T$896)</f>
        <v>0</v>
      </c>
      <c r="P88" s="262">
        <f>SUMIF(Planning!$AS$10:$AS$896,$AO88,Planning!U$10:U$896)</f>
        <v>0</v>
      </c>
      <c r="Q88" s="262">
        <f>SUMIF(Planning!$AS$10:$AS$896,$AO88,Planning!V$10:V$896)</f>
        <v>0</v>
      </c>
      <c r="R88" s="262">
        <f>SUMIF(Planning!$AS$10:$AS$896,$AO88,Planning!W$10:W$896)</f>
        <v>0</v>
      </c>
      <c r="S88" s="262">
        <f>SUMIF(Planning!$AS$10:$AS$896,$AO88,Planning!X$10:X$896)</f>
        <v>0</v>
      </c>
      <c r="T88" s="262">
        <f>SUMIF(Planning!$AS$10:$AS$896,$AO88,Planning!Y$10:Y$896)</f>
        <v>0</v>
      </c>
      <c r="U88" s="262">
        <f>SUMIF(Planning!$AS$10:$AS$896,$AO88,Planning!Z$10:Z$896)</f>
        <v>0</v>
      </c>
      <c r="V88" s="262">
        <f>SUMIF(Planning!$AS$10:$AS$896,$AO88,Planning!AA$10:AA$896)</f>
        <v>0</v>
      </c>
      <c r="W88" s="262">
        <f>SUMIF(Planning!$AS$10:$AS$896,$AO88,Planning!AB$10:AB$896)</f>
        <v>0</v>
      </c>
      <c r="X88" s="262">
        <f>SUMIF(Planning!$AS$10:$AS$896,$AO88,Planning!AC$10:AC$896)</f>
        <v>0</v>
      </c>
      <c r="Y88" s="262">
        <f>SUMIF(Planning!$AS$10:$AS$896,$AO88,Planning!AD$10:AD$896)</f>
        <v>0</v>
      </c>
      <c r="Z88" s="262">
        <f>SUMIF(Planning!$AS$10:$AS$896,$AO88,Planning!AE$10:AE$896)</f>
        <v>0</v>
      </c>
      <c r="AA88" s="262">
        <f>SUMIF(Planning!$AS$10:$AS$896,$AO88,Planning!AF$10:AF$896)</f>
        <v>0</v>
      </c>
      <c r="AB88" s="262">
        <f>SUMIF(Planning!$AS$10:$AS$896,$AO88,Planning!AG$10:AG$896)</f>
        <v>0</v>
      </c>
      <c r="AC88" s="262">
        <f>SUMIF(Planning!$AS$10:$AS$896,$AO88,Planning!AH$10:AH$896)</f>
        <v>0</v>
      </c>
      <c r="AD88" s="262">
        <f>SUMIF(Planning!$AS$10:$AS$896,$AO88,Planning!AI$10:AI$896)</f>
        <v>0</v>
      </c>
      <c r="AE88" s="262">
        <f>SUMIF(Planning!$AS$10:$AS$896,$AO88,Planning!AJ$10:AJ$896)</f>
        <v>0</v>
      </c>
      <c r="AF88" s="262">
        <f>SUMIF(Planning!$AS$10:$AS$896,$AO88,Planning!AK$10:AK$896)</f>
        <v>0</v>
      </c>
      <c r="AG88" s="262">
        <f>SUMIF(Planning!$AS$10:$AS$896,$AO88,Planning!AL$10:AL$896)</f>
        <v>0</v>
      </c>
      <c r="AH88" s="262">
        <f>SUMIF(Planning!$AS$10:$AS$896,$AO88,Planning!AM$10:AM$896)</f>
        <v>0</v>
      </c>
      <c r="AI88" s="265">
        <f t="shared" ref="AI88:AI99" si="7">SUM(F88:AH88)</f>
        <v>0</v>
      </c>
      <c r="AJ88" s="75"/>
      <c r="AL88" s="125" t="str">
        <f>IF(AN88="CBU","AF",IF(AN88="CKD","KD",""))</f>
        <v/>
      </c>
      <c r="AM88" s="93"/>
      <c r="AN88" s="93"/>
      <c r="AO88" s="100" t="str">
        <f>AM88&amp;"_"&amp;AN88</f>
        <v>_</v>
      </c>
      <c r="AP88" s="248" t="str">
        <f>IF(AI90=0,"","表示")</f>
        <v/>
      </c>
    </row>
    <row r="89" spans="1:42" ht="21" hidden="1" customHeight="1" x14ac:dyDescent="0.35">
      <c r="A89" s="66"/>
      <c r="B89" s="94" t="str">
        <f>IF($AO90="","",_xlfn.XLOOKUP($AO90,Planning!$AS$10:$AS$896,Planning!AU$10:AU$896,"",,))</f>
        <v/>
      </c>
      <c r="C89" s="127" t="str">
        <f>AL88</f>
        <v/>
      </c>
      <c r="D89" s="86">
        <f>SUMIF(Planning!$AS$10:$AS$896,$AO90,Planning!$G$10:$G$896)</f>
        <v>0</v>
      </c>
      <c r="E89" s="266" t="str">
        <f>IF($AN88="CBU","SP","")</f>
        <v/>
      </c>
      <c r="F89" s="267"/>
      <c r="G89" s="267"/>
      <c r="H89" s="267"/>
      <c r="I89" s="268"/>
      <c r="J89" s="269">
        <f>SUMIF(Planning!$AS$10:$AS$896,$AO89,Planning!O$10:O$896)</f>
        <v>0</v>
      </c>
      <c r="K89" s="267">
        <f>SUMIF(Planning!$AS$10:$AS$896,$AO89,Planning!P$10:P$896)</f>
        <v>0</v>
      </c>
      <c r="L89" s="267">
        <f>SUMIF(Planning!$AS$10:$AS$896,$AO89,Planning!Q$10:Q$896)</f>
        <v>0</v>
      </c>
      <c r="M89" s="267">
        <f>SUMIF(Planning!$AS$10:$AS$896,$AO89,Planning!R$10:R$896)</f>
        <v>0</v>
      </c>
      <c r="N89" s="267">
        <f>SUMIF(Planning!$AS$10:$AS$896,$AO89,Planning!S$10:S$896)</f>
        <v>0</v>
      </c>
      <c r="O89" s="267">
        <f>SUMIF(Planning!$AS$10:$AS$896,$AO89,Planning!T$10:T$896)</f>
        <v>0</v>
      </c>
      <c r="P89" s="267">
        <f>SUMIF(Planning!$AS$10:$AS$896,$AO89,Planning!U$10:U$896)</f>
        <v>0</v>
      </c>
      <c r="Q89" s="267">
        <f>SUMIF(Planning!$AS$10:$AS$896,$AO89,Planning!V$10:V$896)</f>
        <v>0</v>
      </c>
      <c r="R89" s="267">
        <f>SUMIF(Planning!$AS$10:$AS$896,$AO89,Planning!W$10:W$896)</f>
        <v>0</v>
      </c>
      <c r="S89" s="267">
        <f>SUMIF(Planning!$AS$10:$AS$896,$AO89,Planning!X$10:X$896)</f>
        <v>0</v>
      </c>
      <c r="T89" s="267">
        <f>SUMIF(Planning!$AS$10:$AS$896,$AO89,Planning!Y$10:Y$896)</f>
        <v>0</v>
      </c>
      <c r="U89" s="267">
        <f>SUMIF(Planning!$AS$10:$AS$896,$AO89,Planning!Z$10:Z$896)</f>
        <v>0</v>
      </c>
      <c r="V89" s="267">
        <f>SUMIF(Planning!$AS$10:$AS$896,$AO89,Planning!AA$10:AA$896)</f>
        <v>0</v>
      </c>
      <c r="W89" s="267">
        <f>SUMIF(Planning!$AS$10:$AS$896,$AO89,Planning!AB$10:AB$896)</f>
        <v>0</v>
      </c>
      <c r="X89" s="267">
        <f>SUMIF(Planning!$AS$10:$AS$896,$AO89,Planning!AC$10:AC$896)</f>
        <v>0</v>
      </c>
      <c r="Y89" s="267">
        <f>SUMIF(Planning!$AS$10:$AS$896,$AO89,Planning!AD$10:AD$896)</f>
        <v>0</v>
      </c>
      <c r="Z89" s="267">
        <f>SUMIF(Planning!$AS$10:$AS$896,$AO89,Planning!AE$10:AE$896)</f>
        <v>0</v>
      </c>
      <c r="AA89" s="267">
        <f>SUMIF(Planning!$AS$10:$AS$896,$AO89,Planning!AF$10:AF$896)</f>
        <v>0</v>
      </c>
      <c r="AB89" s="267">
        <f>SUMIF(Planning!$AS$10:$AS$896,$AO89,Planning!AG$10:AG$896)</f>
        <v>0</v>
      </c>
      <c r="AC89" s="267">
        <f>SUMIF(Planning!$AS$10:$AS$896,$AO89,Planning!AH$10:AH$896)</f>
        <v>0</v>
      </c>
      <c r="AD89" s="267">
        <f>SUMIF(Planning!$AS$10:$AS$896,$AO89,Planning!AI$10:AI$896)</f>
        <v>0</v>
      </c>
      <c r="AE89" s="267">
        <f>SUMIF(Planning!$AS$10:$AS$896,$AO89,Planning!AJ$10:AJ$896)</f>
        <v>0</v>
      </c>
      <c r="AF89" s="267">
        <f>SUMIF(Planning!$AS$10:$AS$896,$AO89,Planning!AK$10:AK$896)</f>
        <v>0</v>
      </c>
      <c r="AG89" s="267">
        <f>SUMIF(Planning!$AS$10:$AS$896,$AO89,Planning!AL$10:AL$896)</f>
        <v>0</v>
      </c>
      <c r="AH89" s="267">
        <f>SUMIF(Planning!$AS$10:$AS$896,$AO89,Planning!AM$10:AM$896)</f>
        <v>0</v>
      </c>
      <c r="AI89" s="270">
        <f t="shared" si="7"/>
        <v>0</v>
      </c>
      <c r="AJ89" s="75"/>
      <c r="AL89" s="102" t="str">
        <f>IF($B$3="","",_xlfn.XLOOKUP($B$3,設定!$F$3:$F$10,設定!$G$3:$G$10,""))</f>
        <v>MC</v>
      </c>
      <c r="AM89" s="91"/>
      <c r="AN89" s="91" t="str">
        <f>E89</f>
        <v/>
      </c>
      <c r="AO89" s="91" t="str">
        <f>AM88&amp;"_"&amp;AN89</f>
        <v>_</v>
      </c>
      <c r="AP89" s="249" t="str">
        <f>IF(AI90=0,"","表示")</f>
        <v/>
      </c>
    </row>
    <row r="90" spans="1:42" ht="21" hidden="1" customHeight="1" x14ac:dyDescent="0.35">
      <c r="A90" s="69"/>
      <c r="B90" s="90"/>
      <c r="C90" s="87"/>
      <c r="D90" s="88"/>
      <c r="E90" s="259" t="s">
        <v>2134</v>
      </c>
      <c r="F90" s="80">
        <f>SUMIF(Planning!$AS$10:$AS$896,$AO90,Planning!K$10:K$896)</f>
        <v>0</v>
      </c>
      <c r="G90" s="80">
        <f>SUMIF(Planning!$AS$10:$AS$896,$AO90,Planning!L$10:L$896)</f>
        <v>0</v>
      </c>
      <c r="H90" s="81">
        <f>SUMIF(Planning!$AS$10:$AS$896,$AO90,Planning!M$10:M$896)</f>
        <v>0</v>
      </c>
      <c r="I90" s="82">
        <f>SUMIF(Planning!$AS$10:$AS$896,$AO90,Planning!N$10:N$896)</f>
        <v>0</v>
      </c>
      <c r="J90" s="83">
        <f>SUMIF(Planning!$AS$10:$AS$896,$AO90,Planning!O$10:O$896)</f>
        <v>0</v>
      </c>
      <c r="K90" s="81">
        <f>SUMIF(Planning!$AS$10:$AS$896,$AO90,Planning!P$10:P$896)</f>
        <v>0</v>
      </c>
      <c r="L90" s="81">
        <f>SUMIF(Planning!$AS$10:$AS$896,$AO90,Planning!Q$10:Q$896)</f>
        <v>0</v>
      </c>
      <c r="M90" s="80">
        <f>SUMIF(Planning!$AS$10:$AS$896,$AO90,Planning!R$10:R$896)</f>
        <v>0</v>
      </c>
      <c r="N90" s="81">
        <f>SUMIF(Planning!$AS$10:$AS$896,$AO90,Planning!S$10:S$896)</f>
        <v>0</v>
      </c>
      <c r="O90" s="80">
        <f>SUMIF(Planning!$AS$10:$AS$896,$AO90,Planning!T$10:T$896)</f>
        <v>0</v>
      </c>
      <c r="P90" s="80">
        <f>SUMIF(Planning!$AS$10:$AS$896,$AO90,Planning!U$10:U$896)</f>
        <v>0</v>
      </c>
      <c r="Q90" s="80">
        <f>SUMIF(Planning!$AS$10:$AS$896,$AO90,Planning!V$10:V$896)</f>
        <v>0</v>
      </c>
      <c r="R90" s="80">
        <f>SUMIF(Planning!$AS$10:$AS$896,$AO90,Planning!W$10:W$896)</f>
        <v>0</v>
      </c>
      <c r="S90" s="80">
        <f>SUMIF(Planning!$AS$10:$AS$896,$AO90,Planning!X$10:X$896)</f>
        <v>0</v>
      </c>
      <c r="T90" s="80">
        <f>SUMIF(Planning!$AS$10:$AS$896,$AO90,Planning!Y$10:Y$896)</f>
        <v>0</v>
      </c>
      <c r="U90" s="80">
        <f>SUMIF(Planning!$AS$10:$AS$896,$AO90,Planning!Z$10:Z$896)</f>
        <v>0</v>
      </c>
      <c r="V90" s="80">
        <f>SUMIF(Planning!$AS$10:$AS$896,$AO90,Planning!AA$10:AA$896)</f>
        <v>0</v>
      </c>
      <c r="W90" s="80">
        <f>SUMIF(Planning!$AS$10:$AS$896,$AO90,Planning!AB$10:AB$896)</f>
        <v>0</v>
      </c>
      <c r="X90" s="80">
        <f>SUMIF(Planning!$AS$10:$AS$896,$AO90,Planning!AC$10:AC$896)</f>
        <v>0</v>
      </c>
      <c r="Y90" s="80">
        <f>SUMIF(Planning!$AS$10:$AS$896,$AO90,Planning!AD$10:AD$896)</f>
        <v>0</v>
      </c>
      <c r="Z90" s="80">
        <f>SUMIF(Planning!$AS$10:$AS$896,$AO90,Planning!AE$10:AE$896)</f>
        <v>0</v>
      </c>
      <c r="AA90" s="80">
        <f>SUMIF(Planning!$AS$10:$AS$896,$AO90,Planning!AF$10:AF$896)</f>
        <v>0</v>
      </c>
      <c r="AB90" s="80">
        <f>SUMIF(Planning!$AS$10:$AS$896,$AO90,Planning!AG$10:AG$896)</f>
        <v>0</v>
      </c>
      <c r="AC90" s="80">
        <f>SUMIF(Planning!$AS$10:$AS$896,$AO90,Planning!AH$10:AH$896)</f>
        <v>0</v>
      </c>
      <c r="AD90" s="80">
        <f>SUMIF(Planning!$AS$10:$AS$896,$AO90,Planning!AI$10:AI$896)</f>
        <v>0</v>
      </c>
      <c r="AE90" s="80">
        <f>SUMIF(Planning!$AS$10:$AS$896,$AO90,Planning!AJ$10:AJ$896)</f>
        <v>0</v>
      </c>
      <c r="AF90" s="80">
        <f>SUMIF(Planning!$AS$10:$AS$896,$AO90,Planning!AK$10:AK$896)</f>
        <v>0</v>
      </c>
      <c r="AG90" s="81">
        <f>SUMIF(Planning!$AS$10:$AS$896,$AO90,Planning!AL$10:AL$896)</f>
        <v>0</v>
      </c>
      <c r="AH90" s="114">
        <f>SUMIF(Planning!$AS$10:$AS$896,$AO90,Planning!AM$10:AM$896)</f>
        <v>0</v>
      </c>
      <c r="AI90" s="123">
        <f t="shared" si="7"/>
        <v>0</v>
      </c>
      <c r="AJ90" s="75"/>
      <c r="AL90" s="92"/>
      <c r="AM90" s="92"/>
      <c r="AN90" s="92"/>
      <c r="AO90" s="124" t="str">
        <f>AL89&amp;"_"&amp;AM88&amp;"_"&amp;AN88</f>
        <v>MC__</v>
      </c>
      <c r="AP90" s="247" t="str">
        <f>IF(AI90=0,"","表示")</f>
        <v/>
      </c>
    </row>
    <row r="91" spans="1:42" ht="21" hidden="1" customHeight="1" x14ac:dyDescent="0.35">
      <c r="A91" s="66"/>
      <c r="B91" s="95" t="str">
        <f>IF($AO93="","",_xlfn.XLOOKUP($AO93,Planning!$AS$10:$AS$896,Planning!AT$10:AT$896,"",,))</f>
        <v/>
      </c>
      <c r="C91" s="85"/>
      <c r="D91" s="86"/>
      <c r="E91" s="261" t="str">
        <f>_xlfn.XLOOKUP($AO91,Planning!$AS$10:$AS$896,Planning!$G$10:$G$896,"",,)</f>
        <v/>
      </c>
      <c r="F91" s="262">
        <f>SUMIF(Planning!$AS$10:$AS$896,$AO91,Planning!K$10:K$896)</f>
        <v>0</v>
      </c>
      <c r="G91" s="262">
        <f>SUMIF(Planning!$AS$10:$AS$896,$AO91,Planning!L$10:L$896)</f>
        <v>0</v>
      </c>
      <c r="H91" s="262">
        <f>SUMIF(Planning!$AS$10:$AS$896,$AO91,Planning!M$10:M$896)</f>
        <v>0</v>
      </c>
      <c r="I91" s="263">
        <f>SUMIF(Planning!$AS$10:$AS$896,$AO91,Planning!N$10:N$896)</f>
        <v>0</v>
      </c>
      <c r="J91" s="264">
        <f>SUMIF(Planning!$AS$10:$AS$896,$AO91,Planning!O$10:O$896)</f>
        <v>0</v>
      </c>
      <c r="K91" s="262">
        <f>SUMIF(Planning!$AS$10:$AS$896,$AO91,Planning!P$10:P$896)</f>
        <v>0</v>
      </c>
      <c r="L91" s="262">
        <f>SUMIF(Planning!$AS$10:$AS$896,$AO91,Planning!Q$10:Q$896)</f>
        <v>0</v>
      </c>
      <c r="M91" s="262">
        <f>SUMIF(Planning!$AS$10:$AS$896,$AO91,Planning!R$10:R$896)</f>
        <v>0</v>
      </c>
      <c r="N91" s="262">
        <f>SUMIF(Planning!$AS$10:$AS$896,$AO91,Planning!S$10:S$896)</f>
        <v>0</v>
      </c>
      <c r="O91" s="262">
        <f>SUMIF(Planning!$AS$10:$AS$896,$AO91,Planning!T$10:T$896)</f>
        <v>0</v>
      </c>
      <c r="P91" s="262">
        <f>SUMIF(Planning!$AS$10:$AS$896,$AO91,Planning!U$10:U$896)</f>
        <v>0</v>
      </c>
      <c r="Q91" s="262">
        <f>SUMIF(Planning!$AS$10:$AS$896,$AO91,Planning!V$10:V$896)</f>
        <v>0</v>
      </c>
      <c r="R91" s="262">
        <f>SUMIF(Planning!$AS$10:$AS$896,$AO91,Planning!W$10:W$896)</f>
        <v>0</v>
      </c>
      <c r="S91" s="262">
        <f>SUMIF(Planning!$AS$10:$AS$896,$AO91,Planning!X$10:X$896)</f>
        <v>0</v>
      </c>
      <c r="T91" s="262">
        <f>SUMIF(Planning!$AS$10:$AS$896,$AO91,Planning!Y$10:Y$896)</f>
        <v>0</v>
      </c>
      <c r="U91" s="262">
        <f>SUMIF(Planning!$AS$10:$AS$896,$AO91,Planning!Z$10:Z$896)</f>
        <v>0</v>
      </c>
      <c r="V91" s="262">
        <f>SUMIF(Planning!$AS$10:$AS$896,$AO91,Planning!AA$10:AA$896)</f>
        <v>0</v>
      </c>
      <c r="W91" s="262">
        <f>SUMIF(Planning!$AS$10:$AS$896,$AO91,Planning!AB$10:AB$896)</f>
        <v>0</v>
      </c>
      <c r="X91" s="262">
        <f>SUMIF(Planning!$AS$10:$AS$896,$AO91,Planning!AC$10:AC$896)</f>
        <v>0</v>
      </c>
      <c r="Y91" s="262">
        <f>SUMIF(Planning!$AS$10:$AS$896,$AO91,Planning!AD$10:AD$896)</f>
        <v>0</v>
      </c>
      <c r="Z91" s="262">
        <f>SUMIF(Planning!$AS$10:$AS$896,$AO91,Planning!AE$10:AE$896)</f>
        <v>0</v>
      </c>
      <c r="AA91" s="262">
        <f>SUMIF(Planning!$AS$10:$AS$896,$AO91,Planning!AF$10:AF$896)</f>
        <v>0</v>
      </c>
      <c r="AB91" s="262">
        <f>SUMIF(Planning!$AS$10:$AS$896,$AO91,Planning!AG$10:AG$896)</f>
        <v>0</v>
      </c>
      <c r="AC91" s="262">
        <f>SUMIF(Planning!$AS$10:$AS$896,$AO91,Planning!AH$10:AH$896)</f>
        <v>0</v>
      </c>
      <c r="AD91" s="262">
        <f>SUMIF(Planning!$AS$10:$AS$896,$AO91,Planning!AI$10:AI$896)</f>
        <v>0</v>
      </c>
      <c r="AE91" s="262">
        <f>SUMIF(Planning!$AS$10:$AS$896,$AO91,Planning!AJ$10:AJ$896)</f>
        <v>0</v>
      </c>
      <c r="AF91" s="262">
        <f>SUMIF(Planning!$AS$10:$AS$896,$AO91,Planning!AK$10:AK$896)</f>
        <v>0</v>
      </c>
      <c r="AG91" s="262">
        <f>SUMIF(Planning!$AS$10:$AS$896,$AO91,Planning!AL$10:AL$896)</f>
        <v>0</v>
      </c>
      <c r="AH91" s="262">
        <f>SUMIF(Planning!$AS$10:$AS$896,$AO91,Planning!AM$10:AM$896)</f>
        <v>0</v>
      </c>
      <c r="AI91" s="265">
        <f t="shared" si="7"/>
        <v>0</v>
      </c>
      <c r="AJ91" s="75"/>
      <c r="AL91" s="125" t="str">
        <f>IF(AN91="CBU","AF",IF(AN91="CKD","KD",""))</f>
        <v/>
      </c>
      <c r="AM91" s="93"/>
      <c r="AN91" s="93"/>
      <c r="AO91" s="100" t="str">
        <f>AM91&amp;"_"&amp;AN91</f>
        <v>_</v>
      </c>
      <c r="AP91" s="248" t="str">
        <f>IF(AI93=0,"","表示")</f>
        <v/>
      </c>
    </row>
    <row r="92" spans="1:42" ht="21" hidden="1" customHeight="1" x14ac:dyDescent="0.35">
      <c r="A92" s="66"/>
      <c r="B92" s="94" t="str">
        <f>IF($AO93="","",_xlfn.XLOOKUP($AO93,Planning!$AS$10:$AS$896,Planning!AU$10:AU$896,"",,))</f>
        <v/>
      </c>
      <c r="C92" s="127" t="str">
        <f>AL91</f>
        <v/>
      </c>
      <c r="D92" s="86">
        <f>SUMIF(Planning!$AS$10:$AS$896,$AO93,Planning!$G$10:$G$896)</f>
        <v>0</v>
      </c>
      <c r="E92" s="266" t="str">
        <f>IF($AN91="CBU","SP","")</f>
        <v/>
      </c>
      <c r="F92" s="267"/>
      <c r="G92" s="267"/>
      <c r="H92" s="267"/>
      <c r="I92" s="268"/>
      <c r="J92" s="269">
        <f>SUMIF(Planning!$AS$10:$AS$896,$AO92,Planning!O$10:O$896)</f>
        <v>0</v>
      </c>
      <c r="K92" s="267">
        <f>SUMIF(Planning!$AS$10:$AS$896,$AO92,Planning!P$10:P$896)</f>
        <v>0</v>
      </c>
      <c r="L92" s="267">
        <f>SUMIF(Planning!$AS$10:$AS$896,$AO92,Planning!Q$10:Q$896)</f>
        <v>0</v>
      </c>
      <c r="M92" s="267">
        <f>SUMIF(Planning!$AS$10:$AS$896,$AO92,Planning!R$10:R$896)</f>
        <v>0</v>
      </c>
      <c r="N92" s="267">
        <f>SUMIF(Planning!$AS$10:$AS$896,$AO92,Planning!S$10:S$896)</f>
        <v>0</v>
      </c>
      <c r="O92" s="267">
        <f>SUMIF(Planning!$AS$10:$AS$896,$AO92,Planning!T$10:T$896)</f>
        <v>0</v>
      </c>
      <c r="P92" s="267">
        <f>SUMIF(Planning!$AS$10:$AS$896,$AO92,Planning!U$10:U$896)</f>
        <v>0</v>
      </c>
      <c r="Q92" s="267">
        <f>SUMIF(Planning!$AS$10:$AS$896,$AO92,Planning!V$10:V$896)</f>
        <v>0</v>
      </c>
      <c r="R92" s="267">
        <f>SUMIF(Planning!$AS$10:$AS$896,$AO92,Planning!W$10:W$896)</f>
        <v>0</v>
      </c>
      <c r="S92" s="267">
        <f>SUMIF(Planning!$AS$10:$AS$896,$AO92,Planning!X$10:X$896)</f>
        <v>0</v>
      </c>
      <c r="T92" s="267">
        <f>SUMIF(Planning!$AS$10:$AS$896,$AO92,Planning!Y$10:Y$896)</f>
        <v>0</v>
      </c>
      <c r="U92" s="267">
        <f>SUMIF(Planning!$AS$10:$AS$896,$AO92,Planning!Z$10:Z$896)</f>
        <v>0</v>
      </c>
      <c r="V92" s="267">
        <f>SUMIF(Planning!$AS$10:$AS$896,$AO92,Planning!AA$10:AA$896)</f>
        <v>0</v>
      </c>
      <c r="W92" s="267">
        <f>SUMIF(Planning!$AS$10:$AS$896,$AO92,Planning!AB$10:AB$896)</f>
        <v>0</v>
      </c>
      <c r="X92" s="267">
        <f>SUMIF(Planning!$AS$10:$AS$896,$AO92,Planning!AC$10:AC$896)</f>
        <v>0</v>
      </c>
      <c r="Y92" s="267">
        <f>SUMIF(Planning!$AS$10:$AS$896,$AO92,Planning!AD$10:AD$896)</f>
        <v>0</v>
      </c>
      <c r="Z92" s="267">
        <f>SUMIF(Planning!$AS$10:$AS$896,$AO92,Planning!AE$10:AE$896)</f>
        <v>0</v>
      </c>
      <c r="AA92" s="267">
        <f>SUMIF(Planning!$AS$10:$AS$896,$AO92,Planning!AF$10:AF$896)</f>
        <v>0</v>
      </c>
      <c r="AB92" s="267">
        <f>SUMIF(Planning!$AS$10:$AS$896,$AO92,Planning!AG$10:AG$896)</f>
        <v>0</v>
      </c>
      <c r="AC92" s="267">
        <f>SUMIF(Planning!$AS$10:$AS$896,$AO92,Planning!AH$10:AH$896)</f>
        <v>0</v>
      </c>
      <c r="AD92" s="267">
        <f>SUMIF(Planning!$AS$10:$AS$896,$AO92,Planning!AI$10:AI$896)</f>
        <v>0</v>
      </c>
      <c r="AE92" s="267">
        <f>SUMIF(Planning!$AS$10:$AS$896,$AO92,Planning!AJ$10:AJ$896)</f>
        <v>0</v>
      </c>
      <c r="AF92" s="267">
        <f>SUMIF(Planning!$AS$10:$AS$896,$AO92,Planning!AK$10:AK$896)</f>
        <v>0</v>
      </c>
      <c r="AG92" s="267">
        <f>SUMIF(Planning!$AS$10:$AS$896,$AO92,Planning!AL$10:AL$896)</f>
        <v>0</v>
      </c>
      <c r="AH92" s="267">
        <f>SUMIF(Planning!$AS$10:$AS$896,$AO92,Planning!AM$10:AM$896)</f>
        <v>0</v>
      </c>
      <c r="AI92" s="270">
        <f t="shared" si="7"/>
        <v>0</v>
      </c>
      <c r="AJ92" s="75"/>
      <c r="AL92" s="102" t="str">
        <f>IF($B$3="","",_xlfn.XLOOKUP($B$3,設定!$F$3:$F$10,設定!$G$3:$G$10,""))</f>
        <v>MC</v>
      </c>
      <c r="AM92" s="91"/>
      <c r="AN92" s="91" t="str">
        <f>E92</f>
        <v/>
      </c>
      <c r="AO92" s="91" t="str">
        <f>AM91&amp;"_"&amp;AN92</f>
        <v>_</v>
      </c>
      <c r="AP92" s="249" t="str">
        <f>IF(AI93=0,"","表示")</f>
        <v/>
      </c>
    </row>
    <row r="93" spans="1:42" ht="21" hidden="1" customHeight="1" x14ac:dyDescent="0.35">
      <c r="A93" s="69"/>
      <c r="B93" s="90"/>
      <c r="C93" s="87"/>
      <c r="D93" s="88"/>
      <c r="E93" s="259" t="s">
        <v>2134</v>
      </c>
      <c r="F93" s="80">
        <f>SUMIF(Planning!$AS$10:$AS$896,$AO93,Planning!K$10:K$896)</f>
        <v>0</v>
      </c>
      <c r="G93" s="80">
        <f>SUMIF(Planning!$AS$10:$AS$896,$AO93,Planning!L$10:L$896)</f>
        <v>0</v>
      </c>
      <c r="H93" s="81">
        <f>SUMIF(Planning!$AS$10:$AS$896,$AO93,Planning!M$10:M$896)</f>
        <v>0</v>
      </c>
      <c r="I93" s="82">
        <f>SUMIF(Planning!$AS$10:$AS$896,$AO93,Planning!N$10:N$896)</f>
        <v>0</v>
      </c>
      <c r="J93" s="83">
        <f>SUMIF(Planning!$AS$10:$AS$896,$AO93,Planning!O$10:O$896)</f>
        <v>0</v>
      </c>
      <c r="K93" s="81">
        <f>SUMIF(Planning!$AS$10:$AS$896,$AO93,Planning!P$10:P$896)</f>
        <v>0</v>
      </c>
      <c r="L93" s="81">
        <f>SUMIF(Planning!$AS$10:$AS$896,$AO93,Planning!Q$10:Q$896)</f>
        <v>0</v>
      </c>
      <c r="M93" s="80">
        <f>SUMIF(Planning!$AS$10:$AS$896,$AO93,Planning!R$10:R$896)</f>
        <v>0</v>
      </c>
      <c r="N93" s="81">
        <f>SUMIF(Planning!$AS$10:$AS$896,$AO93,Planning!S$10:S$896)</f>
        <v>0</v>
      </c>
      <c r="O93" s="80">
        <f>SUMIF(Planning!$AS$10:$AS$896,$AO93,Planning!T$10:T$896)</f>
        <v>0</v>
      </c>
      <c r="P93" s="80">
        <f>SUMIF(Planning!$AS$10:$AS$896,$AO93,Planning!U$10:U$896)</f>
        <v>0</v>
      </c>
      <c r="Q93" s="80">
        <f>SUMIF(Planning!$AS$10:$AS$896,$AO93,Planning!V$10:V$896)</f>
        <v>0</v>
      </c>
      <c r="R93" s="80">
        <f>SUMIF(Planning!$AS$10:$AS$896,$AO93,Planning!W$10:W$896)</f>
        <v>0</v>
      </c>
      <c r="S93" s="80">
        <f>SUMIF(Planning!$AS$10:$AS$896,$AO93,Planning!X$10:X$896)</f>
        <v>0</v>
      </c>
      <c r="T93" s="80">
        <f>SUMIF(Planning!$AS$10:$AS$896,$AO93,Planning!Y$10:Y$896)</f>
        <v>0</v>
      </c>
      <c r="U93" s="80">
        <f>SUMIF(Planning!$AS$10:$AS$896,$AO93,Planning!Z$10:Z$896)</f>
        <v>0</v>
      </c>
      <c r="V93" s="80">
        <f>SUMIF(Planning!$AS$10:$AS$896,$AO93,Planning!AA$10:AA$896)</f>
        <v>0</v>
      </c>
      <c r="W93" s="80">
        <f>SUMIF(Planning!$AS$10:$AS$896,$AO93,Planning!AB$10:AB$896)</f>
        <v>0</v>
      </c>
      <c r="X93" s="80">
        <f>SUMIF(Planning!$AS$10:$AS$896,$AO93,Planning!AC$10:AC$896)</f>
        <v>0</v>
      </c>
      <c r="Y93" s="80">
        <f>SUMIF(Planning!$AS$10:$AS$896,$AO93,Planning!AD$10:AD$896)</f>
        <v>0</v>
      </c>
      <c r="Z93" s="80">
        <f>SUMIF(Planning!$AS$10:$AS$896,$AO93,Planning!AE$10:AE$896)</f>
        <v>0</v>
      </c>
      <c r="AA93" s="80">
        <f>SUMIF(Planning!$AS$10:$AS$896,$AO93,Planning!AF$10:AF$896)</f>
        <v>0</v>
      </c>
      <c r="AB93" s="80">
        <f>SUMIF(Planning!$AS$10:$AS$896,$AO93,Planning!AG$10:AG$896)</f>
        <v>0</v>
      </c>
      <c r="AC93" s="80">
        <f>SUMIF(Planning!$AS$10:$AS$896,$AO93,Planning!AH$10:AH$896)</f>
        <v>0</v>
      </c>
      <c r="AD93" s="80">
        <f>SUMIF(Planning!$AS$10:$AS$896,$AO93,Planning!AI$10:AI$896)</f>
        <v>0</v>
      </c>
      <c r="AE93" s="80">
        <f>SUMIF(Planning!$AS$10:$AS$896,$AO93,Planning!AJ$10:AJ$896)</f>
        <v>0</v>
      </c>
      <c r="AF93" s="80">
        <f>SUMIF(Planning!$AS$10:$AS$896,$AO93,Planning!AK$10:AK$896)</f>
        <v>0</v>
      </c>
      <c r="AG93" s="81">
        <f>SUMIF(Planning!$AS$10:$AS$896,$AO93,Planning!AL$10:AL$896)</f>
        <v>0</v>
      </c>
      <c r="AH93" s="114">
        <f>SUMIF(Planning!$AS$10:$AS$896,$AO93,Planning!AM$10:AM$896)</f>
        <v>0</v>
      </c>
      <c r="AI93" s="123">
        <f t="shared" si="7"/>
        <v>0</v>
      </c>
      <c r="AJ93" s="75"/>
      <c r="AL93" s="92"/>
      <c r="AM93" s="92"/>
      <c r="AN93" s="92"/>
      <c r="AO93" s="124" t="str">
        <f>AL92&amp;"_"&amp;AM91&amp;"_"&amp;AN91</f>
        <v>MC__</v>
      </c>
      <c r="AP93" s="247" t="str">
        <f>IF(AI93=0,"","表示")</f>
        <v/>
      </c>
    </row>
    <row r="94" spans="1:42" ht="21" hidden="1" customHeight="1" x14ac:dyDescent="0.35">
      <c r="A94" s="66"/>
      <c r="B94" s="95" t="str">
        <f>IF($AO96="","",_xlfn.XLOOKUP($AO96,Planning!$AS$10:$AS$896,Planning!AT$10:AT$896,"",,))</f>
        <v/>
      </c>
      <c r="C94" s="85"/>
      <c r="D94" s="86"/>
      <c r="E94" s="261" t="str">
        <f>_xlfn.XLOOKUP($AO94,Planning!$AS$10:$AS$896,Planning!$G$10:$G$896,"",,)</f>
        <v/>
      </c>
      <c r="F94" s="262">
        <f>SUMIF(Planning!$AS$10:$AS$896,$AO94,Planning!K$10:K$896)</f>
        <v>0</v>
      </c>
      <c r="G94" s="262">
        <f>SUMIF(Planning!$AS$10:$AS$896,$AO94,Planning!L$10:L$896)</f>
        <v>0</v>
      </c>
      <c r="H94" s="262">
        <f>SUMIF(Planning!$AS$10:$AS$896,$AO94,Planning!M$10:M$896)</f>
        <v>0</v>
      </c>
      <c r="I94" s="263">
        <f>SUMIF(Planning!$AS$10:$AS$896,$AO94,Planning!N$10:N$896)</f>
        <v>0</v>
      </c>
      <c r="J94" s="264">
        <f>SUMIF(Planning!$AS$10:$AS$896,$AO94,Planning!O$10:O$896)</f>
        <v>0</v>
      </c>
      <c r="K94" s="262">
        <f>SUMIF(Planning!$AS$10:$AS$896,$AO94,Planning!P$10:P$896)</f>
        <v>0</v>
      </c>
      <c r="L94" s="262">
        <f>SUMIF(Planning!$AS$10:$AS$896,$AO94,Planning!Q$10:Q$896)</f>
        <v>0</v>
      </c>
      <c r="M94" s="262">
        <f>SUMIF(Planning!$AS$10:$AS$896,$AO94,Planning!R$10:R$896)</f>
        <v>0</v>
      </c>
      <c r="N94" s="262">
        <f>SUMIF(Planning!$AS$10:$AS$896,$AO94,Planning!S$10:S$896)</f>
        <v>0</v>
      </c>
      <c r="O94" s="262">
        <f>SUMIF(Planning!$AS$10:$AS$896,$AO94,Planning!T$10:T$896)</f>
        <v>0</v>
      </c>
      <c r="P94" s="262">
        <f>SUMIF(Planning!$AS$10:$AS$896,$AO94,Planning!U$10:U$896)</f>
        <v>0</v>
      </c>
      <c r="Q94" s="262">
        <f>SUMIF(Planning!$AS$10:$AS$896,$AO94,Planning!V$10:V$896)</f>
        <v>0</v>
      </c>
      <c r="R94" s="262">
        <f>SUMIF(Planning!$AS$10:$AS$896,$AO94,Planning!W$10:W$896)</f>
        <v>0</v>
      </c>
      <c r="S94" s="262">
        <f>SUMIF(Planning!$AS$10:$AS$896,$AO94,Planning!X$10:X$896)</f>
        <v>0</v>
      </c>
      <c r="T94" s="262">
        <f>SUMIF(Planning!$AS$10:$AS$896,$AO94,Planning!Y$10:Y$896)</f>
        <v>0</v>
      </c>
      <c r="U94" s="262">
        <f>SUMIF(Planning!$AS$10:$AS$896,$AO94,Planning!Z$10:Z$896)</f>
        <v>0</v>
      </c>
      <c r="V94" s="262">
        <f>SUMIF(Planning!$AS$10:$AS$896,$AO94,Planning!AA$10:AA$896)</f>
        <v>0</v>
      </c>
      <c r="W94" s="262">
        <f>SUMIF(Planning!$AS$10:$AS$896,$AO94,Planning!AB$10:AB$896)</f>
        <v>0</v>
      </c>
      <c r="X94" s="262">
        <f>SUMIF(Planning!$AS$10:$AS$896,$AO94,Planning!AC$10:AC$896)</f>
        <v>0</v>
      </c>
      <c r="Y94" s="262">
        <f>SUMIF(Planning!$AS$10:$AS$896,$AO94,Planning!AD$10:AD$896)</f>
        <v>0</v>
      </c>
      <c r="Z94" s="262">
        <f>SUMIF(Planning!$AS$10:$AS$896,$AO94,Planning!AE$10:AE$896)</f>
        <v>0</v>
      </c>
      <c r="AA94" s="262">
        <f>SUMIF(Planning!$AS$10:$AS$896,$AO94,Planning!AF$10:AF$896)</f>
        <v>0</v>
      </c>
      <c r="AB94" s="262">
        <f>SUMIF(Planning!$AS$10:$AS$896,$AO94,Planning!AG$10:AG$896)</f>
        <v>0</v>
      </c>
      <c r="AC94" s="262">
        <f>SUMIF(Planning!$AS$10:$AS$896,$AO94,Planning!AH$10:AH$896)</f>
        <v>0</v>
      </c>
      <c r="AD94" s="262">
        <f>SUMIF(Planning!$AS$10:$AS$896,$AO94,Planning!AI$10:AI$896)</f>
        <v>0</v>
      </c>
      <c r="AE94" s="262">
        <f>SUMIF(Planning!$AS$10:$AS$896,$AO94,Planning!AJ$10:AJ$896)</f>
        <v>0</v>
      </c>
      <c r="AF94" s="262">
        <f>SUMIF(Planning!$AS$10:$AS$896,$AO94,Planning!AK$10:AK$896)</f>
        <v>0</v>
      </c>
      <c r="AG94" s="262">
        <f>SUMIF(Planning!$AS$10:$AS$896,$AO94,Planning!AL$10:AL$896)</f>
        <v>0</v>
      </c>
      <c r="AH94" s="262">
        <f>SUMIF(Planning!$AS$10:$AS$896,$AO94,Planning!AM$10:AM$896)</f>
        <v>0</v>
      </c>
      <c r="AI94" s="265">
        <f t="shared" si="7"/>
        <v>0</v>
      </c>
      <c r="AJ94" s="75"/>
      <c r="AL94" s="125" t="str">
        <f>IF(AN94="CBU","AF",IF(AN94="CKD","KD",""))</f>
        <v/>
      </c>
      <c r="AM94" s="93"/>
      <c r="AN94" s="93"/>
      <c r="AO94" s="100" t="str">
        <f>AM94&amp;"_"&amp;AN94</f>
        <v>_</v>
      </c>
      <c r="AP94" s="248" t="str">
        <f>IF(AI96=0,"","表示")</f>
        <v/>
      </c>
    </row>
    <row r="95" spans="1:42" ht="21" hidden="1" customHeight="1" x14ac:dyDescent="0.35">
      <c r="A95" s="66"/>
      <c r="B95" s="94" t="str">
        <f>IF($AO96="","",_xlfn.XLOOKUP($AO96,Planning!$AS$10:$AS$896,Planning!AU$10:AU$896,"",,))</f>
        <v/>
      </c>
      <c r="C95" s="127" t="str">
        <f>AL94</f>
        <v/>
      </c>
      <c r="D95" s="86">
        <f>SUMIF(Planning!$AS$10:$AS$896,$AO96,Planning!$G$10:$G$896)</f>
        <v>0</v>
      </c>
      <c r="E95" s="266" t="str">
        <f>IF($AN94="CBU","SP","")</f>
        <v/>
      </c>
      <c r="F95" s="267"/>
      <c r="G95" s="267"/>
      <c r="H95" s="267"/>
      <c r="I95" s="268"/>
      <c r="J95" s="269">
        <f>SUMIF(Planning!$AS$10:$AS$896,$AO95,Planning!O$10:O$896)</f>
        <v>0</v>
      </c>
      <c r="K95" s="267">
        <f>SUMIF(Planning!$AS$10:$AS$896,$AO95,Planning!P$10:P$896)</f>
        <v>0</v>
      </c>
      <c r="L95" s="267">
        <f>SUMIF(Planning!$AS$10:$AS$896,$AO95,Planning!Q$10:Q$896)</f>
        <v>0</v>
      </c>
      <c r="M95" s="267">
        <f>SUMIF(Planning!$AS$10:$AS$896,$AO95,Planning!R$10:R$896)</f>
        <v>0</v>
      </c>
      <c r="N95" s="267">
        <f>SUMIF(Planning!$AS$10:$AS$896,$AO95,Planning!S$10:S$896)</f>
        <v>0</v>
      </c>
      <c r="O95" s="267">
        <f>SUMIF(Planning!$AS$10:$AS$896,$AO95,Planning!T$10:T$896)</f>
        <v>0</v>
      </c>
      <c r="P95" s="267">
        <f>SUMIF(Planning!$AS$10:$AS$896,$AO95,Planning!U$10:U$896)</f>
        <v>0</v>
      </c>
      <c r="Q95" s="267">
        <f>SUMIF(Planning!$AS$10:$AS$896,$AO95,Planning!V$10:V$896)</f>
        <v>0</v>
      </c>
      <c r="R95" s="267">
        <f>SUMIF(Planning!$AS$10:$AS$896,$AO95,Planning!W$10:W$896)</f>
        <v>0</v>
      </c>
      <c r="S95" s="267">
        <f>SUMIF(Planning!$AS$10:$AS$896,$AO95,Planning!X$10:X$896)</f>
        <v>0</v>
      </c>
      <c r="T95" s="267">
        <f>SUMIF(Planning!$AS$10:$AS$896,$AO95,Planning!Y$10:Y$896)</f>
        <v>0</v>
      </c>
      <c r="U95" s="267">
        <f>SUMIF(Planning!$AS$10:$AS$896,$AO95,Planning!Z$10:Z$896)</f>
        <v>0</v>
      </c>
      <c r="V95" s="267">
        <f>SUMIF(Planning!$AS$10:$AS$896,$AO95,Planning!AA$10:AA$896)</f>
        <v>0</v>
      </c>
      <c r="W95" s="267">
        <f>SUMIF(Planning!$AS$10:$AS$896,$AO95,Planning!AB$10:AB$896)</f>
        <v>0</v>
      </c>
      <c r="X95" s="267">
        <f>SUMIF(Planning!$AS$10:$AS$896,$AO95,Planning!AC$10:AC$896)</f>
        <v>0</v>
      </c>
      <c r="Y95" s="267">
        <f>SUMIF(Planning!$AS$10:$AS$896,$AO95,Planning!AD$10:AD$896)</f>
        <v>0</v>
      </c>
      <c r="Z95" s="267">
        <f>SUMIF(Planning!$AS$10:$AS$896,$AO95,Planning!AE$10:AE$896)</f>
        <v>0</v>
      </c>
      <c r="AA95" s="267">
        <f>SUMIF(Planning!$AS$10:$AS$896,$AO95,Planning!AF$10:AF$896)</f>
        <v>0</v>
      </c>
      <c r="AB95" s="267">
        <f>SUMIF(Planning!$AS$10:$AS$896,$AO95,Planning!AG$10:AG$896)</f>
        <v>0</v>
      </c>
      <c r="AC95" s="267">
        <f>SUMIF(Planning!$AS$10:$AS$896,$AO95,Planning!AH$10:AH$896)</f>
        <v>0</v>
      </c>
      <c r="AD95" s="267">
        <f>SUMIF(Planning!$AS$10:$AS$896,$AO95,Planning!AI$10:AI$896)</f>
        <v>0</v>
      </c>
      <c r="AE95" s="267">
        <f>SUMIF(Planning!$AS$10:$AS$896,$AO95,Planning!AJ$10:AJ$896)</f>
        <v>0</v>
      </c>
      <c r="AF95" s="267">
        <f>SUMIF(Planning!$AS$10:$AS$896,$AO95,Planning!AK$10:AK$896)</f>
        <v>0</v>
      </c>
      <c r="AG95" s="267">
        <f>SUMIF(Planning!$AS$10:$AS$896,$AO95,Planning!AL$10:AL$896)</f>
        <v>0</v>
      </c>
      <c r="AH95" s="267">
        <f>SUMIF(Planning!$AS$10:$AS$896,$AO95,Planning!AM$10:AM$896)</f>
        <v>0</v>
      </c>
      <c r="AI95" s="270">
        <f t="shared" si="7"/>
        <v>0</v>
      </c>
      <c r="AJ95" s="75"/>
      <c r="AL95" s="102" t="str">
        <f>IF($B$3="","",_xlfn.XLOOKUP($B$3,設定!$F$3:$F$10,設定!$G$3:$G$10,""))</f>
        <v>MC</v>
      </c>
      <c r="AM95" s="91"/>
      <c r="AN95" s="91" t="str">
        <f>E95</f>
        <v/>
      </c>
      <c r="AO95" s="91" t="str">
        <f>AM94&amp;"_"&amp;AN95</f>
        <v>_</v>
      </c>
      <c r="AP95" s="249" t="str">
        <f>IF(AI96=0,"","表示")</f>
        <v/>
      </c>
    </row>
    <row r="96" spans="1:42" ht="21" hidden="1" customHeight="1" x14ac:dyDescent="0.35">
      <c r="A96" s="69"/>
      <c r="B96" s="90"/>
      <c r="C96" s="87"/>
      <c r="D96" s="88"/>
      <c r="E96" s="259" t="s">
        <v>2134</v>
      </c>
      <c r="F96" s="80">
        <f>SUMIF(Planning!$AS$10:$AS$896,$AO96,Planning!K$10:K$896)</f>
        <v>0</v>
      </c>
      <c r="G96" s="80">
        <f>SUMIF(Planning!$AS$10:$AS$896,$AO96,Planning!L$10:L$896)</f>
        <v>0</v>
      </c>
      <c r="H96" s="81">
        <f>SUMIF(Planning!$AS$10:$AS$896,$AO96,Planning!M$10:M$896)</f>
        <v>0</v>
      </c>
      <c r="I96" s="82">
        <f>SUMIF(Planning!$AS$10:$AS$896,$AO96,Planning!N$10:N$896)</f>
        <v>0</v>
      </c>
      <c r="J96" s="83">
        <f>SUMIF(Planning!$AS$10:$AS$896,$AO96,Planning!O$10:O$896)</f>
        <v>0</v>
      </c>
      <c r="K96" s="81">
        <f>SUMIF(Planning!$AS$10:$AS$896,$AO96,Planning!P$10:P$896)</f>
        <v>0</v>
      </c>
      <c r="L96" s="81">
        <f>SUMIF(Planning!$AS$10:$AS$896,$AO96,Planning!Q$10:Q$896)</f>
        <v>0</v>
      </c>
      <c r="M96" s="80">
        <f>SUMIF(Planning!$AS$10:$AS$896,$AO96,Planning!R$10:R$896)</f>
        <v>0</v>
      </c>
      <c r="N96" s="81">
        <f>SUMIF(Planning!$AS$10:$AS$896,$AO96,Planning!S$10:S$896)</f>
        <v>0</v>
      </c>
      <c r="O96" s="80">
        <f>SUMIF(Planning!$AS$10:$AS$896,$AO96,Planning!T$10:T$896)</f>
        <v>0</v>
      </c>
      <c r="P96" s="80">
        <f>SUMIF(Planning!$AS$10:$AS$896,$AO96,Planning!U$10:U$896)</f>
        <v>0</v>
      </c>
      <c r="Q96" s="80">
        <f>SUMIF(Planning!$AS$10:$AS$896,$AO96,Planning!V$10:V$896)</f>
        <v>0</v>
      </c>
      <c r="R96" s="80">
        <f>SUMIF(Planning!$AS$10:$AS$896,$AO96,Planning!W$10:W$896)</f>
        <v>0</v>
      </c>
      <c r="S96" s="80">
        <f>SUMIF(Planning!$AS$10:$AS$896,$AO96,Planning!X$10:X$896)</f>
        <v>0</v>
      </c>
      <c r="T96" s="80">
        <f>SUMIF(Planning!$AS$10:$AS$896,$AO96,Planning!Y$10:Y$896)</f>
        <v>0</v>
      </c>
      <c r="U96" s="80">
        <f>SUMIF(Planning!$AS$10:$AS$896,$AO96,Planning!Z$10:Z$896)</f>
        <v>0</v>
      </c>
      <c r="V96" s="80">
        <f>SUMIF(Planning!$AS$10:$AS$896,$AO96,Planning!AA$10:AA$896)</f>
        <v>0</v>
      </c>
      <c r="W96" s="80">
        <f>SUMIF(Planning!$AS$10:$AS$896,$AO96,Planning!AB$10:AB$896)</f>
        <v>0</v>
      </c>
      <c r="X96" s="80">
        <f>SUMIF(Planning!$AS$10:$AS$896,$AO96,Planning!AC$10:AC$896)</f>
        <v>0</v>
      </c>
      <c r="Y96" s="80">
        <f>SUMIF(Planning!$AS$10:$AS$896,$AO96,Planning!AD$10:AD$896)</f>
        <v>0</v>
      </c>
      <c r="Z96" s="80">
        <f>SUMIF(Planning!$AS$10:$AS$896,$AO96,Planning!AE$10:AE$896)</f>
        <v>0</v>
      </c>
      <c r="AA96" s="80">
        <f>SUMIF(Planning!$AS$10:$AS$896,$AO96,Planning!AF$10:AF$896)</f>
        <v>0</v>
      </c>
      <c r="AB96" s="80">
        <f>SUMIF(Planning!$AS$10:$AS$896,$AO96,Planning!AG$10:AG$896)</f>
        <v>0</v>
      </c>
      <c r="AC96" s="80">
        <f>SUMIF(Planning!$AS$10:$AS$896,$AO96,Planning!AH$10:AH$896)</f>
        <v>0</v>
      </c>
      <c r="AD96" s="80">
        <f>SUMIF(Planning!$AS$10:$AS$896,$AO96,Planning!AI$10:AI$896)</f>
        <v>0</v>
      </c>
      <c r="AE96" s="80">
        <f>SUMIF(Planning!$AS$10:$AS$896,$AO96,Planning!AJ$10:AJ$896)</f>
        <v>0</v>
      </c>
      <c r="AF96" s="80">
        <f>SUMIF(Planning!$AS$10:$AS$896,$AO96,Planning!AK$10:AK$896)</f>
        <v>0</v>
      </c>
      <c r="AG96" s="81">
        <f>SUMIF(Planning!$AS$10:$AS$896,$AO96,Planning!AL$10:AL$896)</f>
        <v>0</v>
      </c>
      <c r="AH96" s="114">
        <f>SUMIF(Planning!$AS$10:$AS$896,$AO96,Planning!AM$10:AM$896)</f>
        <v>0</v>
      </c>
      <c r="AI96" s="123">
        <f t="shared" si="7"/>
        <v>0</v>
      </c>
      <c r="AJ96" s="75"/>
      <c r="AL96" s="92"/>
      <c r="AM96" s="92"/>
      <c r="AN96" s="92"/>
      <c r="AO96" s="124" t="str">
        <f>AL95&amp;"_"&amp;AM94&amp;"_"&amp;AN94</f>
        <v>MC__</v>
      </c>
      <c r="AP96" s="247" t="str">
        <f>IF(AI96=0,"","表示")</f>
        <v/>
      </c>
    </row>
    <row r="97" spans="1:42" ht="21" hidden="1" customHeight="1" x14ac:dyDescent="0.35">
      <c r="A97" s="66"/>
      <c r="B97" s="95" t="str">
        <f>IF($AO99="","",_xlfn.XLOOKUP($AO99,Planning!$AS$10:$AS$896,Planning!AT$10:AT$896,"",,))</f>
        <v/>
      </c>
      <c r="C97" s="85"/>
      <c r="D97" s="86"/>
      <c r="E97" s="261" t="str">
        <f>_xlfn.XLOOKUP($AO97,Planning!$AS$10:$AS$896,Planning!$G$10:$G$896,"",,)</f>
        <v/>
      </c>
      <c r="F97" s="262">
        <f>SUMIF(Planning!$AS$10:$AS$896,$AO97,Planning!K$10:K$896)</f>
        <v>0</v>
      </c>
      <c r="G97" s="262">
        <f>SUMIF(Planning!$AS$10:$AS$896,$AO97,Planning!L$10:L$896)</f>
        <v>0</v>
      </c>
      <c r="H97" s="262">
        <f>SUMIF(Planning!$AS$10:$AS$896,$AO97,Planning!M$10:M$896)</f>
        <v>0</v>
      </c>
      <c r="I97" s="263">
        <f>SUMIF(Planning!$AS$10:$AS$896,$AO97,Planning!N$10:N$896)</f>
        <v>0</v>
      </c>
      <c r="J97" s="264">
        <f>SUMIF(Planning!$AS$10:$AS$896,$AO97,Planning!O$10:O$896)</f>
        <v>0</v>
      </c>
      <c r="K97" s="262">
        <f>SUMIF(Planning!$AS$10:$AS$896,$AO97,Planning!P$10:P$896)</f>
        <v>0</v>
      </c>
      <c r="L97" s="262">
        <f>SUMIF(Planning!$AS$10:$AS$896,$AO97,Planning!Q$10:Q$896)</f>
        <v>0</v>
      </c>
      <c r="M97" s="262">
        <f>SUMIF(Planning!$AS$10:$AS$896,$AO97,Planning!R$10:R$896)</f>
        <v>0</v>
      </c>
      <c r="N97" s="262">
        <f>SUMIF(Planning!$AS$10:$AS$896,$AO97,Planning!S$10:S$896)</f>
        <v>0</v>
      </c>
      <c r="O97" s="262">
        <f>SUMIF(Planning!$AS$10:$AS$896,$AO97,Planning!T$10:T$896)</f>
        <v>0</v>
      </c>
      <c r="P97" s="262">
        <f>SUMIF(Planning!$AS$10:$AS$896,$AO97,Planning!U$10:U$896)</f>
        <v>0</v>
      </c>
      <c r="Q97" s="262">
        <f>SUMIF(Planning!$AS$10:$AS$896,$AO97,Planning!V$10:V$896)</f>
        <v>0</v>
      </c>
      <c r="R97" s="262">
        <f>SUMIF(Planning!$AS$10:$AS$896,$AO97,Planning!W$10:W$896)</f>
        <v>0</v>
      </c>
      <c r="S97" s="262">
        <f>SUMIF(Planning!$AS$10:$AS$896,$AO97,Planning!X$10:X$896)</f>
        <v>0</v>
      </c>
      <c r="T97" s="262">
        <f>SUMIF(Planning!$AS$10:$AS$896,$AO97,Planning!Y$10:Y$896)</f>
        <v>0</v>
      </c>
      <c r="U97" s="262">
        <f>SUMIF(Planning!$AS$10:$AS$896,$AO97,Planning!Z$10:Z$896)</f>
        <v>0</v>
      </c>
      <c r="V97" s="262">
        <f>SUMIF(Planning!$AS$10:$AS$896,$AO97,Planning!AA$10:AA$896)</f>
        <v>0</v>
      </c>
      <c r="W97" s="262">
        <f>SUMIF(Planning!$AS$10:$AS$896,$AO97,Planning!AB$10:AB$896)</f>
        <v>0</v>
      </c>
      <c r="X97" s="262">
        <f>SUMIF(Planning!$AS$10:$AS$896,$AO97,Planning!AC$10:AC$896)</f>
        <v>0</v>
      </c>
      <c r="Y97" s="262">
        <f>SUMIF(Planning!$AS$10:$AS$896,$AO97,Planning!AD$10:AD$896)</f>
        <v>0</v>
      </c>
      <c r="Z97" s="262">
        <f>SUMIF(Planning!$AS$10:$AS$896,$AO97,Planning!AE$10:AE$896)</f>
        <v>0</v>
      </c>
      <c r="AA97" s="262">
        <f>SUMIF(Planning!$AS$10:$AS$896,$AO97,Planning!AF$10:AF$896)</f>
        <v>0</v>
      </c>
      <c r="AB97" s="262">
        <f>SUMIF(Planning!$AS$10:$AS$896,$AO97,Planning!AG$10:AG$896)</f>
        <v>0</v>
      </c>
      <c r="AC97" s="262">
        <f>SUMIF(Planning!$AS$10:$AS$896,$AO97,Planning!AH$10:AH$896)</f>
        <v>0</v>
      </c>
      <c r="AD97" s="262">
        <f>SUMIF(Planning!$AS$10:$AS$896,$AO97,Planning!AI$10:AI$896)</f>
        <v>0</v>
      </c>
      <c r="AE97" s="262">
        <f>SUMIF(Planning!$AS$10:$AS$896,$AO97,Planning!AJ$10:AJ$896)</f>
        <v>0</v>
      </c>
      <c r="AF97" s="262">
        <f>SUMIF(Planning!$AS$10:$AS$896,$AO97,Planning!AK$10:AK$896)</f>
        <v>0</v>
      </c>
      <c r="AG97" s="262">
        <f>SUMIF(Planning!$AS$10:$AS$896,$AO97,Planning!AL$10:AL$896)</f>
        <v>0</v>
      </c>
      <c r="AH97" s="262">
        <f>SUMIF(Planning!$AS$10:$AS$896,$AO97,Planning!AM$10:AM$896)</f>
        <v>0</v>
      </c>
      <c r="AI97" s="265">
        <f t="shared" si="7"/>
        <v>0</v>
      </c>
      <c r="AJ97" s="75"/>
      <c r="AL97" s="125" t="str">
        <f>IF(AN97="CBU","AF",IF(AN97="CKD","KD",""))</f>
        <v/>
      </c>
      <c r="AM97" s="93"/>
      <c r="AN97" s="93"/>
      <c r="AO97" s="100" t="str">
        <f>AM97&amp;"_"&amp;AN97</f>
        <v>_</v>
      </c>
      <c r="AP97" s="248" t="str">
        <f>IF(AI99=0,"","表示")</f>
        <v/>
      </c>
    </row>
    <row r="98" spans="1:42" ht="21" hidden="1" customHeight="1" x14ac:dyDescent="0.35">
      <c r="A98" s="66"/>
      <c r="B98" s="94" t="str">
        <f>IF($AO99="","",_xlfn.XLOOKUP($AO99,Planning!$AS$10:$AS$896,Planning!AU$10:AU$896,"",,))</f>
        <v/>
      </c>
      <c r="C98" s="127" t="str">
        <f>AL97</f>
        <v/>
      </c>
      <c r="D98" s="86">
        <f>SUMIF(Planning!$AS$10:$AS$896,$AO99,Planning!$G$10:$G$896)</f>
        <v>0</v>
      </c>
      <c r="E98" s="266" t="str">
        <f>IF($AN97="CBU","SP","")</f>
        <v/>
      </c>
      <c r="F98" s="267"/>
      <c r="G98" s="267"/>
      <c r="H98" s="267"/>
      <c r="I98" s="268"/>
      <c r="J98" s="269">
        <f>SUMIF(Planning!$AS$10:$AS$896,$AO98,Planning!O$10:O$896)</f>
        <v>0</v>
      </c>
      <c r="K98" s="267">
        <f>SUMIF(Planning!$AS$10:$AS$896,$AO98,Planning!P$10:P$896)</f>
        <v>0</v>
      </c>
      <c r="L98" s="267">
        <f>SUMIF(Planning!$AS$10:$AS$896,$AO98,Planning!Q$10:Q$896)</f>
        <v>0</v>
      </c>
      <c r="M98" s="267">
        <f>SUMIF(Planning!$AS$10:$AS$896,$AO98,Planning!R$10:R$896)</f>
        <v>0</v>
      </c>
      <c r="N98" s="267">
        <f>SUMIF(Planning!$AS$10:$AS$896,$AO98,Planning!S$10:S$896)</f>
        <v>0</v>
      </c>
      <c r="O98" s="267">
        <f>SUMIF(Planning!$AS$10:$AS$896,$AO98,Planning!T$10:T$896)</f>
        <v>0</v>
      </c>
      <c r="P98" s="267">
        <f>SUMIF(Planning!$AS$10:$AS$896,$AO98,Planning!U$10:U$896)</f>
        <v>0</v>
      </c>
      <c r="Q98" s="267">
        <f>SUMIF(Planning!$AS$10:$AS$896,$AO98,Planning!V$10:V$896)</f>
        <v>0</v>
      </c>
      <c r="R98" s="267">
        <f>SUMIF(Planning!$AS$10:$AS$896,$AO98,Planning!W$10:W$896)</f>
        <v>0</v>
      </c>
      <c r="S98" s="267">
        <f>SUMIF(Planning!$AS$10:$AS$896,$AO98,Planning!X$10:X$896)</f>
        <v>0</v>
      </c>
      <c r="T98" s="267">
        <f>SUMIF(Planning!$AS$10:$AS$896,$AO98,Planning!Y$10:Y$896)</f>
        <v>0</v>
      </c>
      <c r="U98" s="267">
        <f>SUMIF(Planning!$AS$10:$AS$896,$AO98,Planning!Z$10:Z$896)</f>
        <v>0</v>
      </c>
      <c r="V98" s="267">
        <f>SUMIF(Planning!$AS$10:$AS$896,$AO98,Planning!AA$10:AA$896)</f>
        <v>0</v>
      </c>
      <c r="W98" s="267">
        <f>SUMIF(Planning!$AS$10:$AS$896,$AO98,Planning!AB$10:AB$896)</f>
        <v>0</v>
      </c>
      <c r="X98" s="267">
        <f>SUMIF(Planning!$AS$10:$AS$896,$AO98,Planning!AC$10:AC$896)</f>
        <v>0</v>
      </c>
      <c r="Y98" s="267">
        <f>SUMIF(Planning!$AS$10:$AS$896,$AO98,Planning!AD$10:AD$896)</f>
        <v>0</v>
      </c>
      <c r="Z98" s="267">
        <f>SUMIF(Planning!$AS$10:$AS$896,$AO98,Planning!AE$10:AE$896)</f>
        <v>0</v>
      </c>
      <c r="AA98" s="267">
        <f>SUMIF(Planning!$AS$10:$AS$896,$AO98,Planning!AF$10:AF$896)</f>
        <v>0</v>
      </c>
      <c r="AB98" s="267">
        <f>SUMIF(Planning!$AS$10:$AS$896,$AO98,Planning!AG$10:AG$896)</f>
        <v>0</v>
      </c>
      <c r="AC98" s="267">
        <f>SUMIF(Planning!$AS$10:$AS$896,$AO98,Planning!AH$10:AH$896)</f>
        <v>0</v>
      </c>
      <c r="AD98" s="267">
        <f>SUMIF(Planning!$AS$10:$AS$896,$AO98,Planning!AI$10:AI$896)</f>
        <v>0</v>
      </c>
      <c r="AE98" s="267">
        <f>SUMIF(Planning!$AS$10:$AS$896,$AO98,Planning!AJ$10:AJ$896)</f>
        <v>0</v>
      </c>
      <c r="AF98" s="267">
        <f>SUMIF(Planning!$AS$10:$AS$896,$AO98,Planning!AK$10:AK$896)</f>
        <v>0</v>
      </c>
      <c r="AG98" s="267">
        <f>SUMIF(Planning!$AS$10:$AS$896,$AO98,Planning!AL$10:AL$896)</f>
        <v>0</v>
      </c>
      <c r="AH98" s="267">
        <f>SUMIF(Planning!$AS$10:$AS$896,$AO98,Planning!AM$10:AM$896)</f>
        <v>0</v>
      </c>
      <c r="AI98" s="270">
        <f t="shared" si="7"/>
        <v>0</v>
      </c>
      <c r="AJ98" s="75"/>
      <c r="AL98" s="102" t="str">
        <f>IF($B$3="","",_xlfn.XLOOKUP($B$3,設定!$F$3:$F$10,設定!$G$3:$G$10,""))</f>
        <v>MC</v>
      </c>
      <c r="AM98" s="91"/>
      <c r="AN98" s="91" t="str">
        <f>E98</f>
        <v/>
      </c>
      <c r="AO98" s="91" t="str">
        <f>AM97&amp;"_"&amp;AN98</f>
        <v>_</v>
      </c>
      <c r="AP98" s="249" t="str">
        <f>IF(AI99=0,"","表示")</f>
        <v/>
      </c>
    </row>
    <row r="99" spans="1:42" ht="21" hidden="1" customHeight="1" x14ac:dyDescent="0.35">
      <c r="A99" s="69"/>
      <c r="B99" s="90"/>
      <c r="C99" s="87"/>
      <c r="D99" s="88"/>
      <c r="E99" s="259" t="s">
        <v>2134</v>
      </c>
      <c r="F99" s="80">
        <f>SUMIF(Planning!$AS$10:$AS$896,$AO99,Planning!K$10:K$896)</f>
        <v>0</v>
      </c>
      <c r="G99" s="80">
        <f>SUMIF(Planning!$AS$10:$AS$896,$AO99,Planning!L$10:L$896)</f>
        <v>0</v>
      </c>
      <c r="H99" s="81">
        <f>SUMIF(Planning!$AS$10:$AS$896,$AO99,Planning!M$10:M$896)</f>
        <v>0</v>
      </c>
      <c r="I99" s="82">
        <f>SUMIF(Planning!$AS$10:$AS$896,$AO99,Planning!N$10:N$896)</f>
        <v>0</v>
      </c>
      <c r="J99" s="83">
        <f>SUMIF(Planning!$AS$10:$AS$896,$AO99,Planning!O$10:O$896)</f>
        <v>0</v>
      </c>
      <c r="K99" s="81">
        <f>SUMIF(Planning!$AS$10:$AS$896,$AO99,Planning!P$10:P$896)</f>
        <v>0</v>
      </c>
      <c r="L99" s="81">
        <f>SUMIF(Planning!$AS$10:$AS$896,$AO99,Planning!Q$10:Q$896)</f>
        <v>0</v>
      </c>
      <c r="M99" s="80">
        <f>SUMIF(Planning!$AS$10:$AS$896,$AO99,Planning!R$10:R$896)</f>
        <v>0</v>
      </c>
      <c r="N99" s="81">
        <f>SUMIF(Planning!$AS$10:$AS$896,$AO99,Planning!S$10:S$896)</f>
        <v>0</v>
      </c>
      <c r="O99" s="80">
        <f>SUMIF(Planning!$AS$10:$AS$896,$AO99,Planning!T$10:T$896)</f>
        <v>0</v>
      </c>
      <c r="P99" s="80">
        <f>SUMIF(Planning!$AS$10:$AS$896,$AO99,Planning!U$10:U$896)</f>
        <v>0</v>
      </c>
      <c r="Q99" s="80">
        <f>SUMIF(Planning!$AS$10:$AS$896,$AO99,Planning!V$10:V$896)</f>
        <v>0</v>
      </c>
      <c r="R99" s="80">
        <f>SUMIF(Planning!$AS$10:$AS$896,$AO99,Planning!W$10:W$896)</f>
        <v>0</v>
      </c>
      <c r="S99" s="80">
        <f>SUMIF(Planning!$AS$10:$AS$896,$AO99,Planning!X$10:X$896)</f>
        <v>0</v>
      </c>
      <c r="T99" s="80">
        <f>SUMIF(Planning!$AS$10:$AS$896,$AO99,Planning!Y$10:Y$896)</f>
        <v>0</v>
      </c>
      <c r="U99" s="80">
        <f>SUMIF(Planning!$AS$10:$AS$896,$AO99,Planning!Z$10:Z$896)</f>
        <v>0</v>
      </c>
      <c r="V99" s="80">
        <f>SUMIF(Planning!$AS$10:$AS$896,$AO99,Planning!AA$10:AA$896)</f>
        <v>0</v>
      </c>
      <c r="W99" s="80">
        <f>SUMIF(Planning!$AS$10:$AS$896,$AO99,Planning!AB$10:AB$896)</f>
        <v>0</v>
      </c>
      <c r="X99" s="80">
        <f>SUMIF(Planning!$AS$10:$AS$896,$AO99,Planning!AC$10:AC$896)</f>
        <v>0</v>
      </c>
      <c r="Y99" s="80">
        <f>SUMIF(Planning!$AS$10:$AS$896,$AO99,Planning!AD$10:AD$896)</f>
        <v>0</v>
      </c>
      <c r="Z99" s="80">
        <f>SUMIF(Planning!$AS$10:$AS$896,$AO99,Planning!AE$10:AE$896)</f>
        <v>0</v>
      </c>
      <c r="AA99" s="80">
        <f>SUMIF(Planning!$AS$10:$AS$896,$AO99,Planning!AF$10:AF$896)</f>
        <v>0</v>
      </c>
      <c r="AB99" s="80">
        <f>SUMIF(Planning!$AS$10:$AS$896,$AO99,Planning!AG$10:AG$896)</f>
        <v>0</v>
      </c>
      <c r="AC99" s="80">
        <f>SUMIF(Planning!$AS$10:$AS$896,$AO99,Planning!AH$10:AH$896)</f>
        <v>0</v>
      </c>
      <c r="AD99" s="80">
        <f>SUMIF(Planning!$AS$10:$AS$896,$AO99,Planning!AI$10:AI$896)</f>
        <v>0</v>
      </c>
      <c r="AE99" s="80">
        <f>SUMIF(Planning!$AS$10:$AS$896,$AO99,Planning!AJ$10:AJ$896)</f>
        <v>0</v>
      </c>
      <c r="AF99" s="80">
        <f>SUMIF(Planning!$AS$10:$AS$896,$AO99,Planning!AK$10:AK$896)</f>
        <v>0</v>
      </c>
      <c r="AG99" s="81">
        <f>SUMIF(Planning!$AS$10:$AS$896,$AO99,Planning!AL$10:AL$896)</f>
        <v>0</v>
      </c>
      <c r="AH99" s="114">
        <f>SUMIF(Planning!$AS$10:$AS$896,$AO99,Planning!AM$10:AM$896)</f>
        <v>0</v>
      </c>
      <c r="AI99" s="123">
        <f t="shared" si="7"/>
        <v>0</v>
      </c>
      <c r="AJ99" s="75"/>
      <c r="AL99" s="92"/>
      <c r="AM99" s="92"/>
      <c r="AN99" s="92"/>
      <c r="AO99" s="124" t="str">
        <f>AL98&amp;"_"&amp;AM97&amp;"_"&amp;AN97</f>
        <v>MC__</v>
      </c>
      <c r="AP99" s="247" t="str">
        <f>IF(AI99=0,"","表示")</f>
        <v/>
      </c>
    </row>
    <row r="100" spans="1:42" ht="21" hidden="1" customHeight="1" x14ac:dyDescent="0.35">
      <c r="A100" s="66"/>
      <c r="B100" s="95" t="str">
        <f>IF($AO102="","",_xlfn.XLOOKUP($AO102,Planning!$AS$10:$AS$896,Planning!AT$10:AT$896,"",,))</f>
        <v/>
      </c>
      <c r="C100" s="85"/>
      <c r="D100" s="86"/>
      <c r="E100" s="261" t="str">
        <f>_xlfn.XLOOKUP($AO100,Planning!$AS$10:$AS$896,Planning!$G$10:$G$896,"",,)</f>
        <v/>
      </c>
      <c r="F100" s="262">
        <f>SUMIF(Planning!$AS$10:$AS$896,$AO100,Planning!K$10:K$896)</f>
        <v>0</v>
      </c>
      <c r="G100" s="262">
        <f>SUMIF(Planning!$AS$10:$AS$896,$AO100,Planning!L$10:L$896)</f>
        <v>0</v>
      </c>
      <c r="H100" s="262">
        <f>SUMIF(Planning!$AS$10:$AS$896,$AO100,Planning!M$10:M$896)</f>
        <v>0</v>
      </c>
      <c r="I100" s="263">
        <f>SUMIF(Planning!$AS$10:$AS$896,$AO100,Planning!N$10:N$896)</f>
        <v>0</v>
      </c>
      <c r="J100" s="264">
        <f>SUMIF(Planning!$AS$10:$AS$896,$AO100,Planning!O$10:O$896)</f>
        <v>0</v>
      </c>
      <c r="K100" s="262">
        <f>SUMIF(Planning!$AS$10:$AS$896,$AO100,Planning!P$10:P$896)</f>
        <v>0</v>
      </c>
      <c r="L100" s="262">
        <f>SUMIF(Planning!$AS$10:$AS$896,$AO100,Planning!Q$10:Q$896)</f>
        <v>0</v>
      </c>
      <c r="M100" s="262">
        <f>SUMIF(Planning!$AS$10:$AS$896,$AO100,Planning!R$10:R$896)</f>
        <v>0</v>
      </c>
      <c r="N100" s="262">
        <f>SUMIF(Planning!$AS$10:$AS$896,$AO100,Planning!S$10:S$896)</f>
        <v>0</v>
      </c>
      <c r="O100" s="262">
        <f>SUMIF(Planning!$AS$10:$AS$896,$AO100,Planning!T$10:T$896)</f>
        <v>0</v>
      </c>
      <c r="P100" s="262">
        <f>SUMIF(Planning!$AS$10:$AS$896,$AO100,Planning!U$10:U$896)</f>
        <v>0</v>
      </c>
      <c r="Q100" s="262">
        <f>SUMIF(Planning!$AS$10:$AS$896,$AO100,Planning!V$10:V$896)</f>
        <v>0</v>
      </c>
      <c r="R100" s="262">
        <f>SUMIF(Planning!$AS$10:$AS$896,$AO100,Planning!W$10:W$896)</f>
        <v>0</v>
      </c>
      <c r="S100" s="262">
        <f>SUMIF(Planning!$AS$10:$AS$896,$AO100,Planning!X$10:X$896)</f>
        <v>0</v>
      </c>
      <c r="T100" s="262">
        <f>SUMIF(Planning!$AS$10:$AS$896,$AO100,Planning!Y$10:Y$896)</f>
        <v>0</v>
      </c>
      <c r="U100" s="262">
        <f>SUMIF(Planning!$AS$10:$AS$896,$AO100,Planning!Z$10:Z$896)</f>
        <v>0</v>
      </c>
      <c r="V100" s="262">
        <f>SUMIF(Planning!$AS$10:$AS$896,$AO100,Planning!AA$10:AA$896)</f>
        <v>0</v>
      </c>
      <c r="W100" s="262">
        <f>SUMIF(Planning!$AS$10:$AS$896,$AO100,Planning!AB$10:AB$896)</f>
        <v>0</v>
      </c>
      <c r="X100" s="262">
        <f>SUMIF(Planning!$AS$10:$AS$896,$AO100,Planning!AC$10:AC$896)</f>
        <v>0</v>
      </c>
      <c r="Y100" s="262">
        <f>SUMIF(Planning!$AS$10:$AS$896,$AO100,Planning!AD$10:AD$896)</f>
        <v>0</v>
      </c>
      <c r="Z100" s="262">
        <f>SUMIF(Planning!$AS$10:$AS$896,$AO100,Planning!AE$10:AE$896)</f>
        <v>0</v>
      </c>
      <c r="AA100" s="262">
        <f>SUMIF(Planning!$AS$10:$AS$896,$AO100,Planning!AF$10:AF$896)</f>
        <v>0</v>
      </c>
      <c r="AB100" s="262">
        <f>SUMIF(Planning!$AS$10:$AS$896,$AO100,Planning!AG$10:AG$896)</f>
        <v>0</v>
      </c>
      <c r="AC100" s="262">
        <f>SUMIF(Planning!$AS$10:$AS$896,$AO100,Planning!AH$10:AH$896)</f>
        <v>0</v>
      </c>
      <c r="AD100" s="262">
        <f>SUMIF(Planning!$AS$10:$AS$896,$AO100,Planning!AI$10:AI$896)</f>
        <v>0</v>
      </c>
      <c r="AE100" s="262">
        <f>SUMIF(Planning!$AS$10:$AS$896,$AO100,Planning!AJ$10:AJ$896)</f>
        <v>0</v>
      </c>
      <c r="AF100" s="262">
        <f>SUMIF(Planning!$AS$10:$AS$896,$AO100,Planning!AK$10:AK$896)</f>
        <v>0</v>
      </c>
      <c r="AG100" s="262">
        <f>SUMIF(Planning!$AS$10:$AS$896,$AO100,Planning!AL$10:AL$896)</f>
        <v>0</v>
      </c>
      <c r="AH100" s="262">
        <f>SUMIF(Planning!$AS$10:$AS$896,$AO100,Planning!AM$10:AM$896)</f>
        <v>0</v>
      </c>
      <c r="AI100" s="265">
        <f t="shared" si="2"/>
        <v>0</v>
      </c>
      <c r="AJ100" s="75"/>
      <c r="AL100" s="125" t="str">
        <f>IF(AN100="CBU","AF",IF(AN100="CKD","KD",""))</f>
        <v/>
      </c>
      <c r="AM100" s="93"/>
      <c r="AN100" s="93"/>
      <c r="AO100" s="100" t="str">
        <f>AM100&amp;"_"&amp;AN100</f>
        <v>_</v>
      </c>
      <c r="AP100" s="248" t="str">
        <f>IF(AI102=0,"","表示")</f>
        <v/>
      </c>
    </row>
    <row r="101" spans="1:42" ht="21" hidden="1" customHeight="1" x14ac:dyDescent="0.35">
      <c r="A101" s="66"/>
      <c r="B101" s="94" t="str">
        <f>IF($AO102="","",_xlfn.XLOOKUP($AO102,Planning!$AS$10:$AS$896,Planning!AU$10:AU$896,"",,))</f>
        <v/>
      </c>
      <c r="C101" s="127" t="str">
        <f>AL100</f>
        <v/>
      </c>
      <c r="D101" s="86">
        <f>SUMIF(Planning!$AS$10:$AS$896,$AO102,Planning!$G$10:$G$896)</f>
        <v>0</v>
      </c>
      <c r="E101" s="266" t="str">
        <f>IF($AN100="CBU","SP","")</f>
        <v/>
      </c>
      <c r="F101" s="267"/>
      <c r="G101" s="267"/>
      <c r="H101" s="267"/>
      <c r="I101" s="268"/>
      <c r="J101" s="269">
        <f>SUMIF(Planning!$AS$10:$AS$896,$AO101,Planning!O$10:O$896)</f>
        <v>0</v>
      </c>
      <c r="K101" s="267">
        <f>SUMIF(Planning!$AS$10:$AS$896,$AO101,Planning!P$10:P$896)</f>
        <v>0</v>
      </c>
      <c r="L101" s="267">
        <f>SUMIF(Planning!$AS$10:$AS$896,$AO101,Planning!Q$10:Q$896)</f>
        <v>0</v>
      </c>
      <c r="M101" s="267">
        <f>SUMIF(Planning!$AS$10:$AS$896,$AO101,Planning!R$10:R$896)</f>
        <v>0</v>
      </c>
      <c r="N101" s="267">
        <f>SUMIF(Planning!$AS$10:$AS$896,$AO101,Planning!S$10:S$896)</f>
        <v>0</v>
      </c>
      <c r="O101" s="267">
        <f>SUMIF(Planning!$AS$10:$AS$896,$AO101,Planning!T$10:T$896)</f>
        <v>0</v>
      </c>
      <c r="P101" s="267">
        <f>SUMIF(Planning!$AS$10:$AS$896,$AO101,Planning!U$10:U$896)</f>
        <v>0</v>
      </c>
      <c r="Q101" s="267">
        <f>SUMIF(Planning!$AS$10:$AS$896,$AO101,Planning!V$10:V$896)</f>
        <v>0</v>
      </c>
      <c r="R101" s="267">
        <f>SUMIF(Planning!$AS$10:$AS$896,$AO101,Planning!W$10:W$896)</f>
        <v>0</v>
      </c>
      <c r="S101" s="267">
        <f>SUMIF(Planning!$AS$10:$AS$896,$AO101,Planning!X$10:X$896)</f>
        <v>0</v>
      </c>
      <c r="T101" s="267">
        <f>SUMIF(Planning!$AS$10:$AS$896,$AO101,Planning!Y$10:Y$896)</f>
        <v>0</v>
      </c>
      <c r="U101" s="267">
        <f>SUMIF(Planning!$AS$10:$AS$896,$AO101,Planning!Z$10:Z$896)</f>
        <v>0</v>
      </c>
      <c r="V101" s="267">
        <f>SUMIF(Planning!$AS$10:$AS$896,$AO101,Planning!AA$10:AA$896)</f>
        <v>0</v>
      </c>
      <c r="W101" s="267">
        <f>SUMIF(Planning!$AS$10:$AS$896,$AO101,Planning!AB$10:AB$896)</f>
        <v>0</v>
      </c>
      <c r="X101" s="267">
        <f>SUMIF(Planning!$AS$10:$AS$896,$AO101,Planning!AC$10:AC$896)</f>
        <v>0</v>
      </c>
      <c r="Y101" s="267">
        <f>SUMIF(Planning!$AS$10:$AS$896,$AO101,Planning!AD$10:AD$896)</f>
        <v>0</v>
      </c>
      <c r="Z101" s="267">
        <f>SUMIF(Planning!$AS$10:$AS$896,$AO101,Planning!AE$10:AE$896)</f>
        <v>0</v>
      </c>
      <c r="AA101" s="267">
        <f>SUMIF(Planning!$AS$10:$AS$896,$AO101,Planning!AF$10:AF$896)</f>
        <v>0</v>
      </c>
      <c r="AB101" s="267">
        <f>SUMIF(Planning!$AS$10:$AS$896,$AO101,Planning!AG$10:AG$896)</f>
        <v>0</v>
      </c>
      <c r="AC101" s="267">
        <f>SUMIF(Planning!$AS$10:$AS$896,$AO101,Planning!AH$10:AH$896)</f>
        <v>0</v>
      </c>
      <c r="AD101" s="267">
        <f>SUMIF(Planning!$AS$10:$AS$896,$AO101,Planning!AI$10:AI$896)</f>
        <v>0</v>
      </c>
      <c r="AE101" s="267">
        <f>SUMIF(Planning!$AS$10:$AS$896,$AO101,Planning!AJ$10:AJ$896)</f>
        <v>0</v>
      </c>
      <c r="AF101" s="267">
        <f>SUMIF(Planning!$AS$10:$AS$896,$AO101,Planning!AK$10:AK$896)</f>
        <v>0</v>
      </c>
      <c r="AG101" s="267">
        <f>SUMIF(Planning!$AS$10:$AS$896,$AO101,Planning!AL$10:AL$896)</f>
        <v>0</v>
      </c>
      <c r="AH101" s="267">
        <f>SUMIF(Planning!$AS$10:$AS$896,$AO101,Planning!AM$10:AM$896)</f>
        <v>0</v>
      </c>
      <c r="AI101" s="270">
        <f t="shared" si="2"/>
        <v>0</v>
      </c>
      <c r="AJ101" s="75"/>
      <c r="AL101" s="102" t="str">
        <f>IF($B$3="","",_xlfn.XLOOKUP($B$3,設定!$F$3:$F$10,設定!$G$3:$G$10,""))</f>
        <v>MC</v>
      </c>
      <c r="AM101" s="91"/>
      <c r="AN101" s="91" t="str">
        <f>E101</f>
        <v/>
      </c>
      <c r="AO101" s="91" t="str">
        <f>AM100&amp;"_"&amp;AN101</f>
        <v>_</v>
      </c>
      <c r="AP101" s="249" t="str">
        <f>IF(AI102=0,"","表示")</f>
        <v/>
      </c>
    </row>
    <row r="102" spans="1:42" ht="21" hidden="1" customHeight="1" x14ac:dyDescent="0.35">
      <c r="A102" s="69"/>
      <c r="B102" s="90"/>
      <c r="C102" s="87"/>
      <c r="D102" s="88"/>
      <c r="E102" s="259" t="s">
        <v>2134</v>
      </c>
      <c r="F102" s="80">
        <f>SUMIF(Planning!$AS$10:$AS$896,$AO102,Planning!K$10:K$896)</f>
        <v>0</v>
      </c>
      <c r="G102" s="80">
        <f>SUMIF(Planning!$AS$10:$AS$896,$AO102,Planning!L$10:L$896)</f>
        <v>0</v>
      </c>
      <c r="H102" s="81">
        <f>SUMIF(Planning!$AS$10:$AS$896,$AO102,Planning!M$10:M$896)</f>
        <v>0</v>
      </c>
      <c r="I102" s="82">
        <f>SUMIF(Planning!$AS$10:$AS$896,$AO102,Planning!N$10:N$896)</f>
        <v>0</v>
      </c>
      <c r="J102" s="83">
        <f>SUMIF(Planning!$AS$10:$AS$896,$AO102,Planning!O$10:O$896)</f>
        <v>0</v>
      </c>
      <c r="K102" s="81">
        <f>SUMIF(Planning!$AS$10:$AS$896,$AO102,Planning!P$10:P$896)</f>
        <v>0</v>
      </c>
      <c r="L102" s="81">
        <f>SUMIF(Planning!$AS$10:$AS$896,$AO102,Planning!Q$10:Q$896)</f>
        <v>0</v>
      </c>
      <c r="M102" s="80">
        <f>SUMIF(Planning!$AS$10:$AS$896,$AO102,Planning!R$10:R$896)</f>
        <v>0</v>
      </c>
      <c r="N102" s="81">
        <f>SUMIF(Planning!$AS$10:$AS$896,$AO102,Planning!S$10:S$896)</f>
        <v>0</v>
      </c>
      <c r="O102" s="80">
        <f>SUMIF(Planning!$AS$10:$AS$896,$AO102,Planning!T$10:T$896)</f>
        <v>0</v>
      </c>
      <c r="P102" s="80">
        <f>SUMIF(Planning!$AS$10:$AS$896,$AO102,Planning!U$10:U$896)</f>
        <v>0</v>
      </c>
      <c r="Q102" s="80">
        <f>SUMIF(Planning!$AS$10:$AS$896,$AO102,Planning!V$10:V$896)</f>
        <v>0</v>
      </c>
      <c r="R102" s="80">
        <f>SUMIF(Planning!$AS$10:$AS$896,$AO102,Planning!W$10:W$896)</f>
        <v>0</v>
      </c>
      <c r="S102" s="80">
        <f>SUMIF(Planning!$AS$10:$AS$896,$AO102,Planning!X$10:X$896)</f>
        <v>0</v>
      </c>
      <c r="T102" s="80">
        <f>SUMIF(Planning!$AS$10:$AS$896,$AO102,Planning!Y$10:Y$896)</f>
        <v>0</v>
      </c>
      <c r="U102" s="80">
        <f>SUMIF(Planning!$AS$10:$AS$896,$AO102,Planning!Z$10:Z$896)</f>
        <v>0</v>
      </c>
      <c r="V102" s="80">
        <f>SUMIF(Planning!$AS$10:$AS$896,$AO102,Planning!AA$10:AA$896)</f>
        <v>0</v>
      </c>
      <c r="W102" s="80">
        <f>SUMIF(Planning!$AS$10:$AS$896,$AO102,Planning!AB$10:AB$896)</f>
        <v>0</v>
      </c>
      <c r="X102" s="80">
        <f>SUMIF(Planning!$AS$10:$AS$896,$AO102,Planning!AC$10:AC$896)</f>
        <v>0</v>
      </c>
      <c r="Y102" s="80">
        <f>SUMIF(Planning!$AS$10:$AS$896,$AO102,Planning!AD$10:AD$896)</f>
        <v>0</v>
      </c>
      <c r="Z102" s="80">
        <f>SUMIF(Planning!$AS$10:$AS$896,$AO102,Planning!AE$10:AE$896)</f>
        <v>0</v>
      </c>
      <c r="AA102" s="80">
        <f>SUMIF(Planning!$AS$10:$AS$896,$AO102,Planning!AF$10:AF$896)</f>
        <v>0</v>
      </c>
      <c r="AB102" s="80">
        <f>SUMIF(Planning!$AS$10:$AS$896,$AO102,Planning!AG$10:AG$896)</f>
        <v>0</v>
      </c>
      <c r="AC102" s="80">
        <f>SUMIF(Planning!$AS$10:$AS$896,$AO102,Planning!AH$10:AH$896)</f>
        <v>0</v>
      </c>
      <c r="AD102" s="80">
        <f>SUMIF(Planning!$AS$10:$AS$896,$AO102,Planning!AI$10:AI$896)</f>
        <v>0</v>
      </c>
      <c r="AE102" s="80">
        <f>SUMIF(Planning!$AS$10:$AS$896,$AO102,Planning!AJ$10:AJ$896)</f>
        <v>0</v>
      </c>
      <c r="AF102" s="80">
        <f>SUMIF(Planning!$AS$10:$AS$896,$AO102,Planning!AK$10:AK$896)</f>
        <v>0</v>
      </c>
      <c r="AG102" s="81">
        <f>SUMIF(Planning!$AS$10:$AS$896,$AO102,Planning!AL$10:AL$896)</f>
        <v>0</v>
      </c>
      <c r="AH102" s="114">
        <f>SUMIF(Planning!$AS$10:$AS$896,$AO102,Planning!AM$10:AM$896)</f>
        <v>0</v>
      </c>
      <c r="AI102" s="123">
        <f t="shared" si="2"/>
        <v>0</v>
      </c>
      <c r="AJ102" s="75"/>
      <c r="AL102" s="92"/>
      <c r="AM102" s="92"/>
      <c r="AN102" s="92"/>
      <c r="AO102" s="124" t="str">
        <f>AL101&amp;"_"&amp;AM100&amp;"_"&amp;AN100</f>
        <v>MC__</v>
      </c>
      <c r="AP102" s="247" t="str">
        <f>IF(AI102=0,"","表示")</f>
        <v/>
      </c>
    </row>
    <row r="103" spans="1:42" ht="21" hidden="1" customHeight="1" x14ac:dyDescent="0.35">
      <c r="A103" s="66"/>
      <c r="B103" s="95" t="str">
        <f>IF($AO105="","",_xlfn.XLOOKUP($AO105,Planning!$AS$10:$AS$896,Planning!AT$10:AT$896,"",,))</f>
        <v/>
      </c>
      <c r="C103" s="85"/>
      <c r="D103" s="86"/>
      <c r="E103" s="261" t="str">
        <f>_xlfn.XLOOKUP($AO103,Planning!$AS$10:$AS$896,Planning!$G$10:$G$896,"",,)</f>
        <v/>
      </c>
      <c r="F103" s="262">
        <f>SUMIF(Planning!$AS$10:$AS$896,$AO103,Planning!K$10:K$896)</f>
        <v>0</v>
      </c>
      <c r="G103" s="262">
        <f>SUMIF(Planning!$AS$10:$AS$896,$AO103,Planning!L$10:L$896)</f>
        <v>0</v>
      </c>
      <c r="H103" s="262">
        <f>SUMIF(Planning!$AS$10:$AS$896,$AO103,Planning!M$10:M$896)</f>
        <v>0</v>
      </c>
      <c r="I103" s="263">
        <f>SUMIF(Planning!$AS$10:$AS$896,$AO103,Planning!N$10:N$896)</f>
        <v>0</v>
      </c>
      <c r="J103" s="264">
        <f>SUMIF(Planning!$AS$10:$AS$896,$AO103,Planning!O$10:O$896)</f>
        <v>0</v>
      </c>
      <c r="K103" s="262">
        <f>SUMIF(Planning!$AS$10:$AS$896,$AO103,Planning!P$10:P$896)</f>
        <v>0</v>
      </c>
      <c r="L103" s="262">
        <f>SUMIF(Planning!$AS$10:$AS$896,$AO103,Planning!Q$10:Q$896)</f>
        <v>0</v>
      </c>
      <c r="M103" s="262">
        <f>SUMIF(Planning!$AS$10:$AS$896,$AO103,Planning!R$10:R$896)</f>
        <v>0</v>
      </c>
      <c r="N103" s="262">
        <f>SUMIF(Planning!$AS$10:$AS$896,$AO103,Planning!S$10:S$896)</f>
        <v>0</v>
      </c>
      <c r="O103" s="262">
        <f>SUMIF(Planning!$AS$10:$AS$896,$AO103,Planning!T$10:T$896)</f>
        <v>0</v>
      </c>
      <c r="P103" s="262">
        <f>SUMIF(Planning!$AS$10:$AS$896,$AO103,Planning!U$10:U$896)</f>
        <v>0</v>
      </c>
      <c r="Q103" s="262">
        <f>SUMIF(Planning!$AS$10:$AS$896,$AO103,Planning!V$10:V$896)</f>
        <v>0</v>
      </c>
      <c r="R103" s="262">
        <f>SUMIF(Planning!$AS$10:$AS$896,$AO103,Planning!W$10:W$896)</f>
        <v>0</v>
      </c>
      <c r="S103" s="262">
        <f>SUMIF(Planning!$AS$10:$AS$896,$AO103,Planning!X$10:X$896)</f>
        <v>0</v>
      </c>
      <c r="T103" s="262">
        <f>SUMIF(Planning!$AS$10:$AS$896,$AO103,Planning!Y$10:Y$896)</f>
        <v>0</v>
      </c>
      <c r="U103" s="262">
        <f>SUMIF(Planning!$AS$10:$AS$896,$AO103,Planning!Z$10:Z$896)</f>
        <v>0</v>
      </c>
      <c r="V103" s="262">
        <f>SUMIF(Planning!$AS$10:$AS$896,$AO103,Planning!AA$10:AA$896)</f>
        <v>0</v>
      </c>
      <c r="W103" s="262">
        <f>SUMIF(Planning!$AS$10:$AS$896,$AO103,Planning!AB$10:AB$896)</f>
        <v>0</v>
      </c>
      <c r="X103" s="262">
        <f>SUMIF(Planning!$AS$10:$AS$896,$AO103,Planning!AC$10:AC$896)</f>
        <v>0</v>
      </c>
      <c r="Y103" s="262">
        <f>SUMIF(Planning!$AS$10:$AS$896,$AO103,Planning!AD$10:AD$896)</f>
        <v>0</v>
      </c>
      <c r="Z103" s="262">
        <f>SUMIF(Planning!$AS$10:$AS$896,$AO103,Planning!AE$10:AE$896)</f>
        <v>0</v>
      </c>
      <c r="AA103" s="262">
        <f>SUMIF(Planning!$AS$10:$AS$896,$AO103,Planning!AF$10:AF$896)</f>
        <v>0</v>
      </c>
      <c r="AB103" s="262">
        <f>SUMIF(Planning!$AS$10:$AS$896,$AO103,Planning!AG$10:AG$896)</f>
        <v>0</v>
      </c>
      <c r="AC103" s="262">
        <f>SUMIF(Planning!$AS$10:$AS$896,$AO103,Planning!AH$10:AH$896)</f>
        <v>0</v>
      </c>
      <c r="AD103" s="262">
        <f>SUMIF(Planning!$AS$10:$AS$896,$AO103,Planning!AI$10:AI$896)</f>
        <v>0</v>
      </c>
      <c r="AE103" s="262">
        <f>SUMIF(Planning!$AS$10:$AS$896,$AO103,Planning!AJ$10:AJ$896)</f>
        <v>0</v>
      </c>
      <c r="AF103" s="262">
        <f>SUMIF(Planning!$AS$10:$AS$896,$AO103,Planning!AK$10:AK$896)</f>
        <v>0</v>
      </c>
      <c r="AG103" s="262">
        <f>SUMIF(Planning!$AS$10:$AS$896,$AO103,Planning!AL$10:AL$896)</f>
        <v>0</v>
      </c>
      <c r="AH103" s="262">
        <f>SUMIF(Planning!$AS$10:$AS$896,$AO103,Planning!AM$10:AM$896)</f>
        <v>0</v>
      </c>
      <c r="AI103" s="265">
        <f t="shared" si="2"/>
        <v>0</v>
      </c>
      <c r="AJ103" s="75"/>
      <c r="AL103" s="125" t="str">
        <f>IF(AN103="CBU","AF",IF(AN103="CKD","KD",""))</f>
        <v/>
      </c>
      <c r="AM103" s="93"/>
      <c r="AN103" s="93"/>
      <c r="AO103" s="100" t="str">
        <f>AM103&amp;"_"&amp;AN103</f>
        <v>_</v>
      </c>
      <c r="AP103" s="248" t="str">
        <f>IF(AI105=0,"","表示")</f>
        <v/>
      </c>
    </row>
    <row r="104" spans="1:42" ht="21" hidden="1" customHeight="1" x14ac:dyDescent="0.35">
      <c r="A104" s="66"/>
      <c r="B104" s="94" t="str">
        <f>IF($AO105="","",_xlfn.XLOOKUP($AO105,Planning!$AS$10:$AS$896,Planning!AU$10:AU$896,"",,))</f>
        <v/>
      </c>
      <c r="C104" s="127" t="str">
        <f>AL103</f>
        <v/>
      </c>
      <c r="D104" s="86">
        <f>SUMIF(Planning!$AS$10:$AS$896,$AO105,Planning!$G$10:$G$896)</f>
        <v>0</v>
      </c>
      <c r="E104" s="266" t="str">
        <f>IF($AN103="CBU","SP","")</f>
        <v/>
      </c>
      <c r="F104" s="267"/>
      <c r="G104" s="267"/>
      <c r="H104" s="267"/>
      <c r="I104" s="268"/>
      <c r="J104" s="269">
        <f>SUMIF(Planning!$AS$10:$AS$896,$AO104,Planning!O$10:O$896)</f>
        <v>0</v>
      </c>
      <c r="K104" s="267">
        <f>SUMIF(Planning!$AS$10:$AS$896,$AO104,Planning!P$10:P$896)</f>
        <v>0</v>
      </c>
      <c r="L104" s="267">
        <f>SUMIF(Planning!$AS$10:$AS$896,$AO104,Planning!Q$10:Q$896)</f>
        <v>0</v>
      </c>
      <c r="M104" s="267">
        <f>SUMIF(Planning!$AS$10:$AS$896,$AO104,Planning!R$10:R$896)</f>
        <v>0</v>
      </c>
      <c r="N104" s="267">
        <f>SUMIF(Planning!$AS$10:$AS$896,$AO104,Planning!S$10:S$896)</f>
        <v>0</v>
      </c>
      <c r="O104" s="267">
        <f>SUMIF(Planning!$AS$10:$AS$896,$AO104,Planning!T$10:T$896)</f>
        <v>0</v>
      </c>
      <c r="P104" s="267">
        <f>SUMIF(Planning!$AS$10:$AS$896,$AO104,Planning!U$10:U$896)</f>
        <v>0</v>
      </c>
      <c r="Q104" s="267">
        <f>SUMIF(Planning!$AS$10:$AS$896,$AO104,Planning!V$10:V$896)</f>
        <v>0</v>
      </c>
      <c r="R104" s="267">
        <f>SUMIF(Planning!$AS$10:$AS$896,$AO104,Planning!W$10:W$896)</f>
        <v>0</v>
      </c>
      <c r="S104" s="267">
        <f>SUMIF(Planning!$AS$10:$AS$896,$AO104,Planning!X$10:X$896)</f>
        <v>0</v>
      </c>
      <c r="T104" s="267">
        <f>SUMIF(Planning!$AS$10:$AS$896,$AO104,Planning!Y$10:Y$896)</f>
        <v>0</v>
      </c>
      <c r="U104" s="267">
        <f>SUMIF(Planning!$AS$10:$AS$896,$AO104,Planning!Z$10:Z$896)</f>
        <v>0</v>
      </c>
      <c r="V104" s="267">
        <f>SUMIF(Planning!$AS$10:$AS$896,$AO104,Planning!AA$10:AA$896)</f>
        <v>0</v>
      </c>
      <c r="W104" s="267">
        <f>SUMIF(Planning!$AS$10:$AS$896,$AO104,Planning!AB$10:AB$896)</f>
        <v>0</v>
      </c>
      <c r="X104" s="267">
        <f>SUMIF(Planning!$AS$10:$AS$896,$AO104,Planning!AC$10:AC$896)</f>
        <v>0</v>
      </c>
      <c r="Y104" s="267">
        <f>SUMIF(Planning!$AS$10:$AS$896,$AO104,Planning!AD$10:AD$896)</f>
        <v>0</v>
      </c>
      <c r="Z104" s="267">
        <f>SUMIF(Planning!$AS$10:$AS$896,$AO104,Planning!AE$10:AE$896)</f>
        <v>0</v>
      </c>
      <c r="AA104" s="267">
        <f>SUMIF(Planning!$AS$10:$AS$896,$AO104,Planning!AF$10:AF$896)</f>
        <v>0</v>
      </c>
      <c r="AB104" s="267">
        <f>SUMIF(Planning!$AS$10:$AS$896,$AO104,Planning!AG$10:AG$896)</f>
        <v>0</v>
      </c>
      <c r="AC104" s="267">
        <f>SUMIF(Planning!$AS$10:$AS$896,$AO104,Planning!AH$10:AH$896)</f>
        <v>0</v>
      </c>
      <c r="AD104" s="267">
        <f>SUMIF(Planning!$AS$10:$AS$896,$AO104,Planning!AI$10:AI$896)</f>
        <v>0</v>
      </c>
      <c r="AE104" s="267">
        <f>SUMIF(Planning!$AS$10:$AS$896,$AO104,Planning!AJ$10:AJ$896)</f>
        <v>0</v>
      </c>
      <c r="AF104" s="267">
        <f>SUMIF(Planning!$AS$10:$AS$896,$AO104,Planning!AK$10:AK$896)</f>
        <v>0</v>
      </c>
      <c r="AG104" s="267">
        <f>SUMIF(Planning!$AS$10:$AS$896,$AO104,Planning!AL$10:AL$896)</f>
        <v>0</v>
      </c>
      <c r="AH104" s="267">
        <f>SUMIF(Planning!$AS$10:$AS$896,$AO104,Planning!AM$10:AM$896)</f>
        <v>0</v>
      </c>
      <c r="AI104" s="270">
        <f t="shared" si="2"/>
        <v>0</v>
      </c>
      <c r="AJ104" s="75"/>
      <c r="AL104" s="102" t="str">
        <f>IF($B$3="","",_xlfn.XLOOKUP($B$3,設定!$F$3:$F$10,設定!$G$3:$G$10,""))</f>
        <v>MC</v>
      </c>
      <c r="AM104" s="91"/>
      <c r="AN104" s="91" t="str">
        <f>E104</f>
        <v/>
      </c>
      <c r="AO104" s="91" t="str">
        <f>AM103&amp;"_"&amp;AN104</f>
        <v>_</v>
      </c>
      <c r="AP104" s="249" t="str">
        <f>IF(AI105=0,"","表示")</f>
        <v/>
      </c>
    </row>
    <row r="105" spans="1:42" ht="21" hidden="1" customHeight="1" x14ac:dyDescent="0.35">
      <c r="A105" s="69"/>
      <c r="B105" s="90"/>
      <c r="C105" s="87"/>
      <c r="D105" s="88"/>
      <c r="E105" s="259" t="s">
        <v>2134</v>
      </c>
      <c r="F105" s="80">
        <f>SUMIF(Planning!$AS$10:$AS$896,$AO105,Planning!K$10:K$896)</f>
        <v>0</v>
      </c>
      <c r="G105" s="80">
        <f>SUMIF(Planning!$AS$10:$AS$896,$AO105,Planning!L$10:L$896)</f>
        <v>0</v>
      </c>
      <c r="H105" s="81">
        <f>SUMIF(Planning!$AS$10:$AS$896,$AO105,Planning!M$10:M$896)</f>
        <v>0</v>
      </c>
      <c r="I105" s="82">
        <f>SUMIF(Planning!$AS$10:$AS$896,$AO105,Planning!N$10:N$896)</f>
        <v>0</v>
      </c>
      <c r="J105" s="83">
        <f>SUMIF(Planning!$AS$10:$AS$896,$AO105,Planning!O$10:O$896)</f>
        <v>0</v>
      </c>
      <c r="K105" s="81">
        <f>SUMIF(Planning!$AS$10:$AS$896,$AO105,Planning!P$10:P$896)</f>
        <v>0</v>
      </c>
      <c r="L105" s="81">
        <f>SUMIF(Planning!$AS$10:$AS$896,$AO105,Planning!Q$10:Q$896)</f>
        <v>0</v>
      </c>
      <c r="M105" s="80">
        <f>SUMIF(Planning!$AS$10:$AS$896,$AO105,Planning!R$10:R$896)</f>
        <v>0</v>
      </c>
      <c r="N105" s="81">
        <f>SUMIF(Planning!$AS$10:$AS$896,$AO105,Planning!S$10:S$896)</f>
        <v>0</v>
      </c>
      <c r="O105" s="80">
        <f>SUMIF(Planning!$AS$10:$AS$896,$AO105,Planning!T$10:T$896)</f>
        <v>0</v>
      </c>
      <c r="P105" s="80">
        <f>SUMIF(Planning!$AS$10:$AS$896,$AO105,Planning!U$10:U$896)</f>
        <v>0</v>
      </c>
      <c r="Q105" s="80">
        <f>SUMIF(Planning!$AS$10:$AS$896,$AO105,Planning!V$10:V$896)</f>
        <v>0</v>
      </c>
      <c r="R105" s="80">
        <f>SUMIF(Planning!$AS$10:$AS$896,$AO105,Planning!W$10:W$896)</f>
        <v>0</v>
      </c>
      <c r="S105" s="80">
        <f>SUMIF(Planning!$AS$10:$AS$896,$AO105,Planning!X$10:X$896)</f>
        <v>0</v>
      </c>
      <c r="T105" s="80">
        <f>SUMIF(Planning!$AS$10:$AS$896,$AO105,Planning!Y$10:Y$896)</f>
        <v>0</v>
      </c>
      <c r="U105" s="80">
        <f>SUMIF(Planning!$AS$10:$AS$896,$AO105,Planning!Z$10:Z$896)</f>
        <v>0</v>
      </c>
      <c r="V105" s="80">
        <f>SUMIF(Planning!$AS$10:$AS$896,$AO105,Planning!AA$10:AA$896)</f>
        <v>0</v>
      </c>
      <c r="W105" s="80">
        <f>SUMIF(Planning!$AS$10:$AS$896,$AO105,Planning!AB$10:AB$896)</f>
        <v>0</v>
      </c>
      <c r="X105" s="80">
        <f>SUMIF(Planning!$AS$10:$AS$896,$AO105,Planning!AC$10:AC$896)</f>
        <v>0</v>
      </c>
      <c r="Y105" s="80">
        <f>SUMIF(Planning!$AS$10:$AS$896,$AO105,Planning!AD$10:AD$896)</f>
        <v>0</v>
      </c>
      <c r="Z105" s="80">
        <f>SUMIF(Planning!$AS$10:$AS$896,$AO105,Planning!AE$10:AE$896)</f>
        <v>0</v>
      </c>
      <c r="AA105" s="80">
        <f>SUMIF(Planning!$AS$10:$AS$896,$AO105,Planning!AF$10:AF$896)</f>
        <v>0</v>
      </c>
      <c r="AB105" s="80">
        <f>SUMIF(Planning!$AS$10:$AS$896,$AO105,Planning!AG$10:AG$896)</f>
        <v>0</v>
      </c>
      <c r="AC105" s="80">
        <f>SUMIF(Planning!$AS$10:$AS$896,$AO105,Planning!AH$10:AH$896)</f>
        <v>0</v>
      </c>
      <c r="AD105" s="80">
        <f>SUMIF(Planning!$AS$10:$AS$896,$AO105,Planning!AI$10:AI$896)</f>
        <v>0</v>
      </c>
      <c r="AE105" s="80">
        <f>SUMIF(Planning!$AS$10:$AS$896,$AO105,Planning!AJ$10:AJ$896)</f>
        <v>0</v>
      </c>
      <c r="AF105" s="80">
        <f>SUMIF(Planning!$AS$10:$AS$896,$AO105,Planning!AK$10:AK$896)</f>
        <v>0</v>
      </c>
      <c r="AG105" s="81">
        <f>SUMIF(Planning!$AS$10:$AS$896,$AO105,Planning!AL$10:AL$896)</f>
        <v>0</v>
      </c>
      <c r="AH105" s="114">
        <f>SUMIF(Planning!$AS$10:$AS$896,$AO105,Planning!AM$10:AM$896)</f>
        <v>0</v>
      </c>
      <c r="AI105" s="123">
        <f t="shared" si="2"/>
        <v>0</v>
      </c>
      <c r="AJ105" s="75"/>
      <c r="AL105" s="92"/>
      <c r="AM105" s="92"/>
      <c r="AN105" s="92"/>
      <c r="AO105" s="124" t="str">
        <f>AL104&amp;"_"&amp;AM103&amp;"_"&amp;AN103</f>
        <v>MC__</v>
      </c>
      <c r="AP105" s="247" t="str">
        <f>IF(AI105=0,"","表示")</f>
        <v/>
      </c>
    </row>
    <row r="106" spans="1:42" ht="21" hidden="1" customHeight="1" x14ac:dyDescent="0.35">
      <c r="A106" s="66"/>
      <c r="B106" s="95" t="str">
        <f>IF($AO108="","",_xlfn.XLOOKUP($AO108,Planning!$AS$10:$AS$896,Planning!AT$10:AT$896,"",,))</f>
        <v/>
      </c>
      <c r="C106" s="85"/>
      <c r="D106" s="86"/>
      <c r="E106" s="261" t="str">
        <f>_xlfn.XLOOKUP($AO106,Planning!$AS$10:$AS$896,Planning!$G$10:$G$896,"",,)</f>
        <v/>
      </c>
      <c r="F106" s="262">
        <f>SUMIF(Planning!$AS$10:$AS$896,$AO106,Planning!K$10:K$896)</f>
        <v>0</v>
      </c>
      <c r="G106" s="262">
        <f>SUMIF(Planning!$AS$10:$AS$896,$AO106,Planning!L$10:L$896)</f>
        <v>0</v>
      </c>
      <c r="H106" s="262">
        <f>SUMIF(Planning!$AS$10:$AS$896,$AO106,Planning!M$10:M$896)</f>
        <v>0</v>
      </c>
      <c r="I106" s="263">
        <f>SUMIF(Planning!$AS$10:$AS$896,$AO106,Planning!N$10:N$896)</f>
        <v>0</v>
      </c>
      <c r="J106" s="264">
        <f>SUMIF(Planning!$AS$10:$AS$896,$AO106,Planning!O$10:O$896)</f>
        <v>0</v>
      </c>
      <c r="K106" s="262">
        <f>SUMIF(Planning!$AS$10:$AS$896,$AO106,Planning!P$10:P$896)</f>
        <v>0</v>
      </c>
      <c r="L106" s="262">
        <f>SUMIF(Planning!$AS$10:$AS$896,$AO106,Planning!Q$10:Q$896)</f>
        <v>0</v>
      </c>
      <c r="M106" s="262">
        <f>SUMIF(Planning!$AS$10:$AS$896,$AO106,Planning!R$10:R$896)</f>
        <v>0</v>
      </c>
      <c r="N106" s="262">
        <f>SUMIF(Planning!$AS$10:$AS$896,$AO106,Planning!S$10:S$896)</f>
        <v>0</v>
      </c>
      <c r="O106" s="262">
        <f>SUMIF(Planning!$AS$10:$AS$896,$AO106,Planning!T$10:T$896)</f>
        <v>0</v>
      </c>
      <c r="P106" s="262">
        <f>SUMIF(Planning!$AS$10:$AS$896,$AO106,Planning!U$10:U$896)</f>
        <v>0</v>
      </c>
      <c r="Q106" s="262">
        <f>SUMIF(Planning!$AS$10:$AS$896,$AO106,Planning!V$10:V$896)</f>
        <v>0</v>
      </c>
      <c r="R106" s="262">
        <f>SUMIF(Planning!$AS$10:$AS$896,$AO106,Planning!W$10:W$896)</f>
        <v>0</v>
      </c>
      <c r="S106" s="262">
        <f>SUMIF(Planning!$AS$10:$AS$896,$AO106,Planning!X$10:X$896)</f>
        <v>0</v>
      </c>
      <c r="T106" s="262">
        <f>SUMIF(Planning!$AS$10:$AS$896,$AO106,Planning!Y$10:Y$896)</f>
        <v>0</v>
      </c>
      <c r="U106" s="262">
        <f>SUMIF(Planning!$AS$10:$AS$896,$AO106,Planning!Z$10:Z$896)</f>
        <v>0</v>
      </c>
      <c r="V106" s="262">
        <f>SUMIF(Planning!$AS$10:$AS$896,$AO106,Planning!AA$10:AA$896)</f>
        <v>0</v>
      </c>
      <c r="W106" s="262">
        <f>SUMIF(Planning!$AS$10:$AS$896,$AO106,Planning!AB$10:AB$896)</f>
        <v>0</v>
      </c>
      <c r="X106" s="262">
        <f>SUMIF(Planning!$AS$10:$AS$896,$AO106,Planning!AC$10:AC$896)</f>
        <v>0</v>
      </c>
      <c r="Y106" s="262">
        <f>SUMIF(Planning!$AS$10:$AS$896,$AO106,Planning!AD$10:AD$896)</f>
        <v>0</v>
      </c>
      <c r="Z106" s="262">
        <f>SUMIF(Planning!$AS$10:$AS$896,$AO106,Planning!AE$10:AE$896)</f>
        <v>0</v>
      </c>
      <c r="AA106" s="262">
        <f>SUMIF(Planning!$AS$10:$AS$896,$AO106,Planning!AF$10:AF$896)</f>
        <v>0</v>
      </c>
      <c r="AB106" s="262">
        <f>SUMIF(Planning!$AS$10:$AS$896,$AO106,Planning!AG$10:AG$896)</f>
        <v>0</v>
      </c>
      <c r="AC106" s="262">
        <f>SUMIF(Planning!$AS$10:$AS$896,$AO106,Planning!AH$10:AH$896)</f>
        <v>0</v>
      </c>
      <c r="AD106" s="262">
        <f>SUMIF(Planning!$AS$10:$AS$896,$AO106,Planning!AI$10:AI$896)</f>
        <v>0</v>
      </c>
      <c r="AE106" s="262">
        <f>SUMIF(Planning!$AS$10:$AS$896,$AO106,Planning!AJ$10:AJ$896)</f>
        <v>0</v>
      </c>
      <c r="AF106" s="262">
        <f>SUMIF(Planning!$AS$10:$AS$896,$AO106,Planning!AK$10:AK$896)</f>
        <v>0</v>
      </c>
      <c r="AG106" s="262">
        <f>SUMIF(Planning!$AS$10:$AS$896,$AO106,Planning!AL$10:AL$896)</f>
        <v>0</v>
      </c>
      <c r="AH106" s="262">
        <f>SUMIF(Planning!$AS$10:$AS$896,$AO106,Planning!AM$10:AM$896)</f>
        <v>0</v>
      </c>
      <c r="AI106" s="265">
        <f t="shared" si="2"/>
        <v>0</v>
      </c>
      <c r="AJ106" s="75"/>
      <c r="AL106" s="125" t="str">
        <f>IF(AN106="CBU","AF",IF(AN106="CKD","KD",""))</f>
        <v/>
      </c>
      <c r="AM106" s="93"/>
      <c r="AN106" s="93"/>
      <c r="AO106" s="100" t="str">
        <f>AM106&amp;"_"&amp;AN106</f>
        <v>_</v>
      </c>
      <c r="AP106" s="248" t="str">
        <f>IF(AI108=0,"","表示")</f>
        <v/>
      </c>
    </row>
    <row r="107" spans="1:42" ht="21" hidden="1" customHeight="1" x14ac:dyDescent="0.35">
      <c r="A107" s="66"/>
      <c r="B107" s="94" t="str">
        <f>IF($AO108="","",_xlfn.XLOOKUP($AO108,Planning!$AS$10:$AS$896,Planning!AU$10:AU$896,"",,))</f>
        <v/>
      </c>
      <c r="C107" s="127" t="str">
        <f>AL106</f>
        <v/>
      </c>
      <c r="D107" s="86">
        <f>SUMIF(Planning!$AS$10:$AS$896,$AO108,Planning!$G$10:$G$896)</f>
        <v>0</v>
      </c>
      <c r="E107" s="266" t="str">
        <f>IF($AN106="CBU","SP","")</f>
        <v/>
      </c>
      <c r="F107" s="267"/>
      <c r="G107" s="267"/>
      <c r="H107" s="267"/>
      <c r="I107" s="268"/>
      <c r="J107" s="269">
        <f>SUMIF(Planning!$AS$10:$AS$896,$AO107,Planning!O$10:O$896)</f>
        <v>0</v>
      </c>
      <c r="K107" s="267">
        <f>SUMIF(Planning!$AS$10:$AS$896,$AO107,Planning!P$10:P$896)</f>
        <v>0</v>
      </c>
      <c r="L107" s="267">
        <f>SUMIF(Planning!$AS$10:$AS$896,$AO107,Planning!Q$10:Q$896)</f>
        <v>0</v>
      </c>
      <c r="M107" s="267">
        <f>SUMIF(Planning!$AS$10:$AS$896,$AO107,Planning!R$10:R$896)</f>
        <v>0</v>
      </c>
      <c r="N107" s="267">
        <f>SUMIF(Planning!$AS$10:$AS$896,$AO107,Planning!S$10:S$896)</f>
        <v>0</v>
      </c>
      <c r="O107" s="267">
        <f>SUMIF(Planning!$AS$10:$AS$896,$AO107,Planning!T$10:T$896)</f>
        <v>0</v>
      </c>
      <c r="P107" s="267">
        <f>SUMIF(Planning!$AS$10:$AS$896,$AO107,Planning!U$10:U$896)</f>
        <v>0</v>
      </c>
      <c r="Q107" s="267">
        <f>SUMIF(Planning!$AS$10:$AS$896,$AO107,Planning!V$10:V$896)</f>
        <v>0</v>
      </c>
      <c r="R107" s="267">
        <f>SUMIF(Planning!$AS$10:$AS$896,$AO107,Planning!W$10:W$896)</f>
        <v>0</v>
      </c>
      <c r="S107" s="267">
        <f>SUMIF(Planning!$AS$10:$AS$896,$AO107,Planning!X$10:X$896)</f>
        <v>0</v>
      </c>
      <c r="T107" s="267">
        <f>SUMIF(Planning!$AS$10:$AS$896,$AO107,Planning!Y$10:Y$896)</f>
        <v>0</v>
      </c>
      <c r="U107" s="267">
        <f>SUMIF(Planning!$AS$10:$AS$896,$AO107,Planning!Z$10:Z$896)</f>
        <v>0</v>
      </c>
      <c r="V107" s="267">
        <f>SUMIF(Planning!$AS$10:$AS$896,$AO107,Planning!AA$10:AA$896)</f>
        <v>0</v>
      </c>
      <c r="W107" s="267">
        <f>SUMIF(Planning!$AS$10:$AS$896,$AO107,Planning!AB$10:AB$896)</f>
        <v>0</v>
      </c>
      <c r="X107" s="267">
        <f>SUMIF(Planning!$AS$10:$AS$896,$AO107,Planning!AC$10:AC$896)</f>
        <v>0</v>
      </c>
      <c r="Y107" s="267">
        <f>SUMIF(Planning!$AS$10:$AS$896,$AO107,Planning!AD$10:AD$896)</f>
        <v>0</v>
      </c>
      <c r="Z107" s="267">
        <f>SUMIF(Planning!$AS$10:$AS$896,$AO107,Planning!AE$10:AE$896)</f>
        <v>0</v>
      </c>
      <c r="AA107" s="267">
        <f>SUMIF(Planning!$AS$10:$AS$896,$AO107,Planning!AF$10:AF$896)</f>
        <v>0</v>
      </c>
      <c r="AB107" s="267">
        <f>SUMIF(Planning!$AS$10:$AS$896,$AO107,Planning!AG$10:AG$896)</f>
        <v>0</v>
      </c>
      <c r="AC107" s="267">
        <f>SUMIF(Planning!$AS$10:$AS$896,$AO107,Planning!AH$10:AH$896)</f>
        <v>0</v>
      </c>
      <c r="AD107" s="267">
        <f>SUMIF(Planning!$AS$10:$AS$896,$AO107,Planning!AI$10:AI$896)</f>
        <v>0</v>
      </c>
      <c r="AE107" s="267">
        <f>SUMIF(Planning!$AS$10:$AS$896,$AO107,Planning!AJ$10:AJ$896)</f>
        <v>0</v>
      </c>
      <c r="AF107" s="267">
        <f>SUMIF(Planning!$AS$10:$AS$896,$AO107,Planning!AK$10:AK$896)</f>
        <v>0</v>
      </c>
      <c r="AG107" s="267">
        <f>SUMIF(Planning!$AS$10:$AS$896,$AO107,Planning!AL$10:AL$896)</f>
        <v>0</v>
      </c>
      <c r="AH107" s="267">
        <f>SUMIF(Planning!$AS$10:$AS$896,$AO107,Planning!AM$10:AM$896)</f>
        <v>0</v>
      </c>
      <c r="AI107" s="270">
        <f t="shared" si="2"/>
        <v>0</v>
      </c>
      <c r="AJ107" s="75"/>
      <c r="AL107" s="102" t="str">
        <f>IF($B$3="","",_xlfn.XLOOKUP($B$3,設定!$F$3:$F$10,設定!$G$3:$G$10,""))</f>
        <v>MC</v>
      </c>
      <c r="AM107" s="91"/>
      <c r="AN107" s="91" t="str">
        <f>E107</f>
        <v/>
      </c>
      <c r="AO107" s="91" t="str">
        <f>AM106&amp;"_"&amp;AN107</f>
        <v>_</v>
      </c>
      <c r="AP107" s="249" t="str">
        <f>IF(AI108=0,"","表示")</f>
        <v/>
      </c>
    </row>
    <row r="108" spans="1:42" ht="21" hidden="1" customHeight="1" x14ac:dyDescent="0.35">
      <c r="A108" s="69"/>
      <c r="B108" s="90"/>
      <c r="C108" s="87"/>
      <c r="D108" s="88"/>
      <c r="E108" s="259" t="s">
        <v>2134</v>
      </c>
      <c r="F108" s="80">
        <f>SUMIF(Planning!$AS$10:$AS$896,$AO108,Planning!K$10:K$896)</f>
        <v>0</v>
      </c>
      <c r="G108" s="80">
        <f>SUMIF(Planning!$AS$10:$AS$896,$AO108,Planning!L$10:L$896)</f>
        <v>0</v>
      </c>
      <c r="H108" s="81">
        <f>SUMIF(Planning!$AS$10:$AS$896,$AO108,Planning!M$10:M$896)</f>
        <v>0</v>
      </c>
      <c r="I108" s="82">
        <f>SUMIF(Planning!$AS$10:$AS$896,$AO108,Planning!N$10:N$896)</f>
        <v>0</v>
      </c>
      <c r="J108" s="83">
        <f>SUMIF(Planning!$AS$10:$AS$896,$AO108,Planning!O$10:O$896)</f>
        <v>0</v>
      </c>
      <c r="K108" s="81">
        <f>SUMIF(Planning!$AS$10:$AS$896,$AO108,Planning!P$10:P$896)</f>
        <v>0</v>
      </c>
      <c r="L108" s="81">
        <f>SUMIF(Planning!$AS$10:$AS$896,$AO108,Planning!Q$10:Q$896)</f>
        <v>0</v>
      </c>
      <c r="M108" s="80">
        <f>SUMIF(Planning!$AS$10:$AS$896,$AO108,Planning!R$10:R$896)</f>
        <v>0</v>
      </c>
      <c r="N108" s="81">
        <f>SUMIF(Planning!$AS$10:$AS$896,$AO108,Planning!S$10:S$896)</f>
        <v>0</v>
      </c>
      <c r="O108" s="80">
        <f>SUMIF(Planning!$AS$10:$AS$896,$AO108,Planning!T$10:T$896)</f>
        <v>0</v>
      </c>
      <c r="P108" s="80">
        <f>SUMIF(Planning!$AS$10:$AS$896,$AO108,Planning!U$10:U$896)</f>
        <v>0</v>
      </c>
      <c r="Q108" s="80">
        <f>SUMIF(Planning!$AS$10:$AS$896,$AO108,Planning!V$10:V$896)</f>
        <v>0</v>
      </c>
      <c r="R108" s="80">
        <f>SUMIF(Planning!$AS$10:$AS$896,$AO108,Planning!W$10:W$896)</f>
        <v>0</v>
      </c>
      <c r="S108" s="80">
        <f>SUMIF(Planning!$AS$10:$AS$896,$AO108,Planning!X$10:X$896)</f>
        <v>0</v>
      </c>
      <c r="T108" s="80">
        <f>SUMIF(Planning!$AS$10:$AS$896,$AO108,Planning!Y$10:Y$896)</f>
        <v>0</v>
      </c>
      <c r="U108" s="80">
        <f>SUMIF(Planning!$AS$10:$AS$896,$AO108,Planning!Z$10:Z$896)</f>
        <v>0</v>
      </c>
      <c r="V108" s="80">
        <f>SUMIF(Planning!$AS$10:$AS$896,$AO108,Planning!AA$10:AA$896)</f>
        <v>0</v>
      </c>
      <c r="W108" s="80">
        <f>SUMIF(Planning!$AS$10:$AS$896,$AO108,Planning!AB$10:AB$896)</f>
        <v>0</v>
      </c>
      <c r="X108" s="80">
        <f>SUMIF(Planning!$AS$10:$AS$896,$AO108,Planning!AC$10:AC$896)</f>
        <v>0</v>
      </c>
      <c r="Y108" s="80">
        <f>SUMIF(Planning!$AS$10:$AS$896,$AO108,Planning!AD$10:AD$896)</f>
        <v>0</v>
      </c>
      <c r="Z108" s="80">
        <f>SUMIF(Planning!$AS$10:$AS$896,$AO108,Planning!AE$10:AE$896)</f>
        <v>0</v>
      </c>
      <c r="AA108" s="80">
        <f>SUMIF(Planning!$AS$10:$AS$896,$AO108,Planning!AF$10:AF$896)</f>
        <v>0</v>
      </c>
      <c r="AB108" s="80">
        <f>SUMIF(Planning!$AS$10:$AS$896,$AO108,Planning!AG$10:AG$896)</f>
        <v>0</v>
      </c>
      <c r="AC108" s="80">
        <f>SUMIF(Planning!$AS$10:$AS$896,$AO108,Planning!AH$10:AH$896)</f>
        <v>0</v>
      </c>
      <c r="AD108" s="80">
        <f>SUMIF(Planning!$AS$10:$AS$896,$AO108,Planning!AI$10:AI$896)</f>
        <v>0</v>
      </c>
      <c r="AE108" s="80">
        <f>SUMIF(Planning!$AS$10:$AS$896,$AO108,Planning!AJ$10:AJ$896)</f>
        <v>0</v>
      </c>
      <c r="AF108" s="80">
        <f>SUMIF(Planning!$AS$10:$AS$896,$AO108,Planning!AK$10:AK$896)</f>
        <v>0</v>
      </c>
      <c r="AG108" s="81">
        <f>SUMIF(Planning!$AS$10:$AS$896,$AO108,Planning!AL$10:AL$896)</f>
        <v>0</v>
      </c>
      <c r="AH108" s="114">
        <f>SUMIF(Planning!$AS$10:$AS$896,$AO108,Planning!AM$10:AM$896)</f>
        <v>0</v>
      </c>
      <c r="AI108" s="123">
        <f t="shared" si="2"/>
        <v>0</v>
      </c>
      <c r="AJ108" s="75"/>
      <c r="AL108" s="92"/>
      <c r="AM108" s="92"/>
      <c r="AN108" s="92"/>
      <c r="AO108" s="124" t="str">
        <f>AL107&amp;"_"&amp;AM106&amp;"_"&amp;AN106</f>
        <v>MC__</v>
      </c>
      <c r="AP108" s="247" t="str">
        <f>IF(AI108=0,"","表示")</f>
        <v/>
      </c>
    </row>
    <row r="109" spans="1:42" ht="21" hidden="1" customHeight="1" x14ac:dyDescent="0.35">
      <c r="A109" s="66"/>
      <c r="B109" s="95" t="str">
        <f>IF($AO111="","",_xlfn.XLOOKUP($AO111,Planning!$AS$10:$AS$896,Planning!AT$10:AT$896,"",,))</f>
        <v/>
      </c>
      <c r="C109" s="85"/>
      <c r="D109" s="86"/>
      <c r="E109" s="261" t="str">
        <f>_xlfn.XLOOKUP($AO109,Planning!$AS$10:$AS$896,Planning!$G$10:$G$896,"",,)</f>
        <v/>
      </c>
      <c r="F109" s="262">
        <f>SUMIF(Planning!$AS$10:$AS$896,$AO109,Planning!K$10:K$896)</f>
        <v>0</v>
      </c>
      <c r="G109" s="262">
        <f>SUMIF(Planning!$AS$10:$AS$896,$AO109,Planning!L$10:L$896)</f>
        <v>0</v>
      </c>
      <c r="H109" s="262">
        <f>SUMIF(Planning!$AS$10:$AS$896,$AO109,Planning!M$10:M$896)</f>
        <v>0</v>
      </c>
      <c r="I109" s="263">
        <f>SUMIF(Planning!$AS$10:$AS$896,$AO109,Planning!N$10:N$896)</f>
        <v>0</v>
      </c>
      <c r="J109" s="264">
        <f>SUMIF(Planning!$AS$10:$AS$896,$AO109,Planning!O$10:O$896)</f>
        <v>0</v>
      </c>
      <c r="K109" s="262">
        <f>SUMIF(Planning!$AS$10:$AS$896,$AO109,Planning!P$10:P$896)</f>
        <v>0</v>
      </c>
      <c r="L109" s="262">
        <f>SUMIF(Planning!$AS$10:$AS$896,$AO109,Planning!Q$10:Q$896)</f>
        <v>0</v>
      </c>
      <c r="M109" s="262">
        <f>SUMIF(Planning!$AS$10:$AS$896,$AO109,Planning!R$10:R$896)</f>
        <v>0</v>
      </c>
      <c r="N109" s="262">
        <f>SUMIF(Planning!$AS$10:$AS$896,$AO109,Planning!S$10:S$896)</f>
        <v>0</v>
      </c>
      <c r="O109" s="262">
        <f>SUMIF(Planning!$AS$10:$AS$896,$AO109,Planning!T$10:T$896)</f>
        <v>0</v>
      </c>
      <c r="P109" s="262">
        <f>SUMIF(Planning!$AS$10:$AS$896,$AO109,Planning!U$10:U$896)</f>
        <v>0</v>
      </c>
      <c r="Q109" s="262">
        <f>SUMIF(Planning!$AS$10:$AS$896,$AO109,Planning!V$10:V$896)</f>
        <v>0</v>
      </c>
      <c r="R109" s="262">
        <f>SUMIF(Planning!$AS$10:$AS$896,$AO109,Planning!W$10:W$896)</f>
        <v>0</v>
      </c>
      <c r="S109" s="262">
        <f>SUMIF(Planning!$AS$10:$AS$896,$AO109,Planning!X$10:X$896)</f>
        <v>0</v>
      </c>
      <c r="T109" s="262">
        <f>SUMIF(Planning!$AS$10:$AS$896,$AO109,Planning!Y$10:Y$896)</f>
        <v>0</v>
      </c>
      <c r="U109" s="262">
        <f>SUMIF(Planning!$AS$10:$AS$896,$AO109,Planning!Z$10:Z$896)</f>
        <v>0</v>
      </c>
      <c r="V109" s="262">
        <f>SUMIF(Planning!$AS$10:$AS$896,$AO109,Planning!AA$10:AA$896)</f>
        <v>0</v>
      </c>
      <c r="W109" s="262">
        <f>SUMIF(Planning!$AS$10:$AS$896,$AO109,Planning!AB$10:AB$896)</f>
        <v>0</v>
      </c>
      <c r="X109" s="262">
        <f>SUMIF(Planning!$AS$10:$AS$896,$AO109,Planning!AC$10:AC$896)</f>
        <v>0</v>
      </c>
      <c r="Y109" s="262">
        <f>SUMIF(Planning!$AS$10:$AS$896,$AO109,Planning!AD$10:AD$896)</f>
        <v>0</v>
      </c>
      <c r="Z109" s="262">
        <f>SUMIF(Planning!$AS$10:$AS$896,$AO109,Planning!AE$10:AE$896)</f>
        <v>0</v>
      </c>
      <c r="AA109" s="262">
        <f>SUMIF(Planning!$AS$10:$AS$896,$AO109,Planning!AF$10:AF$896)</f>
        <v>0</v>
      </c>
      <c r="AB109" s="262">
        <f>SUMIF(Planning!$AS$10:$AS$896,$AO109,Planning!AG$10:AG$896)</f>
        <v>0</v>
      </c>
      <c r="AC109" s="262">
        <f>SUMIF(Planning!$AS$10:$AS$896,$AO109,Planning!AH$10:AH$896)</f>
        <v>0</v>
      </c>
      <c r="AD109" s="262">
        <f>SUMIF(Planning!$AS$10:$AS$896,$AO109,Planning!AI$10:AI$896)</f>
        <v>0</v>
      </c>
      <c r="AE109" s="262">
        <f>SUMIF(Planning!$AS$10:$AS$896,$AO109,Planning!AJ$10:AJ$896)</f>
        <v>0</v>
      </c>
      <c r="AF109" s="262">
        <f>SUMIF(Planning!$AS$10:$AS$896,$AO109,Planning!AK$10:AK$896)</f>
        <v>0</v>
      </c>
      <c r="AG109" s="262">
        <f>SUMIF(Planning!$AS$10:$AS$896,$AO109,Planning!AL$10:AL$896)</f>
        <v>0</v>
      </c>
      <c r="AH109" s="262">
        <f>SUMIF(Planning!$AS$10:$AS$896,$AO109,Planning!AM$10:AM$896)</f>
        <v>0</v>
      </c>
      <c r="AI109" s="265">
        <f t="shared" si="2"/>
        <v>0</v>
      </c>
      <c r="AJ109" s="75"/>
      <c r="AL109" s="125" t="str">
        <f>IF(AN109="CBU","AF",IF(AN109="CKD","KD",""))</f>
        <v/>
      </c>
      <c r="AM109" s="93"/>
      <c r="AN109" s="93"/>
      <c r="AO109" s="100" t="str">
        <f>AM109&amp;"_"&amp;AN109</f>
        <v>_</v>
      </c>
      <c r="AP109" s="248" t="str">
        <f>IF(AI111=0,"","表示")</f>
        <v/>
      </c>
    </row>
    <row r="110" spans="1:42" ht="21" hidden="1" customHeight="1" x14ac:dyDescent="0.35">
      <c r="A110" s="66"/>
      <c r="B110" s="94" t="str">
        <f>IF($AO111="","",_xlfn.XLOOKUP($AO111,Planning!$AS$10:$AS$896,Planning!AU$10:AU$896,"",,))</f>
        <v/>
      </c>
      <c r="C110" s="127" t="str">
        <f>AL109</f>
        <v/>
      </c>
      <c r="D110" s="86">
        <f>SUMIF(Planning!$AS$10:$AS$896,$AO111,Planning!$G$10:$G$896)</f>
        <v>0</v>
      </c>
      <c r="E110" s="266" t="str">
        <f>IF($AN109="CBU","SP","")</f>
        <v/>
      </c>
      <c r="F110" s="267"/>
      <c r="G110" s="267"/>
      <c r="H110" s="267"/>
      <c r="I110" s="268"/>
      <c r="J110" s="269">
        <f>SUMIF(Planning!$AS$10:$AS$896,$AO110,Planning!O$10:O$896)</f>
        <v>0</v>
      </c>
      <c r="K110" s="267">
        <f>SUMIF(Planning!$AS$10:$AS$896,$AO110,Planning!P$10:P$896)</f>
        <v>0</v>
      </c>
      <c r="L110" s="267">
        <f>SUMIF(Planning!$AS$10:$AS$896,$AO110,Planning!Q$10:Q$896)</f>
        <v>0</v>
      </c>
      <c r="M110" s="267">
        <f>SUMIF(Planning!$AS$10:$AS$896,$AO110,Planning!R$10:R$896)</f>
        <v>0</v>
      </c>
      <c r="N110" s="267">
        <f>SUMIF(Planning!$AS$10:$AS$896,$AO110,Planning!S$10:S$896)</f>
        <v>0</v>
      </c>
      <c r="O110" s="267">
        <f>SUMIF(Planning!$AS$10:$AS$896,$AO110,Planning!T$10:T$896)</f>
        <v>0</v>
      </c>
      <c r="P110" s="267">
        <f>SUMIF(Planning!$AS$10:$AS$896,$AO110,Planning!U$10:U$896)</f>
        <v>0</v>
      </c>
      <c r="Q110" s="267">
        <f>SUMIF(Planning!$AS$10:$AS$896,$AO110,Planning!V$10:V$896)</f>
        <v>0</v>
      </c>
      <c r="R110" s="267">
        <f>SUMIF(Planning!$AS$10:$AS$896,$AO110,Planning!W$10:W$896)</f>
        <v>0</v>
      </c>
      <c r="S110" s="267">
        <f>SUMIF(Planning!$AS$10:$AS$896,$AO110,Planning!X$10:X$896)</f>
        <v>0</v>
      </c>
      <c r="T110" s="267">
        <f>SUMIF(Planning!$AS$10:$AS$896,$AO110,Planning!Y$10:Y$896)</f>
        <v>0</v>
      </c>
      <c r="U110" s="267">
        <f>SUMIF(Planning!$AS$10:$AS$896,$AO110,Planning!Z$10:Z$896)</f>
        <v>0</v>
      </c>
      <c r="V110" s="267">
        <f>SUMIF(Planning!$AS$10:$AS$896,$AO110,Planning!AA$10:AA$896)</f>
        <v>0</v>
      </c>
      <c r="W110" s="267">
        <f>SUMIF(Planning!$AS$10:$AS$896,$AO110,Planning!AB$10:AB$896)</f>
        <v>0</v>
      </c>
      <c r="X110" s="267">
        <f>SUMIF(Planning!$AS$10:$AS$896,$AO110,Planning!AC$10:AC$896)</f>
        <v>0</v>
      </c>
      <c r="Y110" s="267">
        <f>SUMIF(Planning!$AS$10:$AS$896,$AO110,Planning!AD$10:AD$896)</f>
        <v>0</v>
      </c>
      <c r="Z110" s="267">
        <f>SUMIF(Planning!$AS$10:$AS$896,$AO110,Planning!AE$10:AE$896)</f>
        <v>0</v>
      </c>
      <c r="AA110" s="267">
        <f>SUMIF(Planning!$AS$10:$AS$896,$AO110,Planning!AF$10:AF$896)</f>
        <v>0</v>
      </c>
      <c r="AB110" s="267">
        <f>SUMIF(Planning!$AS$10:$AS$896,$AO110,Planning!AG$10:AG$896)</f>
        <v>0</v>
      </c>
      <c r="AC110" s="267">
        <f>SUMIF(Planning!$AS$10:$AS$896,$AO110,Planning!AH$10:AH$896)</f>
        <v>0</v>
      </c>
      <c r="AD110" s="267">
        <f>SUMIF(Planning!$AS$10:$AS$896,$AO110,Planning!AI$10:AI$896)</f>
        <v>0</v>
      </c>
      <c r="AE110" s="267">
        <f>SUMIF(Planning!$AS$10:$AS$896,$AO110,Planning!AJ$10:AJ$896)</f>
        <v>0</v>
      </c>
      <c r="AF110" s="267">
        <f>SUMIF(Planning!$AS$10:$AS$896,$AO110,Planning!AK$10:AK$896)</f>
        <v>0</v>
      </c>
      <c r="AG110" s="267">
        <f>SUMIF(Planning!$AS$10:$AS$896,$AO110,Planning!AL$10:AL$896)</f>
        <v>0</v>
      </c>
      <c r="AH110" s="267">
        <f>SUMIF(Planning!$AS$10:$AS$896,$AO110,Planning!AM$10:AM$896)</f>
        <v>0</v>
      </c>
      <c r="AI110" s="270">
        <f t="shared" si="2"/>
        <v>0</v>
      </c>
      <c r="AJ110" s="75"/>
      <c r="AL110" s="102" t="str">
        <f>IF($B$3="","",_xlfn.XLOOKUP($B$3,設定!$F$3:$F$10,設定!$G$3:$G$10,""))</f>
        <v>MC</v>
      </c>
      <c r="AM110" s="91"/>
      <c r="AN110" s="91" t="str">
        <f>E110</f>
        <v/>
      </c>
      <c r="AO110" s="91" t="str">
        <f>AM109&amp;"_"&amp;AN110</f>
        <v>_</v>
      </c>
      <c r="AP110" s="249" t="str">
        <f>IF(AI111=0,"","表示")</f>
        <v/>
      </c>
    </row>
    <row r="111" spans="1:42" ht="21" hidden="1" customHeight="1" x14ac:dyDescent="0.35">
      <c r="A111" s="69"/>
      <c r="B111" s="90"/>
      <c r="C111" s="87"/>
      <c r="D111" s="88"/>
      <c r="E111" s="259" t="s">
        <v>2134</v>
      </c>
      <c r="F111" s="80">
        <f>SUMIF(Planning!$AS$10:$AS$896,$AO111,Planning!K$10:K$896)</f>
        <v>0</v>
      </c>
      <c r="G111" s="80">
        <f>SUMIF(Planning!$AS$10:$AS$896,$AO111,Planning!L$10:L$896)</f>
        <v>0</v>
      </c>
      <c r="H111" s="81">
        <f>SUMIF(Planning!$AS$10:$AS$896,$AO111,Planning!M$10:M$896)</f>
        <v>0</v>
      </c>
      <c r="I111" s="82">
        <f>SUMIF(Planning!$AS$10:$AS$896,$AO111,Planning!N$10:N$896)</f>
        <v>0</v>
      </c>
      <c r="J111" s="83">
        <f>SUMIF(Planning!$AS$10:$AS$896,$AO111,Planning!O$10:O$896)</f>
        <v>0</v>
      </c>
      <c r="K111" s="81">
        <f>SUMIF(Planning!$AS$10:$AS$896,$AO111,Planning!P$10:P$896)</f>
        <v>0</v>
      </c>
      <c r="L111" s="81">
        <f>SUMIF(Planning!$AS$10:$AS$896,$AO111,Planning!Q$10:Q$896)</f>
        <v>0</v>
      </c>
      <c r="M111" s="80">
        <f>SUMIF(Planning!$AS$10:$AS$896,$AO111,Planning!R$10:R$896)</f>
        <v>0</v>
      </c>
      <c r="N111" s="81">
        <f>SUMIF(Planning!$AS$10:$AS$896,$AO111,Planning!S$10:S$896)</f>
        <v>0</v>
      </c>
      <c r="O111" s="80">
        <f>SUMIF(Planning!$AS$10:$AS$896,$AO111,Planning!T$10:T$896)</f>
        <v>0</v>
      </c>
      <c r="P111" s="80">
        <f>SUMIF(Planning!$AS$10:$AS$896,$AO111,Planning!U$10:U$896)</f>
        <v>0</v>
      </c>
      <c r="Q111" s="80">
        <f>SUMIF(Planning!$AS$10:$AS$896,$AO111,Planning!V$10:V$896)</f>
        <v>0</v>
      </c>
      <c r="R111" s="80">
        <f>SUMIF(Planning!$AS$10:$AS$896,$AO111,Planning!W$10:W$896)</f>
        <v>0</v>
      </c>
      <c r="S111" s="80">
        <f>SUMIF(Planning!$AS$10:$AS$896,$AO111,Planning!X$10:X$896)</f>
        <v>0</v>
      </c>
      <c r="T111" s="80">
        <f>SUMIF(Planning!$AS$10:$AS$896,$AO111,Planning!Y$10:Y$896)</f>
        <v>0</v>
      </c>
      <c r="U111" s="80">
        <f>SUMIF(Planning!$AS$10:$AS$896,$AO111,Planning!Z$10:Z$896)</f>
        <v>0</v>
      </c>
      <c r="V111" s="80">
        <f>SUMIF(Planning!$AS$10:$AS$896,$AO111,Planning!AA$10:AA$896)</f>
        <v>0</v>
      </c>
      <c r="W111" s="80">
        <f>SUMIF(Planning!$AS$10:$AS$896,$AO111,Planning!AB$10:AB$896)</f>
        <v>0</v>
      </c>
      <c r="X111" s="80">
        <f>SUMIF(Planning!$AS$10:$AS$896,$AO111,Planning!AC$10:AC$896)</f>
        <v>0</v>
      </c>
      <c r="Y111" s="80">
        <f>SUMIF(Planning!$AS$10:$AS$896,$AO111,Planning!AD$10:AD$896)</f>
        <v>0</v>
      </c>
      <c r="Z111" s="80">
        <f>SUMIF(Planning!$AS$10:$AS$896,$AO111,Planning!AE$10:AE$896)</f>
        <v>0</v>
      </c>
      <c r="AA111" s="80">
        <f>SUMIF(Planning!$AS$10:$AS$896,$AO111,Planning!AF$10:AF$896)</f>
        <v>0</v>
      </c>
      <c r="AB111" s="80">
        <f>SUMIF(Planning!$AS$10:$AS$896,$AO111,Planning!AG$10:AG$896)</f>
        <v>0</v>
      </c>
      <c r="AC111" s="80">
        <f>SUMIF(Planning!$AS$10:$AS$896,$AO111,Planning!AH$10:AH$896)</f>
        <v>0</v>
      </c>
      <c r="AD111" s="80">
        <f>SUMIF(Planning!$AS$10:$AS$896,$AO111,Planning!AI$10:AI$896)</f>
        <v>0</v>
      </c>
      <c r="AE111" s="80">
        <f>SUMIF(Planning!$AS$10:$AS$896,$AO111,Planning!AJ$10:AJ$896)</f>
        <v>0</v>
      </c>
      <c r="AF111" s="80">
        <f>SUMIF(Planning!$AS$10:$AS$896,$AO111,Planning!AK$10:AK$896)</f>
        <v>0</v>
      </c>
      <c r="AG111" s="81">
        <f>SUMIF(Planning!$AS$10:$AS$896,$AO111,Planning!AL$10:AL$896)</f>
        <v>0</v>
      </c>
      <c r="AH111" s="114">
        <f>SUMIF(Planning!$AS$10:$AS$896,$AO111,Planning!AM$10:AM$896)</f>
        <v>0</v>
      </c>
      <c r="AI111" s="123">
        <f t="shared" si="2"/>
        <v>0</v>
      </c>
      <c r="AJ111" s="75"/>
      <c r="AL111" s="92"/>
      <c r="AM111" s="92"/>
      <c r="AN111" s="92"/>
      <c r="AO111" s="124" t="str">
        <f>AL110&amp;"_"&amp;AM109&amp;"_"&amp;AN109</f>
        <v>MC__</v>
      </c>
      <c r="AP111" s="247" t="str">
        <f>IF(AI111=0,"","表示")</f>
        <v/>
      </c>
    </row>
    <row r="112" spans="1:42" ht="21" hidden="1" customHeight="1" x14ac:dyDescent="0.35">
      <c r="A112" s="66"/>
      <c r="B112" s="95" t="str">
        <f>IF($AO114="","",_xlfn.XLOOKUP($AO114,Planning!$AS$10:$AS$896,Planning!AT$10:AT$896,"",,))</f>
        <v/>
      </c>
      <c r="C112" s="85"/>
      <c r="D112" s="86"/>
      <c r="E112" s="261" t="str">
        <f>_xlfn.XLOOKUP($AO112,Planning!$AS$10:$AS$896,Planning!$G$10:$G$896,"",,)</f>
        <v/>
      </c>
      <c r="F112" s="262">
        <f>SUMIF(Planning!$AS$10:$AS$896,$AO112,Planning!K$10:K$896)</f>
        <v>0</v>
      </c>
      <c r="G112" s="262">
        <f>SUMIF(Planning!$AS$10:$AS$896,$AO112,Planning!L$10:L$896)</f>
        <v>0</v>
      </c>
      <c r="H112" s="262">
        <f>SUMIF(Planning!$AS$10:$AS$896,$AO112,Planning!M$10:M$896)</f>
        <v>0</v>
      </c>
      <c r="I112" s="263">
        <f>SUMIF(Planning!$AS$10:$AS$896,$AO112,Planning!N$10:N$896)</f>
        <v>0</v>
      </c>
      <c r="J112" s="264">
        <f>SUMIF(Planning!$AS$10:$AS$896,$AO112,Planning!O$10:O$896)</f>
        <v>0</v>
      </c>
      <c r="K112" s="262">
        <f>SUMIF(Planning!$AS$10:$AS$896,$AO112,Planning!P$10:P$896)</f>
        <v>0</v>
      </c>
      <c r="L112" s="262">
        <f>SUMIF(Planning!$AS$10:$AS$896,$AO112,Planning!Q$10:Q$896)</f>
        <v>0</v>
      </c>
      <c r="M112" s="262">
        <f>SUMIF(Planning!$AS$10:$AS$896,$AO112,Planning!R$10:R$896)</f>
        <v>0</v>
      </c>
      <c r="N112" s="262">
        <f>SUMIF(Planning!$AS$10:$AS$896,$AO112,Planning!S$10:S$896)</f>
        <v>0</v>
      </c>
      <c r="O112" s="262">
        <f>SUMIF(Planning!$AS$10:$AS$896,$AO112,Planning!T$10:T$896)</f>
        <v>0</v>
      </c>
      <c r="P112" s="262">
        <f>SUMIF(Planning!$AS$10:$AS$896,$AO112,Planning!U$10:U$896)</f>
        <v>0</v>
      </c>
      <c r="Q112" s="262">
        <f>SUMIF(Planning!$AS$10:$AS$896,$AO112,Planning!V$10:V$896)</f>
        <v>0</v>
      </c>
      <c r="R112" s="262">
        <f>SUMIF(Planning!$AS$10:$AS$896,$AO112,Planning!W$10:W$896)</f>
        <v>0</v>
      </c>
      <c r="S112" s="262">
        <f>SUMIF(Planning!$AS$10:$AS$896,$AO112,Planning!X$10:X$896)</f>
        <v>0</v>
      </c>
      <c r="T112" s="262">
        <f>SUMIF(Planning!$AS$10:$AS$896,$AO112,Planning!Y$10:Y$896)</f>
        <v>0</v>
      </c>
      <c r="U112" s="262">
        <f>SUMIF(Planning!$AS$10:$AS$896,$AO112,Planning!Z$10:Z$896)</f>
        <v>0</v>
      </c>
      <c r="V112" s="262">
        <f>SUMIF(Planning!$AS$10:$AS$896,$AO112,Planning!AA$10:AA$896)</f>
        <v>0</v>
      </c>
      <c r="W112" s="262">
        <f>SUMIF(Planning!$AS$10:$AS$896,$AO112,Planning!AB$10:AB$896)</f>
        <v>0</v>
      </c>
      <c r="X112" s="262">
        <f>SUMIF(Planning!$AS$10:$AS$896,$AO112,Planning!AC$10:AC$896)</f>
        <v>0</v>
      </c>
      <c r="Y112" s="262">
        <f>SUMIF(Planning!$AS$10:$AS$896,$AO112,Planning!AD$10:AD$896)</f>
        <v>0</v>
      </c>
      <c r="Z112" s="262">
        <f>SUMIF(Planning!$AS$10:$AS$896,$AO112,Planning!AE$10:AE$896)</f>
        <v>0</v>
      </c>
      <c r="AA112" s="262">
        <f>SUMIF(Planning!$AS$10:$AS$896,$AO112,Planning!AF$10:AF$896)</f>
        <v>0</v>
      </c>
      <c r="AB112" s="262">
        <f>SUMIF(Planning!$AS$10:$AS$896,$AO112,Planning!AG$10:AG$896)</f>
        <v>0</v>
      </c>
      <c r="AC112" s="262">
        <f>SUMIF(Planning!$AS$10:$AS$896,$AO112,Planning!AH$10:AH$896)</f>
        <v>0</v>
      </c>
      <c r="AD112" s="262">
        <f>SUMIF(Planning!$AS$10:$AS$896,$AO112,Planning!AI$10:AI$896)</f>
        <v>0</v>
      </c>
      <c r="AE112" s="262">
        <f>SUMIF(Planning!$AS$10:$AS$896,$AO112,Planning!AJ$10:AJ$896)</f>
        <v>0</v>
      </c>
      <c r="AF112" s="262">
        <f>SUMIF(Planning!$AS$10:$AS$896,$AO112,Planning!AK$10:AK$896)</f>
        <v>0</v>
      </c>
      <c r="AG112" s="262">
        <f>SUMIF(Planning!$AS$10:$AS$896,$AO112,Planning!AL$10:AL$896)</f>
        <v>0</v>
      </c>
      <c r="AH112" s="262">
        <f>SUMIF(Planning!$AS$10:$AS$896,$AO112,Planning!AM$10:AM$896)</f>
        <v>0</v>
      </c>
      <c r="AI112" s="265">
        <f t="shared" si="2"/>
        <v>0</v>
      </c>
      <c r="AJ112" s="75"/>
      <c r="AL112" s="125" t="str">
        <f>IF(AN112="CBU","AF",IF(AN112="CKD","KD",""))</f>
        <v/>
      </c>
      <c r="AM112" s="93"/>
      <c r="AN112" s="93"/>
      <c r="AO112" s="100" t="str">
        <f>AM112&amp;"_"&amp;AN112</f>
        <v>_</v>
      </c>
      <c r="AP112" s="248" t="str">
        <f>IF(AI114=0,"","表示")</f>
        <v/>
      </c>
    </row>
    <row r="113" spans="1:42" ht="21" hidden="1" customHeight="1" x14ac:dyDescent="0.35">
      <c r="A113" s="66"/>
      <c r="B113" s="94" t="str">
        <f>IF($AO114="","",_xlfn.XLOOKUP($AO114,Planning!$AS$10:$AS$896,Planning!AU$10:AU$896,"",,))</f>
        <v/>
      </c>
      <c r="C113" s="127" t="str">
        <f>AL112</f>
        <v/>
      </c>
      <c r="D113" s="86">
        <f>SUMIF(Planning!$AS$10:$AS$896,$AO114,Planning!$G$10:$G$896)</f>
        <v>0</v>
      </c>
      <c r="E113" s="266" t="str">
        <f>IF($AN112="CBU","SP","")</f>
        <v/>
      </c>
      <c r="F113" s="267"/>
      <c r="G113" s="267"/>
      <c r="H113" s="267"/>
      <c r="I113" s="268"/>
      <c r="J113" s="269">
        <f>SUMIF(Planning!$AS$10:$AS$896,$AO113,Planning!O$10:O$896)</f>
        <v>0</v>
      </c>
      <c r="K113" s="267">
        <f>SUMIF(Planning!$AS$10:$AS$896,$AO113,Planning!P$10:P$896)</f>
        <v>0</v>
      </c>
      <c r="L113" s="267">
        <f>SUMIF(Planning!$AS$10:$AS$896,$AO113,Planning!Q$10:Q$896)</f>
        <v>0</v>
      </c>
      <c r="M113" s="267">
        <f>SUMIF(Planning!$AS$10:$AS$896,$AO113,Planning!R$10:R$896)</f>
        <v>0</v>
      </c>
      <c r="N113" s="267">
        <f>SUMIF(Planning!$AS$10:$AS$896,$AO113,Planning!S$10:S$896)</f>
        <v>0</v>
      </c>
      <c r="O113" s="267">
        <f>SUMIF(Planning!$AS$10:$AS$896,$AO113,Planning!T$10:T$896)</f>
        <v>0</v>
      </c>
      <c r="P113" s="267">
        <f>SUMIF(Planning!$AS$10:$AS$896,$AO113,Planning!U$10:U$896)</f>
        <v>0</v>
      </c>
      <c r="Q113" s="267">
        <f>SUMIF(Planning!$AS$10:$AS$896,$AO113,Planning!V$10:V$896)</f>
        <v>0</v>
      </c>
      <c r="R113" s="267">
        <f>SUMIF(Planning!$AS$10:$AS$896,$AO113,Planning!W$10:W$896)</f>
        <v>0</v>
      </c>
      <c r="S113" s="267">
        <f>SUMIF(Planning!$AS$10:$AS$896,$AO113,Planning!X$10:X$896)</f>
        <v>0</v>
      </c>
      <c r="T113" s="267">
        <f>SUMIF(Planning!$AS$10:$AS$896,$AO113,Planning!Y$10:Y$896)</f>
        <v>0</v>
      </c>
      <c r="U113" s="267">
        <f>SUMIF(Planning!$AS$10:$AS$896,$AO113,Planning!Z$10:Z$896)</f>
        <v>0</v>
      </c>
      <c r="V113" s="267">
        <f>SUMIF(Planning!$AS$10:$AS$896,$AO113,Planning!AA$10:AA$896)</f>
        <v>0</v>
      </c>
      <c r="W113" s="267">
        <f>SUMIF(Planning!$AS$10:$AS$896,$AO113,Planning!AB$10:AB$896)</f>
        <v>0</v>
      </c>
      <c r="X113" s="267">
        <f>SUMIF(Planning!$AS$10:$AS$896,$AO113,Planning!AC$10:AC$896)</f>
        <v>0</v>
      </c>
      <c r="Y113" s="267">
        <f>SUMIF(Planning!$AS$10:$AS$896,$AO113,Planning!AD$10:AD$896)</f>
        <v>0</v>
      </c>
      <c r="Z113" s="267">
        <f>SUMIF(Planning!$AS$10:$AS$896,$AO113,Planning!AE$10:AE$896)</f>
        <v>0</v>
      </c>
      <c r="AA113" s="267">
        <f>SUMIF(Planning!$AS$10:$AS$896,$AO113,Planning!AF$10:AF$896)</f>
        <v>0</v>
      </c>
      <c r="AB113" s="267">
        <f>SUMIF(Planning!$AS$10:$AS$896,$AO113,Planning!AG$10:AG$896)</f>
        <v>0</v>
      </c>
      <c r="AC113" s="267">
        <f>SUMIF(Planning!$AS$10:$AS$896,$AO113,Planning!AH$10:AH$896)</f>
        <v>0</v>
      </c>
      <c r="AD113" s="267">
        <f>SUMIF(Planning!$AS$10:$AS$896,$AO113,Planning!AI$10:AI$896)</f>
        <v>0</v>
      </c>
      <c r="AE113" s="267">
        <f>SUMIF(Planning!$AS$10:$AS$896,$AO113,Planning!AJ$10:AJ$896)</f>
        <v>0</v>
      </c>
      <c r="AF113" s="267">
        <f>SUMIF(Planning!$AS$10:$AS$896,$AO113,Planning!AK$10:AK$896)</f>
        <v>0</v>
      </c>
      <c r="AG113" s="267">
        <f>SUMIF(Planning!$AS$10:$AS$896,$AO113,Planning!AL$10:AL$896)</f>
        <v>0</v>
      </c>
      <c r="AH113" s="267">
        <f>SUMIF(Planning!$AS$10:$AS$896,$AO113,Planning!AM$10:AM$896)</f>
        <v>0</v>
      </c>
      <c r="AI113" s="270">
        <f t="shared" si="2"/>
        <v>0</v>
      </c>
      <c r="AJ113" s="75"/>
      <c r="AL113" s="102" t="str">
        <f>IF($B$3="","",_xlfn.XLOOKUP($B$3,設定!$F$3:$F$10,設定!$G$3:$G$10,""))</f>
        <v>MC</v>
      </c>
      <c r="AM113" s="91"/>
      <c r="AN113" s="91" t="str">
        <f>E113</f>
        <v/>
      </c>
      <c r="AO113" s="91" t="str">
        <f>AM112&amp;"_"&amp;AN113</f>
        <v>_</v>
      </c>
      <c r="AP113" s="249" t="str">
        <f>IF(AI114=0,"","表示")</f>
        <v/>
      </c>
    </row>
    <row r="114" spans="1:42" ht="21" hidden="1" customHeight="1" thickBot="1" x14ac:dyDescent="0.4">
      <c r="A114" s="69"/>
      <c r="B114" s="90"/>
      <c r="C114" s="87"/>
      <c r="D114" s="88"/>
      <c r="E114" s="259" t="s">
        <v>2134</v>
      </c>
      <c r="F114" s="80">
        <f>SUMIF(Planning!$AS$10:$AS$896,$AO114,Planning!K$10:K$896)</f>
        <v>0</v>
      </c>
      <c r="G114" s="80">
        <f>SUMIF(Planning!$AS$10:$AS$896,$AO114,Planning!L$10:L$896)</f>
        <v>0</v>
      </c>
      <c r="H114" s="81">
        <f>SUMIF(Planning!$AS$10:$AS$896,$AO114,Planning!M$10:M$896)</f>
        <v>0</v>
      </c>
      <c r="I114" s="82">
        <f>SUMIF(Planning!$AS$10:$AS$896,$AO114,Planning!N$10:N$896)</f>
        <v>0</v>
      </c>
      <c r="J114" s="83">
        <f>SUMIF(Planning!$AS$10:$AS$896,$AO114,Planning!O$10:O$896)</f>
        <v>0</v>
      </c>
      <c r="K114" s="81">
        <f>SUMIF(Planning!$AS$10:$AS$896,$AO114,Planning!P$10:P$896)</f>
        <v>0</v>
      </c>
      <c r="L114" s="81">
        <f>SUMIF(Planning!$AS$10:$AS$896,$AO114,Planning!Q$10:Q$896)</f>
        <v>0</v>
      </c>
      <c r="M114" s="80">
        <f>SUMIF(Planning!$AS$10:$AS$896,$AO114,Planning!R$10:R$896)</f>
        <v>0</v>
      </c>
      <c r="N114" s="81">
        <f>SUMIF(Planning!$AS$10:$AS$896,$AO114,Planning!S$10:S$896)</f>
        <v>0</v>
      </c>
      <c r="O114" s="80">
        <f>SUMIF(Planning!$AS$10:$AS$896,$AO114,Planning!T$10:T$896)</f>
        <v>0</v>
      </c>
      <c r="P114" s="80">
        <f>SUMIF(Planning!$AS$10:$AS$896,$AO114,Planning!U$10:U$896)</f>
        <v>0</v>
      </c>
      <c r="Q114" s="80">
        <f>SUMIF(Planning!$AS$10:$AS$896,$AO114,Planning!V$10:V$896)</f>
        <v>0</v>
      </c>
      <c r="R114" s="80">
        <f>SUMIF(Planning!$AS$10:$AS$896,$AO114,Planning!W$10:W$896)</f>
        <v>0</v>
      </c>
      <c r="S114" s="80">
        <f>SUMIF(Planning!$AS$10:$AS$896,$AO114,Planning!X$10:X$896)</f>
        <v>0</v>
      </c>
      <c r="T114" s="80">
        <f>SUMIF(Planning!$AS$10:$AS$896,$AO114,Planning!Y$10:Y$896)</f>
        <v>0</v>
      </c>
      <c r="U114" s="80">
        <f>SUMIF(Planning!$AS$10:$AS$896,$AO114,Planning!Z$10:Z$896)</f>
        <v>0</v>
      </c>
      <c r="V114" s="80">
        <f>SUMIF(Planning!$AS$10:$AS$896,$AO114,Planning!AA$10:AA$896)</f>
        <v>0</v>
      </c>
      <c r="W114" s="80">
        <f>SUMIF(Planning!$AS$10:$AS$896,$AO114,Planning!AB$10:AB$896)</f>
        <v>0</v>
      </c>
      <c r="X114" s="80">
        <f>SUMIF(Planning!$AS$10:$AS$896,$AO114,Planning!AC$10:AC$896)</f>
        <v>0</v>
      </c>
      <c r="Y114" s="80">
        <f>SUMIF(Planning!$AS$10:$AS$896,$AO114,Planning!AD$10:AD$896)</f>
        <v>0</v>
      </c>
      <c r="Z114" s="80">
        <f>SUMIF(Planning!$AS$10:$AS$896,$AO114,Planning!AE$10:AE$896)</f>
        <v>0</v>
      </c>
      <c r="AA114" s="80">
        <f>SUMIF(Planning!$AS$10:$AS$896,$AO114,Planning!AF$10:AF$896)</f>
        <v>0</v>
      </c>
      <c r="AB114" s="80">
        <f>SUMIF(Planning!$AS$10:$AS$896,$AO114,Planning!AG$10:AG$896)</f>
        <v>0</v>
      </c>
      <c r="AC114" s="80">
        <f>SUMIF(Planning!$AS$10:$AS$896,$AO114,Planning!AH$10:AH$896)</f>
        <v>0</v>
      </c>
      <c r="AD114" s="80">
        <f>SUMIF(Planning!$AS$10:$AS$896,$AO114,Planning!AI$10:AI$896)</f>
        <v>0</v>
      </c>
      <c r="AE114" s="80">
        <f>SUMIF(Planning!$AS$10:$AS$896,$AO114,Planning!AJ$10:AJ$896)</f>
        <v>0</v>
      </c>
      <c r="AF114" s="80">
        <f>SUMIF(Planning!$AS$10:$AS$896,$AO114,Planning!AK$10:AK$896)</f>
        <v>0</v>
      </c>
      <c r="AG114" s="81">
        <f>SUMIF(Planning!$AS$10:$AS$896,$AO114,Planning!AL$10:AL$896)</f>
        <v>0</v>
      </c>
      <c r="AH114" s="114">
        <f>SUMIF(Planning!$AS$10:$AS$896,$AO114,Planning!AM$10:AM$896)</f>
        <v>0</v>
      </c>
      <c r="AI114" s="123">
        <f t="shared" si="2"/>
        <v>0</v>
      </c>
      <c r="AJ114" s="78"/>
      <c r="AL114" s="92"/>
      <c r="AM114" s="92"/>
      <c r="AN114" s="92"/>
      <c r="AO114" s="124" t="str">
        <f>AL113&amp;"_"&amp;AM112&amp;"_"&amp;AN112</f>
        <v>MC__</v>
      </c>
      <c r="AP114" s="247" t="str">
        <f>IF(AI114=0,"","表示")</f>
        <v/>
      </c>
    </row>
    <row r="115" spans="1:42" ht="27" customHeight="1" thickBot="1" x14ac:dyDescent="0.4">
      <c r="A115" s="70"/>
      <c r="B115" s="557" t="s">
        <v>2077</v>
      </c>
      <c r="C115" s="557"/>
      <c r="D115" s="557"/>
      <c r="E115" s="558"/>
      <c r="F115" s="254">
        <f t="shared" ref="F115:AH115" ca="1" si="8">SUMIF($E$5:$E$114,"WE",F$5:F$114)</f>
        <v>236</v>
      </c>
      <c r="G115" s="255">
        <f t="shared" ca="1" si="8"/>
        <v>217</v>
      </c>
      <c r="H115" s="255">
        <f t="shared" ca="1" si="8"/>
        <v>240</v>
      </c>
      <c r="I115" s="256">
        <f t="shared" ca="1" si="8"/>
        <v>257</v>
      </c>
      <c r="J115" s="257">
        <f t="shared" ca="1" si="8"/>
        <v>88</v>
      </c>
      <c r="K115" s="255">
        <f t="shared" ca="1" si="8"/>
        <v>132</v>
      </c>
      <c r="L115" s="255">
        <f t="shared" ca="1" si="8"/>
        <v>130</v>
      </c>
      <c r="M115" s="255">
        <f t="shared" ca="1" si="8"/>
        <v>106</v>
      </c>
      <c r="N115" s="255">
        <f t="shared" ca="1" si="8"/>
        <v>105</v>
      </c>
      <c r="O115" s="255">
        <f t="shared" ca="1" si="8"/>
        <v>128</v>
      </c>
      <c r="P115" s="255">
        <f t="shared" ca="1" si="8"/>
        <v>145</v>
      </c>
      <c r="Q115" s="255">
        <f t="shared" ca="1" si="8"/>
        <v>123</v>
      </c>
      <c r="R115" s="255">
        <f t="shared" ca="1" si="8"/>
        <v>134</v>
      </c>
      <c r="S115" s="255">
        <f t="shared" ca="1" si="8"/>
        <v>135</v>
      </c>
      <c r="T115" s="255">
        <f t="shared" ca="1" si="8"/>
        <v>135</v>
      </c>
      <c r="U115" s="255">
        <f t="shared" ca="1" si="8"/>
        <v>126</v>
      </c>
      <c r="V115" s="255">
        <f t="shared" ca="1" si="8"/>
        <v>132</v>
      </c>
      <c r="W115" s="255">
        <f t="shared" ca="1" si="8"/>
        <v>121</v>
      </c>
      <c r="X115" s="255">
        <f t="shared" ca="1" si="8"/>
        <v>126</v>
      </c>
      <c r="Y115" s="255">
        <f t="shared" ca="1" si="8"/>
        <v>111</v>
      </c>
      <c r="Z115" s="255">
        <f t="shared" ca="1" si="8"/>
        <v>125</v>
      </c>
      <c r="AA115" s="255">
        <f t="shared" ca="1" si="8"/>
        <v>111</v>
      </c>
      <c r="AB115" s="255">
        <f t="shared" ca="1" si="8"/>
        <v>50</v>
      </c>
      <c r="AC115" s="255">
        <f t="shared" ca="1" si="8"/>
        <v>0</v>
      </c>
      <c r="AD115" s="411">
        <f t="shared" ca="1" si="8"/>
        <v>0</v>
      </c>
      <c r="AE115" s="411">
        <f t="shared" ca="1" si="8"/>
        <v>0</v>
      </c>
      <c r="AF115" s="411">
        <f t="shared" ca="1" si="8"/>
        <v>0</v>
      </c>
      <c r="AG115" s="411">
        <f t="shared" ca="1" si="8"/>
        <v>0</v>
      </c>
      <c r="AH115" s="412">
        <f t="shared" ca="1" si="8"/>
        <v>0</v>
      </c>
      <c r="AI115" s="258">
        <f ca="1">SUM(F115:AH115)</f>
        <v>3213</v>
      </c>
      <c r="AJ115" s="77"/>
      <c r="AL115" s="241"/>
      <c r="AM115" s="242"/>
      <c r="AN115" s="242"/>
      <c r="AO115" s="243"/>
      <c r="AP115" s="249" t="s">
        <v>2190</v>
      </c>
    </row>
    <row r="116" spans="1:42" ht="29.4" customHeight="1" thickBot="1" x14ac:dyDescent="0.4">
      <c r="A116" s="71"/>
      <c r="B116" s="559" t="str">
        <f>B3&amp;"生産負荷"</f>
        <v>MC生産負荷</v>
      </c>
      <c r="C116" s="559"/>
      <c r="D116" s="560" t="str">
        <f>IF($C$3="平常","(平常)",IF($C$3="平常/2S","(2交替)",IF($C$3="1S/2S","(2交替)",IF($C$3="3S","(3交替)",""))))</f>
        <v>(平常)</v>
      </c>
      <c r="E116" s="561"/>
      <c r="F116" s="250">
        <f ca="1">SUMIF(Planning!$H$1:$H$6,$B$3,Planning!K$1:K$6)</f>
        <v>1.415</v>
      </c>
      <c r="G116" s="251">
        <f ca="1">SUMIF(Planning!$H$1:$H$6,$B$3,Planning!L$1:L$6)</f>
        <v>1.264</v>
      </c>
      <c r="H116" s="250">
        <f ca="1">SUMIF(Planning!$H$1:$H$6,$B$3,Planning!M$1:M$6)</f>
        <v>1.5669999999999999</v>
      </c>
      <c r="I116" s="252">
        <f ca="1">SUMIF(Planning!$H$1:$H$6,$B$3,Planning!N$1:N$6)</f>
        <v>1.7350000000000001</v>
      </c>
      <c r="J116" s="253">
        <f ca="1">SUMIF(Planning!$H$1:$H$6,$B$3,Planning!O$1:O$6)</f>
        <v>0.67100000000000004</v>
      </c>
      <c r="K116" s="250">
        <f ca="1">SUMIF(Planning!$H$1:$H$6,$B$3,Planning!P$1:P$6)</f>
        <v>0.90600000000000003</v>
      </c>
      <c r="L116" s="250">
        <f ca="1">SUMIF(Planning!$H$1:$H$6,$B$3,Planning!Q$1:Q$6)</f>
        <v>0.89200000000000002</v>
      </c>
      <c r="M116" s="251">
        <f ca="1">SUMIF(Planning!$H$1:$H$6,$B$3,Planning!R$1:R$6)</f>
        <v>0.72799999999999998</v>
      </c>
      <c r="N116" s="250">
        <f ca="1">SUMIF(Planning!$H$1:$H$6,$B$3,Planning!S$1:S$6)</f>
        <v>0.72099999999999997</v>
      </c>
      <c r="O116" s="251">
        <f ca="1">SUMIF(Planning!$H$1:$H$6,$B$3,Planning!T$1:T$6)</f>
        <v>0.87</v>
      </c>
      <c r="P116" s="251">
        <f ca="1">SUMIF(Planning!$H$1:$H$6,$B$3,Planning!U$1:U$6)</f>
        <v>0.99</v>
      </c>
      <c r="Q116" s="251">
        <f ca="1">SUMIF(Planning!$H$1:$H$6,$B$3,Planning!V$1:V$6)</f>
        <v>0.90700000000000003</v>
      </c>
      <c r="R116" s="251">
        <f ca="1">SUMIF(Planning!$H$1:$H$6,$B$3,Planning!W$1:W$6)</f>
        <v>1.016</v>
      </c>
      <c r="S116" s="251">
        <f ca="1">SUMIF(Planning!$H$1:$H$6,$B$3,Planning!X$1:X$6)</f>
        <v>1.018</v>
      </c>
      <c r="T116" s="251">
        <f ca="1">SUMIF(Planning!$H$1:$H$6,$B$3,Planning!Y$1:Y$6)</f>
        <v>1.0229999999999999</v>
      </c>
      <c r="U116" s="251">
        <f ca="1">SUMIF(Planning!$H$1:$H$6,$B$3,Planning!Z$1:Z$6)</f>
        <v>0.95299999999999996</v>
      </c>
      <c r="V116" s="251">
        <f ca="1">SUMIF(Planning!$H$1:$H$6,$B$3,Planning!AA$1:AA$6)</f>
        <v>0.98099999999999998</v>
      </c>
      <c r="W116" s="251">
        <f ca="1">SUMIF(Planning!$H$1:$H$6,$B$3,Planning!AB$1:AB$6)</f>
        <v>0.9</v>
      </c>
      <c r="X116" s="251">
        <f ca="1">SUMIF(Planning!$H$1:$H$6,$B$3,Planning!AC$1:AC$6)</f>
        <v>0.94</v>
      </c>
      <c r="Y116" s="251">
        <f ca="1">SUMIF(Planning!$H$1:$H$6,$B$3,Planning!AD$1:AD$6)</f>
        <v>0.83199999999999996</v>
      </c>
      <c r="Z116" s="251">
        <f ca="1">SUMIF(Planning!$H$1:$H$6,$B$3,Planning!AE$1:AE$6)</f>
        <v>0.92400000000000004</v>
      </c>
      <c r="AA116" s="251">
        <f ca="1">SUMIF(Planning!$H$1:$H$6,$B$3,Planning!AF$1:AF$6)</f>
        <v>0.745</v>
      </c>
      <c r="AB116" s="251">
        <f ca="1">SUMIF(Planning!$H$1:$H$6,$B$3,Planning!AG$1:AG$6)</f>
        <v>0.32800000000000001</v>
      </c>
      <c r="AC116" s="251">
        <f ca="1">SUMIF(Planning!$H$1:$H$6,$B$3,Planning!AH$1:AH$6)</f>
        <v>0</v>
      </c>
      <c r="AD116" s="413">
        <f ca="1">SUMIF(Planning!$H$1:$H$6,$B$3,Planning!AI$1:AI$6)</f>
        <v>0</v>
      </c>
      <c r="AE116" s="413">
        <f ca="1">SUMIF(Planning!$H$1:$H$6,$B$3,Planning!AJ$1:AJ$6)</f>
        <v>0</v>
      </c>
      <c r="AF116" s="413">
        <f ca="1">SUMIF(Planning!$H$1:$H$6,$B$3,Planning!AK$1:AK$6)</f>
        <v>0</v>
      </c>
      <c r="AG116" s="414">
        <f ca="1">SUMIF(Planning!$H$1:$H$6,$B$3,Planning!AL$1:AL$6)</f>
        <v>0</v>
      </c>
      <c r="AH116" s="415">
        <f ca="1">SUMIF(Planning!$H$1:$H$6,$B$3,Planning!AM$1:AM$6)</f>
        <v>0</v>
      </c>
      <c r="AI116" s="79">
        <f ca="1">AVERAGE(J116:AA116)</f>
        <v>0.88983333333333325</v>
      </c>
      <c r="AJ116" s="76"/>
      <c r="AL116" s="244"/>
      <c r="AM116" s="245"/>
      <c r="AN116" s="245"/>
      <c r="AO116" s="246"/>
      <c r="AP116" s="247" t="s">
        <v>2190</v>
      </c>
    </row>
    <row r="117" spans="1:42" ht="15.5" thickTop="1" x14ac:dyDescent="0.35"/>
  </sheetData>
  <autoFilter ref="A6:AP116" xr:uid="{DF92922F-ECF9-4A1B-97ED-07612788B88B}">
    <filterColumn colId="41">
      <customFilters>
        <customFilter operator="notEqual" val=" "/>
      </customFilters>
    </filterColumn>
  </autoFilter>
  <mergeCells count="11">
    <mergeCell ref="C2:D2"/>
    <mergeCell ref="C3:D3"/>
    <mergeCell ref="B115:E115"/>
    <mergeCell ref="D116:E116"/>
    <mergeCell ref="B116:C116"/>
    <mergeCell ref="AJ2:AJ3"/>
    <mergeCell ref="K2:R3"/>
    <mergeCell ref="AF2:AF3"/>
    <mergeCell ref="AG2:AG3"/>
    <mergeCell ref="AH2:AH3"/>
    <mergeCell ref="AI2:AI3"/>
  </mergeCells>
  <phoneticPr fontId="12"/>
  <conditionalFormatting sqref="AP7:AP9">
    <cfRule type="cellIs" dxfId="139" priority="78" operator="equal">
      <formula>"表示"</formula>
    </cfRule>
  </conditionalFormatting>
  <conditionalFormatting sqref="AP10:AP12 AP19:AP21 AP64:AP66 AP85:AP114 AP25:AP57">
    <cfRule type="cellIs" dxfId="138" priority="77" operator="equal">
      <formula>"表示"</formula>
    </cfRule>
  </conditionalFormatting>
  <conditionalFormatting sqref="AP115:AP116">
    <cfRule type="cellIs" dxfId="137" priority="76" operator="equal">
      <formula>"表示"</formula>
    </cfRule>
  </conditionalFormatting>
  <conditionalFormatting sqref="G112:AH113">
    <cfRule type="cellIs" dxfId="136" priority="71" operator="equal">
      <formula>0</formula>
    </cfRule>
  </conditionalFormatting>
  <conditionalFormatting sqref="G114:AH114">
    <cfRule type="cellIs" dxfId="135" priority="70" operator="equal">
      <formula>0</formula>
    </cfRule>
  </conditionalFormatting>
  <conditionalFormatting sqref="G7:AH8 G10:AH11 G19:AH20 G25:AH26 G28:AH29 G31:AH32 G34:AH35 G37:AH38 G40:AH41 G43:AH44 G46:AH47 G49:AH50 G52:AH53 G55:AH56 G64:AH65 G85:AH86 G88:AH89 G91:AH92 G94:AH95 G97:AH98 G100:AH101 G103:AH104 G106:AH107 G109:AH110">
    <cfRule type="cellIs" dxfId="134" priority="67" operator="equal">
      <formula>0</formula>
    </cfRule>
  </conditionalFormatting>
  <conditionalFormatting sqref="G9:AH9 G12:AH12 G21:AH21 G27:AH27 G30:AH30 G33:AH33 G36:AH36 G39:AH39 G42:AH42 G45:AH45 G48:AH48 G51:AH51 G54:AH54 G57:AH57 G66:AH66 G87:AH87 G90:AH90 G93:AH93 G96:AH96 G99:AH99 G102:AH102 G105:AH105 G108:AH108 G111:AH111">
    <cfRule type="cellIs" dxfId="133" priority="66" operator="equal">
      <formula>0</formula>
    </cfRule>
  </conditionalFormatting>
  <conditionalFormatting sqref="F116:AH116">
    <cfRule type="cellIs" dxfId="132" priority="60" operator="greaterThan">
      <formula>1</formula>
    </cfRule>
  </conditionalFormatting>
  <conditionalFormatting sqref="AP16:AP18">
    <cfRule type="cellIs" dxfId="131" priority="59" operator="equal">
      <formula>"表示"</formula>
    </cfRule>
  </conditionalFormatting>
  <conditionalFormatting sqref="G16:AH17">
    <cfRule type="cellIs" dxfId="130" priority="58" operator="equal">
      <formula>0</formula>
    </cfRule>
  </conditionalFormatting>
  <conditionalFormatting sqref="G18:AH18">
    <cfRule type="cellIs" dxfId="129" priority="57" operator="equal">
      <formula>0</formula>
    </cfRule>
  </conditionalFormatting>
  <conditionalFormatting sqref="AP13:AP15">
    <cfRule type="cellIs" dxfId="128" priority="56" operator="equal">
      <formula>"表示"</formula>
    </cfRule>
  </conditionalFormatting>
  <conditionalFormatting sqref="G13:AH14">
    <cfRule type="cellIs" dxfId="127" priority="55" operator="equal">
      <formula>0</formula>
    </cfRule>
  </conditionalFormatting>
  <conditionalFormatting sqref="G15:AH15">
    <cfRule type="cellIs" dxfId="126" priority="54" operator="equal">
      <formula>0</formula>
    </cfRule>
  </conditionalFormatting>
  <conditionalFormatting sqref="AP61:AP63">
    <cfRule type="cellIs" dxfId="125" priority="53" operator="equal">
      <formula>"表示"</formula>
    </cfRule>
  </conditionalFormatting>
  <conditionalFormatting sqref="G61:AH62">
    <cfRule type="cellIs" dxfId="124" priority="52" operator="equal">
      <formula>0</formula>
    </cfRule>
  </conditionalFormatting>
  <conditionalFormatting sqref="G63:AH63">
    <cfRule type="cellIs" dxfId="123" priority="51" operator="equal">
      <formula>0</formula>
    </cfRule>
  </conditionalFormatting>
  <conditionalFormatting sqref="AP67:AP69">
    <cfRule type="cellIs" dxfId="122" priority="50" operator="equal">
      <formula>"表示"</formula>
    </cfRule>
  </conditionalFormatting>
  <conditionalFormatting sqref="G67:AH68">
    <cfRule type="cellIs" dxfId="121" priority="49" operator="equal">
      <formula>0</formula>
    </cfRule>
  </conditionalFormatting>
  <conditionalFormatting sqref="G69:AH69">
    <cfRule type="cellIs" dxfId="120" priority="48" operator="equal">
      <formula>0</formula>
    </cfRule>
  </conditionalFormatting>
  <conditionalFormatting sqref="AP22:AP24">
    <cfRule type="cellIs" dxfId="119" priority="47" operator="equal">
      <formula>"表示"</formula>
    </cfRule>
  </conditionalFormatting>
  <conditionalFormatting sqref="G22:AH23">
    <cfRule type="cellIs" dxfId="118" priority="46" operator="equal">
      <formula>0</formula>
    </cfRule>
  </conditionalFormatting>
  <conditionalFormatting sqref="G24:AH24">
    <cfRule type="cellIs" dxfId="117" priority="45" operator="equal">
      <formula>0</formula>
    </cfRule>
  </conditionalFormatting>
  <conditionalFormatting sqref="AP73:AP75">
    <cfRule type="cellIs" dxfId="116" priority="44" operator="equal">
      <formula>"表示"</formula>
    </cfRule>
  </conditionalFormatting>
  <conditionalFormatting sqref="G73:AH74">
    <cfRule type="cellIs" dxfId="115" priority="43" operator="equal">
      <formula>0</formula>
    </cfRule>
  </conditionalFormatting>
  <conditionalFormatting sqref="G75:AH75">
    <cfRule type="cellIs" dxfId="114" priority="42" operator="equal">
      <formula>0</formula>
    </cfRule>
  </conditionalFormatting>
  <conditionalFormatting sqref="AP79:AP81">
    <cfRule type="cellIs" dxfId="113" priority="41" operator="equal">
      <formula>"表示"</formula>
    </cfRule>
  </conditionalFormatting>
  <conditionalFormatting sqref="G79:AH80">
    <cfRule type="cellIs" dxfId="112" priority="40" operator="equal">
      <formula>0</formula>
    </cfRule>
  </conditionalFormatting>
  <conditionalFormatting sqref="G81:AH81">
    <cfRule type="cellIs" dxfId="111" priority="39" operator="equal">
      <formula>0</formula>
    </cfRule>
  </conditionalFormatting>
  <conditionalFormatting sqref="AP82:AP84">
    <cfRule type="cellIs" dxfId="110" priority="38" operator="equal">
      <formula>"表示"</formula>
    </cfRule>
  </conditionalFormatting>
  <conditionalFormatting sqref="G82:AH83">
    <cfRule type="cellIs" dxfId="109" priority="37" operator="equal">
      <formula>0</formula>
    </cfRule>
  </conditionalFormatting>
  <conditionalFormatting sqref="G84:AH84">
    <cfRule type="cellIs" dxfId="108" priority="36" operator="equal">
      <formula>0</formula>
    </cfRule>
  </conditionalFormatting>
  <conditionalFormatting sqref="AP58:AP60">
    <cfRule type="cellIs" dxfId="107" priority="35" operator="equal">
      <formula>"表示"</formula>
    </cfRule>
  </conditionalFormatting>
  <conditionalFormatting sqref="G58:AH59">
    <cfRule type="cellIs" dxfId="106" priority="34" operator="equal">
      <formula>0</formula>
    </cfRule>
  </conditionalFormatting>
  <conditionalFormatting sqref="G60:AH60">
    <cfRule type="cellIs" dxfId="105" priority="33" operator="equal">
      <formula>0</formula>
    </cfRule>
  </conditionalFormatting>
  <conditionalFormatting sqref="F112:F113">
    <cfRule type="cellIs" dxfId="104" priority="32" operator="equal">
      <formula>0</formula>
    </cfRule>
  </conditionalFormatting>
  <conditionalFormatting sqref="F114">
    <cfRule type="cellIs" dxfId="103" priority="31" operator="equal">
      <formula>0</formula>
    </cfRule>
  </conditionalFormatting>
  <conditionalFormatting sqref="F7:F8 F10:F11 F19:F20 F25:F26 F28:F29 F31:F32 F34:F35 F37:F38 F40:F41 F43:F44 F46:F47 F49:F50 F52:F53 F55:F56 F64:F65 F85:F86 F88:F89 F91:F92 F94:F95 F97:F98 F100:F101 F103:F104 F106:F107 F109:F110">
    <cfRule type="cellIs" dxfId="102" priority="30" operator="equal">
      <formula>0</formula>
    </cfRule>
  </conditionalFormatting>
  <conditionalFormatting sqref="F9 F12 F21 F27 F30 F33 F36 F39 F42 F45 F48 F51 F54 F57 F66 F87 F90 F93 F96 F99 F102 F105 F108 F111">
    <cfRule type="cellIs" dxfId="101" priority="29" operator="equal">
      <formula>0</formula>
    </cfRule>
  </conditionalFormatting>
  <conditionalFormatting sqref="F16:F17">
    <cfRule type="cellIs" dxfId="100" priority="28" operator="equal">
      <formula>0</formula>
    </cfRule>
  </conditionalFormatting>
  <conditionalFormatting sqref="F18">
    <cfRule type="cellIs" dxfId="99" priority="27" operator="equal">
      <formula>0</formula>
    </cfRule>
  </conditionalFormatting>
  <conditionalFormatting sqref="F13:F14">
    <cfRule type="cellIs" dxfId="98" priority="26" operator="equal">
      <formula>0</formula>
    </cfRule>
  </conditionalFormatting>
  <conditionalFormatting sqref="F15">
    <cfRule type="cellIs" dxfId="97" priority="25" operator="equal">
      <formula>0</formula>
    </cfRule>
  </conditionalFormatting>
  <conditionalFormatting sqref="F61:F62">
    <cfRule type="cellIs" dxfId="96" priority="24" operator="equal">
      <formula>0</formula>
    </cfRule>
  </conditionalFormatting>
  <conditionalFormatting sqref="F63">
    <cfRule type="cellIs" dxfId="95" priority="23" operator="equal">
      <formula>0</formula>
    </cfRule>
  </conditionalFormatting>
  <conditionalFormatting sqref="F67:F68">
    <cfRule type="cellIs" dxfId="94" priority="22" operator="equal">
      <formula>0</formula>
    </cfRule>
  </conditionalFormatting>
  <conditionalFormatting sqref="F69">
    <cfRule type="cellIs" dxfId="93" priority="21" operator="equal">
      <formula>0</formula>
    </cfRule>
  </conditionalFormatting>
  <conditionalFormatting sqref="F22:F23">
    <cfRule type="cellIs" dxfId="92" priority="20" operator="equal">
      <formula>0</formula>
    </cfRule>
  </conditionalFormatting>
  <conditionalFormatting sqref="F24">
    <cfRule type="cellIs" dxfId="91" priority="19" operator="equal">
      <formula>0</formula>
    </cfRule>
  </conditionalFormatting>
  <conditionalFormatting sqref="F73:F74">
    <cfRule type="cellIs" dxfId="90" priority="18" operator="equal">
      <formula>0</formula>
    </cfRule>
  </conditionalFormatting>
  <conditionalFormatting sqref="F75">
    <cfRule type="cellIs" dxfId="89" priority="17" operator="equal">
      <formula>0</formula>
    </cfRule>
  </conditionalFormatting>
  <conditionalFormatting sqref="F79:F80">
    <cfRule type="cellIs" dxfId="88" priority="16" operator="equal">
      <formula>0</formula>
    </cfRule>
  </conditionalFormatting>
  <conditionalFormatting sqref="F81">
    <cfRule type="cellIs" dxfId="87" priority="15" operator="equal">
      <formula>0</formula>
    </cfRule>
  </conditionalFormatting>
  <conditionalFormatting sqref="F82:F83">
    <cfRule type="cellIs" dxfId="86" priority="14" operator="equal">
      <formula>0</formula>
    </cfRule>
  </conditionalFormatting>
  <conditionalFormatting sqref="F84">
    <cfRule type="cellIs" dxfId="85" priority="13" operator="equal">
      <formula>0</formula>
    </cfRule>
  </conditionalFormatting>
  <conditionalFormatting sqref="F58:F59">
    <cfRule type="cellIs" dxfId="84" priority="12" operator="equal">
      <formula>0</formula>
    </cfRule>
  </conditionalFormatting>
  <conditionalFormatting sqref="F60">
    <cfRule type="cellIs" dxfId="83" priority="11" operator="equal">
      <formula>0</formula>
    </cfRule>
  </conditionalFormatting>
  <conditionalFormatting sqref="AP70:AP72">
    <cfRule type="cellIs" dxfId="82" priority="10" operator="equal">
      <formula>"表示"</formula>
    </cfRule>
  </conditionalFormatting>
  <conditionalFormatting sqref="G70:AH71">
    <cfRule type="cellIs" dxfId="81" priority="9" operator="equal">
      <formula>0</formula>
    </cfRule>
  </conditionalFormatting>
  <conditionalFormatting sqref="G72:AH72">
    <cfRule type="cellIs" dxfId="80" priority="8" operator="equal">
      <formula>0</formula>
    </cfRule>
  </conditionalFormatting>
  <conditionalFormatting sqref="F70:F71">
    <cfRule type="cellIs" dxfId="79" priority="7" operator="equal">
      <formula>0</formula>
    </cfRule>
  </conditionalFormatting>
  <conditionalFormatting sqref="F72">
    <cfRule type="cellIs" dxfId="78" priority="6" operator="equal">
      <formula>0</formula>
    </cfRule>
  </conditionalFormatting>
  <conditionalFormatting sqref="AP76:AP78">
    <cfRule type="cellIs" dxfId="77" priority="5" operator="equal">
      <formula>"表示"</formula>
    </cfRule>
  </conditionalFormatting>
  <conditionalFormatting sqref="G76:AH77">
    <cfRule type="cellIs" dxfId="76" priority="4" operator="equal">
      <formula>0</formula>
    </cfRule>
  </conditionalFormatting>
  <conditionalFormatting sqref="G78:AH78">
    <cfRule type="cellIs" dxfId="75" priority="3" operator="equal">
      <formula>0</formula>
    </cfRule>
  </conditionalFormatting>
  <conditionalFormatting sqref="F76:F77">
    <cfRule type="cellIs" dxfId="74" priority="2" operator="equal">
      <formula>0</formula>
    </cfRule>
  </conditionalFormatting>
  <conditionalFormatting sqref="F78">
    <cfRule type="cellIs" dxfId="73" priority="1" operator="equal">
      <formula>0</formula>
    </cfRule>
  </conditionalFormatting>
  <dataValidations count="1">
    <dataValidation type="list" allowBlank="1" showInputMessage="1" showErrorMessage="1" sqref="C3:D3" xr:uid="{96151C70-1264-4F56-A6CC-15DCB1B3D9DF}">
      <formula1>"　,平常,平常/2S,1S/2S,3S,　"</formula1>
    </dataValidation>
  </dataValidations>
  <printOptions horizontalCentered="1" verticalCentered="1"/>
  <pageMargins left="0" right="0" top="0.39370078740157483" bottom="0.19685039370078741" header="0.31496062992125984" footer="0"/>
  <pageSetup paperSize="9" scale="40" orientation="landscape" horizontalDpi="300" verticalDpi="300"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4251AD78-2795-4E29-A9DD-67229CC93567}">
          <x14:formula1>
            <xm:f>設定!$F$3:$F$10</xm:f>
          </x14:formula1>
          <xm:sqref>B3</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3E5A48-1DCB-4EB3-95A2-6C58FE0A89A8}">
  <sheetPr codeName="Sheet18" filterMode="1">
    <pageSetUpPr fitToPage="1"/>
  </sheetPr>
  <dimension ref="A1:AP126"/>
  <sheetViews>
    <sheetView zoomScale="51" zoomScaleNormal="51" workbookViewId="0">
      <pane xSplit="9" ySplit="29" topLeftCell="N30" activePane="bottomRight" state="frozenSplit"/>
      <selection activeCell="U18" sqref="U18"/>
      <selection pane="topRight" activeCell="U18" sqref="U18"/>
      <selection pane="bottomLeft" activeCell="U18" sqref="U18"/>
      <selection pane="bottomRight" activeCell="Z66" sqref="Z66"/>
    </sheetView>
  </sheetViews>
  <sheetFormatPr defaultColWidth="8.7109375" defaultRowHeight="15" x14ac:dyDescent="0.35"/>
  <cols>
    <col min="1" max="1" width="2.42578125" style="72" customWidth="1"/>
    <col min="2" max="2" width="20.2109375" style="72" customWidth="1"/>
    <col min="3" max="4" width="6.28515625" style="72" customWidth="1"/>
    <col min="5" max="5" width="6.35546875" style="72" customWidth="1"/>
    <col min="6" max="34" width="7.2109375" style="72" customWidth="1"/>
    <col min="35" max="35" width="11.78515625" style="72" customWidth="1"/>
    <col min="36" max="36" width="25.92578125" style="72" customWidth="1"/>
    <col min="37" max="37" width="4.28515625" style="72" customWidth="1"/>
    <col min="38" max="38" width="8.7109375" style="72"/>
    <col min="39" max="39" width="22.28515625" style="72" customWidth="1"/>
    <col min="40" max="40" width="8.0703125" style="72" customWidth="1"/>
    <col min="41" max="41" width="30.0703125" style="72" customWidth="1"/>
    <col min="42" max="42" width="7.42578125" style="72" customWidth="1"/>
    <col min="43" max="16384" width="8.7109375" style="72"/>
  </cols>
  <sheetData>
    <row r="1" spans="1:42" ht="21" customHeight="1" thickBot="1" x14ac:dyDescent="0.4">
      <c r="AF1" s="260" t="s">
        <v>2192</v>
      </c>
      <c r="AG1" s="260" t="s">
        <v>2193</v>
      </c>
      <c r="AH1" s="260" t="s">
        <v>2194</v>
      </c>
      <c r="AI1" s="260" t="s">
        <v>2191</v>
      </c>
      <c r="AJ1" s="260" t="s">
        <v>2195</v>
      </c>
    </row>
    <row r="2" spans="1:42" ht="21" customHeight="1" x14ac:dyDescent="0.35">
      <c r="A2" s="65"/>
      <c r="B2" s="74" t="s">
        <v>2074</v>
      </c>
      <c r="C2" s="562" t="s">
        <v>2075</v>
      </c>
      <c r="D2" s="563"/>
      <c r="E2" s="73"/>
      <c r="F2" s="73"/>
      <c r="G2" s="73"/>
      <c r="H2" s="73"/>
      <c r="I2" s="73"/>
      <c r="J2" s="73"/>
      <c r="K2" s="574">
        <f>MONTH(K5)</f>
        <v>1</v>
      </c>
      <c r="L2" s="575"/>
      <c r="M2" s="575"/>
      <c r="N2" s="575"/>
      <c r="O2" s="575"/>
      <c r="P2" s="575"/>
      <c r="Q2" s="575"/>
      <c r="R2" s="576"/>
      <c r="S2" s="73"/>
      <c r="T2" s="73"/>
      <c r="U2" s="73"/>
      <c r="V2" s="73"/>
      <c r="W2" s="73"/>
      <c r="X2" s="73"/>
      <c r="Y2" s="73"/>
      <c r="Z2" s="73"/>
      <c r="AA2" s="73"/>
      <c r="AB2" s="73"/>
      <c r="AC2" s="73"/>
      <c r="AD2" s="73"/>
      <c r="AE2" s="73"/>
      <c r="AF2" s="570"/>
      <c r="AG2" s="570"/>
      <c r="AH2" s="570"/>
      <c r="AI2" s="572">
        <f>Planning!A3</f>
        <v>46027</v>
      </c>
      <c r="AJ2" s="553">
        <f>AF所要量!A2</f>
        <v>0</v>
      </c>
    </row>
    <row r="3" spans="1:42" ht="28.25" customHeight="1" thickBot="1" x14ac:dyDescent="0.4">
      <c r="A3" s="65"/>
      <c r="B3" s="84" t="s">
        <v>79</v>
      </c>
      <c r="C3" s="555" t="s">
        <v>2076</v>
      </c>
      <c r="D3" s="556"/>
      <c r="E3" s="73"/>
      <c r="F3" s="73"/>
      <c r="G3" s="73"/>
      <c r="H3" s="73"/>
      <c r="I3" s="73"/>
      <c r="J3" s="73"/>
      <c r="K3" s="577"/>
      <c r="L3" s="578"/>
      <c r="M3" s="578"/>
      <c r="N3" s="578"/>
      <c r="O3" s="578"/>
      <c r="P3" s="578"/>
      <c r="Q3" s="578"/>
      <c r="R3" s="579"/>
      <c r="S3" s="73"/>
      <c r="T3" s="73"/>
      <c r="U3" s="73"/>
      <c r="V3" s="73"/>
      <c r="W3" s="73"/>
      <c r="X3" s="73"/>
      <c r="Y3" s="73"/>
      <c r="Z3" s="73"/>
      <c r="AA3" s="73"/>
      <c r="AB3" s="73"/>
      <c r="AC3" s="73"/>
      <c r="AD3" s="73"/>
      <c r="AE3" s="73"/>
      <c r="AF3" s="571"/>
      <c r="AG3" s="571"/>
      <c r="AH3" s="571"/>
      <c r="AI3" s="573"/>
      <c r="AJ3" s="554"/>
    </row>
    <row r="4" spans="1:42" ht="21" customHeight="1" thickBot="1" x14ac:dyDescent="0.4">
      <c r="A4" s="65"/>
      <c r="B4" s="65"/>
      <c r="C4" s="65"/>
      <c r="D4" s="73"/>
      <c r="E4" s="73"/>
      <c r="F4" s="73"/>
      <c r="G4" s="73"/>
      <c r="H4" s="73"/>
      <c r="I4" s="73"/>
      <c r="J4" s="73"/>
      <c r="K4" s="67"/>
      <c r="L4" s="67"/>
      <c r="M4" s="67"/>
      <c r="N4" s="67"/>
      <c r="O4" s="67"/>
      <c r="P4" s="67"/>
      <c r="Q4" s="67"/>
      <c r="R4" s="67"/>
      <c r="S4" s="67"/>
      <c r="T4" s="67"/>
      <c r="U4" s="67"/>
      <c r="V4" s="67"/>
      <c r="W4" s="67"/>
      <c r="X4" s="67"/>
      <c r="Y4" s="67"/>
      <c r="Z4" s="67"/>
      <c r="AA4" s="67"/>
      <c r="AB4" s="67"/>
      <c r="AC4" s="67"/>
      <c r="AD4" s="67"/>
      <c r="AE4" s="68"/>
      <c r="AF4" s="67"/>
      <c r="AG4" s="67"/>
      <c r="AH4" s="67"/>
      <c r="AI4" s="73"/>
      <c r="AJ4" s="73"/>
    </row>
    <row r="5" spans="1:42" ht="21" customHeight="1" thickTop="1" x14ac:dyDescent="0.35">
      <c r="A5" s="276"/>
      <c r="B5" s="289" t="s">
        <v>2068</v>
      </c>
      <c r="C5" s="290" t="s">
        <v>2083</v>
      </c>
      <c r="D5" s="291" t="s">
        <v>2069</v>
      </c>
      <c r="E5" s="292" t="s">
        <v>2070</v>
      </c>
      <c r="F5" s="295">
        <f>Planning!K10</f>
        <v>46014</v>
      </c>
      <c r="G5" s="295">
        <f>Planning!L10</f>
        <v>46015</v>
      </c>
      <c r="H5" s="296">
        <f>Planning!M10</f>
        <v>46016</v>
      </c>
      <c r="I5" s="447">
        <f>Planning!N10</f>
        <v>46017</v>
      </c>
      <c r="J5" s="297">
        <f>Planning!O10</f>
        <v>46027</v>
      </c>
      <c r="K5" s="296">
        <f>Planning!P10</f>
        <v>46028</v>
      </c>
      <c r="L5" s="296">
        <f>Planning!Q10</f>
        <v>46029</v>
      </c>
      <c r="M5" s="296">
        <f>Planning!R10</f>
        <v>46030</v>
      </c>
      <c r="N5" s="296">
        <f>Planning!S10</f>
        <v>46031</v>
      </c>
      <c r="O5" s="295">
        <f>Planning!T10</f>
        <v>46034</v>
      </c>
      <c r="P5" s="295">
        <f>Planning!U10</f>
        <v>46035</v>
      </c>
      <c r="Q5" s="295">
        <f>Planning!V10</f>
        <v>46036</v>
      </c>
      <c r="R5" s="295">
        <f>Planning!W10</f>
        <v>46037</v>
      </c>
      <c r="S5" s="295">
        <f>Planning!X10</f>
        <v>46038</v>
      </c>
      <c r="T5" s="295">
        <f>Planning!Y10</f>
        <v>46041</v>
      </c>
      <c r="U5" s="295">
        <f>Planning!Z10</f>
        <v>46042</v>
      </c>
      <c r="V5" s="295">
        <f>Planning!AA10</f>
        <v>46043</v>
      </c>
      <c r="W5" s="295">
        <f>Planning!AB10</f>
        <v>46044</v>
      </c>
      <c r="X5" s="295">
        <f>Planning!AC10</f>
        <v>46045</v>
      </c>
      <c r="Y5" s="295">
        <f>Planning!AD10</f>
        <v>46048</v>
      </c>
      <c r="Z5" s="295">
        <f>Planning!AE10</f>
        <v>46049</v>
      </c>
      <c r="AA5" s="295">
        <f>Planning!AF10</f>
        <v>46050</v>
      </c>
      <c r="AB5" s="295">
        <f>Planning!AG10</f>
        <v>46051</v>
      </c>
      <c r="AC5" s="295">
        <f>Planning!AH10</f>
        <v>46052</v>
      </c>
      <c r="AD5" s="402" t="str">
        <f>Planning!AI10</f>
        <v/>
      </c>
      <c r="AE5" s="402" t="str">
        <f>Planning!AJ10</f>
        <v/>
      </c>
      <c r="AF5" s="402" t="str">
        <f>Planning!AK10</f>
        <v/>
      </c>
      <c r="AG5" s="402" t="str">
        <f>Planning!AL10</f>
        <v/>
      </c>
      <c r="AH5" s="403" t="str">
        <f>Planning!AM10</f>
        <v/>
      </c>
      <c r="AI5" s="293" t="s">
        <v>2072</v>
      </c>
      <c r="AJ5" s="294" t="s">
        <v>2073</v>
      </c>
      <c r="AL5" s="103" t="s">
        <v>2074</v>
      </c>
      <c r="AM5" s="340" t="s">
        <v>2078</v>
      </c>
      <c r="AN5" s="340" t="s">
        <v>2056</v>
      </c>
      <c r="AO5" s="28" t="s">
        <v>2057</v>
      </c>
      <c r="AP5" s="340" t="s">
        <v>2245</v>
      </c>
    </row>
    <row r="6" spans="1:42" ht="21" hidden="1" customHeight="1" x14ac:dyDescent="0.35">
      <c r="A6" s="581"/>
      <c r="B6" s="582"/>
      <c r="C6" s="583"/>
      <c r="D6" s="584"/>
      <c r="E6" s="585"/>
      <c r="F6" s="586"/>
      <c r="G6" s="586"/>
      <c r="H6" s="587"/>
      <c r="I6" s="588"/>
      <c r="J6" s="589"/>
      <c r="K6" s="587"/>
      <c r="L6" s="587"/>
      <c r="M6" s="587"/>
      <c r="N6" s="587"/>
      <c r="O6" s="586"/>
      <c r="P6" s="586"/>
      <c r="Q6" s="586"/>
      <c r="R6" s="586"/>
      <c r="S6" s="586"/>
      <c r="T6" s="586"/>
      <c r="U6" s="586"/>
      <c r="V6" s="586"/>
      <c r="W6" s="586"/>
      <c r="X6" s="586"/>
      <c r="Y6" s="586"/>
      <c r="Z6" s="586"/>
      <c r="AA6" s="586"/>
      <c r="AB6" s="586"/>
      <c r="AC6" s="586"/>
      <c r="AD6" s="590"/>
      <c r="AE6" s="590"/>
      <c r="AF6" s="590"/>
      <c r="AG6" s="590"/>
      <c r="AH6" s="591"/>
      <c r="AI6" s="592"/>
      <c r="AJ6" s="593"/>
      <c r="AL6" s="125"/>
      <c r="AM6" s="594"/>
      <c r="AN6" s="594"/>
      <c r="AO6" s="497"/>
      <c r="AP6" s="594"/>
    </row>
    <row r="7" spans="1:42" ht="21" hidden="1" customHeight="1" x14ac:dyDescent="0.35">
      <c r="A7" s="581"/>
      <c r="B7" s="582"/>
      <c r="C7" s="583"/>
      <c r="D7" s="584"/>
      <c r="E7" s="585"/>
      <c r="F7" s="586"/>
      <c r="G7" s="586"/>
      <c r="H7" s="587"/>
      <c r="I7" s="588"/>
      <c r="J7" s="589"/>
      <c r="K7" s="587"/>
      <c r="L7" s="587"/>
      <c r="M7" s="587"/>
      <c r="N7" s="587"/>
      <c r="O7" s="586"/>
      <c r="P7" s="586"/>
      <c r="Q7" s="586"/>
      <c r="R7" s="586"/>
      <c r="S7" s="586"/>
      <c r="T7" s="586"/>
      <c r="U7" s="586"/>
      <c r="V7" s="586"/>
      <c r="W7" s="586"/>
      <c r="X7" s="586"/>
      <c r="Y7" s="586"/>
      <c r="Z7" s="586"/>
      <c r="AA7" s="586"/>
      <c r="AB7" s="586"/>
      <c r="AC7" s="586"/>
      <c r="AD7" s="590"/>
      <c r="AE7" s="590"/>
      <c r="AF7" s="590"/>
      <c r="AG7" s="590"/>
      <c r="AH7" s="591"/>
      <c r="AI7" s="592"/>
      <c r="AJ7" s="593"/>
      <c r="AL7" s="125"/>
      <c r="AM7" s="594"/>
      <c r="AN7" s="594"/>
      <c r="AO7" s="497"/>
      <c r="AP7" s="594"/>
    </row>
    <row r="8" spans="1:42" ht="21" hidden="1" customHeight="1" x14ac:dyDescent="0.35">
      <c r="A8" s="581"/>
      <c r="B8" s="582"/>
      <c r="C8" s="583"/>
      <c r="D8" s="584"/>
      <c r="E8" s="585"/>
      <c r="F8" s="586"/>
      <c r="G8" s="586"/>
      <c r="H8" s="587"/>
      <c r="I8" s="588"/>
      <c r="J8" s="589"/>
      <c r="K8" s="587"/>
      <c r="L8" s="587"/>
      <c r="M8" s="587"/>
      <c r="N8" s="587"/>
      <c r="O8" s="586"/>
      <c r="P8" s="586"/>
      <c r="Q8" s="586"/>
      <c r="R8" s="586"/>
      <c r="S8" s="586"/>
      <c r="T8" s="586"/>
      <c r="U8" s="586"/>
      <c r="V8" s="586"/>
      <c r="W8" s="586"/>
      <c r="X8" s="586"/>
      <c r="Y8" s="586"/>
      <c r="Z8" s="586"/>
      <c r="AA8" s="586"/>
      <c r="AB8" s="586"/>
      <c r="AC8" s="586"/>
      <c r="AD8" s="590"/>
      <c r="AE8" s="590"/>
      <c r="AF8" s="590"/>
      <c r="AG8" s="590"/>
      <c r="AH8" s="591"/>
      <c r="AI8" s="592"/>
      <c r="AJ8" s="593"/>
      <c r="AL8" s="125"/>
      <c r="AM8" s="594"/>
      <c r="AN8" s="594"/>
      <c r="AO8" s="497"/>
      <c r="AP8" s="594"/>
    </row>
    <row r="9" spans="1:42" ht="21" hidden="1" customHeight="1" x14ac:dyDescent="0.35">
      <c r="A9" s="581"/>
      <c r="B9" s="582"/>
      <c r="C9" s="583"/>
      <c r="D9" s="584"/>
      <c r="E9" s="585"/>
      <c r="F9" s="586"/>
      <c r="G9" s="586"/>
      <c r="H9" s="587"/>
      <c r="I9" s="588"/>
      <c r="J9" s="589"/>
      <c r="K9" s="587"/>
      <c r="L9" s="587"/>
      <c r="M9" s="587"/>
      <c r="N9" s="587"/>
      <c r="O9" s="586"/>
      <c r="P9" s="586"/>
      <c r="Q9" s="586"/>
      <c r="R9" s="586"/>
      <c r="S9" s="586"/>
      <c r="T9" s="586"/>
      <c r="U9" s="586"/>
      <c r="V9" s="586"/>
      <c r="W9" s="586"/>
      <c r="X9" s="586"/>
      <c r="Y9" s="586"/>
      <c r="Z9" s="586"/>
      <c r="AA9" s="586"/>
      <c r="AB9" s="586"/>
      <c r="AC9" s="586"/>
      <c r="AD9" s="590"/>
      <c r="AE9" s="590"/>
      <c r="AF9" s="590"/>
      <c r="AG9" s="590"/>
      <c r="AH9" s="591"/>
      <c r="AI9" s="592"/>
      <c r="AJ9" s="593"/>
      <c r="AL9" s="125"/>
      <c r="AM9" s="594"/>
      <c r="AN9" s="594"/>
      <c r="AO9" s="497"/>
      <c r="AP9" s="594"/>
    </row>
    <row r="10" spans="1:42" ht="21" hidden="1" customHeight="1" x14ac:dyDescent="0.35">
      <c r="A10" s="581"/>
      <c r="B10" s="582"/>
      <c r="C10" s="583"/>
      <c r="D10" s="584"/>
      <c r="E10" s="585"/>
      <c r="F10" s="586"/>
      <c r="G10" s="586"/>
      <c r="H10" s="587"/>
      <c r="I10" s="588"/>
      <c r="J10" s="589"/>
      <c r="K10" s="587"/>
      <c r="L10" s="587"/>
      <c r="M10" s="587"/>
      <c r="N10" s="587"/>
      <c r="O10" s="586"/>
      <c r="P10" s="586"/>
      <c r="Q10" s="586"/>
      <c r="R10" s="586"/>
      <c r="S10" s="586"/>
      <c r="T10" s="586"/>
      <c r="U10" s="586"/>
      <c r="V10" s="586"/>
      <c r="W10" s="586"/>
      <c r="X10" s="586"/>
      <c r="Y10" s="586"/>
      <c r="Z10" s="586"/>
      <c r="AA10" s="586"/>
      <c r="AB10" s="586"/>
      <c r="AC10" s="586"/>
      <c r="AD10" s="590"/>
      <c r="AE10" s="590"/>
      <c r="AF10" s="590"/>
      <c r="AG10" s="590"/>
      <c r="AH10" s="591"/>
      <c r="AI10" s="592"/>
      <c r="AJ10" s="593"/>
      <c r="AL10" s="125"/>
      <c r="AM10" s="594"/>
      <c r="AN10" s="594"/>
      <c r="AO10" s="497"/>
      <c r="AP10" s="594"/>
    </row>
    <row r="11" spans="1:42" ht="21" hidden="1" customHeight="1" x14ac:dyDescent="0.35">
      <c r="A11" s="581"/>
      <c r="B11" s="582"/>
      <c r="C11" s="583"/>
      <c r="D11" s="584"/>
      <c r="E11" s="585"/>
      <c r="F11" s="586"/>
      <c r="G11" s="586"/>
      <c r="H11" s="587"/>
      <c r="I11" s="588"/>
      <c r="J11" s="589"/>
      <c r="K11" s="587"/>
      <c r="L11" s="587"/>
      <c r="M11" s="587"/>
      <c r="N11" s="587"/>
      <c r="O11" s="586"/>
      <c r="P11" s="586"/>
      <c r="Q11" s="586"/>
      <c r="R11" s="586"/>
      <c r="S11" s="586"/>
      <c r="T11" s="586"/>
      <c r="U11" s="586"/>
      <c r="V11" s="586"/>
      <c r="W11" s="586"/>
      <c r="X11" s="586"/>
      <c r="Y11" s="586"/>
      <c r="Z11" s="586"/>
      <c r="AA11" s="586"/>
      <c r="AB11" s="586"/>
      <c r="AC11" s="586"/>
      <c r="AD11" s="590"/>
      <c r="AE11" s="590"/>
      <c r="AF11" s="590"/>
      <c r="AG11" s="590"/>
      <c r="AH11" s="591"/>
      <c r="AI11" s="592"/>
      <c r="AJ11" s="593"/>
      <c r="AL11" s="125"/>
      <c r="AM11" s="594"/>
      <c r="AN11" s="594"/>
      <c r="AO11" s="497"/>
      <c r="AP11" s="594"/>
    </row>
    <row r="12" spans="1:42" ht="21" hidden="1" customHeight="1" x14ac:dyDescent="0.35">
      <c r="A12" s="581"/>
      <c r="B12" s="582"/>
      <c r="C12" s="583"/>
      <c r="D12" s="584"/>
      <c r="E12" s="585"/>
      <c r="F12" s="586"/>
      <c r="G12" s="586"/>
      <c r="H12" s="587"/>
      <c r="I12" s="588"/>
      <c r="J12" s="589"/>
      <c r="K12" s="587"/>
      <c r="L12" s="587"/>
      <c r="M12" s="587"/>
      <c r="N12" s="587"/>
      <c r="O12" s="586"/>
      <c r="P12" s="586"/>
      <c r="Q12" s="586"/>
      <c r="R12" s="586"/>
      <c r="S12" s="586"/>
      <c r="T12" s="586"/>
      <c r="U12" s="586"/>
      <c r="V12" s="586"/>
      <c r="W12" s="586"/>
      <c r="X12" s="586"/>
      <c r="Y12" s="586"/>
      <c r="Z12" s="586"/>
      <c r="AA12" s="586"/>
      <c r="AB12" s="586"/>
      <c r="AC12" s="586"/>
      <c r="AD12" s="590"/>
      <c r="AE12" s="590"/>
      <c r="AF12" s="590"/>
      <c r="AG12" s="590"/>
      <c r="AH12" s="591"/>
      <c r="AI12" s="592"/>
      <c r="AJ12" s="593"/>
      <c r="AL12" s="125"/>
      <c r="AM12" s="594"/>
      <c r="AN12" s="594"/>
      <c r="AO12" s="497"/>
      <c r="AP12" s="594"/>
    </row>
    <row r="13" spans="1:42" ht="21" hidden="1" customHeight="1" x14ac:dyDescent="0.35">
      <c r="A13" s="581"/>
      <c r="B13" s="582"/>
      <c r="C13" s="583"/>
      <c r="D13" s="584"/>
      <c r="E13" s="585"/>
      <c r="F13" s="586"/>
      <c r="G13" s="586"/>
      <c r="H13" s="587"/>
      <c r="I13" s="588"/>
      <c r="J13" s="589"/>
      <c r="K13" s="587"/>
      <c r="L13" s="587"/>
      <c r="M13" s="587"/>
      <c r="N13" s="587"/>
      <c r="O13" s="586"/>
      <c r="P13" s="586"/>
      <c r="Q13" s="586"/>
      <c r="R13" s="586"/>
      <c r="S13" s="586"/>
      <c r="T13" s="586"/>
      <c r="U13" s="586"/>
      <c r="V13" s="586"/>
      <c r="W13" s="586"/>
      <c r="X13" s="586"/>
      <c r="Y13" s="586"/>
      <c r="Z13" s="586"/>
      <c r="AA13" s="586"/>
      <c r="AB13" s="586"/>
      <c r="AC13" s="586"/>
      <c r="AD13" s="590"/>
      <c r="AE13" s="590"/>
      <c r="AF13" s="590"/>
      <c r="AG13" s="590"/>
      <c r="AH13" s="591"/>
      <c r="AI13" s="592"/>
      <c r="AJ13" s="593"/>
      <c r="AL13" s="125"/>
      <c r="AM13" s="594"/>
      <c r="AN13" s="594"/>
      <c r="AO13" s="497"/>
      <c r="AP13" s="594"/>
    </row>
    <row r="14" spans="1:42" ht="21" hidden="1" customHeight="1" x14ac:dyDescent="0.35">
      <c r="A14" s="581"/>
      <c r="B14" s="582"/>
      <c r="C14" s="583"/>
      <c r="D14" s="584"/>
      <c r="E14" s="585"/>
      <c r="F14" s="586"/>
      <c r="G14" s="586"/>
      <c r="H14" s="587"/>
      <c r="I14" s="588"/>
      <c r="J14" s="589"/>
      <c r="K14" s="587"/>
      <c r="L14" s="587"/>
      <c r="M14" s="587"/>
      <c r="N14" s="587"/>
      <c r="O14" s="586"/>
      <c r="P14" s="586"/>
      <c r="Q14" s="586"/>
      <c r="R14" s="586"/>
      <c r="S14" s="586"/>
      <c r="T14" s="586"/>
      <c r="U14" s="586"/>
      <c r="V14" s="586"/>
      <c r="W14" s="586"/>
      <c r="X14" s="586"/>
      <c r="Y14" s="586"/>
      <c r="Z14" s="586"/>
      <c r="AA14" s="586"/>
      <c r="AB14" s="586"/>
      <c r="AC14" s="586"/>
      <c r="AD14" s="590"/>
      <c r="AE14" s="590"/>
      <c r="AF14" s="590"/>
      <c r="AG14" s="590"/>
      <c r="AH14" s="591"/>
      <c r="AI14" s="592"/>
      <c r="AJ14" s="593"/>
      <c r="AL14" s="125"/>
      <c r="AM14" s="594"/>
      <c r="AN14" s="594"/>
      <c r="AO14" s="497"/>
      <c r="AP14" s="594"/>
    </row>
    <row r="15" spans="1:42" ht="21" hidden="1" customHeight="1" x14ac:dyDescent="0.35">
      <c r="A15" s="581"/>
      <c r="B15" s="582"/>
      <c r="C15" s="583"/>
      <c r="D15" s="584"/>
      <c r="E15" s="585"/>
      <c r="F15" s="586"/>
      <c r="G15" s="586"/>
      <c r="H15" s="587"/>
      <c r="I15" s="588"/>
      <c r="J15" s="589"/>
      <c r="K15" s="587"/>
      <c r="L15" s="587"/>
      <c r="M15" s="587"/>
      <c r="N15" s="587"/>
      <c r="O15" s="586"/>
      <c r="P15" s="586"/>
      <c r="Q15" s="586"/>
      <c r="R15" s="586"/>
      <c r="S15" s="586"/>
      <c r="T15" s="586"/>
      <c r="U15" s="586"/>
      <c r="V15" s="586"/>
      <c r="W15" s="586"/>
      <c r="X15" s="586"/>
      <c r="Y15" s="586"/>
      <c r="Z15" s="586"/>
      <c r="AA15" s="586"/>
      <c r="AB15" s="586"/>
      <c r="AC15" s="586"/>
      <c r="AD15" s="590"/>
      <c r="AE15" s="590"/>
      <c r="AF15" s="590"/>
      <c r="AG15" s="590"/>
      <c r="AH15" s="591"/>
      <c r="AI15" s="592"/>
      <c r="AJ15" s="593"/>
      <c r="AL15" s="125"/>
      <c r="AM15" s="594"/>
      <c r="AN15" s="594"/>
      <c r="AO15" s="497"/>
      <c r="AP15" s="594"/>
    </row>
    <row r="16" spans="1:42" ht="21" hidden="1" customHeight="1" x14ac:dyDescent="0.35">
      <c r="A16" s="581"/>
      <c r="B16" s="582"/>
      <c r="C16" s="583"/>
      <c r="D16" s="584"/>
      <c r="E16" s="585"/>
      <c r="F16" s="586"/>
      <c r="G16" s="586"/>
      <c r="H16" s="587"/>
      <c r="I16" s="588"/>
      <c r="J16" s="589"/>
      <c r="K16" s="587"/>
      <c r="L16" s="587"/>
      <c r="M16" s="587"/>
      <c r="N16" s="587"/>
      <c r="O16" s="586"/>
      <c r="P16" s="586"/>
      <c r="Q16" s="586"/>
      <c r="R16" s="586"/>
      <c r="S16" s="586"/>
      <c r="T16" s="586"/>
      <c r="U16" s="586"/>
      <c r="V16" s="586"/>
      <c r="W16" s="586"/>
      <c r="X16" s="586"/>
      <c r="Y16" s="586"/>
      <c r="Z16" s="586"/>
      <c r="AA16" s="586"/>
      <c r="AB16" s="586"/>
      <c r="AC16" s="586"/>
      <c r="AD16" s="590"/>
      <c r="AE16" s="590"/>
      <c r="AF16" s="590"/>
      <c r="AG16" s="590"/>
      <c r="AH16" s="591"/>
      <c r="AI16" s="592"/>
      <c r="AJ16" s="593"/>
      <c r="AL16" s="125"/>
      <c r="AM16" s="594"/>
      <c r="AN16" s="594"/>
      <c r="AO16" s="497"/>
      <c r="AP16" s="594"/>
    </row>
    <row r="17" spans="1:42" ht="21" hidden="1" customHeight="1" x14ac:dyDescent="0.35">
      <c r="A17" s="581"/>
      <c r="B17" s="582"/>
      <c r="C17" s="583"/>
      <c r="D17" s="584"/>
      <c r="E17" s="585"/>
      <c r="F17" s="586"/>
      <c r="G17" s="586"/>
      <c r="H17" s="587"/>
      <c r="I17" s="588"/>
      <c r="J17" s="589"/>
      <c r="K17" s="587"/>
      <c r="L17" s="587"/>
      <c r="M17" s="587"/>
      <c r="N17" s="587"/>
      <c r="O17" s="586"/>
      <c r="P17" s="586"/>
      <c r="Q17" s="586"/>
      <c r="R17" s="586"/>
      <c r="S17" s="586"/>
      <c r="T17" s="586"/>
      <c r="U17" s="586"/>
      <c r="V17" s="586"/>
      <c r="W17" s="586"/>
      <c r="X17" s="586"/>
      <c r="Y17" s="586"/>
      <c r="Z17" s="586"/>
      <c r="AA17" s="586"/>
      <c r="AB17" s="586"/>
      <c r="AC17" s="586"/>
      <c r="AD17" s="590"/>
      <c r="AE17" s="590"/>
      <c r="AF17" s="590"/>
      <c r="AG17" s="590"/>
      <c r="AH17" s="591"/>
      <c r="AI17" s="592"/>
      <c r="AJ17" s="593"/>
      <c r="AL17" s="125"/>
      <c r="AM17" s="594"/>
      <c r="AN17" s="594"/>
      <c r="AO17" s="497"/>
      <c r="AP17" s="594"/>
    </row>
    <row r="18" spans="1:42" ht="21" hidden="1" customHeight="1" x14ac:dyDescent="0.35">
      <c r="A18" s="581"/>
      <c r="B18" s="582"/>
      <c r="C18" s="583"/>
      <c r="D18" s="584"/>
      <c r="E18" s="585"/>
      <c r="F18" s="586"/>
      <c r="G18" s="586"/>
      <c r="H18" s="587"/>
      <c r="I18" s="588"/>
      <c r="J18" s="589"/>
      <c r="K18" s="587"/>
      <c r="L18" s="587"/>
      <c r="M18" s="587"/>
      <c r="N18" s="587"/>
      <c r="O18" s="586"/>
      <c r="P18" s="586"/>
      <c r="Q18" s="586"/>
      <c r="R18" s="586"/>
      <c r="S18" s="586"/>
      <c r="T18" s="586"/>
      <c r="U18" s="586"/>
      <c r="V18" s="586"/>
      <c r="W18" s="586"/>
      <c r="X18" s="586"/>
      <c r="Y18" s="586"/>
      <c r="Z18" s="586"/>
      <c r="AA18" s="586"/>
      <c r="AB18" s="586"/>
      <c r="AC18" s="586"/>
      <c r="AD18" s="590"/>
      <c r="AE18" s="590"/>
      <c r="AF18" s="590"/>
      <c r="AG18" s="590"/>
      <c r="AH18" s="591"/>
      <c r="AI18" s="592"/>
      <c r="AJ18" s="593"/>
      <c r="AL18" s="125"/>
      <c r="AM18" s="594"/>
      <c r="AN18" s="594"/>
      <c r="AO18" s="497"/>
      <c r="AP18" s="594"/>
    </row>
    <row r="19" spans="1:42" ht="21" hidden="1" customHeight="1" x14ac:dyDescent="0.35">
      <c r="A19" s="581"/>
      <c r="B19" s="582"/>
      <c r="C19" s="583"/>
      <c r="D19" s="584"/>
      <c r="E19" s="585"/>
      <c r="F19" s="586"/>
      <c r="G19" s="586"/>
      <c r="H19" s="587"/>
      <c r="I19" s="588"/>
      <c r="J19" s="589"/>
      <c r="K19" s="587"/>
      <c r="L19" s="587"/>
      <c r="M19" s="587"/>
      <c r="N19" s="587"/>
      <c r="O19" s="586"/>
      <c r="P19" s="586"/>
      <c r="Q19" s="586"/>
      <c r="R19" s="586"/>
      <c r="S19" s="586"/>
      <c r="T19" s="586"/>
      <c r="U19" s="586"/>
      <c r="V19" s="586"/>
      <c r="W19" s="586"/>
      <c r="X19" s="586"/>
      <c r="Y19" s="586"/>
      <c r="Z19" s="586"/>
      <c r="AA19" s="586"/>
      <c r="AB19" s="586"/>
      <c r="AC19" s="586"/>
      <c r="AD19" s="590"/>
      <c r="AE19" s="590"/>
      <c r="AF19" s="590"/>
      <c r="AG19" s="590"/>
      <c r="AH19" s="591"/>
      <c r="AI19" s="592"/>
      <c r="AJ19" s="593"/>
      <c r="AL19" s="125"/>
      <c r="AM19" s="594"/>
      <c r="AN19" s="594"/>
      <c r="AO19" s="497"/>
      <c r="AP19" s="594"/>
    </row>
    <row r="20" spans="1:42" ht="21" hidden="1" customHeight="1" x14ac:dyDescent="0.35">
      <c r="A20" s="581"/>
      <c r="B20" s="582"/>
      <c r="C20" s="583"/>
      <c r="D20" s="584"/>
      <c r="E20" s="585"/>
      <c r="F20" s="586"/>
      <c r="G20" s="586"/>
      <c r="H20" s="587"/>
      <c r="I20" s="588"/>
      <c r="J20" s="589"/>
      <c r="K20" s="587"/>
      <c r="L20" s="587"/>
      <c r="M20" s="587"/>
      <c r="N20" s="587"/>
      <c r="O20" s="586"/>
      <c r="P20" s="586"/>
      <c r="Q20" s="586"/>
      <c r="R20" s="586"/>
      <c r="S20" s="586"/>
      <c r="T20" s="586"/>
      <c r="U20" s="586"/>
      <c r="V20" s="586"/>
      <c r="W20" s="586"/>
      <c r="X20" s="586"/>
      <c r="Y20" s="586"/>
      <c r="Z20" s="586"/>
      <c r="AA20" s="586"/>
      <c r="AB20" s="586"/>
      <c r="AC20" s="586"/>
      <c r="AD20" s="590"/>
      <c r="AE20" s="590"/>
      <c r="AF20" s="590"/>
      <c r="AG20" s="590"/>
      <c r="AH20" s="591"/>
      <c r="AI20" s="592"/>
      <c r="AJ20" s="593"/>
      <c r="AL20" s="125"/>
      <c r="AM20" s="594"/>
      <c r="AN20" s="594"/>
      <c r="AO20" s="497"/>
      <c r="AP20" s="594"/>
    </row>
    <row r="21" spans="1:42" ht="21" hidden="1" customHeight="1" x14ac:dyDescent="0.35">
      <c r="A21" s="581"/>
      <c r="B21" s="582"/>
      <c r="C21" s="583"/>
      <c r="D21" s="584"/>
      <c r="E21" s="585"/>
      <c r="F21" s="586"/>
      <c r="G21" s="586"/>
      <c r="H21" s="587"/>
      <c r="I21" s="588"/>
      <c r="J21" s="589"/>
      <c r="K21" s="587"/>
      <c r="L21" s="587"/>
      <c r="M21" s="587"/>
      <c r="N21" s="587"/>
      <c r="O21" s="586"/>
      <c r="P21" s="586"/>
      <c r="Q21" s="586"/>
      <c r="R21" s="586"/>
      <c r="S21" s="586"/>
      <c r="T21" s="586"/>
      <c r="U21" s="586"/>
      <c r="V21" s="586"/>
      <c r="W21" s="586"/>
      <c r="X21" s="586"/>
      <c r="Y21" s="586"/>
      <c r="Z21" s="586"/>
      <c r="AA21" s="586"/>
      <c r="AB21" s="586"/>
      <c r="AC21" s="586"/>
      <c r="AD21" s="590"/>
      <c r="AE21" s="590"/>
      <c r="AF21" s="590"/>
      <c r="AG21" s="590"/>
      <c r="AH21" s="591"/>
      <c r="AI21" s="592"/>
      <c r="AJ21" s="593"/>
      <c r="AL21" s="125"/>
      <c r="AM21" s="594"/>
      <c r="AN21" s="594"/>
      <c r="AO21" s="497"/>
      <c r="AP21" s="594"/>
    </row>
    <row r="22" spans="1:42" ht="21" hidden="1" customHeight="1" x14ac:dyDescent="0.35">
      <c r="A22" s="581"/>
      <c r="B22" s="582"/>
      <c r="C22" s="583"/>
      <c r="D22" s="584"/>
      <c r="E22" s="585"/>
      <c r="F22" s="586"/>
      <c r="G22" s="586"/>
      <c r="H22" s="587"/>
      <c r="I22" s="588"/>
      <c r="J22" s="589"/>
      <c r="K22" s="587"/>
      <c r="L22" s="587"/>
      <c r="M22" s="587"/>
      <c r="N22" s="587"/>
      <c r="O22" s="586"/>
      <c r="P22" s="586"/>
      <c r="Q22" s="586"/>
      <c r="R22" s="586"/>
      <c r="S22" s="586"/>
      <c r="T22" s="586"/>
      <c r="U22" s="586"/>
      <c r="V22" s="586"/>
      <c r="W22" s="586"/>
      <c r="X22" s="586"/>
      <c r="Y22" s="586"/>
      <c r="Z22" s="586"/>
      <c r="AA22" s="586"/>
      <c r="AB22" s="586"/>
      <c r="AC22" s="586"/>
      <c r="AD22" s="590"/>
      <c r="AE22" s="590"/>
      <c r="AF22" s="590"/>
      <c r="AG22" s="590"/>
      <c r="AH22" s="591"/>
      <c r="AI22" s="592"/>
      <c r="AJ22" s="593"/>
      <c r="AL22" s="125"/>
      <c r="AM22" s="594"/>
      <c r="AN22" s="594"/>
      <c r="AO22" s="497"/>
      <c r="AP22" s="594"/>
    </row>
    <row r="23" spans="1:42" ht="21" hidden="1" customHeight="1" x14ac:dyDescent="0.35">
      <c r="A23" s="581"/>
      <c r="B23" s="582"/>
      <c r="C23" s="583"/>
      <c r="D23" s="584"/>
      <c r="E23" s="585"/>
      <c r="F23" s="586"/>
      <c r="G23" s="586"/>
      <c r="H23" s="587"/>
      <c r="I23" s="588"/>
      <c r="J23" s="589"/>
      <c r="K23" s="587"/>
      <c r="L23" s="587"/>
      <c r="M23" s="587"/>
      <c r="N23" s="587"/>
      <c r="O23" s="586"/>
      <c r="P23" s="586"/>
      <c r="Q23" s="586"/>
      <c r="R23" s="586"/>
      <c r="S23" s="586"/>
      <c r="T23" s="586"/>
      <c r="U23" s="586"/>
      <c r="V23" s="586"/>
      <c r="W23" s="586"/>
      <c r="X23" s="586"/>
      <c r="Y23" s="586"/>
      <c r="Z23" s="586"/>
      <c r="AA23" s="586"/>
      <c r="AB23" s="586"/>
      <c r="AC23" s="586"/>
      <c r="AD23" s="590"/>
      <c r="AE23" s="590"/>
      <c r="AF23" s="590"/>
      <c r="AG23" s="590"/>
      <c r="AH23" s="591"/>
      <c r="AI23" s="592"/>
      <c r="AJ23" s="593"/>
      <c r="AL23" s="125"/>
      <c r="AM23" s="594"/>
      <c r="AN23" s="594"/>
      <c r="AO23" s="497"/>
      <c r="AP23" s="594"/>
    </row>
    <row r="24" spans="1:42" ht="21" hidden="1" customHeight="1" x14ac:dyDescent="0.35">
      <c r="A24" s="581"/>
      <c r="B24" s="582"/>
      <c r="C24" s="583"/>
      <c r="D24" s="584"/>
      <c r="E24" s="585"/>
      <c r="F24" s="586"/>
      <c r="G24" s="586"/>
      <c r="H24" s="587"/>
      <c r="I24" s="588"/>
      <c r="J24" s="589"/>
      <c r="K24" s="587"/>
      <c r="L24" s="587"/>
      <c r="M24" s="587"/>
      <c r="N24" s="587"/>
      <c r="O24" s="586"/>
      <c r="P24" s="586"/>
      <c r="Q24" s="586"/>
      <c r="R24" s="586"/>
      <c r="S24" s="586"/>
      <c r="T24" s="586"/>
      <c r="U24" s="586"/>
      <c r="V24" s="586"/>
      <c r="W24" s="586"/>
      <c r="X24" s="586"/>
      <c r="Y24" s="586"/>
      <c r="Z24" s="586"/>
      <c r="AA24" s="586"/>
      <c r="AB24" s="586"/>
      <c r="AC24" s="586"/>
      <c r="AD24" s="590"/>
      <c r="AE24" s="590"/>
      <c r="AF24" s="590"/>
      <c r="AG24" s="590"/>
      <c r="AH24" s="591"/>
      <c r="AI24" s="592"/>
      <c r="AJ24" s="593"/>
      <c r="AL24" s="125"/>
      <c r="AM24" s="594"/>
      <c r="AN24" s="594"/>
      <c r="AO24" s="497"/>
      <c r="AP24" s="594"/>
    </row>
    <row r="25" spans="1:42" ht="21" hidden="1" customHeight="1" x14ac:dyDescent="0.35">
      <c r="A25" s="581"/>
      <c r="B25" s="582"/>
      <c r="C25" s="583"/>
      <c r="D25" s="584"/>
      <c r="E25" s="585"/>
      <c r="F25" s="586"/>
      <c r="G25" s="586"/>
      <c r="H25" s="587"/>
      <c r="I25" s="588"/>
      <c r="J25" s="589"/>
      <c r="K25" s="587"/>
      <c r="L25" s="587"/>
      <c r="M25" s="587"/>
      <c r="N25" s="587"/>
      <c r="O25" s="586"/>
      <c r="P25" s="586"/>
      <c r="Q25" s="586"/>
      <c r="R25" s="586"/>
      <c r="S25" s="586"/>
      <c r="T25" s="586"/>
      <c r="U25" s="586"/>
      <c r="V25" s="586"/>
      <c r="W25" s="586"/>
      <c r="X25" s="586"/>
      <c r="Y25" s="586"/>
      <c r="Z25" s="586"/>
      <c r="AA25" s="586"/>
      <c r="AB25" s="586"/>
      <c r="AC25" s="586"/>
      <c r="AD25" s="590"/>
      <c r="AE25" s="590"/>
      <c r="AF25" s="590"/>
      <c r="AG25" s="590"/>
      <c r="AH25" s="591"/>
      <c r="AI25" s="592"/>
      <c r="AJ25" s="593"/>
      <c r="AL25" s="125"/>
      <c r="AM25" s="594"/>
      <c r="AN25" s="594"/>
      <c r="AO25" s="497"/>
      <c r="AP25" s="594"/>
    </row>
    <row r="26" spans="1:42" ht="21" hidden="1" customHeight="1" x14ac:dyDescent="0.35">
      <c r="A26" s="581"/>
      <c r="B26" s="582"/>
      <c r="C26" s="583"/>
      <c r="D26" s="584"/>
      <c r="E26" s="585"/>
      <c r="F26" s="586"/>
      <c r="G26" s="586"/>
      <c r="H26" s="587"/>
      <c r="I26" s="588"/>
      <c r="J26" s="589"/>
      <c r="K26" s="587"/>
      <c r="L26" s="587"/>
      <c r="M26" s="587"/>
      <c r="N26" s="587"/>
      <c r="O26" s="586"/>
      <c r="P26" s="586"/>
      <c r="Q26" s="586"/>
      <c r="R26" s="586"/>
      <c r="S26" s="586"/>
      <c r="T26" s="586"/>
      <c r="U26" s="586"/>
      <c r="V26" s="586"/>
      <c r="W26" s="586"/>
      <c r="X26" s="586"/>
      <c r="Y26" s="586"/>
      <c r="Z26" s="586"/>
      <c r="AA26" s="586"/>
      <c r="AB26" s="586"/>
      <c r="AC26" s="586"/>
      <c r="AD26" s="590"/>
      <c r="AE26" s="590"/>
      <c r="AF26" s="590"/>
      <c r="AG26" s="590"/>
      <c r="AH26" s="591"/>
      <c r="AI26" s="592"/>
      <c r="AJ26" s="593"/>
      <c r="AL26" s="125"/>
      <c r="AM26" s="594"/>
      <c r="AN26" s="594"/>
      <c r="AO26" s="497"/>
      <c r="AP26" s="594"/>
    </row>
    <row r="27" spans="1:42" ht="21" hidden="1" customHeight="1" x14ac:dyDescent="0.35">
      <c r="A27" s="581"/>
      <c r="B27" s="582"/>
      <c r="C27" s="583"/>
      <c r="D27" s="584"/>
      <c r="E27" s="585"/>
      <c r="F27" s="586"/>
      <c r="G27" s="586"/>
      <c r="H27" s="587"/>
      <c r="I27" s="588"/>
      <c r="J27" s="589"/>
      <c r="K27" s="587"/>
      <c r="L27" s="587"/>
      <c r="M27" s="587"/>
      <c r="N27" s="587"/>
      <c r="O27" s="586"/>
      <c r="P27" s="586"/>
      <c r="Q27" s="586"/>
      <c r="R27" s="586"/>
      <c r="S27" s="586"/>
      <c r="T27" s="586"/>
      <c r="U27" s="586"/>
      <c r="V27" s="586"/>
      <c r="W27" s="586"/>
      <c r="X27" s="586"/>
      <c r="Y27" s="586"/>
      <c r="Z27" s="586"/>
      <c r="AA27" s="586"/>
      <c r="AB27" s="586"/>
      <c r="AC27" s="586"/>
      <c r="AD27" s="590"/>
      <c r="AE27" s="590"/>
      <c r="AF27" s="590"/>
      <c r="AG27" s="590"/>
      <c r="AH27" s="591"/>
      <c r="AI27" s="592"/>
      <c r="AJ27" s="593"/>
      <c r="AL27" s="125"/>
      <c r="AM27" s="594"/>
      <c r="AN27" s="594"/>
      <c r="AO27" s="497"/>
      <c r="AP27" s="594"/>
    </row>
    <row r="28" spans="1:42" ht="21" hidden="1" customHeight="1" x14ac:dyDescent="0.35">
      <c r="A28" s="581"/>
      <c r="B28" s="582"/>
      <c r="C28" s="583"/>
      <c r="D28" s="584"/>
      <c r="E28" s="585"/>
      <c r="F28" s="586"/>
      <c r="G28" s="586"/>
      <c r="H28" s="587"/>
      <c r="I28" s="588"/>
      <c r="J28" s="589"/>
      <c r="K28" s="587"/>
      <c r="L28" s="587"/>
      <c r="M28" s="587"/>
      <c r="N28" s="587"/>
      <c r="O28" s="586"/>
      <c r="P28" s="586"/>
      <c r="Q28" s="586"/>
      <c r="R28" s="586"/>
      <c r="S28" s="586"/>
      <c r="T28" s="586"/>
      <c r="U28" s="586"/>
      <c r="V28" s="586"/>
      <c r="W28" s="586"/>
      <c r="X28" s="586"/>
      <c r="Y28" s="586"/>
      <c r="Z28" s="586"/>
      <c r="AA28" s="586"/>
      <c r="AB28" s="586"/>
      <c r="AC28" s="586"/>
      <c r="AD28" s="590"/>
      <c r="AE28" s="590"/>
      <c r="AF28" s="590"/>
      <c r="AG28" s="590"/>
      <c r="AH28" s="591"/>
      <c r="AI28" s="592"/>
      <c r="AJ28" s="593"/>
      <c r="AL28" s="125"/>
      <c r="AM28" s="594"/>
      <c r="AN28" s="594"/>
      <c r="AO28" s="497"/>
      <c r="AP28" s="594"/>
    </row>
    <row r="29" spans="1:42" ht="15.65" customHeight="1" thickBot="1" x14ac:dyDescent="0.4">
      <c r="A29" s="282"/>
      <c r="B29" s="283"/>
      <c r="C29" s="284"/>
      <c r="D29" s="285"/>
      <c r="E29" s="286"/>
      <c r="F29" s="298">
        <f>F5</f>
        <v>46014</v>
      </c>
      <c r="G29" s="298">
        <f t="shared" ref="G29:AH29" si="0">G5</f>
        <v>46015</v>
      </c>
      <c r="H29" s="298">
        <f t="shared" si="0"/>
        <v>46016</v>
      </c>
      <c r="I29" s="448">
        <f t="shared" si="0"/>
        <v>46017</v>
      </c>
      <c r="J29" s="299">
        <f t="shared" si="0"/>
        <v>46027</v>
      </c>
      <c r="K29" s="298">
        <f t="shared" si="0"/>
        <v>46028</v>
      </c>
      <c r="L29" s="298">
        <f t="shared" si="0"/>
        <v>46029</v>
      </c>
      <c r="M29" s="298">
        <f t="shared" si="0"/>
        <v>46030</v>
      </c>
      <c r="N29" s="298">
        <f t="shared" si="0"/>
        <v>46031</v>
      </c>
      <c r="O29" s="298">
        <f t="shared" si="0"/>
        <v>46034</v>
      </c>
      <c r="P29" s="298">
        <f t="shared" si="0"/>
        <v>46035</v>
      </c>
      <c r="Q29" s="298">
        <f t="shared" si="0"/>
        <v>46036</v>
      </c>
      <c r="R29" s="298">
        <f t="shared" si="0"/>
        <v>46037</v>
      </c>
      <c r="S29" s="298">
        <f t="shared" si="0"/>
        <v>46038</v>
      </c>
      <c r="T29" s="298">
        <f t="shared" si="0"/>
        <v>46041</v>
      </c>
      <c r="U29" s="298">
        <f t="shared" si="0"/>
        <v>46042</v>
      </c>
      <c r="V29" s="298">
        <f t="shared" si="0"/>
        <v>46043</v>
      </c>
      <c r="W29" s="298">
        <f t="shared" si="0"/>
        <v>46044</v>
      </c>
      <c r="X29" s="298">
        <f t="shared" si="0"/>
        <v>46045</v>
      </c>
      <c r="Y29" s="298">
        <f t="shared" si="0"/>
        <v>46048</v>
      </c>
      <c r="Z29" s="298">
        <f t="shared" si="0"/>
        <v>46049</v>
      </c>
      <c r="AA29" s="298">
        <f t="shared" si="0"/>
        <v>46050</v>
      </c>
      <c r="AB29" s="298">
        <f t="shared" si="0"/>
        <v>46051</v>
      </c>
      <c r="AC29" s="298">
        <f t="shared" si="0"/>
        <v>46052</v>
      </c>
      <c r="AD29" s="404" t="str">
        <f t="shared" si="0"/>
        <v/>
      </c>
      <c r="AE29" s="404" t="str">
        <f t="shared" si="0"/>
        <v/>
      </c>
      <c r="AF29" s="404" t="str">
        <f t="shared" si="0"/>
        <v/>
      </c>
      <c r="AG29" s="404" t="str">
        <f t="shared" si="0"/>
        <v/>
      </c>
      <c r="AH29" s="404" t="str">
        <f t="shared" si="0"/>
        <v/>
      </c>
      <c r="AI29" s="287"/>
      <c r="AJ29" s="288"/>
      <c r="AL29" s="125"/>
      <c r="AM29" s="23"/>
      <c r="AN29" s="23"/>
      <c r="AO29" s="23"/>
      <c r="AP29" s="23"/>
    </row>
    <row r="30" spans="1:42" ht="21" hidden="1" customHeight="1" thickTop="1" x14ac:dyDescent="0.35">
      <c r="A30" s="66"/>
      <c r="B30" s="94" t="str">
        <f>IF($AO32="","",_xlfn.XLOOKUP($AO32,Planning!$AS$10:$AS$896,Planning!AT$10:AT$896,"",,))</f>
        <v>FRONT</v>
      </c>
      <c r="C30" s="85"/>
      <c r="D30" s="86"/>
      <c r="E30" s="277" t="str">
        <f>_xlfn.XLOOKUP($AO30,Planning!$AS$10:$AS$896,Planning!$G$10:$G$896,"",,)</f>
        <v>ASSY</v>
      </c>
      <c r="F30" s="278">
        <f>SUMIF(Planning!$AS$10:$AS$896,$AO30,Planning!K$10:K$896)</f>
        <v>0</v>
      </c>
      <c r="G30" s="278">
        <f>SUMIF(Planning!$AS$10:$AS$896,$AO30,Planning!L$10:L$896)</f>
        <v>0</v>
      </c>
      <c r="H30" s="278">
        <f>SUMIF(Planning!$AS$10:$AS$896,$AO30,Planning!M$10:M$896)</f>
        <v>0</v>
      </c>
      <c r="I30" s="279">
        <f>SUMIF(Planning!$AS$10:$AS$896,$AO30,Planning!N$10:N$896)</f>
        <v>0</v>
      </c>
      <c r="J30" s="280">
        <f>SUMIF(Planning!$AS$10:$AS$896,$AO30,Planning!O$10:O$896)</f>
        <v>0</v>
      </c>
      <c r="K30" s="278">
        <f>SUMIF(Planning!$AS$10:$AS$896,$AO30,Planning!P$10:P$896)</f>
        <v>0</v>
      </c>
      <c r="L30" s="278">
        <f>SUMIF(Planning!$AS$10:$AS$896,$AO30,Planning!Q$10:Q$896)</f>
        <v>0</v>
      </c>
      <c r="M30" s="278">
        <f>SUMIF(Planning!$AS$10:$AS$896,$AO30,Planning!R$10:R$896)</f>
        <v>0</v>
      </c>
      <c r="N30" s="278">
        <f>SUMIF(Planning!$AS$10:$AS$896,$AO30,Planning!S$10:S$896)</f>
        <v>0</v>
      </c>
      <c r="O30" s="278">
        <f>SUMIF(Planning!$AS$10:$AS$896,$AO30,Planning!T$10:T$896)</f>
        <v>0</v>
      </c>
      <c r="P30" s="278">
        <f>SUMIF(Planning!$AS$10:$AS$896,$AO30,Planning!U$10:U$896)</f>
        <v>0</v>
      </c>
      <c r="Q30" s="278">
        <f>SUMIF(Planning!$AS$10:$AS$896,$AO30,Planning!V$10:V$896)</f>
        <v>0</v>
      </c>
      <c r="R30" s="278">
        <f>SUMIF(Planning!$AS$10:$AS$896,$AO30,Planning!W$10:W$896)</f>
        <v>0</v>
      </c>
      <c r="S30" s="278">
        <f>SUMIF(Planning!$AS$10:$AS$896,$AO30,Planning!X$10:X$896)</f>
        <v>0</v>
      </c>
      <c r="T30" s="278">
        <f>SUMIF(Planning!$AS$10:$AS$896,$AO30,Planning!Y$10:Y$896)</f>
        <v>0</v>
      </c>
      <c r="U30" s="278">
        <f>SUMIF(Planning!$AS$10:$AS$896,$AO30,Planning!Z$10:Z$896)</f>
        <v>0</v>
      </c>
      <c r="V30" s="278">
        <f>SUMIF(Planning!$AS$10:$AS$896,$AO30,Planning!AA$10:AA$896)</f>
        <v>0</v>
      </c>
      <c r="W30" s="278">
        <f>SUMIF(Planning!$AS$10:$AS$896,$AO30,Planning!AB$10:AB$896)</f>
        <v>0</v>
      </c>
      <c r="X30" s="278">
        <f>SUMIF(Planning!$AS$10:$AS$896,$AO30,Planning!AC$10:AC$896)</f>
        <v>0</v>
      </c>
      <c r="Y30" s="278">
        <f>SUMIF(Planning!$AS$10:$AS$896,$AO30,Planning!AD$10:AD$896)</f>
        <v>0</v>
      </c>
      <c r="Z30" s="278">
        <f>SUMIF(Planning!$AS$10:$AS$896,$AO30,Planning!AE$10:AE$896)</f>
        <v>0</v>
      </c>
      <c r="AA30" s="278">
        <f>SUMIF(Planning!$AS$10:$AS$896,$AO30,Planning!AF$10:AF$896)</f>
        <v>0</v>
      </c>
      <c r="AB30" s="278">
        <f>SUMIF(Planning!$AS$10:$AS$896,$AO30,Planning!AG$10:AG$896)</f>
        <v>0</v>
      </c>
      <c r="AC30" s="278">
        <f>SUMIF(Planning!$AS$10:$AS$896,$AO30,Planning!AH$10:AH$896)</f>
        <v>0</v>
      </c>
      <c r="AD30" s="278">
        <f>SUMIF(Planning!$AS$10:$AS$896,$AO30,Planning!AI$10:AI$896)</f>
        <v>0</v>
      </c>
      <c r="AE30" s="278">
        <f>SUMIF(Planning!$AS$10:$AS$896,$AO30,Planning!AJ$10:AJ$896)</f>
        <v>0</v>
      </c>
      <c r="AF30" s="278">
        <f>SUMIF(Planning!$AS$10:$AS$896,$AO30,Planning!AK$10:AK$896)</f>
        <v>0</v>
      </c>
      <c r="AG30" s="278">
        <f>SUMIF(Planning!$AS$10:$AS$896,$AO30,Planning!AL$10:AL$896)</f>
        <v>0</v>
      </c>
      <c r="AH30" s="278">
        <f>SUMIF(Planning!$AS$10:$AS$896,$AO30,Planning!AM$10:AM$896)</f>
        <v>0</v>
      </c>
      <c r="AI30" s="281">
        <f t="shared" ref="AI30:AI35" si="1">SUM(F30:AH30)</f>
        <v>0</v>
      </c>
      <c r="AJ30" s="75"/>
      <c r="AL30" s="125" t="str">
        <f>IF(AN30="CBU","AF",IF(AN30="CKD","KD",""))</f>
        <v>AF</v>
      </c>
      <c r="AM30" s="93" t="s">
        <v>2196</v>
      </c>
      <c r="AN30" s="93" t="s">
        <v>2084</v>
      </c>
      <c r="AO30" s="100" t="str">
        <f>AM30&amp;"_"&amp;AN30</f>
        <v>FRONTMY6 A000  _CBU</v>
      </c>
      <c r="AP30" s="248" t="str">
        <f ca="1">IF(AI32=0,"","表示")</f>
        <v/>
      </c>
    </row>
    <row r="31" spans="1:42" ht="21" hidden="1" customHeight="1" x14ac:dyDescent="0.35">
      <c r="A31" s="66"/>
      <c r="B31" s="94" t="str">
        <f>IF($AO32="","",_xlfn.XLOOKUP($AO32,Planning!$AS$10:$AS$896,Planning!AU$10:AU$896,"",,))</f>
        <v>MY6-A000</v>
      </c>
      <c r="C31" s="127" t="str">
        <f>AL30</f>
        <v>AF</v>
      </c>
      <c r="D31" s="86">
        <f>SUMIF(Planning!$AS$10:$AS$896,$AO32,Planning!$G$10:$G$896)</f>
        <v>280</v>
      </c>
      <c r="E31" s="266" t="str">
        <f>IF($AN30="CBU","SP","")</f>
        <v>SP</v>
      </c>
      <c r="F31" s="267"/>
      <c r="G31" s="267"/>
      <c r="H31" s="267"/>
      <c r="I31" s="268"/>
      <c r="J31" s="269">
        <f>SUMIF(Planning!$AS$10:$AS$896,$AO31,Planning!O$10:O$896)</f>
        <v>0</v>
      </c>
      <c r="K31" s="267">
        <f>SUMIF(Planning!$AS$10:$AS$896,$AO31,Planning!P$10:P$896)</f>
        <v>0</v>
      </c>
      <c r="L31" s="267">
        <f>SUMIF(Planning!$AS$10:$AS$896,$AO31,Planning!Q$10:Q$896)</f>
        <v>0</v>
      </c>
      <c r="M31" s="267">
        <f>SUMIF(Planning!$AS$10:$AS$896,$AO31,Planning!R$10:R$896)</f>
        <v>0</v>
      </c>
      <c r="N31" s="267">
        <f>SUMIF(Planning!$AS$10:$AS$896,$AO31,Planning!S$10:S$896)</f>
        <v>0</v>
      </c>
      <c r="O31" s="267">
        <f>SUMIF(Planning!$AS$10:$AS$896,$AO31,Planning!T$10:T$896)</f>
        <v>0</v>
      </c>
      <c r="P31" s="267">
        <f>SUMIF(Planning!$AS$10:$AS$896,$AO31,Planning!U$10:U$896)</f>
        <v>0</v>
      </c>
      <c r="Q31" s="267">
        <f>SUMIF(Planning!$AS$10:$AS$896,$AO31,Planning!V$10:V$896)</f>
        <v>0</v>
      </c>
      <c r="R31" s="267">
        <f>SUMIF(Planning!$AS$10:$AS$896,$AO31,Planning!W$10:W$896)</f>
        <v>0</v>
      </c>
      <c r="S31" s="267">
        <f>SUMIF(Planning!$AS$10:$AS$896,$AO31,Planning!X$10:X$896)</f>
        <v>0</v>
      </c>
      <c r="T31" s="267">
        <f>SUMIF(Planning!$AS$10:$AS$896,$AO31,Planning!Y$10:Y$896)</f>
        <v>0</v>
      </c>
      <c r="U31" s="267">
        <f>SUMIF(Planning!$AS$10:$AS$896,$AO31,Planning!Z$10:Z$896)</f>
        <v>0</v>
      </c>
      <c r="V31" s="267">
        <f>SUMIF(Planning!$AS$10:$AS$896,$AO31,Planning!AA$10:AA$896)</f>
        <v>0</v>
      </c>
      <c r="W31" s="267">
        <f>SUMIF(Planning!$AS$10:$AS$896,$AO31,Planning!AB$10:AB$896)</f>
        <v>0</v>
      </c>
      <c r="X31" s="267">
        <f>SUMIF(Planning!$AS$10:$AS$896,$AO31,Planning!AC$10:AC$896)</f>
        <v>0</v>
      </c>
      <c r="Y31" s="267">
        <f>SUMIF(Planning!$AS$10:$AS$896,$AO31,Planning!AD$10:AD$896)</f>
        <v>0</v>
      </c>
      <c r="Z31" s="267">
        <f>SUMIF(Planning!$AS$10:$AS$896,$AO31,Planning!AE$10:AE$896)</f>
        <v>0</v>
      </c>
      <c r="AA31" s="267">
        <f>SUMIF(Planning!$AS$10:$AS$896,$AO31,Planning!AF$10:AF$896)</f>
        <v>0</v>
      </c>
      <c r="AB31" s="267">
        <f>SUMIF(Planning!$AS$10:$AS$896,$AO31,Planning!AG$10:AG$896)</f>
        <v>0</v>
      </c>
      <c r="AC31" s="267">
        <f>SUMIF(Planning!$AS$10:$AS$896,$AO31,Planning!AH$10:AH$896)</f>
        <v>0</v>
      </c>
      <c r="AD31" s="267">
        <f>SUMIF(Planning!$AS$10:$AS$896,$AO31,Planning!AI$10:AI$896)</f>
        <v>0</v>
      </c>
      <c r="AE31" s="267">
        <f>SUMIF(Planning!$AS$10:$AS$896,$AO31,Planning!AJ$10:AJ$896)</f>
        <v>0</v>
      </c>
      <c r="AF31" s="267">
        <f>SUMIF(Planning!$AS$10:$AS$896,$AO31,Planning!AK$10:AK$896)</f>
        <v>0</v>
      </c>
      <c r="AG31" s="267">
        <f>SUMIF(Planning!$AS$10:$AS$896,$AO31,Planning!AL$10:AL$896)</f>
        <v>0</v>
      </c>
      <c r="AH31" s="267">
        <f>SUMIF(Planning!$AS$10:$AS$896,$AO31,Planning!AM$10:AM$896)</f>
        <v>0</v>
      </c>
      <c r="AI31" s="270">
        <f t="shared" si="1"/>
        <v>0</v>
      </c>
      <c r="AJ31" s="75"/>
      <c r="AL31" s="102" t="str">
        <f>IF($B$3="","",_xlfn.XLOOKUP($B$3,設定!$F$3:$F$10,設定!$G$3:$G$10,""))</f>
        <v>マルチ</v>
      </c>
      <c r="AM31" s="91"/>
      <c r="AN31" s="91" t="str">
        <f>E31</f>
        <v>SP</v>
      </c>
      <c r="AO31" s="91" t="str">
        <f>AM30&amp;"_"&amp;AN31</f>
        <v>FRONTMY6 A000  _SP</v>
      </c>
      <c r="AP31" s="249" t="str">
        <f ca="1">IF(AI32=0,"","表示")</f>
        <v/>
      </c>
    </row>
    <row r="32" spans="1:42" ht="21" hidden="1" customHeight="1" x14ac:dyDescent="0.35">
      <c r="A32" s="69"/>
      <c r="B32" s="89"/>
      <c r="C32" s="87"/>
      <c r="D32" s="88"/>
      <c r="E32" s="259" t="s">
        <v>2071</v>
      </c>
      <c r="F32" s="80">
        <f ca="1">SUMIF(Planning!$AS$10:$AS$896,$AO32,Planning!K$10:K$896)</f>
        <v>0</v>
      </c>
      <c r="G32" s="80">
        <f ca="1">SUMIF(Planning!$AS$10:$AS$896,$AO32,Planning!L$10:L$896)</f>
        <v>0</v>
      </c>
      <c r="H32" s="81">
        <f ca="1">SUMIF(Planning!$AS$10:$AS$896,$AO32,Planning!M$10:M$896)</f>
        <v>0</v>
      </c>
      <c r="I32" s="82">
        <f ca="1">SUMIF(Planning!$AS$10:$AS$896,$AO32,Planning!N$10:N$896)</f>
        <v>0</v>
      </c>
      <c r="J32" s="83">
        <f ca="1">SUMIF(Planning!$AS$10:$AS$896,$AO32,Planning!O$10:O$896)</f>
        <v>0</v>
      </c>
      <c r="K32" s="81">
        <f ca="1">SUMIF(Planning!$AS$10:$AS$896,$AO32,Planning!P$10:P$896)</f>
        <v>0</v>
      </c>
      <c r="L32" s="81">
        <f ca="1">SUMIF(Planning!$AS$10:$AS$896,$AO32,Planning!Q$10:Q$896)</f>
        <v>0</v>
      </c>
      <c r="M32" s="80">
        <f ca="1">SUMIF(Planning!$AS$10:$AS$896,$AO32,Planning!R$10:R$896)</f>
        <v>0</v>
      </c>
      <c r="N32" s="81">
        <f ca="1">SUMIF(Planning!$AS$10:$AS$896,$AO32,Planning!S$10:S$896)</f>
        <v>0</v>
      </c>
      <c r="O32" s="80">
        <f ca="1">SUMIF(Planning!$AS$10:$AS$896,$AO32,Planning!T$10:T$896)</f>
        <v>0</v>
      </c>
      <c r="P32" s="80">
        <f ca="1">SUMIF(Planning!$AS$10:$AS$896,$AO32,Planning!U$10:U$896)</f>
        <v>0</v>
      </c>
      <c r="Q32" s="80">
        <f ca="1">SUMIF(Planning!$AS$10:$AS$896,$AO32,Planning!V$10:V$896)</f>
        <v>0</v>
      </c>
      <c r="R32" s="80">
        <f ca="1">SUMIF(Planning!$AS$10:$AS$896,$AO32,Planning!W$10:W$896)</f>
        <v>0</v>
      </c>
      <c r="S32" s="80">
        <f ca="1">SUMIF(Planning!$AS$10:$AS$896,$AO32,Planning!X$10:X$896)</f>
        <v>0</v>
      </c>
      <c r="T32" s="80">
        <f ca="1">SUMIF(Planning!$AS$10:$AS$896,$AO32,Planning!Y$10:Y$896)</f>
        <v>0</v>
      </c>
      <c r="U32" s="80">
        <f ca="1">SUMIF(Planning!$AS$10:$AS$896,$AO32,Planning!Z$10:Z$896)</f>
        <v>0</v>
      </c>
      <c r="V32" s="80">
        <f ca="1">SUMIF(Planning!$AS$10:$AS$896,$AO32,Planning!AA$10:AA$896)</f>
        <v>0</v>
      </c>
      <c r="W32" s="80">
        <f ca="1">SUMIF(Planning!$AS$10:$AS$896,$AO32,Planning!AB$10:AB$896)</f>
        <v>0</v>
      </c>
      <c r="X32" s="80">
        <f ca="1">SUMIF(Planning!$AS$10:$AS$896,$AO32,Planning!AC$10:AC$896)</f>
        <v>0</v>
      </c>
      <c r="Y32" s="80">
        <f ca="1">SUMIF(Planning!$AS$10:$AS$896,$AO32,Planning!AD$10:AD$896)</f>
        <v>0</v>
      </c>
      <c r="Z32" s="80">
        <f ca="1">SUMIF(Planning!$AS$10:$AS$896,$AO32,Planning!AE$10:AE$896)</f>
        <v>0</v>
      </c>
      <c r="AA32" s="80">
        <f ca="1">SUMIF(Planning!$AS$10:$AS$896,$AO32,Planning!AF$10:AF$896)</f>
        <v>0</v>
      </c>
      <c r="AB32" s="80">
        <f ca="1">SUMIF(Planning!$AS$10:$AS$896,$AO32,Planning!AG$10:AG$896)</f>
        <v>0</v>
      </c>
      <c r="AC32" s="80">
        <f ca="1">SUMIF(Planning!$AS$10:$AS$896,$AO32,Planning!AH$10:AH$896)</f>
        <v>0</v>
      </c>
      <c r="AD32" s="80">
        <f ca="1">SUMIF(Planning!$AS$10:$AS$896,$AO32,Planning!AI$10:AI$896)</f>
        <v>0</v>
      </c>
      <c r="AE32" s="80">
        <f ca="1">SUMIF(Planning!$AS$10:$AS$896,$AO32,Planning!AJ$10:AJ$896)</f>
        <v>0</v>
      </c>
      <c r="AF32" s="80">
        <f ca="1">SUMIF(Planning!$AS$10:$AS$896,$AO32,Planning!AK$10:AK$896)</f>
        <v>0</v>
      </c>
      <c r="AG32" s="81">
        <f ca="1">SUMIF(Planning!$AS$10:$AS$896,$AO32,Planning!AL$10:AL$896)</f>
        <v>0</v>
      </c>
      <c r="AH32" s="114">
        <f ca="1">SUMIF(Planning!$AS$10:$AS$896,$AO32,Planning!AM$10:AM$896)</f>
        <v>0</v>
      </c>
      <c r="AI32" s="123">
        <f t="shared" ca="1" si="1"/>
        <v>0</v>
      </c>
      <c r="AJ32" s="75"/>
      <c r="AL32" s="92"/>
      <c r="AM32" s="92"/>
      <c r="AN32" s="92"/>
      <c r="AO32" s="124" t="str">
        <f>AL31&amp;"_"&amp;AM30&amp;"_"&amp;AN30</f>
        <v>マルチ_FRONTMY6 A000  _CBU</v>
      </c>
      <c r="AP32" s="247" t="str">
        <f ca="1">IF(AI32=0,"","表示")</f>
        <v/>
      </c>
    </row>
    <row r="33" spans="1:42" ht="21" hidden="1" customHeight="1" x14ac:dyDescent="0.35">
      <c r="A33" s="66"/>
      <c r="B33" s="95" t="str">
        <f>IF($AO35="","",_xlfn.XLOOKUP($AO35,Planning!$AS$10:$AS$896,Planning!AT$10:AT$896,"",,))</f>
        <v>FRONT</v>
      </c>
      <c r="C33" s="85"/>
      <c r="D33" s="86"/>
      <c r="E33" s="261" t="str">
        <f>_xlfn.XLOOKUP($AO33,Planning!$AS$10:$AS$896,Planning!$G$10:$G$896,"",,)</f>
        <v>ASSY</v>
      </c>
      <c r="F33" s="262">
        <f>SUMIF(Planning!$AS$10:$AS$896,$AO33,Planning!K$10:K$896)</f>
        <v>70</v>
      </c>
      <c r="G33" s="262">
        <f>SUMIF(Planning!$AS$10:$AS$896,$AO33,Planning!L$10:L$896)</f>
        <v>70</v>
      </c>
      <c r="H33" s="262">
        <f>SUMIF(Planning!$AS$10:$AS$896,$AO33,Planning!M$10:M$896)</f>
        <v>0</v>
      </c>
      <c r="I33" s="263">
        <f>SUMIF(Planning!$AS$10:$AS$896,$AO33,Planning!N$10:N$896)</f>
        <v>0</v>
      </c>
      <c r="J33" s="264">
        <f>SUMIF(Planning!$AS$10:$AS$896,$AO33,Planning!O$10:O$896)</f>
        <v>0</v>
      </c>
      <c r="K33" s="262">
        <f>SUMIF(Planning!$AS$10:$AS$896,$AO33,Planning!P$10:P$896)</f>
        <v>0</v>
      </c>
      <c r="L33" s="262">
        <f>SUMIF(Planning!$AS$10:$AS$896,$AO33,Planning!Q$10:Q$896)</f>
        <v>0</v>
      </c>
      <c r="M33" s="262">
        <f>SUMIF(Planning!$AS$10:$AS$896,$AO33,Planning!R$10:R$896)</f>
        <v>0</v>
      </c>
      <c r="N33" s="262">
        <f>SUMIF(Planning!$AS$10:$AS$896,$AO33,Planning!S$10:S$896)</f>
        <v>0</v>
      </c>
      <c r="O33" s="262">
        <f>SUMIF(Planning!$AS$10:$AS$896,$AO33,Planning!T$10:T$896)</f>
        <v>0</v>
      </c>
      <c r="P33" s="262">
        <f>SUMIF(Planning!$AS$10:$AS$896,$AO33,Planning!U$10:U$896)</f>
        <v>0</v>
      </c>
      <c r="Q33" s="262">
        <f>SUMIF(Planning!$AS$10:$AS$896,$AO33,Planning!V$10:V$896)</f>
        <v>0</v>
      </c>
      <c r="R33" s="262">
        <f>SUMIF(Planning!$AS$10:$AS$896,$AO33,Planning!W$10:W$896)</f>
        <v>0</v>
      </c>
      <c r="S33" s="262">
        <f>SUMIF(Planning!$AS$10:$AS$896,$AO33,Planning!X$10:X$896)</f>
        <v>0</v>
      </c>
      <c r="T33" s="262">
        <f>SUMIF(Planning!$AS$10:$AS$896,$AO33,Planning!Y$10:Y$896)</f>
        <v>0</v>
      </c>
      <c r="U33" s="262">
        <f>SUMIF(Planning!$AS$10:$AS$896,$AO33,Planning!Z$10:Z$896)</f>
        <v>0</v>
      </c>
      <c r="V33" s="262">
        <f>SUMIF(Planning!$AS$10:$AS$896,$AO33,Planning!AA$10:AA$896)</f>
        <v>0</v>
      </c>
      <c r="W33" s="262">
        <f>SUMIF(Planning!$AS$10:$AS$896,$AO33,Planning!AB$10:AB$896)</f>
        <v>0</v>
      </c>
      <c r="X33" s="262">
        <f>SUMIF(Planning!$AS$10:$AS$896,$AO33,Planning!AC$10:AC$896)</f>
        <v>0</v>
      </c>
      <c r="Y33" s="262">
        <f>SUMIF(Planning!$AS$10:$AS$896,$AO33,Planning!AD$10:AD$896)</f>
        <v>0</v>
      </c>
      <c r="Z33" s="262">
        <f>SUMIF(Planning!$AS$10:$AS$896,$AO33,Planning!AE$10:AE$896)</f>
        <v>0</v>
      </c>
      <c r="AA33" s="262">
        <f>SUMIF(Planning!$AS$10:$AS$896,$AO33,Planning!AF$10:AF$896)</f>
        <v>0</v>
      </c>
      <c r="AB33" s="262">
        <f>SUMIF(Planning!$AS$10:$AS$896,$AO33,Planning!AG$10:AG$896)</f>
        <v>0</v>
      </c>
      <c r="AC33" s="262">
        <f>SUMIF(Planning!$AS$10:$AS$896,$AO33,Planning!AH$10:AH$896)</f>
        <v>0</v>
      </c>
      <c r="AD33" s="262">
        <f>SUMIF(Planning!$AS$10:$AS$896,$AO33,Planning!AI$10:AI$896)</f>
        <v>0</v>
      </c>
      <c r="AE33" s="262">
        <f>SUMIF(Planning!$AS$10:$AS$896,$AO33,Planning!AJ$10:AJ$896)</f>
        <v>0</v>
      </c>
      <c r="AF33" s="262">
        <f>SUMIF(Planning!$AS$10:$AS$896,$AO33,Planning!AK$10:AK$896)</f>
        <v>0</v>
      </c>
      <c r="AG33" s="262">
        <f>SUMIF(Planning!$AS$10:$AS$896,$AO33,Planning!AL$10:AL$896)</f>
        <v>0</v>
      </c>
      <c r="AH33" s="262">
        <f>SUMIF(Planning!$AS$10:$AS$896,$AO33,Planning!AM$10:AM$896)</f>
        <v>0</v>
      </c>
      <c r="AI33" s="265">
        <f t="shared" si="1"/>
        <v>140</v>
      </c>
      <c r="AJ33" s="75"/>
      <c r="AL33" s="125" t="str">
        <f>IF(AN33="CBU","AF",IF(AN33="CKD","KD",""))</f>
        <v>AF</v>
      </c>
      <c r="AM33" s="93" t="s">
        <v>2199</v>
      </c>
      <c r="AN33" s="93" t="s">
        <v>2081</v>
      </c>
      <c r="AO33" s="100" t="str">
        <f>AM33&amp;"_"&amp;AN33</f>
        <v>FRONTMY6 L000  _CBU</v>
      </c>
      <c r="AP33" s="248" t="str">
        <f ca="1">IF(AI35=0,"","表示")</f>
        <v/>
      </c>
    </row>
    <row r="34" spans="1:42" ht="21" hidden="1" customHeight="1" x14ac:dyDescent="0.35">
      <c r="A34" s="66"/>
      <c r="B34" s="94" t="str">
        <f>IF($AO35="","",_xlfn.XLOOKUP($AO35,Planning!$AS$10:$AS$896,Planning!AU$10:AU$896,"",,))</f>
        <v>MY6-L000</v>
      </c>
      <c r="C34" s="127" t="str">
        <f>AL33</f>
        <v>AF</v>
      </c>
      <c r="D34" s="86">
        <f>SUMIF(Planning!$AS$10:$AS$896,$AO35,Planning!$G$10:$G$896)</f>
        <v>280</v>
      </c>
      <c r="E34" s="266" t="str">
        <f>IF($AN33="CBU","SP","")</f>
        <v>SP</v>
      </c>
      <c r="F34" s="267"/>
      <c r="G34" s="267"/>
      <c r="H34" s="267"/>
      <c r="I34" s="268"/>
      <c r="J34" s="269">
        <f>SUMIF(Planning!$AS$10:$AS$896,$AO34,Planning!O$10:O$896)</f>
        <v>0</v>
      </c>
      <c r="K34" s="267">
        <f>SUMIF(Planning!$AS$10:$AS$896,$AO34,Planning!P$10:P$896)</f>
        <v>0</v>
      </c>
      <c r="L34" s="267">
        <f>SUMIF(Planning!$AS$10:$AS$896,$AO34,Planning!Q$10:Q$896)</f>
        <v>0</v>
      </c>
      <c r="M34" s="267">
        <f>SUMIF(Planning!$AS$10:$AS$896,$AO34,Planning!R$10:R$896)</f>
        <v>0</v>
      </c>
      <c r="N34" s="267">
        <f>SUMIF(Planning!$AS$10:$AS$896,$AO34,Planning!S$10:S$896)</f>
        <v>0</v>
      </c>
      <c r="O34" s="267">
        <f>SUMIF(Planning!$AS$10:$AS$896,$AO34,Planning!T$10:T$896)</f>
        <v>0</v>
      </c>
      <c r="P34" s="267">
        <f>SUMIF(Planning!$AS$10:$AS$896,$AO34,Planning!U$10:U$896)</f>
        <v>0</v>
      </c>
      <c r="Q34" s="267">
        <f>SUMIF(Planning!$AS$10:$AS$896,$AO34,Planning!V$10:V$896)</f>
        <v>0</v>
      </c>
      <c r="R34" s="267">
        <f>SUMIF(Planning!$AS$10:$AS$896,$AO34,Planning!W$10:W$896)</f>
        <v>0</v>
      </c>
      <c r="S34" s="267">
        <f>SUMIF(Planning!$AS$10:$AS$896,$AO34,Planning!X$10:X$896)</f>
        <v>0</v>
      </c>
      <c r="T34" s="267">
        <f>SUMIF(Planning!$AS$10:$AS$896,$AO34,Planning!Y$10:Y$896)</f>
        <v>0</v>
      </c>
      <c r="U34" s="267">
        <f>SUMIF(Planning!$AS$10:$AS$896,$AO34,Planning!Z$10:Z$896)</f>
        <v>0</v>
      </c>
      <c r="V34" s="267">
        <f>SUMIF(Planning!$AS$10:$AS$896,$AO34,Planning!AA$10:AA$896)</f>
        <v>0</v>
      </c>
      <c r="W34" s="267">
        <f>SUMIF(Planning!$AS$10:$AS$896,$AO34,Planning!AB$10:AB$896)</f>
        <v>0</v>
      </c>
      <c r="X34" s="267">
        <f>SUMIF(Planning!$AS$10:$AS$896,$AO34,Planning!AC$10:AC$896)</f>
        <v>0</v>
      </c>
      <c r="Y34" s="267">
        <f>SUMIF(Planning!$AS$10:$AS$896,$AO34,Planning!AD$10:AD$896)</f>
        <v>0</v>
      </c>
      <c r="Z34" s="267">
        <f>SUMIF(Planning!$AS$10:$AS$896,$AO34,Planning!AE$10:AE$896)</f>
        <v>0</v>
      </c>
      <c r="AA34" s="267">
        <f>SUMIF(Planning!$AS$10:$AS$896,$AO34,Planning!AF$10:AF$896)</f>
        <v>0</v>
      </c>
      <c r="AB34" s="267">
        <f>SUMIF(Planning!$AS$10:$AS$896,$AO34,Planning!AG$10:AG$896)</f>
        <v>0</v>
      </c>
      <c r="AC34" s="267">
        <f>SUMIF(Planning!$AS$10:$AS$896,$AO34,Planning!AH$10:AH$896)</f>
        <v>0</v>
      </c>
      <c r="AD34" s="267">
        <f>SUMIF(Planning!$AS$10:$AS$896,$AO34,Planning!AI$10:AI$896)</f>
        <v>0</v>
      </c>
      <c r="AE34" s="267">
        <f>SUMIF(Planning!$AS$10:$AS$896,$AO34,Planning!AJ$10:AJ$896)</f>
        <v>0</v>
      </c>
      <c r="AF34" s="267">
        <f>SUMIF(Planning!$AS$10:$AS$896,$AO34,Planning!AK$10:AK$896)</f>
        <v>0</v>
      </c>
      <c r="AG34" s="267">
        <f>SUMIF(Planning!$AS$10:$AS$896,$AO34,Planning!AL$10:AL$896)</f>
        <v>0</v>
      </c>
      <c r="AH34" s="267">
        <f>SUMIF(Planning!$AS$10:$AS$896,$AO34,Planning!AM$10:AM$896)</f>
        <v>0</v>
      </c>
      <c r="AI34" s="270">
        <f t="shared" si="1"/>
        <v>0</v>
      </c>
      <c r="AJ34" s="75"/>
      <c r="AL34" s="102" t="str">
        <f>IF($B$3="","",_xlfn.XLOOKUP($B$3,設定!$F$3:$F$10,設定!$G$3:$G$10,""))</f>
        <v>マルチ</v>
      </c>
      <c r="AM34" s="91"/>
      <c r="AN34" s="91" t="str">
        <f>E34</f>
        <v>SP</v>
      </c>
      <c r="AO34" s="91" t="str">
        <f>AM33&amp;"_"&amp;AN34</f>
        <v>FRONTMY6 L000  _SP</v>
      </c>
      <c r="AP34" s="249" t="str">
        <f ca="1">IF(AI35=0,"","表示")</f>
        <v/>
      </c>
    </row>
    <row r="35" spans="1:42" ht="21" hidden="1" customHeight="1" x14ac:dyDescent="0.35">
      <c r="A35" s="69"/>
      <c r="B35" s="90"/>
      <c r="C35" s="87"/>
      <c r="D35" s="88"/>
      <c r="E35" s="259" t="s">
        <v>2134</v>
      </c>
      <c r="F35" s="80">
        <f ca="1">SUMIF(Planning!$AS$10:$AS$896,$AO35,Planning!K$10:K$896)</f>
        <v>0</v>
      </c>
      <c r="G35" s="80">
        <f ca="1">SUMIF(Planning!$AS$10:$AS$896,$AO35,Planning!L$10:L$896)</f>
        <v>0</v>
      </c>
      <c r="H35" s="81">
        <f ca="1">SUMIF(Planning!$AS$10:$AS$896,$AO35,Planning!M$10:M$896)</f>
        <v>0</v>
      </c>
      <c r="I35" s="82">
        <f ca="1">SUMIF(Planning!$AS$10:$AS$896,$AO35,Planning!N$10:N$896)</f>
        <v>0</v>
      </c>
      <c r="J35" s="83">
        <f ca="1">SUMIF(Planning!$AS$10:$AS$896,$AO35,Planning!O$10:O$896)</f>
        <v>0</v>
      </c>
      <c r="K35" s="81">
        <f ca="1">SUMIF(Planning!$AS$10:$AS$896,$AO35,Planning!P$10:P$896)</f>
        <v>0</v>
      </c>
      <c r="L35" s="81">
        <f ca="1">SUMIF(Planning!$AS$10:$AS$896,$AO35,Planning!Q$10:Q$896)</f>
        <v>0</v>
      </c>
      <c r="M35" s="80">
        <f ca="1">SUMIF(Planning!$AS$10:$AS$896,$AO35,Planning!R$10:R$896)</f>
        <v>0</v>
      </c>
      <c r="N35" s="81">
        <f ca="1">SUMIF(Planning!$AS$10:$AS$896,$AO35,Planning!S$10:S$896)</f>
        <v>0</v>
      </c>
      <c r="O35" s="80">
        <f ca="1">SUMIF(Planning!$AS$10:$AS$896,$AO35,Planning!T$10:T$896)</f>
        <v>0</v>
      </c>
      <c r="P35" s="80">
        <f ca="1">SUMIF(Planning!$AS$10:$AS$896,$AO35,Planning!U$10:U$896)</f>
        <v>0</v>
      </c>
      <c r="Q35" s="80">
        <f ca="1">SUMIF(Planning!$AS$10:$AS$896,$AO35,Planning!V$10:V$896)</f>
        <v>0</v>
      </c>
      <c r="R35" s="80">
        <f ca="1">SUMIF(Planning!$AS$10:$AS$896,$AO35,Planning!W$10:W$896)</f>
        <v>0</v>
      </c>
      <c r="S35" s="80">
        <f ca="1">SUMIF(Planning!$AS$10:$AS$896,$AO35,Planning!X$10:X$896)</f>
        <v>0</v>
      </c>
      <c r="T35" s="80">
        <f ca="1">SUMIF(Planning!$AS$10:$AS$896,$AO35,Planning!Y$10:Y$896)</f>
        <v>0</v>
      </c>
      <c r="U35" s="80">
        <f ca="1">SUMIF(Planning!$AS$10:$AS$896,$AO35,Planning!Z$10:Z$896)</f>
        <v>0</v>
      </c>
      <c r="V35" s="80">
        <f ca="1">SUMIF(Planning!$AS$10:$AS$896,$AO35,Planning!AA$10:AA$896)</f>
        <v>0</v>
      </c>
      <c r="W35" s="80">
        <f ca="1">SUMIF(Planning!$AS$10:$AS$896,$AO35,Planning!AB$10:AB$896)</f>
        <v>0</v>
      </c>
      <c r="X35" s="80">
        <f ca="1">SUMIF(Planning!$AS$10:$AS$896,$AO35,Planning!AC$10:AC$896)</f>
        <v>0</v>
      </c>
      <c r="Y35" s="80">
        <f ca="1">SUMIF(Planning!$AS$10:$AS$896,$AO35,Planning!AD$10:AD$896)</f>
        <v>0</v>
      </c>
      <c r="Z35" s="80">
        <f ca="1">SUMIF(Planning!$AS$10:$AS$896,$AO35,Planning!AE$10:AE$896)</f>
        <v>0</v>
      </c>
      <c r="AA35" s="80">
        <f ca="1">SUMIF(Planning!$AS$10:$AS$896,$AO35,Planning!AF$10:AF$896)</f>
        <v>0</v>
      </c>
      <c r="AB35" s="80">
        <f ca="1">SUMIF(Planning!$AS$10:$AS$896,$AO35,Planning!AG$10:AG$896)</f>
        <v>0</v>
      </c>
      <c r="AC35" s="80">
        <f ca="1">SUMIF(Planning!$AS$10:$AS$896,$AO35,Planning!AH$10:AH$896)</f>
        <v>0</v>
      </c>
      <c r="AD35" s="80">
        <f ca="1">SUMIF(Planning!$AS$10:$AS$896,$AO35,Planning!AI$10:AI$896)</f>
        <v>0</v>
      </c>
      <c r="AE35" s="80">
        <f ca="1">SUMIF(Planning!$AS$10:$AS$896,$AO35,Planning!AJ$10:AJ$896)</f>
        <v>0</v>
      </c>
      <c r="AF35" s="80">
        <f ca="1">SUMIF(Planning!$AS$10:$AS$896,$AO35,Planning!AK$10:AK$896)</f>
        <v>0</v>
      </c>
      <c r="AG35" s="81">
        <f ca="1">SUMIF(Planning!$AS$10:$AS$896,$AO35,Planning!AL$10:AL$896)</f>
        <v>0</v>
      </c>
      <c r="AH35" s="114">
        <f ca="1">SUMIF(Planning!$AS$10:$AS$896,$AO35,Planning!AM$10:AM$896)</f>
        <v>0</v>
      </c>
      <c r="AI35" s="123">
        <f t="shared" ca="1" si="1"/>
        <v>0</v>
      </c>
      <c r="AJ35" s="75"/>
      <c r="AL35" s="92"/>
      <c r="AM35" s="92"/>
      <c r="AN35" s="92"/>
      <c r="AO35" s="124" t="str">
        <f>AL34&amp;"_"&amp;AM33&amp;"_"&amp;AN33</f>
        <v>マルチ_FRONTMY6 L000  _CBU</v>
      </c>
      <c r="AP35" s="247" t="str">
        <f ca="1">IF(AI35=0,"","表示")</f>
        <v/>
      </c>
    </row>
    <row r="36" spans="1:42" ht="21" hidden="1" customHeight="1" x14ac:dyDescent="0.35">
      <c r="A36" s="66"/>
      <c r="B36" s="95" t="str">
        <f>IF($AO38="","",_xlfn.XLOOKUP($AO38,Planning!$AS$10:$AS$896,Planning!AT$10:AT$896,"",,))</f>
        <v>50100</v>
      </c>
      <c r="C36" s="85"/>
      <c r="D36" s="86"/>
      <c r="E36" s="261" t="str">
        <f>_xlfn.XLOOKUP($AO36,Planning!$AS$10:$AS$896,Planning!$G$10:$G$896,"",,)</f>
        <v/>
      </c>
      <c r="F36" s="262">
        <f>SUMIF(Planning!$AS$10:$AS$896,$AO36,Planning!K$10:K$896)</f>
        <v>0</v>
      </c>
      <c r="G36" s="262">
        <f>SUMIF(Planning!$AS$10:$AS$896,$AO36,Planning!L$10:L$896)</f>
        <v>0</v>
      </c>
      <c r="H36" s="262">
        <f>SUMIF(Planning!$AS$10:$AS$896,$AO36,Planning!M$10:M$896)</f>
        <v>0</v>
      </c>
      <c r="I36" s="263">
        <f>SUMIF(Planning!$AS$10:$AS$896,$AO36,Planning!N$10:N$896)</f>
        <v>0</v>
      </c>
      <c r="J36" s="264">
        <f>SUMIF(Planning!$AS$10:$AS$896,$AO36,Planning!O$10:O$896)</f>
        <v>0</v>
      </c>
      <c r="K36" s="262">
        <f>SUMIF(Planning!$AS$10:$AS$896,$AO36,Planning!P$10:P$896)</f>
        <v>0</v>
      </c>
      <c r="L36" s="262">
        <f>SUMIF(Planning!$AS$10:$AS$896,$AO36,Planning!Q$10:Q$896)</f>
        <v>0</v>
      </c>
      <c r="M36" s="262">
        <f>SUMIF(Planning!$AS$10:$AS$896,$AO36,Planning!R$10:R$896)</f>
        <v>0</v>
      </c>
      <c r="N36" s="262">
        <f>SUMIF(Planning!$AS$10:$AS$896,$AO36,Planning!S$10:S$896)</f>
        <v>0</v>
      </c>
      <c r="O36" s="262">
        <f>SUMIF(Planning!$AS$10:$AS$896,$AO36,Planning!T$10:T$896)</f>
        <v>0</v>
      </c>
      <c r="P36" s="262">
        <f>SUMIF(Planning!$AS$10:$AS$896,$AO36,Planning!U$10:U$896)</f>
        <v>0</v>
      </c>
      <c r="Q36" s="262">
        <f>SUMIF(Planning!$AS$10:$AS$896,$AO36,Planning!V$10:V$896)</f>
        <v>0</v>
      </c>
      <c r="R36" s="262">
        <f>SUMIF(Planning!$AS$10:$AS$896,$AO36,Planning!W$10:W$896)</f>
        <v>0</v>
      </c>
      <c r="S36" s="262">
        <f>SUMIF(Planning!$AS$10:$AS$896,$AO36,Planning!X$10:X$896)</f>
        <v>0</v>
      </c>
      <c r="T36" s="262">
        <f>SUMIF(Planning!$AS$10:$AS$896,$AO36,Planning!Y$10:Y$896)</f>
        <v>0</v>
      </c>
      <c r="U36" s="262">
        <f>SUMIF(Planning!$AS$10:$AS$896,$AO36,Planning!Z$10:Z$896)</f>
        <v>0</v>
      </c>
      <c r="V36" s="262">
        <f>SUMIF(Planning!$AS$10:$AS$896,$AO36,Planning!AA$10:AA$896)</f>
        <v>0</v>
      </c>
      <c r="W36" s="262">
        <f>SUMIF(Planning!$AS$10:$AS$896,$AO36,Planning!AB$10:AB$896)</f>
        <v>0</v>
      </c>
      <c r="X36" s="262">
        <f>SUMIF(Planning!$AS$10:$AS$896,$AO36,Planning!AC$10:AC$896)</f>
        <v>0</v>
      </c>
      <c r="Y36" s="262">
        <f>SUMIF(Planning!$AS$10:$AS$896,$AO36,Planning!AD$10:AD$896)</f>
        <v>0</v>
      </c>
      <c r="Z36" s="262">
        <f>SUMIF(Planning!$AS$10:$AS$896,$AO36,Planning!AE$10:AE$896)</f>
        <v>0</v>
      </c>
      <c r="AA36" s="262">
        <f>SUMIF(Planning!$AS$10:$AS$896,$AO36,Planning!AF$10:AF$896)</f>
        <v>0</v>
      </c>
      <c r="AB36" s="262">
        <f>SUMIF(Planning!$AS$10:$AS$896,$AO36,Planning!AG$10:AG$896)</f>
        <v>0</v>
      </c>
      <c r="AC36" s="262">
        <f>SUMIF(Planning!$AS$10:$AS$896,$AO36,Planning!AH$10:AH$896)</f>
        <v>0</v>
      </c>
      <c r="AD36" s="410">
        <f>SUMIF(Planning!$AS$10:$AS$896,$AO36,Planning!AI$10:AI$896)</f>
        <v>0</v>
      </c>
      <c r="AE36" s="410">
        <f>SUMIF(Planning!$AS$10:$AS$896,$AO36,Planning!AJ$10:AJ$896)</f>
        <v>0</v>
      </c>
      <c r="AF36" s="410">
        <f>SUMIF(Planning!$AS$10:$AS$896,$AO36,Planning!AK$10:AK$896)</f>
        <v>0</v>
      </c>
      <c r="AG36" s="410">
        <f>SUMIF(Planning!$AS$10:$AS$896,$AO36,Planning!AL$10:AL$896)</f>
        <v>0</v>
      </c>
      <c r="AH36" s="410">
        <f>SUMIF(Planning!$AS$10:$AS$896,$AO36,Planning!AM$10:AM$896)</f>
        <v>0</v>
      </c>
      <c r="AI36" s="265">
        <f t="shared" ref="AI36:AI122" si="2">SUM(F36:AH36)</f>
        <v>0</v>
      </c>
      <c r="AJ36" s="75"/>
      <c r="AL36" s="125" t="str">
        <f>IF(AN36="CBU","AF",IF(AN36="CKD","KD",""))</f>
        <v>AF</v>
      </c>
      <c r="AM36" s="93" t="s">
        <v>1775</v>
      </c>
      <c r="AN36" s="93" t="s">
        <v>2081</v>
      </c>
      <c r="AO36" s="100" t="str">
        <f>AM36&amp;"_"&amp;AN36</f>
        <v>50100MY6 A000  _CBU</v>
      </c>
      <c r="AP36" s="248" t="str">
        <f ca="1">IF(AI38=0,"","表示")</f>
        <v/>
      </c>
    </row>
    <row r="37" spans="1:42" ht="21" hidden="1" customHeight="1" x14ac:dyDescent="0.35">
      <c r="A37" s="66"/>
      <c r="B37" s="94" t="str">
        <f>IF($AO38="","",_xlfn.XLOOKUP($AO38,Planning!$AS$10:$AS$896,Planning!AU$10:AU$896,"",,))</f>
        <v>MY6-A000</v>
      </c>
      <c r="C37" s="127" t="str">
        <f>AL36</f>
        <v>AF</v>
      </c>
      <c r="D37" s="86">
        <f>SUMIF(Planning!$AS$10:$AS$896,$AO38,Planning!$G$10:$G$896)</f>
        <v>280</v>
      </c>
      <c r="E37" s="266" t="str">
        <f>IF($AN36="CBU","SP","")</f>
        <v>SP</v>
      </c>
      <c r="F37" s="267"/>
      <c r="G37" s="267"/>
      <c r="H37" s="267"/>
      <c r="I37" s="268"/>
      <c r="J37" s="269">
        <f>SUMIF(Planning!$AS$10:$AS$896,$AO37,Planning!O$10:O$896)</f>
        <v>0</v>
      </c>
      <c r="K37" s="267">
        <f>SUMIF(Planning!$AS$10:$AS$896,$AO37,Planning!P$10:P$896)</f>
        <v>0</v>
      </c>
      <c r="L37" s="267">
        <f>SUMIF(Planning!$AS$10:$AS$896,$AO37,Planning!Q$10:Q$896)</f>
        <v>0</v>
      </c>
      <c r="M37" s="267">
        <f>SUMIF(Planning!$AS$10:$AS$896,$AO37,Planning!R$10:R$896)</f>
        <v>0</v>
      </c>
      <c r="N37" s="267">
        <f>SUMIF(Planning!$AS$10:$AS$896,$AO37,Planning!S$10:S$896)</f>
        <v>0</v>
      </c>
      <c r="O37" s="267">
        <f>SUMIF(Planning!$AS$10:$AS$896,$AO37,Planning!T$10:T$896)</f>
        <v>0</v>
      </c>
      <c r="P37" s="267">
        <f>SUMIF(Planning!$AS$10:$AS$896,$AO37,Planning!U$10:U$896)</f>
        <v>0</v>
      </c>
      <c r="Q37" s="267">
        <f>SUMIF(Planning!$AS$10:$AS$896,$AO37,Planning!V$10:V$896)</f>
        <v>0</v>
      </c>
      <c r="R37" s="267">
        <f>SUMIF(Planning!$AS$10:$AS$896,$AO37,Planning!W$10:W$896)</f>
        <v>0</v>
      </c>
      <c r="S37" s="267">
        <f>SUMIF(Planning!$AS$10:$AS$896,$AO37,Planning!X$10:X$896)</f>
        <v>0</v>
      </c>
      <c r="T37" s="267">
        <f>SUMIF(Planning!$AS$10:$AS$896,$AO37,Planning!Y$10:Y$896)</f>
        <v>0</v>
      </c>
      <c r="U37" s="267">
        <f>SUMIF(Planning!$AS$10:$AS$896,$AO37,Planning!Z$10:Z$896)</f>
        <v>0</v>
      </c>
      <c r="V37" s="267">
        <f>SUMIF(Planning!$AS$10:$AS$896,$AO37,Planning!AA$10:AA$896)</f>
        <v>0</v>
      </c>
      <c r="W37" s="267">
        <f>SUMIF(Planning!$AS$10:$AS$896,$AO37,Planning!AB$10:AB$896)</f>
        <v>0</v>
      </c>
      <c r="X37" s="267">
        <f>SUMIF(Planning!$AS$10:$AS$896,$AO37,Planning!AC$10:AC$896)</f>
        <v>0</v>
      </c>
      <c r="Y37" s="267">
        <f>SUMIF(Planning!$AS$10:$AS$896,$AO37,Planning!AD$10:AD$896)</f>
        <v>0</v>
      </c>
      <c r="Z37" s="267">
        <f>SUMIF(Planning!$AS$10:$AS$896,$AO37,Planning!AE$10:AE$896)</f>
        <v>0</v>
      </c>
      <c r="AA37" s="267">
        <f>SUMIF(Planning!$AS$10:$AS$896,$AO37,Planning!AF$10:AF$896)</f>
        <v>0</v>
      </c>
      <c r="AB37" s="267">
        <f>SUMIF(Planning!$AS$10:$AS$896,$AO37,Planning!AG$10:AG$896)</f>
        <v>0</v>
      </c>
      <c r="AC37" s="267">
        <f>SUMIF(Planning!$AS$10:$AS$896,$AO37,Planning!AH$10:AH$896)</f>
        <v>0</v>
      </c>
      <c r="AD37" s="406">
        <f>SUMIF(Planning!$AS$10:$AS$896,$AO37,Planning!AI$10:AI$896)</f>
        <v>0</v>
      </c>
      <c r="AE37" s="406">
        <f>SUMIF(Planning!$AS$10:$AS$896,$AO37,Planning!AJ$10:AJ$896)</f>
        <v>0</v>
      </c>
      <c r="AF37" s="406">
        <f>SUMIF(Planning!$AS$10:$AS$896,$AO37,Planning!AK$10:AK$896)</f>
        <v>0</v>
      </c>
      <c r="AG37" s="406">
        <f>SUMIF(Planning!$AS$10:$AS$896,$AO37,Planning!AL$10:AL$896)</f>
        <v>0</v>
      </c>
      <c r="AH37" s="406">
        <f>SUMIF(Planning!$AS$10:$AS$896,$AO37,Planning!AM$10:AM$896)</f>
        <v>0</v>
      </c>
      <c r="AI37" s="270">
        <f t="shared" si="2"/>
        <v>0</v>
      </c>
      <c r="AJ37" s="75"/>
      <c r="AL37" s="102" t="str">
        <f>IF($B$3="","",_xlfn.XLOOKUP($B$3,設定!$F$3:$F$10,設定!$G$3:$G$10,""))</f>
        <v>マルチ</v>
      </c>
      <c r="AM37" s="91"/>
      <c r="AN37" s="91" t="str">
        <f>E37</f>
        <v>SP</v>
      </c>
      <c r="AO37" s="91" t="str">
        <f>AM36&amp;"_"&amp;AN37</f>
        <v>50100MY6 A000  _SP</v>
      </c>
      <c r="AP37" s="249" t="str">
        <f ca="1">IF(AI38=0,"","表示")</f>
        <v/>
      </c>
    </row>
    <row r="38" spans="1:42" ht="21" hidden="1" customHeight="1" x14ac:dyDescent="0.35">
      <c r="A38" s="69"/>
      <c r="B38" s="90"/>
      <c r="C38" s="87"/>
      <c r="D38" s="88"/>
      <c r="E38" s="259" t="s">
        <v>2134</v>
      </c>
      <c r="F38" s="80">
        <f ca="1">SUMIF(Planning!$AS$10:$AS$896,$AO38,Planning!K$10:K$896)</f>
        <v>0</v>
      </c>
      <c r="G38" s="80">
        <f ca="1">SUMIF(Planning!$AS$10:$AS$896,$AO38,Planning!L$10:L$896)</f>
        <v>0</v>
      </c>
      <c r="H38" s="81">
        <f ca="1">SUMIF(Planning!$AS$10:$AS$896,$AO38,Planning!M$10:M$896)</f>
        <v>0</v>
      </c>
      <c r="I38" s="82">
        <f ca="1">SUMIF(Planning!$AS$10:$AS$896,$AO38,Planning!N$10:N$896)</f>
        <v>0</v>
      </c>
      <c r="J38" s="83">
        <f ca="1">SUMIF(Planning!$AS$10:$AS$896,$AO38,Planning!O$10:O$896)</f>
        <v>0</v>
      </c>
      <c r="K38" s="81">
        <f ca="1">SUMIF(Planning!$AS$10:$AS$896,$AO38,Planning!P$10:P$896)</f>
        <v>0</v>
      </c>
      <c r="L38" s="81">
        <f ca="1">SUMIF(Planning!$AS$10:$AS$896,$AO38,Planning!Q$10:Q$896)</f>
        <v>0</v>
      </c>
      <c r="M38" s="80">
        <f ca="1">SUMIF(Planning!$AS$10:$AS$896,$AO38,Planning!R$10:R$896)</f>
        <v>0</v>
      </c>
      <c r="N38" s="81">
        <f ca="1">SUMIF(Planning!$AS$10:$AS$896,$AO38,Planning!S$10:S$896)</f>
        <v>0</v>
      </c>
      <c r="O38" s="80">
        <f ca="1">SUMIF(Planning!$AS$10:$AS$896,$AO38,Planning!T$10:T$896)</f>
        <v>0</v>
      </c>
      <c r="P38" s="80">
        <f ca="1">SUMIF(Planning!$AS$10:$AS$896,$AO38,Planning!U$10:U$896)</f>
        <v>0</v>
      </c>
      <c r="Q38" s="80">
        <f ca="1">SUMIF(Planning!$AS$10:$AS$896,$AO38,Planning!V$10:V$896)</f>
        <v>0</v>
      </c>
      <c r="R38" s="80">
        <f ca="1">SUMIF(Planning!$AS$10:$AS$896,$AO38,Planning!W$10:W$896)</f>
        <v>0</v>
      </c>
      <c r="S38" s="80">
        <f ca="1">SUMIF(Planning!$AS$10:$AS$896,$AO38,Planning!X$10:X$896)</f>
        <v>0</v>
      </c>
      <c r="T38" s="80">
        <f ca="1">SUMIF(Planning!$AS$10:$AS$896,$AO38,Planning!Y$10:Y$896)</f>
        <v>0</v>
      </c>
      <c r="U38" s="80">
        <f ca="1">SUMIF(Planning!$AS$10:$AS$896,$AO38,Planning!Z$10:Z$896)</f>
        <v>0</v>
      </c>
      <c r="V38" s="80">
        <f ca="1">SUMIF(Planning!$AS$10:$AS$896,$AO38,Planning!AA$10:AA$896)</f>
        <v>0</v>
      </c>
      <c r="W38" s="80">
        <f ca="1">SUMIF(Planning!$AS$10:$AS$896,$AO38,Planning!AB$10:AB$896)</f>
        <v>0</v>
      </c>
      <c r="X38" s="80">
        <f ca="1">SUMIF(Planning!$AS$10:$AS$896,$AO38,Planning!AC$10:AC$896)</f>
        <v>0</v>
      </c>
      <c r="Y38" s="80">
        <f ca="1">SUMIF(Planning!$AS$10:$AS$896,$AO38,Planning!AD$10:AD$896)</f>
        <v>0</v>
      </c>
      <c r="Z38" s="80">
        <f ca="1">SUMIF(Planning!$AS$10:$AS$896,$AO38,Planning!AE$10:AE$896)</f>
        <v>0</v>
      </c>
      <c r="AA38" s="80">
        <f ca="1">SUMIF(Planning!$AS$10:$AS$896,$AO38,Planning!AF$10:AF$896)</f>
        <v>0</v>
      </c>
      <c r="AB38" s="80">
        <f ca="1">SUMIF(Planning!$AS$10:$AS$896,$AO38,Planning!AG$10:AG$896)</f>
        <v>0</v>
      </c>
      <c r="AC38" s="80">
        <f ca="1">SUMIF(Planning!$AS$10:$AS$896,$AO38,Planning!AH$10:AH$896)</f>
        <v>0</v>
      </c>
      <c r="AD38" s="407">
        <f ca="1">SUMIF(Planning!$AS$10:$AS$896,$AO38,Planning!AI$10:AI$896)</f>
        <v>0</v>
      </c>
      <c r="AE38" s="407">
        <f ca="1">SUMIF(Planning!$AS$10:$AS$896,$AO38,Planning!AJ$10:AJ$896)</f>
        <v>0</v>
      </c>
      <c r="AF38" s="407">
        <f ca="1">SUMIF(Planning!$AS$10:$AS$896,$AO38,Planning!AK$10:AK$896)</f>
        <v>0</v>
      </c>
      <c r="AG38" s="408">
        <f ca="1">SUMIF(Planning!$AS$10:$AS$896,$AO38,Planning!AL$10:AL$896)</f>
        <v>0</v>
      </c>
      <c r="AH38" s="409">
        <f ca="1">SUMIF(Planning!$AS$10:$AS$896,$AO38,Planning!AM$10:AM$896)</f>
        <v>0</v>
      </c>
      <c r="AI38" s="123">
        <f t="shared" ca="1" si="2"/>
        <v>0</v>
      </c>
      <c r="AJ38" s="75"/>
      <c r="AL38" s="92"/>
      <c r="AM38" s="92"/>
      <c r="AN38" s="92"/>
      <c r="AO38" s="124" t="str">
        <f>AL37&amp;"_"&amp;AM36&amp;"_"&amp;AN36</f>
        <v>マルチ_50100MY6 A000  _CBU</v>
      </c>
      <c r="AP38" s="247" t="str">
        <f ca="1">IF(AI38=0,"","表示")</f>
        <v/>
      </c>
    </row>
    <row r="39" spans="1:42" ht="21" hidden="1" customHeight="1" x14ac:dyDescent="0.35">
      <c r="A39" s="66"/>
      <c r="B39" s="95" t="str">
        <f>IF($AO41="","",_xlfn.XLOOKUP($AO41,Planning!$AS$10:$AS$896,Planning!AT$10:AT$896,"",,))</f>
        <v>50100</v>
      </c>
      <c r="C39" s="85"/>
      <c r="D39" s="86"/>
      <c r="E39" s="261" t="str">
        <f>_xlfn.XLOOKUP($AO39,Planning!$AS$10:$AS$896,Planning!$G$10:$G$896,"",,)</f>
        <v/>
      </c>
      <c r="F39" s="262">
        <f>SUMIF(Planning!$AS$10:$AS$896,$AO39,Planning!K$10:K$896)</f>
        <v>70</v>
      </c>
      <c r="G39" s="262">
        <f>SUMIF(Planning!$AS$10:$AS$896,$AO39,Planning!L$10:L$896)</f>
        <v>70</v>
      </c>
      <c r="H39" s="262">
        <f>SUMIF(Planning!$AS$10:$AS$896,$AO39,Planning!M$10:M$896)</f>
        <v>0</v>
      </c>
      <c r="I39" s="263">
        <f>SUMIF(Planning!$AS$10:$AS$896,$AO39,Planning!N$10:N$896)</f>
        <v>0</v>
      </c>
      <c r="J39" s="264">
        <f>SUMIF(Planning!$AS$10:$AS$896,$AO39,Planning!O$10:O$896)</f>
        <v>0</v>
      </c>
      <c r="K39" s="262">
        <f>SUMIF(Planning!$AS$10:$AS$896,$AO39,Planning!P$10:P$896)</f>
        <v>0</v>
      </c>
      <c r="L39" s="262">
        <f>SUMIF(Planning!$AS$10:$AS$896,$AO39,Planning!Q$10:Q$896)</f>
        <v>0</v>
      </c>
      <c r="M39" s="262">
        <f>SUMIF(Planning!$AS$10:$AS$896,$AO39,Planning!R$10:R$896)</f>
        <v>0</v>
      </c>
      <c r="N39" s="262">
        <f>SUMIF(Planning!$AS$10:$AS$896,$AO39,Planning!S$10:S$896)</f>
        <v>0</v>
      </c>
      <c r="O39" s="262">
        <f>SUMIF(Planning!$AS$10:$AS$896,$AO39,Planning!T$10:T$896)</f>
        <v>0</v>
      </c>
      <c r="P39" s="262">
        <f>SUMIF(Planning!$AS$10:$AS$896,$AO39,Planning!U$10:U$896)</f>
        <v>0</v>
      </c>
      <c r="Q39" s="262">
        <f>SUMIF(Planning!$AS$10:$AS$896,$AO39,Planning!V$10:V$896)</f>
        <v>0</v>
      </c>
      <c r="R39" s="262">
        <f>SUMIF(Planning!$AS$10:$AS$896,$AO39,Planning!W$10:W$896)</f>
        <v>0</v>
      </c>
      <c r="S39" s="262">
        <f>SUMIF(Planning!$AS$10:$AS$896,$AO39,Planning!X$10:X$896)</f>
        <v>0</v>
      </c>
      <c r="T39" s="262">
        <f>SUMIF(Planning!$AS$10:$AS$896,$AO39,Planning!Y$10:Y$896)</f>
        <v>0</v>
      </c>
      <c r="U39" s="262">
        <f>SUMIF(Planning!$AS$10:$AS$896,$AO39,Planning!Z$10:Z$896)</f>
        <v>0</v>
      </c>
      <c r="V39" s="262">
        <f>SUMIF(Planning!$AS$10:$AS$896,$AO39,Planning!AA$10:AA$896)</f>
        <v>0</v>
      </c>
      <c r="W39" s="262">
        <f>SUMIF(Planning!$AS$10:$AS$896,$AO39,Planning!AB$10:AB$896)</f>
        <v>0</v>
      </c>
      <c r="X39" s="262">
        <f>SUMIF(Planning!$AS$10:$AS$896,$AO39,Planning!AC$10:AC$896)</f>
        <v>0</v>
      </c>
      <c r="Y39" s="262">
        <f>SUMIF(Planning!$AS$10:$AS$896,$AO39,Planning!AD$10:AD$896)</f>
        <v>0</v>
      </c>
      <c r="Z39" s="262">
        <f>SUMIF(Planning!$AS$10:$AS$896,$AO39,Planning!AE$10:AE$896)</f>
        <v>0</v>
      </c>
      <c r="AA39" s="262">
        <f>SUMIF(Planning!$AS$10:$AS$896,$AO39,Planning!AF$10:AF$896)</f>
        <v>0</v>
      </c>
      <c r="AB39" s="262">
        <f>SUMIF(Planning!$AS$10:$AS$896,$AO39,Planning!AG$10:AG$896)</f>
        <v>0</v>
      </c>
      <c r="AC39" s="262">
        <f>SUMIF(Planning!$AS$10:$AS$896,$AO39,Planning!AH$10:AH$896)</f>
        <v>0</v>
      </c>
      <c r="AD39" s="410">
        <f>SUMIF(Planning!$AS$10:$AS$896,$AO39,Planning!AI$10:AI$896)</f>
        <v>0</v>
      </c>
      <c r="AE39" s="410">
        <f>SUMIF(Planning!$AS$10:$AS$896,$AO39,Planning!AJ$10:AJ$896)</f>
        <v>0</v>
      </c>
      <c r="AF39" s="410">
        <f>SUMIF(Planning!$AS$10:$AS$896,$AO39,Planning!AK$10:AK$896)</f>
        <v>0</v>
      </c>
      <c r="AG39" s="410">
        <f>SUMIF(Planning!$AS$10:$AS$896,$AO39,Planning!AL$10:AL$896)</f>
        <v>0</v>
      </c>
      <c r="AH39" s="410">
        <f>SUMIF(Planning!$AS$10:$AS$896,$AO39,Planning!AM$10:AM$896)</f>
        <v>0</v>
      </c>
      <c r="AI39" s="265">
        <f t="shared" si="2"/>
        <v>140</v>
      </c>
      <c r="AJ39" s="75"/>
      <c r="AL39" s="125" t="str">
        <f>IF(AN39="CBU","AF",IF(AN39="CKD","KD",""))</f>
        <v>AF</v>
      </c>
      <c r="AM39" s="93" t="s">
        <v>2203</v>
      </c>
      <c r="AN39" s="93" t="s">
        <v>2081</v>
      </c>
      <c r="AO39" s="100" t="str">
        <f>AM39&amp;"_"&amp;AN39</f>
        <v>50100MY6 L000  _CBU</v>
      </c>
      <c r="AP39" s="248" t="str">
        <f ca="1">IF(AI41=0,"","表示")</f>
        <v/>
      </c>
    </row>
    <row r="40" spans="1:42" ht="21" hidden="1" customHeight="1" x14ac:dyDescent="0.35">
      <c r="A40" s="66"/>
      <c r="B40" s="94" t="str">
        <f>IF($AO41="","",_xlfn.XLOOKUP($AO41,Planning!$AS$10:$AS$896,Planning!AU$10:AU$896,"",,))</f>
        <v>MY6-L000</v>
      </c>
      <c r="C40" s="127" t="str">
        <f>AL39</f>
        <v>AF</v>
      </c>
      <c r="D40" s="86">
        <f>SUMIF(Planning!$AS$10:$AS$896,$AO41,Planning!$G$10:$G$896)</f>
        <v>280</v>
      </c>
      <c r="E40" s="266" t="str">
        <f>IF($AN39="CBU","SP","")</f>
        <v>SP</v>
      </c>
      <c r="F40" s="267"/>
      <c r="G40" s="267"/>
      <c r="H40" s="267"/>
      <c r="I40" s="268"/>
      <c r="J40" s="269">
        <f>SUMIF(Planning!$AS$10:$AS$896,$AO40,Planning!O$10:O$896)</f>
        <v>0</v>
      </c>
      <c r="K40" s="267">
        <f>SUMIF(Planning!$AS$10:$AS$896,$AO40,Planning!P$10:P$896)</f>
        <v>0</v>
      </c>
      <c r="L40" s="267">
        <f>SUMIF(Planning!$AS$10:$AS$896,$AO40,Planning!Q$10:Q$896)</f>
        <v>0</v>
      </c>
      <c r="M40" s="267">
        <f>SUMIF(Planning!$AS$10:$AS$896,$AO40,Planning!R$10:R$896)</f>
        <v>0</v>
      </c>
      <c r="N40" s="267">
        <f>SUMIF(Planning!$AS$10:$AS$896,$AO40,Planning!S$10:S$896)</f>
        <v>0</v>
      </c>
      <c r="O40" s="267">
        <f>SUMIF(Planning!$AS$10:$AS$896,$AO40,Planning!T$10:T$896)</f>
        <v>0</v>
      </c>
      <c r="P40" s="267">
        <f>SUMIF(Planning!$AS$10:$AS$896,$AO40,Planning!U$10:U$896)</f>
        <v>0</v>
      </c>
      <c r="Q40" s="267">
        <f>SUMIF(Planning!$AS$10:$AS$896,$AO40,Planning!V$10:V$896)</f>
        <v>0</v>
      </c>
      <c r="R40" s="267">
        <f>SUMIF(Planning!$AS$10:$AS$896,$AO40,Planning!W$10:W$896)</f>
        <v>0</v>
      </c>
      <c r="S40" s="267">
        <f>SUMIF(Planning!$AS$10:$AS$896,$AO40,Planning!X$10:X$896)</f>
        <v>0</v>
      </c>
      <c r="T40" s="267">
        <f>SUMIF(Planning!$AS$10:$AS$896,$AO40,Planning!Y$10:Y$896)</f>
        <v>0</v>
      </c>
      <c r="U40" s="267">
        <f>SUMIF(Planning!$AS$10:$AS$896,$AO40,Planning!Z$10:Z$896)</f>
        <v>0</v>
      </c>
      <c r="V40" s="267">
        <f>SUMIF(Planning!$AS$10:$AS$896,$AO40,Planning!AA$10:AA$896)</f>
        <v>0</v>
      </c>
      <c r="W40" s="267">
        <f>SUMIF(Planning!$AS$10:$AS$896,$AO40,Planning!AB$10:AB$896)</f>
        <v>0</v>
      </c>
      <c r="X40" s="267">
        <f>SUMIF(Planning!$AS$10:$AS$896,$AO40,Planning!AC$10:AC$896)</f>
        <v>0</v>
      </c>
      <c r="Y40" s="267">
        <f>SUMIF(Planning!$AS$10:$AS$896,$AO40,Planning!AD$10:AD$896)</f>
        <v>0</v>
      </c>
      <c r="Z40" s="267">
        <f>SUMIF(Planning!$AS$10:$AS$896,$AO40,Planning!AE$10:AE$896)</f>
        <v>0</v>
      </c>
      <c r="AA40" s="267">
        <f>SUMIF(Planning!$AS$10:$AS$896,$AO40,Planning!AF$10:AF$896)</f>
        <v>0</v>
      </c>
      <c r="AB40" s="267">
        <f>SUMIF(Planning!$AS$10:$AS$896,$AO40,Planning!AG$10:AG$896)</f>
        <v>0</v>
      </c>
      <c r="AC40" s="267">
        <f>SUMIF(Planning!$AS$10:$AS$896,$AO40,Planning!AH$10:AH$896)</f>
        <v>0</v>
      </c>
      <c r="AD40" s="406">
        <f>SUMIF(Planning!$AS$10:$AS$896,$AO40,Planning!AI$10:AI$896)</f>
        <v>0</v>
      </c>
      <c r="AE40" s="406">
        <f>SUMIF(Planning!$AS$10:$AS$896,$AO40,Planning!AJ$10:AJ$896)</f>
        <v>0</v>
      </c>
      <c r="AF40" s="406">
        <f>SUMIF(Planning!$AS$10:$AS$896,$AO40,Planning!AK$10:AK$896)</f>
        <v>0</v>
      </c>
      <c r="AG40" s="406">
        <f>SUMIF(Planning!$AS$10:$AS$896,$AO40,Planning!AL$10:AL$896)</f>
        <v>0</v>
      </c>
      <c r="AH40" s="406">
        <f>SUMIF(Planning!$AS$10:$AS$896,$AO40,Planning!AM$10:AM$896)</f>
        <v>0</v>
      </c>
      <c r="AI40" s="270">
        <f t="shared" si="2"/>
        <v>0</v>
      </c>
      <c r="AJ40" s="75"/>
      <c r="AL40" s="102" t="str">
        <f>IF($B$3="","",_xlfn.XLOOKUP($B$3,設定!$F$3:$F$10,設定!$G$3:$G$10,""))</f>
        <v>マルチ</v>
      </c>
      <c r="AM40" s="91"/>
      <c r="AN40" s="91" t="str">
        <f>E40</f>
        <v>SP</v>
      </c>
      <c r="AO40" s="91" t="str">
        <f>AM39&amp;"_"&amp;AN40</f>
        <v>50100MY6 L000  _SP</v>
      </c>
      <c r="AP40" s="249" t="str">
        <f ca="1">IF(AI41=0,"","表示")</f>
        <v/>
      </c>
    </row>
    <row r="41" spans="1:42" ht="21" hidden="1" customHeight="1" x14ac:dyDescent="0.35">
      <c r="A41" s="69"/>
      <c r="B41" s="90"/>
      <c r="C41" s="87"/>
      <c r="D41" s="88"/>
      <c r="E41" s="259" t="s">
        <v>2134</v>
      </c>
      <c r="F41" s="80">
        <f ca="1">SUMIF(Planning!$AS$10:$AS$896,$AO41,Planning!K$10:K$896)</f>
        <v>0</v>
      </c>
      <c r="G41" s="80">
        <f ca="1">SUMIF(Planning!$AS$10:$AS$896,$AO41,Planning!L$10:L$896)</f>
        <v>0</v>
      </c>
      <c r="H41" s="81">
        <f ca="1">SUMIF(Planning!$AS$10:$AS$896,$AO41,Planning!M$10:M$896)</f>
        <v>0</v>
      </c>
      <c r="I41" s="82">
        <f ca="1">SUMIF(Planning!$AS$10:$AS$896,$AO41,Planning!N$10:N$896)</f>
        <v>0</v>
      </c>
      <c r="J41" s="83">
        <f ca="1">SUMIF(Planning!$AS$10:$AS$896,$AO41,Planning!O$10:O$896)</f>
        <v>0</v>
      </c>
      <c r="K41" s="81">
        <f ca="1">SUMIF(Planning!$AS$10:$AS$896,$AO41,Planning!P$10:P$896)</f>
        <v>0</v>
      </c>
      <c r="L41" s="81">
        <f ca="1">SUMIF(Planning!$AS$10:$AS$896,$AO41,Planning!Q$10:Q$896)</f>
        <v>0</v>
      </c>
      <c r="M41" s="80">
        <f ca="1">SUMIF(Planning!$AS$10:$AS$896,$AO41,Planning!R$10:R$896)</f>
        <v>0</v>
      </c>
      <c r="N41" s="81">
        <f ca="1">SUMIF(Planning!$AS$10:$AS$896,$AO41,Planning!S$10:S$896)</f>
        <v>0</v>
      </c>
      <c r="O41" s="80">
        <f ca="1">SUMIF(Planning!$AS$10:$AS$896,$AO41,Planning!T$10:T$896)</f>
        <v>0</v>
      </c>
      <c r="P41" s="80">
        <f ca="1">SUMIF(Planning!$AS$10:$AS$896,$AO41,Planning!U$10:U$896)</f>
        <v>0</v>
      </c>
      <c r="Q41" s="80">
        <f ca="1">SUMIF(Planning!$AS$10:$AS$896,$AO41,Planning!V$10:V$896)</f>
        <v>0</v>
      </c>
      <c r="R41" s="80">
        <f ca="1">SUMIF(Planning!$AS$10:$AS$896,$AO41,Planning!W$10:W$896)</f>
        <v>0</v>
      </c>
      <c r="S41" s="80">
        <f ca="1">SUMIF(Planning!$AS$10:$AS$896,$AO41,Planning!X$10:X$896)</f>
        <v>0</v>
      </c>
      <c r="T41" s="80">
        <f ca="1">SUMIF(Planning!$AS$10:$AS$896,$AO41,Planning!Y$10:Y$896)</f>
        <v>0</v>
      </c>
      <c r="U41" s="80">
        <f ca="1">SUMIF(Planning!$AS$10:$AS$896,$AO41,Planning!Z$10:Z$896)</f>
        <v>0</v>
      </c>
      <c r="V41" s="80">
        <f ca="1">SUMIF(Planning!$AS$10:$AS$896,$AO41,Planning!AA$10:AA$896)</f>
        <v>0</v>
      </c>
      <c r="W41" s="80">
        <f ca="1">SUMIF(Planning!$AS$10:$AS$896,$AO41,Planning!AB$10:AB$896)</f>
        <v>0</v>
      </c>
      <c r="X41" s="80">
        <f ca="1">SUMIF(Planning!$AS$10:$AS$896,$AO41,Planning!AC$10:AC$896)</f>
        <v>0</v>
      </c>
      <c r="Y41" s="80">
        <f ca="1">SUMIF(Planning!$AS$10:$AS$896,$AO41,Planning!AD$10:AD$896)</f>
        <v>0</v>
      </c>
      <c r="Z41" s="80">
        <f ca="1">SUMIF(Planning!$AS$10:$AS$896,$AO41,Planning!AE$10:AE$896)</f>
        <v>0</v>
      </c>
      <c r="AA41" s="80">
        <f ca="1">SUMIF(Planning!$AS$10:$AS$896,$AO41,Planning!AF$10:AF$896)</f>
        <v>0</v>
      </c>
      <c r="AB41" s="80">
        <f ca="1">SUMIF(Planning!$AS$10:$AS$896,$AO41,Planning!AG$10:AG$896)</f>
        <v>0</v>
      </c>
      <c r="AC41" s="80">
        <f ca="1">SUMIF(Planning!$AS$10:$AS$896,$AO41,Planning!AH$10:AH$896)</f>
        <v>0</v>
      </c>
      <c r="AD41" s="407">
        <f ca="1">SUMIF(Planning!$AS$10:$AS$896,$AO41,Planning!AI$10:AI$896)</f>
        <v>0</v>
      </c>
      <c r="AE41" s="407">
        <f ca="1">SUMIF(Planning!$AS$10:$AS$896,$AO41,Planning!AJ$10:AJ$896)</f>
        <v>0</v>
      </c>
      <c r="AF41" s="407">
        <f ca="1">SUMIF(Planning!$AS$10:$AS$896,$AO41,Planning!AK$10:AK$896)</f>
        <v>0</v>
      </c>
      <c r="AG41" s="408">
        <f ca="1">SUMIF(Planning!$AS$10:$AS$896,$AO41,Planning!AL$10:AL$896)</f>
        <v>0</v>
      </c>
      <c r="AH41" s="409">
        <f ca="1">SUMIF(Planning!$AS$10:$AS$896,$AO41,Planning!AM$10:AM$896)</f>
        <v>0</v>
      </c>
      <c r="AI41" s="123">
        <f t="shared" ca="1" si="2"/>
        <v>0</v>
      </c>
      <c r="AJ41" s="75"/>
      <c r="AL41" s="92"/>
      <c r="AM41" s="92"/>
      <c r="AN41" s="92"/>
      <c r="AO41" s="124" t="str">
        <f>AL40&amp;"_"&amp;AM39&amp;"_"&amp;AN39</f>
        <v>マルチ_50100MY6 L000  _CBU</v>
      </c>
      <c r="AP41" s="247" t="str">
        <f ca="1">IF(AI41=0,"","表示")</f>
        <v/>
      </c>
    </row>
    <row r="42" spans="1:42" ht="21" customHeight="1" thickTop="1" x14ac:dyDescent="0.35">
      <c r="A42" s="66"/>
      <c r="B42" s="95" t="str">
        <f>IF($AO44="","",_xlfn.XLOOKUP($AO44,Planning!$AS$10:$AS$896,Planning!AT$10:AT$896,"",,))</f>
        <v>50100</v>
      </c>
      <c r="C42" s="85"/>
      <c r="D42" s="86"/>
      <c r="E42" s="261" t="str">
        <f>_xlfn.XLOOKUP($AO42,Planning!$AS$10:$AS$896,Planning!$G$10:$G$896,"",,)</f>
        <v>MULTI</v>
      </c>
      <c r="F42" s="262">
        <f>SUMIF(Planning!$AS$10:$AS$896,$AO42,Planning!K$10:K$896)</f>
        <v>185</v>
      </c>
      <c r="G42" s="262">
        <f>SUMIF(Planning!$AS$10:$AS$896,$AO42,Planning!L$10:L$896)</f>
        <v>177</v>
      </c>
      <c r="H42" s="262">
        <f>SUMIF(Planning!$AS$10:$AS$896,$AO42,Planning!M$10:M$896)</f>
        <v>185</v>
      </c>
      <c r="I42" s="263">
        <f>SUMIF(Planning!$AS$10:$AS$896,$AO42,Planning!N$10:N$896)</f>
        <v>185</v>
      </c>
      <c r="J42" s="264">
        <f>SUMIF(Planning!$AS$10:$AS$896,$AO42,Planning!O$10:O$896)</f>
        <v>195</v>
      </c>
      <c r="K42" s="262">
        <f>SUMIF(Planning!$AS$10:$AS$896,$AO42,Planning!P$10:P$896)</f>
        <v>195</v>
      </c>
      <c r="L42" s="262">
        <f>SUMIF(Planning!$AS$10:$AS$896,$AO42,Planning!Q$10:Q$896)</f>
        <v>195</v>
      </c>
      <c r="M42" s="262">
        <f>SUMIF(Planning!$AS$10:$AS$896,$AO42,Planning!R$10:R$896)</f>
        <v>195</v>
      </c>
      <c r="N42" s="262">
        <f>SUMIF(Planning!$AS$10:$AS$896,$AO42,Planning!S$10:S$896)</f>
        <v>175</v>
      </c>
      <c r="O42" s="262">
        <f>SUMIF(Planning!$AS$10:$AS$896,$AO42,Planning!T$10:T$896)</f>
        <v>200</v>
      </c>
      <c r="P42" s="262">
        <f>SUMIF(Planning!$AS$10:$AS$896,$AO42,Planning!U$10:U$896)</f>
        <v>180</v>
      </c>
      <c r="Q42" s="262">
        <f>SUMIF(Planning!$AS$10:$AS$896,$AO42,Planning!V$10:V$896)</f>
        <v>180</v>
      </c>
      <c r="R42" s="262">
        <f>SUMIF(Planning!$AS$10:$AS$896,$AO42,Planning!W$10:W$896)</f>
        <v>178</v>
      </c>
      <c r="S42" s="262">
        <f>SUMIF(Planning!$AS$10:$AS$896,$AO42,Planning!X$10:X$896)</f>
        <v>200</v>
      </c>
      <c r="T42" s="262">
        <f>SUMIF(Planning!$AS$10:$AS$896,$AO42,Planning!Y$10:Y$896)</f>
        <v>152</v>
      </c>
      <c r="U42" s="262">
        <f>SUMIF(Planning!$AS$10:$AS$896,$AO42,Planning!Z$10:Z$896)</f>
        <v>142</v>
      </c>
      <c r="V42" s="262">
        <f>SUMIF(Planning!$AS$10:$AS$896,$AO42,Planning!AA$10:AA$896)</f>
        <v>150</v>
      </c>
      <c r="W42" s="262">
        <f>SUMIF(Planning!$AS$10:$AS$896,$AO42,Planning!AB$10:AB$896)</f>
        <v>141</v>
      </c>
      <c r="X42" s="262">
        <f>SUMIF(Planning!$AS$10:$AS$896,$AO42,Planning!AC$10:AC$896)</f>
        <v>145</v>
      </c>
      <c r="Y42" s="262">
        <f>SUMIF(Planning!$AS$10:$AS$896,$AO42,Planning!AD$10:AD$896)</f>
        <v>120</v>
      </c>
      <c r="Z42" s="262">
        <f>SUMIF(Planning!$AS$10:$AS$896,$AO42,Planning!AE$10:AE$896)</f>
        <v>155</v>
      </c>
      <c r="AA42" s="262">
        <f>SUMIF(Planning!$AS$10:$AS$896,$AO42,Planning!AF$10:AF$896)</f>
        <v>185</v>
      </c>
      <c r="AB42" s="262">
        <f>SUMIF(Planning!$AS$10:$AS$896,$AO42,Planning!AG$10:AG$896)</f>
        <v>160</v>
      </c>
      <c r="AC42" s="262">
        <f>SUMIF(Planning!$AS$10:$AS$896,$AO42,Planning!AH$10:AH$896)</f>
        <v>180</v>
      </c>
      <c r="AD42" s="410">
        <f>SUMIF(Planning!$AS$10:$AS$896,$AO42,Planning!AI$10:AI$896)</f>
        <v>0</v>
      </c>
      <c r="AE42" s="410">
        <f>SUMIF(Planning!$AS$10:$AS$896,$AO42,Planning!AJ$10:AJ$896)</f>
        <v>0</v>
      </c>
      <c r="AF42" s="410">
        <f>SUMIF(Planning!$AS$10:$AS$896,$AO42,Planning!AK$10:AK$896)</f>
        <v>0</v>
      </c>
      <c r="AG42" s="410">
        <f>SUMIF(Planning!$AS$10:$AS$896,$AO42,Planning!AL$10:AL$896)</f>
        <v>0</v>
      </c>
      <c r="AH42" s="410">
        <f>SUMIF(Planning!$AS$10:$AS$896,$AO42,Planning!AM$10:AM$896)</f>
        <v>0</v>
      </c>
      <c r="AI42" s="265">
        <f t="shared" si="2"/>
        <v>4155</v>
      </c>
      <c r="AJ42" s="75"/>
      <c r="AL42" s="125" t="str">
        <f>IF(AN42="CBU","AF",IF(AN42="CKD","KD",""))</f>
        <v>AF</v>
      </c>
      <c r="AM42" s="93" t="s">
        <v>1711</v>
      </c>
      <c r="AN42" s="93" t="s">
        <v>2081</v>
      </c>
      <c r="AO42" s="100" t="str">
        <f>AM42&amp;"_"&amp;AN42</f>
        <v>50100MKT D700XA_CBU</v>
      </c>
      <c r="AP42" s="248" t="str">
        <f ca="1">IF(AI44=0,"","表示")</f>
        <v>表示</v>
      </c>
    </row>
    <row r="43" spans="1:42" ht="21" customHeight="1" x14ac:dyDescent="0.35">
      <c r="A43" s="66"/>
      <c r="B43" s="94" t="str">
        <f>IF($AO44="","",_xlfn.XLOOKUP($AO44,Planning!$AS$10:$AS$896,Planning!AU$10:AU$896,"",,))</f>
        <v>MKT-D700</v>
      </c>
      <c r="C43" s="127" t="str">
        <f>AL42</f>
        <v>AF</v>
      </c>
      <c r="D43" s="86">
        <f>SUMIF(Planning!$AS$10:$AS$896,$AO44,Planning!$G$10:$G$896)</f>
        <v>155</v>
      </c>
      <c r="E43" s="488" t="str">
        <f>IF($AN42="CBU","SP","")</f>
        <v>SP</v>
      </c>
      <c r="F43" s="267"/>
      <c r="G43" s="267"/>
      <c r="H43" s="267"/>
      <c r="I43" s="268"/>
      <c r="J43" s="269">
        <f>SUMIF(Planning!$AS$10:$AS$896,$AO43,Planning!O$10:O$896)</f>
        <v>0</v>
      </c>
      <c r="K43" s="267">
        <f>SUMIF(Planning!$AS$10:$AS$896,$AO43,Planning!P$10:P$896)</f>
        <v>0</v>
      </c>
      <c r="L43" s="490">
        <f>SUMIF(Planning!$AS$10:$AS$896,$AO43,Planning!Q$10:Q$896)</f>
        <v>2</v>
      </c>
      <c r="M43" s="267">
        <f>SUMIF(Planning!$AS$10:$AS$896,$AO43,Planning!R$10:R$896)</f>
        <v>0</v>
      </c>
      <c r="N43" s="267">
        <f>SUMIF(Planning!$AS$10:$AS$896,$AO43,Planning!S$10:S$896)</f>
        <v>0</v>
      </c>
      <c r="O43" s="267">
        <f>SUMIF(Planning!$AS$10:$AS$896,$AO43,Planning!T$10:T$896)</f>
        <v>0</v>
      </c>
      <c r="P43" s="267">
        <f>SUMIF(Planning!$AS$10:$AS$896,$AO43,Planning!U$10:U$896)</f>
        <v>0</v>
      </c>
      <c r="Q43" s="267">
        <f>SUMIF(Planning!$AS$10:$AS$896,$AO43,Planning!V$10:V$896)</f>
        <v>0</v>
      </c>
      <c r="R43" s="267">
        <f>SUMIF(Planning!$AS$10:$AS$896,$AO43,Planning!W$10:W$896)</f>
        <v>0</v>
      </c>
      <c r="S43" s="267">
        <f>SUMIF(Planning!$AS$10:$AS$896,$AO43,Planning!X$10:X$896)</f>
        <v>0</v>
      </c>
      <c r="T43" s="267">
        <f>SUMIF(Planning!$AS$10:$AS$896,$AO43,Planning!Y$10:Y$896)</f>
        <v>0</v>
      </c>
      <c r="U43" s="267">
        <f>SUMIF(Planning!$AS$10:$AS$896,$AO43,Planning!Z$10:Z$896)</f>
        <v>0</v>
      </c>
      <c r="V43" s="267">
        <f>SUMIF(Planning!$AS$10:$AS$896,$AO43,Planning!AA$10:AA$896)</f>
        <v>0</v>
      </c>
      <c r="W43" s="267">
        <f>SUMIF(Planning!$AS$10:$AS$896,$AO43,Planning!AB$10:AB$896)</f>
        <v>0</v>
      </c>
      <c r="X43" s="267">
        <f>SUMIF(Planning!$AS$10:$AS$896,$AO43,Planning!AC$10:AC$896)</f>
        <v>0</v>
      </c>
      <c r="Y43" s="267">
        <f>SUMIF(Planning!$AS$10:$AS$896,$AO43,Planning!AD$10:AD$896)</f>
        <v>0</v>
      </c>
      <c r="Z43" s="267">
        <f>SUMIF(Planning!$AS$10:$AS$896,$AO43,Planning!AE$10:AE$896)</f>
        <v>0</v>
      </c>
      <c r="AA43" s="267">
        <f>SUMIF(Planning!$AS$10:$AS$896,$AO43,Planning!AF$10:AF$896)</f>
        <v>0</v>
      </c>
      <c r="AB43" s="267">
        <f>SUMIF(Planning!$AS$10:$AS$896,$AO43,Planning!AG$10:AG$896)</f>
        <v>0</v>
      </c>
      <c r="AC43" s="267">
        <f>SUMIF(Planning!$AS$10:$AS$896,$AO43,Planning!AH$10:AH$896)</f>
        <v>0</v>
      </c>
      <c r="AD43" s="406">
        <f>SUMIF(Planning!$AS$10:$AS$896,$AO43,Planning!AI$10:AI$896)</f>
        <v>0</v>
      </c>
      <c r="AE43" s="406">
        <f>SUMIF(Planning!$AS$10:$AS$896,$AO43,Planning!AJ$10:AJ$896)</f>
        <v>0</v>
      </c>
      <c r="AF43" s="406">
        <f>SUMIF(Planning!$AS$10:$AS$896,$AO43,Planning!AK$10:AK$896)</f>
        <v>0</v>
      </c>
      <c r="AG43" s="406">
        <f>SUMIF(Planning!$AS$10:$AS$896,$AO43,Planning!AL$10:AL$896)</f>
        <v>0</v>
      </c>
      <c r="AH43" s="406">
        <f>SUMIF(Planning!$AS$10:$AS$896,$AO43,Planning!AM$10:AM$896)</f>
        <v>0</v>
      </c>
      <c r="AI43" s="270">
        <f t="shared" si="2"/>
        <v>2</v>
      </c>
      <c r="AJ43" s="75"/>
      <c r="AL43" s="102" t="str">
        <f>IF($B$3="","",_xlfn.XLOOKUP($B$3,設定!$F$3:$F$10,設定!$G$3:$G$10,""))</f>
        <v>マルチ</v>
      </c>
      <c r="AM43" s="91"/>
      <c r="AN43" s="91" t="str">
        <f>E43</f>
        <v>SP</v>
      </c>
      <c r="AO43" s="91" t="str">
        <f>AM42&amp;"_"&amp;AN43</f>
        <v>50100MKT D700XA_SP</v>
      </c>
      <c r="AP43" s="249" t="str">
        <f ca="1">IF(AI44=0,"","表示")</f>
        <v>表示</v>
      </c>
    </row>
    <row r="44" spans="1:42" ht="21" customHeight="1" thickBot="1" x14ac:dyDescent="0.4">
      <c r="A44" s="467"/>
      <c r="B44" s="468"/>
      <c r="C44" s="469"/>
      <c r="D44" s="470"/>
      <c r="E44" s="471" t="s">
        <v>2134</v>
      </c>
      <c r="F44" s="472">
        <f ca="1">SUMIF(Planning!$AS$10:$AS$896,$AO44,Planning!K$10:K$896)</f>
        <v>0</v>
      </c>
      <c r="G44" s="472">
        <f ca="1">SUMIF(Planning!$AS$10:$AS$896,$AO44,Planning!L$10:L$896)</f>
        <v>0</v>
      </c>
      <c r="H44" s="473">
        <f ca="1">SUMIF(Planning!$AS$10:$AS$896,$AO44,Planning!M$10:M$896)</f>
        <v>120</v>
      </c>
      <c r="I44" s="474">
        <f ca="1">SUMIF(Planning!$AS$10:$AS$896,$AO44,Planning!N$10:N$896)</f>
        <v>195</v>
      </c>
      <c r="J44" s="475">
        <f ca="1">SUMIF(Planning!$AS$10:$AS$896,$AO44,Planning!O$10:O$896)</f>
        <v>197</v>
      </c>
      <c r="K44" s="473">
        <f ca="1">SUMIF(Planning!$AS$10:$AS$896,$AO44,Planning!P$10:P$896)</f>
        <v>195</v>
      </c>
      <c r="L44" s="473">
        <f ca="1">SUMIF(Planning!$AS$10:$AS$896,$AO44,Planning!Q$10:Q$896)</f>
        <v>175</v>
      </c>
      <c r="M44" s="472">
        <f ca="1">SUMIF(Planning!$AS$10:$AS$896,$AO44,Planning!R$10:R$896)</f>
        <v>200</v>
      </c>
      <c r="N44" s="473">
        <f ca="1">SUMIF(Planning!$AS$10:$AS$896,$AO44,Planning!S$10:S$896)</f>
        <v>180</v>
      </c>
      <c r="O44" s="472">
        <f ca="1">SUMIF(Planning!$AS$10:$AS$896,$AO44,Planning!T$10:T$896)</f>
        <v>180</v>
      </c>
      <c r="P44" s="472">
        <f ca="1">SUMIF(Planning!$AS$10:$AS$896,$AO44,Planning!U$10:U$896)</f>
        <v>178</v>
      </c>
      <c r="Q44" s="472">
        <f ca="1">SUMIF(Planning!$AS$10:$AS$896,$AO44,Planning!V$10:V$896)</f>
        <v>200</v>
      </c>
      <c r="R44" s="472">
        <f ca="1">SUMIF(Planning!$AS$10:$AS$896,$AO44,Planning!W$10:W$896)</f>
        <v>152</v>
      </c>
      <c r="S44" s="472">
        <f ca="1">SUMIF(Planning!$AS$10:$AS$896,$AO44,Planning!X$10:X$896)</f>
        <v>142</v>
      </c>
      <c r="T44" s="472">
        <f ca="1">SUMIF(Planning!$AS$10:$AS$896,$AO44,Planning!Y$10:Y$896)</f>
        <v>150</v>
      </c>
      <c r="U44" s="472">
        <f ca="1">SUMIF(Planning!$AS$10:$AS$896,$AO44,Planning!Z$10:Z$896)</f>
        <v>141</v>
      </c>
      <c r="V44" s="472">
        <f ca="1">SUMIF(Planning!$AS$10:$AS$896,$AO44,Planning!AA$10:AA$896)</f>
        <v>145</v>
      </c>
      <c r="W44" s="472">
        <f ca="1">SUMIF(Planning!$AS$10:$AS$896,$AO44,Planning!AB$10:AB$896)</f>
        <v>120</v>
      </c>
      <c r="X44" s="472">
        <f ca="1">SUMIF(Planning!$AS$10:$AS$896,$AO44,Planning!AC$10:AC$896)</f>
        <v>155</v>
      </c>
      <c r="Y44" s="472">
        <f ca="1">SUMIF(Planning!$AS$10:$AS$896,$AO44,Planning!AD$10:AD$896)</f>
        <v>185</v>
      </c>
      <c r="Z44" s="472">
        <f ca="1">SUMIF(Planning!$AS$10:$AS$896,$AO44,Planning!AE$10:AE$896)</f>
        <v>160</v>
      </c>
      <c r="AA44" s="472">
        <f ca="1">SUMIF(Planning!$AS$10:$AS$896,$AO44,Planning!AF$10:AF$896)</f>
        <v>180</v>
      </c>
      <c r="AB44" s="472">
        <f ca="1">SUMIF(Planning!$AS$10:$AS$896,$AO44,Planning!AG$10:AG$896)</f>
        <v>0</v>
      </c>
      <c r="AC44" s="472">
        <f ca="1">SUMIF(Planning!$AS$10:$AS$896,$AO44,Planning!AH$10:AH$896)</f>
        <v>0</v>
      </c>
      <c r="AD44" s="476">
        <f ca="1">SUMIF(Planning!$AS$10:$AS$896,$AO44,Planning!AI$10:AI$896)</f>
        <v>0</v>
      </c>
      <c r="AE44" s="476">
        <f ca="1">SUMIF(Planning!$AS$10:$AS$896,$AO44,Planning!AJ$10:AJ$896)</f>
        <v>0</v>
      </c>
      <c r="AF44" s="476">
        <f ca="1">SUMIF(Planning!$AS$10:$AS$896,$AO44,Planning!AK$10:AK$896)</f>
        <v>0</v>
      </c>
      <c r="AG44" s="477">
        <f ca="1">SUMIF(Planning!$AS$10:$AS$896,$AO44,Planning!AL$10:AL$896)</f>
        <v>0</v>
      </c>
      <c r="AH44" s="478">
        <f ca="1">SUMIF(Planning!$AS$10:$AS$896,$AO44,Planning!AM$10:AM$896)</f>
        <v>0</v>
      </c>
      <c r="AI44" s="479">
        <f t="shared" ca="1" si="2"/>
        <v>3350</v>
      </c>
      <c r="AJ44" s="75"/>
      <c r="AL44" s="92"/>
      <c r="AM44" s="92"/>
      <c r="AN44" s="92"/>
      <c r="AO44" s="124" t="str">
        <f>AL43&amp;"_"&amp;AM42&amp;"_"&amp;AN42</f>
        <v>マルチ_50100MKT D700XA_CBU</v>
      </c>
      <c r="AP44" s="247" t="str">
        <f ca="1">IF(AI44=0,"","表示")</f>
        <v>表示</v>
      </c>
    </row>
    <row r="45" spans="1:42" ht="21" customHeight="1" x14ac:dyDescent="0.35">
      <c r="A45" s="66"/>
      <c r="B45" s="94" t="str">
        <f>IF($AO47="","",_xlfn.XLOOKUP($AO47,Planning!$AS$10:$AS$896,Planning!AT$10:AT$896,"",,))</f>
        <v>50100</v>
      </c>
      <c r="C45" s="85"/>
      <c r="D45" s="86"/>
      <c r="E45" s="277" t="str">
        <f>_xlfn.XLOOKUP($AO45,Planning!$AS$10:$AS$896,Planning!$G$10:$G$896,"",,)</f>
        <v>MULTI</v>
      </c>
      <c r="F45" s="278">
        <f>SUMIF(Planning!$AS$10:$AS$896,$AO45,Planning!K$10:K$896)</f>
        <v>25</v>
      </c>
      <c r="G45" s="278">
        <f>SUMIF(Planning!$AS$10:$AS$896,$AO45,Planning!L$10:L$896)</f>
        <v>33</v>
      </c>
      <c r="H45" s="278">
        <f>SUMIF(Planning!$AS$10:$AS$896,$AO45,Planning!M$10:M$896)</f>
        <v>86</v>
      </c>
      <c r="I45" s="279">
        <f>SUMIF(Planning!$AS$10:$AS$896,$AO45,Planning!N$10:N$896)</f>
        <v>86</v>
      </c>
      <c r="J45" s="280">
        <f>SUMIF(Planning!$AS$10:$AS$896,$AO45,Planning!O$10:O$896)</f>
        <v>75</v>
      </c>
      <c r="K45" s="278">
        <f>SUMIF(Planning!$AS$10:$AS$896,$AO45,Planning!P$10:P$896)</f>
        <v>120</v>
      </c>
      <c r="L45" s="278">
        <f>SUMIF(Planning!$AS$10:$AS$896,$AO45,Planning!Q$10:Q$896)</f>
        <v>120</v>
      </c>
      <c r="M45" s="278">
        <f>SUMIF(Planning!$AS$10:$AS$896,$AO45,Planning!R$10:R$896)</f>
        <v>120</v>
      </c>
      <c r="N45" s="278">
        <f>SUMIF(Planning!$AS$10:$AS$896,$AO45,Planning!S$10:S$896)</f>
        <v>110</v>
      </c>
      <c r="O45" s="278">
        <f>SUMIF(Planning!$AS$10:$AS$896,$AO45,Planning!T$10:T$896)</f>
        <v>119</v>
      </c>
      <c r="P45" s="278">
        <f>SUMIF(Planning!$AS$10:$AS$896,$AO45,Planning!U$10:U$896)</f>
        <v>96</v>
      </c>
      <c r="Q45" s="278">
        <f>SUMIF(Planning!$AS$10:$AS$896,$AO45,Planning!V$10:V$896)</f>
        <v>96</v>
      </c>
      <c r="R45" s="278">
        <f>SUMIF(Planning!$AS$10:$AS$896,$AO45,Planning!W$10:W$896)</f>
        <v>96</v>
      </c>
      <c r="S45" s="278">
        <f>SUMIF(Planning!$AS$10:$AS$896,$AO45,Planning!X$10:X$896)</f>
        <v>120</v>
      </c>
      <c r="T45" s="278">
        <f>SUMIF(Planning!$AS$10:$AS$896,$AO45,Planning!Y$10:Y$896)</f>
        <v>86</v>
      </c>
      <c r="U45" s="278">
        <f>SUMIF(Planning!$AS$10:$AS$896,$AO45,Planning!Z$10:Z$896)</f>
        <v>47</v>
      </c>
      <c r="V45" s="278">
        <f>SUMIF(Planning!$AS$10:$AS$896,$AO45,Planning!AA$10:AA$896)</f>
        <v>36</v>
      </c>
      <c r="W45" s="278">
        <f>SUMIF(Planning!$AS$10:$AS$896,$AO45,Planning!AB$10:AB$896)</f>
        <v>36</v>
      </c>
      <c r="X45" s="278">
        <f>SUMIF(Planning!$AS$10:$AS$896,$AO45,Planning!AC$10:AC$896)</f>
        <v>37</v>
      </c>
      <c r="Y45" s="278">
        <f>SUMIF(Planning!$AS$10:$AS$896,$AO45,Planning!AD$10:AD$896)</f>
        <v>107</v>
      </c>
      <c r="Z45" s="278">
        <f>SUMIF(Planning!$AS$10:$AS$896,$AO45,Planning!AE$10:AE$896)</f>
        <v>58</v>
      </c>
      <c r="AA45" s="278">
        <f>SUMIF(Planning!$AS$10:$AS$896,$AO45,Planning!AF$10:AF$896)</f>
        <v>63</v>
      </c>
      <c r="AB45" s="278">
        <f>SUMIF(Planning!$AS$10:$AS$896,$AO45,Planning!AG$10:AG$896)</f>
        <v>76</v>
      </c>
      <c r="AC45" s="278">
        <f>SUMIF(Planning!$AS$10:$AS$896,$AO45,Planning!AH$10:AH$896)</f>
        <v>73</v>
      </c>
      <c r="AD45" s="405">
        <f>SUMIF(Planning!$AS$10:$AS$896,$AO45,Planning!AI$10:AI$896)</f>
        <v>0</v>
      </c>
      <c r="AE45" s="405">
        <f>SUMIF(Planning!$AS$10:$AS$896,$AO45,Planning!AJ$10:AJ$896)</f>
        <v>0</v>
      </c>
      <c r="AF45" s="405">
        <f>SUMIF(Planning!$AS$10:$AS$896,$AO45,Planning!AK$10:AK$896)</f>
        <v>0</v>
      </c>
      <c r="AG45" s="405">
        <f>SUMIF(Planning!$AS$10:$AS$896,$AO45,Planning!AL$10:AL$896)</f>
        <v>0</v>
      </c>
      <c r="AH45" s="405">
        <f>SUMIF(Planning!$AS$10:$AS$896,$AO45,Planning!AM$10:AM$896)</f>
        <v>0</v>
      </c>
      <c r="AI45" s="281">
        <f t="shared" si="2"/>
        <v>1921</v>
      </c>
      <c r="AJ45" s="75"/>
      <c r="AL45" s="125" t="str">
        <f>IF(AN45="CBU","AF",IF(AN45="CKD","KD",""))</f>
        <v>AF</v>
      </c>
      <c r="AM45" s="46" t="s">
        <v>2204</v>
      </c>
      <c r="AN45" s="93" t="s">
        <v>2081</v>
      </c>
      <c r="AO45" s="100" t="str">
        <f>AM45&amp;"_"&amp;AN45</f>
        <v>50100MKW D700XA_CBU</v>
      </c>
      <c r="AP45" s="248" t="str">
        <f ca="1">IF(AI47=0,"","表示")</f>
        <v>表示</v>
      </c>
    </row>
    <row r="46" spans="1:42" ht="21" customHeight="1" x14ac:dyDescent="0.35">
      <c r="A46" s="66"/>
      <c r="B46" s="94" t="str">
        <f>IF($AO47="","",_xlfn.XLOOKUP($AO47,Planning!$AS$10:$AS$896,Planning!AU$10:AU$896,"",,))</f>
        <v>MKW-D700</v>
      </c>
      <c r="C46" s="127" t="str">
        <f>AL45</f>
        <v>AF</v>
      </c>
      <c r="D46" s="86">
        <f>SUMIF(Planning!$AS$10:$AS$896,$AO47,Planning!$G$10:$G$896)</f>
        <v>155</v>
      </c>
      <c r="E46" s="266" t="str">
        <f>IF($AN45="CBU","SP","")</f>
        <v>SP</v>
      </c>
      <c r="F46" s="267"/>
      <c r="G46" s="267"/>
      <c r="H46" s="267"/>
      <c r="I46" s="268"/>
      <c r="J46" s="269">
        <f>SUMIF(Planning!$AS$10:$AS$896,$AO46,Planning!O$10:O$896)</f>
        <v>0</v>
      </c>
      <c r="K46" s="267">
        <f>SUMIF(Planning!$AS$10:$AS$896,$AO46,Planning!P$10:P$896)</f>
        <v>0</v>
      </c>
      <c r="L46" s="267">
        <f>SUMIF(Planning!$AS$10:$AS$896,$AO46,Planning!Q$10:Q$896)</f>
        <v>0</v>
      </c>
      <c r="M46" s="267">
        <f>SUMIF(Planning!$AS$10:$AS$896,$AO46,Planning!R$10:R$896)</f>
        <v>0</v>
      </c>
      <c r="N46" s="267">
        <f>SUMIF(Planning!$AS$10:$AS$896,$AO46,Planning!S$10:S$896)</f>
        <v>0</v>
      </c>
      <c r="O46" s="267">
        <f>SUMIF(Planning!$AS$10:$AS$896,$AO46,Planning!T$10:T$896)</f>
        <v>0</v>
      </c>
      <c r="P46" s="267">
        <f>SUMIF(Planning!$AS$10:$AS$896,$AO46,Planning!U$10:U$896)</f>
        <v>0</v>
      </c>
      <c r="Q46" s="267">
        <f>SUMIF(Planning!$AS$10:$AS$896,$AO46,Planning!V$10:V$896)</f>
        <v>0</v>
      </c>
      <c r="R46" s="267">
        <f>SUMIF(Planning!$AS$10:$AS$896,$AO46,Planning!W$10:W$896)</f>
        <v>0</v>
      </c>
      <c r="S46" s="267">
        <f>SUMIF(Planning!$AS$10:$AS$896,$AO46,Planning!X$10:X$896)</f>
        <v>0</v>
      </c>
      <c r="T46" s="267">
        <f>SUMIF(Planning!$AS$10:$AS$896,$AO46,Planning!Y$10:Y$896)</f>
        <v>0</v>
      </c>
      <c r="U46" s="267">
        <f>SUMIF(Planning!$AS$10:$AS$896,$AO46,Planning!Z$10:Z$896)</f>
        <v>0</v>
      </c>
      <c r="V46" s="267">
        <f>SUMIF(Planning!$AS$10:$AS$896,$AO46,Planning!AA$10:AA$896)</f>
        <v>0</v>
      </c>
      <c r="W46" s="267">
        <f>SUMIF(Planning!$AS$10:$AS$896,$AO46,Planning!AB$10:AB$896)</f>
        <v>0</v>
      </c>
      <c r="X46" s="267">
        <f>SUMIF(Planning!$AS$10:$AS$896,$AO46,Planning!AC$10:AC$896)</f>
        <v>0</v>
      </c>
      <c r="Y46" s="267">
        <f>SUMIF(Planning!$AS$10:$AS$896,$AO46,Planning!AD$10:AD$896)</f>
        <v>0</v>
      </c>
      <c r="Z46" s="267">
        <f>SUMIF(Planning!$AS$10:$AS$896,$AO46,Planning!AE$10:AE$896)</f>
        <v>0</v>
      </c>
      <c r="AA46" s="267">
        <f>SUMIF(Planning!$AS$10:$AS$896,$AO46,Planning!AF$10:AF$896)</f>
        <v>0</v>
      </c>
      <c r="AB46" s="267">
        <f>SUMIF(Planning!$AS$10:$AS$896,$AO46,Planning!AG$10:AG$896)</f>
        <v>0</v>
      </c>
      <c r="AC46" s="267">
        <f>SUMIF(Planning!$AS$10:$AS$896,$AO46,Planning!AH$10:AH$896)</f>
        <v>0</v>
      </c>
      <c r="AD46" s="406">
        <f>SUMIF(Planning!$AS$10:$AS$896,$AO46,Planning!AI$10:AI$896)</f>
        <v>0</v>
      </c>
      <c r="AE46" s="406">
        <f>SUMIF(Planning!$AS$10:$AS$896,$AO46,Planning!AJ$10:AJ$896)</f>
        <v>0</v>
      </c>
      <c r="AF46" s="406">
        <f>SUMIF(Planning!$AS$10:$AS$896,$AO46,Planning!AK$10:AK$896)</f>
        <v>0</v>
      </c>
      <c r="AG46" s="406">
        <f>SUMIF(Planning!$AS$10:$AS$896,$AO46,Planning!AL$10:AL$896)</f>
        <v>0</v>
      </c>
      <c r="AH46" s="406">
        <f>SUMIF(Planning!$AS$10:$AS$896,$AO46,Planning!AM$10:AM$896)</f>
        <v>0</v>
      </c>
      <c r="AI46" s="270">
        <f t="shared" si="2"/>
        <v>0</v>
      </c>
      <c r="AJ46" s="75"/>
      <c r="AL46" s="102" t="str">
        <f>IF($B$3="","",_xlfn.XLOOKUP($B$3,設定!$F$3:$F$10,設定!$G$3:$G$10,""))</f>
        <v>マルチ</v>
      </c>
      <c r="AM46" s="91"/>
      <c r="AN46" s="91" t="str">
        <f>E46</f>
        <v>SP</v>
      </c>
      <c r="AO46" s="91" t="str">
        <f>AM45&amp;"_"&amp;AN46</f>
        <v>50100MKW D700XA_SP</v>
      </c>
      <c r="AP46" s="249" t="str">
        <f ca="1">IF(AI47=0,"","表示")</f>
        <v>表示</v>
      </c>
    </row>
    <row r="47" spans="1:42" ht="21" customHeight="1" x14ac:dyDescent="0.35">
      <c r="A47" s="69"/>
      <c r="B47" s="90"/>
      <c r="C47" s="87"/>
      <c r="D47" s="88"/>
      <c r="E47" s="259" t="s">
        <v>2134</v>
      </c>
      <c r="F47" s="80">
        <f ca="1">SUMIF(Planning!$AS$10:$AS$896,$AO47,Planning!K$10:K$896)</f>
        <v>33</v>
      </c>
      <c r="G47" s="80">
        <f ca="1">SUMIF(Planning!$AS$10:$AS$896,$AO47,Planning!L$10:L$896)</f>
        <v>86</v>
      </c>
      <c r="H47" s="81">
        <f ca="1">SUMIF(Planning!$AS$10:$AS$896,$AO47,Planning!M$10:M$896)</f>
        <v>116</v>
      </c>
      <c r="I47" s="82">
        <f ca="1">SUMIF(Planning!$AS$10:$AS$896,$AO47,Planning!N$10:N$896)</f>
        <v>45</v>
      </c>
      <c r="J47" s="83">
        <f ca="1">SUMIF(Planning!$AS$10:$AS$896,$AO47,Planning!O$10:O$896)</f>
        <v>120</v>
      </c>
      <c r="K47" s="81">
        <f ca="1">SUMIF(Planning!$AS$10:$AS$896,$AO47,Planning!P$10:P$896)</f>
        <v>120</v>
      </c>
      <c r="L47" s="81">
        <f ca="1">SUMIF(Planning!$AS$10:$AS$896,$AO47,Planning!Q$10:Q$896)</f>
        <v>120</v>
      </c>
      <c r="M47" s="80">
        <f ca="1">SUMIF(Planning!$AS$10:$AS$896,$AO47,Planning!R$10:R$896)</f>
        <v>110</v>
      </c>
      <c r="N47" s="81">
        <f ca="1">SUMIF(Planning!$AS$10:$AS$896,$AO47,Planning!S$10:S$896)</f>
        <v>119</v>
      </c>
      <c r="O47" s="80">
        <f ca="1">SUMIF(Planning!$AS$10:$AS$896,$AO47,Planning!T$10:T$896)</f>
        <v>111</v>
      </c>
      <c r="P47" s="80">
        <f ca="1">SUMIF(Planning!$AS$10:$AS$896,$AO47,Planning!U$10:U$896)</f>
        <v>111</v>
      </c>
      <c r="Q47" s="80">
        <f ca="1">SUMIF(Planning!$AS$10:$AS$896,$AO47,Planning!V$10:V$896)</f>
        <v>96</v>
      </c>
      <c r="R47" s="80">
        <f ca="1">SUMIF(Planning!$AS$10:$AS$896,$AO47,Planning!W$10:W$896)</f>
        <v>90</v>
      </c>
      <c r="S47" s="80">
        <f ca="1">SUMIF(Planning!$AS$10:$AS$896,$AO47,Planning!X$10:X$896)</f>
        <v>86</v>
      </c>
      <c r="T47" s="80">
        <f ca="1">SUMIF(Planning!$AS$10:$AS$896,$AO47,Planning!Y$10:Y$896)</f>
        <v>47</v>
      </c>
      <c r="U47" s="80">
        <f ca="1">SUMIF(Planning!$AS$10:$AS$896,$AO47,Planning!Z$10:Z$896)</f>
        <v>72</v>
      </c>
      <c r="V47" s="80">
        <f ca="1">SUMIF(Planning!$AS$10:$AS$896,$AO47,Planning!AA$10:AA$896)</f>
        <v>37</v>
      </c>
      <c r="W47" s="80">
        <f ca="1">SUMIF(Planning!$AS$10:$AS$896,$AO47,Planning!AB$10:AB$896)</f>
        <v>67</v>
      </c>
      <c r="X47" s="80">
        <f ca="1">SUMIF(Planning!$AS$10:$AS$896,$AO47,Planning!AC$10:AC$896)</f>
        <v>77</v>
      </c>
      <c r="Y47" s="80">
        <f ca="1">SUMIF(Planning!$AS$10:$AS$896,$AO47,Planning!AD$10:AD$896)</f>
        <v>73</v>
      </c>
      <c r="Z47" s="80">
        <f ca="1">SUMIF(Planning!$AS$10:$AS$896,$AO47,Planning!AE$10:AE$896)</f>
        <v>11</v>
      </c>
      <c r="AA47" s="80">
        <f ca="1">SUMIF(Planning!$AS$10:$AS$896,$AO47,Planning!AF$10:AF$896)</f>
        <v>76</v>
      </c>
      <c r="AB47" s="80">
        <f ca="1">SUMIF(Planning!$AS$10:$AS$896,$AO47,Planning!AG$10:AG$896)</f>
        <v>73</v>
      </c>
      <c r="AC47" s="80">
        <f ca="1">SUMIF(Planning!$AS$10:$AS$896,$AO47,Planning!AH$10:AH$896)</f>
        <v>0</v>
      </c>
      <c r="AD47" s="407">
        <f ca="1">SUMIF(Planning!$AS$10:$AS$896,$AO47,Planning!AI$10:AI$896)</f>
        <v>0</v>
      </c>
      <c r="AE47" s="407">
        <f ca="1">SUMIF(Planning!$AS$10:$AS$896,$AO47,Planning!AJ$10:AJ$896)</f>
        <v>0</v>
      </c>
      <c r="AF47" s="407">
        <f ca="1">SUMIF(Planning!$AS$10:$AS$896,$AO47,Planning!AK$10:AK$896)</f>
        <v>0</v>
      </c>
      <c r="AG47" s="408">
        <f ca="1">SUMIF(Planning!$AS$10:$AS$896,$AO47,Planning!AL$10:AL$896)</f>
        <v>0</v>
      </c>
      <c r="AH47" s="409">
        <f ca="1">SUMIF(Planning!$AS$10:$AS$896,$AO47,Planning!AM$10:AM$896)</f>
        <v>0</v>
      </c>
      <c r="AI47" s="123">
        <f t="shared" ca="1" si="2"/>
        <v>1896</v>
      </c>
      <c r="AJ47" s="75"/>
      <c r="AL47" s="92"/>
      <c r="AM47" s="92"/>
      <c r="AN47" s="92"/>
      <c r="AO47" s="124" t="str">
        <f>AL46&amp;"_"&amp;AM45&amp;"_"&amp;AN45</f>
        <v>マルチ_50100MKW D700XA_CBU</v>
      </c>
      <c r="AP47" s="247" t="str">
        <f ca="1">IF(AI47=0,"","表示")</f>
        <v>表示</v>
      </c>
    </row>
    <row r="48" spans="1:42" ht="21" customHeight="1" x14ac:dyDescent="0.35">
      <c r="A48" s="66"/>
      <c r="B48" s="95" t="str">
        <f>IF($AO50="","",_xlfn.XLOOKUP($AO50,Planning!$AS$10:$AS$896,Planning!AT$10:AT$896,"",,))</f>
        <v>50100</v>
      </c>
      <c r="C48" s="85"/>
      <c r="D48" s="86"/>
      <c r="E48" s="261" t="str">
        <f>_xlfn.XLOOKUP($AO48,Planning!$AS$10:$AS$896,Planning!$G$10:$G$896,"",,)</f>
        <v>MULTI</v>
      </c>
      <c r="F48" s="262">
        <f>SUMIF(Planning!$AS$10:$AS$896,$AO48,Planning!K$10:K$896)</f>
        <v>0</v>
      </c>
      <c r="G48" s="262">
        <f>SUMIF(Planning!$AS$10:$AS$896,$AO48,Planning!L$10:L$896)</f>
        <v>0</v>
      </c>
      <c r="H48" s="262">
        <f>SUMIF(Planning!$AS$10:$AS$896,$AO48,Planning!M$10:M$896)</f>
        <v>0</v>
      </c>
      <c r="I48" s="263">
        <f>SUMIF(Planning!$AS$10:$AS$896,$AO48,Planning!N$10:N$896)</f>
        <v>0</v>
      </c>
      <c r="J48" s="264">
        <f>SUMIF(Planning!$AS$10:$AS$896,$AO48,Planning!O$10:O$896)</f>
        <v>0</v>
      </c>
      <c r="K48" s="262">
        <f>SUMIF(Planning!$AS$10:$AS$896,$AO48,Planning!P$10:P$896)</f>
        <v>0</v>
      </c>
      <c r="L48" s="262">
        <f>SUMIF(Planning!$AS$10:$AS$896,$AO48,Planning!Q$10:Q$896)</f>
        <v>0</v>
      </c>
      <c r="M48" s="262">
        <f>SUMIF(Planning!$AS$10:$AS$896,$AO48,Planning!R$10:R$896)</f>
        <v>0</v>
      </c>
      <c r="N48" s="262">
        <f>SUMIF(Planning!$AS$10:$AS$896,$AO48,Planning!S$10:S$896)</f>
        <v>0</v>
      </c>
      <c r="O48" s="262">
        <f>SUMIF(Planning!$AS$10:$AS$896,$AO48,Planning!T$10:T$896)</f>
        <v>0</v>
      </c>
      <c r="P48" s="262">
        <f>SUMIF(Planning!$AS$10:$AS$896,$AO48,Planning!U$10:U$896)</f>
        <v>0</v>
      </c>
      <c r="Q48" s="262">
        <f>SUMIF(Planning!$AS$10:$AS$896,$AO48,Planning!V$10:V$896)</f>
        <v>0</v>
      </c>
      <c r="R48" s="262">
        <f>SUMIF(Planning!$AS$10:$AS$896,$AO48,Planning!W$10:W$896)</f>
        <v>0</v>
      </c>
      <c r="S48" s="262">
        <f>SUMIF(Planning!$AS$10:$AS$896,$AO48,Planning!X$10:X$896)</f>
        <v>0</v>
      </c>
      <c r="T48" s="262">
        <f>SUMIF(Planning!$AS$10:$AS$896,$AO48,Planning!Y$10:Y$896)</f>
        <v>0</v>
      </c>
      <c r="U48" s="262">
        <f>SUMIF(Planning!$AS$10:$AS$896,$AO48,Planning!Z$10:Z$896)</f>
        <v>0</v>
      </c>
      <c r="V48" s="262">
        <f>SUMIF(Planning!$AS$10:$AS$896,$AO48,Planning!AA$10:AA$896)</f>
        <v>0</v>
      </c>
      <c r="W48" s="262">
        <f>SUMIF(Planning!$AS$10:$AS$896,$AO48,Planning!AB$10:AB$896)</f>
        <v>0</v>
      </c>
      <c r="X48" s="262">
        <f>SUMIF(Planning!$AS$10:$AS$896,$AO48,Planning!AC$10:AC$896)</f>
        <v>0</v>
      </c>
      <c r="Y48" s="262">
        <f>SUMIF(Planning!$AS$10:$AS$896,$AO48,Planning!AD$10:AD$896)</f>
        <v>0</v>
      </c>
      <c r="Z48" s="262">
        <f>SUMIF(Planning!$AS$10:$AS$896,$AO48,Planning!AE$10:AE$896)</f>
        <v>20</v>
      </c>
      <c r="AA48" s="262">
        <f>SUMIF(Planning!$AS$10:$AS$896,$AO48,Planning!AF$10:AF$896)</f>
        <v>0</v>
      </c>
      <c r="AB48" s="262">
        <f>SUMIF(Planning!$AS$10:$AS$896,$AO48,Planning!AG$10:AG$896)</f>
        <v>0</v>
      </c>
      <c r="AC48" s="262">
        <f>SUMIF(Planning!$AS$10:$AS$896,$AO48,Planning!AH$10:AH$896)</f>
        <v>0</v>
      </c>
      <c r="AD48" s="450">
        <f>SUMIF(Planning!$AS$10:$AS$896,$AO48,Planning!AI$10:AI$896)</f>
        <v>0</v>
      </c>
      <c r="AE48" s="450">
        <f>SUMIF(Planning!$AS$10:$AS$896,$AO48,Planning!AJ$10:AJ$896)</f>
        <v>0</v>
      </c>
      <c r="AF48" s="450">
        <f>SUMIF(Planning!$AS$10:$AS$896,$AO48,Planning!AK$10:AK$896)</f>
        <v>0</v>
      </c>
      <c r="AG48" s="450">
        <f>SUMIF(Planning!$AS$10:$AS$896,$AO48,Planning!AL$10:AL$896)</f>
        <v>0</v>
      </c>
      <c r="AH48" s="450">
        <f>SUMIF(Planning!$AS$10:$AS$896,$AO48,Planning!AM$10:AM$896)</f>
        <v>0</v>
      </c>
      <c r="AI48" s="265">
        <f t="shared" ref="AI48:AI50" si="3">SUM(F48:AH48)</f>
        <v>20</v>
      </c>
      <c r="AJ48" s="75"/>
      <c r="AL48" s="125" t="str">
        <f>IF(AN48="CBU","AF",IF(AN48="CKD","KD",""))</f>
        <v>AF</v>
      </c>
      <c r="AM48" s="93" t="s">
        <v>1651</v>
      </c>
      <c r="AN48" s="93" t="s">
        <v>2081</v>
      </c>
      <c r="AO48" s="100" t="str">
        <f>AM48&amp;"_"&amp;AN48</f>
        <v>50100MJH Y400XA_CBU</v>
      </c>
      <c r="AP48" s="248" t="str">
        <f ca="1">IF(AI50=0,"","表示")</f>
        <v>表示</v>
      </c>
    </row>
    <row r="49" spans="1:42" ht="21" customHeight="1" x14ac:dyDescent="0.35">
      <c r="A49" s="66"/>
      <c r="B49" s="94" t="str">
        <f>IF($AO50="","",_xlfn.XLOOKUP($AO50,Planning!$AS$10:$AS$896,Planning!AU$10:AU$896,"",,))</f>
        <v>MJH-Y400</v>
      </c>
      <c r="C49" s="127" t="str">
        <f>AL48</f>
        <v>AF</v>
      </c>
      <c r="D49" s="86">
        <f>SUMIF(Planning!$AS$10:$AS$896,$AO50,Planning!$G$10:$G$896)</f>
        <v>150</v>
      </c>
      <c r="E49" s="266" t="str">
        <f>IF($AN48="CBU","SP","")</f>
        <v>SP</v>
      </c>
      <c r="F49" s="267"/>
      <c r="G49" s="267"/>
      <c r="H49" s="267"/>
      <c r="I49" s="268"/>
      <c r="J49" s="269">
        <f>SUMIF(Planning!$AS$10:$AS$896,$AO49,Planning!O$10:O$896)</f>
        <v>0</v>
      </c>
      <c r="K49" s="267">
        <f>SUMIF(Planning!$AS$10:$AS$896,$AO49,Planning!P$10:P$896)</f>
        <v>0</v>
      </c>
      <c r="L49" s="267">
        <f>SUMIF(Planning!$AS$10:$AS$896,$AO49,Planning!Q$10:Q$896)</f>
        <v>0</v>
      </c>
      <c r="M49" s="267">
        <f>SUMIF(Planning!$AS$10:$AS$896,$AO49,Planning!R$10:R$896)</f>
        <v>0</v>
      </c>
      <c r="N49" s="267">
        <f>SUMIF(Planning!$AS$10:$AS$896,$AO49,Planning!S$10:S$896)</f>
        <v>0</v>
      </c>
      <c r="O49" s="267">
        <f>SUMIF(Planning!$AS$10:$AS$896,$AO49,Planning!T$10:T$896)</f>
        <v>0</v>
      </c>
      <c r="P49" s="267">
        <f>SUMIF(Planning!$AS$10:$AS$896,$AO49,Planning!U$10:U$896)</f>
        <v>0</v>
      </c>
      <c r="Q49" s="267">
        <f>SUMIF(Planning!$AS$10:$AS$896,$AO49,Planning!V$10:V$896)</f>
        <v>0</v>
      </c>
      <c r="R49" s="267">
        <f>SUMIF(Planning!$AS$10:$AS$896,$AO49,Planning!W$10:W$896)</f>
        <v>0</v>
      </c>
      <c r="S49" s="267">
        <f>SUMIF(Planning!$AS$10:$AS$896,$AO49,Planning!X$10:X$896)</f>
        <v>0</v>
      </c>
      <c r="T49" s="267">
        <f>SUMIF(Planning!$AS$10:$AS$896,$AO49,Planning!Y$10:Y$896)</f>
        <v>0</v>
      </c>
      <c r="U49" s="267">
        <f>SUMIF(Planning!$AS$10:$AS$896,$AO49,Planning!Z$10:Z$896)</f>
        <v>0</v>
      </c>
      <c r="V49" s="267">
        <f>SUMIF(Planning!$AS$10:$AS$896,$AO49,Planning!AA$10:AA$896)</f>
        <v>0</v>
      </c>
      <c r="W49" s="267">
        <f>SUMIF(Planning!$AS$10:$AS$896,$AO49,Planning!AB$10:AB$896)</f>
        <v>0</v>
      </c>
      <c r="X49" s="267">
        <f>SUMIF(Planning!$AS$10:$AS$896,$AO49,Planning!AC$10:AC$896)</f>
        <v>0</v>
      </c>
      <c r="Y49" s="267">
        <f>SUMIF(Planning!$AS$10:$AS$896,$AO49,Planning!AD$10:AD$896)</f>
        <v>0</v>
      </c>
      <c r="Z49" s="267">
        <f>SUMIF(Planning!$AS$10:$AS$896,$AO49,Planning!AE$10:AE$896)</f>
        <v>0</v>
      </c>
      <c r="AA49" s="267">
        <f>SUMIF(Planning!$AS$10:$AS$896,$AO49,Planning!AF$10:AF$896)</f>
        <v>0</v>
      </c>
      <c r="AB49" s="267">
        <f>SUMIF(Planning!$AS$10:$AS$896,$AO49,Planning!AG$10:AG$896)</f>
        <v>0</v>
      </c>
      <c r="AC49" s="267">
        <f>SUMIF(Planning!$AS$10:$AS$896,$AO49,Planning!AH$10:AH$896)</f>
        <v>0</v>
      </c>
      <c r="AD49" s="451">
        <f>SUMIF(Planning!$AS$10:$AS$896,$AO49,Planning!AI$10:AI$896)</f>
        <v>0</v>
      </c>
      <c r="AE49" s="451">
        <f>SUMIF(Planning!$AS$10:$AS$896,$AO49,Planning!AJ$10:AJ$896)</f>
        <v>0</v>
      </c>
      <c r="AF49" s="451">
        <f>SUMIF(Planning!$AS$10:$AS$896,$AO49,Planning!AK$10:AK$896)</f>
        <v>0</v>
      </c>
      <c r="AG49" s="451">
        <f>SUMIF(Planning!$AS$10:$AS$896,$AO49,Planning!AL$10:AL$896)</f>
        <v>0</v>
      </c>
      <c r="AH49" s="451">
        <f>SUMIF(Planning!$AS$10:$AS$896,$AO49,Planning!AM$10:AM$896)</f>
        <v>0</v>
      </c>
      <c r="AI49" s="270">
        <f t="shared" si="3"/>
        <v>0</v>
      </c>
      <c r="AJ49" s="75"/>
      <c r="AL49" s="102" t="str">
        <f>IF($B$3="","",_xlfn.XLOOKUP($B$3,設定!$F$3:$F$10,設定!$G$3:$G$10,""))</f>
        <v>マルチ</v>
      </c>
      <c r="AM49" s="91"/>
      <c r="AN49" s="91" t="str">
        <f>E49</f>
        <v>SP</v>
      </c>
      <c r="AO49" s="91" t="str">
        <f>AM48&amp;"_"&amp;AN49</f>
        <v>50100MJH Y400XA_SP</v>
      </c>
      <c r="AP49" s="249" t="str">
        <f ca="1">IF(AI50=0,"","表示")</f>
        <v>表示</v>
      </c>
    </row>
    <row r="50" spans="1:42" ht="21" customHeight="1" thickBot="1" x14ac:dyDescent="0.4">
      <c r="A50" s="467"/>
      <c r="B50" s="468"/>
      <c r="C50" s="469"/>
      <c r="D50" s="470"/>
      <c r="E50" s="471" t="s">
        <v>2134</v>
      </c>
      <c r="F50" s="472">
        <f ca="1">SUMIF(Planning!$AS$10:$AS$896,$AO50,Planning!K$10:K$896)</f>
        <v>0</v>
      </c>
      <c r="G50" s="472">
        <f ca="1">SUMIF(Planning!$AS$10:$AS$896,$AO50,Planning!L$10:L$896)</f>
        <v>0</v>
      </c>
      <c r="H50" s="473">
        <f ca="1">SUMIF(Planning!$AS$10:$AS$896,$AO50,Planning!M$10:M$896)</f>
        <v>0</v>
      </c>
      <c r="I50" s="474">
        <f ca="1">SUMIF(Planning!$AS$10:$AS$896,$AO50,Planning!N$10:N$896)</f>
        <v>0</v>
      </c>
      <c r="J50" s="475">
        <f ca="1">SUMIF(Planning!$AS$10:$AS$896,$AO50,Planning!O$10:O$896)</f>
        <v>0</v>
      </c>
      <c r="K50" s="473">
        <f ca="1">SUMIF(Planning!$AS$10:$AS$896,$AO50,Planning!P$10:P$896)</f>
        <v>0</v>
      </c>
      <c r="L50" s="473">
        <f ca="1">SUMIF(Planning!$AS$10:$AS$896,$AO50,Planning!Q$10:Q$896)</f>
        <v>0</v>
      </c>
      <c r="M50" s="472">
        <f ca="1">SUMIF(Planning!$AS$10:$AS$896,$AO50,Planning!R$10:R$896)</f>
        <v>0</v>
      </c>
      <c r="N50" s="473">
        <f ca="1">SUMIF(Planning!$AS$10:$AS$896,$AO50,Planning!S$10:S$896)</f>
        <v>0</v>
      </c>
      <c r="O50" s="472">
        <f ca="1">SUMIF(Planning!$AS$10:$AS$896,$AO50,Planning!T$10:T$896)</f>
        <v>0</v>
      </c>
      <c r="P50" s="472">
        <f ca="1">SUMIF(Planning!$AS$10:$AS$896,$AO50,Planning!U$10:U$896)</f>
        <v>0</v>
      </c>
      <c r="Q50" s="472">
        <f ca="1">SUMIF(Planning!$AS$10:$AS$896,$AO50,Planning!V$10:V$896)</f>
        <v>0</v>
      </c>
      <c r="R50" s="472">
        <f ca="1">SUMIF(Planning!$AS$10:$AS$896,$AO50,Planning!W$10:W$896)</f>
        <v>0</v>
      </c>
      <c r="S50" s="472">
        <f ca="1">SUMIF(Planning!$AS$10:$AS$896,$AO50,Planning!X$10:X$896)</f>
        <v>0</v>
      </c>
      <c r="T50" s="472">
        <f ca="1">SUMIF(Planning!$AS$10:$AS$896,$AO50,Planning!Y$10:Y$896)</f>
        <v>0</v>
      </c>
      <c r="U50" s="472">
        <f ca="1">SUMIF(Planning!$AS$10:$AS$896,$AO50,Planning!Z$10:Z$896)</f>
        <v>0</v>
      </c>
      <c r="V50" s="472">
        <f ca="1">SUMIF(Planning!$AS$10:$AS$896,$AO50,Planning!AA$10:AA$896)</f>
        <v>0</v>
      </c>
      <c r="W50" s="472">
        <f ca="1">SUMIF(Planning!$AS$10:$AS$896,$AO50,Planning!AB$10:AB$896)</f>
        <v>0</v>
      </c>
      <c r="X50" s="472">
        <f ca="1">SUMIF(Planning!$AS$10:$AS$896,$AO50,Planning!AC$10:AC$896)</f>
        <v>20</v>
      </c>
      <c r="Y50" s="472">
        <f ca="1">SUMIF(Planning!$AS$10:$AS$896,$AO50,Planning!AD$10:AD$896)</f>
        <v>0</v>
      </c>
      <c r="Z50" s="472">
        <f ca="1">SUMIF(Planning!$AS$10:$AS$896,$AO50,Planning!AE$10:AE$896)</f>
        <v>0</v>
      </c>
      <c r="AA50" s="472">
        <f ca="1">SUMIF(Planning!$AS$10:$AS$896,$AO50,Planning!AF$10:AF$896)</f>
        <v>0</v>
      </c>
      <c r="AB50" s="472">
        <f ca="1">SUMIF(Planning!$AS$10:$AS$896,$AO50,Planning!AG$10:AG$896)</f>
        <v>0</v>
      </c>
      <c r="AC50" s="472">
        <f ca="1">SUMIF(Planning!$AS$10:$AS$896,$AO50,Planning!AH$10:AH$896)</f>
        <v>0</v>
      </c>
      <c r="AD50" s="481">
        <f ca="1">SUMIF(Planning!$AS$10:$AS$896,$AO50,Planning!AI$10:AI$896)</f>
        <v>0</v>
      </c>
      <c r="AE50" s="481">
        <f ca="1">SUMIF(Planning!$AS$10:$AS$896,$AO50,Planning!AJ$10:AJ$896)</f>
        <v>0</v>
      </c>
      <c r="AF50" s="481">
        <f ca="1">SUMIF(Planning!$AS$10:$AS$896,$AO50,Planning!AK$10:AK$896)</f>
        <v>0</v>
      </c>
      <c r="AG50" s="482">
        <f ca="1">SUMIF(Planning!$AS$10:$AS$896,$AO50,Planning!AL$10:AL$896)</f>
        <v>0</v>
      </c>
      <c r="AH50" s="483">
        <f ca="1">SUMIF(Planning!$AS$10:$AS$896,$AO50,Planning!AM$10:AM$896)</f>
        <v>0</v>
      </c>
      <c r="AI50" s="479">
        <f t="shared" ca="1" si="3"/>
        <v>20</v>
      </c>
      <c r="AJ50" s="75"/>
      <c r="AL50" s="92"/>
      <c r="AM50" s="92"/>
      <c r="AN50" s="92"/>
      <c r="AO50" s="124" t="str">
        <f>AL49&amp;"_"&amp;AM48&amp;"_"&amp;AN48</f>
        <v>マルチ_50100MJH Y400XA_CBU</v>
      </c>
      <c r="AP50" s="247" t="str">
        <f ca="1">IF(AI50=0,"","表示")</f>
        <v>表示</v>
      </c>
    </row>
    <row r="51" spans="1:42" ht="21" hidden="1" customHeight="1" x14ac:dyDescent="0.35">
      <c r="A51" s="66"/>
      <c r="B51" s="95" t="str">
        <f>IF($AO53="","",_xlfn.XLOOKUP($AO53,Planning!$AS$10:$AS$896,Planning!AT$10:AT$896,"",,))</f>
        <v>50100</v>
      </c>
      <c r="C51" s="85"/>
      <c r="D51" s="86"/>
      <c r="E51" s="261" t="str">
        <f>_xlfn.XLOOKUP($AO51,Planning!$AS$10:$AS$896,Planning!$G$10:$G$896,"",,)</f>
        <v>FUN</v>
      </c>
      <c r="F51" s="262">
        <f>SUMIF(Planning!$AS$10:$AS$896,$AO51,Planning!K$10:K$896)</f>
        <v>55</v>
      </c>
      <c r="G51" s="262">
        <f>SUMIF(Planning!$AS$10:$AS$896,$AO51,Planning!L$10:L$896)</f>
        <v>53</v>
      </c>
      <c r="H51" s="262">
        <f>SUMIF(Planning!$AS$10:$AS$896,$AO51,Planning!M$10:M$896)</f>
        <v>37</v>
      </c>
      <c r="I51" s="263">
        <f>SUMIF(Planning!$AS$10:$AS$896,$AO51,Planning!N$10:N$896)</f>
        <v>22</v>
      </c>
      <c r="J51" s="264">
        <f>SUMIF(Planning!$AS$10:$AS$896,$AO51,Planning!O$10:O$896)</f>
        <v>0</v>
      </c>
      <c r="K51" s="262">
        <f>SUMIF(Planning!$AS$10:$AS$896,$AO51,Planning!P$10:P$896)</f>
        <v>69</v>
      </c>
      <c r="L51" s="262">
        <f>SUMIF(Planning!$AS$10:$AS$896,$AO51,Planning!Q$10:Q$896)</f>
        <v>67</v>
      </c>
      <c r="M51" s="262">
        <f>SUMIF(Planning!$AS$10:$AS$896,$AO51,Planning!R$10:R$896)</f>
        <v>67</v>
      </c>
      <c r="N51" s="262">
        <f>SUMIF(Planning!$AS$10:$AS$896,$AO51,Planning!S$10:S$896)</f>
        <v>65</v>
      </c>
      <c r="O51" s="262">
        <f>SUMIF(Planning!$AS$10:$AS$896,$AO51,Planning!T$10:T$896)</f>
        <v>41</v>
      </c>
      <c r="P51" s="262">
        <f>SUMIF(Planning!$AS$10:$AS$896,$AO51,Planning!U$10:U$896)</f>
        <v>40</v>
      </c>
      <c r="Q51" s="262">
        <f>SUMIF(Planning!$AS$10:$AS$896,$AO51,Planning!V$10:V$896)</f>
        <v>33</v>
      </c>
      <c r="R51" s="262">
        <f>SUMIF(Planning!$AS$10:$AS$896,$AO51,Planning!W$10:W$896)</f>
        <v>35</v>
      </c>
      <c r="S51" s="262">
        <f>SUMIF(Planning!$AS$10:$AS$896,$AO51,Planning!X$10:X$896)</f>
        <v>33</v>
      </c>
      <c r="T51" s="262">
        <f>SUMIF(Planning!$AS$10:$AS$896,$AO51,Planning!Y$10:Y$896)</f>
        <v>65</v>
      </c>
      <c r="U51" s="262">
        <f>SUMIF(Planning!$AS$10:$AS$896,$AO51,Planning!Z$10:Z$896)</f>
        <v>65</v>
      </c>
      <c r="V51" s="262">
        <f>SUMIF(Planning!$AS$10:$AS$896,$AO51,Planning!AA$10:AA$896)</f>
        <v>64</v>
      </c>
      <c r="W51" s="262">
        <f>SUMIF(Planning!$AS$10:$AS$896,$AO51,Planning!AB$10:AB$896)</f>
        <v>66</v>
      </c>
      <c r="X51" s="262">
        <f>SUMIF(Planning!$AS$10:$AS$896,$AO51,Planning!AC$10:AC$896)</f>
        <v>35</v>
      </c>
      <c r="Y51" s="262">
        <f>SUMIF(Planning!$AS$10:$AS$896,$AO51,Planning!AD$10:AD$896)</f>
        <v>25</v>
      </c>
      <c r="Z51" s="262">
        <f>SUMIF(Planning!$AS$10:$AS$896,$AO51,Planning!AE$10:AE$896)</f>
        <v>29</v>
      </c>
      <c r="AA51" s="262">
        <f>SUMIF(Planning!$AS$10:$AS$896,$AO51,Planning!AF$10:AF$896)</f>
        <v>15</v>
      </c>
      <c r="AB51" s="262">
        <f>SUMIF(Planning!$AS$10:$AS$896,$AO51,Planning!AG$10:AG$896)</f>
        <v>58</v>
      </c>
      <c r="AC51" s="262">
        <f>SUMIF(Planning!$AS$10:$AS$896,$AO51,Planning!AH$10:AH$896)</f>
        <v>60</v>
      </c>
      <c r="AD51" s="450">
        <f>SUMIF(Planning!$AS$10:$AS$896,$AO51,Planning!AI$10:AI$896)</f>
        <v>0</v>
      </c>
      <c r="AE51" s="450">
        <f>SUMIF(Planning!$AS$10:$AS$896,$AO51,Planning!AJ$10:AJ$896)</f>
        <v>0</v>
      </c>
      <c r="AF51" s="450">
        <f>SUMIF(Planning!$AS$10:$AS$896,$AO51,Planning!AK$10:AK$896)</f>
        <v>0</v>
      </c>
      <c r="AG51" s="450">
        <f>SUMIF(Planning!$AS$10:$AS$896,$AO51,Planning!AL$10:AL$896)</f>
        <v>0</v>
      </c>
      <c r="AH51" s="450">
        <f>SUMIF(Planning!$AS$10:$AS$896,$AO51,Planning!AM$10:AM$896)</f>
        <v>0</v>
      </c>
      <c r="AI51" s="265">
        <f t="shared" si="2"/>
        <v>1099</v>
      </c>
      <c r="AJ51" s="75"/>
      <c r="AL51" s="125" t="str">
        <f>IF(AN51="CBU","AF",IF(AN51="CKD","KD",""))</f>
        <v>AF</v>
      </c>
      <c r="AM51" s="93" t="s">
        <v>1718</v>
      </c>
      <c r="AN51" s="93" t="s">
        <v>2081</v>
      </c>
      <c r="AO51" s="100" t="str">
        <f>AM51&amp;"_"&amp;AN51</f>
        <v>50100MLA AA00XA_CBU</v>
      </c>
      <c r="AP51" s="248" t="str">
        <f ca="1">IF(AI53=0,"","表示")</f>
        <v/>
      </c>
    </row>
    <row r="52" spans="1:42" ht="21" hidden="1" customHeight="1" x14ac:dyDescent="0.35">
      <c r="A52" s="66"/>
      <c r="B52" s="94" t="str">
        <f>IF($AO53="","",_xlfn.XLOOKUP($AO53,Planning!$AS$10:$AS$896,Planning!AU$10:AU$896,"",,))</f>
        <v>MLA-AA00</v>
      </c>
      <c r="C52" s="127" t="str">
        <f>AL51</f>
        <v>AF</v>
      </c>
      <c r="D52" s="86">
        <f>SUMIF(Planning!$AS$10:$AS$896,$AO53,Planning!$G$10:$G$896)</f>
        <v>167</v>
      </c>
      <c r="E52" s="266" t="str">
        <f>IF($AN51="CBU","SP","")</f>
        <v>SP</v>
      </c>
      <c r="F52" s="267"/>
      <c r="G52" s="267"/>
      <c r="H52" s="267"/>
      <c r="I52" s="268"/>
      <c r="J52" s="269">
        <f>SUMIF(Planning!$AS$10:$AS$896,$AO52,Planning!O$10:O$896)</f>
        <v>0</v>
      </c>
      <c r="K52" s="267">
        <f>SUMIF(Planning!$AS$10:$AS$896,$AO52,Planning!P$10:P$896)</f>
        <v>0</v>
      </c>
      <c r="L52" s="267">
        <f>SUMIF(Planning!$AS$10:$AS$896,$AO52,Planning!Q$10:Q$896)</f>
        <v>0</v>
      </c>
      <c r="M52" s="267">
        <f>SUMIF(Planning!$AS$10:$AS$896,$AO52,Planning!R$10:R$896)</f>
        <v>0</v>
      </c>
      <c r="N52" s="267">
        <f>SUMIF(Planning!$AS$10:$AS$896,$AO52,Planning!S$10:S$896)</f>
        <v>0</v>
      </c>
      <c r="O52" s="267">
        <f>SUMIF(Planning!$AS$10:$AS$896,$AO52,Planning!T$10:T$896)</f>
        <v>0</v>
      </c>
      <c r="P52" s="267">
        <f>SUMIF(Planning!$AS$10:$AS$896,$AO52,Planning!U$10:U$896)</f>
        <v>0</v>
      </c>
      <c r="Q52" s="267">
        <f>SUMIF(Planning!$AS$10:$AS$896,$AO52,Planning!V$10:V$896)</f>
        <v>0</v>
      </c>
      <c r="R52" s="267">
        <f>SUMIF(Planning!$AS$10:$AS$896,$AO52,Planning!W$10:W$896)</f>
        <v>0</v>
      </c>
      <c r="S52" s="267">
        <f>SUMIF(Planning!$AS$10:$AS$896,$AO52,Planning!X$10:X$896)</f>
        <v>0</v>
      </c>
      <c r="T52" s="267">
        <f>SUMIF(Planning!$AS$10:$AS$896,$AO52,Planning!Y$10:Y$896)</f>
        <v>0</v>
      </c>
      <c r="U52" s="267">
        <f>SUMIF(Planning!$AS$10:$AS$896,$AO52,Planning!Z$10:Z$896)</f>
        <v>0</v>
      </c>
      <c r="V52" s="267">
        <f>SUMIF(Planning!$AS$10:$AS$896,$AO52,Planning!AA$10:AA$896)</f>
        <v>0</v>
      </c>
      <c r="W52" s="267">
        <f>SUMIF(Planning!$AS$10:$AS$896,$AO52,Planning!AB$10:AB$896)</f>
        <v>0</v>
      </c>
      <c r="X52" s="267">
        <f>SUMIF(Planning!$AS$10:$AS$896,$AO52,Planning!AC$10:AC$896)</f>
        <v>0</v>
      </c>
      <c r="Y52" s="267">
        <f>SUMIF(Planning!$AS$10:$AS$896,$AO52,Planning!AD$10:AD$896)</f>
        <v>0</v>
      </c>
      <c r="Z52" s="267">
        <f>SUMIF(Planning!$AS$10:$AS$896,$AO52,Planning!AE$10:AE$896)</f>
        <v>0</v>
      </c>
      <c r="AA52" s="267">
        <f>SUMIF(Planning!$AS$10:$AS$896,$AO52,Planning!AF$10:AF$896)</f>
        <v>0</v>
      </c>
      <c r="AB52" s="267">
        <f>SUMIF(Planning!$AS$10:$AS$896,$AO52,Planning!AG$10:AG$896)</f>
        <v>0</v>
      </c>
      <c r="AC52" s="267">
        <f>SUMIF(Planning!$AS$10:$AS$896,$AO52,Planning!AH$10:AH$896)</f>
        <v>0</v>
      </c>
      <c r="AD52" s="451">
        <f>SUMIF(Planning!$AS$10:$AS$896,$AO52,Planning!AI$10:AI$896)</f>
        <v>0</v>
      </c>
      <c r="AE52" s="451">
        <f>SUMIF(Planning!$AS$10:$AS$896,$AO52,Planning!AJ$10:AJ$896)</f>
        <v>0</v>
      </c>
      <c r="AF52" s="451">
        <f>SUMIF(Planning!$AS$10:$AS$896,$AO52,Planning!AK$10:AK$896)</f>
        <v>0</v>
      </c>
      <c r="AG52" s="451">
        <f>SUMIF(Planning!$AS$10:$AS$896,$AO52,Planning!AL$10:AL$896)</f>
        <v>0</v>
      </c>
      <c r="AH52" s="451">
        <f>SUMIF(Planning!$AS$10:$AS$896,$AO52,Planning!AM$10:AM$896)</f>
        <v>0</v>
      </c>
      <c r="AI52" s="270">
        <f t="shared" si="2"/>
        <v>0</v>
      </c>
      <c r="AJ52" s="75"/>
      <c r="AL52" s="102" t="str">
        <f>IF($B$3="","",_xlfn.XLOOKUP($B$3,設定!$F$3:$F$10,設定!$G$3:$G$10,""))</f>
        <v>マルチ</v>
      </c>
      <c r="AM52" s="91"/>
      <c r="AN52" s="91" t="str">
        <f>E52</f>
        <v>SP</v>
      </c>
      <c r="AO52" s="91" t="str">
        <f>AM51&amp;"_"&amp;AN52</f>
        <v>50100MLA AA00XA_SP</v>
      </c>
      <c r="AP52" s="249" t="str">
        <f ca="1">IF(AI53=0,"","表示")</f>
        <v/>
      </c>
    </row>
    <row r="53" spans="1:42" ht="21" hidden="1" customHeight="1" thickBot="1" x14ac:dyDescent="0.4">
      <c r="A53" s="467"/>
      <c r="B53" s="468"/>
      <c r="C53" s="469"/>
      <c r="D53" s="470"/>
      <c r="E53" s="471" t="s">
        <v>2134</v>
      </c>
      <c r="F53" s="472">
        <f ca="1">SUMIF(Planning!$AS$10:$AS$896,$AO53,Planning!K$10:K$896)</f>
        <v>0</v>
      </c>
      <c r="G53" s="472">
        <f ca="1">SUMIF(Planning!$AS$10:$AS$896,$AO53,Planning!L$10:L$896)</f>
        <v>0</v>
      </c>
      <c r="H53" s="473">
        <f ca="1">SUMIF(Planning!$AS$10:$AS$896,$AO53,Planning!M$10:M$896)</f>
        <v>0</v>
      </c>
      <c r="I53" s="474">
        <f ca="1">SUMIF(Planning!$AS$10:$AS$896,$AO53,Planning!N$10:N$896)</f>
        <v>0</v>
      </c>
      <c r="J53" s="475">
        <f ca="1">SUMIF(Planning!$AS$10:$AS$896,$AO53,Planning!O$10:O$896)</f>
        <v>0</v>
      </c>
      <c r="K53" s="473">
        <f ca="1">SUMIF(Planning!$AS$10:$AS$896,$AO53,Planning!P$10:P$896)</f>
        <v>0</v>
      </c>
      <c r="L53" s="473">
        <f ca="1">SUMIF(Planning!$AS$10:$AS$896,$AO53,Planning!Q$10:Q$896)</f>
        <v>0</v>
      </c>
      <c r="M53" s="472">
        <f ca="1">SUMIF(Planning!$AS$10:$AS$896,$AO53,Planning!R$10:R$896)</f>
        <v>0</v>
      </c>
      <c r="N53" s="473">
        <f ca="1">SUMIF(Planning!$AS$10:$AS$896,$AO53,Planning!S$10:S$896)</f>
        <v>0</v>
      </c>
      <c r="O53" s="472">
        <f ca="1">SUMIF(Planning!$AS$10:$AS$896,$AO53,Planning!T$10:T$896)</f>
        <v>0</v>
      </c>
      <c r="P53" s="472">
        <f ca="1">SUMIF(Planning!$AS$10:$AS$896,$AO53,Planning!U$10:U$896)</f>
        <v>0</v>
      </c>
      <c r="Q53" s="472">
        <f ca="1">SUMIF(Planning!$AS$10:$AS$896,$AO53,Planning!V$10:V$896)</f>
        <v>0</v>
      </c>
      <c r="R53" s="472">
        <f ca="1">SUMIF(Planning!$AS$10:$AS$896,$AO53,Planning!W$10:W$896)</f>
        <v>0</v>
      </c>
      <c r="S53" s="472">
        <f ca="1">SUMIF(Planning!$AS$10:$AS$896,$AO53,Planning!X$10:X$896)</f>
        <v>0</v>
      </c>
      <c r="T53" s="472">
        <f ca="1">SUMIF(Planning!$AS$10:$AS$896,$AO53,Planning!Y$10:Y$896)</f>
        <v>0</v>
      </c>
      <c r="U53" s="472">
        <f ca="1">SUMIF(Planning!$AS$10:$AS$896,$AO53,Planning!Z$10:Z$896)</f>
        <v>0</v>
      </c>
      <c r="V53" s="472">
        <f ca="1">SUMIF(Planning!$AS$10:$AS$896,$AO53,Planning!AA$10:AA$896)</f>
        <v>0</v>
      </c>
      <c r="W53" s="472">
        <f ca="1">SUMIF(Planning!$AS$10:$AS$896,$AO53,Planning!AB$10:AB$896)</f>
        <v>0</v>
      </c>
      <c r="X53" s="472">
        <f ca="1">SUMIF(Planning!$AS$10:$AS$896,$AO53,Planning!AC$10:AC$896)</f>
        <v>0</v>
      </c>
      <c r="Y53" s="472">
        <f ca="1">SUMIF(Planning!$AS$10:$AS$896,$AO53,Planning!AD$10:AD$896)</f>
        <v>0</v>
      </c>
      <c r="Z53" s="472">
        <f ca="1">SUMIF(Planning!$AS$10:$AS$896,$AO53,Planning!AE$10:AE$896)</f>
        <v>0</v>
      </c>
      <c r="AA53" s="472">
        <f ca="1">SUMIF(Planning!$AS$10:$AS$896,$AO53,Planning!AF$10:AF$896)</f>
        <v>0</v>
      </c>
      <c r="AB53" s="472">
        <f ca="1">SUMIF(Planning!$AS$10:$AS$896,$AO53,Planning!AG$10:AG$896)</f>
        <v>0</v>
      </c>
      <c r="AC53" s="472">
        <f ca="1">SUMIF(Planning!$AS$10:$AS$896,$AO53,Planning!AH$10:AH$896)</f>
        <v>0</v>
      </c>
      <c r="AD53" s="481">
        <f ca="1">SUMIF(Planning!$AS$10:$AS$896,$AO53,Planning!AI$10:AI$896)</f>
        <v>0</v>
      </c>
      <c r="AE53" s="481">
        <f ca="1">SUMIF(Planning!$AS$10:$AS$896,$AO53,Planning!AJ$10:AJ$896)</f>
        <v>0</v>
      </c>
      <c r="AF53" s="481">
        <f ca="1">SUMIF(Planning!$AS$10:$AS$896,$AO53,Planning!AK$10:AK$896)</f>
        <v>0</v>
      </c>
      <c r="AG53" s="482">
        <f ca="1">SUMIF(Planning!$AS$10:$AS$896,$AO53,Planning!AL$10:AL$896)</f>
        <v>0</v>
      </c>
      <c r="AH53" s="483">
        <f ca="1">SUMIF(Planning!$AS$10:$AS$896,$AO53,Planning!AM$10:AM$896)</f>
        <v>0</v>
      </c>
      <c r="AI53" s="479">
        <f t="shared" ca="1" si="2"/>
        <v>0</v>
      </c>
      <c r="AJ53" s="75"/>
      <c r="AL53" s="92"/>
      <c r="AM53" s="92"/>
      <c r="AN53" s="92"/>
      <c r="AO53" s="124" t="str">
        <f>AL52&amp;"_"&amp;AM51&amp;"_"&amp;AN51</f>
        <v>マルチ_50100MLA AA00XA_CBU</v>
      </c>
      <c r="AP53" s="247" t="str">
        <f ca="1">IF(AI53=0,"","表示")</f>
        <v/>
      </c>
    </row>
    <row r="54" spans="1:42" ht="21" hidden="1" customHeight="1" x14ac:dyDescent="0.35">
      <c r="A54" s="66"/>
      <c r="B54" s="94" t="str">
        <f>IF($AO56="","",_xlfn.XLOOKUP($AO56,Planning!$AS$10:$AS$896,Planning!AT$10:AT$896,"",,))</f>
        <v>50100</v>
      </c>
      <c r="C54" s="85"/>
      <c r="D54" s="86"/>
      <c r="E54" s="277" t="str">
        <f>_xlfn.XLOOKUP($AO54,Planning!$AS$10:$AS$896,Planning!$G$10:$G$896,"",,)</f>
        <v>MULTI</v>
      </c>
      <c r="F54" s="278">
        <f>SUMIF(Planning!$AS$10:$AS$896,$AO54,Planning!K$10:K$896)</f>
        <v>0</v>
      </c>
      <c r="G54" s="278">
        <f>SUMIF(Planning!$AS$10:$AS$896,$AO54,Planning!L$10:L$896)</f>
        <v>0</v>
      </c>
      <c r="H54" s="278">
        <f>SUMIF(Planning!$AS$10:$AS$896,$AO54,Planning!M$10:M$896)</f>
        <v>50</v>
      </c>
      <c r="I54" s="279">
        <f>SUMIF(Planning!$AS$10:$AS$896,$AO54,Planning!N$10:N$896)</f>
        <v>50</v>
      </c>
      <c r="J54" s="280">
        <f>SUMIF(Planning!$AS$10:$AS$896,$AO54,Planning!O$10:O$896)</f>
        <v>0</v>
      </c>
      <c r="K54" s="278">
        <f>SUMIF(Planning!$AS$10:$AS$896,$AO54,Planning!P$10:P$896)</f>
        <v>0</v>
      </c>
      <c r="L54" s="278">
        <f>SUMIF(Planning!$AS$10:$AS$896,$AO54,Planning!Q$10:Q$896)</f>
        <v>0</v>
      </c>
      <c r="M54" s="278">
        <f>SUMIF(Planning!$AS$10:$AS$896,$AO54,Planning!R$10:R$896)</f>
        <v>0</v>
      </c>
      <c r="N54" s="278">
        <f>SUMIF(Planning!$AS$10:$AS$896,$AO54,Planning!S$10:S$896)</f>
        <v>0</v>
      </c>
      <c r="O54" s="278">
        <f>SUMIF(Planning!$AS$10:$AS$896,$AO54,Planning!T$10:T$896)</f>
        <v>0</v>
      </c>
      <c r="P54" s="278">
        <f>SUMIF(Planning!$AS$10:$AS$896,$AO54,Planning!U$10:U$896)</f>
        <v>0</v>
      </c>
      <c r="Q54" s="278">
        <f>SUMIF(Planning!$AS$10:$AS$896,$AO54,Planning!V$10:V$896)</f>
        <v>0</v>
      </c>
      <c r="R54" s="278">
        <f>SUMIF(Planning!$AS$10:$AS$896,$AO54,Planning!W$10:W$896)</f>
        <v>0</v>
      </c>
      <c r="S54" s="278">
        <f>SUMIF(Planning!$AS$10:$AS$896,$AO54,Planning!X$10:X$896)</f>
        <v>0</v>
      </c>
      <c r="T54" s="278">
        <f>SUMIF(Planning!$AS$10:$AS$896,$AO54,Planning!Y$10:Y$896)</f>
        <v>8</v>
      </c>
      <c r="U54" s="278">
        <f>SUMIF(Planning!$AS$10:$AS$896,$AO54,Planning!Z$10:Z$896)</f>
        <v>25</v>
      </c>
      <c r="V54" s="278">
        <f>SUMIF(Planning!$AS$10:$AS$896,$AO54,Planning!AA$10:AA$896)</f>
        <v>0</v>
      </c>
      <c r="W54" s="278">
        <f>SUMIF(Planning!$AS$10:$AS$896,$AO54,Planning!AB$10:AB$896)</f>
        <v>10</v>
      </c>
      <c r="X54" s="278">
        <f>SUMIF(Planning!$AS$10:$AS$896,$AO54,Planning!AC$10:AC$896)</f>
        <v>0</v>
      </c>
      <c r="Y54" s="278">
        <f>SUMIF(Planning!$AS$10:$AS$896,$AO54,Planning!AD$10:AD$896)</f>
        <v>0</v>
      </c>
      <c r="Z54" s="278">
        <f>SUMIF(Planning!$AS$10:$AS$896,$AO54,Planning!AE$10:AE$896)</f>
        <v>0</v>
      </c>
      <c r="AA54" s="278">
        <f>SUMIF(Planning!$AS$10:$AS$896,$AO54,Planning!AF$10:AF$896)</f>
        <v>0</v>
      </c>
      <c r="AB54" s="278">
        <f>SUMIF(Planning!$AS$10:$AS$896,$AO54,Planning!AG$10:AG$896)</f>
        <v>0</v>
      </c>
      <c r="AC54" s="278">
        <f>SUMIF(Planning!$AS$10:$AS$896,$AO54,Planning!AH$10:AH$896)</f>
        <v>0</v>
      </c>
      <c r="AD54" s="458">
        <f>SUMIF(Planning!$AS$10:$AS$896,$AO54,Planning!AI$10:AI$896)</f>
        <v>0</v>
      </c>
      <c r="AE54" s="458">
        <f>SUMIF(Planning!$AS$10:$AS$896,$AO54,Planning!AJ$10:AJ$896)</f>
        <v>0</v>
      </c>
      <c r="AF54" s="458">
        <f>SUMIF(Planning!$AS$10:$AS$896,$AO54,Planning!AK$10:AK$896)</f>
        <v>0</v>
      </c>
      <c r="AG54" s="458">
        <f>SUMIF(Planning!$AS$10:$AS$896,$AO54,Planning!AL$10:AL$896)</f>
        <v>0</v>
      </c>
      <c r="AH54" s="458">
        <f>SUMIF(Planning!$AS$10:$AS$896,$AO54,Planning!AM$10:AM$896)</f>
        <v>0</v>
      </c>
      <c r="AI54" s="281">
        <f t="shared" ref="AI54:AI56" si="4">SUM(F54:AH54)</f>
        <v>143</v>
      </c>
      <c r="AJ54" s="75"/>
      <c r="AL54" s="125" t="str">
        <f>IF(AN54="CBU","AF",IF(AN54="CKD","KD",""))</f>
        <v>AF</v>
      </c>
      <c r="AM54" s="93" t="s">
        <v>1737</v>
      </c>
      <c r="AN54" s="93" t="s">
        <v>2081</v>
      </c>
      <c r="AO54" s="100" t="str">
        <f>AM54&amp;"_"&amp;AN54</f>
        <v>50100MLC D300XA_CBU</v>
      </c>
      <c r="AP54" s="248" t="str">
        <f ca="1">IF(AI56=0,"","表示")</f>
        <v/>
      </c>
    </row>
    <row r="55" spans="1:42" ht="21" hidden="1" customHeight="1" x14ac:dyDescent="0.35">
      <c r="A55" s="66"/>
      <c r="B55" s="94" t="str">
        <f>IF($AO56="","",_xlfn.XLOOKUP($AO56,Planning!$AS$10:$AS$896,Planning!AU$10:AU$896,"",,))</f>
        <v>MLC-D300</v>
      </c>
      <c r="C55" s="127" t="str">
        <f>AL54</f>
        <v>AF</v>
      </c>
      <c r="D55" s="86">
        <f>SUMIF(Planning!$AS$10:$AS$896,$AO56,Planning!$G$10:$G$896)</f>
        <v>160</v>
      </c>
      <c r="E55" s="266" t="str">
        <f>IF($AN54="CBU","SP","")</f>
        <v>SP</v>
      </c>
      <c r="F55" s="267"/>
      <c r="G55" s="267"/>
      <c r="H55" s="267"/>
      <c r="I55" s="268"/>
      <c r="J55" s="269">
        <f>SUMIF(Planning!$AS$10:$AS$896,$AO55,Planning!O$10:O$896)</f>
        <v>0</v>
      </c>
      <c r="K55" s="267">
        <f>SUMIF(Planning!$AS$10:$AS$896,$AO55,Planning!P$10:P$896)</f>
        <v>0</v>
      </c>
      <c r="L55" s="267">
        <f>SUMIF(Planning!$AS$10:$AS$896,$AO55,Planning!Q$10:Q$896)</f>
        <v>0</v>
      </c>
      <c r="M55" s="267">
        <f>SUMIF(Planning!$AS$10:$AS$896,$AO55,Planning!R$10:R$896)</f>
        <v>0</v>
      </c>
      <c r="N55" s="490">
        <f>SUMIF(Planning!$AS$10:$AS$896,$AO55,Planning!S$10:S$896)</f>
        <v>0</v>
      </c>
      <c r="O55" s="267">
        <f>SUMIF(Planning!$AS$10:$AS$896,$AO55,Planning!T$10:T$896)</f>
        <v>0</v>
      </c>
      <c r="P55" s="267">
        <f>SUMIF(Planning!$AS$10:$AS$896,$AO55,Planning!U$10:U$896)</f>
        <v>0</v>
      </c>
      <c r="Q55" s="267">
        <f>SUMIF(Planning!$AS$10:$AS$896,$AO55,Planning!V$10:V$896)</f>
        <v>0</v>
      </c>
      <c r="R55" s="267">
        <f>SUMIF(Planning!$AS$10:$AS$896,$AO55,Planning!W$10:W$896)</f>
        <v>0</v>
      </c>
      <c r="S55" s="267">
        <f>SUMIF(Planning!$AS$10:$AS$896,$AO55,Planning!X$10:X$896)</f>
        <v>0</v>
      </c>
      <c r="T55" s="267">
        <f>SUMIF(Planning!$AS$10:$AS$896,$AO55,Planning!Y$10:Y$896)</f>
        <v>0</v>
      </c>
      <c r="U55" s="267">
        <f>SUMIF(Planning!$AS$10:$AS$896,$AO55,Planning!Z$10:Z$896)</f>
        <v>0</v>
      </c>
      <c r="V55" s="267">
        <f>SUMIF(Planning!$AS$10:$AS$896,$AO55,Planning!AA$10:AA$896)</f>
        <v>0</v>
      </c>
      <c r="W55" s="267">
        <f>SUMIF(Planning!$AS$10:$AS$896,$AO55,Planning!AB$10:AB$896)</f>
        <v>0</v>
      </c>
      <c r="X55" s="267">
        <f>SUMIF(Planning!$AS$10:$AS$896,$AO55,Planning!AC$10:AC$896)</f>
        <v>0</v>
      </c>
      <c r="Y55" s="267">
        <f>SUMIF(Planning!$AS$10:$AS$896,$AO55,Planning!AD$10:AD$896)</f>
        <v>0</v>
      </c>
      <c r="Z55" s="267">
        <f>SUMIF(Planning!$AS$10:$AS$896,$AO55,Planning!AE$10:AE$896)</f>
        <v>0</v>
      </c>
      <c r="AA55" s="267">
        <f>SUMIF(Planning!$AS$10:$AS$896,$AO55,Planning!AF$10:AF$896)</f>
        <v>0</v>
      </c>
      <c r="AB55" s="267">
        <f>SUMIF(Planning!$AS$10:$AS$896,$AO55,Planning!AG$10:AG$896)</f>
        <v>0</v>
      </c>
      <c r="AC55" s="267">
        <f>SUMIF(Planning!$AS$10:$AS$896,$AO55,Planning!AH$10:AH$896)</f>
        <v>0</v>
      </c>
      <c r="AD55" s="451">
        <f>SUMIF(Planning!$AS$10:$AS$896,$AO55,Planning!AI$10:AI$896)</f>
        <v>0</v>
      </c>
      <c r="AE55" s="451">
        <f>SUMIF(Planning!$AS$10:$AS$896,$AO55,Planning!AJ$10:AJ$896)</f>
        <v>0</v>
      </c>
      <c r="AF55" s="451">
        <f>SUMIF(Planning!$AS$10:$AS$896,$AO55,Planning!AK$10:AK$896)</f>
        <v>0</v>
      </c>
      <c r="AG55" s="451">
        <f>SUMIF(Planning!$AS$10:$AS$896,$AO55,Planning!AL$10:AL$896)</f>
        <v>0</v>
      </c>
      <c r="AH55" s="451">
        <f>SUMIF(Planning!$AS$10:$AS$896,$AO55,Planning!AM$10:AM$896)</f>
        <v>0</v>
      </c>
      <c r="AI55" s="270">
        <f t="shared" si="4"/>
        <v>0</v>
      </c>
      <c r="AJ55" s="75"/>
      <c r="AL55" s="102" t="str">
        <f>IF($B$3="","",_xlfn.XLOOKUP($B$3,設定!$F$3:$F$10,設定!$G$3:$G$10,""))</f>
        <v>マルチ</v>
      </c>
      <c r="AM55" s="91"/>
      <c r="AN55" s="91" t="str">
        <f>E55</f>
        <v>SP</v>
      </c>
      <c r="AO55" s="91" t="str">
        <f>AM54&amp;"_"&amp;AN55</f>
        <v>50100MLC D300XA_SP</v>
      </c>
      <c r="AP55" s="249" t="str">
        <f ca="1">IF(AI56=0,"","表示")</f>
        <v/>
      </c>
    </row>
    <row r="56" spans="1:42" ht="21" hidden="1" customHeight="1" x14ac:dyDescent="0.35">
      <c r="A56" s="69"/>
      <c r="B56" s="90"/>
      <c r="C56" s="87"/>
      <c r="D56" s="88"/>
      <c r="E56" s="259" t="s">
        <v>2134</v>
      </c>
      <c r="F56" s="80">
        <f ca="1">SUMIF(Planning!$AS$10:$AS$896,$AO56,Planning!K$10:K$896)</f>
        <v>0</v>
      </c>
      <c r="G56" s="80">
        <f ca="1">SUMIF(Planning!$AS$10:$AS$896,$AO56,Planning!L$10:L$896)</f>
        <v>0</v>
      </c>
      <c r="H56" s="81">
        <f ca="1">SUMIF(Planning!$AS$10:$AS$896,$AO56,Planning!M$10:M$896)</f>
        <v>0</v>
      </c>
      <c r="I56" s="82">
        <f ca="1">SUMIF(Planning!$AS$10:$AS$896,$AO56,Planning!N$10:N$896)</f>
        <v>0</v>
      </c>
      <c r="J56" s="83">
        <f ca="1">SUMIF(Planning!$AS$10:$AS$896,$AO56,Planning!O$10:O$896)</f>
        <v>0</v>
      </c>
      <c r="K56" s="81">
        <f ca="1">SUMIF(Planning!$AS$10:$AS$896,$AO56,Planning!P$10:P$896)</f>
        <v>0</v>
      </c>
      <c r="L56" s="81">
        <f ca="1">SUMIF(Planning!$AS$10:$AS$896,$AO56,Planning!Q$10:Q$896)</f>
        <v>0</v>
      </c>
      <c r="M56" s="80">
        <f ca="1">SUMIF(Planning!$AS$10:$AS$896,$AO56,Planning!R$10:R$896)</f>
        <v>0</v>
      </c>
      <c r="N56" s="81">
        <f ca="1">SUMIF(Planning!$AS$10:$AS$896,$AO56,Planning!S$10:S$896)</f>
        <v>0</v>
      </c>
      <c r="O56" s="80">
        <f ca="1">SUMIF(Planning!$AS$10:$AS$896,$AO56,Planning!T$10:T$896)</f>
        <v>0</v>
      </c>
      <c r="P56" s="80">
        <f ca="1">SUMIF(Planning!$AS$10:$AS$896,$AO56,Planning!U$10:U$896)</f>
        <v>0</v>
      </c>
      <c r="Q56" s="80">
        <f ca="1">SUMIF(Planning!$AS$10:$AS$896,$AO56,Planning!V$10:V$896)</f>
        <v>0</v>
      </c>
      <c r="R56" s="449">
        <f ca="1">SUMIF(Planning!$AS$10:$AS$896,$AO56,Planning!W$10:W$896)</f>
        <v>0</v>
      </c>
      <c r="S56" s="449">
        <f ca="1">SUMIF(Planning!$AS$10:$AS$896,$AO56,Planning!X$10:X$896)</f>
        <v>0</v>
      </c>
      <c r="T56" s="449">
        <f ca="1">SUMIF(Planning!$AS$10:$AS$896,$AO56,Planning!Y$10:Y$896)</f>
        <v>0</v>
      </c>
      <c r="U56" s="80">
        <f ca="1">SUMIF(Planning!$AS$10:$AS$896,$AO56,Planning!Z$10:Z$896)</f>
        <v>0</v>
      </c>
      <c r="V56" s="80">
        <f ca="1">SUMIF(Planning!$AS$10:$AS$896,$AO56,Planning!AA$10:AA$896)</f>
        <v>0</v>
      </c>
      <c r="W56" s="80">
        <f ca="1">SUMIF(Planning!$AS$10:$AS$896,$AO56,Planning!AB$10:AB$896)</f>
        <v>0</v>
      </c>
      <c r="X56" s="80">
        <f ca="1">SUMIF(Planning!$AS$10:$AS$896,$AO56,Planning!AC$10:AC$896)</f>
        <v>0</v>
      </c>
      <c r="Y56" s="80">
        <f ca="1">SUMIF(Planning!$AS$10:$AS$896,$AO56,Planning!AD$10:AD$896)</f>
        <v>0</v>
      </c>
      <c r="Z56" s="80">
        <f ca="1">SUMIF(Planning!$AS$10:$AS$896,$AO56,Planning!AE$10:AE$896)</f>
        <v>0</v>
      </c>
      <c r="AA56" s="80">
        <f ca="1">SUMIF(Planning!$AS$10:$AS$896,$AO56,Planning!AF$10:AF$896)</f>
        <v>0</v>
      </c>
      <c r="AB56" s="80">
        <f ca="1">SUMIF(Planning!$AS$10:$AS$896,$AO56,Planning!AG$10:AG$896)</f>
        <v>0</v>
      </c>
      <c r="AC56" s="80">
        <f ca="1">SUMIF(Planning!$AS$10:$AS$896,$AO56,Planning!AH$10:AH$896)</f>
        <v>0</v>
      </c>
      <c r="AD56" s="452">
        <f ca="1">SUMIF(Planning!$AS$10:$AS$896,$AO56,Planning!AI$10:AI$896)</f>
        <v>0</v>
      </c>
      <c r="AE56" s="452">
        <f ca="1">SUMIF(Planning!$AS$10:$AS$896,$AO56,Planning!AJ$10:AJ$896)</f>
        <v>0</v>
      </c>
      <c r="AF56" s="452">
        <f ca="1">SUMIF(Planning!$AS$10:$AS$896,$AO56,Planning!AK$10:AK$896)</f>
        <v>0</v>
      </c>
      <c r="AG56" s="453">
        <f ca="1">SUMIF(Planning!$AS$10:$AS$896,$AO56,Planning!AL$10:AL$896)</f>
        <v>0</v>
      </c>
      <c r="AH56" s="454">
        <f ca="1">SUMIF(Planning!$AS$10:$AS$896,$AO56,Planning!AM$10:AM$896)</f>
        <v>0</v>
      </c>
      <c r="AI56" s="123">
        <f t="shared" ca="1" si="4"/>
        <v>0</v>
      </c>
      <c r="AJ56" s="75"/>
      <c r="AL56" s="92"/>
      <c r="AM56" s="92"/>
      <c r="AN56" s="92"/>
      <c r="AO56" s="124" t="str">
        <f>AL55&amp;"_"&amp;AM54&amp;"_"&amp;AN54</f>
        <v>マルチ_50100MLC D300XA_CBU</v>
      </c>
      <c r="AP56" s="247" t="str">
        <f ca="1">IF(AI56=0,"","表示")</f>
        <v/>
      </c>
    </row>
    <row r="57" spans="1:42" ht="21" hidden="1" customHeight="1" x14ac:dyDescent="0.35">
      <c r="A57" s="66"/>
      <c r="B57" s="95" t="str">
        <f>IF($AO59="","",_xlfn.XLOOKUP($AO59,Planning!$AS$10:$AS$896,Planning!AT$10:AT$896,"",,))</f>
        <v>50100</v>
      </c>
      <c r="C57" s="85"/>
      <c r="D57" s="86"/>
      <c r="E57" s="261" t="str">
        <f>_xlfn.XLOOKUP($AO57,Planning!$AS$10:$AS$896,Planning!$G$10:$G$896,"",,)</f>
        <v>CKD</v>
      </c>
      <c r="F57" s="262">
        <f>SUMIF(Planning!$AS$10:$AS$896,$AO57,Planning!K$10:K$896)</f>
        <v>0</v>
      </c>
      <c r="G57" s="262">
        <f>SUMIF(Planning!$AS$10:$AS$896,$AO57,Planning!L$10:L$896)</f>
        <v>0</v>
      </c>
      <c r="H57" s="262">
        <f>SUMIF(Planning!$AS$10:$AS$896,$AO57,Planning!M$10:M$896)</f>
        <v>0</v>
      </c>
      <c r="I57" s="263">
        <f>SUMIF(Planning!$AS$10:$AS$896,$AO57,Planning!N$10:N$896)</f>
        <v>0</v>
      </c>
      <c r="J57" s="264">
        <f>SUMIF(Planning!$AS$10:$AS$896,$AO57,Planning!O$10:O$896)</f>
        <v>0</v>
      </c>
      <c r="K57" s="262">
        <f>SUMIF(Planning!$AS$10:$AS$896,$AO57,Planning!P$10:P$896)</f>
        <v>15</v>
      </c>
      <c r="L57" s="262">
        <f>SUMIF(Planning!$AS$10:$AS$896,$AO57,Planning!Q$10:Q$896)</f>
        <v>15</v>
      </c>
      <c r="M57" s="262">
        <f>SUMIF(Planning!$AS$10:$AS$896,$AO57,Planning!R$10:R$896)</f>
        <v>0</v>
      </c>
      <c r="N57" s="262">
        <f>SUMIF(Planning!$AS$10:$AS$896,$AO57,Planning!S$10:S$896)</f>
        <v>0</v>
      </c>
      <c r="O57" s="262">
        <f>SUMIF(Planning!$AS$10:$AS$896,$AO57,Planning!T$10:T$896)</f>
        <v>0</v>
      </c>
      <c r="P57" s="262">
        <f>SUMIF(Planning!$AS$10:$AS$896,$AO57,Planning!U$10:U$896)</f>
        <v>0</v>
      </c>
      <c r="Q57" s="262">
        <f>SUMIF(Planning!$AS$10:$AS$896,$AO57,Planning!V$10:V$896)</f>
        <v>0</v>
      </c>
      <c r="R57" s="262">
        <f>SUMIF(Planning!$AS$10:$AS$896,$AO57,Planning!W$10:W$896)</f>
        <v>0</v>
      </c>
      <c r="S57" s="262">
        <f>SUMIF(Planning!$AS$10:$AS$896,$AO57,Planning!X$10:X$896)</f>
        <v>15</v>
      </c>
      <c r="T57" s="262">
        <f>SUMIF(Planning!$AS$10:$AS$896,$AO57,Planning!Y$10:Y$896)</f>
        <v>15</v>
      </c>
      <c r="U57" s="262">
        <f>SUMIF(Planning!$AS$10:$AS$896,$AO57,Planning!Z$10:Z$896)</f>
        <v>15</v>
      </c>
      <c r="V57" s="262">
        <f>SUMIF(Planning!$AS$10:$AS$896,$AO57,Planning!AA$10:AA$896)</f>
        <v>15</v>
      </c>
      <c r="W57" s="262">
        <f>SUMIF(Planning!$AS$10:$AS$896,$AO57,Planning!AB$10:AB$896)</f>
        <v>0</v>
      </c>
      <c r="X57" s="262">
        <f>SUMIF(Planning!$AS$10:$AS$896,$AO57,Planning!AC$10:AC$896)</f>
        <v>0</v>
      </c>
      <c r="Y57" s="262">
        <f>SUMIF(Planning!$AS$10:$AS$896,$AO57,Planning!AD$10:AD$896)</f>
        <v>0</v>
      </c>
      <c r="Z57" s="262">
        <f>SUMIF(Planning!$AS$10:$AS$896,$AO57,Planning!AE$10:AE$896)</f>
        <v>0</v>
      </c>
      <c r="AA57" s="262">
        <f>SUMIF(Planning!$AS$10:$AS$896,$AO57,Planning!AF$10:AF$896)</f>
        <v>0</v>
      </c>
      <c r="AB57" s="262">
        <f>SUMIF(Planning!$AS$10:$AS$896,$AO57,Planning!AG$10:AG$896)</f>
        <v>0</v>
      </c>
      <c r="AC57" s="262">
        <f>SUMIF(Planning!$AS$10:$AS$896,$AO57,Planning!AH$10:AH$896)</f>
        <v>0</v>
      </c>
      <c r="AD57" s="450">
        <f>SUMIF(Planning!$AS$10:$AS$896,$AO57,Planning!AI$10:AI$896)</f>
        <v>0</v>
      </c>
      <c r="AE57" s="450">
        <f>SUMIF(Planning!$AS$10:$AS$896,$AO57,Planning!AJ$10:AJ$896)</f>
        <v>0</v>
      </c>
      <c r="AF57" s="450">
        <f>SUMIF(Planning!$AS$10:$AS$896,$AO57,Planning!AK$10:AK$896)</f>
        <v>0</v>
      </c>
      <c r="AG57" s="450">
        <f>SUMIF(Planning!$AS$10:$AS$896,$AO57,Planning!AL$10:AL$896)</f>
        <v>0</v>
      </c>
      <c r="AH57" s="450">
        <f>SUMIF(Planning!$AS$10:$AS$896,$AO57,Planning!AM$10:AM$896)</f>
        <v>0</v>
      </c>
      <c r="AI57" s="265">
        <f t="shared" si="2"/>
        <v>90</v>
      </c>
      <c r="AJ57" s="75"/>
      <c r="AL57" s="125" t="str">
        <f>IF(AN57="CBU","AF",IF(AN57="CKD","KD",""))</f>
        <v>KD</v>
      </c>
      <c r="AM57" s="93" t="s">
        <v>1737</v>
      </c>
      <c r="AN57" s="93" t="s">
        <v>2008</v>
      </c>
      <c r="AO57" s="100" t="str">
        <f>AM57&amp;"_"&amp;AN57</f>
        <v>50100MLC D300XA_CKD</v>
      </c>
      <c r="AP57" s="248" t="str">
        <f ca="1">IF(AI59=0,"","表示")</f>
        <v/>
      </c>
    </row>
    <row r="58" spans="1:42" ht="21" hidden="1" customHeight="1" x14ac:dyDescent="0.35">
      <c r="A58" s="66"/>
      <c r="B58" s="94" t="str">
        <f>IF($AO59="","",_xlfn.XLOOKUP($AO59,Planning!$AS$10:$AS$896,Planning!AU$10:AU$896,"",,))</f>
        <v>MLC-D300</v>
      </c>
      <c r="C58" s="487" t="str">
        <f>AL57</f>
        <v>KD</v>
      </c>
      <c r="D58" s="86">
        <f>SUMIF(Planning!$AS$10:$AS$896,$AO59,Planning!$G$10:$G$896)</f>
        <v>160</v>
      </c>
      <c r="E58" s="266" t="str">
        <f>IF($AN57="CBU","SP","")</f>
        <v/>
      </c>
      <c r="F58" s="267"/>
      <c r="G58" s="267"/>
      <c r="H58" s="267"/>
      <c r="I58" s="268"/>
      <c r="J58" s="269">
        <f>SUMIF(Planning!$AS$10:$AS$896,$AO58,Planning!O$10:O$896)</f>
        <v>0</v>
      </c>
      <c r="K58" s="267">
        <f>SUMIF(Planning!$AS$10:$AS$896,$AO58,Planning!P$10:P$896)</f>
        <v>0</v>
      </c>
      <c r="L58" s="267">
        <f>SUMIF(Planning!$AS$10:$AS$896,$AO58,Planning!Q$10:Q$896)</f>
        <v>0</v>
      </c>
      <c r="M58" s="267">
        <f>SUMIF(Planning!$AS$10:$AS$896,$AO58,Planning!R$10:R$896)</f>
        <v>0</v>
      </c>
      <c r="N58" s="267">
        <f>SUMIF(Planning!$AS$10:$AS$896,$AO58,Planning!S$10:S$896)</f>
        <v>0</v>
      </c>
      <c r="O58" s="267">
        <f>SUMIF(Planning!$AS$10:$AS$896,$AO58,Planning!T$10:T$896)</f>
        <v>0</v>
      </c>
      <c r="P58" s="267">
        <f>SUMIF(Planning!$AS$10:$AS$896,$AO58,Planning!U$10:U$896)</f>
        <v>0</v>
      </c>
      <c r="Q58" s="267">
        <f>SUMIF(Planning!$AS$10:$AS$896,$AO58,Planning!V$10:V$896)</f>
        <v>0</v>
      </c>
      <c r="R58" s="267">
        <f>SUMIF(Planning!$AS$10:$AS$896,$AO58,Planning!W$10:W$896)</f>
        <v>0</v>
      </c>
      <c r="S58" s="267">
        <f>SUMIF(Planning!$AS$10:$AS$896,$AO58,Planning!X$10:X$896)</f>
        <v>0</v>
      </c>
      <c r="T58" s="267">
        <f>SUMIF(Planning!$AS$10:$AS$896,$AO58,Planning!Y$10:Y$896)</f>
        <v>0</v>
      </c>
      <c r="U58" s="267">
        <f>SUMIF(Planning!$AS$10:$AS$896,$AO58,Planning!Z$10:Z$896)</f>
        <v>0</v>
      </c>
      <c r="V58" s="267">
        <f>SUMIF(Planning!$AS$10:$AS$896,$AO58,Planning!AA$10:AA$896)</f>
        <v>0</v>
      </c>
      <c r="W58" s="267">
        <f>SUMIF(Planning!$AS$10:$AS$896,$AO58,Planning!AB$10:AB$896)</f>
        <v>0</v>
      </c>
      <c r="X58" s="267">
        <f>SUMIF(Planning!$AS$10:$AS$896,$AO58,Planning!AC$10:AC$896)</f>
        <v>0</v>
      </c>
      <c r="Y58" s="267">
        <f>SUMIF(Planning!$AS$10:$AS$896,$AO58,Planning!AD$10:AD$896)</f>
        <v>0</v>
      </c>
      <c r="Z58" s="267">
        <f>SUMIF(Planning!$AS$10:$AS$896,$AO58,Planning!AE$10:AE$896)</f>
        <v>0</v>
      </c>
      <c r="AA58" s="267">
        <f>SUMIF(Planning!$AS$10:$AS$896,$AO58,Planning!AF$10:AF$896)</f>
        <v>0</v>
      </c>
      <c r="AB58" s="267">
        <f>SUMIF(Planning!$AS$10:$AS$896,$AO58,Planning!AG$10:AG$896)</f>
        <v>0</v>
      </c>
      <c r="AC58" s="267">
        <f>SUMIF(Planning!$AS$10:$AS$896,$AO58,Planning!AH$10:AH$896)</f>
        <v>0</v>
      </c>
      <c r="AD58" s="451">
        <f>SUMIF(Planning!$AS$10:$AS$896,$AO58,Planning!AI$10:AI$896)</f>
        <v>0</v>
      </c>
      <c r="AE58" s="451">
        <f>SUMIF(Planning!$AS$10:$AS$896,$AO58,Planning!AJ$10:AJ$896)</f>
        <v>0</v>
      </c>
      <c r="AF58" s="451">
        <f>SUMIF(Planning!$AS$10:$AS$896,$AO58,Planning!AK$10:AK$896)</f>
        <v>0</v>
      </c>
      <c r="AG58" s="451">
        <f>SUMIF(Planning!$AS$10:$AS$896,$AO58,Planning!AL$10:AL$896)</f>
        <v>0</v>
      </c>
      <c r="AH58" s="451">
        <f>SUMIF(Planning!$AS$10:$AS$896,$AO58,Planning!AM$10:AM$896)</f>
        <v>0</v>
      </c>
      <c r="AI58" s="270">
        <f t="shared" si="2"/>
        <v>0</v>
      </c>
      <c r="AJ58" s="75"/>
      <c r="AL58" s="102" t="str">
        <f>IF($B$3="","",_xlfn.XLOOKUP($B$3,設定!$F$3:$F$10,設定!$G$3:$G$10,""))</f>
        <v>マルチ</v>
      </c>
      <c r="AM58" s="91"/>
      <c r="AN58" s="91" t="str">
        <f>E58</f>
        <v/>
      </c>
      <c r="AO58" s="91" t="str">
        <f>AM57&amp;"_"&amp;AN58</f>
        <v>50100MLC D300XA_</v>
      </c>
      <c r="AP58" s="249" t="str">
        <f ca="1">IF(AI59=0,"","表示")</f>
        <v/>
      </c>
    </row>
    <row r="59" spans="1:42" ht="21" hidden="1" customHeight="1" thickBot="1" x14ac:dyDescent="0.4">
      <c r="A59" s="467"/>
      <c r="B59" s="468"/>
      <c r="C59" s="469"/>
      <c r="D59" s="470"/>
      <c r="E59" s="471" t="s">
        <v>2134</v>
      </c>
      <c r="F59" s="472">
        <f ca="1">SUMIF(Planning!$AS$10:$AS$896,$AO59,Planning!K$10:K$896)</f>
        <v>0</v>
      </c>
      <c r="G59" s="472">
        <f ca="1">SUMIF(Planning!$AS$10:$AS$896,$AO59,Planning!L$10:L$896)</f>
        <v>0</v>
      </c>
      <c r="H59" s="473">
        <f ca="1">SUMIF(Planning!$AS$10:$AS$896,$AO59,Planning!M$10:M$896)</f>
        <v>0</v>
      </c>
      <c r="I59" s="474">
        <f ca="1">SUMIF(Planning!$AS$10:$AS$896,$AO59,Planning!N$10:N$896)</f>
        <v>0</v>
      </c>
      <c r="J59" s="475">
        <f ca="1">SUMIF(Planning!$AS$10:$AS$896,$AO59,Planning!O$10:O$896)</f>
        <v>0</v>
      </c>
      <c r="K59" s="473">
        <f ca="1">SUMIF(Planning!$AS$10:$AS$896,$AO59,Planning!P$10:P$896)</f>
        <v>0</v>
      </c>
      <c r="L59" s="473">
        <f ca="1">SUMIF(Planning!$AS$10:$AS$896,$AO59,Planning!Q$10:Q$896)</f>
        <v>0</v>
      </c>
      <c r="M59" s="472">
        <f ca="1">SUMIF(Planning!$AS$10:$AS$896,$AO59,Planning!R$10:R$896)</f>
        <v>0</v>
      </c>
      <c r="N59" s="473">
        <f ca="1">SUMIF(Planning!$AS$10:$AS$896,$AO59,Planning!S$10:S$896)</f>
        <v>0</v>
      </c>
      <c r="O59" s="472">
        <f ca="1">SUMIF(Planning!$AS$10:$AS$896,$AO59,Planning!T$10:T$896)</f>
        <v>0</v>
      </c>
      <c r="P59" s="480">
        <f ca="1">SUMIF(Planning!$AS$10:$AS$896,$AO59,Planning!U$10:U$896)</f>
        <v>0</v>
      </c>
      <c r="Q59" s="480">
        <f ca="1">SUMIF(Planning!$AS$10:$AS$896,$AO59,Planning!V$10:V$896)</f>
        <v>0</v>
      </c>
      <c r="R59" s="480">
        <f ca="1">SUMIF(Planning!$AS$10:$AS$896,$AO59,Planning!W$10:W$896)</f>
        <v>0</v>
      </c>
      <c r="S59" s="480">
        <f ca="1">SUMIF(Planning!$AS$10:$AS$896,$AO59,Planning!X$10:X$896)</f>
        <v>0</v>
      </c>
      <c r="T59" s="472">
        <f ca="1">SUMIF(Planning!$AS$10:$AS$896,$AO59,Planning!Y$10:Y$896)</f>
        <v>0</v>
      </c>
      <c r="U59" s="472">
        <f ca="1">SUMIF(Planning!$AS$10:$AS$896,$AO59,Planning!Z$10:Z$896)</f>
        <v>0</v>
      </c>
      <c r="V59" s="472">
        <f ca="1">SUMIF(Planning!$AS$10:$AS$896,$AO59,Planning!AA$10:AA$896)</f>
        <v>0</v>
      </c>
      <c r="W59" s="472">
        <f ca="1">SUMIF(Planning!$AS$10:$AS$896,$AO59,Planning!AB$10:AB$896)</f>
        <v>0</v>
      </c>
      <c r="X59" s="472">
        <f ca="1">SUMIF(Planning!$AS$10:$AS$896,$AO59,Planning!AC$10:AC$896)</f>
        <v>0</v>
      </c>
      <c r="Y59" s="472">
        <f ca="1">SUMIF(Planning!$AS$10:$AS$896,$AO59,Planning!AD$10:AD$896)</f>
        <v>0</v>
      </c>
      <c r="Z59" s="472">
        <f ca="1">SUMIF(Planning!$AS$10:$AS$896,$AO59,Planning!AE$10:AE$896)</f>
        <v>0</v>
      </c>
      <c r="AA59" s="472">
        <f ca="1">SUMIF(Planning!$AS$10:$AS$896,$AO59,Planning!AF$10:AF$896)</f>
        <v>0</v>
      </c>
      <c r="AB59" s="472">
        <f ca="1">SUMIF(Planning!$AS$10:$AS$896,$AO59,Planning!AG$10:AG$896)</f>
        <v>0</v>
      </c>
      <c r="AC59" s="472">
        <f ca="1">SUMIF(Planning!$AS$10:$AS$896,$AO59,Planning!AH$10:AH$896)</f>
        <v>0</v>
      </c>
      <c r="AD59" s="481">
        <f ca="1">SUMIF(Planning!$AS$10:$AS$896,$AO59,Planning!AI$10:AI$896)</f>
        <v>0</v>
      </c>
      <c r="AE59" s="481">
        <f ca="1">SUMIF(Planning!$AS$10:$AS$896,$AO59,Planning!AJ$10:AJ$896)</f>
        <v>0</v>
      </c>
      <c r="AF59" s="481">
        <f ca="1">SUMIF(Planning!$AS$10:$AS$896,$AO59,Planning!AK$10:AK$896)</f>
        <v>0</v>
      </c>
      <c r="AG59" s="482">
        <f ca="1">SUMIF(Planning!$AS$10:$AS$896,$AO59,Planning!AL$10:AL$896)</f>
        <v>0</v>
      </c>
      <c r="AH59" s="483">
        <f ca="1">SUMIF(Planning!$AS$10:$AS$896,$AO59,Planning!AM$10:AM$896)</f>
        <v>0</v>
      </c>
      <c r="AI59" s="479">
        <f t="shared" ca="1" si="2"/>
        <v>0</v>
      </c>
      <c r="AJ59" s="75"/>
      <c r="AL59" s="92"/>
      <c r="AM59" s="92"/>
      <c r="AN59" s="92"/>
      <c r="AO59" s="124" t="str">
        <f>AL58&amp;"_"&amp;AM57&amp;"_"&amp;AN57</f>
        <v>マルチ_50100MLC D300XA_CKD</v>
      </c>
      <c r="AP59" s="247" t="str">
        <f ca="1">IF(AI59=0,"","表示")</f>
        <v/>
      </c>
    </row>
    <row r="60" spans="1:42" ht="21" hidden="1" customHeight="1" x14ac:dyDescent="0.35">
      <c r="A60" s="66"/>
      <c r="B60" s="94" t="str">
        <f>IF($AO62="","",_xlfn.XLOOKUP($AO62,Planning!$AS$10:$AS$896,Planning!AT$10:AT$896,"",,))</f>
        <v>50100</v>
      </c>
      <c r="C60" s="85"/>
      <c r="D60" s="86"/>
      <c r="E60" s="277" t="str">
        <f>_xlfn.XLOOKUP($AO60,Planning!$AS$10:$AS$896,Planning!$G$10:$G$896,"",,)</f>
        <v>CKD</v>
      </c>
      <c r="F60" s="278">
        <f>SUMIF(Planning!$AS$10:$AS$896,$AO60,Planning!K$10:K$896)</f>
        <v>0</v>
      </c>
      <c r="G60" s="278">
        <f>SUMIF(Planning!$AS$10:$AS$896,$AO60,Planning!L$10:L$896)</f>
        <v>0</v>
      </c>
      <c r="H60" s="278">
        <f>SUMIF(Planning!$AS$10:$AS$896,$AO60,Planning!M$10:M$896)</f>
        <v>0</v>
      </c>
      <c r="I60" s="279">
        <f>SUMIF(Planning!$AS$10:$AS$896,$AO60,Planning!N$10:N$896)</f>
        <v>0</v>
      </c>
      <c r="J60" s="280">
        <f>SUMIF(Planning!$AS$10:$AS$896,$AO60,Planning!O$10:O$896)</f>
        <v>0</v>
      </c>
      <c r="K60" s="278">
        <f>SUMIF(Planning!$AS$10:$AS$896,$AO60,Planning!P$10:P$896)</f>
        <v>0</v>
      </c>
      <c r="L60" s="278">
        <f>SUMIF(Planning!$AS$10:$AS$896,$AO60,Planning!Q$10:Q$896)</f>
        <v>0</v>
      </c>
      <c r="M60" s="278">
        <f>SUMIF(Planning!$AS$10:$AS$896,$AO60,Planning!R$10:R$896)</f>
        <v>0</v>
      </c>
      <c r="N60" s="278">
        <f>SUMIF(Planning!$AS$10:$AS$896,$AO60,Planning!S$10:S$896)</f>
        <v>0</v>
      </c>
      <c r="O60" s="278">
        <f>SUMIF(Planning!$AS$10:$AS$896,$AO60,Planning!T$10:T$896)</f>
        <v>0</v>
      </c>
      <c r="P60" s="278">
        <f>SUMIF(Planning!$AS$10:$AS$896,$AO60,Planning!U$10:U$896)</f>
        <v>0</v>
      </c>
      <c r="Q60" s="278">
        <f>SUMIF(Planning!$AS$10:$AS$896,$AO60,Planning!V$10:V$896)</f>
        <v>0</v>
      </c>
      <c r="R60" s="278">
        <f>SUMIF(Planning!$AS$10:$AS$896,$AO60,Planning!W$10:W$896)</f>
        <v>0</v>
      </c>
      <c r="S60" s="278">
        <f>SUMIF(Planning!$AS$10:$AS$896,$AO60,Planning!X$10:X$896)</f>
        <v>0</v>
      </c>
      <c r="T60" s="278">
        <f>SUMIF(Planning!$AS$10:$AS$896,$AO60,Planning!Y$10:Y$896)</f>
        <v>0</v>
      </c>
      <c r="U60" s="278">
        <f>SUMIF(Planning!$AS$10:$AS$896,$AO60,Planning!Z$10:Z$896)</f>
        <v>0</v>
      </c>
      <c r="V60" s="278">
        <f>SUMIF(Planning!$AS$10:$AS$896,$AO60,Planning!AA$10:AA$896)</f>
        <v>0</v>
      </c>
      <c r="W60" s="278">
        <f>SUMIF(Planning!$AS$10:$AS$896,$AO60,Planning!AB$10:AB$896)</f>
        <v>0</v>
      </c>
      <c r="X60" s="278">
        <f>SUMIF(Planning!$AS$10:$AS$896,$AO60,Planning!AC$10:AC$896)</f>
        <v>0</v>
      </c>
      <c r="Y60" s="278">
        <f>SUMIF(Planning!$AS$10:$AS$896,$AO60,Planning!AD$10:AD$896)</f>
        <v>0</v>
      </c>
      <c r="Z60" s="278">
        <f>SUMIF(Planning!$AS$10:$AS$896,$AO60,Planning!AE$10:AE$896)</f>
        <v>0</v>
      </c>
      <c r="AA60" s="278">
        <f>SUMIF(Planning!$AS$10:$AS$896,$AO60,Planning!AF$10:AF$896)</f>
        <v>0</v>
      </c>
      <c r="AB60" s="278">
        <f>SUMIF(Planning!$AS$10:$AS$896,$AO60,Planning!AG$10:AG$896)</f>
        <v>0</v>
      </c>
      <c r="AC60" s="278">
        <f>SUMIF(Planning!$AS$10:$AS$896,$AO60,Planning!AH$10:AH$896)</f>
        <v>0</v>
      </c>
      <c r="AD60" s="278">
        <f>SUMIF(Planning!$AS$10:$AS$896,$AO60,Planning!AI$10:AI$896)</f>
        <v>0</v>
      </c>
      <c r="AE60" s="278">
        <f>SUMIF(Planning!$AS$10:$AS$896,$AO60,Planning!AJ$10:AJ$896)</f>
        <v>0</v>
      </c>
      <c r="AF60" s="278">
        <f>SUMIF(Planning!$AS$10:$AS$896,$AO60,Planning!AK$10:AK$896)</f>
        <v>0</v>
      </c>
      <c r="AG60" s="278">
        <f>SUMIF(Planning!$AS$10:$AS$896,$AO60,Planning!AL$10:AL$896)</f>
        <v>0</v>
      </c>
      <c r="AH60" s="278">
        <f>SUMIF(Planning!$AS$10:$AS$896,$AO60,Planning!AM$10:AM$896)</f>
        <v>0</v>
      </c>
      <c r="AI60" s="281">
        <f t="shared" si="2"/>
        <v>0</v>
      </c>
      <c r="AJ60" s="75"/>
      <c r="AL60" s="125" t="str">
        <f>IF(AN60="CBU","AF",IF(AN60="CKD","KD",""))</f>
        <v>AF</v>
      </c>
      <c r="AM60" s="93" t="s">
        <v>1723</v>
      </c>
      <c r="AN60" s="93" t="s">
        <v>2081</v>
      </c>
      <c r="AO60" s="100" t="str">
        <f>AM60&amp;"_"&amp;AN60</f>
        <v>50100MLB D200XA_CBU</v>
      </c>
      <c r="AP60" s="248" t="str">
        <f ca="1">IF(AI62=0,"","表示")</f>
        <v/>
      </c>
    </row>
    <row r="61" spans="1:42" ht="21" hidden="1" customHeight="1" x14ac:dyDescent="0.35">
      <c r="A61" s="66"/>
      <c r="B61" s="94" t="str">
        <f>IF($AO62="","",_xlfn.XLOOKUP($AO62,Planning!$AS$10:$AS$896,Planning!AU$10:AU$896,"",,))</f>
        <v>MLB-D200</v>
      </c>
      <c r="C61" s="127" t="str">
        <f>AL60</f>
        <v>AF</v>
      </c>
      <c r="D61" s="86">
        <f>SUMIF(Planning!$AS$10:$AS$896,$AO62,Planning!$G$10:$G$896)</f>
        <v>160</v>
      </c>
      <c r="E61" s="266" t="str">
        <f>IF($AN60="CBU","SP","")</f>
        <v>SP</v>
      </c>
      <c r="F61" s="267"/>
      <c r="G61" s="267"/>
      <c r="H61" s="267"/>
      <c r="I61" s="268"/>
      <c r="J61" s="269">
        <f>SUMIF(Planning!$AS$10:$AS$896,$AO61,Planning!O$10:O$896)</f>
        <v>0</v>
      </c>
      <c r="K61" s="267">
        <f>SUMIF(Planning!$AS$10:$AS$896,$AO61,Planning!P$10:P$896)</f>
        <v>0</v>
      </c>
      <c r="L61" s="267">
        <f>SUMIF(Planning!$AS$10:$AS$896,$AO61,Planning!Q$10:Q$896)</f>
        <v>0</v>
      </c>
      <c r="M61" s="267">
        <f>SUMIF(Planning!$AS$10:$AS$896,$AO61,Planning!R$10:R$896)</f>
        <v>0</v>
      </c>
      <c r="N61" s="267">
        <f>SUMIF(Planning!$AS$10:$AS$896,$AO61,Planning!S$10:S$896)</f>
        <v>0</v>
      </c>
      <c r="O61" s="267">
        <f>SUMIF(Planning!$AS$10:$AS$896,$AO61,Planning!T$10:T$896)</f>
        <v>0</v>
      </c>
      <c r="P61" s="267">
        <f>SUMIF(Planning!$AS$10:$AS$896,$AO61,Planning!U$10:U$896)</f>
        <v>0</v>
      </c>
      <c r="Q61" s="267">
        <f>SUMIF(Planning!$AS$10:$AS$896,$AO61,Planning!V$10:V$896)</f>
        <v>0</v>
      </c>
      <c r="R61" s="267">
        <f>SUMIF(Planning!$AS$10:$AS$896,$AO61,Planning!W$10:W$896)</f>
        <v>0</v>
      </c>
      <c r="S61" s="267">
        <f>SUMIF(Planning!$AS$10:$AS$896,$AO61,Planning!X$10:X$896)</f>
        <v>0</v>
      </c>
      <c r="T61" s="267">
        <f>SUMIF(Planning!$AS$10:$AS$896,$AO61,Planning!Y$10:Y$896)</f>
        <v>0</v>
      </c>
      <c r="U61" s="267">
        <f>SUMIF(Planning!$AS$10:$AS$896,$AO61,Planning!Z$10:Z$896)</f>
        <v>0</v>
      </c>
      <c r="V61" s="267">
        <f>SUMIF(Planning!$AS$10:$AS$896,$AO61,Planning!AA$10:AA$896)</f>
        <v>0</v>
      </c>
      <c r="W61" s="267">
        <f>SUMIF(Planning!$AS$10:$AS$896,$AO61,Planning!AB$10:AB$896)</f>
        <v>0</v>
      </c>
      <c r="X61" s="267">
        <f>SUMIF(Planning!$AS$10:$AS$896,$AO61,Planning!AC$10:AC$896)</f>
        <v>0</v>
      </c>
      <c r="Y61" s="267">
        <f>SUMIF(Planning!$AS$10:$AS$896,$AO61,Planning!AD$10:AD$896)</f>
        <v>0</v>
      </c>
      <c r="Z61" s="267">
        <f>SUMIF(Planning!$AS$10:$AS$896,$AO61,Planning!AE$10:AE$896)</f>
        <v>0</v>
      </c>
      <c r="AA61" s="267">
        <f>SUMIF(Planning!$AS$10:$AS$896,$AO61,Planning!AF$10:AF$896)</f>
        <v>0</v>
      </c>
      <c r="AB61" s="267">
        <f>SUMIF(Planning!$AS$10:$AS$896,$AO61,Planning!AG$10:AG$896)</f>
        <v>0</v>
      </c>
      <c r="AC61" s="267">
        <f>SUMIF(Planning!$AS$10:$AS$896,$AO61,Planning!AH$10:AH$896)</f>
        <v>0</v>
      </c>
      <c r="AD61" s="267">
        <f>SUMIF(Planning!$AS$10:$AS$896,$AO61,Planning!AI$10:AI$896)</f>
        <v>0</v>
      </c>
      <c r="AE61" s="267">
        <f>SUMIF(Planning!$AS$10:$AS$896,$AO61,Planning!AJ$10:AJ$896)</f>
        <v>0</v>
      </c>
      <c r="AF61" s="267">
        <f>SUMIF(Planning!$AS$10:$AS$896,$AO61,Planning!AK$10:AK$896)</f>
        <v>0</v>
      </c>
      <c r="AG61" s="267">
        <f>SUMIF(Planning!$AS$10:$AS$896,$AO61,Planning!AL$10:AL$896)</f>
        <v>0</v>
      </c>
      <c r="AH61" s="267">
        <f>SUMIF(Planning!$AS$10:$AS$896,$AO61,Planning!AM$10:AM$896)</f>
        <v>0</v>
      </c>
      <c r="AI61" s="270">
        <f t="shared" si="2"/>
        <v>0</v>
      </c>
      <c r="AJ61" s="75"/>
      <c r="AL61" s="102" t="str">
        <f>IF($B$3="","",_xlfn.XLOOKUP($B$3,設定!$F$3:$F$10,設定!$G$3:$G$10,""))</f>
        <v>マルチ</v>
      </c>
      <c r="AM61" s="91"/>
      <c r="AN61" s="91" t="str">
        <f>E61</f>
        <v>SP</v>
      </c>
      <c r="AO61" s="91" t="str">
        <f>AM60&amp;"_"&amp;AN61</f>
        <v>50100MLB D200XA_SP</v>
      </c>
      <c r="AP61" s="249" t="str">
        <f ca="1">IF(AI62=0,"","表示")</f>
        <v/>
      </c>
    </row>
    <row r="62" spans="1:42" ht="21" hidden="1" customHeight="1" x14ac:dyDescent="0.35">
      <c r="A62" s="69"/>
      <c r="B62" s="90"/>
      <c r="C62" s="87"/>
      <c r="D62" s="88"/>
      <c r="E62" s="259" t="s">
        <v>2134</v>
      </c>
      <c r="F62" s="80">
        <f ca="1">SUMIF(Planning!$AS$10:$AS$896,$AO62,Planning!K$10:K$896)</f>
        <v>0</v>
      </c>
      <c r="G62" s="80">
        <f ca="1">SUMIF(Planning!$AS$10:$AS$896,$AO62,Planning!L$10:L$896)</f>
        <v>0</v>
      </c>
      <c r="H62" s="81">
        <f ca="1">SUMIF(Planning!$AS$10:$AS$896,$AO62,Planning!M$10:M$896)</f>
        <v>0</v>
      </c>
      <c r="I62" s="82">
        <f ca="1">SUMIF(Planning!$AS$10:$AS$896,$AO62,Planning!N$10:N$896)</f>
        <v>0</v>
      </c>
      <c r="J62" s="83">
        <f ca="1">SUMIF(Planning!$AS$10:$AS$896,$AO62,Planning!O$10:O$896)</f>
        <v>0</v>
      </c>
      <c r="K62" s="81">
        <f ca="1">SUMIF(Planning!$AS$10:$AS$896,$AO62,Planning!P$10:P$896)</f>
        <v>0</v>
      </c>
      <c r="L62" s="81">
        <f ca="1">SUMIF(Planning!$AS$10:$AS$896,$AO62,Planning!Q$10:Q$896)</f>
        <v>0</v>
      </c>
      <c r="M62" s="80">
        <f ca="1">SUMIF(Planning!$AS$10:$AS$896,$AO62,Planning!R$10:R$896)</f>
        <v>0</v>
      </c>
      <c r="N62" s="81">
        <f ca="1">SUMIF(Planning!$AS$10:$AS$896,$AO62,Planning!S$10:S$896)</f>
        <v>0</v>
      </c>
      <c r="O62" s="80">
        <f ca="1">SUMIF(Planning!$AS$10:$AS$896,$AO62,Planning!T$10:T$896)</f>
        <v>0</v>
      </c>
      <c r="P62" s="80">
        <f ca="1">SUMIF(Planning!$AS$10:$AS$896,$AO62,Planning!U$10:U$896)</f>
        <v>0</v>
      </c>
      <c r="Q62" s="80">
        <f ca="1">SUMIF(Planning!$AS$10:$AS$896,$AO62,Planning!V$10:V$896)</f>
        <v>0</v>
      </c>
      <c r="R62" s="80">
        <f ca="1">SUMIF(Planning!$AS$10:$AS$896,$AO62,Planning!W$10:W$896)</f>
        <v>0</v>
      </c>
      <c r="S62" s="80">
        <f ca="1">SUMIF(Planning!$AS$10:$AS$896,$AO62,Planning!X$10:X$896)</f>
        <v>0</v>
      </c>
      <c r="T62" s="80">
        <f ca="1">SUMIF(Planning!$AS$10:$AS$896,$AO62,Planning!Y$10:Y$896)</f>
        <v>0</v>
      </c>
      <c r="U62" s="80">
        <f ca="1">SUMIF(Planning!$AS$10:$AS$896,$AO62,Planning!Z$10:Z$896)</f>
        <v>0</v>
      </c>
      <c r="V62" s="80">
        <f ca="1">SUMIF(Planning!$AS$10:$AS$896,$AO62,Planning!AA$10:AA$896)</f>
        <v>0</v>
      </c>
      <c r="W62" s="80">
        <f ca="1">SUMIF(Planning!$AS$10:$AS$896,$AO62,Planning!AB$10:AB$896)</f>
        <v>0</v>
      </c>
      <c r="X62" s="80">
        <f ca="1">SUMIF(Planning!$AS$10:$AS$896,$AO62,Planning!AC$10:AC$896)</f>
        <v>0</v>
      </c>
      <c r="Y62" s="80">
        <f ca="1">SUMIF(Planning!$AS$10:$AS$896,$AO62,Planning!AD$10:AD$896)</f>
        <v>0</v>
      </c>
      <c r="Z62" s="80">
        <f ca="1">SUMIF(Planning!$AS$10:$AS$896,$AO62,Planning!AE$10:AE$896)</f>
        <v>0</v>
      </c>
      <c r="AA62" s="80">
        <f ca="1">SUMIF(Planning!$AS$10:$AS$896,$AO62,Planning!AF$10:AF$896)</f>
        <v>0</v>
      </c>
      <c r="AB62" s="80">
        <f ca="1">SUMIF(Planning!$AS$10:$AS$896,$AO62,Planning!AG$10:AG$896)</f>
        <v>0</v>
      </c>
      <c r="AC62" s="80">
        <f ca="1">SUMIF(Planning!$AS$10:$AS$896,$AO62,Planning!AH$10:AH$896)</f>
        <v>0</v>
      </c>
      <c r="AD62" s="80">
        <f ca="1">SUMIF(Planning!$AS$10:$AS$896,$AO62,Planning!AI$10:AI$896)</f>
        <v>0</v>
      </c>
      <c r="AE62" s="80">
        <f ca="1">SUMIF(Planning!$AS$10:$AS$896,$AO62,Planning!AJ$10:AJ$896)</f>
        <v>0</v>
      </c>
      <c r="AF62" s="80">
        <f ca="1">SUMIF(Planning!$AS$10:$AS$896,$AO62,Planning!AK$10:AK$896)</f>
        <v>0</v>
      </c>
      <c r="AG62" s="81">
        <f ca="1">SUMIF(Planning!$AS$10:$AS$896,$AO62,Planning!AL$10:AL$896)</f>
        <v>0</v>
      </c>
      <c r="AH62" s="114">
        <f ca="1">SUMIF(Planning!$AS$10:$AS$896,$AO62,Planning!AM$10:AM$896)</f>
        <v>0</v>
      </c>
      <c r="AI62" s="123">
        <f t="shared" ca="1" si="2"/>
        <v>0</v>
      </c>
      <c r="AJ62" s="75"/>
      <c r="AL62" s="92"/>
      <c r="AM62" s="92"/>
      <c r="AN62" s="92"/>
      <c r="AO62" s="124" t="str">
        <f>AL61&amp;"_"&amp;AM60&amp;"_"&amp;AN60</f>
        <v>マルチ_50100MLB D200XA_CBU</v>
      </c>
      <c r="AP62" s="247" t="str">
        <f ca="1">IF(AI62=0,"","表示")</f>
        <v/>
      </c>
    </row>
    <row r="63" spans="1:42" ht="21" hidden="1" customHeight="1" x14ac:dyDescent="0.35">
      <c r="A63" s="66"/>
      <c r="B63" s="95" t="str">
        <f>IF($AO65="","",_xlfn.XLOOKUP($AO65,Planning!$AS$10:$AS$896,Planning!AT$10:AT$896,"",,))</f>
        <v>50100</v>
      </c>
      <c r="C63" s="85"/>
      <c r="D63" s="86"/>
      <c r="E63" s="261" t="str">
        <f>_xlfn.XLOOKUP($AO63,Planning!$AS$10:$AS$896,Planning!$G$10:$G$896,"",,)</f>
        <v>COM</v>
      </c>
      <c r="F63" s="262">
        <f>SUMIF(Planning!$AS$10:$AS$896,$AO63,Planning!K$10:K$896)</f>
        <v>90</v>
      </c>
      <c r="G63" s="262">
        <f>SUMIF(Planning!$AS$10:$AS$896,$AO63,Planning!L$10:L$896)</f>
        <v>69</v>
      </c>
      <c r="H63" s="262">
        <f>SUMIF(Planning!$AS$10:$AS$896,$AO63,Planning!M$10:M$896)</f>
        <v>40</v>
      </c>
      <c r="I63" s="263">
        <f>SUMIF(Planning!$AS$10:$AS$896,$AO63,Planning!N$10:N$896)</f>
        <v>64</v>
      </c>
      <c r="J63" s="264">
        <f>SUMIF(Planning!$AS$10:$AS$896,$AO63,Planning!O$10:O$896)</f>
        <v>70</v>
      </c>
      <c r="K63" s="262">
        <f>SUMIF(Planning!$AS$10:$AS$896,$AO63,Planning!P$10:P$896)</f>
        <v>80</v>
      </c>
      <c r="L63" s="262">
        <f>SUMIF(Planning!$AS$10:$AS$896,$AO63,Planning!Q$10:Q$896)</f>
        <v>130</v>
      </c>
      <c r="M63" s="262">
        <f>SUMIF(Planning!$AS$10:$AS$896,$AO63,Planning!R$10:R$896)</f>
        <v>140</v>
      </c>
      <c r="N63" s="262">
        <f>SUMIF(Planning!$AS$10:$AS$896,$AO63,Planning!S$10:S$896)</f>
        <v>140</v>
      </c>
      <c r="O63" s="262">
        <f>SUMIF(Planning!$AS$10:$AS$896,$AO63,Planning!T$10:T$896)</f>
        <v>120</v>
      </c>
      <c r="P63" s="262">
        <f>SUMIF(Planning!$AS$10:$AS$896,$AO63,Planning!U$10:U$896)</f>
        <v>150</v>
      </c>
      <c r="Q63" s="262">
        <f>SUMIF(Planning!$AS$10:$AS$896,$AO63,Planning!V$10:V$896)</f>
        <v>160</v>
      </c>
      <c r="R63" s="262">
        <f>SUMIF(Planning!$AS$10:$AS$896,$AO63,Planning!W$10:W$896)</f>
        <v>150</v>
      </c>
      <c r="S63" s="262">
        <f>SUMIF(Planning!$AS$10:$AS$896,$AO63,Planning!X$10:X$896)</f>
        <v>200</v>
      </c>
      <c r="T63" s="262">
        <f>SUMIF(Planning!$AS$10:$AS$896,$AO63,Planning!Y$10:Y$896)</f>
        <v>200</v>
      </c>
      <c r="U63" s="262">
        <f>SUMIF(Planning!$AS$10:$AS$896,$AO63,Planning!Z$10:Z$896)</f>
        <v>195</v>
      </c>
      <c r="V63" s="262">
        <f>SUMIF(Planning!$AS$10:$AS$896,$AO63,Planning!AA$10:AA$896)</f>
        <v>150</v>
      </c>
      <c r="W63" s="262">
        <f>SUMIF(Planning!$AS$10:$AS$896,$AO63,Planning!AB$10:AB$896)</f>
        <v>178</v>
      </c>
      <c r="X63" s="262">
        <f>SUMIF(Planning!$AS$10:$AS$896,$AO63,Planning!AC$10:AC$896)</f>
        <v>154</v>
      </c>
      <c r="Y63" s="262">
        <f>SUMIF(Planning!$AS$10:$AS$896,$AO63,Planning!AD$10:AD$896)</f>
        <v>132</v>
      </c>
      <c r="Z63" s="262">
        <f>SUMIF(Planning!$AS$10:$AS$896,$AO63,Planning!AE$10:AE$896)</f>
        <v>190</v>
      </c>
      <c r="AA63" s="262">
        <f>SUMIF(Planning!$AS$10:$AS$896,$AO63,Planning!AF$10:AF$896)</f>
        <v>170</v>
      </c>
      <c r="AB63" s="262">
        <f>SUMIF(Planning!$AS$10:$AS$896,$AO63,Planning!AG$10:AG$896)</f>
        <v>100</v>
      </c>
      <c r="AC63" s="262">
        <f>SUMIF(Planning!$AS$10:$AS$896,$AO63,Planning!AH$10:AH$896)</f>
        <v>85</v>
      </c>
      <c r="AD63" s="450">
        <f>SUMIF(Planning!$AS$10:$AS$896,$AO63,Planning!AI$10:AI$896)</f>
        <v>0</v>
      </c>
      <c r="AE63" s="450">
        <f>SUMIF(Planning!$AS$10:$AS$896,$AO63,Planning!AJ$10:AJ$896)</f>
        <v>0</v>
      </c>
      <c r="AF63" s="450">
        <f>SUMIF(Planning!$AS$10:$AS$896,$AO63,Planning!AK$10:AK$896)</f>
        <v>0</v>
      </c>
      <c r="AG63" s="450">
        <f>SUMIF(Planning!$AS$10:$AS$896,$AO63,Planning!AL$10:AL$896)</f>
        <v>0</v>
      </c>
      <c r="AH63" s="450">
        <f>SUMIF(Planning!$AS$10:$AS$896,$AO63,Planning!AM$10:AM$896)</f>
        <v>0</v>
      </c>
      <c r="AI63" s="265">
        <f t="shared" si="2"/>
        <v>3157</v>
      </c>
      <c r="AJ63" s="75"/>
      <c r="AL63" s="125" t="str">
        <f>IF(AN63="CBU","AF",IF(AN63="CKD","KD",""))</f>
        <v>AF</v>
      </c>
      <c r="AM63" s="93" t="s">
        <v>1993</v>
      </c>
      <c r="AN63" s="93" t="s">
        <v>2082</v>
      </c>
      <c r="AO63" s="100" t="str">
        <f>AM63&amp;"_"&amp;AN63</f>
        <v>50100MLB D800XA_CBU</v>
      </c>
      <c r="AP63" s="248" t="str">
        <f ca="1">IF(AI65=0,"","表示")</f>
        <v/>
      </c>
    </row>
    <row r="64" spans="1:42" ht="21" hidden="1" customHeight="1" x14ac:dyDescent="0.35">
      <c r="A64" s="66"/>
      <c r="B64" s="94" t="str">
        <f>IF($AO65="","",_xlfn.XLOOKUP($AO65,Planning!$AS$10:$AS$896,Planning!AU$10:AU$896,"",,))</f>
        <v>MLB-D800</v>
      </c>
      <c r="C64" s="127" t="str">
        <f>AL63</f>
        <v>AF</v>
      </c>
      <c r="D64" s="86">
        <f>SUMIF(Planning!$AS$10:$AS$896,$AO65,Planning!$G$10:$G$896)</f>
        <v>160</v>
      </c>
      <c r="E64" s="266" t="str">
        <f>IF($AN63="CBU","SP","")</f>
        <v>SP</v>
      </c>
      <c r="F64" s="267"/>
      <c r="G64" s="267"/>
      <c r="H64" s="267"/>
      <c r="I64" s="268"/>
      <c r="J64" s="269">
        <f>SUMIF(Planning!$AS$10:$AS$896,$AO64,Planning!O$10:O$896)</f>
        <v>0</v>
      </c>
      <c r="K64" s="267">
        <f>SUMIF(Planning!$AS$10:$AS$896,$AO64,Planning!P$10:P$896)</f>
        <v>0</v>
      </c>
      <c r="L64" s="267">
        <f>SUMIF(Planning!$AS$10:$AS$896,$AO64,Planning!Q$10:Q$896)</f>
        <v>0</v>
      </c>
      <c r="M64" s="267">
        <f>SUMIF(Planning!$AS$10:$AS$896,$AO64,Planning!R$10:R$896)</f>
        <v>0</v>
      </c>
      <c r="N64" s="267">
        <f>SUMIF(Planning!$AS$10:$AS$896,$AO64,Planning!S$10:S$896)</f>
        <v>0</v>
      </c>
      <c r="O64" s="267">
        <f>SUMIF(Planning!$AS$10:$AS$896,$AO64,Planning!T$10:T$896)</f>
        <v>0</v>
      </c>
      <c r="P64" s="267">
        <f>SUMIF(Planning!$AS$10:$AS$896,$AO64,Planning!U$10:U$896)</f>
        <v>0</v>
      </c>
      <c r="Q64" s="267">
        <f>SUMIF(Planning!$AS$10:$AS$896,$AO64,Planning!V$10:V$896)</f>
        <v>0</v>
      </c>
      <c r="R64" s="267">
        <f>SUMIF(Planning!$AS$10:$AS$896,$AO64,Planning!W$10:W$896)</f>
        <v>0</v>
      </c>
      <c r="S64" s="267">
        <f>SUMIF(Planning!$AS$10:$AS$896,$AO64,Planning!X$10:X$896)</f>
        <v>0</v>
      </c>
      <c r="T64" s="267">
        <f>SUMIF(Planning!$AS$10:$AS$896,$AO64,Planning!Y$10:Y$896)</f>
        <v>0</v>
      </c>
      <c r="U64" s="267">
        <f>SUMIF(Planning!$AS$10:$AS$896,$AO64,Planning!Z$10:Z$896)</f>
        <v>0</v>
      </c>
      <c r="V64" s="267">
        <f>SUMIF(Planning!$AS$10:$AS$896,$AO64,Planning!AA$10:AA$896)</f>
        <v>0</v>
      </c>
      <c r="W64" s="267">
        <f>SUMIF(Planning!$AS$10:$AS$896,$AO64,Planning!AB$10:AB$896)</f>
        <v>0</v>
      </c>
      <c r="X64" s="267">
        <f>SUMIF(Planning!$AS$10:$AS$896,$AO64,Planning!AC$10:AC$896)</f>
        <v>0</v>
      </c>
      <c r="Y64" s="267">
        <f>SUMIF(Planning!$AS$10:$AS$896,$AO64,Planning!AD$10:AD$896)</f>
        <v>0</v>
      </c>
      <c r="Z64" s="267">
        <f>SUMIF(Planning!$AS$10:$AS$896,$AO64,Planning!AE$10:AE$896)</f>
        <v>0</v>
      </c>
      <c r="AA64" s="267">
        <f>SUMIF(Planning!$AS$10:$AS$896,$AO64,Planning!AF$10:AF$896)</f>
        <v>0</v>
      </c>
      <c r="AB64" s="267">
        <f>SUMIF(Planning!$AS$10:$AS$896,$AO64,Planning!AG$10:AG$896)</f>
        <v>0</v>
      </c>
      <c r="AC64" s="267">
        <f>SUMIF(Planning!$AS$10:$AS$896,$AO64,Planning!AH$10:AH$896)</f>
        <v>0</v>
      </c>
      <c r="AD64" s="451">
        <f>SUMIF(Planning!$AS$10:$AS$896,$AO64,Planning!AI$10:AI$896)</f>
        <v>0</v>
      </c>
      <c r="AE64" s="451">
        <f>SUMIF(Planning!$AS$10:$AS$896,$AO64,Planning!AJ$10:AJ$896)</f>
        <v>0</v>
      </c>
      <c r="AF64" s="451">
        <f>SUMIF(Planning!$AS$10:$AS$896,$AO64,Planning!AK$10:AK$896)</f>
        <v>0</v>
      </c>
      <c r="AG64" s="451">
        <f>SUMIF(Planning!$AS$10:$AS$896,$AO64,Planning!AL$10:AL$896)</f>
        <v>0</v>
      </c>
      <c r="AH64" s="451">
        <f>SUMIF(Planning!$AS$10:$AS$896,$AO64,Planning!AM$10:AM$896)</f>
        <v>0</v>
      </c>
      <c r="AI64" s="270">
        <f t="shared" si="2"/>
        <v>0</v>
      </c>
      <c r="AJ64" s="75"/>
      <c r="AL64" s="102" t="str">
        <f>IF($B$3="","",_xlfn.XLOOKUP($B$3,設定!$F$3:$F$10,設定!$G$3:$G$10,""))</f>
        <v>マルチ</v>
      </c>
      <c r="AM64" s="91"/>
      <c r="AN64" s="91" t="str">
        <f>E64</f>
        <v>SP</v>
      </c>
      <c r="AO64" s="91" t="str">
        <f>AM63&amp;"_"&amp;AN64</f>
        <v>50100MLB D800XA_SP</v>
      </c>
      <c r="AP64" s="249" t="str">
        <f ca="1">IF(AI65=0,"","表示")</f>
        <v/>
      </c>
    </row>
    <row r="65" spans="1:42" ht="21" hidden="1" customHeight="1" thickBot="1" x14ac:dyDescent="0.4">
      <c r="A65" s="467"/>
      <c r="B65" s="468"/>
      <c r="C65" s="469"/>
      <c r="D65" s="470"/>
      <c r="E65" s="471" t="s">
        <v>2134</v>
      </c>
      <c r="F65" s="472">
        <f ca="1">SUMIF(Planning!$AS$10:$AS$896,$AO65,Planning!K$10:K$896)</f>
        <v>0</v>
      </c>
      <c r="G65" s="472">
        <f ca="1">SUMIF(Planning!$AS$10:$AS$896,$AO65,Planning!L$10:L$896)</f>
        <v>0</v>
      </c>
      <c r="H65" s="473">
        <f ca="1">SUMIF(Planning!$AS$10:$AS$896,$AO65,Planning!M$10:M$896)</f>
        <v>0</v>
      </c>
      <c r="I65" s="474">
        <f ca="1">SUMIF(Planning!$AS$10:$AS$896,$AO65,Planning!N$10:N$896)</f>
        <v>0</v>
      </c>
      <c r="J65" s="475">
        <f ca="1">SUMIF(Planning!$AS$10:$AS$896,$AO65,Planning!O$10:O$896)</f>
        <v>0</v>
      </c>
      <c r="K65" s="473">
        <f ca="1">SUMIF(Planning!$AS$10:$AS$896,$AO65,Planning!P$10:P$896)</f>
        <v>0</v>
      </c>
      <c r="L65" s="473">
        <f ca="1">SUMIF(Planning!$AS$10:$AS$896,$AO65,Planning!Q$10:Q$896)</f>
        <v>0</v>
      </c>
      <c r="M65" s="472">
        <f ca="1">SUMIF(Planning!$AS$10:$AS$896,$AO65,Planning!R$10:R$896)</f>
        <v>0</v>
      </c>
      <c r="N65" s="473">
        <f ca="1">SUMIF(Planning!$AS$10:$AS$896,$AO65,Planning!S$10:S$896)</f>
        <v>0</v>
      </c>
      <c r="O65" s="480">
        <f ca="1">SUMIF(Planning!$AS$10:$AS$896,$AO65,Planning!T$10:T$896)</f>
        <v>0</v>
      </c>
      <c r="P65" s="480">
        <f ca="1">SUMIF(Planning!$AS$10:$AS$896,$AO65,Planning!U$10:U$896)</f>
        <v>0</v>
      </c>
      <c r="Q65" s="480">
        <f ca="1">SUMIF(Planning!$AS$10:$AS$896,$AO65,Planning!V$10:V$896)</f>
        <v>0</v>
      </c>
      <c r="R65" s="480">
        <f ca="1">SUMIF(Planning!$AS$10:$AS$896,$AO65,Planning!W$10:W$896)</f>
        <v>0</v>
      </c>
      <c r="S65" s="472">
        <f ca="1">SUMIF(Planning!$AS$10:$AS$896,$AO65,Planning!X$10:X$896)</f>
        <v>0</v>
      </c>
      <c r="T65" s="472">
        <f ca="1">SUMIF(Planning!$AS$10:$AS$896,$AO65,Planning!Y$10:Y$896)</f>
        <v>0</v>
      </c>
      <c r="U65" s="472">
        <f ca="1">SUMIF(Planning!$AS$10:$AS$896,$AO65,Planning!Z$10:Z$896)</f>
        <v>0</v>
      </c>
      <c r="V65" s="472">
        <f ca="1">SUMIF(Planning!$AS$10:$AS$896,$AO65,Planning!AA$10:AA$896)</f>
        <v>0</v>
      </c>
      <c r="W65" s="472">
        <f ca="1">SUMIF(Planning!$AS$10:$AS$896,$AO65,Planning!AB$10:AB$896)</f>
        <v>0</v>
      </c>
      <c r="X65" s="472">
        <f ca="1">SUMIF(Planning!$AS$10:$AS$896,$AO65,Planning!AC$10:AC$896)</f>
        <v>0</v>
      </c>
      <c r="Y65" s="472">
        <f ca="1">SUMIF(Planning!$AS$10:$AS$896,$AO65,Planning!AD$10:AD$896)</f>
        <v>0</v>
      </c>
      <c r="Z65" s="472">
        <f ca="1">SUMIF(Planning!$AS$10:$AS$896,$AO65,Planning!AE$10:AE$896)</f>
        <v>0</v>
      </c>
      <c r="AA65" s="472">
        <f ca="1">SUMIF(Planning!$AS$10:$AS$896,$AO65,Planning!AF$10:AF$896)</f>
        <v>0</v>
      </c>
      <c r="AB65" s="472">
        <f ca="1">SUMIF(Planning!$AS$10:$AS$896,$AO65,Planning!AG$10:AG$896)</f>
        <v>0</v>
      </c>
      <c r="AC65" s="472">
        <f ca="1">SUMIF(Planning!$AS$10:$AS$896,$AO65,Planning!AH$10:AH$896)</f>
        <v>0</v>
      </c>
      <c r="AD65" s="481">
        <f ca="1">SUMIF(Planning!$AS$10:$AS$896,$AO65,Planning!AI$10:AI$896)</f>
        <v>0</v>
      </c>
      <c r="AE65" s="481">
        <f ca="1">SUMIF(Planning!$AS$10:$AS$896,$AO65,Planning!AJ$10:AJ$896)</f>
        <v>0</v>
      </c>
      <c r="AF65" s="481">
        <f ca="1">SUMIF(Planning!$AS$10:$AS$896,$AO65,Planning!AK$10:AK$896)</f>
        <v>0</v>
      </c>
      <c r="AG65" s="482">
        <f ca="1">SUMIF(Planning!$AS$10:$AS$896,$AO65,Planning!AL$10:AL$896)</f>
        <v>0</v>
      </c>
      <c r="AH65" s="483">
        <f ca="1">SUMIF(Planning!$AS$10:$AS$896,$AO65,Planning!AM$10:AM$896)</f>
        <v>0</v>
      </c>
      <c r="AI65" s="479">
        <f t="shared" ca="1" si="2"/>
        <v>0</v>
      </c>
      <c r="AJ65" s="75"/>
      <c r="AL65" s="92"/>
      <c r="AM65" s="92"/>
      <c r="AN65" s="92"/>
      <c r="AO65" s="124" t="str">
        <f>AL64&amp;"_"&amp;AM63&amp;"_"&amp;AN63</f>
        <v>マルチ_50100MLB D800XA_CBU</v>
      </c>
      <c r="AP65" s="247" t="str">
        <f ca="1">IF(AI65=0,"","表示")</f>
        <v/>
      </c>
    </row>
    <row r="66" spans="1:42" ht="21" customHeight="1" x14ac:dyDescent="0.35">
      <c r="A66" s="66"/>
      <c r="B66" s="94" t="str">
        <f>IF($AO68="","",_xlfn.XLOOKUP($AO68,Planning!$AS$10:$AS$896,Planning!AT$10:AT$896,"",,))</f>
        <v>50100</v>
      </c>
      <c r="C66" s="85"/>
      <c r="D66" s="86"/>
      <c r="E66" s="277" t="str">
        <f>_xlfn.XLOOKUP($AO66,Planning!$AS$10:$AS$896,Planning!$G$10:$G$896,"",,)</f>
        <v>COM</v>
      </c>
      <c r="F66" s="278">
        <f>SUMIF(Planning!$AS$10:$AS$896,$AO66,Planning!K$10:K$896)</f>
        <v>0</v>
      </c>
      <c r="G66" s="278">
        <f>SUMIF(Planning!$AS$10:$AS$896,$AO66,Planning!L$10:L$896)</f>
        <v>100</v>
      </c>
      <c r="H66" s="278">
        <f>SUMIF(Planning!$AS$10:$AS$896,$AO66,Planning!M$10:M$896)</f>
        <v>100</v>
      </c>
      <c r="I66" s="279">
        <f>SUMIF(Planning!$AS$10:$AS$896,$AO66,Planning!N$10:N$896)</f>
        <v>200</v>
      </c>
      <c r="J66" s="280">
        <f>SUMIF(Planning!$AS$10:$AS$896,$AO66,Planning!O$10:O$896)</f>
        <v>0</v>
      </c>
      <c r="K66" s="278">
        <f>SUMIF(Planning!$AS$10:$AS$896,$AO66,Planning!P$10:P$896)</f>
        <v>0</v>
      </c>
      <c r="L66" s="278">
        <f>SUMIF(Planning!$AS$10:$AS$896,$AO66,Planning!Q$10:Q$896)</f>
        <v>0</v>
      </c>
      <c r="M66" s="278">
        <f>SUMIF(Planning!$AS$10:$AS$896,$AO66,Planning!R$10:R$896)</f>
        <v>0</v>
      </c>
      <c r="N66" s="278">
        <f>SUMIF(Planning!$AS$10:$AS$896,$AO66,Planning!S$10:S$896)</f>
        <v>0</v>
      </c>
      <c r="O66" s="278">
        <f>SUMIF(Planning!$AS$10:$AS$896,$AO66,Planning!T$10:T$896)</f>
        <v>0</v>
      </c>
      <c r="P66" s="278">
        <f>SUMIF(Planning!$AS$10:$AS$896,$AO66,Planning!U$10:U$896)</f>
        <v>0</v>
      </c>
      <c r="Q66" s="278">
        <f>SUMIF(Planning!$AS$10:$AS$896,$AO66,Planning!V$10:V$896)</f>
        <v>0</v>
      </c>
      <c r="R66" s="278">
        <f>SUMIF(Planning!$AS$10:$AS$896,$AO66,Planning!W$10:W$896)</f>
        <v>0</v>
      </c>
      <c r="S66" s="278">
        <f>SUMIF(Planning!$AS$10:$AS$896,$AO66,Planning!X$10:X$896)</f>
        <v>0</v>
      </c>
      <c r="T66" s="278">
        <f>SUMIF(Planning!$AS$10:$AS$896,$AO66,Planning!Y$10:Y$896)</f>
        <v>0</v>
      </c>
      <c r="U66" s="278">
        <f>SUMIF(Planning!$AS$10:$AS$896,$AO66,Planning!Z$10:Z$896)</f>
        <v>0</v>
      </c>
      <c r="V66" s="278">
        <f>SUMIF(Planning!$AS$10:$AS$896,$AO66,Planning!AA$10:AA$896)</f>
        <v>0</v>
      </c>
      <c r="W66" s="278">
        <f>SUMIF(Planning!$AS$10:$AS$896,$AO66,Planning!AB$10:AB$896)</f>
        <v>0</v>
      </c>
      <c r="X66" s="278">
        <f>SUMIF(Planning!$AS$10:$AS$896,$AO66,Planning!AC$10:AC$896)</f>
        <v>0</v>
      </c>
      <c r="Y66" s="278">
        <f>SUMIF(Planning!$AS$10:$AS$896,$AO66,Planning!AD$10:AD$896)</f>
        <v>100</v>
      </c>
      <c r="Z66" s="278">
        <f>SUMIF(Planning!$AS$10:$AS$896,$AO66,Planning!AE$10:AE$896)</f>
        <v>0</v>
      </c>
      <c r="AA66" s="278">
        <f>SUMIF(Planning!$AS$10:$AS$896,$AO66,Planning!AF$10:AF$896)</f>
        <v>0</v>
      </c>
      <c r="AB66" s="278">
        <f>SUMIF(Planning!$AS$10:$AS$896,$AO66,Planning!AG$10:AG$896)</f>
        <v>100</v>
      </c>
      <c r="AC66" s="278">
        <f>SUMIF(Planning!$AS$10:$AS$896,$AO66,Planning!AH$10:AH$896)</f>
        <v>0</v>
      </c>
      <c r="AD66" s="405">
        <f>SUMIF(Planning!$AS$10:$AS$896,$AO66,Planning!AI$10:AI$896)</f>
        <v>0</v>
      </c>
      <c r="AE66" s="405">
        <f>SUMIF(Planning!$AS$10:$AS$896,$AO66,Planning!AJ$10:AJ$896)</f>
        <v>0</v>
      </c>
      <c r="AF66" s="405">
        <f>SUMIF(Planning!$AS$10:$AS$896,$AO66,Planning!AK$10:AK$896)</f>
        <v>0</v>
      </c>
      <c r="AG66" s="405">
        <f>SUMIF(Planning!$AS$10:$AS$896,$AO66,Planning!AL$10:AL$896)</f>
        <v>0</v>
      </c>
      <c r="AH66" s="405">
        <f>SUMIF(Planning!$AS$10:$AS$896,$AO66,Planning!AM$10:AM$896)</f>
        <v>0</v>
      </c>
      <c r="AI66" s="281">
        <f t="shared" si="2"/>
        <v>600</v>
      </c>
      <c r="AJ66" s="75"/>
      <c r="AL66" s="125" t="str">
        <f>IF(AN66="CBU","AF",IF(AN66="CKD","KD",""))</f>
        <v>AF</v>
      </c>
      <c r="AM66" s="93" t="s">
        <v>1566</v>
      </c>
      <c r="AN66" s="93" t="s">
        <v>2081</v>
      </c>
      <c r="AO66" s="100" t="str">
        <f>AM66&amp;"_"&amp;AN66</f>
        <v>50100K88 B500XA_CBU</v>
      </c>
      <c r="AP66" s="248" t="str">
        <f ca="1">IF(AI68=0,"","表示")</f>
        <v>表示</v>
      </c>
    </row>
    <row r="67" spans="1:42" ht="21" customHeight="1" x14ac:dyDescent="0.35">
      <c r="A67" s="66"/>
      <c r="B67" s="94" t="str">
        <f>IF($AO68="","",_xlfn.XLOOKUP($AO68,Planning!$AS$10:$AS$896,Planning!AU$10:AU$896,"",,))</f>
        <v>K88-B500</v>
      </c>
      <c r="C67" s="127" t="str">
        <f>AL66</f>
        <v>AF</v>
      </c>
      <c r="D67" s="86">
        <f>SUMIF(Planning!$AS$10:$AS$896,$AO68,Planning!$G$10:$G$896)</f>
        <v>133</v>
      </c>
      <c r="E67" s="266" t="str">
        <f>IF($AN66="CBU","SP","")</f>
        <v>SP</v>
      </c>
      <c r="F67" s="267"/>
      <c r="G67" s="267"/>
      <c r="H67" s="267"/>
      <c r="I67" s="268"/>
      <c r="J67" s="269">
        <f>SUMIF(Planning!$AS$10:$AS$896,$AO67,Planning!O$10:O$896)</f>
        <v>0</v>
      </c>
      <c r="K67" s="267">
        <f>SUMIF(Planning!$AS$10:$AS$896,$AO67,Planning!P$10:P$896)</f>
        <v>0</v>
      </c>
      <c r="L67" s="267">
        <f>SUMIF(Planning!$AS$10:$AS$896,$AO67,Planning!Q$10:Q$896)</f>
        <v>0</v>
      </c>
      <c r="M67" s="267">
        <f>SUMIF(Planning!$AS$10:$AS$896,$AO67,Planning!R$10:R$896)</f>
        <v>0</v>
      </c>
      <c r="N67" s="267">
        <f>SUMIF(Planning!$AS$10:$AS$896,$AO67,Planning!S$10:S$896)</f>
        <v>0</v>
      </c>
      <c r="O67" s="267">
        <f>SUMIF(Planning!$AS$10:$AS$896,$AO67,Planning!T$10:T$896)</f>
        <v>0</v>
      </c>
      <c r="P67" s="267">
        <f>SUMIF(Planning!$AS$10:$AS$896,$AO67,Planning!U$10:U$896)</f>
        <v>0</v>
      </c>
      <c r="Q67" s="267">
        <f>SUMIF(Planning!$AS$10:$AS$896,$AO67,Planning!V$10:V$896)</f>
        <v>0</v>
      </c>
      <c r="R67" s="267">
        <f>SUMIF(Planning!$AS$10:$AS$896,$AO67,Planning!W$10:W$896)</f>
        <v>0</v>
      </c>
      <c r="S67" s="267">
        <f>SUMIF(Planning!$AS$10:$AS$896,$AO67,Planning!X$10:X$896)</f>
        <v>0</v>
      </c>
      <c r="T67" s="267">
        <f>SUMIF(Planning!$AS$10:$AS$896,$AO67,Planning!Y$10:Y$896)</f>
        <v>0</v>
      </c>
      <c r="U67" s="267">
        <f>SUMIF(Planning!$AS$10:$AS$896,$AO67,Planning!Z$10:Z$896)</f>
        <v>0</v>
      </c>
      <c r="V67" s="267">
        <f>SUMIF(Planning!$AS$10:$AS$896,$AO67,Planning!AA$10:AA$896)</f>
        <v>0</v>
      </c>
      <c r="W67" s="267">
        <f>SUMIF(Planning!$AS$10:$AS$896,$AO67,Planning!AB$10:AB$896)</f>
        <v>0</v>
      </c>
      <c r="X67" s="267">
        <f>SUMIF(Planning!$AS$10:$AS$896,$AO67,Planning!AC$10:AC$896)</f>
        <v>0</v>
      </c>
      <c r="Y67" s="267">
        <f>SUMIF(Planning!$AS$10:$AS$896,$AO67,Planning!AD$10:AD$896)</f>
        <v>0</v>
      </c>
      <c r="Z67" s="267">
        <f>SUMIF(Planning!$AS$10:$AS$896,$AO67,Planning!AE$10:AE$896)</f>
        <v>0</v>
      </c>
      <c r="AA67" s="267">
        <f>SUMIF(Planning!$AS$10:$AS$896,$AO67,Planning!AF$10:AF$896)</f>
        <v>0</v>
      </c>
      <c r="AB67" s="267">
        <f>SUMIF(Planning!$AS$10:$AS$896,$AO67,Planning!AG$10:AG$896)</f>
        <v>0</v>
      </c>
      <c r="AC67" s="267">
        <f>SUMIF(Planning!$AS$10:$AS$896,$AO67,Planning!AH$10:AH$896)</f>
        <v>0</v>
      </c>
      <c r="AD67" s="406">
        <f>SUMIF(Planning!$AS$10:$AS$896,$AO67,Planning!AI$10:AI$896)</f>
        <v>0</v>
      </c>
      <c r="AE67" s="406">
        <f>SUMIF(Planning!$AS$10:$AS$896,$AO67,Planning!AJ$10:AJ$896)</f>
        <v>0</v>
      </c>
      <c r="AF67" s="406">
        <f>SUMIF(Planning!$AS$10:$AS$896,$AO67,Planning!AK$10:AK$896)</f>
        <v>0</v>
      </c>
      <c r="AG67" s="406">
        <f>SUMIF(Planning!$AS$10:$AS$896,$AO67,Planning!AL$10:AL$896)</f>
        <v>0</v>
      </c>
      <c r="AH67" s="406">
        <f>SUMIF(Planning!$AS$10:$AS$896,$AO67,Planning!AM$10:AM$896)</f>
        <v>0</v>
      </c>
      <c r="AI67" s="270">
        <f t="shared" si="2"/>
        <v>0</v>
      </c>
      <c r="AJ67" s="75"/>
      <c r="AL67" s="102" t="str">
        <f>IF($B$3="","",_xlfn.XLOOKUP($B$3,設定!$F$3:$F$10,設定!$G$3:$G$10,""))</f>
        <v>マルチ</v>
      </c>
      <c r="AM67" s="91"/>
      <c r="AN67" s="91" t="str">
        <f>E67</f>
        <v>SP</v>
      </c>
      <c r="AO67" s="91" t="str">
        <f>AM66&amp;"_"&amp;AN67</f>
        <v>50100K88 B500XA_SP</v>
      </c>
      <c r="AP67" s="249" t="str">
        <f ca="1">IF(AI68=0,"","表示")</f>
        <v>表示</v>
      </c>
    </row>
    <row r="68" spans="1:42" ht="21" customHeight="1" x14ac:dyDescent="0.35">
      <c r="A68" s="69"/>
      <c r="B68" s="90"/>
      <c r="C68" s="87"/>
      <c r="D68" s="88"/>
      <c r="E68" s="259" t="s">
        <v>2134</v>
      </c>
      <c r="F68" s="80">
        <f ca="1">SUMIF(Planning!$AS$10:$AS$896,$AO68,Planning!K$10:K$896)</f>
        <v>100</v>
      </c>
      <c r="G68" s="80">
        <f ca="1">SUMIF(Planning!$AS$10:$AS$896,$AO68,Planning!L$10:L$896)</f>
        <v>200</v>
      </c>
      <c r="H68" s="81">
        <f ca="1">SUMIF(Planning!$AS$10:$AS$896,$AO68,Planning!M$10:M$896)</f>
        <v>0</v>
      </c>
      <c r="I68" s="82">
        <f ca="1">SUMIF(Planning!$AS$10:$AS$896,$AO68,Planning!N$10:N$896)</f>
        <v>0</v>
      </c>
      <c r="J68" s="83">
        <f ca="1">SUMIF(Planning!$AS$10:$AS$896,$AO68,Planning!O$10:O$896)</f>
        <v>0</v>
      </c>
      <c r="K68" s="81">
        <f ca="1">SUMIF(Planning!$AS$10:$AS$896,$AO68,Planning!P$10:P$896)</f>
        <v>0</v>
      </c>
      <c r="L68" s="81">
        <f ca="1">SUMIF(Planning!$AS$10:$AS$896,$AO68,Planning!Q$10:Q$896)</f>
        <v>0</v>
      </c>
      <c r="M68" s="80">
        <f ca="1">SUMIF(Planning!$AS$10:$AS$896,$AO68,Planning!R$10:R$896)</f>
        <v>0</v>
      </c>
      <c r="N68" s="81">
        <f ca="1">SUMIF(Planning!$AS$10:$AS$896,$AO68,Planning!S$10:S$896)</f>
        <v>0</v>
      </c>
      <c r="O68" s="80">
        <f ca="1">SUMIF(Planning!$AS$10:$AS$896,$AO68,Planning!T$10:T$896)</f>
        <v>0</v>
      </c>
      <c r="P68" s="80">
        <f ca="1">SUMIF(Planning!$AS$10:$AS$896,$AO68,Planning!U$10:U$896)</f>
        <v>0</v>
      </c>
      <c r="Q68" s="80">
        <f ca="1">SUMIF(Planning!$AS$10:$AS$896,$AO68,Planning!V$10:V$896)</f>
        <v>0</v>
      </c>
      <c r="R68" s="80">
        <f ca="1">SUMIF(Planning!$AS$10:$AS$896,$AO68,Planning!W$10:W$896)</f>
        <v>0</v>
      </c>
      <c r="S68" s="80">
        <f ca="1">SUMIF(Planning!$AS$10:$AS$896,$AO68,Planning!X$10:X$896)</f>
        <v>0</v>
      </c>
      <c r="T68" s="80">
        <f ca="1">SUMIF(Planning!$AS$10:$AS$896,$AO68,Planning!Y$10:Y$896)</f>
        <v>0</v>
      </c>
      <c r="U68" s="80">
        <f ca="1">SUMIF(Planning!$AS$10:$AS$896,$AO68,Planning!Z$10:Z$896)</f>
        <v>0</v>
      </c>
      <c r="V68" s="80">
        <f ca="1">SUMIF(Planning!$AS$10:$AS$896,$AO68,Planning!AA$10:AA$896)</f>
        <v>50</v>
      </c>
      <c r="W68" s="80">
        <f ca="1">SUMIF(Planning!$AS$10:$AS$896,$AO68,Planning!AB$10:AB$896)</f>
        <v>50</v>
      </c>
      <c r="X68" s="80">
        <f ca="1">SUMIF(Planning!$AS$10:$AS$896,$AO68,Planning!AC$10:AC$896)</f>
        <v>0</v>
      </c>
      <c r="Y68" s="80">
        <f ca="1">SUMIF(Planning!$AS$10:$AS$896,$AO68,Planning!AD$10:AD$896)</f>
        <v>0</v>
      </c>
      <c r="Z68" s="80">
        <f ca="1">SUMIF(Planning!$AS$10:$AS$896,$AO68,Planning!AE$10:AE$896)</f>
        <v>100</v>
      </c>
      <c r="AA68" s="80">
        <f ca="1">SUMIF(Planning!$AS$10:$AS$896,$AO68,Planning!AF$10:AF$896)</f>
        <v>0</v>
      </c>
      <c r="AB68" s="80">
        <f ca="1">SUMIF(Planning!$AS$10:$AS$896,$AO68,Planning!AG$10:AG$896)</f>
        <v>0</v>
      </c>
      <c r="AC68" s="80">
        <f ca="1">SUMIF(Planning!$AS$10:$AS$896,$AO68,Planning!AH$10:AH$896)</f>
        <v>0</v>
      </c>
      <c r="AD68" s="407">
        <f ca="1">SUMIF(Planning!$AS$10:$AS$896,$AO68,Planning!AI$10:AI$896)</f>
        <v>0</v>
      </c>
      <c r="AE68" s="407">
        <f ca="1">SUMIF(Planning!$AS$10:$AS$896,$AO68,Planning!AJ$10:AJ$896)</f>
        <v>0</v>
      </c>
      <c r="AF68" s="407">
        <f ca="1">SUMIF(Planning!$AS$10:$AS$896,$AO68,Planning!AK$10:AK$896)</f>
        <v>0</v>
      </c>
      <c r="AG68" s="408">
        <f ca="1">SUMIF(Planning!$AS$10:$AS$896,$AO68,Planning!AL$10:AL$896)</f>
        <v>0</v>
      </c>
      <c r="AH68" s="409">
        <f ca="1">SUMIF(Planning!$AS$10:$AS$896,$AO68,Planning!AM$10:AM$896)</f>
        <v>0</v>
      </c>
      <c r="AI68" s="123">
        <f t="shared" ca="1" si="2"/>
        <v>500</v>
      </c>
      <c r="AJ68" s="75"/>
      <c r="AL68" s="92"/>
      <c r="AM68" s="92"/>
      <c r="AN68" s="92"/>
      <c r="AO68" s="124" t="str">
        <f>AL67&amp;"_"&amp;AM66&amp;"_"&amp;AN66</f>
        <v>マルチ_50100K88 B500XA_CBU</v>
      </c>
      <c r="AP68" s="247" t="str">
        <f ca="1">IF(AI68=0,"","表示")</f>
        <v>表示</v>
      </c>
    </row>
    <row r="69" spans="1:42" ht="21" customHeight="1" x14ac:dyDescent="0.35">
      <c r="A69" s="66"/>
      <c r="B69" s="95" t="str">
        <f>IF($AO71="","",_xlfn.XLOOKUP($AO71,Planning!$AS$10:$AS$896,Planning!AT$10:AT$896,"",,))</f>
        <v>50100</v>
      </c>
      <c r="C69" s="85"/>
      <c r="D69" s="86"/>
      <c r="E69" s="261" t="str">
        <f>_xlfn.XLOOKUP($AO69,Planning!$AS$10:$AS$896,Planning!$G$10:$G$896,"",,)</f>
        <v>COM</v>
      </c>
      <c r="F69" s="262">
        <f>SUMIF(Planning!$AS$10:$AS$896,$AO69,Planning!K$10:K$896)</f>
        <v>100</v>
      </c>
      <c r="G69" s="262">
        <f>SUMIF(Planning!$AS$10:$AS$896,$AO69,Planning!L$10:L$896)</f>
        <v>100</v>
      </c>
      <c r="H69" s="262">
        <f>SUMIF(Planning!$AS$10:$AS$896,$AO69,Planning!M$10:M$896)</f>
        <v>100</v>
      </c>
      <c r="I69" s="263">
        <f>SUMIF(Planning!$AS$10:$AS$896,$AO69,Planning!N$10:N$896)</f>
        <v>0</v>
      </c>
      <c r="J69" s="264">
        <f>SUMIF(Planning!$AS$10:$AS$896,$AO69,Planning!O$10:O$896)</f>
        <v>0</v>
      </c>
      <c r="K69" s="262">
        <f>SUMIF(Planning!$AS$10:$AS$896,$AO69,Planning!P$10:P$896)</f>
        <v>0</v>
      </c>
      <c r="L69" s="262">
        <f>SUMIF(Planning!$AS$10:$AS$896,$AO69,Planning!Q$10:Q$896)</f>
        <v>0</v>
      </c>
      <c r="M69" s="262">
        <f>SUMIF(Planning!$AS$10:$AS$896,$AO69,Planning!R$10:R$896)</f>
        <v>0</v>
      </c>
      <c r="N69" s="262">
        <f>SUMIF(Planning!$AS$10:$AS$896,$AO69,Planning!S$10:S$896)</f>
        <v>0</v>
      </c>
      <c r="O69" s="262">
        <f>SUMIF(Planning!$AS$10:$AS$896,$AO69,Planning!T$10:T$896)</f>
        <v>0</v>
      </c>
      <c r="P69" s="262">
        <f>SUMIF(Planning!$AS$10:$AS$896,$AO69,Planning!U$10:U$896)</f>
        <v>0</v>
      </c>
      <c r="Q69" s="262">
        <f>SUMIF(Planning!$AS$10:$AS$896,$AO69,Planning!V$10:V$896)</f>
        <v>0</v>
      </c>
      <c r="R69" s="262">
        <f>SUMIF(Planning!$AS$10:$AS$896,$AO69,Planning!W$10:W$896)</f>
        <v>0</v>
      </c>
      <c r="S69" s="262">
        <f>SUMIF(Planning!$AS$10:$AS$896,$AO69,Planning!X$10:X$896)</f>
        <v>0</v>
      </c>
      <c r="T69" s="262">
        <f>SUMIF(Planning!$AS$10:$AS$896,$AO69,Planning!Y$10:Y$896)</f>
        <v>0</v>
      </c>
      <c r="U69" s="262">
        <f>SUMIF(Planning!$AS$10:$AS$896,$AO69,Planning!Z$10:Z$896)</f>
        <v>0</v>
      </c>
      <c r="V69" s="262">
        <f>SUMIF(Planning!$AS$10:$AS$896,$AO69,Planning!AA$10:AA$896)</f>
        <v>0</v>
      </c>
      <c r="W69" s="262">
        <f>SUMIF(Planning!$AS$10:$AS$896,$AO69,Planning!AB$10:AB$896)</f>
        <v>0</v>
      </c>
      <c r="X69" s="262">
        <f>SUMIF(Planning!$AS$10:$AS$896,$AO69,Planning!AC$10:AC$896)</f>
        <v>0</v>
      </c>
      <c r="Y69" s="262">
        <f>SUMIF(Planning!$AS$10:$AS$896,$AO69,Planning!AD$10:AD$896)</f>
        <v>0</v>
      </c>
      <c r="Z69" s="262">
        <f>SUMIF(Planning!$AS$10:$AS$896,$AO69,Planning!AE$10:AE$896)</f>
        <v>0</v>
      </c>
      <c r="AA69" s="262">
        <f>SUMIF(Planning!$AS$10:$AS$896,$AO69,Planning!AF$10:AF$896)</f>
        <v>0</v>
      </c>
      <c r="AB69" s="262">
        <f>SUMIF(Planning!$AS$10:$AS$896,$AO69,Planning!AG$10:AG$896)</f>
        <v>0</v>
      </c>
      <c r="AC69" s="262">
        <f>SUMIF(Planning!$AS$10:$AS$896,$AO69,Planning!AH$10:AH$896)</f>
        <v>200</v>
      </c>
      <c r="AD69" s="410">
        <f>SUMIF(Planning!$AS$10:$AS$896,$AO69,Planning!AI$10:AI$896)</f>
        <v>0</v>
      </c>
      <c r="AE69" s="410">
        <f>SUMIF(Planning!$AS$10:$AS$896,$AO69,Planning!AJ$10:AJ$896)</f>
        <v>0</v>
      </c>
      <c r="AF69" s="410">
        <f>SUMIF(Planning!$AS$10:$AS$896,$AO69,Planning!AK$10:AK$896)</f>
        <v>0</v>
      </c>
      <c r="AG69" s="410">
        <f>SUMIF(Planning!$AS$10:$AS$896,$AO69,Planning!AL$10:AL$896)</f>
        <v>0</v>
      </c>
      <c r="AH69" s="410">
        <f>SUMIF(Planning!$AS$10:$AS$896,$AO69,Planning!AM$10:AM$896)</f>
        <v>0</v>
      </c>
      <c r="AI69" s="265">
        <f t="shared" si="2"/>
        <v>500</v>
      </c>
      <c r="AJ69" s="75"/>
      <c r="AL69" s="125" t="str">
        <f>IF(AN69="CBU","AF",IF(AN69="CKD","KD",""))</f>
        <v>AF</v>
      </c>
      <c r="AM69" s="93" t="s">
        <v>2370</v>
      </c>
      <c r="AN69" s="93" t="s">
        <v>2081</v>
      </c>
      <c r="AO69" s="100" t="str">
        <f>AM69&amp;"_"&amp;AN69</f>
        <v>50100K88 J400XA_CBU</v>
      </c>
      <c r="AP69" s="248" t="str">
        <f ca="1">IF(AI71=0,"","表示")</f>
        <v>表示</v>
      </c>
    </row>
    <row r="70" spans="1:42" ht="21" customHeight="1" x14ac:dyDescent="0.35">
      <c r="A70" s="66"/>
      <c r="B70" s="94" t="str">
        <f>IF($AO71="","",_xlfn.XLOOKUP($AO71,Planning!$AS$10:$AS$896,Planning!AU$10:AU$896,"",,))</f>
        <v>K88-J400</v>
      </c>
      <c r="C70" s="127" t="str">
        <f>AL69</f>
        <v>AF</v>
      </c>
      <c r="D70" s="86">
        <f>SUMIF(Planning!$AS$10:$AS$896,$AO71,Planning!$G$10:$G$896)</f>
        <v>133</v>
      </c>
      <c r="E70" s="266" t="str">
        <f>IF($AN69="CBU","SP","")</f>
        <v>SP</v>
      </c>
      <c r="F70" s="267"/>
      <c r="G70" s="267"/>
      <c r="H70" s="267"/>
      <c r="I70" s="268"/>
      <c r="J70" s="269">
        <f>SUMIF(Planning!$AS$10:$AS$896,$AO70,Planning!O$10:O$896)</f>
        <v>0</v>
      </c>
      <c r="K70" s="267">
        <f>SUMIF(Planning!$AS$10:$AS$896,$AO70,Planning!P$10:P$896)</f>
        <v>0</v>
      </c>
      <c r="L70" s="267">
        <f>SUMIF(Planning!$AS$10:$AS$896,$AO70,Planning!Q$10:Q$896)</f>
        <v>0</v>
      </c>
      <c r="M70" s="267">
        <f>SUMIF(Planning!$AS$10:$AS$896,$AO70,Planning!R$10:R$896)</f>
        <v>0</v>
      </c>
      <c r="N70" s="267">
        <f>SUMIF(Planning!$AS$10:$AS$896,$AO70,Planning!S$10:S$896)</f>
        <v>0</v>
      </c>
      <c r="O70" s="267">
        <f>SUMIF(Planning!$AS$10:$AS$896,$AO70,Planning!T$10:T$896)</f>
        <v>0</v>
      </c>
      <c r="P70" s="267">
        <f>SUMIF(Planning!$AS$10:$AS$896,$AO70,Planning!U$10:U$896)</f>
        <v>0</v>
      </c>
      <c r="Q70" s="267">
        <f>SUMIF(Planning!$AS$10:$AS$896,$AO70,Planning!V$10:V$896)</f>
        <v>0</v>
      </c>
      <c r="R70" s="267">
        <f>SUMIF(Planning!$AS$10:$AS$896,$AO70,Planning!W$10:W$896)</f>
        <v>0</v>
      </c>
      <c r="S70" s="267">
        <f>SUMIF(Planning!$AS$10:$AS$896,$AO70,Planning!X$10:X$896)</f>
        <v>0</v>
      </c>
      <c r="T70" s="267">
        <f>SUMIF(Planning!$AS$10:$AS$896,$AO70,Planning!Y$10:Y$896)</f>
        <v>0</v>
      </c>
      <c r="U70" s="267">
        <f>SUMIF(Planning!$AS$10:$AS$896,$AO70,Planning!Z$10:Z$896)</f>
        <v>0</v>
      </c>
      <c r="V70" s="267">
        <f>SUMIF(Planning!$AS$10:$AS$896,$AO70,Planning!AA$10:AA$896)</f>
        <v>0</v>
      </c>
      <c r="W70" s="267">
        <f>SUMIF(Planning!$AS$10:$AS$896,$AO70,Planning!AB$10:AB$896)</f>
        <v>0</v>
      </c>
      <c r="X70" s="267">
        <f>SUMIF(Planning!$AS$10:$AS$896,$AO70,Planning!AC$10:AC$896)</f>
        <v>0</v>
      </c>
      <c r="Y70" s="267">
        <f>SUMIF(Planning!$AS$10:$AS$896,$AO70,Planning!AD$10:AD$896)</f>
        <v>0</v>
      </c>
      <c r="Z70" s="267">
        <f>SUMIF(Planning!$AS$10:$AS$896,$AO70,Planning!AE$10:AE$896)</f>
        <v>0</v>
      </c>
      <c r="AA70" s="267">
        <f>SUMIF(Planning!$AS$10:$AS$896,$AO70,Planning!AF$10:AF$896)</f>
        <v>0</v>
      </c>
      <c r="AB70" s="267">
        <f>SUMIF(Planning!$AS$10:$AS$896,$AO70,Planning!AG$10:AG$896)</f>
        <v>0</v>
      </c>
      <c r="AC70" s="267">
        <f>SUMIF(Planning!$AS$10:$AS$896,$AO70,Planning!AH$10:AH$896)</f>
        <v>0</v>
      </c>
      <c r="AD70" s="406">
        <f>SUMIF(Planning!$AS$10:$AS$896,$AO70,Planning!AI$10:AI$896)</f>
        <v>0</v>
      </c>
      <c r="AE70" s="406">
        <f>SUMIF(Planning!$AS$10:$AS$896,$AO70,Planning!AJ$10:AJ$896)</f>
        <v>0</v>
      </c>
      <c r="AF70" s="406">
        <f>SUMIF(Planning!$AS$10:$AS$896,$AO70,Planning!AK$10:AK$896)</f>
        <v>0</v>
      </c>
      <c r="AG70" s="406">
        <f>SUMIF(Planning!$AS$10:$AS$896,$AO70,Planning!AL$10:AL$896)</f>
        <v>0</v>
      </c>
      <c r="AH70" s="406">
        <f>SUMIF(Planning!$AS$10:$AS$896,$AO70,Planning!AM$10:AM$896)</f>
        <v>0</v>
      </c>
      <c r="AI70" s="270">
        <f t="shared" si="2"/>
        <v>0</v>
      </c>
      <c r="AJ70" s="75"/>
      <c r="AL70" s="102" t="str">
        <f>IF($B$3="","",_xlfn.XLOOKUP($B$3,設定!$F$3:$F$10,設定!$G$3:$G$10,""))</f>
        <v>マルチ</v>
      </c>
      <c r="AM70" s="91"/>
      <c r="AN70" s="91" t="str">
        <f>E70</f>
        <v>SP</v>
      </c>
      <c r="AO70" s="91" t="str">
        <f>AM69&amp;"_"&amp;AN70</f>
        <v>50100K88 J400XA_SP</v>
      </c>
      <c r="AP70" s="249" t="str">
        <f ca="1">IF(AI71=0,"","表示")</f>
        <v>表示</v>
      </c>
    </row>
    <row r="71" spans="1:42" ht="21" customHeight="1" x14ac:dyDescent="0.35">
      <c r="A71" s="69"/>
      <c r="B71" s="90"/>
      <c r="C71" s="87"/>
      <c r="D71" s="88"/>
      <c r="E71" s="259" t="s">
        <v>2134</v>
      </c>
      <c r="F71" s="80">
        <f ca="1">SUMIF(Planning!$AS$10:$AS$896,$AO71,Planning!K$10:K$896)</f>
        <v>100</v>
      </c>
      <c r="G71" s="80">
        <f ca="1">SUMIF(Planning!$AS$10:$AS$896,$AO71,Planning!L$10:L$896)</f>
        <v>0</v>
      </c>
      <c r="H71" s="81">
        <f ca="1">SUMIF(Planning!$AS$10:$AS$896,$AO71,Planning!M$10:M$896)</f>
        <v>0</v>
      </c>
      <c r="I71" s="82">
        <f ca="1">SUMIF(Planning!$AS$10:$AS$896,$AO71,Planning!N$10:N$896)</f>
        <v>0</v>
      </c>
      <c r="J71" s="83">
        <f ca="1">SUMIF(Planning!$AS$10:$AS$896,$AO71,Planning!O$10:O$896)</f>
        <v>0</v>
      </c>
      <c r="K71" s="81">
        <f ca="1">SUMIF(Planning!$AS$10:$AS$896,$AO71,Planning!P$10:P$896)</f>
        <v>0</v>
      </c>
      <c r="L71" s="81">
        <f ca="1">SUMIF(Planning!$AS$10:$AS$896,$AO71,Planning!Q$10:Q$896)</f>
        <v>0</v>
      </c>
      <c r="M71" s="80">
        <f ca="1">SUMIF(Planning!$AS$10:$AS$896,$AO71,Planning!R$10:R$896)</f>
        <v>0</v>
      </c>
      <c r="N71" s="81">
        <f ca="1">SUMIF(Planning!$AS$10:$AS$896,$AO71,Planning!S$10:S$896)</f>
        <v>0</v>
      </c>
      <c r="O71" s="80">
        <f ca="1">SUMIF(Planning!$AS$10:$AS$896,$AO71,Planning!T$10:T$896)</f>
        <v>0</v>
      </c>
      <c r="P71" s="80">
        <f ca="1">SUMIF(Planning!$AS$10:$AS$896,$AO71,Planning!U$10:U$896)</f>
        <v>0</v>
      </c>
      <c r="Q71" s="80">
        <f ca="1">SUMIF(Planning!$AS$10:$AS$896,$AO71,Planning!V$10:V$896)</f>
        <v>0</v>
      </c>
      <c r="R71" s="80">
        <f ca="1">SUMIF(Planning!$AS$10:$AS$896,$AO71,Planning!W$10:W$896)</f>
        <v>0</v>
      </c>
      <c r="S71" s="80">
        <f ca="1">SUMIF(Planning!$AS$10:$AS$896,$AO71,Planning!X$10:X$896)</f>
        <v>0</v>
      </c>
      <c r="T71" s="80">
        <f ca="1">SUMIF(Planning!$AS$10:$AS$896,$AO71,Planning!Y$10:Y$896)</f>
        <v>0</v>
      </c>
      <c r="U71" s="80">
        <f ca="1">SUMIF(Planning!$AS$10:$AS$896,$AO71,Planning!Z$10:Z$896)</f>
        <v>0</v>
      </c>
      <c r="V71" s="80">
        <f ca="1">SUMIF(Planning!$AS$10:$AS$896,$AO71,Planning!AA$10:AA$896)</f>
        <v>0</v>
      </c>
      <c r="W71" s="80">
        <f ca="1">SUMIF(Planning!$AS$10:$AS$896,$AO71,Planning!AB$10:AB$896)</f>
        <v>0</v>
      </c>
      <c r="X71" s="80">
        <f ca="1">SUMIF(Planning!$AS$10:$AS$896,$AO71,Planning!AC$10:AC$896)</f>
        <v>0</v>
      </c>
      <c r="Y71" s="80">
        <f ca="1">SUMIF(Planning!$AS$10:$AS$896,$AO71,Planning!AD$10:AD$896)</f>
        <v>0</v>
      </c>
      <c r="Z71" s="80">
        <f ca="1">SUMIF(Planning!$AS$10:$AS$896,$AO71,Planning!AE$10:AE$896)</f>
        <v>0</v>
      </c>
      <c r="AA71" s="80">
        <f ca="1">SUMIF(Planning!$AS$10:$AS$896,$AO71,Planning!AF$10:AF$896)</f>
        <v>50</v>
      </c>
      <c r="AB71" s="80">
        <f ca="1">SUMIF(Planning!$AS$10:$AS$896,$AO71,Planning!AG$10:AG$896)</f>
        <v>150</v>
      </c>
      <c r="AC71" s="80">
        <f ca="1">SUMIF(Planning!$AS$10:$AS$896,$AO71,Planning!AH$10:AH$896)</f>
        <v>0</v>
      </c>
      <c r="AD71" s="407">
        <f ca="1">SUMIF(Planning!$AS$10:$AS$896,$AO71,Planning!AI$10:AI$896)</f>
        <v>0</v>
      </c>
      <c r="AE71" s="407">
        <f ca="1">SUMIF(Planning!$AS$10:$AS$896,$AO71,Planning!AJ$10:AJ$896)</f>
        <v>0</v>
      </c>
      <c r="AF71" s="407">
        <f ca="1">SUMIF(Planning!$AS$10:$AS$896,$AO71,Planning!AK$10:AK$896)</f>
        <v>0</v>
      </c>
      <c r="AG71" s="408">
        <f ca="1">SUMIF(Planning!$AS$10:$AS$896,$AO71,Planning!AL$10:AL$896)</f>
        <v>0</v>
      </c>
      <c r="AH71" s="409">
        <f ca="1">SUMIF(Planning!$AS$10:$AS$896,$AO71,Planning!AM$10:AM$896)</f>
        <v>0</v>
      </c>
      <c r="AI71" s="123">
        <f t="shared" ca="1" si="2"/>
        <v>300</v>
      </c>
      <c r="AJ71" s="75"/>
      <c r="AL71" s="92"/>
      <c r="AM71" s="92"/>
      <c r="AN71" s="92"/>
      <c r="AO71" s="124" t="str">
        <f>AL70&amp;"_"&amp;AM69&amp;"_"&amp;AN69</f>
        <v>マルチ_50100K88 J400XA_CBU</v>
      </c>
      <c r="AP71" s="247" t="str">
        <f ca="1">IF(AI71=0,"","表示")</f>
        <v>表示</v>
      </c>
    </row>
    <row r="72" spans="1:42" ht="21" customHeight="1" x14ac:dyDescent="0.35">
      <c r="A72" s="66"/>
      <c r="B72" s="95" t="str">
        <f>IF($AO74="","",_xlfn.XLOOKUP($AO74,Planning!$AS$10:$AS$896,Planning!AT$10:AT$896,"",,))</f>
        <v>50100</v>
      </c>
      <c r="C72" s="85"/>
      <c r="D72" s="86"/>
      <c r="E72" s="261" t="str">
        <f>_xlfn.XLOOKUP($AO72,Planning!$AS$10:$AS$896,Planning!$G$10:$G$896,"",,)</f>
        <v>COM</v>
      </c>
      <c r="F72" s="262">
        <f>SUMIF(Planning!$AS$10:$AS$896,$AO72,Planning!K$10:K$896)</f>
        <v>100</v>
      </c>
      <c r="G72" s="262">
        <f>SUMIF(Planning!$AS$10:$AS$896,$AO72,Planning!L$10:L$896)</f>
        <v>0</v>
      </c>
      <c r="H72" s="262">
        <f>SUMIF(Planning!$AS$10:$AS$896,$AO72,Planning!M$10:M$896)</f>
        <v>0</v>
      </c>
      <c r="I72" s="263">
        <f>SUMIF(Planning!$AS$10:$AS$896,$AO72,Planning!N$10:N$896)</f>
        <v>0</v>
      </c>
      <c r="J72" s="264">
        <f>SUMIF(Planning!$AS$10:$AS$896,$AO72,Planning!O$10:O$896)</f>
        <v>0</v>
      </c>
      <c r="K72" s="262">
        <f>SUMIF(Planning!$AS$10:$AS$896,$AO72,Planning!P$10:P$896)</f>
        <v>0</v>
      </c>
      <c r="L72" s="262">
        <f>SUMIF(Planning!$AS$10:$AS$896,$AO72,Planning!Q$10:Q$896)</f>
        <v>0</v>
      </c>
      <c r="M72" s="262">
        <f>SUMIF(Planning!$AS$10:$AS$896,$AO72,Planning!R$10:R$896)</f>
        <v>0</v>
      </c>
      <c r="N72" s="262">
        <f>SUMIF(Planning!$AS$10:$AS$896,$AO72,Planning!S$10:S$896)</f>
        <v>0</v>
      </c>
      <c r="O72" s="262">
        <f>SUMIF(Planning!$AS$10:$AS$896,$AO72,Planning!T$10:T$896)</f>
        <v>0</v>
      </c>
      <c r="P72" s="262">
        <f>SUMIF(Planning!$AS$10:$AS$896,$AO72,Planning!U$10:U$896)</f>
        <v>0</v>
      </c>
      <c r="Q72" s="262">
        <f>SUMIF(Planning!$AS$10:$AS$896,$AO72,Planning!V$10:V$896)</f>
        <v>0</v>
      </c>
      <c r="R72" s="262">
        <f>SUMIF(Planning!$AS$10:$AS$896,$AO72,Planning!W$10:W$896)</f>
        <v>0</v>
      </c>
      <c r="S72" s="262">
        <f>SUMIF(Planning!$AS$10:$AS$896,$AO72,Planning!X$10:X$896)</f>
        <v>0</v>
      </c>
      <c r="T72" s="262">
        <f>SUMIF(Planning!$AS$10:$AS$896,$AO72,Planning!Y$10:Y$896)</f>
        <v>0</v>
      </c>
      <c r="U72" s="262">
        <f>SUMIF(Planning!$AS$10:$AS$896,$AO72,Planning!Z$10:Z$896)</f>
        <v>0</v>
      </c>
      <c r="V72" s="262">
        <f>SUMIF(Planning!$AS$10:$AS$896,$AO72,Planning!AA$10:AA$896)</f>
        <v>100</v>
      </c>
      <c r="W72" s="262">
        <f>SUMIF(Planning!$AS$10:$AS$896,$AO72,Planning!AB$10:AB$896)</f>
        <v>0</v>
      </c>
      <c r="X72" s="262">
        <f>SUMIF(Planning!$AS$10:$AS$896,$AO72,Planning!AC$10:AC$896)</f>
        <v>100</v>
      </c>
      <c r="Y72" s="262">
        <f>SUMIF(Planning!$AS$10:$AS$896,$AO72,Planning!AD$10:AD$896)</f>
        <v>0</v>
      </c>
      <c r="Z72" s="262">
        <f>SUMIF(Planning!$AS$10:$AS$896,$AO72,Planning!AE$10:AE$896)</f>
        <v>0</v>
      </c>
      <c r="AA72" s="262">
        <f>SUMIF(Planning!$AS$10:$AS$896,$AO72,Planning!AF$10:AF$896)</f>
        <v>0</v>
      </c>
      <c r="AB72" s="262">
        <f>SUMIF(Planning!$AS$10:$AS$896,$AO72,Planning!AG$10:AG$896)</f>
        <v>0</v>
      </c>
      <c r="AC72" s="262">
        <f>SUMIF(Planning!$AS$10:$AS$896,$AO72,Planning!AH$10:AH$896)</f>
        <v>0</v>
      </c>
      <c r="AD72" s="410">
        <f>SUMIF(Planning!$AS$10:$AS$896,$AO72,Planning!AI$10:AI$896)</f>
        <v>0</v>
      </c>
      <c r="AE72" s="410">
        <f>SUMIF(Planning!$AS$10:$AS$896,$AO72,Planning!AJ$10:AJ$896)</f>
        <v>0</v>
      </c>
      <c r="AF72" s="410">
        <f>SUMIF(Planning!$AS$10:$AS$896,$AO72,Planning!AK$10:AK$896)</f>
        <v>0</v>
      </c>
      <c r="AG72" s="410">
        <f>SUMIF(Planning!$AS$10:$AS$896,$AO72,Planning!AL$10:AL$896)</f>
        <v>0</v>
      </c>
      <c r="AH72" s="410">
        <f>SUMIF(Planning!$AS$10:$AS$896,$AO72,Planning!AM$10:AM$896)</f>
        <v>0</v>
      </c>
      <c r="AI72" s="265">
        <f t="shared" ref="AI72:AI77" si="5">SUM(F72:AH72)</f>
        <v>300</v>
      </c>
      <c r="AJ72" s="75"/>
      <c r="AL72" s="125" t="str">
        <f>IF(AN72="CBU","AF",IF(AN72="CKD","KD",""))</f>
        <v>AF</v>
      </c>
      <c r="AM72" s="93" t="s">
        <v>2371</v>
      </c>
      <c r="AN72" s="93" t="s">
        <v>2081</v>
      </c>
      <c r="AO72" s="100" t="str">
        <f>AM72&amp;"_"&amp;AN72</f>
        <v>50100K88 LC00XA_CBU</v>
      </c>
      <c r="AP72" s="248" t="str">
        <f ca="1">IF(AI74=0,"","表示")</f>
        <v>表示</v>
      </c>
    </row>
    <row r="73" spans="1:42" ht="21" customHeight="1" x14ac:dyDescent="0.35">
      <c r="A73" s="66"/>
      <c r="B73" s="94" t="str">
        <f>IF($AO74="","",_xlfn.XLOOKUP($AO74,Planning!$AS$10:$AS$896,Planning!AU$10:AU$896,"",,))</f>
        <v>K88-LC00</v>
      </c>
      <c r="C73" s="127" t="str">
        <f>AL72</f>
        <v>AF</v>
      </c>
      <c r="D73" s="86">
        <f>SUMIF(Planning!$AS$10:$AS$896,$AO74,Planning!$G$10:$G$896)</f>
        <v>133</v>
      </c>
      <c r="E73" s="266" t="str">
        <f>IF($AN72="CBU","SP","")</f>
        <v>SP</v>
      </c>
      <c r="F73" s="267"/>
      <c r="G73" s="267"/>
      <c r="H73" s="267"/>
      <c r="I73" s="268"/>
      <c r="J73" s="269">
        <f>SUMIF(Planning!$AS$10:$AS$896,$AO73,Planning!O$10:O$896)</f>
        <v>0</v>
      </c>
      <c r="K73" s="267">
        <f>SUMIF(Planning!$AS$10:$AS$896,$AO73,Planning!P$10:P$896)</f>
        <v>0</v>
      </c>
      <c r="L73" s="267">
        <f>SUMIF(Planning!$AS$10:$AS$896,$AO73,Planning!Q$10:Q$896)</f>
        <v>0</v>
      </c>
      <c r="M73" s="267">
        <f>SUMIF(Planning!$AS$10:$AS$896,$AO73,Planning!R$10:R$896)</f>
        <v>0</v>
      </c>
      <c r="N73" s="267">
        <f>SUMIF(Planning!$AS$10:$AS$896,$AO73,Planning!S$10:S$896)</f>
        <v>0</v>
      </c>
      <c r="O73" s="267">
        <f>SUMIF(Planning!$AS$10:$AS$896,$AO73,Planning!T$10:T$896)</f>
        <v>0</v>
      </c>
      <c r="P73" s="267">
        <f>SUMIF(Planning!$AS$10:$AS$896,$AO73,Planning!U$10:U$896)</f>
        <v>0</v>
      </c>
      <c r="Q73" s="267">
        <f>SUMIF(Planning!$AS$10:$AS$896,$AO73,Planning!V$10:V$896)</f>
        <v>0</v>
      </c>
      <c r="R73" s="267">
        <f>SUMIF(Planning!$AS$10:$AS$896,$AO73,Planning!W$10:W$896)</f>
        <v>0</v>
      </c>
      <c r="S73" s="267">
        <f>SUMIF(Planning!$AS$10:$AS$896,$AO73,Planning!X$10:X$896)</f>
        <v>0</v>
      </c>
      <c r="T73" s="267">
        <f>SUMIF(Planning!$AS$10:$AS$896,$AO73,Planning!Y$10:Y$896)</f>
        <v>0</v>
      </c>
      <c r="U73" s="267">
        <f>SUMIF(Planning!$AS$10:$AS$896,$AO73,Planning!Z$10:Z$896)</f>
        <v>0</v>
      </c>
      <c r="V73" s="267">
        <f>SUMIF(Planning!$AS$10:$AS$896,$AO73,Planning!AA$10:AA$896)</f>
        <v>0</v>
      </c>
      <c r="W73" s="267">
        <f>SUMIF(Planning!$AS$10:$AS$896,$AO73,Planning!AB$10:AB$896)</f>
        <v>0</v>
      </c>
      <c r="X73" s="267">
        <f>SUMIF(Planning!$AS$10:$AS$896,$AO73,Planning!AC$10:AC$896)</f>
        <v>0</v>
      </c>
      <c r="Y73" s="267">
        <f>SUMIF(Planning!$AS$10:$AS$896,$AO73,Planning!AD$10:AD$896)</f>
        <v>0</v>
      </c>
      <c r="Z73" s="267">
        <f>SUMIF(Planning!$AS$10:$AS$896,$AO73,Planning!AE$10:AE$896)</f>
        <v>0</v>
      </c>
      <c r="AA73" s="267">
        <f>SUMIF(Planning!$AS$10:$AS$896,$AO73,Planning!AF$10:AF$896)</f>
        <v>0</v>
      </c>
      <c r="AB73" s="267">
        <f>SUMIF(Planning!$AS$10:$AS$896,$AO73,Planning!AG$10:AG$896)</f>
        <v>0</v>
      </c>
      <c r="AC73" s="267">
        <f>SUMIF(Planning!$AS$10:$AS$896,$AO73,Planning!AH$10:AH$896)</f>
        <v>0</v>
      </c>
      <c r="AD73" s="406">
        <f>SUMIF(Planning!$AS$10:$AS$896,$AO73,Planning!AI$10:AI$896)</f>
        <v>0</v>
      </c>
      <c r="AE73" s="406">
        <f>SUMIF(Planning!$AS$10:$AS$896,$AO73,Planning!AJ$10:AJ$896)</f>
        <v>0</v>
      </c>
      <c r="AF73" s="406">
        <f>SUMIF(Planning!$AS$10:$AS$896,$AO73,Planning!AK$10:AK$896)</f>
        <v>0</v>
      </c>
      <c r="AG73" s="406">
        <f>SUMIF(Planning!$AS$10:$AS$896,$AO73,Planning!AL$10:AL$896)</f>
        <v>0</v>
      </c>
      <c r="AH73" s="406">
        <f>SUMIF(Planning!$AS$10:$AS$896,$AO73,Planning!AM$10:AM$896)</f>
        <v>0</v>
      </c>
      <c r="AI73" s="270">
        <f t="shared" si="5"/>
        <v>0</v>
      </c>
      <c r="AJ73" s="75"/>
      <c r="AL73" s="102" t="str">
        <f>IF($B$3="","",_xlfn.XLOOKUP($B$3,設定!$F$3:$F$10,設定!$G$3:$G$10,""))</f>
        <v>マルチ</v>
      </c>
      <c r="AM73" s="91"/>
      <c r="AN73" s="91" t="str">
        <f>E73</f>
        <v>SP</v>
      </c>
      <c r="AO73" s="91" t="str">
        <f>AM72&amp;"_"&amp;AN73</f>
        <v>50100K88 LC00XA_SP</v>
      </c>
      <c r="AP73" s="249" t="str">
        <f ca="1">IF(AI74=0,"","表示")</f>
        <v>表示</v>
      </c>
    </row>
    <row r="74" spans="1:42" ht="21" customHeight="1" thickBot="1" x14ac:dyDescent="0.4">
      <c r="A74" s="69"/>
      <c r="B74" s="90"/>
      <c r="C74" s="87"/>
      <c r="D74" s="88"/>
      <c r="E74" s="259" t="s">
        <v>2134</v>
      </c>
      <c r="F74" s="80">
        <f ca="1">SUMIF(Planning!$AS$10:$AS$896,$AO74,Planning!K$10:K$896)</f>
        <v>0</v>
      </c>
      <c r="G74" s="80">
        <f ca="1">SUMIF(Planning!$AS$10:$AS$896,$AO74,Planning!L$10:L$896)</f>
        <v>0</v>
      </c>
      <c r="H74" s="81">
        <f ca="1">SUMIF(Planning!$AS$10:$AS$896,$AO74,Planning!M$10:M$896)</f>
        <v>0</v>
      </c>
      <c r="I74" s="82">
        <f ca="1">SUMIF(Planning!$AS$10:$AS$896,$AO74,Planning!N$10:N$896)</f>
        <v>0</v>
      </c>
      <c r="J74" s="83">
        <f ca="1">SUMIF(Planning!$AS$10:$AS$896,$AO74,Planning!O$10:O$896)</f>
        <v>0</v>
      </c>
      <c r="K74" s="81">
        <f ca="1">SUMIF(Planning!$AS$10:$AS$896,$AO74,Planning!P$10:P$896)</f>
        <v>0</v>
      </c>
      <c r="L74" s="81">
        <f ca="1">SUMIF(Planning!$AS$10:$AS$896,$AO74,Planning!Q$10:Q$896)</f>
        <v>0</v>
      </c>
      <c r="M74" s="80">
        <f ca="1">SUMIF(Planning!$AS$10:$AS$896,$AO74,Planning!R$10:R$896)</f>
        <v>0</v>
      </c>
      <c r="N74" s="81">
        <f ca="1">SUMIF(Planning!$AS$10:$AS$896,$AO74,Planning!S$10:S$896)</f>
        <v>0</v>
      </c>
      <c r="O74" s="80">
        <f ca="1">SUMIF(Planning!$AS$10:$AS$896,$AO74,Planning!T$10:T$896)</f>
        <v>0</v>
      </c>
      <c r="P74" s="80">
        <f ca="1">SUMIF(Planning!$AS$10:$AS$896,$AO74,Planning!U$10:U$896)</f>
        <v>0</v>
      </c>
      <c r="Q74" s="80">
        <f ca="1">SUMIF(Planning!$AS$10:$AS$896,$AO74,Planning!V$10:V$896)</f>
        <v>0</v>
      </c>
      <c r="R74" s="80">
        <f ca="1">SUMIF(Planning!$AS$10:$AS$896,$AO74,Planning!W$10:W$896)</f>
        <v>0</v>
      </c>
      <c r="S74" s="80">
        <f ca="1">SUMIF(Planning!$AS$10:$AS$896,$AO74,Planning!X$10:X$896)</f>
        <v>50</v>
      </c>
      <c r="T74" s="80">
        <f ca="1">SUMIF(Planning!$AS$10:$AS$896,$AO74,Planning!Y$10:Y$896)</f>
        <v>50</v>
      </c>
      <c r="U74" s="80">
        <f ca="1">SUMIF(Planning!$AS$10:$AS$896,$AO74,Planning!Z$10:Z$896)</f>
        <v>50</v>
      </c>
      <c r="V74" s="80">
        <f ca="1">SUMIF(Planning!$AS$10:$AS$896,$AO74,Planning!AA$10:AA$896)</f>
        <v>50</v>
      </c>
      <c r="W74" s="80">
        <f ca="1">SUMIF(Planning!$AS$10:$AS$896,$AO74,Planning!AB$10:AB$896)</f>
        <v>0</v>
      </c>
      <c r="X74" s="80">
        <f ca="1">SUMIF(Planning!$AS$10:$AS$896,$AO74,Planning!AC$10:AC$896)</f>
        <v>0</v>
      </c>
      <c r="Y74" s="80">
        <f ca="1">SUMIF(Planning!$AS$10:$AS$896,$AO74,Planning!AD$10:AD$896)</f>
        <v>0</v>
      </c>
      <c r="Z74" s="80">
        <f ca="1">SUMIF(Planning!$AS$10:$AS$896,$AO74,Planning!AE$10:AE$896)</f>
        <v>0</v>
      </c>
      <c r="AA74" s="80">
        <f ca="1">SUMIF(Planning!$AS$10:$AS$896,$AO74,Planning!AF$10:AF$896)</f>
        <v>0</v>
      </c>
      <c r="AB74" s="80">
        <f ca="1">SUMIF(Planning!$AS$10:$AS$896,$AO74,Planning!AG$10:AG$896)</f>
        <v>0</v>
      </c>
      <c r="AC74" s="80">
        <f ca="1">SUMIF(Planning!$AS$10:$AS$896,$AO74,Planning!AH$10:AH$896)</f>
        <v>0</v>
      </c>
      <c r="AD74" s="407">
        <f ca="1">SUMIF(Planning!$AS$10:$AS$896,$AO74,Planning!AI$10:AI$896)</f>
        <v>0</v>
      </c>
      <c r="AE74" s="407">
        <f ca="1">SUMIF(Planning!$AS$10:$AS$896,$AO74,Planning!AJ$10:AJ$896)</f>
        <v>0</v>
      </c>
      <c r="AF74" s="407">
        <f ca="1">SUMIF(Planning!$AS$10:$AS$896,$AO74,Planning!AK$10:AK$896)</f>
        <v>0</v>
      </c>
      <c r="AG74" s="408">
        <f ca="1">SUMIF(Planning!$AS$10:$AS$896,$AO74,Planning!AL$10:AL$896)</f>
        <v>0</v>
      </c>
      <c r="AH74" s="409">
        <f ca="1">SUMIF(Planning!$AS$10:$AS$896,$AO74,Planning!AM$10:AM$896)</f>
        <v>0</v>
      </c>
      <c r="AI74" s="123">
        <f t="shared" ca="1" si="5"/>
        <v>200</v>
      </c>
      <c r="AJ74" s="75"/>
      <c r="AL74" s="92"/>
      <c r="AM74" s="92"/>
      <c r="AN74" s="92"/>
      <c r="AO74" s="124" t="str">
        <f>AL73&amp;"_"&amp;AM72&amp;"_"&amp;AN72</f>
        <v>マルチ_50100K88 LC00XA_CBU</v>
      </c>
      <c r="AP74" s="247" t="str">
        <f ca="1">IF(AI74=0,"","表示")</f>
        <v>表示</v>
      </c>
    </row>
    <row r="75" spans="1:42" ht="21" hidden="1" customHeight="1" x14ac:dyDescent="0.35">
      <c r="A75" s="66"/>
      <c r="B75" s="95" t="str">
        <f>IF($AO77="","",_xlfn.XLOOKUP($AO77,Planning!$AS$10:$AS$896,Planning!AT$10:AT$896,"",,))</f>
        <v>50100</v>
      </c>
      <c r="C75" s="85"/>
      <c r="D75" s="86"/>
      <c r="E75" s="261" t="str">
        <f>_xlfn.XLOOKUP($AO75,Planning!$AS$10:$AS$896,Planning!$G$10:$G$896,"",,)</f>
        <v/>
      </c>
      <c r="F75" s="262">
        <f>SUMIF(Planning!$AS$10:$AS$896,$AO75,Planning!K$10:K$896)</f>
        <v>0</v>
      </c>
      <c r="G75" s="262">
        <f>SUMIF(Planning!$AS$10:$AS$896,$AO75,Planning!L$10:L$896)</f>
        <v>0</v>
      </c>
      <c r="H75" s="262">
        <f>SUMIF(Planning!$AS$10:$AS$896,$AO75,Planning!M$10:M$896)</f>
        <v>0</v>
      </c>
      <c r="I75" s="263">
        <f>SUMIF(Planning!$AS$10:$AS$896,$AO75,Planning!N$10:N$896)</f>
        <v>0</v>
      </c>
      <c r="J75" s="264">
        <f>SUMIF(Planning!$AS$10:$AS$896,$AO75,Planning!O$10:O$896)</f>
        <v>0</v>
      </c>
      <c r="K75" s="262">
        <f>SUMIF(Planning!$AS$10:$AS$896,$AO75,Planning!P$10:P$896)</f>
        <v>0</v>
      </c>
      <c r="L75" s="262">
        <f>SUMIF(Planning!$AS$10:$AS$896,$AO75,Planning!Q$10:Q$896)</f>
        <v>0</v>
      </c>
      <c r="M75" s="262">
        <f>SUMIF(Planning!$AS$10:$AS$896,$AO75,Planning!R$10:R$896)</f>
        <v>0</v>
      </c>
      <c r="N75" s="262">
        <f>SUMIF(Planning!$AS$10:$AS$896,$AO75,Planning!S$10:S$896)</f>
        <v>0</v>
      </c>
      <c r="O75" s="262">
        <f>SUMIF(Planning!$AS$10:$AS$896,$AO75,Planning!T$10:T$896)</f>
        <v>0</v>
      </c>
      <c r="P75" s="262">
        <f>SUMIF(Planning!$AS$10:$AS$896,$AO75,Planning!U$10:U$896)</f>
        <v>0</v>
      </c>
      <c r="Q75" s="262">
        <f>SUMIF(Planning!$AS$10:$AS$896,$AO75,Planning!V$10:V$896)</f>
        <v>0</v>
      </c>
      <c r="R75" s="262">
        <f>SUMIF(Planning!$AS$10:$AS$896,$AO75,Planning!W$10:W$896)</f>
        <v>0</v>
      </c>
      <c r="S75" s="262">
        <f>SUMIF(Planning!$AS$10:$AS$896,$AO75,Planning!X$10:X$896)</f>
        <v>0</v>
      </c>
      <c r="T75" s="262">
        <f>SUMIF(Planning!$AS$10:$AS$896,$AO75,Planning!Y$10:Y$896)</f>
        <v>0</v>
      </c>
      <c r="U75" s="262">
        <f>SUMIF(Planning!$AS$10:$AS$896,$AO75,Planning!Z$10:Z$896)</f>
        <v>0</v>
      </c>
      <c r="V75" s="262">
        <f>SUMIF(Planning!$AS$10:$AS$896,$AO75,Planning!AA$10:AA$896)</f>
        <v>0</v>
      </c>
      <c r="W75" s="262">
        <f>SUMIF(Planning!$AS$10:$AS$896,$AO75,Planning!AB$10:AB$896)</f>
        <v>0</v>
      </c>
      <c r="X75" s="262">
        <f>SUMIF(Planning!$AS$10:$AS$896,$AO75,Planning!AC$10:AC$896)</f>
        <v>0</v>
      </c>
      <c r="Y75" s="262">
        <f>SUMIF(Planning!$AS$10:$AS$896,$AO75,Planning!AD$10:AD$896)</f>
        <v>0</v>
      </c>
      <c r="Z75" s="262">
        <f>SUMIF(Planning!$AS$10:$AS$896,$AO75,Planning!AE$10:AE$896)</f>
        <v>0</v>
      </c>
      <c r="AA75" s="262">
        <f>SUMIF(Planning!$AS$10:$AS$896,$AO75,Planning!AF$10:AF$896)</f>
        <v>0</v>
      </c>
      <c r="AB75" s="262">
        <f>SUMIF(Planning!$AS$10:$AS$896,$AO75,Planning!AG$10:AG$896)</f>
        <v>0</v>
      </c>
      <c r="AC75" s="262">
        <f>SUMIF(Planning!$AS$10:$AS$896,$AO75,Planning!AH$10:AH$896)</f>
        <v>0</v>
      </c>
      <c r="AD75" s="262">
        <f>SUMIF(Planning!$AS$10:$AS$896,$AO75,Planning!AI$10:AI$896)</f>
        <v>0</v>
      </c>
      <c r="AE75" s="262">
        <f>SUMIF(Planning!$AS$10:$AS$896,$AO75,Planning!AJ$10:AJ$896)</f>
        <v>0</v>
      </c>
      <c r="AF75" s="262">
        <f>SUMIF(Planning!$AS$10:$AS$896,$AO75,Planning!AK$10:AK$896)</f>
        <v>0</v>
      </c>
      <c r="AG75" s="262">
        <f>SUMIF(Planning!$AS$10:$AS$896,$AO75,Planning!AL$10:AL$896)</f>
        <v>0</v>
      </c>
      <c r="AH75" s="262">
        <f>SUMIF(Planning!$AS$10:$AS$896,$AO75,Planning!AM$10:AM$896)</f>
        <v>0</v>
      </c>
      <c r="AI75" s="265">
        <f t="shared" si="5"/>
        <v>0</v>
      </c>
      <c r="AJ75" s="75"/>
      <c r="AL75" s="125" t="str">
        <f>IF(AN75="CBU","AF",IF(AN75="CKD","KD",""))</f>
        <v>AF</v>
      </c>
      <c r="AM75" s="93" t="s">
        <v>1467</v>
      </c>
      <c r="AN75" s="93" t="s">
        <v>2081</v>
      </c>
      <c r="AO75" s="100" t="str">
        <f>AM75&amp;"_"&amp;AN75</f>
        <v>50100GFL J400  _CBU</v>
      </c>
      <c r="AP75" s="248" t="str">
        <f ca="1">IF(AI77=0,"","表示")</f>
        <v/>
      </c>
    </row>
    <row r="76" spans="1:42" ht="21" hidden="1" customHeight="1" x14ac:dyDescent="0.35">
      <c r="A76" s="66"/>
      <c r="B76" s="94" t="str">
        <f>IF($AO77="","",_xlfn.XLOOKUP($AO77,Planning!$AS$10:$AS$896,Planning!AU$10:AU$896,"",,))</f>
        <v>GFL-J400</v>
      </c>
      <c r="C76" s="127" t="str">
        <f>AL75</f>
        <v>AF</v>
      </c>
      <c r="D76" s="86">
        <f>SUMIF(Planning!$AS$10:$AS$896,$AO77,Planning!$G$10:$G$896)</f>
        <v>100</v>
      </c>
      <c r="E76" s="266" t="str">
        <f>IF($AN75="CBU","SP","")</f>
        <v>SP</v>
      </c>
      <c r="F76" s="267"/>
      <c r="G76" s="267"/>
      <c r="H76" s="267"/>
      <c r="I76" s="268"/>
      <c r="J76" s="269">
        <f>SUMIF(Planning!$AS$10:$AS$896,$AO76,Planning!O$10:O$896)</f>
        <v>0</v>
      </c>
      <c r="K76" s="267">
        <f>SUMIF(Planning!$AS$10:$AS$896,$AO76,Planning!P$10:P$896)</f>
        <v>0</v>
      </c>
      <c r="L76" s="267">
        <f>SUMIF(Planning!$AS$10:$AS$896,$AO76,Planning!Q$10:Q$896)</f>
        <v>0</v>
      </c>
      <c r="M76" s="267">
        <f>SUMIF(Planning!$AS$10:$AS$896,$AO76,Planning!R$10:R$896)</f>
        <v>0</v>
      </c>
      <c r="N76" s="267">
        <f>SUMIF(Planning!$AS$10:$AS$896,$AO76,Planning!S$10:S$896)</f>
        <v>0</v>
      </c>
      <c r="O76" s="267">
        <f>SUMIF(Planning!$AS$10:$AS$896,$AO76,Planning!T$10:T$896)</f>
        <v>0</v>
      </c>
      <c r="P76" s="267">
        <f>SUMIF(Planning!$AS$10:$AS$896,$AO76,Planning!U$10:U$896)</f>
        <v>0</v>
      </c>
      <c r="Q76" s="267">
        <f>SUMIF(Planning!$AS$10:$AS$896,$AO76,Planning!V$10:V$896)</f>
        <v>0</v>
      </c>
      <c r="R76" s="267">
        <f>SUMIF(Planning!$AS$10:$AS$896,$AO76,Planning!W$10:W$896)</f>
        <v>0</v>
      </c>
      <c r="S76" s="267">
        <f>SUMIF(Planning!$AS$10:$AS$896,$AO76,Planning!X$10:X$896)</f>
        <v>0</v>
      </c>
      <c r="T76" s="267">
        <f>SUMIF(Planning!$AS$10:$AS$896,$AO76,Planning!Y$10:Y$896)</f>
        <v>0</v>
      </c>
      <c r="U76" s="267">
        <f>SUMIF(Planning!$AS$10:$AS$896,$AO76,Planning!Z$10:Z$896)</f>
        <v>0</v>
      </c>
      <c r="V76" s="267">
        <f>SUMIF(Planning!$AS$10:$AS$896,$AO76,Planning!AA$10:AA$896)</f>
        <v>0</v>
      </c>
      <c r="W76" s="267">
        <f>SUMIF(Planning!$AS$10:$AS$896,$AO76,Planning!AB$10:AB$896)</f>
        <v>0</v>
      </c>
      <c r="X76" s="267">
        <f>SUMIF(Planning!$AS$10:$AS$896,$AO76,Planning!AC$10:AC$896)</f>
        <v>0</v>
      </c>
      <c r="Y76" s="267">
        <f>SUMIF(Planning!$AS$10:$AS$896,$AO76,Planning!AD$10:AD$896)</f>
        <v>0</v>
      </c>
      <c r="Z76" s="267">
        <f>SUMIF(Planning!$AS$10:$AS$896,$AO76,Planning!AE$10:AE$896)</f>
        <v>0</v>
      </c>
      <c r="AA76" s="267">
        <f>SUMIF(Planning!$AS$10:$AS$896,$AO76,Planning!AF$10:AF$896)</f>
        <v>0</v>
      </c>
      <c r="AB76" s="267">
        <f>SUMIF(Planning!$AS$10:$AS$896,$AO76,Planning!AG$10:AG$896)</f>
        <v>0</v>
      </c>
      <c r="AC76" s="267">
        <f>SUMIF(Planning!$AS$10:$AS$896,$AO76,Planning!AH$10:AH$896)</f>
        <v>0</v>
      </c>
      <c r="AD76" s="267">
        <f>SUMIF(Planning!$AS$10:$AS$896,$AO76,Planning!AI$10:AI$896)</f>
        <v>0</v>
      </c>
      <c r="AE76" s="267">
        <f>SUMIF(Planning!$AS$10:$AS$896,$AO76,Planning!AJ$10:AJ$896)</f>
        <v>0</v>
      </c>
      <c r="AF76" s="267">
        <f>SUMIF(Planning!$AS$10:$AS$896,$AO76,Planning!AK$10:AK$896)</f>
        <v>0</v>
      </c>
      <c r="AG76" s="267">
        <f>SUMIF(Planning!$AS$10:$AS$896,$AO76,Planning!AL$10:AL$896)</f>
        <v>0</v>
      </c>
      <c r="AH76" s="267">
        <f>SUMIF(Planning!$AS$10:$AS$896,$AO76,Planning!AM$10:AM$896)</f>
        <v>0</v>
      </c>
      <c r="AI76" s="270">
        <f t="shared" si="5"/>
        <v>0</v>
      </c>
      <c r="AJ76" s="75"/>
      <c r="AL76" s="102" t="str">
        <f>IF($B$3="","",_xlfn.XLOOKUP($B$3,設定!$F$3:$F$10,設定!$G$3:$G$10,""))</f>
        <v>マルチ</v>
      </c>
      <c r="AM76" s="91"/>
      <c r="AN76" s="91" t="str">
        <f>E76</f>
        <v>SP</v>
      </c>
      <c r="AO76" s="91" t="str">
        <f>AM75&amp;"_"&amp;AN76</f>
        <v>50100GFL J400  _SP</v>
      </c>
      <c r="AP76" s="249" t="str">
        <f ca="1">IF(AI77=0,"","表示")</f>
        <v/>
      </c>
    </row>
    <row r="77" spans="1:42" ht="21" hidden="1" customHeight="1" x14ac:dyDescent="0.35">
      <c r="A77" s="69"/>
      <c r="B77" s="90"/>
      <c r="C77" s="87"/>
      <c r="D77" s="88"/>
      <c r="E77" s="259" t="s">
        <v>2134</v>
      </c>
      <c r="F77" s="80">
        <f ca="1">SUMIF(Planning!$AS$10:$AS$896,$AO77,Planning!K$10:K$896)</f>
        <v>0</v>
      </c>
      <c r="G77" s="80">
        <f ca="1">SUMIF(Planning!$AS$10:$AS$896,$AO77,Planning!L$10:L$896)</f>
        <v>0</v>
      </c>
      <c r="H77" s="81">
        <f ca="1">SUMIF(Planning!$AS$10:$AS$896,$AO77,Planning!M$10:M$896)</f>
        <v>0</v>
      </c>
      <c r="I77" s="82">
        <f ca="1">SUMIF(Planning!$AS$10:$AS$896,$AO77,Planning!N$10:N$896)</f>
        <v>0</v>
      </c>
      <c r="J77" s="83">
        <f ca="1">SUMIF(Planning!$AS$10:$AS$896,$AO77,Planning!O$10:O$896)</f>
        <v>0</v>
      </c>
      <c r="K77" s="81">
        <f ca="1">SUMIF(Planning!$AS$10:$AS$896,$AO77,Planning!P$10:P$896)</f>
        <v>0</v>
      </c>
      <c r="L77" s="81">
        <f ca="1">SUMIF(Planning!$AS$10:$AS$896,$AO77,Planning!Q$10:Q$896)</f>
        <v>0</v>
      </c>
      <c r="M77" s="80">
        <f ca="1">SUMIF(Planning!$AS$10:$AS$896,$AO77,Planning!R$10:R$896)</f>
        <v>0</v>
      </c>
      <c r="N77" s="81">
        <f ca="1">SUMIF(Planning!$AS$10:$AS$896,$AO77,Planning!S$10:S$896)</f>
        <v>0</v>
      </c>
      <c r="O77" s="80">
        <f ca="1">SUMIF(Planning!$AS$10:$AS$896,$AO77,Planning!T$10:T$896)</f>
        <v>0</v>
      </c>
      <c r="P77" s="80">
        <f ca="1">SUMIF(Planning!$AS$10:$AS$896,$AO77,Planning!U$10:U$896)</f>
        <v>0</v>
      </c>
      <c r="Q77" s="80">
        <f ca="1">SUMIF(Planning!$AS$10:$AS$896,$AO77,Planning!V$10:V$896)</f>
        <v>0</v>
      </c>
      <c r="R77" s="80">
        <f ca="1">SUMIF(Planning!$AS$10:$AS$896,$AO77,Planning!W$10:W$896)</f>
        <v>0</v>
      </c>
      <c r="S77" s="80">
        <f ca="1">SUMIF(Planning!$AS$10:$AS$896,$AO77,Planning!X$10:X$896)</f>
        <v>0</v>
      </c>
      <c r="T77" s="80">
        <f ca="1">SUMIF(Planning!$AS$10:$AS$896,$AO77,Planning!Y$10:Y$896)</f>
        <v>0</v>
      </c>
      <c r="U77" s="80">
        <f ca="1">SUMIF(Planning!$AS$10:$AS$896,$AO77,Planning!Z$10:Z$896)</f>
        <v>0</v>
      </c>
      <c r="V77" s="80">
        <f ca="1">SUMIF(Planning!$AS$10:$AS$896,$AO77,Planning!AA$10:AA$896)</f>
        <v>0</v>
      </c>
      <c r="W77" s="80">
        <f ca="1">SUMIF(Planning!$AS$10:$AS$896,$AO77,Planning!AB$10:AB$896)</f>
        <v>0</v>
      </c>
      <c r="X77" s="80">
        <f ca="1">SUMIF(Planning!$AS$10:$AS$896,$AO77,Planning!AC$10:AC$896)</f>
        <v>0</v>
      </c>
      <c r="Y77" s="80">
        <f ca="1">SUMIF(Planning!$AS$10:$AS$896,$AO77,Planning!AD$10:AD$896)</f>
        <v>0</v>
      </c>
      <c r="Z77" s="80">
        <f ca="1">SUMIF(Planning!$AS$10:$AS$896,$AO77,Planning!AE$10:AE$896)</f>
        <v>0</v>
      </c>
      <c r="AA77" s="80">
        <f ca="1">SUMIF(Planning!$AS$10:$AS$896,$AO77,Planning!AF$10:AF$896)</f>
        <v>0</v>
      </c>
      <c r="AB77" s="80">
        <f ca="1">SUMIF(Planning!$AS$10:$AS$896,$AO77,Planning!AG$10:AG$896)</f>
        <v>0</v>
      </c>
      <c r="AC77" s="80">
        <f ca="1">SUMIF(Planning!$AS$10:$AS$896,$AO77,Planning!AH$10:AH$896)</f>
        <v>0</v>
      </c>
      <c r="AD77" s="80">
        <f ca="1">SUMIF(Planning!$AS$10:$AS$896,$AO77,Planning!AI$10:AI$896)</f>
        <v>0</v>
      </c>
      <c r="AE77" s="80">
        <f ca="1">SUMIF(Planning!$AS$10:$AS$896,$AO77,Planning!AJ$10:AJ$896)</f>
        <v>0</v>
      </c>
      <c r="AF77" s="80">
        <f ca="1">SUMIF(Planning!$AS$10:$AS$896,$AO77,Planning!AK$10:AK$896)</f>
        <v>0</v>
      </c>
      <c r="AG77" s="81">
        <f ca="1">SUMIF(Planning!$AS$10:$AS$896,$AO77,Planning!AL$10:AL$896)</f>
        <v>0</v>
      </c>
      <c r="AH77" s="114">
        <f ca="1">SUMIF(Planning!$AS$10:$AS$896,$AO77,Planning!AM$10:AM$896)</f>
        <v>0</v>
      </c>
      <c r="AI77" s="123">
        <f t="shared" ca="1" si="5"/>
        <v>0</v>
      </c>
      <c r="AJ77" s="75"/>
      <c r="AL77" s="92"/>
      <c r="AM77" s="92"/>
      <c r="AN77" s="92"/>
      <c r="AO77" s="124" t="str">
        <f>AL76&amp;"_"&amp;AM75&amp;"_"&amp;AN75</f>
        <v>マルチ_50100GFL J400  _CBU</v>
      </c>
      <c r="AP77" s="247" t="str">
        <f ca="1">IF(AI77=0,"","表示")</f>
        <v/>
      </c>
    </row>
    <row r="78" spans="1:42" ht="21" hidden="1" customHeight="1" x14ac:dyDescent="0.35">
      <c r="A78" s="66"/>
      <c r="B78" s="95" t="str">
        <f>IF($AO80="","",_xlfn.XLOOKUP($AO80,Planning!$AS$10:$AS$896,Planning!AT$10:AT$896,"",,))</f>
        <v>50100</v>
      </c>
      <c r="C78" s="85"/>
      <c r="D78" s="86"/>
      <c r="E78" s="261" t="str">
        <f>_xlfn.XLOOKUP($AO78,Planning!$AS$10:$AS$896,Planning!$G$10:$G$896,"",,)</f>
        <v/>
      </c>
      <c r="F78" s="262">
        <f>SUMIF(Planning!$AS$10:$AS$896,$AO78,Planning!K$10:K$896)</f>
        <v>0</v>
      </c>
      <c r="G78" s="262">
        <f>SUMIF(Planning!$AS$10:$AS$896,$AO78,Planning!L$10:L$896)</f>
        <v>0</v>
      </c>
      <c r="H78" s="262">
        <f>SUMIF(Planning!$AS$10:$AS$896,$AO78,Planning!M$10:M$896)</f>
        <v>0</v>
      </c>
      <c r="I78" s="263">
        <f>SUMIF(Planning!$AS$10:$AS$896,$AO78,Planning!N$10:N$896)</f>
        <v>0</v>
      </c>
      <c r="J78" s="264">
        <f>SUMIF(Planning!$AS$10:$AS$896,$AO78,Planning!O$10:O$896)</f>
        <v>0</v>
      </c>
      <c r="K78" s="262">
        <f>SUMIF(Planning!$AS$10:$AS$896,$AO78,Planning!P$10:P$896)</f>
        <v>0</v>
      </c>
      <c r="L78" s="262">
        <f>SUMIF(Planning!$AS$10:$AS$896,$AO78,Planning!Q$10:Q$896)</f>
        <v>0</v>
      </c>
      <c r="M78" s="262">
        <f>SUMIF(Planning!$AS$10:$AS$896,$AO78,Planning!R$10:R$896)</f>
        <v>0</v>
      </c>
      <c r="N78" s="262">
        <f>SUMIF(Planning!$AS$10:$AS$896,$AO78,Planning!S$10:S$896)</f>
        <v>0</v>
      </c>
      <c r="O78" s="262">
        <f>SUMIF(Planning!$AS$10:$AS$896,$AO78,Planning!T$10:T$896)</f>
        <v>0</v>
      </c>
      <c r="P78" s="262">
        <f>SUMIF(Planning!$AS$10:$AS$896,$AO78,Planning!U$10:U$896)</f>
        <v>0</v>
      </c>
      <c r="Q78" s="262">
        <f>SUMIF(Planning!$AS$10:$AS$896,$AO78,Planning!V$10:V$896)</f>
        <v>0</v>
      </c>
      <c r="R78" s="262">
        <f>SUMIF(Planning!$AS$10:$AS$896,$AO78,Planning!W$10:W$896)</f>
        <v>0</v>
      </c>
      <c r="S78" s="262">
        <f>SUMIF(Planning!$AS$10:$AS$896,$AO78,Planning!X$10:X$896)</f>
        <v>0</v>
      </c>
      <c r="T78" s="262">
        <f>SUMIF(Planning!$AS$10:$AS$896,$AO78,Planning!Y$10:Y$896)</f>
        <v>0</v>
      </c>
      <c r="U78" s="262">
        <f>SUMIF(Planning!$AS$10:$AS$896,$AO78,Planning!Z$10:Z$896)</f>
        <v>0</v>
      </c>
      <c r="V78" s="262">
        <f>SUMIF(Planning!$AS$10:$AS$896,$AO78,Planning!AA$10:AA$896)</f>
        <v>0</v>
      </c>
      <c r="W78" s="262">
        <f>SUMIF(Planning!$AS$10:$AS$896,$AO78,Planning!AB$10:AB$896)</f>
        <v>0</v>
      </c>
      <c r="X78" s="262">
        <f>SUMIF(Planning!$AS$10:$AS$896,$AO78,Planning!AC$10:AC$896)</f>
        <v>0</v>
      </c>
      <c r="Y78" s="262">
        <f>SUMIF(Planning!$AS$10:$AS$896,$AO78,Planning!AD$10:AD$896)</f>
        <v>0</v>
      </c>
      <c r="Z78" s="262">
        <f>SUMIF(Planning!$AS$10:$AS$896,$AO78,Planning!AE$10:AE$896)</f>
        <v>0</v>
      </c>
      <c r="AA78" s="262">
        <f>SUMIF(Planning!$AS$10:$AS$896,$AO78,Planning!AF$10:AF$896)</f>
        <v>0</v>
      </c>
      <c r="AB78" s="262">
        <f>SUMIF(Planning!$AS$10:$AS$896,$AO78,Planning!AG$10:AG$896)</f>
        <v>0</v>
      </c>
      <c r="AC78" s="262">
        <f>SUMIF(Planning!$AS$10:$AS$896,$AO78,Planning!AH$10:AH$896)</f>
        <v>0</v>
      </c>
      <c r="AD78" s="410">
        <f>SUMIF(Planning!$AS$10:$AS$896,$AO78,Planning!AI$10:AI$896)</f>
        <v>0</v>
      </c>
      <c r="AE78" s="410">
        <f>SUMIF(Planning!$AS$10:$AS$896,$AO78,Planning!AJ$10:AJ$896)</f>
        <v>0</v>
      </c>
      <c r="AF78" s="410">
        <f>SUMIF(Planning!$AS$10:$AS$896,$AO78,Planning!AK$10:AK$896)</f>
        <v>0</v>
      </c>
      <c r="AG78" s="410">
        <f>SUMIF(Planning!$AS$10:$AS$896,$AO78,Planning!AL$10:AL$896)</f>
        <v>0</v>
      </c>
      <c r="AH78" s="410">
        <f>SUMIF(Planning!$AS$10:$AS$896,$AO78,Planning!AM$10:AM$896)</f>
        <v>0</v>
      </c>
      <c r="AI78" s="265">
        <f t="shared" si="2"/>
        <v>0</v>
      </c>
      <c r="AJ78" s="75"/>
      <c r="AL78" s="125" t="str">
        <f>IF(AN78="CBU","AF",IF(AN78="CKD","KD",""))</f>
        <v>AF</v>
      </c>
      <c r="AM78" s="93" t="s">
        <v>1520</v>
      </c>
      <c r="AN78" s="93" t="s">
        <v>2081</v>
      </c>
      <c r="AO78" s="100" t="str">
        <f>AM78&amp;"_"&amp;AN78</f>
        <v>50100HP1 6000  _CBU</v>
      </c>
      <c r="AP78" s="248" t="str">
        <f ca="1">IF(AI80=0,"","表示")</f>
        <v/>
      </c>
    </row>
    <row r="79" spans="1:42" ht="21" hidden="1" customHeight="1" x14ac:dyDescent="0.35">
      <c r="A79" s="66"/>
      <c r="B79" s="94" t="str">
        <f>IF($AO80="","",_xlfn.XLOOKUP($AO80,Planning!$AS$10:$AS$896,Planning!AU$10:AU$896,"",,))</f>
        <v>HP1-6000</v>
      </c>
      <c r="C79" s="127" t="str">
        <f>AL78</f>
        <v>AF</v>
      </c>
      <c r="D79" s="86">
        <f>SUMIF(Planning!$AS$10:$AS$896,$AO80,Planning!$G$10:$G$896)</f>
        <v>200</v>
      </c>
      <c r="E79" s="266" t="str">
        <f>IF($AN78="CBU","SP","")</f>
        <v>SP</v>
      </c>
      <c r="F79" s="267"/>
      <c r="G79" s="267"/>
      <c r="H79" s="267"/>
      <c r="I79" s="268"/>
      <c r="J79" s="269">
        <f>SUMIF(Planning!$AS$10:$AS$896,$AO79,Planning!O$10:O$896)</f>
        <v>0</v>
      </c>
      <c r="K79" s="267">
        <f>SUMIF(Planning!$AS$10:$AS$896,$AO79,Planning!P$10:P$896)</f>
        <v>0</v>
      </c>
      <c r="L79" s="267">
        <f>SUMIF(Planning!$AS$10:$AS$896,$AO79,Planning!Q$10:Q$896)</f>
        <v>0</v>
      </c>
      <c r="M79" s="267">
        <f>SUMIF(Planning!$AS$10:$AS$896,$AO79,Planning!R$10:R$896)</f>
        <v>0</v>
      </c>
      <c r="N79" s="267">
        <f>SUMIF(Planning!$AS$10:$AS$896,$AO79,Planning!S$10:S$896)</f>
        <v>0</v>
      </c>
      <c r="O79" s="267">
        <f>SUMIF(Planning!$AS$10:$AS$896,$AO79,Planning!T$10:T$896)</f>
        <v>0</v>
      </c>
      <c r="P79" s="267">
        <f>SUMIF(Planning!$AS$10:$AS$896,$AO79,Planning!U$10:U$896)</f>
        <v>0</v>
      </c>
      <c r="Q79" s="267">
        <f>SUMIF(Planning!$AS$10:$AS$896,$AO79,Planning!V$10:V$896)</f>
        <v>0</v>
      </c>
      <c r="R79" s="267">
        <f>SUMIF(Planning!$AS$10:$AS$896,$AO79,Planning!W$10:W$896)</f>
        <v>0</v>
      </c>
      <c r="S79" s="267">
        <f>SUMIF(Planning!$AS$10:$AS$896,$AO79,Planning!X$10:X$896)</f>
        <v>0</v>
      </c>
      <c r="T79" s="267">
        <f>SUMIF(Planning!$AS$10:$AS$896,$AO79,Planning!Y$10:Y$896)</f>
        <v>0</v>
      </c>
      <c r="U79" s="267">
        <f>SUMIF(Planning!$AS$10:$AS$896,$AO79,Planning!Z$10:Z$896)</f>
        <v>0</v>
      </c>
      <c r="V79" s="267">
        <f>SUMIF(Planning!$AS$10:$AS$896,$AO79,Planning!AA$10:AA$896)</f>
        <v>0</v>
      </c>
      <c r="W79" s="267">
        <f>SUMIF(Planning!$AS$10:$AS$896,$AO79,Planning!AB$10:AB$896)</f>
        <v>0</v>
      </c>
      <c r="X79" s="267">
        <f>SUMIF(Planning!$AS$10:$AS$896,$AO79,Planning!AC$10:AC$896)</f>
        <v>0</v>
      </c>
      <c r="Y79" s="267">
        <f>SUMIF(Planning!$AS$10:$AS$896,$AO79,Planning!AD$10:AD$896)</f>
        <v>0</v>
      </c>
      <c r="Z79" s="267">
        <f>SUMIF(Planning!$AS$10:$AS$896,$AO79,Planning!AE$10:AE$896)</f>
        <v>0</v>
      </c>
      <c r="AA79" s="267">
        <f>SUMIF(Planning!$AS$10:$AS$896,$AO79,Planning!AF$10:AF$896)</f>
        <v>0</v>
      </c>
      <c r="AB79" s="267">
        <f>SUMIF(Planning!$AS$10:$AS$896,$AO79,Planning!AG$10:AG$896)</f>
        <v>0</v>
      </c>
      <c r="AC79" s="267">
        <f>SUMIF(Planning!$AS$10:$AS$896,$AO79,Planning!AH$10:AH$896)</f>
        <v>0</v>
      </c>
      <c r="AD79" s="406">
        <f>SUMIF(Planning!$AS$10:$AS$896,$AO79,Planning!AI$10:AI$896)</f>
        <v>0</v>
      </c>
      <c r="AE79" s="406">
        <f>SUMIF(Planning!$AS$10:$AS$896,$AO79,Planning!AJ$10:AJ$896)</f>
        <v>0</v>
      </c>
      <c r="AF79" s="406">
        <f>SUMIF(Planning!$AS$10:$AS$896,$AO79,Planning!AK$10:AK$896)</f>
        <v>0</v>
      </c>
      <c r="AG79" s="406">
        <f>SUMIF(Planning!$AS$10:$AS$896,$AO79,Planning!AL$10:AL$896)</f>
        <v>0</v>
      </c>
      <c r="AH79" s="406">
        <f>SUMIF(Planning!$AS$10:$AS$896,$AO79,Planning!AM$10:AM$896)</f>
        <v>0</v>
      </c>
      <c r="AI79" s="270">
        <f t="shared" si="2"/>
        <v>0</v>
      </c>
      <c r="AJ79" s="75"/>
      <c r="AL79" s="102" t="str">
        <f>IF($B$3="","",_xlfn.XLOOKUP($B$3,設定!$F$3:$F$10,設定!$G$3:$G$10,""))</f>
        <v>マルチ</v>
      </c>
      <c r="AM79" s="91"/>
      <c r="AN79" s="91" t="str">
        <f>E79</f>
        <v>SP</v>
      </c>
      <c r="AO79" s="91" t="str">
        <f>AM78&amp;"_"&amp;AN79</f>
        <v>50100HP1 6000  _SP</v>
      </c>
      <c r="AP79" s="249" t="str">
        <f ca="1">IF(AI80=0,"","表示")</f>
        <v/>
      </c>
    </row>
    <row r="80" spans="1:42" ht="21" hidden="1" customHeight="1" x14ac:dyDescent="0.35">
      <c r="A80" s="69"/>
      <c r="B80" s="90"/>
      <c r="C80" s="87"/>
      <c r="D80" s="88"/>
      <c r="E80" s="259" t="s">
        <v>2134</v>
      </c>
      <c r="F80" s="80">
        <f ca="1">SUMIF(Planning!$AS$10:$AS$896,$AO80,Planning!K$10:K$896)</f>
        <v>0</v>
      </c>
      <c r="G80" s="80">
        <f ca="1">SUMIF(Planning!$AS$10:$AS$896,$AO80,Planning!L$10:L$896)</f>
        <v>0</v>
      </c>
      <c r="H80" s="81">
        <f ca="1">SUMIF(Planning!$AS$10:$AS$896,$AO80,Planning!M$10:M$896)</f>
        <v>0</v>
      </c>
      <c r="I80" s="82">
        <f ca="1">SUMIF(Planning!$AS$10:$AS$896,$AO80,Planning!N$10:N$896)</f>
        <v>0</v>
      </c>
      <c r="J80" s="83">
        <f ca="1">SUMIF(Planning!$AS$10:$AS$896,$AO80,Planning!O$10:O$896)</f>
        <v>0</v>
      </c>
      <c r="K80" s="81">
        <f ca="1">SUMIF(Planning!$AS$10:$AS$896,$AO80,Planning!P$10:P$896)</f>
        <v>0</v>
      </c>
      <c r="L80" s="81">
        <f ca="1">SUMIF(Planning!$AS$10:$AS$896,$AO80,Planning!Q$10:Q$896)</f>
        <v>0</v>
      </c>
      <c r="M80" s="80">
        <f ca="1">SUMIF(Planning!$AS$10:$AS$896,$AO80,Planning!R$10:R$896)</f>
        <v>0</v>
      </c>
      <c r="N80" s="81">
        <f ca="1">SUMIF(Planning!$AS$10:$AS$896,$AO80,Planning!S$10:S$896)</f>
        <v>0</v>
      </c>
      <c r="O80" s="80">
        <f ca="1">SUMIF(Planning!$AS$10:$AS$896,$AO80,Planning!T$10:T$896)</f>
        <v>0</v>
      </c>
      <c r="P80" s="80">
        <f ca="1">SUMIF(Planning!$AS$10:$AS$896,$AO80,Planning!U$10:U$896)</f>
        <v>0</v>
      </c>
      <c r="Q80" s="80">
        <f ca="1">SUMIF(Planning!$AS$10:$AS$896,$AO80,Planning!V$10:V$896)</f>
        <v>0</v>
      </c>
      <c r="R80" s="80">
        <f ca="1">SUMIF(Planning!$AS$10:$AS$896,$AO80,Planning!W$10:W$896)</f>
        <v>0</v>
      </c>
      <c r="S80" s="80">
        <f ca="1">SUMIF(Planning!$AS$10:$AS$896,$AO80,Planning!X$10:X$896)</f>
        <v>0</v>
      </c>
      <c r="T80" s="80">
        <f ca="1">SUMIF(Planning!$AS$10:$AS$896,$AO80,Planning!Y$10:Y$896)</f>
        <v>0</v>
      </c>
      <c r="U80" s="80">
        <f ca="1">SUMIF(Planning!$AS$10:$AS$896,$AO80,Planning!Z$10:Z$896)</f>
        <v>0</v>
      </c>
      <c r="V80" s="80">
        <f ca="1">SUMIF(Planning!$AS$10:$AS$896,$AO80,Planning!AA$10:AA$896)</f>
        <v>0</v>
      </c>
      <c r="W80" s="80">
        <f ca="1">SUMIF(Planning!$AS$10:$AS$896,$AO80,Planning!AB$10:AB$896)</f>
        <v>0</v>
      </c>
      <c r="X80" s="80">
        <f ca="1">SUMIF(Planning!$AS$10:$AS$896,$AO80,Planning!AC$10:AC$896)</f>
        <v>0</v>
      </c>
      <c r="Y80" s="80">
        <f ca="1">SUMIF(Planning!$AS$10:$AS$896,$AO80,Planning!AD$10:AD$896)</f>
        <v>0</v>
      </c>
      <c r="Z80" s="80">
        <f ca="1">SUMIF(Planning!$AS$10:$AS$896,$AO80,Planning!AE$10:AE$896)</f>
        <v>0</v>
      </c>
      <c r="AA80" s="80">
        <f ca="1">SUMIF(Planning!$AS$10:$AS$896,$AO80,Planning!AF$10:AF$896)</f>
        <v>0</v>
      </c>
      <c r="AB80" s="80">
        <f ca="1">SUMIF(Planning!$AS$10:$AS$896,$AO80,Planning!AG$10:AG$896)</f>
        <v>0</v>
      </c>
      <c r="AC80" s="80">
        <f ca="1">SUMIF(Planning!$AS$10:$AS$896,$AO80,Planning!AH$10:AH$896)</f>
        <v>0</v>
      </c>
      <c r="AD80" s="407">
        <f ca="1">SUMIF(Planning!$AS$10:$AS$896,$AO80,Planning!AI$10:AI$896)</f>
        <v>0</v>
      </c>
      <c r="AE80" s="407">
        <f ca="1">SUMIF(Planning!$AS$10:$AS$896,$AO80,Planning!AJ$10:AJ$896)</f>
        <v>0</v>
      </c>
      <c r="AF80" s="407">
        <f ca="1">SUMIF(Planning!$AS$10:$AS$896,$AO80,Planning!AK$10:AK$896)</f>
        <v>0</v>
      </c>
      <c r="AG80" s="408">
        <f ca="1">SUMIF(Planning!$AS$10:$AS$896,$AO80,Planning!AL$10:AL$896)</f>
        <v>0</v>
      </c>
      <c r="AH80" s="409">
        <f ca="1">SUMIF(Planning!$AS$10:$AS$896,$AO80,Planning!AM$10:AM$896)</f>
        <v>0</v>
      </c>
      <c r="AI80" s="123">
        <f t="shared" ca="1" si="2"/>
        <v>0</v>
      </c>
      <c r="AJ80" s="75"/>
      <c r="AL80" s="92"/>
      <c r="AM80" s="92"/>
      <c r="AN80" s="92"/>
      <c r="AO80" s="124" t="str">
        <f>AL79&amp;"_"&amp;AM78&amp;"_"&amp;AN78</f>
        <v>マルチ_50100HP1 6000  _CBU</v>
      </c>
      <c r="AP80" s="247" t="str">
        <f ca="1">IF(AI80=0,"","表示")</f>
        <v/>
      </c>
    </row>
    <row r="81" spans="1:42" ht="21" hidden="1" customHeight="1" x14ac:dyDescent="0.35">
      <c r="A81" s="66"/>
      <c r="B81" s="95" t="str">
        <f>IF($AO83="","",_xlfn.XLOOKUP($AO83,Planning!$AS$10:$AS$896,Planning!AT$10:AT$896,"",,))</f>
        <v/>
      </c>
      <c r="C81" s="85"/>
      <c r="D81" s="86"/>
      <c r="E81" s="261" t="str">
        <f>_xlfn.XLOOKUP($AO81,Planning!$AS$10:$AS$896,Planning!$G$10:$G$896,"",,)</f>
        <v/>
      </c>
      <c r="F81" s="262">
        <f>SUMIF(Planning!$AS$10:$AS$896,$AO81,Planning!K$10:K$896)</f>
        <v>0</v>
      </c>
      <c r="G81" s="262">
        <f>SUMIF(Planning!$AS$10:$AS$896,$AO81,Planning!L$10:L$896)</f>
        <v>0</v>
      </c>
      <c r="H81" s="262">
        <f>SUMIF(Planning!$AS$10:$AS$896,$AO81,Planning!M$10:M$896)</f>
        <v>0</v>
      </c>
      <c r="I81" s="263">
        <f>SUMIF(Planning!$AS$10:$AS$896,$AO81,Planning!N$10:N$896)</f>
        <v>0</v>
      </c>
      <c r="J81" s="264">
        <f>SUMIF(Planning!$AS$10:$AS$896,$AO81,Planning!O$10:O$896)</f>
        <v>0</v>
      </c>
      <c r="K81" s="262">
        <f>SUMIF(Planning!$AS$10:$AS$896,$AO81,Planning!P$10:P$896)</f>
        <v>0</v>
      </c>
      <c r="L81" s="262">
        <f>SUMIF(Planning!$AS$10:$AS$896,$AO81,Planning!Q$10:Q$896)</f>
        <v>0</v>
      </c>
      <c r="M81" s="262">
        <f>SUMIF(Planning!$AS$10:$AS$896,$AO81,Planning!R$10:R$896)</f>
        <v>0</v>
      </c>
      <c r="N81" s="262">
        <f>SUMIF(Planning!$AS$10:$AS$896,$AO81,Planning!S$10:S$896)</f>
        <v>0</v>
      </c>
      <c r="O81" s="262">
        <f>SUMIF(Planning!$AS$10:$AS$896,$AO81,Planning!T$10:T$896)</f>
        <v>0</v>
      </c>
      <c r="P81" s="262">
        <f>SUMIF(Planning!$AS$10:$AS$896,$AO81,Planning!U$10:U$896)</f>
        <v>0</v>
      </c>
      <c r="Q81" s="262">
        <f>SUMIF(Planning!$AS$10:$AS$896,$AO81,Planning!V$10:V$896)</f>
        <v>0</v>
      </c>
      <c r="R81" s="262">
        <f>SUMIF(Planning!$AS$10:$AS$896,$AO81,Planning!W$10:W$896)</f>
        <v>0</v>
      </c>
      <c r="S81" s="262">
        <f>SUMIF(Planning!$AS$10:$AS$896,$AO81,Planning!X$10:X$896)</f>
        <v>0</v>
      </c>
      <c r="T81" s="262">
        <f>SUMIF(Planning!$AS$10:$AS$896,$AO81,Planning!Y$10:Y$896)</f>
        <v>0</v>
      </c>
      <c r="U81" s="262">
        <f>SUMIF(Planning!$AS$10:$AS$896,$AO81,Planning!Z$10:Z$896)</f>
        <v>0</v>
      </c>
      <c r="V81" s="262">
        <f>SUMIF(Planning!$AS$10:$AS$896,$AO81,Planning!AA$10:AA$896)</f>
        <v>0</v>
      </c>
      <c r="W81" s="262">
        <f>SUMIF(Planning!$AS$10:$AS$896,$AO81,Planning!AB$10:AB$896)</f>
        <v>0</v>
      </c>
      <c r="X81" s="262">
        <f>SUMIF(Planning!$AS$10:$AS$896,$AO81,Planning!AC$10:AC$896)</f>
        <v>0</v>
      </c>
      <c r="Y81" s="262">
        <f>SUMIF(Planning!$AS$10:$AS$896,$AO81,Planning!AD$10:AD$896)</f>
        <v>0</v>
      </c>
      <c r="Z81" s="262">
        <f>SUMIF(Planning!$AS$10:$AS$896,$AO81,Planning!AE$10:AE$896)</f>
        <v>0</v>
      </c>
      <c r="AA81" s="262">
        <f>SUMIF(Planning!$AS$10:$AS$896,$AO81,Planning!AF$10:AF$896)</f>
        <v>0</v>
      </c>
      <c r="AB81" s="262">
        <f>SUMIF(Planning!$AS$10:$AS$896,$AO81,Planning!AG$10:AG$896)</f>
        <v>0</v>
      </c>
      <c r="AC81" s="262">
        <f>SUMIF(Planning!$AS$10:$AS$896,$AO81,Planning!AH$10:AH$896)</f>
        <v>0</v>
      </c>
      <c r="AD81" s="262">
        <f>SUMIF(Planning!$AS$10:$AS$896,$AO81,Planning!AI$10:AI$896)</f>
        <v>0</v>
      </c>
      <c r="AE81" s="262">
        <f>SUMIF(Planning!$AS$10:$AS$896,$AO81,Planning!AJ$10:AJ$896)</f>
        <v>0</v>
      </c>
      <c r="AF81" s="262">
        <f>SUMIF(Planning!$AS$10:$AS$896,$AO81,Planning!AK$10:AK$896)</f>
        <v>0</v>
      </c>
      <c r="AG81" s="262">
        <f>SUMIF(Planning!$AS$10:$AS$896,$AO81,Planning!AL$10:AL$896)</f>
        <v>0</v>
      </c>
      <c r="AH81" s="262">
        <f>SUMIF(Planning!$AS$10:$AS$896,$AO81,Planning!AM$10:AM$896)</f>
        <v>0</v>
      </c>
      <c r="AI81" s="265">
        <f t="shared" si="2"/>
        <v>0</v>
      </c>
      <c r="AJ81" s="75"/>
      <c r="AL81" s="125" t="str">
        <f>IF(AN81="CBU","AF",IF(AN81="CKD","KD",""))</f>
        <v/>
      </c>
      <c r="AM81" s="93"/>
      <c r="AN81" s="93"/>
      <c r="AO81" s="100" t="str">
        <f>AM81&amp;"_"&amp;AN81</f>
        <v>_</v>
      </c>
      <c r="AP81" s="248" t="str">
        <f>IF(AI83=0,"","表示")</f>
        <v/>
      </c>
    </row>
    <row r="82" spans="1:42" ht="21" hidden="1" customHeight="1" x14ac:dyDescent="0.35">
      <c r="A82" s="66"/>
      <c r="B82" s="94" t="str">
        <f>IF($AO83="","",_xlfn.XLOOKUP($AO83,Planning!$AS$10:$AS$896,Planning!AU$10:AU$896,"",,))</f>
        <v/>
      </c>
      <c r="C82" s="127" t="str">
        <f>AL81</f>
        <v/>
      </c>
      <c r="D82" s="86">
        <f>SUMIF(Planning!$AS$10:$AS$896,$AO83,Planning!$G$10:$G$896)</f>
        <v>0</v>
      </c>
      <c r="E82" s="266" t="str">
        <f>IF($AN81="CBU","SP","")</f>
        <v/>
      </c>
      <c r="F82" s="267"/>
      <c r="G82" s="267"/>
      <c r="H82" s="267"/>
      <c r="I82" s="268"/>
      <c r="J82" s="269">
        <f>SUMIF(Planning!$AS$10:$AS$896,$AO82,Planning!O$10:O$896)</f>
        <v>0</v>
      </c>
      <c r="K82" s="267">
        <f>SUMIF(Planning!$AS$10:$AS$896,$AO82,Planning!P$10:P$896)</f>
        <v>0</v>
      </c>
      <c r="L82" s="267">
        <f>SUMIF(Planning!$AS$10:$AS$896,$AO82,Planning!Q$10:Q$896)</f>
        <v>0</v>
      </c>
      <c r="M82" s="267">
        <f>SUMIF(Planning!$AS$10:$AS$896,$AO82,Planning!R$10:R$896)</f>
        <v>0</v>
      </c>
      <c r="N82" s="267">
        <f>SUMIF(Planning!$AS$10:$AS$896,$AO82,Planning!S$10:S$896)</f>
        <v>0</v>
      </c>
      <c r="O82" s="267">
        <f>SUMIF(Planning!$AS$10:$AS$896,$AO82,Planning!T$10:T$896)</f>
        <v>0</v>
      </c>
      <c r="P82" s="267">
        <f>SUMIF(Planning!$AS$10:$AS$896,$AO82,Planning!U$10:U$896)</f>
        <v>0</v>
      </c>
      <c r="Q82" s="267">
        <f>SUMIF(Planning!$AS$10:$AS$896,$AO82,Planning!V$10:V$896)</f>
        <v>0</v>
      </c>
      <c r="R82" s="267">
        <f>SUMIF(Planning!$AS$10:$AS$896,$AO82,Planning!W$10:W$896)</f>
        <v>0</v>
      </c>
      <c r="S82" s="267">
        <f>SUMIF(Planning!$AS$10:$AS$896,$AO82,Planning!X$10:X$896)</f>
        <v>0</v>
      </c>
      <c r="T82" s="267">
        <f>SUMIF(Planning!$AS$10:$AS$896,$AO82,Planning!Y$10:Y$896)</f>
        <v>0</v>
      </c>
      <c r="U82" s="267">
        <f>SUMIF(Planning!$AS$10:$AS$896,$AO82,Planning!Z$10:Z$896)</f>
        <v>0</v>
      </c>
      <c r="V82" s="267">
        <f>SUMIF(Planning!$AS$10:$AS$896,$AO82,Planning!AA$10:AA$896)</f>
        <v>0</v>
      </c>
      <c r="W82" s="267">
        <f>SUMIF(Planning!$AS$10:$AS$896,$AO82,Planning!AB$10:AB$896)</f>
        <v>0</v>
      </c>
      <c r="X82" s="267">
        <f>SUMIF(Planning!$AS$10:$AS$896,$AO82,Planning!AC$10:AC$896)</f>
        <v>0</v>
      </c>
      <c r="Y82" s="267">
        <f>SUMIF(Planning!$AS$10:$AS$896,$AO82,Planning!AD$10:AD$896)</f>
        <v>0</v>
      </c>
      <c r="Z82" s="267">
        <f>SUMIF(Planning!$AS$10:$AS$896,$AO82,Planning!AE$10:AE$896)</f>
        <v>0</v>
      </c>
      <c r="AA82" s="267">
        <f>SUMIF(Planning!$AS$10:$AS$896,$AO82,Planning!AF$10:AF$896)</f>
        <v>0</v>
      </c>
      <c r="AB82" s="267">
        <f>SUMIF(Planning!$AS$10:$AS$896,$AO82,Planning!AG$10:AG$896)</f>
        <v>0</v>
      </c>
      <c r="AC82" s="267">
        <f>SUMIF(Planning!$AS$10:$AS$896,$AO82,Planning!AH$10:AH$896)</f>
        <v>0</v>
      </c>
      <c r="AD82" s="267">
        <f>SUMIF(Planning!$AS$10:$AS$896,$AO82,Planning!AI$10:AI$896)</f>
        <v>0</v>
      </c>
      <c r="AE82" s="267">
        <f>SUMIF(Planning!$AS$10:$AS$896,$AO82,Planning!AJ$10:AJ$896)</f>
        <v>0</v>
      </c>
      <c r="AF82" s="267">
        <f>SUMIF(Planning!$AS$10:$AS$896,$AO82,Planning!AK$10:AK$896)</f>
        <v>0</v>
      </c>
      <c r="AG82" s="267">
        <f>SUMIF(Planning!$AS$10:$AS$896,$AO82,Planning!AL$10:AL$896)</f>
        <v>0</v>
      </c>
      <c r="AH82" s="267">
        <f>SUMIF(Planning!$AS$10:$AS$896,$AO82,Planning!AM$10:AM$896)</f>
        <v>0</v>
      </c>
      <c r="AI82" s="270">
        <f t="shared" si="2"/>
        <v>0</v>
      </c>
      <c r="AJ82" s="75"/>
      <c r="AL82" s="102" t="str">
        <f>IF($B$3="","",_xlfn.XLOOKUP($B$3,設定!$F$3:$F$10,設定!$G$3:$G$10,""))</f>
        <v>マルチ</v>
      </c>
      <c r="AM82" s="91"/>
      <c r="AN82" s="91" t="str">
        <f>E82</f>
        <v/>
      </c>
      <c r="AO82" s="91" t="str">
        <f>AM81&amp;"_"&amp;AN82</f>
        <v>_</v>
      </c>
      <c r="AP82" s="249" t="str">
        <f>IF(AI83=0,"","表示")</f>
        <v/>
      </c>
    </row>
    <row r="83" spans="1:42" ht="21" hidden="1" customHeight="1" x14ac:dyDescent="0.35">
      <c r="A83" s="69"/>
      <c r="B83" s="90"/>
      <c r="C83" s="87"/>
      <c r="D83" s="88"/>
      <c r="E83" s="259" t="s">
        <v>2134</v>
      </c>
      <c r="F83" s="80">
        <f>SUMIF(Planning!$AS$10:$AS$896,$AO83,Planning!K$10:K$896)</f>
        <v>0</v>
      </c>
      <c r="G83" s="80">
        <f>SUMIF(Planning!$AS$10:$AS$896,$AO83,Planning!L$10:L$896)</f>
        <v>0</v>
      </c>
      <c r="H83" s="81">
        <f>SUMIF(Planning!$AS$10:$AS$896,$AO83,Planning!M$10:M$896)</f>
        <v>0</v>
      </c>
      <c r="I83" s="82">
        <f>SUMIF(Planning!$AS$10:$AS$896,$AO83,Planning!N$10:N$896)</f>
        <v>0</v>
      </c>
      <c r="J83" s="83">
        <f>SUMIF(Planning!$AS$10:$AS$896,$AO83,Planning!O$10:O$896)</f>
        <v>0</v>
      </c>
      <c r="K83" s="81">
        <f>SUMIF(Planning!$AS$10:$AS$896,$AO83,Planning!P$10:P$896)</f>
        <v>0</v>
      </c>
      <c r="L83" s="81">
        <f>SUMIF(Planning!$AS$10:$AS$896,$AO83,Planning!Q$10:Q$896)</f>
        <v>0</v>
      </c>
      <c r="M83" s="80">
        <f>SUMIF(Planning!$AS$10:$AS$896,$AO83,Planning!R$10:R$896)</f>
        <v>0</v>
      </c>
      <c r="N83" s="81">
        <f>SUMIF(Planning!$AS$10:$AS$896,$AO83,Planning!S$10:S$896)</f>
        <v>0</v>
      </c>
      <c r="O83" s="80">
        <f>SUMIF(Planning!$AS$10:$AS$896,$AO83,Planning!T$10:T$896)</f>
        <v>0</v>
      </c>
      <c r="P83" s="80">
        <f>SUMIF(Planning!$AS$10:$AS$896,$AO83,Planning!U$10:U$896)</f>
        <v>0</v>
      </c>
      <c r="Q83" s="80">
        <f>SUMIF(Planning!$AS$10:$AS$896,$AO83,Planning!V$10:V$896)</f>
        <v>0</v>
      </c>
      <c r="R83" s="80">
        <f>SUMIF(Planning!$AS$10:$AS$896,$AO83,Planning!W$10:W$896)</f>
        <v>0</v>
      </c>
      <c r="S83" s="80">
        <f>SUMIF(Planning!$AS$10:$AS$896,$AO83,Planning!X$10:X$896)</f>
        <v>0</v>
      </c>
      <c r="T83" s="80">
        <f>SUMIF(Planning!$AS$10:$AS$896,$AO83,Planning!Y$10:Y$896)</f>
        <v>0</v>
      </c>
      <c r="U83" s="80">
        <f>SUMIF(Planning!$AS$10:$AS$896,$AO83,Planning!Z$10:Z$896)</f>
        <v>0</v>
      </c>
      <c r="V83" s="80">
        <f>SUMIF(Planning!$AS$10:$AS$896,$AO83,Planning!AA$10:AA$896)</f>
        <v>0</v>
      </c>
      <c r="W83" s="80">
        <f>SUMIF(Planning!$AS$10:$AS$896,$AO83,Planning!AB$10:AB$896)</f>
        <v>0</v>
      </c>
      <c r="X83" s="80">
        <f>SUMIF(Planning!$AS$10:$AS$896,$AO83,Planning!AC$10:AC$896)</f>
        <v>0</v>
      </c>
      <c r="Y83" s="80">
        <f>SUMIF(Planning!$AS$10:$AS$896,$AO83,Planning!AD$10:AD$896)</f>
        <v>0</v>
      </c>
      <c r="Z83" s="80">
        <f>SUMIF(Planning!$AS$10:$AS$896,$AO83,Planning!AE$10:AE$896)</f>
        <v>0</v>
      </c>
      <c r="AA83" s="80">
        <f>SUMIF(Planning!$AS$10:$AS$896,$AO83,Planning!AF$10:AF$896)</f>
        <v>0</v>
      </c>
      <c r="AB83" s="80">
        <f>SUMIF(Planning!$AS$10:$AS$896,$AO83,Planning!AG$10:AG$896)</f>
        <v>0</v>
      </c>
      <c r="AC83" s="80">
        <f>SUMIF(Planning!$AS$10:$AS$896,$AO83,Planning!AH$10:AH$896)</f>
        <v>0</v>
      </c>
      <c r="AD83" s="80">
        <f>SUMIF(Planning!$AS$10:$AS$896,$AO83,Planning!AI$10:AI$896)</f>
        <v>0</v>
      </c>
      <c r="AE83" s="80">
        <f>SUMIF(Planning!$AS$10:$AS$896,$AO83,Planning!AJ$10:AJ$896)</f>
        <v>0</v>
      </c>
      <c r="AF83" s="80">
        <f>SUMIF(Planning!$AS$10:$AS$896,$AO83,Planning!AK$10:AK$896)</f>
        <v>0</v>
      </c>
      <c r="AG83" s="81">
        <f>SUMIF(Planning!$AS$10:$AS$896,$AO83,Planning!AL$10:AL$896)</f>
        <v>0</v>
      </c>
      <c r="AH83" s="114">
        <f>SUMIF(Planning!$AS$10:$AS$896,$AO83,Planning!AM$10:AM$896)</f>
        <v>0</v>
      </c>
      <c r="AI83" s="123">
        <f t="shared" si="2"/>
        <v>0</v>
      </c>
      <c r="AJ83" s="75"/>
      <c r="AL83" s="92"/>
      <c r="AM83" s="92"/>
      <c r="AN83" s="92"/>
      <c r="AO83" s="124" t="str">
        <f>AL82&amp;"_"&amp;AM81&amp;"_"&amp;AN81</f>
        <v>マルチ__</v>
      </c>
      <c r="AP83" s="247" t="str">
        <f>IF(AI83=0,"","表示")</f>
        <v/>
      </c>
    </row>
    <row r="84" spans="1:42" ht="21" hidden="1" customHeight="1" x14ac:dyDescent="0.35">
      <c r="A84" s="66"/>
      <c r="B84" s="95" t="str">
        <f>IF($AO86="","",_xlfn.XLOOKUP($AO86,Planning!$AS$10:$AS$896,Planning!AT$10:AT$896,"",,))</f>
        <v/>
      </c>
      <c r="C84" s="85"/>
      <c r="D84" s="86"/>
      <c r="E84" s="261" t="str">
        <f>_xlfn.XLOOKUP($AO84,Planning!$AS$10:$AS$896,Planning!$G$10:$G$896,"",,)</f>
        <v/>
      </c>
      <c r="F84" s="262">
        <f>SUMIF(Planning!$AS$10:$AS$896,$AO84,Planning!K$10:K$896)</f>
        <v>0</v>
      </c>
      <c r="G84" s="262">
        <f>SUMIF(Planning!$AS$10:$AS$896,$AO84,Planning!L$10:L$896)</f>
        <v>0</v>
      </c>
      <c r="H84" s="262">
        <f>SUMIF(Planning!$AS$10:$AS$896,$AO84,Planning!M$10:M$896)</f>
        <v>0</v>
      </c>
      <c r="I84" s="263">
        <f>SUMIF(Planning!$AS$10:$AS$896,$AO84,Planning!N$10:N$896)</f>
        <v>0</v>
      </c>
      <c r="J84" s="264">
        <f>SUMIF(Planning!$AS$10:$AS$896,$AO84,Planning!O$10:O$896)</f>
        <v>0</v>
      </c>
      <c r="K84" s="262">
        <f>SUMIF(Planning!$AS$10:$AS$896,$AO84,Planning!P$10:P$896)</f>
        <v>0</v>
      </c>
      <c r="L84" s="262">
        <f>SUMIF(Planning!$AS$10:$AS$896,$AO84,Planning!Q$10:Q$896)</f>
        <v>0</v>
      </c>
      <c r="M84" s="262">
        <f>SUMIF(Planning!$AS$10:$AS$896,$AO84,Planning!R$10:R$896)</f>
        <v>0</v>
      </c>
      <c r="N84" s="262">
        <f>SUMIF(Planning!$AS$10:$AS$896,$AO84,Planning!S$10:S$896)</f>
        <v>0</v>
      </c>
      <c r="O84" s="262">
        <f>SUMIF(Planning!$AS$10:$AS$896,$AO84,Planning!T$10:T$896)</f>
        <v>0</v>
      </c>
      <c r="P84" s="262">
        <f>SUMIF(Planning!$AS$10:$AS$896,$AO84,Planning!U$10:U$896)</f>
        <v>0</v>
      </c>
      <c r="Q84" s="262">
        <f>SUMIF(Planning!$AS$10:$AS$896,$AO84,Planning!V$10:V$896)</f>
        <v>0</v>
      </c>
      <c r="R84" s="262">
        <f>SUMIF(Planning!$AS$10:$AS$896,$AO84,Planning!W$10:W$896)</f>
        <v>0</v>
      </c>
      <c r="S84" s="262">
        <f>SUMIF(Planning!$AS$10:$AS$896,$AO84,Planning!X$10:X$896)</f>
        <v>0</v>
      </c>
      <c r="T84" s="262">
        <f>SUMIF(Planning!$AS$10:$AS$896,$AO84,Planning!Y$10:Y$896)</f>
        <v>0</v>
      </c>
      <c r="U84" s="262">
        <f>SUMIF(Planning!$AS$10:$AS$896,$AO84,Planning!Z$10:Z$896)</f>
        <v>0</v>
      </c>
      <c r="V84" s="262">
        <f>SUMIF(Planning!$AS$10:$AS$896,$AO84,Planning!AA$10:AA$896)</f>
        <v>0</v>
      </c>
      <c r="W84" s="262">
        <f>SUMIF(Planning!$AS$10:$AS$896,$AO84,Planning!AB$10:AB$896)</f>
        <v>0</v>
      </c>
      <c r="X84" s="262">
        <f>SUMIF(Planning!$AS$10:$AS$896,$AO84,Planning!AC$10:AC$896)</f>
        <v>0</v>
      </c>
      <c r="Y84" s="262">
        <f>SUMIF(Planning!$AS$10:$AS$896,$AO84,Planning!AD$10:AD$896)</f>
        <v>0</v>
      </c>
      <c r="Z84" s="262">
        <f>SUMIF(Planning!$AS$10:$AS$896,$AO84,Planning!AE$10:AE$896)</f>
        <v>0</v>
      </c>
      <c r="AA84" s="262">
        <f>SUMIF(Planning!$AS$10:$AS$896,$AO84,Planning!AF$10:AF$896)</f>
        <v>0</v>
      </c>
      <c r="AB84" s="262">
        <f>SUMIF(Planning!$AS$10:$AS$896,$AO84,Planning!AG$10:AG$896)</f>
        <v>0</v>
      </c>
      <c r="AC84" s="262">
        <f>SUMIF(Planning!$AS$10:$AS$896,$AO84,Planning!AH$10:AH$896)</f>
        <v>0</v>
      </c>
      <c r="AD84" s="262">
        <f>SUMIF(Planning!$AS$10:$AS$896,$AO84,Planning!AI$10:AI$896)</f>
        <v>0</v>
      </c>
      <c r="AE84" s="262">
        <f>SUMIF(Planning!$AS$10:$AS$896,$AO84,Planning!AJ$10:AJ$896)</f>
        <v>0</v>
      </c>
      <c r="AF84" s="262">
        <f>SUMIF(Planning!$AS$10:$AS$896,$AO84,Planning!AK$10:AK$896)</f>
        <v>0</v>
      </c>
      <c r="AG84" s="262">
        <f>SUMIF(Planning!$AS$10:$AS$896,$AO84,Planning!AL$10:AL$896)</f>
        <v>0</v>
      </c>
      <c r="AH84" s="262">
        <f>SUMIF(Planning!$AS$10:$AS$896,$AO84,Planning!AM$10:AM$896)</f>
        <v>0</v>
      </c>
      <c r="AI84" s="265">
        <f t="shared" si="2"/>
        <v>0</v>
      </c>
      <c r="AJ84" s="75"/>
      <c r="AL84" s="125" t="str">
        <f>IF(AN84="CBU","AF",IF(AN84="CKD","KD",""))</f>
        <v/>
      </c>
      <c r="AM84" s="93"/>
      <c r="AN84" s="93"/>
      <c r="AO84" s="100" t="str">
        <f>AM84&amp;"_"&amp;AN84</f>
        <v>_</v>
      </c>
      <c r="AP84" s="248" t="str">
        <f>IF(AI86=0,"","表示")</f>
        <v/>
      </c>
    </row>
    <row r="85" spans="1:42" ht="21" hidden="1" customHeight="1" x14ac:dyDescent="0.35">
      <c r="A85" s="66"/>
      <c r="B85" s="94" t="str">
        <f>IF($AO86="","",_xlfn.XLOOKUP($AO86,Planning!$AS$10:$AS$896,Planning!AU$10:AU$896,"",,))</f>
        <v/>
      </c>
      <c r="C85" s="127" t="str">
        <f>AL84</f>
        <v/>
      </c>
      <c r="D85" s="86">
        <f>SUMIF(Planning!$AS$10:$AS$896,$AO86,Planning!$G$10:$G$896)</f>
        <v>0</v>
      </c>
      <c r="E85" s="266" t="str">
        <f>IF($AN84="CBU","SP","")</f>
        <v/>
      </c>
      <c r="F85" s="267"/>
      <c r="G85" s="267"/>
      <c r="H85" s="267"/>
      <c r="I85" s="268"/>
      <c r="J85" s="269">
        <f>SUMIF(Planning!$AS$10:$AS$896,$AO85,Planning!O$10:O$896)</f>
        <v>0</v>
      </c>
      <c r="K85" s="267">
        <f>SUMIF(Planning!$AS$10:$AS$896,$AO85,Planning!P$10:P$896)</f>
        <v>0</v>
      </c>
      <c r="L85" s="267">
        <f>SUMIF(Planning!$AS$10:$AS$896,$AO85,Planning!Q$10:Q$896)</f>
        <v>0</v>
      </c>
      <c r="M85" s="267">
        <f>SUMIF(Planning!$AS$10:$AS$896,$AO85,Planning!R$10:R$896)</f>
        <v>0</v>
      </c>
      <c r="N85" s="267">
        <f>SUMIF(Planning!$AS$10:$AS$896,$AO85,Planning!S$10:S$896)</f>
        <v>0</v>
      </c>
      <c r="O85" s="267">
        <f>SUMIF(Planning!$AS$10:$AS$896,$AO85,Planning!T$10:T$896)</f>
        <v>0</v>
      </c>
      <c r="P85" s="267">
        <f>SUMIF(Planning!$AS$10:$AS$896,$AO85,Planning!U$10:U$896)</f>
        <v>0</v>
      </c>
      <c r="Q85" s="267">
        <f>SUMIF(Planning!$AS$10:$AS$896,$AO85,Planning!V$10:V$896)</f>
        <v>0</v>
      </c>
      <c r="R85" s="267">
        <f>SUMIF(Planning!$AS$10:$AS$896,$AO85,Planning!W$10:W$896)</f>
        <v>0</v>
      </c>
      <c r="S85" s="267">
        <f>SUMIF(Planning!$AS$10:$AS$896,$AO85,Planning!X$10:X$896)</f>
        <v>0</v>
      </c>
      <c r="T85" s="267">
        <f>SUMIF(Planning!$AS$10:$AS$896,$AO85,Planning!Y$10:Y$896)</f>
        <v>0</v>
      </c>
      <c r="U85" s="267">
        <f>SUMIF(Planning!$AS$10:$AS$896,$AO85,Planning!Z$10:Z$896)</f>
        <v>0</v>
      </c>
      <c r="V85" s="267">
        <f>SUMIF(Planning!$AS$10:$AS$896,$AO85,Planning!AA$10:AA$896)</f>
        <v>0</v>
      </c>
      <c r="W85" s="267">
        <f>SUMIF(Planning!$AS$10:$AS$896,$AO85,Planning!AB$10:AB$896)</f>
        <v>0</v>
      </c>
      <c r="X85" s="267">
        <f>SUMIF(Planning!$AS$10:$AS$896,$AO85,Planning!AC$10:AC$896)</f>
        <v>0</v>
      </c>
      <c r="Y85" s="267">
        <f>SUMIF(Planning!$AS$10:$AS$896,$AO85,Planning!AD$10:AD$896)</f>
        <v>0</v>
      </c>
      <c r="Z85" s="267">
        <f>SUMIF(Planning!$AS$10:$AS$896,$AO85,Planning!AE$10:AE$896)</f>
        <v>0</v>
      </c>
      <c r="AA85" s="267">
        <f>SUMIF(Planning!$AS$10:$AS$896,$AO85,Planning!AF$10:AF$896)</f>
        <v>0</v>
      </c>
      <c r="AB85" s="267">
        <f>SUMIF(Planning!$AS$10:$AS$896,$AO85,Planning!AG$10:AG$896)</f>
        <v>0</v>
      </c>
      <c r="AC85" s="267">
        <f>SUMIF(Planning!$AS$10:$AS$896,$AO85,Planning!AH$10:AH$896)</f>
        <v>0</v>
      </c>
      <c r="AD85" s="267">
        <f>SUMIF(Planning!$AS$10:$AS$896,$AO85,Planning!AI$10:AI$896)</f>
        <v>0</v>
      </c>
      <c r="AE85" s="267">
        <f>SUMIF(Planning!$AS$10:$AS$896,$AO85,Planning!AJ$10:AJ$896)</f>
        <v>0</v>
      </c>
      <c r="AF85" s="267">
        <f>SUMIF(Planning!$AS$10:$AS$896,$AO85,Planning!AK$10:AK$896)</f>
        <v>0</v>
      </c>
      <c r="AG85" s="267">
        <f>SUMIF(Planning!$AS$10:$AS$896,$AO85,Planning!AL$10:AL$896)</f>
        <v>0</v>
      </c>
      <c r="AH85" s="267">
        <f>SUMIF(Planning!$AS$10:$AS$896,$AO85,Planning!AM$10:AM$896)</f>
        <v>0</v>
      </c>
      <c r="AI85" s="270">
        <f t="shared" si="2"/>
        <v>0</v>
      </c>
      <c r="AJ85" s="75"/>
      <c r="AL85" s="102" t="str">
        <f>IF($B$3="","",_xlfn.XLOOKUP($B$3,設定!$F$3:$F$10,設定!$G$3:$G$10,""))</f>
        <v>マルチ</v>
      </c>
      <c r="AM85" s="91"/>
      <c r="AN85" s="91" t="str">
        <f>E85</f>
        <v/>
      </c>
      <c r="AO85" s="91" t="str">
        <f>AM84&amp;"_"&amp;AN85</f>
        <v>_</v>
      </c>
      <c r="AP85" s="249" t="str">
        <f>IF(AI86=0,"","表示")</f>
        <v/>
      </c>
    </row>
    <row r="86" spans="1:42" ht="21" hidden="1" customHeight="1" x14ac:dyDescent="0.35">
      <c r="A86" s="69"/>
      <c r="B86" s="90"/>
      <c r="C86" s="87"/>
      <c r="D86" s="88"/>
      <c r="E86" s="259" t="s">
        <v>2134</v>
      </c>
      <c r="F86" s="80">
        <f>SUMIF(Planning!$AS$10:$AS$896,$AO86,Planning!K$10:K$896)</f>
        <v>0</v>
      </c>
      <c r="G86" s="80">
        <f>SUMIF(Planning!$AS$10:$AS$896,$AO86,Planning!L$10:L$896)</f>
        <v>0</v>
      </c>
      <c r="H86" s="81">
        <f>SUMIF(Planning!$AS$10:$AS$896,$AO86,Planning!M$10:M$896)</f>
        <v>0</v>
      </c>
      <c r="I86" s="82">
        <f>SUMIF(Planning!$AS$10:$AS$896,$AO86,Planning!N$10:N$896)</f>
        <v>0</v>
      </c>
      <c r="J86" s="83">
        <f>SUMIF(Planning!$AS$10:$AS$896,$AO86,Planning!O$10:O$896)</f>
        <v>0</v>
      </c>
      <c r="K86" s="81">
        <f>SUMIF(Planning!$AS$10:$AS$896,$AO86,Planning!P$10:P$896)</f>
        <v>0</v>
      </c>
      <c r="L86" s="81">
        <f>SUMIF(Planning!$AS$10:$AS$896,$AO86,Planning!Q$10:Q$896)</f>
        <v>0</v>
      </c>
      <c r="M86" s="80">
        <f>SUMIF(Planning!$AS$10:$AS$896,$AO86,Planning!R$10:R$896)</f>
        <v>0</v>
      </c>
      <c r="N86" s="81">
        <f>SUMIF(Planning!$AS$10:$AS$896,$AO86,Planning!S$10:S$896)</f>
        <v>0</v>
      </c>
      <c r="O86" s="80">
        <f>SUMIF(Planning!$AS$10:$AS$896,$AO86,Planning!T$10:T$896)</f>
        <v>0</v>
      </c>
      <c r="P86" s="80">
        <f>SUMIF(Planning!$AS$10:$AS$896,$AO86,Planning!U$10:U$896)</f>
        <v>0</v>
      </c>
      <c r="Q86" s="80">
        <f>SUMIF(Planning!$AS$10:$AS$896,$AO86,Planning!V$10:V$896)</f>
        <v>0</v>
      </c>
      <c r="R86" s="80">
        <f>SUMIF(Planning!$AS$10:$AS$896,$AO86,Planning!W$10:W$896)</f>
        <v>0</v>
      </c>
      <c r="S86" s="80">
        <f>SUMIF(Planning!$AS$10:$AS$896,$AO86,Planning!X$10:X$896)</f>
        <v>0</v>
      </c>
      <c r="T86" s="80">
        <f>SUMIF(Planning!$AS$10:$AS$896,$AO86,Planning!Y$10:Y$896)</f>
        <v>0</v>
      </c>
      <c r="U86" s="80">
        <f>SUMIF(Planning!$AS$10:$AS$896,$AO86,Planning!Z$10:Z$896)</f>
        <v>0</v>
      </c>
      <c r="V86" s="80">
        <f>SUMIF(Planning!$AS$10:$AS$896,$AO86,Planning!AA$10:AA$896)</f>
        <v>0</v>
      </c>
      <c r="W86" s="80">
        <f>SUMIF(Planning!$AS$10:$AS$896,$AO86,Planning!AB$10:AB$896)</f>
        <v>0</v>
      </c>
      <c r="X86" s="80">
        <f>SUMIF(Planning!$AS$10:$AS$896,$AO86,Planning!AC$10:AC$896)</f>
        <v>0</v>
      </c>
      <c r="Y86" s="80">
        <f>SUMIF(Planning!$AS$10:$AS$896,$AO86,Planning!AD$10:AD$896)</f>
        <v>0</v>
      </c>
      <c r="Z86" s="80">
        <f>SUMIF(Planning!$AS$10:$AS$896,$AO86,Planning!AE$10:AE$896)</f>
        <v>0</v>
      </c>
      <c r="AA86" s="80">
        <f>SUMIF(Planning!$AS$10:$AS$896,$AO86,Planning!AF$10:AF$896)</f>
        <v>0</v>
      </c>
      <c r="AB86" s="80">
        <f>SUMIF(Planning!$AS$10:$AS$896,$AO86,Planning!AG$10:AG$896)</f>
        <v>0</v>
      </c>
      <c r="AC86" s="80">
        <f>SUMIF(Planning!$AS$10:$AS$896,$AO86,Planning!AH$10:AH$896)</f>
        <v>0</v>
      </c>
      <c r="AD86" s="80">
        <f>SUMIF(Planning!$AS$10:$AS$896,$AO86,Planning!AI$10:AI$896)</f>
        <v>0</v>
      </c>
      <c r="AE86" s="80">
        <f>SUMIF(Planning!$AS$10:$AS$896,$AO86,Planning!AJ$10:AJ$896)</f>
        <v>0</v>
      </c>
      <c r="AF86" s="80">
        <f>SUMIF(Planning!$AS$10:$AS$896,$AO86,Planning!AK$10:AK$896)</f>
        <v>0</v>
      </c>
      <c r="AG86" s="81">
        <f>SUMIF(Planning!$AS$10:$AS$896,$AO86,Planning!AL$10:AL$896)</f>
        <v>0</v>
      </c>
      <c r="AH86" s="114">
        <f>SUMIF(Planning!$AS$10:$AS$896,$AO86,Planning!AM$10:AM$896)</f>
        <v>0</v>
      </c>
      <c r="AI86" s="123">
        <f t="shared" si="2"/>
        <v>0</v>
      </c>
      <c r="AJ86" s="75"/>
      <c r="AL86" s="92"/>
      <c r="AM86" s="92"/>
      <c r="AN86" s="92"/>
      <c r="AO86" s="124" t="str">
        <f>AL85&amp;"_"&amp;AM84&amp;"_"&amp;AN84</f>
        <v>マルチ__</v>
      </c>
      <c r="AP86" s="247" t="str">
        <f>IF(AI86=0,"","表示")</f>
        <v/>
      </c>
    </row>
    <row r="87" spans="1:42" ht="21" hidden="1" customHeight="1" x14ac:dyDescent="0.35">
      <c r="A87" s="66"/>
      <c r="B87" s="95" t="str">
        <f>IF($AO89="","",_xlfn.XLOOKUP($AO89,Planning!$AS$10:$AS$896,Planning!AT$10:AT$896,"",,))</f>
        <v/>
      </c>
      <c r="C87" s="85"/>
      <c r="D87" s="86"/>
      <c r="E87" s="261" t="str">
        <f>_xlfn.XLOOKUP($AO87,Planning!$AS$10:$AS$896,Planning!$G$10:$G$896,"",,)</f>
        <v/>
      </c>
      <c r="F87" s="262">
        <f>SUMIF(Planning!$AS$10:$AS$896,$AO87,Planning!K$10:K$896)</f>
        <v>0</v>
      </c>
      <c r="G87" s="262">
        <f>SUMIF(Planning!$AS$10:$AS$896,$AO87,Planning!L$10:L$896)</f>
        <v>0</v>
      </c>
      <c r="H87" s="262">
        <f>SUMIF(Planning!$AS$10:$AS$896,$AO87,Planning!M$10:M$896)</f>
        <v>0</v>
      </c>
      <c r="I87" s="263">
        <f>SUMIF(Planning!$AS$10:$AS$896,$AO87,Planning!N$10:N$896)</f>
        <v>0</v>
      </c>
      <c r="J87" s="264">
        <f>SUMIF(Planning!$AS$10:$AS$896,$AO87,Planning!O$10:O$896)</f>
        <v>0</v>
      </c>
      <c r="K87" s="262">
        <f>SUMIF(Planning!$AS$10:$AS$896,$AO87,Planning!P$10:P$896)</f>
        <v>0</v>
      </c>
      <c r="L87" s="262">
        <f>SUMIF(Planning!$AS$10:$AS$896,$AO87,Planning!Q$10:Q$896)</f>
        <v>0</v>
      </c>
      <c r="M87" s="262">
        <f>SUMIF(Planning!$AS$10:$AS$896,$AO87,Planning!R$10:R$896)</f>
        <v>0</v>
      </c>
      <c r="N87" s="262">
        <f>SUMIF(Planning!$AS$10:$AS$896,$AO87,Planning!S$10:S$896)</f>
        <v>0</v>
      </c>
      <c r="O87" s="262">
        <f>SUMIF(Planning!$AS$10:$AS$896,$AO87,Planning!T$10:T$896)</f>
        <v>0</v>
      </c>
      <c r="P87" s="262">
        <f>SUMIF(Planning!$AS$10:$AS$896,$AO87,Planning!U$10:U$896)</f>
        <v>0</v>
      </c>
      <c r="Q87" s="262">
        <f>SUMIF(Planning!$AS$10:$AS$896,$AO87,Planning!V$10:V$896)</f>
        <v>0</v>
      </c>
      <c r="R87" s="262">
        <f>SUMIF(Planning!$AS$10:$AS$896,$AO87,Planning!W$10:W$896)</f>
        <v>0</v>
      </c>
      <c r="S87" s="262">
        <f>SUMIF(Planning!$AS$10:$AS$896,$AO87,Planning!X$10:X$896)</f>
        <v>0</v>
      </c>
      <c r="T87" s="262">
        <f>SUMIF(Planning!$AS$10:$AS$896,$AO87,Planning!Y$10:Y$896)</f>
        <v>0</v>
      </c>
      <c r="U87" s="262">
        <f>SUMIF(Planning!$AS$10:$AS$896,$AO87,Planning!Z$10:Z$896)</f>
        <v>0</v>
      </c>
      <c r="V87" s="262">
        <f>SUMIF(Planning!$AS$10:$AS$896,$AO87,Planning!AA$10:AA$896)</f>
        <v>0</v>
      </c>
      <c r="W87" s="262">
        <f>SUMIF(Planning!$AS$10:$AS$896,$AO87,Planning!AB$10:AB$896)</f>
        <v>0</v>
      </c>
      <c r="X87" s="262">
        <f>SUMIF(Planning!$AS$10:$AS$896,$AO87,Planning!AC$10:AC$896)</f>
        <v>0</v>
      </c>
      <c r="Y87" s="262">
        <f>SUMIF(Planning!$AS$10:$AS$896,$AO87,Planning!AD$10:AD$896)</f>
        <v>0</v>
      </c>
      <c r="Z87" s="262">
        <f>SUMIF(Planning!$AS$10:$AS$896,$AO87,Planning!AE$10:AE$896)</f>
        <v>0</v>
      </c>
      <c r="AA87" s="262">
        <f>SUMIF(Planning!$AS$10:$AS$896,$AO87,Planning!AF$10:AF$896)</f>
        <v>0</v>
      </c>
      <c r="AB87" s="262">
        <f>SUMIF(Planning!$AS$10:$AS$896,$AO87,Planning!AG$10:AG$896)</f>
        <v>0</v>
      </c>
      <c r="AC87" s="262">
        <f>SUMIF(Planning!$AS$10:$AS$896,$AO87,Planning!AH$10:AH$896)</f>
        <v>0</v>
      </c>
      <c r="AD87" s="262">
        <f>SUMIF(Planning!$AS$10:$AS$896,$AO87,Planning!AI$10:AI$896)</f>
        <v>0</v>
      </c>
      <c r="AE87" s="262">
        <f>SUMIF(Planning!$AS$10:$AS$896,$AO87,Planning!AJ$10:AJ$896)</f>
        <v>0</v>
      </c>
      <c r="AF87" s="262">
        <f>SUMIF(Planning!$AS$10:$AS$896,$AO87,Planning!AK$10:AK$896)</f>
        <v>0</v>
      </c>
      <c r="AG87" s="262">
        <f>SUMIF(Planning!$AS$10:$AS$896,$AO87,Planning!AL$10:AL$896)</f>
        <v>0</v>
      </c>
      <c r="AH87" s="262">
        <f>SUMIF(Planning!$AS$10:$AS$896,$AO87,Planning!AM$10:AM$896)</f>
        <v>0</v>
      </c>
      <c r="AI87" s="265">
        <f t="shared" si="2"/>
        <v>0</v>
      </c>
      <c r="AJ87" s="75"/>
      <c r="AL87" s="125" t="str">
        <f>IF(AN87="CBU","AF",IF(AN87="CKD","KD",""))</f>
        <v/>
      </c>
      <c r="AM87" s="93"/>
      <c r="AN87" s="93"/>
      <c r="AO87" s="100" t="str">
        <f>AM87&amp;"_"&amp;AN87</f>
        <v>_</v>
      </c>
      <c r="AP87" s="248" t="str">
        <f>IF(AI89=0,"","表示")</f>
        <v/>
      </c>
    </row>
    <row r="88" spans="1:42" ht="21" hidden="1" customHeight="1" x14ac:dyDescent="0.35">
      <c r="A88" s="66"/>
      <c r="B88" s="94" t="str">
        <f>IF($AO89="","",_xlfn.XLOOKUP($AO89,Planning!$AS$10:$AS$896,Planning!AU$10:AU$896,"",,))</f>
        <v/>
      </c>
      <c r="C88" s="127" t="str">
        <f>AL87</f>
        <v/>
      </c>
      <c r="D88" s="86">
        <f>SUMIF(Planning!$AS$10:$AS$896,$AO89,Planning!$G$10:$G$896)</f>
        <v>0</v>
      </c>
      <c r="E88" s="266" t="str">
        <f>IF($AN87="CBU","SP","")</f>
        <v/>
      </c>
      <c r="F88" s="267"/>
      <c r="G88" s="267"/>
      <c r="H88" s="267"/>
      <c r="I88" s="268"/>
      <c r="J88" s="269">
        <f>SUMIF(Planning!$AS$10:$AS$896,$AO88,Planning!O$10:O$896)</f>
        <v>0</v>
      </c>
      <c r="K88" s="267">
        <f>SUMIF(Planning!$AS$10:$AS$896,$AO88,Planning!P$10:P$896)</f>
        <v>0</v>
      </c>
      <c r="L88" s="267">
        <f>SUMIF(Planning!$AS$10:$AS$896,$AO88,Planning!Q$10:Q$896)</f>
        <v>0</v>
      </c>
      <c r="M88" s="267">
        <f>SUMIF(Planning!$AS$10:$AS$896,$AO88,Planning!R$10:R$896)</f>
        <v>0</v>
      </c>
      <c r="N88" s="267">
        <f>SUMIF(Planning!$AS$10:$AS$896,$AO88,Planning!S$10:S$896)</f>
        <v>0</v>
      </c>
      <c r="O88" s="267">
        <f>SUMIF(Planning!$AS$10:$AS$896,$AO88,Planning!T$10:T$896)</f>
        <v>0</v>
      </c>
      <c r="P88" s="267">
        <f>SUMIF(Planning!$AS$10:$AS$896,$AO88,Planning!U$10:U$896)</f>
        <v>0</v>
      </c>
      <c r="Q88" s="267">
        <f>SUMIF(Planning!$AS$10:$AS$896,$AO88,Planning!V$10:V$896)</f>
        <v>0</v>
      </c>
      <c r="R88" s="267">
        <f>SUMIF(Planning!$AS$10:$AS$896,$AO88,Planning!W$10:W$896)</f>
        <v>0</v>
      </c>
      <c r="S88" s="267">
        <f>SUMIF(Planning!$AS$10:$AS$896,$AO88,Planning!X$10:X$896)</f>
        <v>0</v>
      </c>
      <c r="T88" s="267">
        <f>SUMIF(Planning!$AS$10:$AS$896,$AO88,Planning!Y$10:Y$896)</f>
        <v>0</v>
      </c>
      <c r="U88" s="267">
        <f>SUMIF(Planning!$AS$10:$AS$896,$AO88,Planning!Z$10:Z$896)</f>
        <v>0</v>
      </c>
      <c r="V88" s="267">
        <f>SUMIF(Planning!$AS$10:$AS$896,$AO88,Planning!AA$10:AA$896)</f>
        <v>0</v>
      </c>
      <c r="W88" s="267">
        <f>SUMIF(Planning!$AS$10:$AS$896,$AO88,Planning!AB$10:AB$896)</f>
        <v>0</v>
      </c>
      <c r="X88" s="267">
        <f>SUMIF(Planning!$AS$10:$AS$896,$AO88,Planning!AC$10:AC$896)</f>
        <v>0</v>
      </c>
      <c r="Y88" s="267">
        <f>SUMIF(Planning!$AS$10:$AS$896,$AO88,Planning!AD$10:AD$896)</f>
        <v>0</v>
      </c>
      <c r="Z88" s="267">
        <f>SUMIF(Planning!$AS$10:$AS$896,$AO88,Planning!AE$10:AE$896)</f>
        <v>0</v>
      </c>
      <c r="AA88" s="267">
        <f>SUMIF(Planning!$AS$10:$AS$896,$AO88,Planning!AF$10:AF$896)</f>
        <v>0</v>
      </c>
      <c r="AB88" s="267">
        <f>SUMIF(Planning!$AS$10:$AS$896,$AO88,Planning!AG$10:AG$896)</f>
        <v>0</v>
      </c>
      <c r="AC88" s="267">
        <f>SUMIF(Planning!$AS$10:$AS$896,$AO88,Planning!AH$10:AH$896)</f>
        <v>0</v>
      </c>
      <c r="AD88" s="267">
        <f>SUMIF(Planning!$AS$10:$AS$896,$AO88,Planning!AI$10:AI$896)</f>
        <v>0</v>
      </c>
      <c r="AE88" s="267">
        <f>SUMIF(Planning!$AS$10:$AS$896,$AO88,Planning!AJ$10:AJ$896)</f>
        <v>0</v>
      </c>
      <c r="AF88" s="267">
        <f>SUMIF(Planning!$AS$10:$AS$896,$AO88,Planning!AK$10:AK$896)</f>
        <v>0</v>
      </c>
      <c r="AG88" s="267">
        <f>SUMIF(Planning!$AS$10:$AS$896,$AO88,Planning!AL$10:AL$896)</f>
        <v>0</v>
      </c>
      <c r="AH88" s="267">
        <f>SUMIF(Planning!$AS$10:$AS$896,$AO88,Planning!AM$10:AM$896)</f>
        <v>0</v>
      </c>
      <c r="AI88" s="270">
        <f t="shared" si="2"/>
        <v>0</v>
      </c>
      <c r="AJ88" s="75"/>
      <c r="AL88" s="102" t="str">
        <f>IF($B$3="","",_xlfn.XLOOKUP($B$3,設定!$F$3:$F$10,設定!$G$3:$G$10,""))</f>
        <v>マルチ</v>
      </c>
      <c r="AM88" s="91"/>
      <c r="AN88" s="91" t="str">
        <f>E88</f>
        <v/>
      </c>
      <c r="AO88" s="91" t="str">
        <f>AM87&amp;"_"&amp;AN88</f>
        <v>_</v>
      </c>
      <c r="AP88" s="249" t="str">
        <f>IF(AI89=0,"","表示")</f>
        <v/>
      </c>
    </row>
    <row r="89" spans="1:42" ht="21" hidden="1" customHeight="1" x14ac:dyDescent="0.35">
      <c r="A89" s="69"/>
      <c r="B89" s="90"/>
      <c r="C89" s="87"/>
      <c r="D89" s="88"/>
      <c r="E89" s="259" t="s">
        <v>2134</v>
      </c>
      <c r="F89" s="80">
        <f>SUMIF(Planning!$AS$10:$AS$896,$AO89,Planning!K$10:K$896)</f>
        <v>0</v>
      </c>
      <c r="G89" s="80">
        <f>SUMIF(Planning!$AS$10:$AS$896,$AO89,Planning!L$10:L$896)</f>
        <v>0</v>
      </c>
      <c r="H89" s="81">
        <f>SUMIF(Planning!$AS$10:$AS$896,$AO89,Planning!M$10:M$896)</f>
        <v>0</v>
      </c>
      <c r="I89" s="82">
        <f>SUMIF(Planning!$AS$10:$AS$896,$AO89,Planning!N$10:N$896)</f>
        <v>0</v>
      </c>
      <c r="J89" s="83">
        <f>SUMIF(Planning!$AS$10:$AS$896,$AO89,Planning!O$10:O$896)</f>
        <v>0</v>
      </c>
      <c r="K89" s="81">
        <f>SUMIF(Planning!$AS$10:$AS$896,$AO89,Planning!P$10:P$896)</f>
        <v>0</v>
      </c>
      <c r="L89" s="81">
        <f>SUMIF(Planning!$AS$10:$AS$896,$AO89,Planning!Q$10:Q$896)</f>
        <v>0</v>
      </c>
      <c r="M89" s="80">
        <f>SUMIF(Planning!$AS$10:$AS$896,$AO89,Planning!R$10:R$896)</f>
        <v>0</v>
      </c>
      <c r="N89" s="81">
        <f>SUMIF(Planning!$AS$10:$AS$896,$AO89,Planning!S$10:S$896)</f>
        <v>0</v>
      </c>
      <c r="O89" s="80">
        <f>SUMIF(Planning!$AS$10:$AS$896,$AO89,Planning!T$10:T$896)</f>
        <v>0</v>
      </c>
      <c r="P89" s="80">
        <f>SUMIF(Planning!$AS$10:$AS$896,$AO89,Planning!U$10:U$896)</f>
        <v>0</v>
      </c>
      <c r="Q89" s="489">
        <f>SUMIF(Planning!$AS$10:$AS$896,$AO89,Planning!V$10:V$896)</f>
        <v>0</v>
      </c>
      <c r="R89" s="80">
        <f>SUMIF(Planning!$AS$10:$AS$896,$AO89,Planning!W$10:W$896)</f>
        <v>0</v>
      </c>
      <c r="S89" s="80">
        <f>SUMIF(Planning!$AS$10:$AS$896,$AO89,Planning!X$10:X$896)</f>
        <v>0</v>
      </c>
      <c r="T89" s="80">
        <f>SUMIF(Planning!$AS$10:$AS$896,$AO89,Planning!Y$10:Y$896)</f>
        <v>0</v>
      </c>
      <c r="U89" s="80">
        <f>SUMIF(Planning!$AS$10:$AS$896,$AO89,Planning!Z$10:Z$896)</f>
        <v>0</v>
      </c>
      <c r="V89" s="80">
        <f>SUMIF(Planning!$AS$10:$AS$896,$AO89,Planning!AA$10:AA$896)</f>
        <v>0</v>
      </c>
      <c r="W89" s="80">
        <f>SUMIF(Planning!$AS$10:$AS$896,$AO89,Planning!AB$10:AB$896)</f>
        <v>0</v>
      </c>
      <c r="X89" s="80">
        <f>SUMIF(Planning!$AS$10:$AS$896,$AO89,Planning!AC$10:AC$896)</f>
        <v>0</v>
      </c>
      <c r="Y89" s="80">
        <f>SUMIF(Planning!$AS$10:$AS$896,$AO89,Planning!AD$10:AD$896)</f>
        <v>0</v>
      </c>
      <c r="Z89" s="80">
        <f>SUMIF(Planning!$AS$10:$AS$896,$AO89,Planning!AE$10:AE$896)</f>
        <v>0</v>
      </c>
      <c r="AA89" s="80">
        <f>SUMIF(Planning!$AS$10:$AS$896,$AO89,Planning!AF$10:AF$896)</f>
        <v>0</v>
      </c>
      <c r="AB89" s="80">
        <f>SUMIF(Planning!$AS$10:$AS$896,$AO89,Planning!AG$10:AG$896)</f>
        <v>0</v>
      </c>
      <c r="AC89" s="80">
        <f>SUMIF(Planning!$AS$10:$AS$896,$AO89,Planning!AH$10:AH$896)</f>
        <v>0</v>
      </c>
      <c r="AD89" s="80">
        <f>SUMIF(Planning!$AS$10:$AS$896,$AO89,Planning!AI$10:AI$896)</f>
        <v>0</v>
      </c>
      <c r="AE89" s="80">
        <f>SUMIF(Planning!$AS$10:$AS$896,$AO89,Planning!AJ$10:AJ$896)</f>
        <v>0</v>
      </c>
      <c r="AF89" s="80">
        <f>SUMIF(Planning!$AS$10:$AS$896,$AO89,Planning!AK$10:AK$896)</f>
        <v>0</v>
      </c>
      <c r="AG89" s="81">
        <f>SUMIF(Planning!$AS$10:$AS$896,$AO89,Planning!AL$10:AL$896)</f>
        <v>0</v>
      </c>
      <c r="AH89" s="114">
        <f>SUMIF(Planning!$AS$10:$AS$896,$AO89,Planning!AM$10:AM$896)</f>
        <v>0</v>
      </c>
      <c r="AI89" s="123">
        <f t="shared" si="2"/>
        <v>0</v>
      </c>
      <c r="AJ89" s="75"/>
      <c r="AL89" s="92"/>
      <c r="AM89" s="92"/>
      <c r="AN89" s="92"/>
      <c r="AO89" s="124" t="str">
        <f>AL88&amp;"_"&amp;AM87&amp;"_"&amp;AN87</f>
        <v>マルチ__</v>
      </c>
      <c r="AP89" s="247" t="str">
        <f>IF(AI89=0,"","表示")</f>
        <v/>
      </c>
    </row>
    <row r="90" spans="1:42" ht="21" hidden="1" customHeight="1" x14ac:dyDescent="0.35">
      <c r="A90" s="66"/>
      <c r="B90" s="95" t="str">
        <f>IF($AO92="","",_xlfn.XLOOKUP($AO92,Planning!$AS$10:$AS$896,Planning!AT$10:AT$896,"",,))</f>
        <v/>
      </c>
      <c r="C90" s="85"/>
      <c r="D90" s="86"/>
      <c r="E90" s="261" t="str">
        <f>_xlfn.XLOOKUP($AO90,Planning!$AS$10:$AS$896,Planning!$G$10:$G$896,"",,)</f>
        <v/>
      </c>
      <c r="F90" s="262">
        <f>SUMIF(Planning!$AS$10:$AS$896,$AO90,Planning!K$10:K$896)</f>
        <v>0</v>
      </c>
      <c r="G90" s="262">
        <f>SUMIF(Planning!$AS$10:$AS$896,$AO90,Planning!L$10:L$896)</f>
        <v>0</v>
      </c>
      <c r="H90" s="262">
        <f>SUMIF(Planning!$AS$10:$AS$896,$AO90,Planning!M$10:M$896)</f>
        <v>0</v>
      </c>
      <c r="I90" s="263">
        <f>SUMIF(Planning!$AS$10:$AS$896,$AO90,Planning!N$10:N$896)</f>
        <v>0</v>
      </c>
      <c r="J90" s="264">
        <f>SUMIF(Planning!$AS$10:$AS$896,$AO90,Planning!O$10:O$896)</f>
        <v>0</v>
      </c>
      <c r="K90" s="262">
        <f>SUMIF(Planning!$AS$10:$AS$896,$AO90,Planning!P$10:P$896)</f>
        <v>0</v>
      </c>
      <c r="L90" s="262">
        <f>SUMIF(Planning!$AS$10:$AS$896,$AO90,Planning!Q$10:Q$896)</f>
        <v>0</v>
      </c>
      <c r="M90" s="262">
        <f>SUMIF(Planning!$AS$10:$AS$896,$AO90,Planning!R$10:R$896)</f>
        <v>0</v>
      </c>
      <c r="N90" s="262">
        <f>SUMIF(Planning!$AS$10:$AS$896,$AO90,Planning!S$10:S$896)</f>
        <v>0</v>
      </c>
      <c r="O90" s="262">
        <f>SUMIF(Planning!$AS$10:$AS$896,$AO90,Planning!T$10:T$896)</f>
        <v>0</v>
      </c>
      <c r="P90" s="262">
        <f>SUMIF(Planning!$AS$10:$AS$896,$AO90,Planning!U$10:U$896)</f>
        <v>0</v>
      </c>
      <c r="Q90" s="262">
        <f>SUMIF(Planning!$AS$10:$AS$896,$AO90,Planning!V$10:V$896)</f>
        <v>0</v>
      </c>
      <c r="R90" s="262">
        <f>SUMIF(Planning!$AS$10:$AS$896,$AO90,Planning!W$10:W$896)</f>
        <v>0</v>
      </c>
      <c r="S90" s="262">
        <f>SUMIF(Planning!$AS$10:$AS$896,$AO90,Planning!X$10:X$896)</f>
        <v>0</v>
      </c>
      <c r="T90" s="262">
        <f>SUMIF(Planning!$AS$10:$AS$896,$AO90,Planning!Y$10:Y$896)</f>
        <v>0</v>
      </c>
      <c r="U90" s="262">
        <f>SUMIF(Planning!$AS$10:$AS$896,$AO90,Planning!Z$10:Z$896)</f>
        <v>0</v>
      </c>
      <c r="V90" s="262">
        <f>SUMIF(Planning!$AS$10:$AS$896,$AO90,Planning!AA$10:AA$896)</f>
        <v>0</v>
      </c>
      <c r="W90" s="262">
        <f>SUMIF(Planning!$AS$10:$AS$896,$AO90,Planning!AB$10:AB$896)</f>
        <v>0</v>
      </c>
      <c r="X90" s="262">
        <f>SUMIF(Planning!$AS$10:$AS$896,$AO90,Planning!AC$10:AC$896)</f>
        <v>0</v>
      </c>
      <c r="Y90" s="262">
        <f>SUMIF(Planning!$AS$10:$AS$896,$AO90,Planning!AD$10:AD$896)</f>
        <v>0</v>
      </c>
      <c r="Z90" s="262">
        <f>SUMIF(Planning!$AS$10:$AS$896,$AO90,Planning!AE$10:AE$896)</f>
        <v>0</v>
      </c>
      <c r="AA90" s="262">
        <f>SUMIF(Planning!$AS$10:$AS$896,$AO90,Planning!AF$10:AF$896)</f>
        <v>0</v>
      </c>
      <c r="AB90" s="262">
        <f>SUMIF(Planning!$AS$10:$AS$896,$AO90,Planning!AG$10:AG$896)</f>
        <v>0</v>
      </c>
      <c r="AC90" s="262">
        <f>SUMIF(Planning!$AS$10:$AS$896,$AO90,Planning!AH$10:AH$896)</f>
        <v>0</v>
      </c>
      <c r="AD90" s="262">
        <f>SUMIF(Planning!$AS$10:$AS$896,$AO90,Planning!AI$10:AI$896)</f>
        <v>0</v>
      </c>
      <c r="AE90" s="262">
        <f>SUMIF(Planning!$AS$10:$AS$896,$AO90,Planning!AJ$10:AJ$896)</f>
        <v>0</v>
      </c>
      <c r="AF90" s="262">
        <f>SUMIF(Planning!$AS$10:$AS$896,$AO90,Planning!AK$10:AK$896)</f>
        <v>0</v>
      </c>
      <c r="AG90" s="262">
        <f>SUMIF(Planning!$AS$10:$AS$896,$AO90,Planning!AL$10:AL$896)</f>
        <v>0</v>
      </c>
      <c r="AH90" s="262">
        <f>SUMIF(Planning!$AS$10:$AS$896,$AO90,Planning!AM$10:AM$896)</f>
        <v>0</v>
      </c>
      <c r="AI90" s="265">
        <f t="shared" si="2"/>
        <v>0</v>
      </c>
      <c r="AJ90" s="75"/>
      <c r="AL90" s="125" t="str">
        <f>IF(AN90="CBU","AF",IF(AN90="CKD","KD",""))</f>
        <v/>
      </c>
      <c r="AM90" s="93"/>
      <c r="AN90" s="93"/>
      <c r="AO90" s="100" t="str">
        <f>AM90&amp;"_"&amp;AN90</f>
        <v>_</v>
      </c>
      <c r="AP90" s="248" t="str">
        <f>IF(AI92=0,"","表示")</f>
        <v/>
      </c>
    </row>
    <row r="91" spans="1:42" ht="21" hidden="1" customHeight="1" x14ac:dyDescent="0.35">
      <c r="A91" s="66"/>
      <c r="B91" s="94" t="str">
        <f>IF($AO92="","",_xlfn.XLOOKUP($AO92,Planning!$AS$10:$AS$896,Planning!AU$10:AU$896,"",,))</f>
        <v/>
      </c>
      <c r="C91" s="127" t="str">
        <f>AL90</f>
        <v/>
      </c>
      <c r="D91" s="86">
        <f>SUMIF(Planning!$AS$10:$AS$896,$AO92,Planning!$G$10:$G$896)</f>
        <v>0</v>
      </c>
      <c r="E91" s="266" t="str">
        <f>IF($AN90="CBU","SP","")</f>
        <v/>
      </c>
      <c r="F91" s="267"/>
      <c r="G91" s="267"/>
      <c r="H91" s="267"/>
      <c r="I91" s="268"/>
      <c r="J91" s="269">
        <f>SUMIF(Planning!$AS$10:$AS$896,$AO91,Planning!O$10:O$896)</f>
        <v>0</v>
      </c>
      <c r="K91" s="267">
        <f>SUMIF(Planning!$AS$10:$AS$896,$AO91,Planning!P$10:P$896)</f>
        <v>0</v>
      </c>
      <c r="L91" s="267">
        <f>SUMIF(Planning!$AS$10:$AS$896,$AO91,Planning!Q$10:Q$896)</f>
        <v>0</v>
      </c>
      <c r="M91" s="267">
        <f>SUMIF(Planning!$AS$10:$AS$896,$AO91,Planning!R$10:R$896)</f>
        <v>0</v>
      </c>
      <c r="N91" s="267">
        <f>SUMIF(Planning!$AS$10:$AS$896,$AO91,Planning!S$10:S$896)</f>
        <v>0</v>
      </c>
      <c r="O91" s="267">
        <f>SUMIF(Planning!$AS$10:$AS$896,$AO91,Planning!T$10:T$896)</f>
        <v>0</v>
      </c>
      <c r="P91" s="267">
        <f>SUMIF(Planning!$AS$10:$AS$896,$AO91,Planning!U$10:U$896)</f>
        <v>0</v>
      </c>
      <c r="Q91" s="267">
        <f>SUMIF(Planning!$AS$10:$AS$896,$AO91,Planning!V$10:V$896)</f>
        <v>0</v>
      </c>
      <c r="R91" s="267">
        <f>SUMIF(Planning!$AS$10:$AS$896,$AO91,Planning!W$10:W$896)</f>
        <v>0</v>
      </c>
      <c r="S91" s="267">
        <f>SUMIF(Planning!$AS$10:$AS$896,$AO91,Planning!X$10:X$896)</f>
        <v>0</v>
      </c>
      <c r="T91" s="267">
        <f>SUMIF(Planning!$AS$10:$AS$896,$AO91,Planning!Y$10:Y$896)</f>
        <v>0</v>
      </c>
      <c r="U91" s="267">
        <f>SUMIF(Planning!$AS$10:$AS$896,$AO91,Planning!Z$10:Z$896)</f>
        <v>0</v>
      </c>
      <c r="V91" s="267">
        <f>SUMIF(Planning!$AS$10:$AS$896,$AO91,Planning!AA$10:AA$896)</f>
        <v>0</v>
      </c>
      <c r="W91" s="267">
        <f>SUMIF(Planning!$AS$10:$AS$896,$AO91,Planning!AB$10:AB$896)</f>
        <v>0</v>
      </c>
      <c r="X91" s="267">
        <f>SUMIF(Planning!$AS$10:$AS$896,$AO91,Planning!AC$10:AC$896)</f>
        <v>0</v>
      </c>
      <c r="Y91" s="267">
        <f>SUMIF(Planning!$AS$10:$AS$896,$AO91,Planning!AD$10:AD$896)</f>
        <v>0</v>
      </c>
      <c r="Z91" s="267">
        <f>SUMIF(Planning!$AS$10:$AS$896,$AO91,Planning!AE$10:AE$896)</f>
        <v>0</v>
      </c>
      <c r="AA91" s="267">
        <f>SUMIF(Planning!$AS$10:$AS$896,$AO91,Planning!AF$10:AF$896)</f>
        <v>0</v>
      </c>
      <c r="AB91" s="267">
        <f>SUMIF(Planning!$AS$10:$AS$896,$AO91,Planning!AG$10:AG$896)</f>
        <v>0</v>
      </c>
      <c r="AC91" s="267">
        <f>SUMIF(Planning!$AS$10:$AS$896,$AO91,Planning!AH$10:AH$896)</f>
        <v>0</v>
      </c>
      <c r="AD91" s="267">
        <f>SUMIF(Planning!$AS$10:$AS$896,$AO91,Planning!AI$10:AI$896)</f>
        <v>0</v>
      </c>
      <c r="AE91" s="267">
        <f>SUMIF(Planning!$AS$10:$AS$896,$AO91,Planning!AJ$10:AJ$896)</f>
        <v>0</v>
      </c>
      <c r="AF91" s="267">
        <f>SUMIF(Planning!$AS$10:$AS$896,$AO91,Planning!AK$10:AK$896)</f>
        <v>0</v>
      </c>
      <c r="AG91" s="267">
        <f>SUMIF(Planning!$AS$10:$AS$896,$AO91,Planning!AL$10:AL$896)</f>
        <v>0</v>
      </c>
      <c r="AH91" s="267">
        <f>SUMIF(Planning!$AS$10:$AS$896,$AO91,Planning!AM$10:AM$896)</f>
        <v>0</v>
      </c>
      <c r="AI91" s="270">
        <f t="shared" si="2"/>
        <v>0</v>
      </c>
      <c r="AJ91" s="75"/>
      <c r="AL91" s="102" t="str">
        <f>IF($B$3="","",_xlfn.XLOOKUP($B$3,設定!$F$3:$F$10,設定!$G$3:$G$10,""))</f>
        <v>マルチ</v>
      </c>
      <c r="AM91" s="91"/>
      <c r="AN91" s="91" t="str">
        <f>E91</f>
        <v/>
      </c>
      <c r="AO91" s="91" t="str">
        <f>AM90&amp;"_"&amp;AN91</f>
        <v>_</v>
      </c>
      <c r="AP91" s="249" t="str">
        <f>IF(AI92=0,"","表示")</f>
        <v/>
      </c>
    </row>
    <row r="92" spans="1:42" ht="21" hidden="1" customHeight="1" x14ac:dyDescent="0.35">
      <c r="A92" s="69"/>
      <c r="B92" s="90"/>
      <c r="C92" s="87"/>
      <c r="D92" s="88"/>
      <c r="E92" s="259" t="s">
        <v>2134</v>
      </c>
      <c r="F92" s="80">
        <f>SUMIF(Planning!$AS$10:$AS$896,$AO92,Planning!K$10:K$896)</f>
        <v>0</v>
      </c>
      <c r="G92" s="80">
        <f>SUMIF(Planning!$AS$10:$AS$896,$AO92,Planning!L$10:L$896)</f>
        <v>0</v>
      </c>
      <c r="H92" s="81">
        <f>SUMIF(Planning!$AS$10:$AS$896,$AO92,Planning!M$10:M$896)</f>
        <v>0</v>
      </c>
      <c r="I92" s="82">
        <f>SUMIF(Planning!$AS$10:$AS$896,$AO92,Planning!N$10:N$896)</f>
        <v>0</v>
      </c>
      <c r="J92" s="83">
        <f>SUMIF(Planning!$AS$10:$AS$896,$AO92,Planning!O$10:O$896)</f>
        <v>0</v>
      </c>
      <c r="K92" s="81">
        <f>SUMIF(Planning!$AS$10:$AS$896,$AO92,Planning!P$10:P$896)</f>
        <v>0</v>
      </c>
      <c r="L92" s="81">
        <f>SUMIF(Planning!$AS$10:$AS$896,$AO92,Planning!Q$10:Q$896)</f>
        <v>0</v>
      </c>
      <c r="M92" s="80">
        <f>SUMIF(Planning!$AS$10:$AS$896,$AO92,Planning!R$10:R$896)</f>
        <v>0</v>
      </c>
      <c r="N92" s="81">
        <f>SUMIF(Planning!$AS$10:$AS$896,$AO92,Planning!S$10:S$896)</f>
        <v>0</v>
      </c>
      <c r="O92" s="80">
        <f>SUMIF(Planning!$AS$10:$AS$896,$AO92,Planning!T$10:T$896)</f>
        <v>0</v>
      </c>
      <c r="P92" s="80">
        <f>SUMIF(Planning!$AS$10:$AS$896,$AO92,Planning!U$10:U$896)</f>
        <v>0</v>
      </c>
      <c r="Q92" s="80">
        <f>SUMIF(Planning!$AS$10:$AS$896,$AO92,Planning!V$10:V$896)</f>
        <v>0</v>
      </c>
      <c r="R92" s="80">
        <f>SUMIF(Planning!$AS$10:$AS$896,$AO92,Planning!W$10:W$896)</f>
        <v>0</v>
      </c>
      <c r="S92" s="80">
        <f>SUMIF(Planning!$AS$10:$AS$896,$AO92,Planning!X$10:X$896)</f>
        <v>0</v>
      </c>
      <c r="T92" s="80">
        <f>SUMIF(Planning!$AS$10:$AS$896,$AO92,Planning!Y$10:Y$896)</f>
        <v>0</v>
      </c>
      <c r="U92" s="80">
        <f>SUMIF(Planning!$AS$10:$AS$896,$AO92,Planning!Z$10:Z$896)</f>
        <v>0</v>
      </c>
      <c r="V92" s="80">
        <f>SUMIF(Planning!$AS$10:$AS$896,$AO92,Planning!AA$10:AA$896)</f>
        <v>0</v>
      </c>
      <c r="W92" s="80">
        <f>SUMIF(Planning!$AS$10:$AS$896,$AO92,Planning!AB$10:AB$896)</f>
        <v>0</v>
      </c>
      <c r="X92" s="80">
        <f>SUMIF(Planning!$AS$10:$AS$896,$AO92,Planning!AC$10:AC$896)</f>
        <v>0</v>
      </c>
      <c r="Y92" s="80">
        <f>SUMIF(Planning!$AS$10:$AS$896,$AO92,Planning!AD$10:AD$896)</f>
        <v>0</v>
      </c>
      <c r="Z92" s="80">
        <f>SUMIF(Planning!$AS$10:$AS$896,$AO92,Planning!AE$10:AE$896)</f>
        <v>0</v>
      </c>
      <c r="AA92" s="80">
        <f>SUMIF(Planning!$AS$10:$AS$896,$AO92,Planning!AF$10:AF$896)</f>
        <v>0</v>
      </c>
      <c r="AB92" s="80">
        <f>SUMIF(Planning!$AS$10:$AS$896,$AO92,Planning!AG$10:AG$896)</f>
        <v>0</v>
      </c>
      <c r="AC92" s="80">
        <f>SUMIF(Planning!$AS$10:$AS$896,$AO92,Planning!AH$10:AH$896)</f>
        <v>0</v>
      </c>
      <c r="AD92" s="80">
        <f>SUMIF(Planning!$AS$10:$AS$896,$AO92,Planning!AI$10:AI$896)</f>
        <v>0</v>
      </c>
      <c r="AE92" s="80">
        <f>SUMIF(Planning!$AS$10:$AS$896,$AO92,Planning!AJ$10:AJ$896)</f>
        <v>0</v>
      </c>
      <c r="AF92" s="80">
        <f>SUMIF(Planning!$AS$10:$AS$896,$AO92,Planning!AK$10:AK$896)</f>
        <v>0</v>
      </c>
      <c r="AG92" s="81">
        <f>SUMIF(Planning!$AS$10:$AS$896,$AO92,Planning!AL$10:AL$896)</f>
        <v>0</v>
      </c>
      <c r="AH92" s="114">
        <f>SUMIF(Planning!$AS$10:$AS$896,$AO92,Planning!AM$10:AM$896)</f>
        <v>0</v>
      </c>
      <c r="AI92" s="123">
        <f t="shared" si="2"/>
        <v>0</v>
      </c>
      <c r="AJ92" s="75"/>
      <c r="AL92" s="92"/>
      <c r="AM92" s="92"/>
      <c r="AN92" s="92"/>
      <c r="AO92" s="124" t="str">
        <f>AL91&amp;"_"&amp;AM90&amp;"_"&amp;AN90</f>
        <v>マルチ__</v>
      </c>
      <c r="AP92" s="247" t="str">
        <f>IF(AI92=0,"","表示")</f>
        <v/>
      </c>
    </row>
    <row r="93" spans="1:42" ht="21" hidden="1" customHeight="1" x14ac:dyDescent="0.35">
      <c r="A93" s="66"/>
      <c r="B93" s="95" t="str">
        <f>IF($AO95="","",_xlfn.XLOOKUP($AO95,Planning!$AS$10:$AS$896,Planning!AT$10:AT$896,"",,))</f>
        <v/>
      </c>
      <c r="C93" s="85"/>
      <c r="D93" s="86"/>
      <c r="E93" s="261" t="str">
        <f>_xlfn.XLOOKUP($AO93,Planning!$AS$10:$AS$896,Planning!$G$10:$G$896,"",,)</f>
        <v/>
      </c>
      <c r="F93" s="262">
        <f>SUMIF(Planning!$AS$10:$AS$896,$AO93,Planning!K$10:K$896)</f>
        <v>0</v>
      </c>
      <c r="G93" s="262">
        <f>SUMIF(Planning!$AS$10:$AS$896,$AO93,Planning!L$10:L$896)</f>
        <v>0</v>
      </c>
      <c r="H93" s="262">
        <f>SUMIF(Planning!$AS$10:$AS$896,$AO93,Planning!M$10:M$896)</f>
        <v>0</v>
      </c>
      <c r="I93" s="263">
        <f>SUMIF(Planning!$AS$10:$AS$896,$AO93,Planning!N$10:N$896)</f>
        <v>0</v>
      </c>
      <c r="J93" s="264">
        <f>SUMIF(Planning!$AS$10:$AS$896,$AO93,Planning!O$10:O$896)</f>
        <v>0</v>
      </c>
      <c r="K93" s="262">
        <f>SUMIF(Planning!$AS$10:$AS$896,$AO93,Planning!P$10:P$896)</f>
        <v>0</v>
      </c>
      <c r="L93" s="262">
        <f>SUMIF(Planning!$AS$10:$AS$896,$AO93,Planning!Q$10:Q$896)</f>
        <v>0</v>
      </c>
      <c r="M93" s="262">
        <f>SUMIF(Planning!$AS$10:$AS$896,$AO93,Planning!R$10:R$896)</f>
        <v>0</v>
      </c>
      <c r="N93" s="262">
        <f>SUMIF(Planning!$AS$10:$AS$896,$AO93,Planning!S$10:S$896)</f>
        <v>0</v>
      </c>
      <c r="O93" s="262">
        <f>SUMIF(Planning!$AS$10:$AS$896,$AO93,Planning!T$10:T$896)</f>
        <v>0</v>
      </c>
      <c r="P93" s="262">
        <f>SUMIF(Planning!$AS$10:$AS$896,$AO93,Planning!U$10:U$896)</f>
        <v>0</v>
      </c>
      <c r="Q93" s="262">
        <f>SUMIF(Planning!$AS$10:$AS$896,$AO93,Planning!V$10:V$896)</f>
        <v>0</v>
      </c>
      <c r="R93" s="262">
        <f>SUMIF(Planning!$AS$10:$AS$896,$AO93,Planning!W$10:W$896)</f>
        <v>0</v>
      </c>
      <c r="S93" s="262">
        <f>SUMIF(Planning!$AS$10:$AS$896,$AO93,Planning!X$10:X$896)</f>
        <v>0</v>
      </c>
      <c r="T93" s="262">
        <f>SUMIF(Planning!$AS$10:$AS$896,$AO93,Planning!Y$10:Y$896)</f>
        <v>0</v>
      </c>
      <c r="U93" s="262">
        <f>SUMIF(Planning!$AS$10:$AS$896,$AO93,Planning!Z$10:Z$896)</f>
        <v>0</v>
      </c>
      <c r="V93" s="262">
        <f>SUMIF(Planning!$AS$10:$AS$896,$AO93,Planning!AA$10:AA$896)</f>
        <v>0</v>
      </c>
      <c r="W93" s="262">
        <f>SUMIF(Planning!$AS$10:$AS$896,$AO93,Planning!AB$10:AB$896)</f>
        <v>0</v>
      </c>
      <c r="X93" s="262">
        <f>SUMIF(Planning!$AS$10:$AS$896,$AO93,Planning!AC$10:AC$896)</f>
        <v>0</v>
      </c>
      <c r="Y93" s="262">
        <f>SUMIF(Planning!$AS$10:$AS$896,$AO93,Planning!AD$10:AD$896)</f>
        <v>0</v>
      </c>
      <c r="Z93" s="262">
        <f>SUMIF(Planning!$AS$10:$AS$896,$AO93,Planning!AE$10:AE$896)</f>
        <v>0</v>
      </c>
      <c r="AA93" s="262">
        <f>SUMIF(Planning!$AS$10:$AS$896,$AO93,Planning!AF$10:AF$896)</f>
        <v>0</v>
      </c>
      <c r="AB93" s="262">
        <f>SUMIF(Planning!$AS$10:$AS$896,$AO93,Planning!AG$10:AG$896)</f>
        <v>0</v>
      </c>
      <c r="AC93" s="262">
        <f>SUMIF(Planning!$AS$10:$AS$896,$AO93,Planning!AH$10:AH$896)</f>
        <v>0</v>
      </c>
      <c r="AD93" s="262">
        <f>SUMIF(Planning!$AS$10:$AS$896,$AO93,Planning!AI$10:AI$896)</f>
        <v>0</v>
      </c>
      <c r="AE93" s="262">
        <f>SUMIF(Planning!$AS$10:$AS$896,$AO93,Planning!AJ$10:AJ$896)</f>
        <v>0</v>
      </c>
      <c r="AF93" s="262">
        <f>SUMIF(Planning!$AS$10:$AS$896,$AO93,Planning!AK$10:AK$896)</f>
        <v>0</v>
      </c>
      <c r="AG93" s="262">
        <f>SUMIF(Planning!$AS$10:$AS$896,$AO93,Planning!AL$10:AL$896)</f>
        <v>0</v>
      </c>
      <c r="AH93" s="262">
        <f>SUMIF(Planning!$AS$10:$AS$896,$AO93,Planning!AM$10:AM$896)</f>
        <v>0</v>
      </c>
      <c r="AI93" s="265">
        <f t="shared" si="2"/>
        <v>0</v>
      </c>
      <c r="AJ93" s="75"/>
      <c r="AL93" s="125" t="str">
        <f>IF(AN93="CBU","AF",IF(AN93="CKD","KD",""))</f>
        <v/>
      </c>
      <c r="AM93" s="93"/>
      <c r="AN93" s="93"/>
      <c r="AO93" s="100" t="str">
        <f>AM93&amp;"_"&amp;AN93</f>
        <v>_</v>
      </c>
      <c r="AP93" s="248" t="str">
        <f>IF(AI95=0,"","表示")</f>
        <v/>
      </c>
    </row>
    <row r="94" spans="1:42" ht="21" hidden="1" customHeight="1" x14ac:dyDescent="0.35">
      <c r="A94" s="66"/>
      <c r="B94" s="94" t="str">
        <f>IF($AO95="","",_xlfn.XLOOKUP($AO95,Planning!$AS$10:$AS$896,Planning!AU$10:AU$896,"",,))</f>
        <v/>
      </c>
      <c r="C94" s="127" t="str">
        <f>AL93</f>
        <v/>
      </c>
      <c r="D94" s="86">
        <f>SUMIF(Planning!$AS$10:$AS$896,$AO95,Planning!$G$10:$G$896)</f>
        <v>0</v>
      </c>
      <c r="E94" s="266" t="str">
        <f>IF($AN93="CBU","SP","")</f>
        <v/>
      </c>
      <c r="F94" s="267"/>
      <c r="G94" s="267"/>
      <c r="H94" s="267"/>
      <c r="I94" s="268"/>
      <c r="J94" s="269">
        <f>SUMIF(Planning!$AS$10:$AS$896,$AO94,Planning!O$10:O$896)</f>
        <v>0</v>
      </c>
      <c r="K94" s="267">
        <f>SUMIF(Planning!$AS$10:$AS$896,$AO94,Planning!P$10:P$896)</f>
        <v>0</v>
      </c>
      <c r="L94" s="267">
        <f>SUMIF(Planning!$AS$10:$AS$896,$AO94,Planning!Q$10:Q$896)</f>
        <v>0</v>
      </c>
      <c r="M94" s="267">
        <f>SUMIF(Planning!$AS$10:$AS$896,$AO94,Planning!R$10:R$896)</f>
        <v>0</v>
      </c>
      <c r="N94" s="267">
        <f>SUMIF(Planning!$AS$10:$AS$896,$AO94,Planning!S$10:S$896)</f>
        <v>0</v>
      </c>
      <c r="O94" s="267">
        <f>SUMIF(Planning!$AS$10:$AS$896,$AO94,Planning!T$10:T$896)</f>
        <v>0</v>
      </c>
      <c r="P94" s="267">
        <f>SUMIF(Planning!$AS$10:$AS$896,$AO94,Planning!U$10:U$896)</f>
        <v>0</v>
      </c>
      <c r="Q94" s="267">
        <f>SUMIF(Planning!$AS$10:$AS$896,$AO94,Planning!V$10:V$896)</f>
        <v>0</v>
      </c>
      <c r="R94" s="267">
        <f>SUMIF(Planning!$AS$10:$AS$896,$AO94,Planning!W$10:W$896)</f>
        <v>0</v>
      </c>
      <c r="S94" s="267">
        <f>SUMIF(Planning!$AS$10:$AS$896,$AO94,Planning!X$10:X$896)</f>
        <v>0</v>
      </c>
      <c r="T94" s="267">
        <f>SUMIF(Planning!$AS$10:$AS$896,$AO94,Planning!Y$10:Y$896)</f>
        <v>0</v>
      </c>
      <c r="U94" s="267">
        <f>SUMIF(Planning!$AS$10:$AS$896,$AO94,Planning!Z$10:Z$896)</f>
        <v>0</v>
      </c>
      <c r="V94" s="267">
        <f>SUMIF(Planning!$AS$10:$AS$896,$AO94,Planning!AA$10:AA$896)</f>
        <v>0</v>
      </c>
      <c r="W94" s="267">
        <f>SUMIF(Planning!$AS$10:$AS$896,$AO94,Planning!AB$10:AB$896)</f>
        <v>0</v>
      </c>
      <c r="X94" s="267">
        <f>SUMIF(Planning!$AS$10:$AS$896,$AO94,Planning!AC$10:AC$896)</f>
        <v>0</v>
      </c>
      <c r="Y94" s="267">
        <f>SUMIF(Planning!$AS$10:$AS$896,$AO94,Planning!AD$10:AD$896)</f>
        <v>0</v>
      </c>
      <c r="Z94" s="267">
        <f>SUMIF(Planning!$AS$10:$AS$896,$AO94,Planning!AE$10:AE$896)</f>
        <v>0</v>
      </c>
      <c r="AA94" s="267">
        <f>SUMIF(Planning!$AS$10:$AS$896,$AO94,Planning!AF$10:AF$896)</f>
        <v>0</v>
      </c>
      <c r="AB94" s="267">
        <f>SUMIF(Planning!$AS$10:$AS$896,$AO94,Planning!AG$10:AG$896)</f>
        <v>0</v>
      </c>
      <c r="AC94" s="267">
        <f>SUMIF(Planning!$AS$10:$AS$896,$AO94,Planning!AH$10:AH$896)</f>
        <v>0</v>
      </c>
      <c r="AD94" s="267">
        <f>SUMIF(Planning!$AS$10:$AS$896,$AO94,Planning!AI$10:AI$896)</f>
        <v>0</v>
      </c>
      <c r="AE94" s="267">
        <f>SUMIF(Planning!$AS$10:$AS$896,$AO94,Planning!AJ$10:AJ$896)</f>
        <v>0</v>
      </c>
      <c r="AF94" s="267">
        <f>SUMIF(Planning!$AS$10:$AS$896,$AO94,Planning!AK$10:AK$896)</f>
        <v>0</v>
      </c>
      <c r="AG94" s="267">
        <f>SUMIF(Planning!$AS$10:$AS$896,$AO94,Planning!AL$10:AL$896)</f>
        <v>0</v>
      </c>
      <c r="AH94" s="267">
        <f>SUMIF(Planning!$AS$10:$AS$896,$AO94,Planning!AM$10:AM$896)</f>
        <v>0</v>
      </c>
      <c r="AI94" s="270">
        <f t="shared" si="2"/>
        <v>0</v>
      </c>
      <c r="AJ94" s="75"/>
      <c r="AL94" s="102" t="str">
        <f>IF($B$3="","",_xlfn.XLOOKUP($B$3,設定!$F$3:$F$10,設定!$G$3:$G$10,""))</f>
        <v>マルチ</v>
      </c>
      <c r="AM94" s="91"/>
      <c r="AN94" s="91" t="str">
        <f>E94</f>
        <v/>
      </c>
      <c r="AO94" s="91" t="str">
        <f>AM93&amp;"_"&amp;AN94</f>
        <v>_</v>
      </c>
      <c r="AP94" s="249" t="str">
        <f>IF(AI95=0,"","表示")</f>
        <v/>
      </c>
    </row>
    <row r="95" spans="1:42" ht="21" hidden="1" customHeight="1" x14ac:dyDescent="0.35">
      <c r="A95" s="69"/>
      <c r="B95" s="90"/>
      <c r="C95" s="87"/>
      <c r="D95" s="88"/>
      <c r="E95" s="259" t="s">
        <v>2134</v>
      </c>
      <c r="F95" s="80">
        <f>SUMIF(Planning!$AS$10:$AS$896,$AO95,Planning!K$10:K$896)</f>
        <v>0</v>
      </c>
      <c r="G95" s="80">
        <f>SUMIF(Planning!$AS$10:$AS$896,$AO95,Planning!L$10:L$896)</f>
        <v>0</v>
      </c>
      <c r="H95" s="81">
        <f>SUMIF(Planning!$AS$10:$AS$896,$AO95,Planning!M$10:M$896)</f>
        <v>0</v>
      </c>
      <c r="I95" s="82">
        <f>SUMIF(Planning!$AS$10:$AS$896,$AO95,Planning!N$10:N$896)</f>
        <v>0</v>
      </c>
      <c r="J95" s="83">
        <f>SUMIF(Planning!$AS$10:$AS$896,$AO95,Planning!O$10:O$896)</f>
        <v>0</v>
      </c>
      <c r="K95" s="81">
        <f>SUMIF(Planning!$AS$10:$AS$896,$AO95,Planning!P$10:P$896)</f>
        <v>0</v>
      </c>
      <c r="L95" s="81">
        <f>SUMIF(Planning!$AS$10:$AS$896,$AO95,Planning!Q$10:Q$896)</f>
        <v>0</v>
      </c>
      <c r="M95" s="80">
        <f>SUMIF(Planning!$AS$10:$AS$896,$AO95,Planning!R$10:R$896)</f>
        <v>0</v>
      </c>
      <c r="N95" s="81">
        <f>SUMIF(Planning!$AS$10:$AS$896,$AO95,Planning!S$10:S$896)</f>
        <v>0</v>
      </c>
      <c r="O95" s="80">
        <f>SUMIF(Planning!$AS$10:$AS$896,$AO95,Planning!T$10:T$896)</f>
        <v>0</v>
      </c>
      <c r="P95" s="80">
        <f>SUMIF(Planning!$AS$10:$AS$896,$AO95,Planning!U$10:U$896)</f>
        <v>0</v>
      </c>
      <c r="Q95" s="80">
        <f>SUMIF(Planning!$AS$10:$AS$896,$AO95,Planning!V$10:V$896)</f>
        <v>0</v>
      </c>
      <c r="R95" s="80">
        <f>SUMIF(Planning!$AS$10:$AS$896,$AO95,Planning!W$10:W$896)</f>
        <v>0</v>
      </c>
      <c r="S95" s="80">
        <f>SUMIF(Planning!$AS$10:$AS$896,$AO95,Planning!X$10:X$896)</f>
        <v>0</v>
      </c>
      <c r="T95" s="80">
        <f>SUMIF(Planning!$AS$10:$AS$896,$AO95,Planning!Y$10:Y$896)</f>
        <v>0</v>
      </c>
      <c r="U95" s="80">
        <f>SUMIF(Planning!$AS$10:$AS$896,$AO95,Planning!Z$10:Z$896)</f>
        <v>0</v>
      </c>
      <c r="V95" s="80">
        <f>SUMIF(Planning!$AS$10:$AS$896,$AO95,Planning!AA$10:AA$896)</f>
        <v>0</v>
      </c>
      <c r="W95" s="80">
        <f>SUMIF(Planning!$AS$10:$AS$896,$AO95,Planning!AB$10:AB$896)</f>
        <v>0</v>
      </c>
      <c r="X95" s="80">
        <f>SUMIF(Planning!$AS$10:$AS$896,$AO95,Planning!AC$10:AC$896)</f>
        <v>0</v>
      </c>
      <c r="Y95" s="80">
        <f>SUMIF(Planning!$AS$10:$AS$896,$AO95,Planning!AD$10:AD$896)</f>
        <v>0</v>
      </c>
      <c r="Z95" s="80">
        <f>SUMIF(Planning!$AS$10:$AS$896,$AO95,Planning!AE$10:AE$896)</f>
        <v>0</v>
      </c>
      <c r="AA95" s="80">
        <f>SUMIF(Planning!$AS$10:$AS$896,$AO95,Planning!AF$10:AF$896)</f>
        <v>0</v>
      </c>
      <c r="AB95" s="80">
        <f>SUMIF(Planning!$AS$10:$AS$896,$AO95,Planning!AG$10:AG$896)</f>
        <v>0</v>
      </c>
      <c r="AC95" s="80">
        <f>SUMIF(Planning!$AS$10:$AS$896,$AO95,Planning!AH$10:AH$896)</f>
        <v>0</v>
      </c>
      <c r="AD95" s="80">
        <f>SUMIF(Planning!$AS$10:$AS$896,$AO95,Planning!AI$10:AI$896)</f>
        <v>0</v>
      </c>
      <c r="AE95" s="80">
        <f>SUMIF(Planning!$AS$10:$AS$896,$AO95,Planning!AJ$10:AJ$896)</f>
        <v>0</v>
      </c>
      <c r="AF95" s="80">
        <f>SUMIF(Planning!$AS$10:$AS$896,$AO95,Planning!AK$10:AK$896)</f>
        <v>0</v>
      </c>
      <c r="AG95" s="81">
        <f>SUMIF(Planning!$AS$10:$AS$896,$AO95,Planning!AL$10:AL$896)</f>
        <v>0</v>
      </c>
      <c r="AH95" s="114">
        <f>SUMIF(Planning!$AS$10:$AS$896,$AO95,Planning!AM$10:AM$896)</f>
        <v>0</v>
      </c>
      <c r="AI95" s="123">
        <f t="shared" si="2"/>
        <v>0</v>
      </c>
      <c r="AJ95" s="75"/>
      <c r="AL95" s="92"/>
      <c r="AM95" s="92"/>
      <c r="AN95" s="92"/>
      <c r="AO95" s="124" t="str">
        <f>AL94&amp;"_"&amp;AM93&amp;"_"&amp;AN93</f>
        <v>マルチ__</v>
      </c>
      <c r="AP95" s="247" t="str">
        <f>IF(AI95=0,"","表示")</f>
        <v/>
      </c>
    </row>
    <row r="96" spans="1:42" ht="21" hidden="1" customHeight="1" x14ac:dyDescent="0.35">
      <c r="A96" s="66"/>
      <c r="B96" s="95" t="str">
        <f>IF($AO98="","",_xlfn.XLOOKUP($AO98,Planning!$AS$10:$AS$896,Planning!AT$10:AT$896,"",,))</f>
        <v/>
      </c>
      <c r="C96" s="85"/>
      <c r="D96" s="86"/>
      <c r="E96" s="261" t="str">
        <f>_xlfn.XLOOKUP($AO96,Planning!$AS$10:$AS$896,Planning!$G$10:$G$896,"",,)</f>
        <v/>
      </c>
      <c r="F96" s="262">
        <f>SUMIF(Planning!$AS$10:$AS$896,$AO96,Planning!K$10:K$896)</f>
        <v>0</v>
      </c>
      <c r="G96" s="262">
        <f>SUMIF(Planning!$AS$10:$AS$896,$AO96,Planning!L$10:L$896)</f>
        <v>0</v>
      </c>
      <c r="H96" s="262">
        <f>SUMIF(Planning!$AS$10:$AS$896,$AO96,Planning!M$10:M$896)</f>
        <v>0</v>
      </c>
      <c r="I96" s="263">
        <f>SUMIF(Planning!$AS$10:$AS$896,$AO96,Planning!N$10:N$896)</f>
        <v>0</v>
      </c>
      <c r="J96" s="264">
        <f>SUMIF(Planning!$AS$10:$AS$896,$AO96,Planning!O$10:O$896)</f>
        <v>0</v>
      </c>
      <c r="K96" s="262">
        <f>SUMIF(Planning!$AS$10:$AS$896,$AO96,Planning!P$10:P$896)</f>
        <v>0</v>
      </c>
      <c r="L96" s="262">
        <f>SUMIF(Planning!$AS$10:$AS$896,$AO96,Planning!Q$10:Q$896)</f>
        <v>0</v>
      </c>
      <c r="M96" s="262">
        <f>SUMIF(Planning!$AS$10:$AS$896,$AO96,Planning!R$10:R$896)</f>
        <v>0</v>
      </c>
      <c r="N96" s="262">
        <f>SUMIF(Planning!$AS$10:$AS$896,$AO96,Planning!S$10:S$896)</f>
        <v>0</v>
      </c>
      <c r="O96" s="262">
        <f>SUMIF(Planning!$AS$10:$AS$896,$AO96,Planning!T$10:T$896)</f>
        <v>0</v>
      </c>
      <c r="P96" s="262">
        <f>SUMIF(Planning!$AS$10:$AS$896,$AO96,Planning!U$10:U$896)</f>
        <v>0</v>
      </c>
      <c r="Q96" s="262">
        <f>SUMIF(Planning!$AS$10:$AS$896,$AO96,Planning!V$10:V$896)</f>
        <v>0</v>
      </c>
      <c r="R96" s="262">
        <f>SUMIF(Planning!$AS$10:$AS$896,$AO96,Planning!W$10:W$896)</f>
        <v>0</v>
      </c>
      <c r="S96" s="262">
        <f>SUMIF(Planning!$AS$10:$AS$896,$AO96,Planning!X$10:X$896)</f>
        <v>0</v>
      </c>
      <c r="T96" s="262">
        <f>SUMIF(Planning!$AS$10:$AS$896,$AO96,Planning!Y$10:Y$896)</f>
        <v>0</v>
      </c>
      <c r="U96" s="262">
        <f>SUMIF(Planning!$AS$10:$AS$896,$AO96,Planning!Z$10:Z$896)</f>
        <v>0</v>
      </c>
      <c r="V96" s="262">
        <f>SUMIF(Planning!$AS$10:$AS$896,$AO96,Planning!AA$10:AA$896)</f>
        <v>0</v>
      </c>
      <c r="W96" s="262">
        <f>SUMIF(Planning!$AS$10:$AS$896,$AO96,Planning!AB$10:AB$896)</f>
        <v>0</v>
      </c>
      <c r="X96" s="262">
        <f>SUMIF(Planning!$AS$10:$AS$896,$AO96,Planning!AC$10:AC$896)</f>
        <v>0</v>
      </c>
      <c r="Y96" s="262">
        <f>SUMIF(Planning!$AS$10:$AS$896,$AO96,Planning!AD$10:AD$896)</f>
        <v>0</v>
      </c>
      <c r="Z96" s="262">
        <f>SUMIF(Planning!$AS$10:$AS$896,$AO96,Planning!AE$10:AE$896)</f>
        <v>0</v>
      </c>
      <c r="AA96" s="262">
        <f>SUMIF(Planning!$AS$10:$AS$896,$AO96,Planning!AF$10:AF$896)</f>
        <v>0</v>
      </c>
      <c r="AB96" s="262">
        <f>SUMIF(Planning!$AS$10:$AS$896,$AO96,Planning!AG$10:AG$896)</f>
        <v>0</v>
      </c>
      <c r="AC96" s="262">
        <f>SUMIF(Planning!$AS$10:$AS$896,$AO96,Planning!AH$10:AH$896)</f>
        <v>0</v>
      </c>
      <c r="AD96" s="262">
        <f>SUMIF(Planning!$AS$10:$AS$896,$AO96,Planning!AI$10:AI$896)</f>
        <v>0</v>
      </c>
      <c r="AE96" s="262">
        <f>SUMIF(Planning!$AS$10:$AS$896,$AO96,Planning!AJ$10:AJ$896)</f>
        <v>0</v>
      </c>
      <c r="AF96" s="262">
        <f>SUMIF(Planning!$AS$10:$AS$896,$AO96,Planning!AK$10:AK$896)</f>
        <v>0</v>
      </c>
      <c r="AG96" s="262">
        <f>SUMIF(Planning!$AS$10:$AS$896,$AO96,Planning!AL$10:AL$896)</f>
        <v>0</v>
      </c>
      <c r="AH96" s="262">
        <f>SUMIF(Planning!$AS$10:$AS$896,$AO96,Planning!AM$10:AM$896)</f>
        <v>0</v>
      </c>
      <c r="AI96" s="265">
        <f t="shared" si="2"/>
        <v>0</v>
      </c>
      <c r="AJ96" s="75"/>
      <c r="AL96" s="125" t="str">
        <f>IF(AN96="CBU","AF",IF(AN96="CKD","KD",""))</f>
        <v/>
      </c>
      <c r="AM96" s="93"/>
      <c r="AN96" s="93"/>
      <c r="AO96" s="100" t="str">
        <f>AM96&amp;"_"&amp;AN96</f>
        <v>_</v>
      </c>
      <c r="AP96" s="248" t="str">
        <f>IF(AI98=0,"","表示")</f>
        <v/>
      </c>
    </row>
    <row r="97" spans="1:42" ht="21" hidden="1" customHeight="1" x14ac:dyDescent="0.35">
      <c r="A97" s="66"/>
      <c r="B97" s="94" t="str">
        <f>IF($AO98="","",_xlfn.XLOOKUP($AO98,Planning!$AS$10:$AS$896,Planning!AU$10:AU$896,"",,))</f>
        <v/>
      </c>
      <c r="C97" s="127" t="str">
        <f>AL96</f>
        <v/>
      </c>
      <c r="D97" s="86">
        <f>SUMIF(Planning!$AS$10:$AS$896,$AO98,Planning!$G$10:$G$896)</f>
        <v>0</v>
      </c>
      <c r="E97" s="266" t="str">
        <f>IF($AN96="CBU","SP","")</f>
        <v/>
      </c>
      <c r="F97" s="267"/>
      <c r="G97" s="267"/>
      <c r="H97" s="267"/>
      <c r="I97" s="268"/>
      <c r="J97" s="269">
        <f>SUMIF(Planning!$AS$10:$AS$896,$AO97,Planning!O$10:O$896)</f>
        <v>0</v>
      </c>
      <c r="K97" s="267">
        <f>SUMIF(Planning!$AS$10:$AS$896,$AO97,Planning!P$10:P$896)</f>
        <v>0</v>
      </c>
      <c r="L97" s="267">
        <f>SUMIF(Planning!$AS$10:$AS$896,$AO97,Planning!Q$10:Q$896)</f>
        <v>0</v>
      </c>
      <c r="M97" s="267">
        <f>SUMIF(Planning!$AS$10:$AS$896,$AO97,Planning!R$10:R$896)</f>
        <v>0</v>
      </c>
      <c r="N97" s="267">
        <f>SUMIF(Planning!$AS$10:$AS$896,$AO97,Planning!S$10:S$896)</f>
        <v>0</v>
      </c>
      <c r="O97" s="267">
        <f>SUMIF(Planning!$AS$10:$AS$896,$AO97,Planning!T$10:T$896)</f>
        <v>0</v>
      </c>
      <c r="P97" s="267">
        <f>SUMIF(Planning!$AS$10:$AS$896,$AO97,Planning!U$10:U$896)</f>
        <v>0</v>
      </c>
      <c r="Q97" s="267">
        <f>SUMIF(Planning!$AS$10:$AS$896,$AO97,Planning!V$10:V$896)</f>
        <v>0</v>
      </c>
      <c r="R97" s="267">
        <f>SUMIF(Planning!$AS$10:$AS$896,$AO97,Planning!W$10:W$896)</f>
        <v>0</v>
      </c>
      <c r="S97" s="267">
        <f>SUMIF(Planning!$AS$10:$AS$896,$AO97,Planning!X$10:X$896)</f>
        <v>0</v>
      </c>
      <c r="T97" s="267">
        <f>SUMIF(Planning!$AS$10:$AS$896,$AO97,Planning!Y$10:Y$896)</f>
        <v>0</v>
      </c>
      <c r="U97" s="267">
        <f>SUMIF(Planning!$AS$10:$AS$896,$AO97,Planning!Z$10:Z$896)</f>
        <v>0</v>
      </c>
      <c r="V97" s="267">
        <f>SUMIF(Planning!$AS$10:$AS$896,$AO97,Planning!AA$10:AA$896)</f>
        <v>0</v>
      </c>
      <c r="W97" s="267">
        <f>SUMIF(Planning!$AS$10:$AS$896,$AO97,Planning!AB$10:AB$896)</f>
        <v>0</v>
      </c>
      <c r="X97" s="267">
        <f>SUMIF(Planning!$AS$10:$AS$896,$AO97,Planning!AC$10:AC$896)</f>
        <v>0</v>
      </c>
      <c r="Y97" s="267">
        <f>SUMIF(Planning!$AS$10:$AS$896,$AO97,Planning!AD$10:AD$896)</f>
        <v>0</v>
      </c>
      <c r="Z97" s="267">
        <f>SUMIF(Planning!$AS$10:$AS$896,$AO97,Planning!AE$10:AE$896)</f>
        <v>0</v>
      </c>
      <c r="AA97" s="267">
        <f>SUMIF(Planning!$AS$10:$AS$896,$AO97,Planning!AF$10:AF$896)</f>
        <v>0</v>
      </c>
      <c r="AB97" s="267">
        <f>SUMIF(Planning!$AS$10:$AS$896,$AO97,Planning!AG$10:AG$896)</f>
        <v>0</v>
      </c>
      <c r="AC97" s="267">
        <f>SUMIF(Planning!$AS$10:$AS$896,$AO97,Planning!AH$10:AH$896)</f>
        <v>0</v>
      </c>
      <c r="AD97" s="267">
        <f>SUMIF(Planning!$AS$10:$AS$896,$AO97,Planning!AI$10:AI$896)</f>
        <v>0</v>
      </c>
      <c r="AE97" s="267">
        <f>SUMIF(Planning!$AS$10:$AS$896,$AO97,Planning!AJ$10:AJ$896)</f>
        <v>0</v>
      </c>
      <c r="AF97" s="267">
        <f>SUMIF(Planning!$AS$10:$AS$896,$AO97,Planning!AK$10:AK$896)</f>
        <v>0</v>
      </c>
      <c r="AG97" s="267">
        <f>SUMIF(Planning!$AS$10:$AS$896,$AO97,Planning!AL$10:AL$896)</f>
        <v>0</v>
      </c>
      <c r="AH97" s="267">
        <f>SUMIF(Planning!$AS$10:$AS$896,$AO97,Planning!AM$10:AM$896)</f>
        <v>0</v>
      </c>
      <c r="AI97" s="270">
        <f t="shared" si="2"/>
        <v>0</v>
      </c>
      <c r="AJ97" s="75"/>
      <c r="AL97" s="102" t="str">
        <f>IF($B$3="","",_xlfn.XLOOKUP($B$3,設定!$F$3:$F$10,設定!$G$3:$G$10,""))</f>
        <v>マルチ</v>
      </c>
      <c r="AM97" s="91"/>
      <c r="AN97" s="91" t="str">
        <f>E97</f>
        <v/>
      </c>
      <c r="AO97" s="91" t="str">
        <f>AM96&amp;"_"&amp;AN97</f>
        <v>_</v>
      </c>
      <c r="AP97" s="249" t="str">
        <f>IF(AI98=0,"","表示")</f>
        <v/>
      </c>
    </row>
    <row r="98" spans="1:42" ht="21" hidden="1" customHeight="1" x14ac:dyDescent="0.35">
      <c r="A98" s="69"/>
      <c r="B98" s="90"/>
      <c r="C98" s="87"/>
      <c r="D98" s="88"/>
      <c r="E98" s="259" t="s">
        <v>2134</v>
      </c>
      <c r="F98" s="80">
        <f>SUMIF(Planning!$AS$10:$AS$896,$AO98,Planning!K$10:K$896)</f>
        <v>0</v>
      </c>
      <c r="G98" s="80">
        <f>SUMIF(Planning!$AS$10:$AS$896,$AO98,Planning!L$10:L$896)</f>
        <v>0</v>
      </c>
      <c r="H98" s="81">
        <f>SUMIF(Planning!$AS$10:$AS$896,$AO98,Planning!M$10:M$896)</f>
        <v>0</v>
      </c>
      <c r="I98" s="82">
        <f>SUMIF(Planning!$AS$10:$AS$896,$AO98,Planning!N$10:N$896)</f>
        <v>0</v>
      </c>
      <c r="J98" s="83">
        <f>SUMIF(Planning!$AS$10:$AS$896,$AO98,Planning!O$10:O$896)</f>
        <v>0</v>
      </c>
      <c r="K98" s="81">
        <f>SUMIF(Planning!$AS$10:$AS$896,$AO98,Planning!P$10:P$896)</f>
        <v>0</v>
      </c>
      <c r="L98" s="81">
        <f>SUMIF(Planning!$AS$10:$AS$896,$AO98,Planning!Q$10:Q$896)</f>
        <v>0</v>
      </c>
      <c r="M98" s="80">
        <f>SUMIF(Planning!$AS$10:$AS$896,$AO98,Planning!R$10:R$896)</f>
        <v>0</v>
      </c>
      <c r="N98" s="81">
        <f>SUMIF(Planning!$AS$10:$AS$896,$AO98,Planning!S$10:S$896)</f>
        <v>0</v>
      </c>
      <c r="O98" s="80">
        <f>SUMIF(Planning!$AS$10:$AS$896,$AO98,Planning!T$10:T$896)</f>
        <v>0</v>
      </c>
      <c r="P98" s="80">
        <f>SUMIF(Planning!$AS$10:$AS$896,$AO98,Planning!U$10:U$896)</f>
        <v>0</v>
      </c>
      <c r="Q98" s="80">
        <f>SUMIF(Planning!$AS$10:$AS$896,$AO98,Planning!V$10:V$896)</f>
        <v>0</v>
      </c>
      <c r="R98" s="80">
        <f>SUMIF(Planning!$AS$10:$AS$896,$AO98,Planning!W$10:W$896)</f>
        <v>0</v>
      </c>
      <c r="S98" s="80">
        <f>SUMIF(Planning!$AS$10:$AS$896,$AO98,Planning!X$10:X$896)</f>
        <v>0</v>
      </c>
      <c r="T98" s="80">
        <f>SUMIF(Planning!$AS$10:$AS$896,$AO98,Planning!Y$10:Y$896)</f>
        <v>0</v>
      </c>
      <c r="U98" s="80">
        <f>SUMIF(Planning!$AS$10:$AS$896,$AO98,Planning!Z$10:Z$896)</f>
        <v>0</v>
      </c>
      <c r="V98" s="80">
        <f>SUMIF(Planning!$AS$10:$AS$896,$AO98,Planning!AA$10:AA$896)</f>
        <v>0</v>
      </c>
      <c r="W98" s="80">
        <f>SUMIF(Planning!$AS$10:$AS$896,$AO98,Planning!AB$10:AB$896)</f>
        <v>0</v>
      </c>
      <c r="X98" s="80">
        <f>SUMIF(Planning!$AS$10:$AS$896,$AO98,Planning!AC$10:AC$896)</f>
        <v>0</v>
      </c>
      <c r="Y98" s="80">
        <f>SUMIF(Planning!$AS$10:$AS$896,$AO98,Planning!AD$10:AD$896)</f>
        <v>0</v>
      </c>
      <c r="Z98" s="80">
        <f>SUMIF(Planning!$AS$10:$AS$896,$AO98,Planning!AE$10:AE$896)</f>
        <v>0</v>
      </c>
      <c r="AA98" s="80">
        <f>SUMIF(Planning!$AS$10:$AS$896,$AO98,Planning!AF$10:AF$896)</f>
        <v>0</v>
      </c>
      <c r="AB98" s="80">
        <f>SUMIF(Planning!$AS$10:$AS$896,$AO98,Planning!AG$10:AG$896)</f>
        <v>0</v>
      </c>
      <c r="AC98" s="80">
        <f>SUMIF(Planning!$AS$10:$AS$896,$AO98,Planning!AH$10:AH$896)</f>
        <v>0</v>
      </c>
      <c r="AD98" s="80">
        <f>SUMIF(Planning!$AS$10:$AS$896,$AO98,Planning!AI$10:AI$896)</f>
        <v>0</v>
      </c>
      <c r="AE98" s="80">
        <f>SUMIF(Planning!$AS$10:$AS$896,$AO98,Planning!AJ$10:AJ$896)</f>
        <v>0</v>
      </c>
      <c r="AF98" s="80">
        <f>SUMIF(Planning!$AS$10:$AS$896,$AO98,Planning!AK$10:AK$896)</f>
        <v>0</v>
      </c>
      <c r="AG98" s="81">
        <f>SUMIF(Planning!$AS$10:$AS$896,$AO98,Planning!AL$10:AL$896)</f>
        <v>0</v>
      </c>
      <c r="AH98" s="114">
        <f>SUMIF(Planning!$AS$10:$AS$896,$AO98,Planning!AM$10:AM$896)</f>
        <v>0</v>
      </c>
      <c r="AI98" s="123">
        <f t="shared" si="2"/>
        <v>0</v>
      </c>
      <c r="AJ98" s="75"/>
      <c r="AL98" s="92"/>
      <c r="AM98" s="92"/>
      <c r="AN98" s="92"/>
      <c r="AO98" s="124" t="str">
        <f>AL97&amp;"_"&amp;AM96&amp;"_"&amp;AN96</f>
        <v>マルチ__</v>
      </c>
      <c r="AP98" s="247" t="str">
        <f>IF(AI98=0,"","表示")</f>
        <v/>
      </c>
    </row>
    <row r="99" spans="1:42" ht="21" hidden="1" customHeight="1" x14ac:dyDescent="0.35">
      <c r="A99" s="66"/>
      <c r="B99" s="95" t="str">
        <f>IF($AO101="","",_xlfn.XLOOKUP($AO101,Planning!$AS$10:$AS$896,Planning!AT$10:AT$896,"",,))</f>
        <v/>
      </c>
      <c r="C99" s="85"/>
      <c r="D99" s="86"/>
      <c r="E99" s="261" t="str">
        <f>_xlfn.XLOOKUP($AO99,Planning!$AS$10:$AS$896,Planning!$G$10:$G$896,"",,)</f>
        <v/>
      </c>
      <c r="F99" s="262">
        <f>SUMIF(Planning!$AS$10:$AS$896,$AO99,Planning!K$10:K$896)</f>
        <v>0</v>
      </c>
      <c r="G99" s="262">
        <f>SUMIF(Planning!$AS$10:$AS$896,$AO99,Planning!L$10:L$896)</f>
        <v>0</v>
      </c>
      <c r="H99" s="262">
        <f>SUMIF(Planning!$AS$10:$AS$896,$AO99,Planning!M$10:M$896)</f>
        <v>0</v>
      </c>
      <c r="I99" s="263">
        <f>SUMIF(Planning!$AS$10:$AS$896,$AO99,Planning!N$10:N$896)</f>
        <v>0</v>
      </c>
      <c r="J99" s="264">
        <f>SUMIF(Planning!$AS$10:$AS$896,$AO99,Planning!O$10:O$896)</f>
        <v>0</v>
      </c>
      <c r="K99" s="262">
        <f>SUMIF(Planning!$AS$10:$AS$896,$AO99,Planning!P$10:P$896)</f>
        <v>0</v>
      </c>
      <c r="L99" s="262">
        <f>SUMIF(Planning!$AS$10:$AS$896,$AO99,Planning!Q$10:Q$896)</f>
        <v>0</v>
      </c>
      <c r="M99" s="262">
        <f>SUMIF(Planning!$AS$10:$AS$896,$AO99,Planning!R$10:R$896)</f>
        <v>0</v>
      </c>
      <c r="N99" s="262">
        <f>SUMIF(Planning!$AS$10:$AS$896,$AO99,Planning!S$10:S$896)</f>
        <v>0</v>
      </c>
      <c r="O99" s="262">
        <f>SUMIF(Planning!$AS$10:$AS$896,$AO99,Planning!T$10:T$896)</f>
        <v>0</v>
      </c>
      <c r="P99" s="262">
        <f>SUMIF(Planning!$AS$10:$AS$896,$AO99,Planning!U$10:U$896)</f>
        <v>0</v>
      </c>
      <c r="Q99" s="262">
        <f>SUMIF(Planning!$AS$10:$AS$896,$AO99,Planning!V$10:V$896)</f>
        <v>0</v>
      </c>
      <c r="R99" s="262">
        <f>SUMIF(Planning!$AS$10:$AS$896,$AO99,Planning!W$10:W$896)</f>
        <v>0</v>
      </c>
      <c r="S99" s="262">
        <f>SUMIF(Planning!$AS$10:$AS$896,$AO99,Planning!X$10:X$896)</f>
        <v>0</v>
      </c>
      <c r="T99" s="262">
        <f>SUMIF(Planning!$AS$10:$AS$896,$AO99,Planning!Y$10:Y$896)</f>
        <v>0</v>
      </c>
      <c r="U99" s="262">
        <f>SUMIF(Planning!$AS$10:$AS$896,$AO99,Planning!Z$10:Z$896)</f>
        <v>0</v>
      </c>
      <c r="V99" s="262">
        <f>SUMIF(Planning!$AS$10:$AS$896,$AO99,Planning!AA$10:AA$896)</f>
        <v>0</v>
      </c>
      <c r="W99" s="262">
        <f>SUMIF(Planning!$AS$10:$AS$896,$AO99,Planning!AB$10:AB$896)</f>
        <v>0</v>
      </c>
      <c r="X99" s="262">
        <f>SUMIF(Planning!$AS$10:$AS$896,$AO99,Planning!AC$10:AC$896)</f>
        <v>0</v>
      </c>
      <c r="Y99" s="262">
        <f>SUMIF(Planning!$AS$10:$AS$896,$AO99,Planning!AD$10:AD$896)</f>
        <v>0</v>
      </c>
      <c r="Z99" s="262">
        <f>SUMIF(Planning!$AS$10:$AS$896,$AO99,Planning!AE$10:AE$896)</f>
        <v>0</v>
      </c>
      <c r="AA99" s="262">
        <f>SUMIF(Planning!$AS$10:$AS$896,$AO99,Planning!AF$10:AF$896)</f>
        <v>0</v>
      </c>
      <c r="AB99" s="262">
        <f>SUMIF(Planning!$AS$10:$AS$896,$AO99,Planning!AG$10:AG$896)</f>
        <v>0</v>
      </c>
      <c r="AC99" s="262">
        <f>SUMIF(Planning!$AS$10:$AS$896,$AO99,Planning!AH$10:AH$896)</f>
        <v>0</v>
      </c>
      <c r="AD99" s="262">
        <f>SUMIF(Planning!$AS$10:$AS$896,$AO99,Planning!AI$10:AI$896)</f>
        <v>0</v>
      </c>
      <c r="AE99" s="262">
        <f>SUMIF(Planning!$AS$10:$AS$896,$AO99,Planning!AJ$10:AJ$896)</f>
        <v>0</v>
      </c>
      <c r="AF99" s="262">
        <f>SUMIF(Planning!$AS$10:$AS$896,$AO99,Planning!AK$10:AK$896)</f>
        <v>0</v>
      </c>
      <c r="AG99" s="262">
        <f>SUMIF(Planning!$AS$10:$AS$896,$AO99,Planning!AL$10:AL$896)</f>
        <v>0</v>
      </c>
      <c r="AH99" s="262">
        <f>SUMIF(Planning!$AS$10:$AS$896,$AO99,Planning!AM$10:AM$896)</f>
        <v>0</v>
      </c>
      <c r="AI99" s="265">
        <f t="shared" si="2"/>
        <v>0</v>
      </c>
      <c r="AJ99" s="75"/>
      <c r="AL99" s="125" t="str">
        <f>IF(AN99="CBU","AF",IF(AN99="CKD","KD",""))</f>
        <v/>
      </c>
      <c r="AM99" s="93"/>
      <c r="AN99" s="93"/>
      <c r="AO99" s="100" t="str">
        <f>AM99&amp;"_"&amp;AN99</f>
        <v>_</v>
      </c>
      <c r="AP99" s="248" t="str">
        <f>IF(AI101=0,"","表示")</f>
        <v/>
      </c>
    </row>
    <row r="100" spans="1:42" ht="21" hidden="1" customHeight="1" x14ac:dyDescent="0.35">
      <c r="A100" s="66"/>
      <c r="B100" s="94" t="str">
        <f>IF($AO101="","",_xlfn.XLOOKUP($AO101,Planning!$AS$10:$AS$896,Planning!AU$10:AU$896,"",,))</f>
        <v/>
      </c>
      <c r="C100" s="492" t="str">
        <f>AL99</f>
        <v/>
      </c>
      <c r="D100" s="86">
        <f>SUMIF(Planning!$AS$10:$AS$896,$AO101,Planning!$G$10:$G$896)</f>
        <v>0</v>
      </c>
      <c r="E100" s="266" t="str">
        <f>IF($AN99="CBU","SP","")</f>
        <v/>
      </c>
      <c r="F100" s="267"/>
      <c r="G100" s="267"/>
      <c r="H100" s="267"/>
      <c r="I100" s="268"/>
      <c r="J100" s="269">
        <f>SUMIF(Planning!$AS$10:$AS$896,$AO100,Planning!O$10:O$896)</f>
        <v>0</v>
      </c>
      <c r="K100" s="267">
        <f>SUMIF(Planning!$AS$10:$AS$896,$AO100,Planning!P$10:P$896)</f>
        <v>0</v>
      </c>
      <c r="L100" s="267">
        <f>SUMIF(Planning!$AS$10:$AS$896,$AO100,Planning!Q$10:Q$896)</f>
        <v>0</v>
      </c>
      <c r="M100" s="267">
        <f>SUMIF(Planning!$AS$10:$AS$896,$AO100,Planning!R$10:R$896)</f>
        <v>0</v>
      </c>
      <c r="N100" s="267">
        <f>SUMIF(Planning!$AS$10:$AS$896,$AO100,Planning!S$10:S$896)</f>
        <v>0</v>
      </c>
      <c r="O100" s="267">
        <f>SUMIF(Planning!$AS$10:$AS$896,$AO100,Planning!T$10:T$896)</f>
        <v>0</v>
      </c>
      <c r="P100" s="267">
        <f>SUMIF(Planning!$AS$10:$AS$896,$AO100,Planning!U$10:U$896)</f>
        <v>0</v>
      </c>
      <c r="Q100" s="267">
        <f>SUMIF(Planning!$AS$10:$AS$896,$AO100,Planning!V$10:V$896)</f>
        <v>0</v>
      </c>
      <c r="R100" s="267">
        <f>SUMIF(Planning!$AS$10:$AS$896,$AO100,Planning!W$10:W$896)</f>
        <v>0</v>
      </c>
      <c r="S100" s="267">
        <f>SUMIF(Planning!$AS$10:$AS$896,$AO100,Planning!X$10:X$896)</f>
        <v>0</v>
      </c>
      <c r="T100" s="267">
        <f>SUMIF(Planning!$AS$10:$AS$896,$AO100,Planning!Y$10:Y$896)</f>
        <v>0</v>
      </c>
      <c r="U100" s="267">
        <f>SUMIF(Planning!$AS$10:$AS$896,$AO100,Planning!Z$10:Z$896)</f>
        <v>0</v>
      </c>
      <c r="V100" s="267">
        <f>SUMIF(Planning!$AS$10:$AS$896,$AO100,Planning!AA$10:AA$896)</f>
        <v>0</v>
      </c>
      <c r="W100" s="267">
        <f>SUMIF(Planning!$AS$10:$AS$896,$AO100,Planning!AB$10:AB$896)</f>
        <v>0</v>
      </c>
      <c r="X100" s="267">
        <f>SUMIF(Planning!$AS$10:$AS$896,$AO100,Planning!AC$10:AC$896)</f>
        <v>0</v>
      </c>
      <c r="Y100" s="267">
        <f>SUMIF(Planning!$AS$10:$AS$896,$AO100,Planning!AD$10:AD$896)</f>
        <v>0</v>
      </c>
      <c r="Z100" s="267">
        <f>SUMIF(Planning!$AS$10:$AS$896,$AO100,Planning!AE$10:AE$896)</f>
        <v>0</v>
      </c>
      <c r="AA100" s="267">
        <f>SUMIF(Planning!$AS$10:$AS$896,$AO100,Planning!AF$10:AF$896)</f>
        <v>0</v>
      </c>
      <c r="AB100" s="267">
        <f>SUMIF(Planning!$AS$10:$AS$896,$AO100,Planning!AG$10:AG$896)</f>
        <v>0</v>
      </c>
      <c r="AC100" s="267">
        <f>SUMIF(Planning!$AS$10:$AS$896,$AO100,Planning!AH$10:AH$896)</f>
        <v>0</v>
      </c>
      <c r="AD100" s="267">
        <f>SUMIF(Planning!$AS$10:$AS$896,$AO100,Planning!AI$10:AI$896)</f>
        <v>0</v>
      </c>
      <c r="AE100" s="267">
        <f>SUMIF(Planning!$AS$10:$AS$896,$AO100,Planning!AJ$10:AJ$896)</f>
        <v>0</v>
      </c>
      <c r="AF100" s="267">
        <f>SUMIF(Planning!$AS$10:$AS$896,$AO100,Planning!AK$10:AK$896)</f>
        <v>0</v>
      </c>
      <c r="AG100" s="267">
        <f>SUMIF(Planning!$AS$10:$AS$896,$AO100,Planning!AL$10:AL$896)</f>
        <v>0</v>
      </c>
      <c r="AH100" s="267">
        <f>SUMIF(Planning!$AS$10:$AS$896,$AO100,Planning!AM$10:AM$896)</f>
        <v>0</v>
      </c>
      <c r="AI100" s="270">
        <f t="shared" si="2"/>
        <v>0</v>
      </c>
      <c r="AJ100" s="75"/>
      <c r="AL100" s="102" t="str">
        <f>IF($B$3="","",_xlfn.XLOOKUP($B$3,設定!$F$3:$F$10,設定!$G$3:$G$10,""))</f>
        <v>マルチ</v>
      </c>
      <c r="AM100" s="91"/>
      <c r="AN100" s="91" t="str">
        <f>E100</f>
        <v/>
      </c>
      <c r="AO100" s="91" t="str">
        <f>AM99&amp;"_"&amp;AN100</f>
        <v>_</v>
      </c>
      <c r="AP100" s="249" t="str">
        <f>IF(AI101=0,"","表示")</f>
        <v/>
      </c>
    </row>
    <row r="101" spans="1:42" ht="21" hidden="1" customHeight="1" x14ac:dyDescent="0.35">
      <c r="A101" s="69"/>
      <c r="B101" s="90"/>
      <c r="C101" s="87"/>
      <c r="D101" s="88"/>
      <c r="E101" s="259" t="s">
        <v>2134</v>
      </c>
      <c r="F101" s="80">
        <f>SUMIF(Planning!$AS$10:$AS$896,$AO101,Planning!K$10:K$896)</f>
        <v>0</v>
      </c>
      <c r="G101" s="80">
        <f>SUMIF(Planning!$AS$10:$AS$896,$AO101,Planning!L$10:L$896)</f>
        <v>0</v>
      </c>
      <c r="H101" s="81">
        <f>SUMIF(Planning!$AS$10:$AS$896,$AO101,Planning!M$10:M$896)</f>
        <v>0</v>
      </c>
      <c r="I101" s="82">
        <f>SUMIF(Planning!$AS$10:$AS$896,$AO101,Planning!N$10:N$896)</f>
        <v>0</v>
      </c>
      <c r="J101" s="83">
        <f>SUMIF(Planning!$AS$10:$AS$896,$AO101,Planning!O$10:O$896)</f>
        <v>0</v>
      </c>
      <c r="K101" s="81">
        <f>SUMIF(Planning!$AS$10:$AS$896,$AO101,Planning!P$10:P$896)</f>
        <v>0</v>
      </c>
      <c r="L101" s="81">
        <f>SUMIF(Planning!$AS$10:$AS$896,$AO101,Planning!Q$10:Q$896)</f>
        <v>0</v>
      </c>
      <c r="M101" s="80">
        <f>SUMIF(Planning!$AS$10:$AS$896,$AO101,Planning!R$10:R$896)</f>
        <v>0</v>
      </c>
      <c r="N101" s="81">
        <f>SUMIF(Planning!$AS$10:$AS$896,$AO101,Planning!S$10:S$896)</f>
        <v>0</v>
      </c>
      <c r="O101" s="80">
        <f>SUMIF(Planning!$AS$10:$AS$896,$AO101,Planning!T$10:T$896)</f>
        <v>0</v>
      </c>
      <c r="P101" s="80">
        <f>SUMIF(Planning!$AS$10:$AS$896,$AO101,Planning!U$10:U$896)</f>
        <v>0</v>
      </c>
      <c r="Q101" s="80">
        <f>SUMIF(Planning!$AS$10:$AS$896,$AO101,Planning!V$10:V$896)</f>
        <v>0</v>
      </c>
      <c r="R101" s="80">
        <f>SUMIF(Planning!$AS$10:$AS$896,$AO101,Planning!W$10:W$896)</f>
        <v>0</v>
      </c>
      <c r="S101" s="80">
        <f>SUMIF(Planning!$AS$10:$AS$896,$AO101,Planning!X$10:X$896)</f>
        <v>0</v>
      </c>
      <c r="T101" s="80">
        <f>SUMIF(Planning!$AS$10:$AS$896,$AO101,Planning!Y$10:Y$896)</f>
        <v>0</v>
      </c>
      <c r="U101" s="80">
        <f>SUMIF(Planning!$AS$10:$AS$896,$AO101,Planning!Z$10:Z$896)</f>
        <v>0</v>
      </c>
      <c r="V101" s="80">
        <f>SUMIF(Planning!$AS$10:$AS$896,$AO101,Planning!AA$10:AA$896)</f>
        <v>0</v>
      </c>
      <c r="W101" s="80">
        <f>SUMIF(Planning!$AS$10:$AS$896,$AO101,Planning!AB$10:AB$896)</f>
        <v>0</v>
      </c>
      <c r="X101" s="80">
        <f>SUMIF(Planning!$AS$10:$AS$896,$AO101,Planning!AC$10:AC$896)</f>
        <v>0</v>
      </c>
      <c r="Y101" s="80">
        <f>SUMIF(Planning!$AS$10:$AS$896,$AO101,Planning!AD$10:AD$896)</f>
        <v>0</v>
      </c>
      <c r="Z101" s="80">
        <f>SUMIF(Planning!$AS$10:$AS$896,$AO101,Planning!AE$10:AE$896)</f>
        <v>0</v>
      </c>
      <c r="AA101" s="80">
        <f>SUMIF(Planning!$AS$10:$AS$896,$AO101,Planning!AF$10:AF$896)</f>
        <v>0</v>
      </c>
      <c r="AB101" s="80">
        <f>SUMIF(Planning!$AS$10:$AS$896,$AO101,Planning!AG$10:AG$896)</f>
        <v>0</v>
      </c>
      <c r="AC101" s="80">
        <f>SUMIF(Planning!$AS$10:$AS$896,$AO101,Planning!AH$10:AH$896)</f>
        <v>0</v>
      </c>
      <c r="AD101" s="80">
        <f>SUMIF(Planning!$AS$10:$AS$896,$AO101,Planning!AI$10:AI$896)</f>
        <v>0</v>
      </c>
      <c r="AE101" s="80">
        <f>SUMIF(Planning!$AS$10:$AS$896,$AO101,Planning!AJ$10:AJ$896)</f>
        <v>0</v>
      </c>
      <c r="AF101" s="80">
        <f>SUMIF(Planning!$AS$10:$AS$896,$AO101,Planning!AK$10:AK$896)</f>
        <v>0</v>
      </c>
      <c r="AG101" s="81">
        <f>SUMIF(Planning!$AS$10:$AS$896,$AO101,Planning!AL$10:AL$896)</f>
        <v>0</v>
      </c>
      <c r="AH101" s="114">
        <f>SUMIF(Planning!$AS$10:$AS$896,$AO101,Planning!AM$10:AM$896)</f>
        <v>0</v>
      </c>
      <c r="AI101" s="123">
        <f t="shared" si="2"/>
        <v>0</v>
      </c>
      <c r="AJ101" s="75"/>
      <c r="AL101" s="92"/>
      <c r="AM101" s="92"/>
      <c r="AN101" s="92"/>
      <c r="AO101" s="124" t="str">
        <f>AL100&amp;"_"&amp;AM99&amp;"_"&amp;AN99</f>
        <v>マルチ__</v>
      </c>
      <c r="AP101" s="247" t="str">
        <f>IF(AI101=0,"","表示")</f>
        <v/>
      </c>
    </row>
    <row r="102" spans="1:42" ht="21" hidden="1" customHeight="1" x14ac:dyDescent="0.35">
      <c r="A102" s="66"/>
      <c r="B102" s="95" t="str">
        <f>IF($AO104="","",_xlfn.XLOOKUP($AO104,Planning!$AS$10:$AS$896,Planning!AT$10:AT$896,"",,))</f>
        <v/>
      </c>
      <c r="C102" s="85"/>
      <c r="D102" s="86"/>
      <c r="E102" s="261" t="str">
        <f>_xlfn.XLOOKUP($AO102,Planning!$AS$10:$AS$896,Planning!$G$10:$G$896,"",,)</f>
        <v/>
      </c>
      <c r="F102" s="262">
        <f>SUMIF(Planning!$AS$10:$AS$896,$AO102,Planning!K$10:K$896)</f>
        <v>0</v>
      </c>
      <c r="G102" s="262">
        <f>SUMIF(Planning!$AS$10:$AS$896,$AO102,Planning!L$10:L$896)</f>
        <v>0</v>
      </c>
      <c r="H102" s="262">
        <f>SUMIF(Planning!$AS$10:$AS$896,$AO102,Planning!M$10:M$896)</f>
        <v>0</v>
      </c>
      <c r="I102" s="263">
        <f>SUMIF(Planning!$AS$10:$AS$896,$AO102,Planning!N$10:N$896)</f>
        <v>0</v>
      </c>
      <c r="J102" s="264">
        <f>SUMIF(Planning!$AS$10:$AS$896,$AO102,Planning!O$10:O$896)</f>
        <v>0</v>
      </c>
      <c r="K102" s="262">
        <f>SUMIF(Planning!$AS$10:$AS$896,$AO102,Planning!P$10:P$896)</f>
        <v>0</v>
      </c>
      <c r="L102" s="262">
        <f>SUMIF(Planning!$AS$10:$AS$896,$AO102,Planning!Q$10:Q$896)</f>
        <v>0</v>
      </c>
      <c r="M102" s="262">
        <f>SUMIF(Planning!$AS$10:$AS$896,$AO102,Planning!R$10:R$896)</f>
        <v>0</v>
      </c>
      <c r="N102" s="262">
        <f>SUMIF(Planning!$AS$10:$AS$896,$AO102,Planning!S$10:S$896)</f>
        <v>0</v>
      </c>
      <c r="O102" s="262">
        <f>SUMIF(Planning!$AS$10:$AS$896,$AO102,Planning!T$10:T$896)</f>
        <v>0</v>
      </c>
      <c r="P102" s="262">
        <f>SUMIF(Planning!$AS$10:$AS$896,$AO102,Planning!U$10:U$896)</f>
        <v>0</v>
      </c>
      <c r="Q102" s="262">
        <f>SUMIF(Planning!$AS$10:$AS$896,$AO102,Planning!V$10:V$896)</f>
        <v>0</v>
      </c>
      <c r="R102" s="262">
        <f>SUMIF(Planning!$AS$10:$AS$896,$AO102,Planning!W$10:W$896)</f>
        <v>0</v>
      </c>
      <c r="S102" s="262">
        <f>SUMIF(Planning!$AS$10:$AS$896,$AO102,Planning!X$10:X$896)</f>
        <v>0</v>
      </c>
      <c r="T102" s="262">
        <f>SUMIF(Planning!$AS$10:$AS$896,$AO102,Planning!Y$10:Y$896)</f>
        <v>0</v>
      </c>
      <c r="U102" s="262">
        <f>SUMIF(Planning!$AS$10:$AS$896,$AO102,Planning!Z$10:Z$896)</f>
        <v>0</v>
      </c>
      <c r="V102" s="262">
        <f>SUMIF(Planning!$AS$10:$AS$896,$AO102,Planning!AA$10:AA$896)</f>
        <v>0</v>
      </c>
      <c r="W102" s="262">
        <f>SUMIF(Planning!$AS$10:$AS$896,$AO102,Planning!AB$10:AB$896)</f>
        <v>0</v>
      </c>
      <c r="X102" s="262">
        <f>SUMIF(Planning!$AS$10:$AS$896,$AO102,Planning!AC$10:AC$896)</f>
        <v>0</v>
      </c>
      <c r="Y102" s="262">
        <f>SUMIF(Planning!$AS$10:$AS$896,$AO102,Planning!AD$10:AD$896)</f>
        <v>0</v>
      </c>
      <c r="Z102" s="262">
        <f>SUMIF(Planning!$AS$10:$AS$896,$AO102,Planning!AE$10:AE$896)</f>
        <v>0</v>
      </c>
      <c r="AA102" s="262">
        <f>SUMIF(Planning!$AS$10:$AS$896,$AO102,Planning!AF$10:AF$896)</f>
        <v>0</v>
      </c>
      <c r="AB102" s="262">
        <f>SUMIF(Planning!$AS$10:$AS$896,$AO102,Planning!AG$10:AG$896)</f>
        <v>0</v>
      </c>
      <c r="AC102" s="262">
        <f>SUMIF(Planning!$AS$10:$AS$896,$AO102,Planning!AH$10:AH$896)</f>
        <v>0</v>
      </c>
      <c r="AD102" s="262">
        <f>SUMIF(Planning!$AS$10:$AS$896,$AO102,Planning!AI$10:AI$896)</f>
        <v>0</v>
      </c>
      <c r="AE102" s="262">
        <f>SUMIF(Planning!$AS$10:$AS$896,$AO102,Planning!AJ$10:AJ$896)</f>
        <v>0</v>
      </c>
      <c r="AF102" s="262">
        <f>SUMIF(Planning!$AS$10:$AS$896,$AO102,Planning!AK$10:AK$896)</f>
        <v>0</v>
      </c>
      <c r="AG102" s="262">
        <f>SUMIF(Planning!$AS$10:$AS$896,$AO102,Planning!AL$10:AL$896)</f>
        <v>0</v>
      </c>
      <c r="AH102" s="262">
        <f>SUMIF(Planning!$AS$10:$AS$896,$AO102,Planning!AM$10:AM$896)</f>
        <v>0</v>
      </c>
      <c r="AI102" s="265">
        <f t="shared" si="2"/>
        <v>0</v>
      </c>
      <c r="AJ102" s="75"/>
      <c r="AL102" s="125" t="str">
        <f>IF(AN102="CBU","AF",IF(AN102="CKD","KD",""))</f>
        <v/>
      </c>
      <c r="AM102" s="93"/>
      <c r="AN102" s="93"/>
      <c r="AO102" s="100" t="str">
        <f>AM102&amp;"_"&amp;AN102</f>
        <v>_</v>
      </c>
      <c r="AP102" s="248" t="str">
        <f>IF(AI104=0,"","表示")</f>
        <v/>
      </c>
    </row>
    <row r="103" spans="1:42" ht="21" hidden="1" customHeight="1" x14ac:dyDescent="0.35">
      <c r="A103" s="66"/>
      <c r="B103" s="94" t="str">
        <f>IF($AO104="","",_xlfn.XLOOKUP($AO104,Planning!$AS$10:$AS$896,Planning!AU$10:AU$896,"",,))</f>
        <v/>
      </c>
      <c r="C103" s="127" t="str">
        <f>AL102</f>
        <v/>
      </c>
      <c r="D103" s="86">
        <f>SUMIF(Planning!$AS$10:$AS$896,$AO104,Planning!$G$10:$G$896)</f>
        <v>0</v>
      </c>
      <c r="E103" s="266" t="str">
        <f>IF($AN102="CBU","SP","")</f>
        <v/>
      </c>
      <c r="F103" s="267"/>
      <c r="G103" s="267"/>
      <c r="H103" s="267"/>
      <c r="I103" s="268"/>
      <c r="J103" s="269">
        <f>SUMIF(Planning!$AS$10:$AS$896,$AO103,Planning!O$10:O$896)</f>
        <v>0</v>
      </c>
      <c r="K103" s="267">
        <f>SUMIF(Planning!$AS$10:$AS$896,$AO103,Planning!P$10:P$896)</f>
        <v>0</v>
      </c>
      <c r="L103" s="267">
        <f>SUMIF(Planning!$AS$10:$AS$896,$AO103,Planning!Q$10:Q$896)</f>
        <v>0</v>
      </c>
      <c r="M103" s="267">
        <f>SUMIF(Planning!$AS$10:$AS$896,$AO103,Planning!R$10:R$896)</f>
        <v>0</v>
      </c>
      <c r="N103" s="267">
        <f>SUMIF(Planning!$AS$10:$AS$896,$AO103,Planning!S$10:S$896)</f>
        <v>0</v>
      </c>
      <c r="O103" s="267">
        <f>SUMIF(Planning!$AS$10:$AS$896,$AO103,Planning!T$10:T$896)</f>
        <v>0</v>
      </c>
      <c r="P103" s="267">
        <f>SUMIF(Planning!$AS$10:$AS$896,$AO103,Planning!U$10:U$896)</f>
        <v>0</v>
      </c>
      <c r="Q103" s="267">
        <f>SUMIF(Planning!$AS$10:$AS$896,$AO103,Planning!V$10:V$896)</f>
        <v>0</v>
      </c>
      <c r="R103" s="267">
        <f>SUMIF(Planning!$AS$10:$AS$896,$AO103,Planning!W$10:W$896)</f>
        <v>0</v>
      </c>
      <c r="S103" s="267">
        <f>SUMIF(Planning!$AS$10:$AS$896,$AO103,Planning!X$10:X$896)</f>
        <v>0</v>
      </c>
      <c r="T103" s="267">
        <f>SUMIF(Planning!$AS$10:$AS$896,$AO103,Planning!Y$10:Y$896)</f>
        <v>0</v>
      </c>
      <c r="U103" s="267">
        <f>SUMIF(Planning!$AS$10:$AS$896,$AO103,Planning!Z$10:Z$896)</f>
        <v>0</v>
      </c>
      <c r="V103" s="267">
        <f>SUMIF(Planning!$AS$10:$AS$896,$AO103,Planning!AA$10:AA$896)</f>
        <v>0</v>
      </c>
      <c r="W103" s="267">
        <f>SUMIF(Planning!$AS$10:$AS$896,$AO103,Planning!AB$10:AB$896)</f>
        <v>0</v>
      </c>
      <c r="X103" s="267">
        <f>SUMIF(Planning!$AS$10:$AS$896,$AO103,Planning!AC$10:AC$896)</f>
        <v>0</v>
      </c>
      <c r="Y103" s="267">
        <f>SUMIF(Planning!$AS$10:$AS$896,$AO103,Planning!AD$10:AD$896)</f>
        <v>0</v>
      </c>
      <c r="Z103" s="267">
        <f>SUMIF(Planning!$AS$10:$AS$896,$AO103,Planning!AE$10:AE$896)</f>
        <v>0</v>
      </c>
      <c r="AA103" s="267">
        <f>SUMIF(Planning!$AS$10:$AS$896,$AO103,Planning!AF$10:AF$896)</f>
        <v>0</v>
      </c>
      <c r="AB103" s="267">
        <f>SUMIF(Planning!$AS$10:$AS$896,$AO103,Planning!AG$10:AG$896)</f>
        <v>0</v>
      </c>
      <c r="AC103" s="267">
        <f>SUMIF(Planning!$AS$10:$AS$896,$AO103,Planning!AH$10:AH$896)</f>
        <v>0</v>
      </c>
      <c r="AD103" s="267">
        <f>SUMIF(Planning!$AS$10:$AS$896,$AO103,Planning!AI$10:AI$896)</f>
        <v>0</v>
      </c>
      <c r="AE103" s="267">
        <f>SUMIF(Planning!$AS$10:$AS$896,$AO103,Planning!AJ$10:AJ$896)</f>
        <v>0</v>
      </c>
      <c r="AF103" s="267">
        <f>SUMIF(Planning!$AS$10:$AS$896,$AO103,Planning!AK$10:AK$896)</f>
        <v>0</v>
      </c>
      <c r="AG103" s="267">
        <f>SUMIF(Planning!$AS$10:$AS$896,$AO103,Planning!AL$10:AL$896)</f>
        <v>0</v>
      </c>
      <c r="AH103" s="267">
        <f>SUMIF(Planning!$AS$10:$AS$896,$AO103,Planning!AM$10:AM$896)</f>
        <v>0</v>
      </c>
      <c r="AI103" s="270">
        <f t="shared" si="2"/>
        <v>0</v>
      </c>
      <c r="AJ103" s="75"/>
      <c r="AL103" s="102" t="str">
        <f>IF($B$3="","",_xlfn.XLOOKUP($B$3,設定!$F$3:$F$10,設定!$G$3:$G$10,""))</f>
        <v>マルチ</v>
      </c>
      <c r="AM103" s="91"/>
      <c r="AN103" s="91" t="str">
        <f>E103</f>
        <v/>
      </c>
      <c r="AO103" s="91" t="str">
        <f>AM102&amp;"_"&amp;AN103</f>
        <v>_</v>
      </c>
      <c r="AP103" s="249" t="str">
        <f>IF(AI104=0,"","表示")</f>
        <v/>
      </c>
    </row>
    <row r="104" spans="1:42" ht="21" hidden="1" customHeight="1" x14ac:dyDescent="0.35">
      <c r="A104" s="69"/>
      <c r="B104" s="90"/>
      <c r="C104" s="87"/>
      <c r="D104" s="88"/>
      <c r="E104" s="259" t="s">
        <v>2134</v>
      </c>
      <c r="F104" s="80">
        <f>SUMIF(Planning!$AS$10:$AS$896,$AO104,Planning!K$10:K$896)</f>
        <v>0</v>
      </c>
      <c r="G104" s="80">
        <f>SUMIF(Planning!$AS$10:$AS$896,$AO104,Planning!L$10:L$896)</f>
        <v>0</v>
      </c>
      <c r="H104" s="81">
        <f>SUMIF(Planning!$AS$10:$AS$896,$AO104,Planning!M$10:M$896)</f>
        <v>0</v>
      </c>
      <c r="I104" s="82">
        <f>SUMIF(Planning!$AS$10:$AS$896,$AO104,Planning!N$10:N$896)</f>
        <v>0</v>
      </c>
      <c r="J104" s="83">
        <f>SUMIF(Planning!$AS$10:$AS$896,$AO104,Planning!O$10:O$896)</f>
        <v>0</v>
      </c>
      <c r="K104" s="81">
        <f>SUMIF(Planning!$AS$10:$AS$896,$AO104,Planning!P$10:P$896)</f>
        <v>0</v>
      </c>
      <c r="L104" s="81">
        <f>SUMIF(Planning!$AS$10:$AS$896,$AO104,Planning!Q$10:Q$896)</f>
        <v>0</v>
      </c>
      <c r="M104" s="80">
        <f>SUMIF(Planning!$AS$10:$AS$896,$AO104,Planning!R$10:R$896)</f>
        <v>0</v>
      </c>
      <c r="N104" s="81">
        <f>SUMIF(Planning!$AS$10:$AS$896,$AO104,Planning!S$10:S$896)</f>
        <v>0</v>
      </c>
      <c r="O104" s="80">
        <f>SUMIF(Planning!$AS$10:$AS$896,$AO104,Planning!T$10:T$896)</f>
        <v>0</v>
      </c>
      <c r="P104" s="80">
        <f>SUMIF(Planning!$AS$10:$AS$896,$AO104,Planning!U$10:U$896)</f>
        <v>0</v>
      </c>
      <c r="Q104" s="80">
        <f>SUMIF(Planning!$AS$10:$AS$896,$AO104,Planning!V$10:V$896)</f>
        <v>0</v>
      </c>
      <c r="R104" s="80">
        <f>SUMIF(Planning!$AS$10:$AS$896,$AO104,Planning!W$10:W$896)</f>
        <v>0</v>
      </c>
      <c r="S104" s="80">
        <f>SUMIF(Planning!$AS$10:$AS$896,$AO104,Planning!X$10:X$896)</f>
        <v>0</v>
      </c>
      <c r="T104" s="80">
        <f>SUMIF(Planning!$AS$10:$AS$896,$AO104,Planning!Y$10:Y$896)</f>
        <v>0</v>
      </c>
      <c r="U104" s="80">
        <f>SUMIF(Planning!$AS$10:$AS$896,$AO104,Planning!Z$10:Z$896)</f>
        <v>0</v>
      </c>
      <c r="V104" s="80">
        <f>SUMIF(Planning!$AS$10:$AS$896,$AO104,Planning!AA$10:AA$896)</f>
        <v>0</v>
      </c>
      <c r="W104" s="80">
        <f>SUMIF(Planning!$AS$10:$AS$896,$AO104,Planning!AB$10:AB$896)</f>
        <v>0</v>
      </c>
      <c r="X104" s="80">
        <f>SUMIF(Planning!$AS$10:$AS$896,$AO104,Planning!AC$10:AC$896)</f>
        <v>0</v>
      </c>
      <c r="Y104" s="80">
        <f>SUMIF(Planning!$AS$10:$AS$896,$AO104,Planning!AD$10:AD$896)</f>
        <v>0</v>
      </c>
      <c r="Z104" s="80">
        <f>SUMIF(Planning!$AS$10:$AS$896,$AO104,Planning!AE$10:AE$896)</f>
        <v>0</v>
      </c>
      <c r="AA104" s="80">
        <f>SUMIF(Planning!$AS$10:$AS$896,$AO104,Planning!AF$10:AF$896)</f>
        <v>0</v>
      </c>
      <c r="AB104" s="80">
        <f>SUMIF(Planning!$AS$10:$AS$896,$AO104,Planning!AG$10:AG$896)</f>
        <v>0</v>
      </c>
      <c r="AC104" s="80">
        <f>SUMIF(Planning!$AS$10:$AS$896,$AO104,Planning!AH$10:AH$896)</f>
        <v>0</v>
      </c>
      <c r="AD104" s="80">
        <f>SUMIF(Planning!$AS$10:$AS$896,$AO104,Planning!AI$10:AI$896)</f>
        <v>0</v>
      </c>
      <c r="AE104" s="80">
        <f>SUMIF(Planning!$AS$10:$AS$896,$AO104,Planning!AJ$10:AJ$896)</f>
        <v>0</v>
      </c>
      <c r="AF104" s="80">
        <f>SUMIF(Planning!$AS$10:$AS$896,$AO104,Planning!AK$10:AK$896)</f>
        <v>0</v>
      </c>
      <c r="AG104" s="81">
        <f>SUMIF(Planning!$AS$10:$AS$896,$AO104,Planning!AL$10:AL$896)</f>
        <v>0</v>
      </c>
      <c r="AH104" s="114">
        <f>SUMIF(Planning!$AS$10:$AS$896,$AO104,Planning!AM$10:AM$896)</f>
        <v>0</v>
      </c>
      <c r="AI104" s="123">
        <f t="shared" si="2"/>
        <v>0</v>
      </c>
      <c r="AJ104" s="75"/>
      <c r="AL104" s="92"/>
      <c r="AM104" s="92"/>
      <c r="AN104" s="92"/>
      <c r="AO104" s="124" t="str">
        <f>AL103&amp;"_"&amp;AM102&amp;"_"&amp;AN102</f>
        <v>マルチ__</v>
      </c>
      <c r="AP104" s="247" t="str">
        <f>IF(AI104=0,"","表示")</f>
        <v/>
      </c>
    </row>
    <row r="105" spans="1:42" ht="21" hidden="1" customHeight="1" x14ac:dyDescent="0.35">
      <c r="A105" s="66"/>
      <c r="B105" s="95" t="str">
        <f>IF($AO107="","",_xlfn.XLOOKUP($AO107,Planning!$AS$10:$AS$896,Planning!AT$10:AT$896,"",,))</f>
        <v/>
      </c>
      <c r="C105" s="85"/>
      <c r="D105" s="86"/>
      <c r="E105" s="261" t="str">
        <f>_xlfn.XLOOKUP($AO105,Planning!$AS$10:$AS$896,Planning!$G$10:$G$896,"",,)</f>
        <v/>
      </c>
      <c r="F105" s="262">
        <f>SUMIF(Planning!$AS$10:$AS$896,$AO105,Planning!K$10:K$896)</f>
        <v>0</v>
      </c>
      <c r="G105" s="262">
        <f>SUMIF(Planning!$AS$10:$AS$896,$AO105,Planning!L$10:L$896)</f>
        <v>0</v>
      </c>
      <c r="H105" s="262">
        <f>SUMIF(Planning!$AS$10:$AS$896,$AO105,Planning!M$10:M$896)</f>
        <v>0</v>
      </c>
      <c r="I105" s="263">
        <f>SUMIF(Planning!$AS$10:$AS$896,$AO105,Planning!N$10:N$896)</f>
        <v>0</v>
      </c>
      <c r="J105" s="264">
        <f>SUMIF(Planning!$AS$10:$AS$896,$AO105,Planning!O$10:O$896)</f>
        <v>0</v>
      </c>
      <c r="K105" s="262">
        <f>SUMIF(Planning!$AS$10:$AS$896,$AO105,Planning!P$10:P$896)</f>
        <v>0</v>
      </c>
      <c r="L105" s="262">
        <f>SUMIF(Planning!$AS$10:$AS$896,$AO105,Planning!Q$10:Q$896)</f>
        <v>0</v>
      </c>
      <c r="M105" s="262">
        <f>SUMIF(Planning!$AS$10:$AS$896,$AO105,Planning!R$10:R$896)</f>
        <v>0</v>
      </c>
      <c r="N105" s="262">
        <f>SUMIF(Planning!$AS$10:$AS$896,$AO105,Planning!S$10:S$896)</f>
        <v>0</v>
      </c>
      <c r="O105" s="262">
        <f>SUMIF(Planning!$AS$10:$AS$896,$AO105,Planning!T$10:T$896)</f>
        <v>0</v>
      </c>
      <c r="P105" s="262">
        <f>SUMIF(Planning!$AS$10:$AS$896,$AO105,Planning!U$10:U$896)</f>
        <v>0</v>
      </c>
      <c r="Q105" s="262">
        <f>SUMIF(Planning!$AS$10:$AS$896,$AO105,Planning!V$10:V$896)</f>
        <v>0</v>
      </c>
      <c r="R105" s="262">
        <f>SUMIF(Planning!$AS$10:$AS$896,$AO105,Planning!W$10:W$896)</f>
        <v>0</v>
      </c>
      <c r="S105" s="262">
        <f>SUMIF(Planning!$AS$10:$AS$896,$AO105,Planning!X$10:X$896)</f>
        <v>0</v>
      </c>
      <c r="T105" s="262">
        <f>SUMIF(Planning!$AS$10:$AS$896,$AO105,Planning!Y$10:Y$896)</f>
        <v>0</v>
      </c>
      <c r="U105" s="262">
        <f>SUMIF(Planning!$AS$10:$AS$896,$AO105,Planning!Z$10:Z$896)</f>
        <v>0</v>
      </c>
      <c r="V105" s="262">
        <f>SUMIF(Planning!$AS$10:$AS$896,$AO105,Planning!AA$10:AA$896)</f>
        <v>0</v>
      </c>
      <c r="W105" s="262">
        <f>SUMIF(Planning!$AS$10:$AS$896,$AO105,Planning!AB$10:AB$896)</f>
        <v>0</v>
      </c>
      <c r="X105" s="262">
        <f>SUMIF(Planning!$AS$10:$AS$896,$AO105,Planning!AC$10:AC$896)</f>
        <v>0</v>
      </c>
      <c r="Y105" s="262">
        <f>SUMIF(Planning!$AS$10:$AS$896,$AO105,Planning!AD$10:AD$896)</f>
        <v>0</v>
      </c>
      <c r="Z105" s="262">
        <f>SUMIF(Planning!$AS$10:$AS$896,$AO105,Planning!AE$10:AE$896)</f>
        <v>0</v>
      </c>
      <c r="AA105" s="262">
        <f>SUMIF(Planning!$AS$10:$AS$896,$AO105,Planning!AF$10:AF$896)</f>
        <v>0</v>
      </c>
      <c r="AB105" s="262">
        <f>SUMIF(Planning!$AS$10:$AS$896,$AO105,Planning!AG$10:AG$896)</f>
        <v>0</v>
      </c>
      <c r="AC105" s="262">
        <f>SUMIF(Planning!$AS$10:$AS$896,$AO105,Planning!AH$10:AH$896)</f>
        <v>0</v>
      </c>
      <c r="AD105" s="262">
        <f>SUMIF(Planning!$AS$10:$AS$896,$AO105,Planning!AI$10:AI$896)</f>
        <v>0</v>
      </c>
      <c r="AE105" s="262">
        <f>SUMIF(Planning!$AS$10:$AS$896,$AO105,Planning!AJ$10:AJ$896)</f>
        <v>0</v>
      </c>
      <c r="AF105" s="262">
        <f>SUMIF(Planning!$AS$10:$AS$896,$AO105,Planning!AK$10:AK$896)</f>
        <v>0</v>
      </c>
      <c r="AG105" s="262">
        <f>SUMIF(Planning!$AS$10:$AS$896,$AO105,Planning!AL$10:AL$896)</f>
        <v>0</v>
      </c>
      <c r="AH105" s="262">
        <f>SUMIF(Planning!$AS$10:$AS$896,$AO105,Planning!AM$10:AM$896)</f>
        <v>0</v>
      </c>
      <c r="AI105" s="265">
        <f t="shared" si="2"/>
        <v>0</v>
      </c>
      <c r="AJ105" s="75"/>
      <c r="AL105" s="125" t="str">
        <f>IF(AN105="CBU","AF",IF(AN105="CKD","KD",""))</f>
        <v/>
      </c>
      <c r="AM105" s="93"/>
      <c r="AN105" s="93"/>
      <c r="AO105" s="100" t="str">
        <f>AM105&amp;"_"&amp;AN105</f>
        <v>_</v>
      </c>
      <c r="AP105" s="248" t="str">
        <f>IF(AI107=0,"","表示")</f>
        <v/>
      </c>
    </row>
    <row r="106" spans="1:42" ht="21" hidden="1" customHeight="1" x14ac:dyDescent="0.35">
      <c r="A106" s="66"/>
      <c r="B106" s="94" t="str">
        <f>IF($AO107="","",_xlfn.XLOOKUP($AO107,Planning!$AS$10:$AS$896,Planning!AU$10:AU$896,"",,))</f>
        <v/>
      </c>
      <c r="C106" s="127" t="str">
        <f>AL105</f>
        <v/>
      </c>
      <c r="D106" s="86">
        <f>SUMIF(Planning!$AS$10:$AS$896,$AO107,Planning!$G$10:$G$896)</f>
        <v>0</v>
      </c>
      <c r="E106" s="266" t="str">
        <f>IF($AN105="CBU","SP","")</f>
        <v/>
      </c>
      <c r="F106" s="267"/>
      <c r="G106" s="267"/>
      <c r="H106" s="267"/>
      <c r="I106" s="268"/>
      <c r="J106" s="269">
        <f>SUMIF(Planning!$AS$10:$AS$896,$AO106,Planning!O$10:O$896)</f>
        <v>0</v>
      </c>
      <c r="K106" s="267">
        <f>SUMIF(Planning!$AS$10:$AS$896,$AO106,Planning!P$10:P$896)</f>
        <v>0</v>
      </c>
      <c r="L106" s="267">
        <f>SUMIF(Planning!$AS$10:$AS$896,$AO106,Planning!Q$10:Q$896)</f>
        <v>0</v>
      </c>
      <c r="M106" s="267">
        <f>SUMIF(Planning!$AS$10:$AS$896,$AO106,Planning!R$10:R$896)</f>
        <v>0</v>
      </c>
      <c r="N106" s="267">
        <f>SUMIF(Planning!$AS$10:$AS$896,$AO106,Planning!S$10:S$896)</f>
        <v>0</v>
      </c>
      <c r="O106" s="267">
        <f>SUMIF(Planning!$AS$10:$AS$896,$AO106,Planning!T$10:T$896)</f>
        <v>0</v>
      </c>
      <c r="P106" s="267">
        <f>SUMIF(Planning!$AS$10:$AS$896,$AO106,Planning!U$10:U$896)</f>
        <v>0</v>
      </c>
      <c r="Q106" s="267">
        <f>SUMIF(Planning!$AS$10:$AS$896,$AO106,Planning!V$10:V$896)</f>
        <v>0</v>
      </c>
      <c r="R106" s="267">
        <f>SUMIF(Planning!$AS$10:$AS$896,$AO106,Planning!W$10:W$896)</f>
        <v>0</v>
      </c>
      <c r="S106" s="267">
        <f>SUMIF(Planning!$AS$10:$AS$896,$AO106,Planning!X$10:X$896)</f>
        <v>0</v>
      </c>
      <c r="T106" s="267">
        <f>SUMIF(Planning!$AS$10:$AS$896,$AO106,Planning!Y$10:Y$896)</f>
        <v>0</v>
      </c>
      <c r="U106" s="267">
        <f>SUMIF(Planning!$AS$10:$AS$896,$AO106,Planning!Z$10:Z$896)</f>
        <v>0</v>
      </c>
      <c r="V106" s="267">
        <f>SUMIF(Planning!$AS$10:$AS$896,$AO106,Planning!AA$10:AA$896)</f>
        <v>0</v>
      </c>
      <c r="W106" s="267">
        <f>SUMIF(Planning!$AS$10:$AS$896,$AO106,Planning!AB$10:AB$896)</f>
        <v>0</v>
      </c>
      <c r="X106" s="267">
        <f>SUMIF(Planning!$AS$10:$AS$896,$AO106,Planning!AC$10:AC$896)</f>
        <v>0</v>
      </c>
      <c r="Y106" s="267">
        <f>SUMIF(Planning!$AS$10:$AS$896,$AO106,Planning!AD$10:AD$896)</f>
        <v>0</v>
      </c>
      <c r="Z106" s="267">
        <f>SUMIF(Planning!$AS$10:$AS$896,$AO106,Planning!AE$10:AE$896)</f>
        <v>0</v>
      </c>
      <c r="AA106" s="267">
        <f>SUMIF(Planning!$AS$10:$AS$896,$AO106,Planning!AF$10:AF$896)</f>
        <v>0</v>
      </c>
      <c r="AB106" s="267">
        <f>SUMIF(Planning!$AS$10:$AS$896,$AO106,Planning!AG$10:AG$896)</f>
        <v>0</v>
      </c>
      <c r="AC106" s="267">
        <f>SUMIF(Planning!$AS$10:$AS$896,$AO106,Planning!AH$10:AH$896)</f>
        <v>0</v>
      </c>
      <c r="AD106" s="267">
        <f>SUMIF(Planning!$AS$10:$AS$896,$AO106,Planning!AI$10:AI$896)</f>
        <v>0</v>
      </c>
      <c r="AE106" s="267">
        <f>SUMIF(Planning!$AS$10:$AS$896,$AO106,Planning!AJ$10:AJ$896)</f>
        <v>0</v>
      </c>
      <c r="AF106" s="267">
        <f>SUMIF(Planning!$AS$10:$AS$896,$AO106,Planning!AK$10:AK$896)</f>
        <v>0</v>
      </c>
      <c r="AG106" s="267">
        <f>SUMIF(Planning!$AS$10:$AS$896,$AO106,Planning!AL$10:AL$896)</f>
        <v>0</v>
      </c>
      <c r="AH106" s="267">
        <f>SUMIF(Planning!$AS$10:$AS$896,$AO106,Planning!AM$10:AM$896)</f>
        <v>0</v>
      </c>
      <c r="AI106" s="270">
        <f t="shared" si="2"/>
        <v>0</v>
      </c>
      <c r="AJ106" s="75"/>
      <c r="AL106" s="102" t="str">
        <f>IF($B$3="","",_xlfn.XLOOKUP($B$3,設定!$F$3:$F$10,設定!$G$3:$G$10,""))</f>
        <v>マルチ</v>
      </c>
      <c r="AM106" s="91"/>
      <c r="AN106" s="91" t="str">
        <f>E106</f>
        <v/>
      </c>
      <c r="AO106" s="91" t="str">
        <f>AM105&amp;"_"&amp;AN106</f>
        <v>_</v>
      </c>
      <c r="AP106" s="249" t="str">
        <f>IF(AI107=0,"","表示")</f>
        <v/>
      </c>
    </row>
    <row r="107" spans="1:42" ht="21" hidden="1" customHeight="1" x14ac:dyDescent="0.35">
      <c r="A107" s="69"/>
      <c r="B107" s="90"/>
      <c r="C107" s="87"/>
      <c r="D107" s="88"/>
      <c r="E107" s="259" t="s">
        <v>2134</v>
      </c>
      <c r="F107" s="80">
        <f>SUMIF(Planning!$AS$10:$AS$896,$AO107,Planning!K$10:K$896)</f>
        <v>0</v>
      </c>
      <c r="G107" s="80">
        <f>SUMIF(Planning!$AS$10:$AS$896,$AO107,Planning!L$10:L$896)</f>
        <v>0</v>
      </c>
      <c r="H107" s="81">
        <f>SUMIF(Planning!$AS$10:$AS$896,$AO107,Planning!M$10:M$896)</f>
        <v>0</v>
      </c>
      <c r="I107" s="82">
        <f>SUMIF(Planning!$AS$10:$AS$896,$AO107,Planning!N$10:N$896)</f>
        <v>0</v>
      </c>
      <c r="J107" s="83">
        <f>SUMIF(Planning!$AS$10:$AS$896,$AO107,Planning!O$10:O$896)</f>
        <v>0</v>
      </c>
      <c r="K107" s="81">
        <f>SUMIF(Planning!$AS$10:$AS$896,$AO107,Planning!P$10:P$896)</f>
        <v>0</v>
      </c>
      <c r="L107" s="81">
        <f>SUMIF(Planning!$AS$10:$AS$896,$AO107,Planning!Q$10:Q$896)</f>
        <v>0</v>
      </c>
      <c r="M107" s="80">
        <f>SUMIF(Planning!$AS$10:$AS$896,$AO107,Planning!R$10:R$896)</f>
        <v>0</v>
      </c>
      <c r="N107" s="81">
        <f>SUMIF(Planning!$AS$10:$AS$896,$AO107,Planning!S$10:S$896)</f>
        <v>0</v>
      </c>
      <c r="O107" s="80">
        <f>SUMIF(Planning!$AS$10:$AS$896,$AO107,Planning!T$10:T$896)</f>
        <v>0</v>
      </c>
      <c r="P107" s="80">
        <f>SUMIF(Planning!$AS$10:$AS$896,$AO107,Planning!U$10:U$896)</f>
        <v>0</v>
      </c>
      <c r="Q107" s="80">
        <f>SUMIF(Planning!$AS$10:$AS$896,$AO107,Planning!V$10:V$896)</f>
        <v>0</v>
      </c>
      <c r="R107" s="80">
        <f>SUMIF(Planning!$AS$10:$AS$896,$AO107,Planning!W$10:W$896)</f>
        <v>0</v>
      </c>
      <c r="S107" s="80">
        <f>SUMIF(Planning!$AS$10:$AS$896,$AO107,Planning!X$10:X$896)</f>
        <v>0</v>
      </c>
      <c r="T107" s="80">
        <f>SUMIF(Planning!$AS$10:$AS$896,$AO107,Planning!Y$10:Y$896)</f>
        <v>0</v>
      </c>
      <c r="U107" s="80">
        <f>SUMIF(Planning!$AS$10:$AS$896,$AO107,Planning!Z$10:Z$896)</f>
        <v>0</v>
      </c>
      <c r="V107" s="80">
        <f>SUMIF(Planning!$AS$10:$AS$896,$AO107,Planning!AA$10:AA$896)</f>
        <v>0</v>
      </c>
      <c r="W107" s="80">
        <f>SUMIF(Planning!$AS$10:$AS$896,$AO107,Planning!AB$10:AB$896)</f>
        <v>0</v>
      </c>
      <c r="X107" s="80">
        <f>SUMIF(Planning!$AS$10:$AS$896,$AO107,Planning!AC$10:AC$896)</f>
        <v>0</v>
      </c>
      <c r="Y107" s="80">
        <f>SUMIF(Planning!$AS$10:$AS$896,$AO107,Planning!AD$10:AD$896)</f>
        <v>0</v>
      </c>
      <c r="Z107" s="80">
        <f>SUMIF(Planning!$AS$10:$AS$896,$AO107,Planning!AE$10:AE$896)</f>
        <v>0</v>
      </c>
      <c r="AA107" s="80">
        <f>SUMIF(Planning!$AS$10:$AS$896,$AO107,Planning!AF$10:AF$896)</f>
        <v>0</v>
      </c>
      <c r="AB107" s="80">
        <f>SUMIF(Planning!$AS$10:$AS$896,$AO107,Planning!AG$10:AG$896)</f>
        <v>0</v>
      </c>
      <c r="AC107" s="80">
        <f>SUMIF(Planning!$AS$10:$AS$896,$AO107,Planning!AH$10:AH$896)</f>
        <v>0</v>
      </c>
      <c r="AD107" s="80">
        <f>SUMIF(Planning!$AS$10:$AS$896,$AO107,Planning!AI$10:AI$896)</f>
        <v>0</v>
      </c>
      <c r="AE107" s="80">
        <f>SUMIF(Planning!$AS$10:$AS$896,$AO107,Planning!AJ$10:AJ$896)</f>
        <v>0</v>
      </c>
      <c r="AF107" s="80">
        <f>SUMIF(Planning!$AS$10:$AS$896,$AO107,Planning!AK$10:AK$896)</f>
        <v>0</v>
      </c>
      <c r="AG107" s="81">
        <f>SUMIF(Planning!$AS$10:$AS$896,$AO107,Planning!AL$10:AL$896)</f>
        <v>0</v>
      </c>
      <c r="AH107" s="114">
        <f>SUMIF(Planning!$AS$10:$AS$896,$AO107,Planning!AM$10:AM$896)</f>
        <v>0</v>
      </c>
      <c r="AI107" s="123">
        <f t="shared" si="2"/>
        <v>0</v>
      </c>
      <c r="AJ107" s="75"/>
      <c r="AL107" s="92"/>
      <c r="AM107" s="92"/>
      <c r="AN107" s="92"/>
      <c r="AO107" s="124" t="str">
        <f>AL106&amp;"_"&amp;AM105&amp;"_"&amp;AN105</f>
        <v>マルチ__</v>
      </c>
      <c r="AP107" s="247" t="str">
        <f>IF(AI107=0,"","表示")</f>
        <v/>
      </c>
    </row>
    <row r="108" spans="1:42" ht="21" hidden="1" customHeight="1" x14ac:dyDescent="0.35">
      <c r="A108" s="66"/>
      <c r="B108" s="95" t="str">
        <f>IF($AO110="","",_xlfn.XLOOKUP($AO110,Planning!$AS$10:$AS$896,Planning!AT$10:AT$896,"",,))</f>
        <v/>
      </c>
      <c r="C108" s="85"/>
      <c r="D108" s="86"/>
      <c r="E108" s="261" t="str">
        <f>_xlfn.XLOOKUP($AO108,Planning!$AS$10:$AS$896,Planning!$G$10:$G$896,"",,)</f>
        <v/>
      </c>
      <c r="F108" s="262">
        <f>SUMIF(Planning!$AS$10:$AS$896,$AO108,Planning!K$10:K$896)</f>
        <v>0</v>
      </c>
      <c r="G108" s="262">
        <f>SUMIF(Planning!$AS$10:$AS$896,$AO108,Planning!L$10:L$896)</f>
        <v>0</v>
      </c>
      <c r="H108" s="262">
        <f>SUMIF(Planning!$AS$10:$AS$896,$AO108,Planning!M$10:M$896)</f>
        <v>0</v>
      </c>
      <c r="I108" s="263">
        <f>SUMIF(Planning!$AS$10:$AS$896,$AO108,Planning!N$10:N$896)</f>
        <v>0</v>
      </c>
      <c r="J108" s="264">
        <f>SUMIF(Planning!$AS$10:$AS$896,$AO108,Planning!O$10:O$896)</f>
        <v>0</v>
      </c>
      <c r="K108" s="262">
        <f>SUMIF(Planning!$AS$10:$AS$896,$AO108,Planning!P$10:P$896)</f>
        <v>0</v>
      </c>
      <c r="L108" s="262">
        <f>SUMIF(Planning!$AS$10:$AS$896,$AO108,Planning!Q$10:Q$896)</f>
        <v>0</v>
      </c>
      <c r="M108" s="262">
        <f>SUMIF(Planning!$AS$10:$AS$896,$AO108,Planning!R$10:R$896)</f>
        <v>0</v>
      </c>
      <c r="N108" s="262">
        <f>SUMIF(Planning!$AS$10:$AS$896,$AO108,Planning!S$10:S$896)</f>
        <v>0</v>
      </c>
      <c r="O108" s="262">
        <f>SUMIF(Planning!$AS$10:$AS$896,$AO108,Planning!T$10:T$896)</f>
        <v>0</v>
      </c>
      <c r="P108" s="262">
        <f>SUMIF(Planning!$AS$10:$AS$896,$AO108,Planning!U$10:U$896)</f>
        <v>0</v>
      </c>
      <c r="Q108" s="262">
        <f>SUMIF(Planning!$AS$10:$AS$896,$AO108,Planning!V$10:V$896)</f>
        <v>0</v>
      </c>
      <c r="R108" s="262">
        <f>SUMIF(Planning!$AS$10:$AS$896,$AO108,Planning!W$10:W$896)</f>
        <v>0</v>
      </c>
      <c r="S108" s="262">
        <f>SUMIF(Planning!$AS$10:$AS$896,$AO108,Planning!X$10:X$896)</f>
        <v>0</v>
      </c>
      <c r="T108" s="262">
        <f>SUMIF(Planning!$AS$10:$AS$896,$AO108,Planning!Y$10:Y$896)</f>
        <v>0</v>
      </c>
      <c r="U108" s="262">
        <f>SUMIF(Planning!$AS$10:$AS$896,$AO108,Planning!Z$10:Z$896)</f>
        <v>0</v>
      </c>
      <c r="V108" s="262">
        <f>SUMIF(Planning!$AS$10:$AS$896,$AO108,Planning!AA$10:AA$896)</f>
        <v>0</v>
      </c>
      <c r="W108" s="262">
        <f>SUMIF(Planning!$AS$10:$AS$896,$AO108,Planning!AB$10:AB$896)</f>
        <v>0</v>
      </c>
      <c r="X108" s="262">
        <f>SUMIF(Planning!$AS$10:$AS$896,$AO108,Planning!AC$10:AC$896)</f>
        <v>0</v>
      </c>
      <c r="Y108" s="262">
        <f>SUMIF(Planning!$AS$10:$AS$896,$AO108,Planning!AD$10:AD$896)</f>
        <v>0</v>
      </c>
      <c r="Z108" s="262">
        <f>SUMIF(Planning!$AS$10:$AS$896,$AO108,Planning!AE$10:AE$896)</f>
        <v>0</v>
      </c>
      <c r="AA108" s="262">
        <f>SUMIF(Planning!$AS$10:$AS$896,$AO108,Planning!AF$10:AF$896)</f>
        <v>0</v>
      </c>
      <c r="AB108" s="262">
        <f>SUMIF(Planning!$AS$10:$AS$896,$AO108,Planning!AG$10:AG$896)</f>
        <v>0</v>
      </c>
      <c r="AC108" s="262">
        <f>SUMIF(Planning!$AS$10:$AS$896,$AO108,Planning!AH$10:AH$896)</f>
        <v>0</v>
      </c>
      <c r="AD108" s="262">
        <f>SUMIF(Planning!$AS$10:$AS$896,$AO108,Planning!AI$10:AI$896)</f>
        <v>0</v>
      </c>
      <c r="AE108" s="262">
        <f>SUMIF(Planning!$AS$10:$AS$896,$AO108,Planning!AJ$10:AJ$896)</f>
        <v>0</v>
      </c>
      <c r="AF108" s="262">
        <f>SUMIF(Planning!$AS$10:$AS$896,$AO108,Planning!AK$10:AK$896)</f>
        <v>0</v>
      </c>
      <c r="AG108" s="262">
        <f>SUMIF(Planning!$AS$10:$AS$896,$AO108,Planning!AL$10:AL$896)</f>
        <v>0</v>
      </c>
      <c r="AH108" s="262">
        <f>SUMIF(Planning!$AS$10:$AS$896,$AO108,Planning!AM$10:AM$896)</f>
        <v>0</v>
      </c>
      <c r="AI108" s="265">
        <f t="shared" si="2"/>
        <v>0</v>
      </c>
      <c r="AJ108" s="75"/>
      <c r="AL108" s="125" t="str">
        <f>IF(AN108="CBU","AF",IF(AN108="CKD","KD",""))</f>
        <v/>
      </c>
      <c r="AM108" s="93"/>
      <c r="AN108" s="93"/>
      <c r="AO108" s="100" t="str">
        <f>AM108&amp;"_"&amp;AN108</f>
        <v>_</v>
      </c>
      <c r="AP108" s="248" t="str">
        <f>IF(AI110=0,"","表示")</f>
        <v/>
      </c>
    </row>
    <row r="109" spans="1:42" ht="21" hidden="1" customHeight="1" x14ac:dyDescent="0.35">
      <c r="A109" s="66"/>
      <c r="B109" s="94" t="str">
        <f>IF($AO110="","",_xlfn.XLOOKUP($AO110,Planning!$AS$10:$AS$896,Planning!AU$10:AU$896,"",,))</f>
        <v/>
      </c>
      <c r="C109" s="127" t="str">
        <f>AL108</f>
        <v/>
      </c>
      <c r="D109" s="86">
        <f>SUMIF(Planning!$AS$10:$AS$896,$AO110,Planning!$G$10:$G$896)</f>
        <v>0</v>
      </c>
      <c r="E109" s="266" t="str">
        <f>IF($AN108="CBU","SP","")</f>
        <v/>
      </c>
      <c r="F109" s="267"/>
      <c r="G109" s="267"/>
      <c r="H109" s="267"/>
      <c r="I109" s="268"/>
      <c r="J109" s="269">
        <f>SUMIF(Planning!$AS$10:$AS$896,$AO109,Planning!O$10:O$896)</f>
        <v>0</v>
      </c>
      <c r="K109" s="267">
        <f>SUMIF(Planning!$AS$10:$AS$896,$AO109,Planning!P$10:P$896)</f>
        <v>0</v>
      </c>
      <c r="L109" s="267">
        <f>SUMIF(Planning!$AS$10:$AS$896,$AO109,Planning!Q$10:Q$896)</f>
        <v>0</v>
      </c>
      <c r="M109" s="267">
        <f>SUMIF(Planning!$AS$10:$AS$896,$AO109,Planning!R$10:R$896)</f>
        <v>0</v>
      </c>
      <c r="N109" s="267">
        <f>SUMIF(Planning!$AS$10:$AS$896,$AO109,Planning!S$10:S$896)</f>
        <v>0</v>
      </c>
      <c r="O109" s="267">
        <f>SUMIF(Planning!$AS$10:$AS$896,$AO109,Planning!T$10:T$896)</f>
        <v>0</v>
      </c>
      <c r="P109" s="267">
        <f>SUMIF(Planning!$AS$10:$AS$896,$AO109,Planning!U$10:U$896)</f>
        <v>0</v>
      </c>
      <c r="Q109" s="267">
        <f>SUMIF(Planning!$AS$10:$AS$896,$AO109,Planning!V$10:V$896)</f>
        <v>0</v>
      </c>
      <c r="R109" s="267">
        <f>SUMIF(Planning!$AS$10:$AS$896,$AO109,Planning!W$10:W$896)</f>
        <v>0</v>
      </c>
      <c r="S109" s="267">
        <f>SUMIF(Planning!$AS$10:$AS$896,$AO109,Planning!X$10:X$896)</f>
        <v>0</v>
      </c>
      <c r="T109" s="267">
        <f>SUMIF(Planning!$AS$10:$AS$896,$AO109,Planning!Y$10:Y$896)</f>
        <v>0</v>
      </c>
      <c r="U109" s="267">
        <f>SUMIF(Planning!$AS$10:$AS$896,$AO109,Planning!Z$10:Z$896)</f>
        <v>0</v>
      </c>
      <c r="V109" s="267">
        <f>SUMIF(Planning!$AS$10:$AS$896,$AO109,Planning!AA$10:AA$896)</f>
        <v>0</v>
      </c>
      <c r="W109" s="267">
        <f>SUMIF(Planning!$AS$10:$AS$896,$AO109,Planning!AB$10:AB$896)</f>
        <v>0</v>
      </c>
      <c r="X109" s="267">
        <f>SUMIF(Planning!$AS$10:$AS$896,$AO109,Planning!AC$10:AC$896)</f>
        <v>0</v>
      </c>
      <c r="Y109" s="267">
        <f>SUMIF(Planning!$AS$10:$AS$896,$AO109,Planning!AD$10:AD$896)</f>
        <v>0</v>
      </c>
      <c r="Z109" s="267">
        <f>SUMIF(Planning!$AS$10:$AS$896,$AO109,Planning!AE$10:AE$896)</f>
        <v>0</v>
      </c>
      <c r="AA109" s="267">
        <f>SUMIF(Planning!$AS$10:$AS$896,$AO109,Planning!AF$10:AF$896)</f>
        <v>0</v>
      </c>
      <c r="AB109" s="267">
        <f>SUMIF(Planning!$AS$10:$AS$896,$AO109,Planning!AG$10:AG$896)</f>
        <v>0</v>
      </c>
      <c r="AC109" s="267">
        <f>SUMIF(Planning!$AS$10:$AS$896,$AO109,Planning!AH$10:AH$896)</f>
        <v>0</v>
      </c>
      <c r="AD109" s="267">
        <f>SUMIF(Planning!$AS$10:$AS$896,$AO109,Planning!AI$10:AI$896)</f>
        <v>0</v>
      </c>
      <c r="AE109" s="267">
        <f>SUMIF(Planning!$AS$10:$AS$896,$AO109,Planning!AJ$10:AJ$896)</f>
        <v>0</v>
      </c>
      <c r="AF109" s="267">
        <f>SUMIF(Planning!$AS$10:$AS$896,$AO109,Planning!AK$10:AK$896)</f>
        <v>0</v>
      </c>
      <c r="AG109" s="267">
        <f>SUMIF(Planning!$AS$10:$AS$896,$AO109,Planning!AL$10:AL$896)</f>
        <v>0</v>
      </c>
      <c r="AH109" s="267">
        <f>SUMIF(Planning!$AS$10:$AS$896,$AO109,Planning!AM$10:AM$896)</f>
        <v>0</v>
      </c>
      <c r="AI109" s="270">
        <f t="shared" si="2"/>
        <v>0</v>
      </c>
      <c r="AJ109" s="75"/>
      <c r="AL109" s="102" t="str">
        <f>IF($B$3="","",_xlfn.XLOOKUP($B$3,設定!$F$3:$F$10,設定!$G$3:$G$10,""))</f>
        <v>マルチ</v>
      </c>
      <c r="AM109" s="91"/>
      <c r="AN109" s="91" t="str">
        <f>E109</f>
        <v/>
      </c>
      <c r="AO109" s="91" t="str">
        <f>AM108&amp;"_"&amp;AN109</f>
        <v>_</v>
      </c>
      <c r="AP109" s="249" t="str">
        <f>IF(AI110=0,"","表示")</f>
        <v/>
      </c>
    </row>
    <row r="110" spans="1:42" ht="21" hidden="1" customHeight="1" x14ac:dyDescent="0.35">
      <c r="A110" s="69"/>
      <c r="B110" s="90"/>
      <c r="C110" s="87"/>
      <c r="D110" s="88"/>
      <c r="E110" s="259" t="s">
        <v>2134</v>
      </c>
      <c r="F110" s="80">
        <f>SUMIF(Planning!$AS$10:$AS$896,$AO110,Planning!K$10:K$896)</f>
        <v>0</v>
      </c>
      <c r="G110" s="80">
        <f>SUMIF(Planning!$AS$10:$AS$896,$AO110,Planning!L$10:L$896)</f>
        <v>0</v>
      </c>
      <c r="H110" s="81">
        <f>SUMIF(Planning!$AS$10:$AS$896,$AO110,Planning!M$10:M$896)</f>
        <v>0</v>
      </c>
      <c r="I110" s="82">
        <f>SUMIF(Planning!$AS$10:$AS$896,$AO110,Planning!N$10:N$896)</f>
        <v>0</v>
      </c>
      <c r="J110" s="83">
        <f>SUMIF(Planning!$AS$10:$AS$896,$AO110,Planning!O$10:O$896)</f>
        <v>0</v>
      </c>
      <c r="K110" s="81">
        <f>SUMIF(Planning!$AS$10:$AS$896,$AO110,Planning!P$10:P$896)</f>
        <v>0</v>
      </c>
      <c r="L110" s="81">
        <f>SUMIF(Planning!$AS$10:$AS$896,$AO110,Planning!Q$10:Q$896)</f>
        <v>0</v>
      </c>
      <c r="M110" s="80">
        <f>SUMIF(Planning!$AS$10:$AS$896,$AO110,Planning!R$10:R$896)</f>
        <v>0</v>
      </c>
      <c r="N110" s="81">
        <f>SUMIF(Planning!$AS$10:$AS$896,$AO110,Planning!S$10:S$896)</f>
        <v>0</v>
      </c>
      <c r="O110" s="80">
        <f>SUMIF(Planning!$AS$10:$AS$896,$AO110,Planning!T$10:T$896)</f>
        <v>0</v>
      </c>
      <c r="P110" s="80">
        <f>SUMIF(Planning!$AS$10:$AS$896,$AO110,Planning!U$10:U$896)</f>
        <v>0</v>
      </c>
      <c r="Q110" s="80">
        <f>SUMIF(Planning!$AS$10:$AS$896,$AO110,Planning!V$10:V$896)</f>
        <v>0</v>
      </c>
      <c r="R110" s="80">
        <f>SUMIF(Planning!$AS$10:$AS$896,$AO110,Planning!W$10:W$896)</f>
        <v>0</v>
      </c>
      <c r="S110" s="80">
        <f>SUMIF(Planning!$AS$10:$AS$896,$AO110,Planning!X$10:X$896)</f>
        <v>0</v>
      </c>
      <c r="T110" s="80">
        <f>SUMIF(Planning!$AS$10:$AS$896,$AO110,Planning!Y$10:Y$896)</f>
        <v>0</v>
      </c>
      <c r="U110" s="80">
        <f>SUMIF(Planning!$AS$10:$AS$896,$AO110,Planning!Z$10:Z$896)</f>
        <v>0</v>
      </c>
      <c r="V110" s="80">
        <f>SUMIF(Planning!$AS$10:$AS$896,$AO110,Planning!AA$10:AA$896)</f>
        <v>0</v>
      </c>
      <c r="W110" s="80">
        <f>SUMIF(Planning!$AS$10:$AS$896,$AO110,Planning!AB$10:AB$896)</f>
        <v>0</v>
      </c>
      <c r="X110" s="80">
        <f>SUMIF(Planning!$AS$10:$AS$896,$AO110,Planning!AC$10:AC$896)</f>
        <v>0</v>
      </c>
      <c r="Y110" s="80">
        <f>SUMIF(Planning!$AS$10:$AS$896,$AO110,Planning!AD$10:AD$896)</f>
        <v>0</v>
      </c>
      <c r="Z110" s="80">
        <f>SUMIF(Planning!$AS$10:$AS$896,$AO110,Planning!AE$10:AE$896)</f>
        <v>0</v>
      </c>
      <c r="AA110" s="80">
        <f>SUMIF(Planning!$AS$10:$AS$896,$AO110,Planning!AF$10:AF$896)</f>
        <v>0</v>
      </c>
      <c r="AB110" s="80">
        <f>SUMIF(Planning!$AS$10:$AS$896,$AO110,Planning!AG$10:AG$896)</f>
        <v>0</v>
      </c>
      <c r="AC110" s="80">
        <f>SUMIF(Planning!$AS$10:$AS$896,$AO110,Planning!AH$10:AH$896)</f>
        <v>0</v>
      </c>
      <c r="AD110" s="80">
        <f>SUMIF(Planning!$AS$10:$AS$896,$AO110,Planning!AI$10:AI$896)</f>
        <v>0</v>
      </c>
      <c r="AE110" s="80">
        <f>SUMIF(Planning!$AS$10:$AS$896,$AO110,Planning!AJ$10:AJ$896)</f>
        <v>0</v>
      </c>
      <c r="AF110" s="80">
        <f>SUMIF(Planning!$AS$10:$AS$896,$AO110,Planning!AK$10:AK$896)</f>
        <v>0</v>
      </c>
      <c r="AG110" s="81">
        <f>SUMIF(Planning!$AS$10:$AS$896,$AO110,Planning!AL$10:AL$896)</f>
        <v>0</v>
      </c>
      <c r="AH110" s="114">
        <f>SUMIF(Planning!$AS$10:$AS$896,$AO110,Planning!AM$10:AM$896)</f>
        <v>0</v>
      </c>
      <c r="AI110" s="123">
        <f t="shared" si="2"/>
        <v>0</v>
      </c>
      <c r="AJ110" s="75"/>
      <c r="AL110" s="92"/>
      <c r="AM110" s="92"/>
      <c r="AN110" s="92"/>
      <c r="AO110" s="124" t="str">
        <f>AL109&amp;"_"&amp;AM108&amp;"_"&amp;AN108</f>
        <v>マルチ__</v>
      </c>
      <c r="AP110" s="247" t="str">
        <f>IF(AI110=0,"","表示")</f>
        <v/>
      </c>
    </row>
    <row r="111" spans="1:42" ht="21" hidden="1" customHeight="1" x14ac:dyDescent="0.35">
      <c r="A111" s="66"/>
      <c r="B111" s="95" t="str">
        <f>IF($AO113="","",_xlfn.XLOOKUP($AO113,Planning!$AS$10:$AS$896,Planning!AT$10:AT$896,"",,))</f>
        <v/>
      </c>
      <c r="C111" s="85"/>
      <c r="D111" s="86"/>
      <c r="E111" s="261" t="str">
        <f>_xlfn.XLOOKUP($AO111,Planning!$AS$10:$AS$896,Planning!$G$10:$G$896,"",,)</f>
        <v/>
      </c>
      <c r="F111" s="262">
        <f>SUMIF(Planning!$AS$10:$AS$896,$AO111,Planning!K$10:K$896)</f>
        <v>0</v>
      </c>
      <c r="G111" s="262">
        <f>SUMIF(Planning!$AS$10:$AS$896,$AO111,Planning!L$10:L$896)</f>
        <v>0</v>
      </c>
      <c r="H111" s="262">
        <f>SUMIF(Planning!$AS$10:$AS$896,$AO111,Planning!M$10:M$896)</f>
        <v>0</v>
      </c>
      <c r="I111" s="263">
        <f>SUMIF(Planning!$AS$10:$AS$896,$AO111,Planning!N$10:N$896)</f>
        <v>0</v>
      </c>
      <c r="J111" s="264">
        <f>SUMIF(Planning!$AS$10:$AS$896,$AO111,Planning!O$10:O$896)</f>
        <v>0</v>
      </c>
      <c r="K111" s="262">
        <f>SUMIF(Planning!$AS$10:$AS$896,$AO111,Planning!P$10:P$896)</f>
        <v>0</v>
      </c>
      <c r="L111" s="262">
        <f>SUMIF(Planning!$AS$10:$AS$896,$AO111,Planning!Q$10:Q$896)</f>
        <v>0</v>
      </c>
      <c r="M111" s="262">
        <f>SUMIF(Planning!$AS$10:$AS$896,$AO111,Planning!R$10:R$896)</f>
        <v>0</v>
      </c>
      <c r="N111" s="262">
        <f>SUMIF(Planning!$AS$10:$AS$896,$AO111,Planning!S$10:S$896)</f>
        <v>0</v>
      </c>
      <c r="O111" s="262">
        <f>SUMIF(Planning!$AS$10:$AS$896,$AO111,Planning!T$10:T$896)</f>
        <v>0</v>
      </c>
      <c r="P111" s="262">
        <f>SUMIF(Planning!$AS$10:$AS$896,$AO111,Planning!U$10:U$896)</f>
        <v>0</v>
      </c>
      <c r="Q111" s="262">
        <f>SUMIF(Planning!$AS$10:$AS$896,$AO111,Planning!V$10:V$896)</f>
        <v>0</v>
      </c>
      <c r="R111" s="262">
        <f>SUMIF(Planning!$AS$10:$AS$896,$AO111,Planning!W$10:W$896)</f>
        <v>0</v>
      </c>
      <c r="S111" s="262">
        <f>SUMIF(Planning!$AS$10:$AS$896,$AO111,Planning!X$10:X$896)</f>
        <v>0</v>
      </c>
      <c r="T111" s="262">
        <f>SUMIF(Planning!$AS$10:$AS$896,$AO111,Planning!Y$10:Y$896)</f>
        <v>0</v>
      </c>
      <c r="U111" s="262">
        <f>SUMIF(Planning!$AS$10:$AS$896,$AO111,Planning!Z$10:Z$896)</f>
        <v>0</v>
      </c>
      <c r="V111" s="262">
        <f>SUMIF(Planning!$AS$10:$AS$896,$AO111,Planning!AA$10:AA$896)</f>
        <v>0</v>
      </c>
      <c r="W111" s="262">
        <f>SUMIF(Planning!$AS$10:$AS$896,$AO111,Planning!AB$10:AB$896)</f>
        <v>0</v>
      </c>
      <c r="X111" s="262">
        <f>SUMIF(Planning!$AS$10:$AS$896,$AO111,Planning!AC$10:AC$896)</f>
        <v>0</v>
      </c>
      <c r="Y111" s="262">
        <f>SUMIF(Planning!$AS$10:$AS$896,$AO111,Planning!AD$10:AD$896)</f>
        <v>0</v>
      </c>
      <c r="Z111" s="262">
        <f>SUMIF(Planning!$AS$10:$AS$896,$AO111,Planning!AE$10:AE$896)</f>
        <v>0</v>
      </c>
      <c r="AA111" s="262">
        <f>SUMIF(Planning!$AS$10:$AS$896,$AO111,Planning!AF$10:AF$896)</f>
        <v>0</v>
      </c>
      <c r="AB111" s="262">
        <f>SUMIF(Planning!$AS$10:$AS$896,$AO111,Planning!AG$10:AG$896)</f>
        <v>0</v>
      </c>
      <c r="AC111" s="262">
        <f>SUMIF(Planning!$AS$10:$AS$896,$AO111,Planning!AH$10:AH$896)</f>
        <v>0</v>
      </c>
      <c r="AD111" s="262">
        <f>SUMIF(Planning!$AS$10:$AS$896,$AO111,Planning!AI$10:AI$896)</f>
        <v>0</v>
      </c>
      <c r="AE111" s="262">
        <f>SUMIF(Planning!$AS$10:$AS$896,$AO111,Planning!AJ$10:AJ$896)</f>
        <v>0</v>
      </c>
      <c r="AF111" s="262">
        <f>SUMIF(Planning!$AS$10:$AS$896,$AO111,Planning!AK$10:AK$896)</f>
        <v>0</v>
      </c>
      <c r="AG111" s="262">
        <f>SUMIF(Planning!$AS$10:$AS$896,$AO111,Planning!AL$10:AL$896)</f>
        <v>0</v>
      </c>
      <c r="AH111" s="262">
        <f>SUMIF(Planning!$AS$10:$AS$896,$AO111,Planning!AM$10:AM$896)</f>
        <v>0</v>
      </c>
      <c r="AI111" s="265">
        <f t="shared" si="2"/>
        <v>0</v>
      </c>
      <c r="AJ111" s="75"/>
      <c r="AL111" s="125" t="str">
        <f>IF(AN111="CBU","AF",IF(AN111="CKD","KD",""))</f>
        <v/>
      </c>
      <c r="AM111" s="93"/>
      <c r="AN111" s="93"/>
      <c r="AO111" s="100" t="str">
        <f>AM111&amp;"_"&amp;AN111</f>
        <v>_</v>
      </c>
      <c r="AP111" s="248" t="str">
        <f>IF(AI113=0,"","表示")</f>
        <v/>
      </c>
    </row>
    <row r="112" spans="1:42" ht="21" hidden="1" customHeight="1" x14ac:dyDescent="0.35">
      <c r="A112" s="66"/>
      <c r="B112" s="94" t="str">
        <f>IF($AO113="","",_xlfn.XLOOKUP($AO113,Planning!$AS$10:$AS$896,Planning!AU$10:AU$896,"",,))</f>
        <v/>
      </c>
      <c r="C112" s="127" t="str">
        <f>AL111</f>
        <v/>
      </c>
      <c r="D112" s="86">
        <f>SUMIF(Planning!$AS$10:$AS$896,$AO113,Planning!$G$10:$G$896)</f>
        <v>0</v>
      </c>
      <c r="E112" s="266" t="str">
        <f>IF($AN111="CBU","SP","")</f>
        <v/>
      </c>
      <c r="F112" s="267"/>
      <c r="G112" s="267"/>
      <c r="H112" s="267"/>
      <c r="I112" s="268"/>
      <c r="J112" s="269">
        <f>SUMIF(Planning!$AS$10:$AS$896,$AO112,Planning!O$10:O$896)</f>
        <v>0</v>
      </c>
      <c r="K112" s="267">
        <f>SUMIF(Planning!$AS$10:$AS$896,$AO112,Planning!P$10:P$896)</f>
        <v>0</v>
      </c>
      <c r="L112" s="267">
        <f>SUMIF(Planning!$AS$10:$AS$896,$AO112,Planning!Q$10:Q$896)</f>
        <v>0</v>
      </c>
      <c r="M112" s="267">
        <f>SUMIF(Planning!$AS$10:$AS$896,$AO112,Planning!R$10:R$896)</f>
        <v>0</v>
      </c>
      <c r="N112" s="267">
        <f>SUMIF(Planning!$AS$10:$AS$896,$AO112,Planning!S$10:S$896)</f>
        <v>0</v>
      </c>
      <c r="O112" s="267">
        <f>SUMIF(Planning!$AS$10:$AS$896,$AO112,Planning!T$10:T$896)</f>
        <v>0</v>
      </c>
      <c r="P112" s="267">
        <f>SUMIF(Planning!$AS$10:$AS$896,$AO112,Planning!U$10:U$896)</f>
        <v>0</v>
      </c>
      <c r="Q112" s="267">
        <f>SUMIF(Planning!$AS$10:$AS$896,$AO112,Planning!V$10:V$896)</f>
        <v>0</v>
      </c>
      <c r="R112" s="267">
        <f>SUMIF(Planning!$AS$10:$AS$896,$AO112,Planning!W$10:W$896)</f>
        <v>0</v>
      </c>
      <c r="S112" s="267">
        <f>SUMIF(Planning!$AS$10:$AS$896,$AO112,Planning!X$10:X$896)</f>
        <v>0</v>
      </c>
      <c r="T112" s="267">
        <f>SUMIF(Planning!$AS$10:$AS$896,$AO112,Planning!Y$10:Y$896)</f>
        <v>0</v>
      </c>
      <c r="U112" s="267">
        <f>SUMIF(Planning!$AS$10:$AS$896,$AO112,Planning!Z$10:Z$896)</f>
        <v>0</v>
      </c>
      <c r="V112" s="267">
        <f>SUMIF(Planning!$AS$10:$AS$896,$AO112,Planning!AA$10:AA$896)</f>
        <v>0</v>
      </c>
      <c r="W112" s="267">
        <f>SUMIF(Planning!$AS$10:$AS$896,$AO112,Planning!AB$10:AB$896)</f>
        <v>0</v>
      </c>
      <c r="X112" s="267">
        <f>SUMIF(Planning!$AS$10:$AS$896,$AO112,Planning!AC$10:AC$896)</f>
        <v>0</v>
      </c>
      <c r="Y112" s="267">
        <f>SUMIF(Planning!$AS$10:$AS$896,$AO112,Planning!AD$10:AD$896)</f>
        <v>0</v>
      </c>
      <c r="Z112" s="267">
        <f>SUMIF(Planning!$AS$10:$AS$896,$AO112,Planning!AE$10:AE$896)</f>
        <v>0</v>
      </c>
      <c r="AA112" s="267">
        <f>SUMIF(Planning!$AS$10:$AS$896,$AO112,Planning!AF$10:AF$896)</f>
        <v>0</v>
      </c>
      <c r="AB112" s="267">
        <f>SUMIF(Planning!$AS$10:$AS$896,$AO112,Planning!AG$10:AG$896)</f>
        <v>0</v>
      </c>
      <c r="AC112" s="267">
        <f>SUMIF(Planning!$AS$10:$AS$896,$AO112,Planning!AH$10:AH$896)</f>
        <v>0</v>
      </c>
      <c r="AD112" s="267">
        <f>SUMIF(Planning!$AS$10:$AS$896,$AO112,Planning!AI$10:AI$896)</f>
        <v>0</v>
      </c>
      <c r="AE112" s="267">
        <f>SUMIF(Planning!$AS$10:$AS$896,$AO112,Planning!AJ$10:AJ$896)</f>
        <v>0</v>
      </c>
      <c r="AF112" s="267">
        <f>SUMIF(Planning!$AS$10:$AS$896,$AO112,Planning!AK$10:AK$896)</f>
        <v>0</v>
      </c>
      <c r="AG112" s="267">
        <f>SUMIF(Planning!$AS$10:$AS$896,$AO112,Planning!AL$10:AL$896)</f>
        <v>0</v>
      </c>
      <c r="AH112" s="267">
        <f>SUMIF(Planning!$AS$10:$AS$896,$AO112,Planning!AM$10:AM$896)</f>
        <v>0</v>
      </c>
      <c r="AI112" s="270">
        <f t="shared" si="2"/>
        <v>0</v>
      </c>
      <c r="AJ112" s="75"/>
      <c r="AL112" s="102" t="str">
        <f>IF($B$3="","",_xlfn.XLOOKUP($B$3,設定!$F$3:$F$10,設定!$G$3:$G$10,""))</f>
        <v>マルチ</v>
      </c>
      <c r="AM112" s="91"/>
      <c r="AN112" s="91" t="str">
        <f>E112</f>
        <v/>
      </c>
      <c r="AO112" s="91" t="str">
        <f>AM111&amp;"_"&amp;AN112</f>
        <v>_</v>
      </c>
      <c r="AP112" s="249" t="str">
        <f>IF(AI113=0,"","表示")</f>
        <v/>
      </c>
    </row>
    <row r="113" spans="1:42" ht="21" hidden="1" customHeight="1" x14ac:dyDescent="0.35">
      <c r="A113" s="69"/>
      <c r="B113" s="90"/>
      <c r="C113" s="87"/>
      <c r="D113" s="88"/>
      <c r="E113" s="259" t="s">
        <v>2134</v>
      </c>
      <c r="F113" s="80">
        <f>SUMIF(Planning!$AS$10:$AS$896,$AO113,Planning!K$10:K$896)</f>
        <v>0</v>
      </c>
      <c r="G113" s="80">
        <f>SUMIF(Planning!$AS$10:$AS$896,$AO113,Planning!L$10:L$896)</f>
        <v>0</v>
      </c>
      <c r="H113" s="81">
        <f>SUMIF(Planning!$AS$10:$AS$896,$AO113,Planning!M$10:M$896)</f>
        <v>0</v>
      </c>
      <c r="I113" s="82">
        <f>SUMIF(Planning!$AS$10:$AS$896,$AO113,Planning!N$10:N$896)</f>
        <v>0</v>
      </c>
      <c r="J113" s="83">
        <f>SUMIF(Planning!$AS$10:$AS$896,$AO113,Planning!O$10:O$896)</f>
        <v>0</v>
      </c>
      <c r="K113" s="81">
        <f>SUMIF(Planning!$AS$10:$AS$896,$AO113,Planning!P$10:P$896)</f>
        <v>0</v>
      </c>
      <c r="L113" s="81">
        <f>SUMIF(Planning!$AS$10:$AS$896,$AO113,Planning!Q$10:Q$896)</f>
        <v>0</v>
      </c>
      <c r="M113" s="80">
        <f>SUMIF(Planning!$AS$10:$AS$896,$AO113,Planning!R$10:R$896)</f>
        <v>0</v>
      </c>
      <c r="N113" s="81">
        <f>SUMIF(Planning!$AS$10:$AS$896,$AO113,Planning!S$10:S$896)</f>
        <v>0</v>
      </c>
      <c r="O113" s="80">
        <f>SUMIF(Planning!$AS$10:$AS$896,$AO113,Planning!T$10:T$896)</f>
        <v>0</v>
      </c>
      <c r="P113" s="80">
        <f>SUMIF(Planning!$AS$10:$AS$896,$AO113,Planning!U$10:U$896)</f>
        <v>0</v>
      </c>
      <c r="Q113" s="80">
        <f>SUMIF(Planning!$AS$10:$AS$896,$AO113,Planning!V$10:V$896)</f>
        <v>0</v>
      </c>
      <c r="R113" s="80">
        <f>SUMIF(Planning!$AS$10:$AS$896,$AO113,Planning!W$10:W$896)</f>
        <v>0</v>
      </c>
      <c r="S113" s="80">
        <f>SUMIF(Planning!$AS$10:$AS$896,$AO113,Planning!X$10:X$896)</f>
        <v>0</v>
      </c>
      <c r="T113" s="80">
        <f>SUMIF(Planning!$AS$10:$AS$896,$AO113,Planning!Y$10:Y$896)</f>
        <v>0</v>
      </c>
      <c r="U113" s="80">
        <f>SUMIF(Planning!$AS$10:$AS$896,$AO113,Planning!Z$10:Z$896)</f>
        <v>0</v>
      </c>
      <c r="V113" s="80">
        <f>SUMIF(Planning!$AS$10:$AS$896,$AO113,Planning!AA$10:AA$896)</f>
        <v>0</v>
      </c>
      <c r="W113" s="80">
        <f>SUMIF(Planning!$AS$10:$AS$896,$AO113,Planning!AB$10:AB$896)</f>
        <v>0</v>
      </c>
      <c r="X113" s="80">
        <f>SUMIF(Planning!$AS$10:$AS$896,$AO113,Planning!AC$10:AC$896)</f>
        <v>0</v>
      </c>
      <c r="Y113" s="80">
        <f>SUMIF(Planning!$AS$10:$AS$896,$AO113,Planning!AD$10:AD$896)</f>
        <v>0</v>
      </c>
      <c r="Z113" s="80">
        <f>SUMIF(Planning!$AS$10:$AS$896,$AO113,Planning!AE$10:AE$896)</f>
        <v>0</v>
      </c>
      <c r="AA113" s="80">
        <f>SUMIF(Planning!$AS$10:$AS$896,$AO113,Planning!AF$10:AF$896)</f>
        <v>0</v>
      </c>
      <c r="AB113" s="80">
        <f>SUMIF(Planning!$AS$10:$AS$896,$AO113,Planning!AG$10:AG$896)</f>
        <v>0</v>
      </c>
      <c r="AC113" s="80">
        <f>SUMIF(Planning!$AS$10:$AS$896,$AO113,Planning!AH$10:AH$896)</f>
        <v>0</v>
      </c>
      <c r="AD113" s="80">
        <f>SUMIF(Planning!$AS$10:$AS$896,$AO113,Planning!AI$10:AI$896)</f>
        <v>0</v>
      </c>
      <c r="AE113" s="80">
        <f>SUMIF(Planning!$AS$10:$AS$896,$AO113,Planning!AJ$10:AJ$896)</f>
        <v>0</v>
      </c>
      <c r="AF113" s="80">
        <f>SUMIF(Planning!$AS$10:$AS$896,$AO113,Planning!AK$10:AK$896)</f>
        <v>0</v>
      </c>
      <c r="AG113" s="81">
        <f>SUMIF(Planning!$AS$10:$AS$896,$AO113,Planning!AL$10:AL$896)</f>
        <v>0</v>
      </c>
      <c r="AH113" s="114">
        <f>SUMIF(Planning!$AS$10:$AS$896,$AO113,Planning!AM$10:AM$896)</f>
        <v>0</v>
      </c>
      <c r="AI113" s="123">
        <f t="shared" si="2"/>
        <v>0</v>
      </c>
      <c r="AJ113" s="75"/>
      <c r="AL113" s="92"/>
      <c r="AM113" s="92"/>
      <c r="AN113" s="92"/>
      <c r="AO113" s="124" t="str">
        <f>AL112&amp;"_"&amp;AM111&amp;"_"&amp;AN111</f>
        <v>マルチ__</v>
      </c>
      <c r="AP113" s="247" t="str">
        <f>IF(AI113=0,"","表示")</f>
        <v/>
      </c>
    </row>
    <row r="114" spans="1:42" ht="21" hidden="1" customHeight="1" x14ac:dyDescent="0.35">
      <c r="A114" s="66"/>
      <c r="B114" s="95" t="str">
        <f>IF($AO116="","",_xlfn.XLOOKUP($AO116,Planning!$AS$10:$AS$896,Planning!AT$10:AT$896,"",,))</f>
        <v/>
      </c>
      <c r="C114" s="85"/>
      <c r="D114" s="86"/>
      <c r="E114" s="261" t="str">
        <f>_xlfn.XLOOKUP($AO114,Planning!$AS$10:$AS$896,Planning!$G$10:$G$896,"",,)</f>
        <v/>
      </c>
      <c r="F114" s="262">
        <f>SUMIF(Planning!$AS$10:$AS$896,$AO114,Planning!K$10:K$896)</f>
        <v>0</v>
      </c>
      <c r="G114" s="262">
        <f>SUMIF(Planning!$AS$10:$AS$896,$AO114,Planning!L$10:L$896)</f>
        <v>0</v>
      </c>
      <c r="H114" s="262">
        <f>SUMIF(Planning!$AS$10:$AS$896,$AO114,Planning!M$10:M$896)</f>
        <v>0</v>
      </c>
      <c r="I114" s="263">
        <f>SUMIF(Planning!$AS$10:$AS$896,$AO114,Planning!N$10:N$896)</f>
        <v>0</v>
      </c>
      <c r="J114" s="264">
        <f>SUMIF(Planning!$AS$10:$AS$896,$AO114,Planning!O$10:O$896)</f>
        <v>0</v>
      </c>
      <c r="K114" s="262">
        <f>SUMIF(Planning!$AS$10:$AS$896,$AO114,Planning!P$10:P$896)</f>
        <v>0</v>
      </c>
      <c r="L114" s="262">
        <f>SUMIF(Planning!$AS$10:$AS$896,$AO114,Planning!Q$10:Q$896)</f>
        <v>0</v>
      </c>
      <c r="M114" s="262">
        <f>SUMIF(Planning!$AS$10:$AS$896,$AO114,Planning!R$10:R$896)</f>
        <v>0</v>
      </c>
      <c r="N114" s="262">
        <f>SUMIF(Planning!$AS$10:$AS$896,$AO114,Planning!S$10:S$896)</f>
        <v>0</v>
      </c>
      <c r="O114" s="262">
        <f>SUMIF(Planning!$AS$10:$AS$896,$AO114,Planning!T$10:T$896)</f>
        <v>0</v>
      </c>
      <c r="P114" s="262">
        <f>SUMIF(Planning!$AS$10:$AS$896,$AO114,Planning!U$10:U$896)</f>
        <v>0</v>
      </c>
      <c r="Q114" s="262">
        <f>SUMIF(Planning!$AS$10:$AS$896,$AO114,Planning!V$10:V$896)</f>
        <v>0</v>
      </c>
      <c r="R114" s="262">
        <f>SUMIF(Planning!$AS$10:$AS$896,$AO114,Planning!W$10:W$896)</f>
        <v>0</v>
      </c>
      <c r="S114" s="262">
        <f>SUMIF(Planning!$AS$10:$AS$896,$AO114,Planning!X$10:X$896)</f>
        <v>0</v>
      </c>
      <c r="T114" s="262">
        <f>SUMIF(Planning!$AS$10:$AS$896,$AO114,Planning!Y$10:Y$896)</f>
        <v>0</v>
      </c>
      <c r="U114" s="262">
        <f>SUMIF(Planning!$AS$10:$AS$896,$AO114,Planning!Z$10:Z$896)</f>
        <v>0</v>
      </c>
      <c r="V114" s="262">
        <f>SUMIF(Planning!$AS$10:$AS$896,$AO114,Planning!AA$10:AA$896)</f>
        <v>0</v>
      </c>
      <c r="W114" s="262">
        <f>SUMIF(Planning!$AS$10:$AS$896,$AO114,Planning!AB$10:AB$896)</f>
        <v>0</v>
      </c>
      <c r="X114" s="262">
        <f>SUMIF(Planning!$AS$10:$AS$896,$AO114,Planning!AC$10:AC$896)</f>
        <v>0</v>
      </c>
      <c r="Y114" s="262">
        <f>SUMIF(Planning!$AS$10:$AS$896,$AO114,Planning!AD$10:AD$896)</f>
        <v>0</v>
      </c>
      <c r="Z114" s="262">
        <f>SUMIF(Planning!$AS$10:$AS$896,$AO114,Planning!AE$10:AE$896)</f>
        <v>0</v>
      </c>
      <c r="AA114" s="262">
        <f>SUMIF(Planning!$AS$10:$AS$896,$AO114,Planning!AF$10:AF$896)</f>
        <v>0</v>
      </c>
      <c r="AB114" s="262">
        <f>SUMIF(Planning!$AS$10:$AS$896,$AO114,Planning!AG$10:AG$896)</f>
        <v>0</v>
      </c>
      <c r="AC114" s="262">
        <f>SUMIF(Planning!$AS$10:$AS$896,$AO114,Planning!AH$10:AH$896)</f>
        <v>0</v>
      </c>
      <c r="AD114" s="262">
        <f>SUMIF(Planning!$AS$10:$AS$896,$AO114,Planning!AI$10:AI$896)</f>
        <v>0</v>
      </c>
      <c r="AE114" s="262">
        <f>SUMIF(Planning!$AS$10:$AS$896,$AO114,Planning!AJ$10:AJ$896)</f>
        <v>0</v>
      </c>
      <c r="AF114" s="262">
        <f>SUMIF(Planning!$AS$10:$AS$896,$AO114,Planning!AK$10:AK$896)</f>
        <v>0</v>
      </c>
      <c r="AG114" s="262">
        <f>SUMIF(Planning!$AS$10:$AS$896,$AO114,Planning!AL$10:AL$896)</f>
        <v>0</v>
      </c>
      <c r="AH114" s="262">
        <f>SUMIF(Planning!$AS$10:$AS$896,$AO114,Planning!AM$10:AM$896)</f>
        <v>0</v>
      </c>
      <c r="AI114" s="265">
        <f t="shared" si="2"/>
        <v>0</v>
      </c>
      <c r="AJ114" s="75"/>
      <c r="AL114" s="125" t="str">
        <f>IF(AN114="CBU","AF",IF(AN114="CKD","KD",""))</f>
        <v/>
      </c>
      <c r="AM114" s="93"/>
      <c r="AN114" s="93"/>
      <c r="AO114" s="100" t="str">
        <f>AM114&amp;"_"&amp;AN114</f>
        <v>_</v>
      </c>
      <c r="AP114" s="248" t="str">
        <f>IF(AI116=0,"","表示")</f>
        <v/>
      </c>
    </row>
    <row r="115" spans="1:42" ht="21" hidden="1" customHeight="1" x14ac:dyDescent="0.35">
      <c r="A115" s="66"/>
      <c r="B115" s="94" t="str">
        <f>IF($AO116="","",_xlfn.XLOOKUP($AO116,Planning!$AS$10:$AS$896,Planning!AU$10:AU$896,"",,))</f>
        <v/>
      </c>
      <c r="C115" s="127" t="str">
        <f>AL114</f>
        <v/>
      </c>
      <c r="D115" s="86">
        <f>SUMIF(Planning!$AS$10:$AS$896,$AO116,Planning!$G$10:$G$896)</f>
        <v>0</v>
      </c>
      <c r="E115" s="266" t="str">
        <f>IF($AN114="CBU","SP","")</f>
        <v/>
      </c>
      <c r="F115" s="267"/>
      <c r="G115" s="267"/>
      <c r="H115" s="267"/>
      <c r="I115" s="268"/>
      <c r="J115" s="269">
        <f>SUMIF(Planning!$AS$10:$AS$896,$AO115,Planning!O$10:O$896)</f>
        <v>0</v>
      </c>
      <c r="K115" s="267">
        <f>SUMIF(Planning!$AS$10:$AS$896,$AO115,Planning!P$10:P$896)</f>
        <v>0</v>
      </c>
      <c r="L115" s="267">
        <f>SUMIF(Planning!$AS$10:$AS$896,$AO115,Planning!Q$10:Q$896)</f>
        <v>0</v>
      </c>
      <c r="M115" s="267">
        <f>SUMIF(Planning!$AS$10:$AS$896,$AO115,Planning!R$10:R$896)</f>
        <v>0</v>
      </c>
      <c r="N115" s="267">
        <f>SUMIF(Planning!$AS$10:$AS$896,$AO115,Planning!S$10:S$896)</f>
        <v>0</v>
      </c>
      <c r="O115" s="267">
        <f>SUMIF(Planning!$AS$10:$AS$896,$AO115,Planning!T$10:T$896)</f>
        <v>0</v>
      </c>
      <c r="P115" s="267">
        <f>SUMIF(Planning!$AS$10:$AS$896,$AO115,Planning!U$10:U$896)</f>
        <v>0</v>
      </c>
      <c r="Q115" s="267">
        <f>SUMIF(Planning!$AS$10:$AS$896,$AO115,Planning!V$10:V$896)</f>
        <v>0</v>
      </c>
      <c r="R115" s="267">
        <f>SUMIF(Planning!$AS$10:$AS$896,$AO115,Planning!W$10:W$896)</f>
        <v>0</v>
      </c>
      <c r="S115" s="267">
        <f>SUMIF(Planning!$AS$10:$AS$896,$AO115,Planning!X$10:X$896)</f>
        <v>0</v>
      </c>
      <c r="T115" s="267">
        <f>SUMIF(Planning!$AS$10:$AS$896,$AO115,Planning!Y$10:Y$896)</f>
        <v>0</v>
      </c>
      <c r="U115" s="267">
        <f>SUMIF(Planning!$AS$10:$AS$896,$AO115,Planning!Z$10:Z$896)</f>
        <v>0</v>
      </c>
      <c r="V115" s="267">
        <f>SUMIF(Planning!$AS$10:$AS$896,$AO115,Planning!AA$10:AA$896)</f>
        <v>0</v>
      </c>
      <c r="W115" s="267">
        <f>SUMIF(Planning!$AS$10:$AS$896,$AO115,Planning!AB$10:AB$896)</f>
        <v>0</v>
      </c>
      <c r="X115" s="267">
        <f>SUMIF(Planning!$AS$10:$AS$896,$AO115,Planning!AC$10:AC$896)</f>
        <v>0</v>
      </c>
      <c r="Y115" s="267">
        <f>SUMIF(Planning!$AS$10:$AS$896,$AO115,Planning!AD$10:AD$896)</f>
        <v>0</v>
      </c>
      <c r="Z115" s="267">
        <f>SUMIF(Planning!$AS$10:$AS$896,$AO115,Planning!AE$10:AE$896)</f>
        <v>0</v>
      </c>
      <c r="AA115" s="267">
        <f>SUMIF(Planning!$AS$10:$AS$896,$AO115,Planning!AF$10:AF$896)</f>
        <v>0</v>
      </c>
      <c r="AB115" s="267">
        <f>SUMIF(Planning!$AS$10:$AS$896,$AO115,Planning!AG$10:AG$896)</f>
        <v>0</v>
      </c>
      <c r="AC115" s="267">
        <f>SUMIF(Planning!$AS$10:$AS$896,$AO115,Planning!AH$10:AH$896)</f>
        <v>0</v>
      </c>
      <c r="AD115" s="267">
        <f>SUMIF(Planning!$AS$10:$AS$896,$AO115,Planning!AI$10:AI$896)</f>
        <v>0</v>
      </c>
      <c r="AE115" s="267">
        <f>SUMIF(Planning!$AS$10:$AS$896,$AO115,Planning!AJ$10:AJ$896)</f>
        <v>0</v>
      </c>
      <c r="AF115" s="267">
        <f>SUMIF(Planning!$AS$10:$AS$896,$AO115,Planning!AK$10:AK$896)</f>
        <v>0</v>
      </c>
      <c r="AG115" s="267">
        <f>SUMIF(Planning!$AS$10:$AS$896,$AO115,Planning!AL$10:AL$896)</f>
        <v>0</v>
      </c>
      <c r="AH115" s="267">
        <f>SUMIF(Planning!$AS$10:$AS$896,$AO115,Planning!AM$10:AM$896)</f>
        <v>0</v>
      </c>
      <c r="AI115" s="270">
        <f t="shared" si="2"/>
        <v>0</v>
      </c>
      <c r="AJ115" s="75"/>
      <c r="AL115" s="102" t="str">
        <f>IF($B$3="","",_xlfn.XLOOKUP($B$3,設定!$F$3:$F$10,設定!$G$3:$G$10,""))</f>
        <v>マルチ</v>
      </c>
      <c r="AM115" s="91"/>
      <c r="AN115" s="91" t="str">
        <f>E115</f>
        <v/>
      </c>
      <c r="AO115" s="91" t="str">
        <f>AM114&amp;"_"&amp;AN115</f>
        <v>_</v>
      </c>
      <c r="AP115" s="249" t="str">
        <f>IF(AI116=0,"","表示")</f>
        <v/>
      </c>
    </row>
    <row r="116" spans="1:42" ht="21" hidden="1" customHeight="1" x14ac:dyDescent="0.35">
      <c r="A116" s="69"/>
      <c r="B116" s="90"/>
      <c r="C116" s="87"/>
      <c r="D116" s="88"/>
      <c r="E116" s="259" t="s">
        <v>2134</v>
      </c>
      <c r="F116" s="80">
        <f>SUMIF(Planning!$AS$10:$AS$896,$AO116,Planning!K$10:K$896)</f>
        <v>0</v>
      </c>
      <c r="G116" s="80">
        <f>SUMIF(Planning!$AS$10:$AS$896,$AO116,Planning!L$10:L$896)</f>
        <v>0</v>
      </c>
      <c r="H116" s="81">
        <f>SUMIF(Planning!$AS$10:$AS$896,$AO116,Planning!M$10:M$896)</f>
        <v>0</v>
      </c>
      <c r="I116" s="82">
        <f>SUMIF(Planning!$AS$10:$AS$896,$AO116,Planning!N$10:N$896)</f>
        <v>0</v>
      </c>
      <c r="J116" s="83">
        <f>SUMIF(Planning!$AS$10:$AS$896,$AO116,Planning!O$10:O$896)</f>
        <v>0</v>
      </c>
      <c r="K116" s="81">
        <f>SUMIF(Planning!$AS$10:$AS$896,$AO116,Planning!P$10:P$896)</f>
        <v>0</v>
      </c>
      <c r="L116" s="81">
        <f>SUMIF(Planning!$AS$10:$AS$896,$AO116,Planning!Q$10:Q$896)</f>
        <v>0</v>
      </c>
      <c r="M116" s="80">
        <f>SUMIF(Planning!$AS$10:$AS$896,$AO116,Planning!R$10:R$896)</f>
        <v>0</v>
      </c>
      <c r="N116" s="81">
        <f>SUMIF(Planning!$AS$10:$AS$896,$AO116,Planning!S$10:S$896)</f>
        <v>0</v>
      </c>
      <c r="O116" s="80">
        <f>SUMIF(Planning!$AS$10:$AS$896,$AO116,Planning!T$10:T$896)</f>
        <v>0</v>
      </c>
      <c r="P116" s="80">
        <f>SUMIF(Planning!$AS$10:$AS$896,$AO116,Planning!U$10:U$896)</f>
        <v>0</v>
      </c>
      <c r="Q116" s="80">
        <f>SUMIF(Planning!$AS$10:$AS$896,$AO116,Planning!V$10:V$896)</f>
        <v>0</v>
      </c>
      <c r="R116" s="80">
        <f>SUMIF(Planning!$AS$10:$AS$896,$AO116,Planning!W$10:W$896)</f>
        <v>0</v>
      </c>
      <c r="S116" s="80">
        <f>SUMIF(Planning!$AS$10:$AS$896,$AO116,Planning!X$10:X$896)</f>
        <v>0</v>
      </c>
      <c r="T116" s="80">
        <f>SUMIF(Planning!$AS$10:$AS$896,$AO116,Planning!Y$10:Y$896)</f>
        <v>0</v>
      </c>
      <c r="U116" s="80">
        <f>SUMIF(Planning!$AS$10:$AS$896,$AO116,Planning!Z$10:Z$896)</f>
        <v>0</v>
      </c>
      <c r="V116" s="80">
        <f>SUMIF(Planning!$AS$10:$AS$896,$AO116,Planning!AA$10:AA$896)</f>
        <v>0</v>
      </c>
      <c r="W116" s="80">
        <f>SUMIF(Planning!$AS$10:$AS$896,$AO116,Planning!AB$10:AB$896)</f>
        <v>0</v>
      </c>
      <c r="X116" s="80">
        <f>SUMIF(Planning!$AS$10:$AS$896,$AO116,Planning!AC$10:AC$896)</f>
        <v>0</v>
      </c>
      <c r="Y116" s="80">
        <f>SUMIF(Planning!$AS$10:$AS$896,$AO116,Planning!AD$10:AD$896)</f>
        <v>0</v>
      </c>
      <c r="Z116" s="80">
        <f>SUMIF(Planning!$AS$10:$AS$896,$AO116,Planning!AE$10:AE$896)</f>
        <v>0</v>
      </c>
      <c r="AA116" s="80">
        <f>SUMIF(Planning!$AS$10:$AS$896,$AO116,Planning!AF$10:AF$896)</f>
        <v>0</v>
      </c>
      <c r="AB116" s="80">
        <f>SUMIF(Planning!$AS$10:$AS$896,$AO116,Planning!AG$10:AG$896)</f>
        <v>0</v>
      </c>
      <c r="AC116" s="80">
        <f>SUMIF(Planning!$AS$10:$AS$896,$AO116,Planning!AH$10:AH$896)</f>
        <v>0</v>
      </c>
      <c r="AD116" s="80">
        <f>SUMIF(Planning!$AS$10:$AS$896,$AO116,Planning!AI$10:AI$896)</f>
        <v>0</v>
      </c>
      <c r="AE116" s="80">
        <f>SUMIF(Planning!$AS$10:$AS$896,$AO116,Planning!AJ$10:AJ$896)</f>
        <v>0</v>
      </c>
      <c r="AF116" s="80">
        <f>SUMIF(Planning!$AS$10:$AS$896,$AO116,Planning!AK$10:AK$896)</f>
        <v>0</v>
      </c>
      <c r="AG116" s="81">
        <f>SUMIF(Planning!$AS$10:$AS$896,$AO116,Planning!AL$10:AL$896)</f>
        <v>0</v>
      </c>
      <c r="AH116" s="114">
        <f>SUMIF(Planning!$AS$10:$AS$896,$AO116,Planning!AM$10:AM$896)</f>
        <v>0</v>
      </c>
      <c r="AI116" s="123">
        <f t="shared" si="2"/>
        <v>0</v>
      </c>
      <c r="AJ116" s="75"/>
      <c r="AL116" s="92"/>
      <c r="AM116" s="92"/>
      <c r="AN116" s="92"/>
      <c r="AO116" s="124" t="str">
        <f>AL115&amp;"_"&amp;AM114&amp;"_"&amp;AN114</f>
        <v>マルチ__</v>
      </c>
      <c r="AP116" s="247" t="str">
        <f>IF(AI116=0,"","表示")</f>
        <v/>
      </c>
    </row>
    <row r="117" spans="1:42" ht="21" hidden="1" customHeight="1" x14ac:dyDescent="0.35">
      <c r="A117" s="66"/>
      <c r="B117" s="95" t="str">
        <f>IF($AO119="","",_xlfn.XLOOKUP($AO119,Planning!$AS$10:$AS$896,Planning!AT$10:AT$896,"",,))</f>
        <v/>
      </c>
      <c r="C117" s="85"/>
      <c r="D117" s="86"/>
      <c r="E117" s="261" t="str">
        <f>_xlfn.XLOOKUP($AO117,Planning!$AS$10:$AS$896,Planning!$G$10:$G$896,"",,)</f>
        <v/>
      </c>
      <c r="F117" s="262">
        <f>SUMIF(Planning!$AS$10:$AS$896,$AO117,Planning!K$10:K$896)</f>
        <v>0</v>
      </c>
      <c r="G117" s="262">
        <f>SUMIF(Planning!$AS$10:$AS$896,$AO117,Planning!L$10:L$896)</f>
        <v>0</v>
      </c>
      <c r="H117" s="262">
        <f>SUMIF(Planning!$AS$10:$AS$896,$AO117,Planning!M$10:M$896)</f>
        <v>0</v>
      </c>
      <c r="I117" s="263">
        <f>SUMIF(Planning!$AS$10:$AS$896,$AO117,Planning!N$10:N$896)</f>
        <v>0</v>
      </c>
      <c r="J117" s="264">
        <f>SUMIF(Planning!$AS$10:$AS$896,$AO117,Planning!O$10:O$896)</f>
        <v>0</v>
      </c>
      <c r="K117" s="262">
        <f>SUMIF(Planning!$AS$10:$AS$896,$AO117,Planning!P$10:P$896)</f>
        <v>0</v>
      </c>
      <c r="L117" s="262">
        <f>SUMIF(Planning!$AS$10:$AS$896,$AO117,Planning!Q$10:Q$896)</f>
        <v>0</v>
      </c>
      <c r="M117" s="262">
        <f>SUMIF(Planning!$AS$10:$AS$896,$AO117,Planning!R$10:R$896)</f>
        <v>0</v>
      </c>
      <c r="N117" s="262">
        <f>SUMIF(Planning!$AS$10:$AS$896,$AO117,Planning!S$10:S$896)</f>
        <v>0</v>
      </c>
      <c r="O117" s="262">
        <f>SUMIF(Planning!$AS$10:$AS$896,$AO117,Planning!T$10:T$896)</f>
        <v>0</v>
      </c>
      <c r="P117" s="262">
        <f>SUMIF(Planning!$AS$10:$AS$896,$AO117,Planning!U$10:U$896)</f>
        <v>0</v>
      </c>
      <c r="Q117" s="262">
        <f>SUMIF(Planning!$AS$10:$AS$896,$AO117,Planning!V$10:V$896)</f>
        <v>0</v>
      </c>
      <c r="R117" s="262">
        <f>SUMIF(Planning!$AS$10:$AS$896,$AO117,Planning!W$10:W$896)</f>
        <v>0</v>
      </c>
      <c r="S117" s="262">
        <f>SUMIF(Planning!$AS$10:$AS$896,$AO117,Planning!X$10:X$896)</f>
        <v>0</v>
      </c>
      <c r="T117" s="262">
        <f>SUMIF(Planning!$AS$10:$AS$896,$AO117,Planning!Y$10:Y$896)</f>
        <v>0</v>
      </c>
      <c r="U117" s="262">
        <f>SUMIF(Planning!$AS$10:$AS$896,$AO117,Planning!Z$10:Z$896)</f>
        <v>0</v>
      </c>
      <c r="V117" s="262">
        <f>SUMIF(Planning!$AS$10:$AS$896,$AO117,Planning!AA$10:AA$896)</f>
        <v>0</v>
      </c>
      <c r="W117" s="262">
        <f>SUMIF(Planning!$AS$10:$AS$896,$AO117,Planning!AB$10:AB$896)</f>
        <v>0</v>
      </c>
      <c r="X117" s="262">
        <f>SUMIF(Planning!$AS$10:$AS$896,$AO117,Planning!AC$10:AC$896)</f>
        <v>0</v>
      </c>
      <c r="Y117" s="262">
        <f>SUMIF(Planning!$AS$10:$AS$896,$AO117,Planning!AD$10:AD$896)</f>
        <v>0</v>
      </c>
      <c r="Z117" s="262">
        <f>SUMIF(Planning!$AS$10:$AS$896,$AO117,Planning!AE$10:AE$896)</f>
        <v>0</v>
      </c>
      <c r="AA117" s="262">
        <f>SUMIF(Planning!$AS$10:$AS$896,$AO117,Planning!AF$10:AF$896)</f>
        <v>0</v>
      </c>
      <c r="AB117" s="262">
        <f>SUMIF(Planning!$AS$10:$AS$896,$AO117,Planning!AG$10:AG$896)</f>
        <v>0</v>
      </c>
      <c r="AC117" s="262">
        <f>SUMIF(Planning!$AS$10:$AS$896,$AO117,Planning!AH$10:AH$896)</f>
        <v>0</v>
      </c>
      <c r="AD117" s="262">
        <f>SUMIF(Planning!$AS$10:$AS$896,$AO117,Planning!AI$10:AI$896)</f>
        <v>0</v>
      </c>
      <c r="AE117" s="262">
        <f>SUMIF(Planning!$AS$10:$AS$896,$AO117,Planning!AJ$10:AJ$896)</f>
        <v>0</v>
      </c>
      <c r="AF117" s="262">
        <f>SUMIF(Planning!$AS$10:$AS$896,$AO117,Planning!AK$10:AK$896)</f>
        <v>0</v>
      </c>
      <c r="AG117" s="262">
        <f>SUMIF(Planning!$AS$10:$AS$896,$AO117,Planning!AL$10:AL$896)</f>
        <v>0</v>
      </c>
      <c r="AH117" s="262">
        <f>SUMIF(Planning!$AS$10:$AS$896,$AO117,Planning!AM$10:AM$896)</f>
        <v>0</v>
      </c>
      <c r="AI117" s="265">
        <f t="shared" si="2"/>
        <v>0</v>
      </c>
      <c r="AJ117" s="75"/>
      <c r="AL117" s="125" t="str">
        <f>IF(AN117="CBU","AF",IF(AN117="CKD","KD",""))</f>
        <v/>
      </c>
      <c r="AM117" s="93"/>
      <c r="AN117" s="93"/>
      <c r="AO117" s="100" t="str">
        <f>AM117&amp;"_"&amp;AN117</f>
        <v>_</v>
      </c>
      <c r="AP117" s="248" t="str">
        <f>IF(AI119=0,"","表示")</f>
        <v/>
      </c>
    </row>
    <row r="118" spans="1:42" ht="21" hidden="1" customHeight="1" x14ac:dyDescent="0.35">
      <c r="A118" s="66"/>
      <c r="B118" s="94" t="str">
        <f>IF($AO119="","",_xlfn.XLOOKUP($AO119,Planning!$AS$10:$AS$896,Planning!AU$10:AU$896,"",,))</f>
        <v/>
      </c>
      <c r="C118" s="127" t="str">
        <f>AL117</f>
        <v/>
      </c>
      <c r="D118" s="86">
        <f>SUMIF(Planning!$AS$10:$AS$896,$AO119,Planning!$G$10:$G$896)</f>
        <v>0</v>
      </c>
      <c r="E118" s="266" t="str">
        <f>IF($AN117="CBU","SP","")</f>
        <v/>
      </c>
      <c r="F118" s="267"/>
      <c r="G118" s="267"/>
      <c r="H118" s="267"/>
      <c r="I118" s="268"/>
      <c r="J118" s="269">
        <f>SUMIF(Planning!$AS$10:$AS$896,$AO118,Planning!O$10:O$896)</f>
        <v>0</v>
      </c>
      <c r="K118" s="267">
        <f>SUMIF(Planning!$AS$10:$AS$896,$AO118,Planning!P$10:P$896)</f>
        <v>0</v>
      </c>
      <c r="L118" s="267">
        <f>SUMIF(Planning!$AS$10:$AS$896,$AO118,Planning!Q$10:Q$896)</f>
        <v>0</v>
      </c>
      <c r="M118" s="267">
        <f>SUMIF(Planning!$AS$10:$AS$896,$AO118,Planning!R$10:R$896)</f>
        <v>0</v>
      </c>
      <c r="N118" s="267">
        <f>SUMIF(Planning!$AS$10:$AS$896,$AO118,Planning!S$10:S$896)</f>
        <v>0</v>
      </c>
      <c r="O118" s="267">
        <f>SUMIF(Planning!$AS$10:$AS$896,$AO118,Planning!T$10:T$896)</f>
        <v>0</v>
      </c>
      <c r="P118" s="267">
        <f>SUMIF(Planning!$AS$10:$AS$896,$AO118,Planning!U$10:U$896)</f>
        <v>0</v>
      </c>
      <c r="Q118" s="267">
        <f>SUMIF(Planning!$AS$10:$AS$896,$AO118,Planning!V$10:V$896)</f>
        <v>0</v>
      </c>
      <c r="R118" s="267">
        <f>SUMIF(Planning!$AS$10:$AS$896,$AO118,Planning!W$10:W$896)</f>
        <v>0</v>
      </c>
      <c r="S118" s="267">
        <f>SUMIF(Planning!$AS$10:$AS$896,$AO118,Planning!X$10:X$896)</f>
        <v>0</v>
      </c>
      <c r="T118" s="267">
        <f>SUMIF(Planning!$AS$10:$AS$896,$AO118,Planning!Y$10:Y$896)</f>
        <v>0</v>
      </c>
      <c r="U118" s="267">
        <f>SUMIF(Planning!$AS$10:$AS$896,$AO118,Planning!Z$10:Z$896)</f>
        <v>0</v>
      </c>
      <c r="V118" s="267">
        <f>SUMIF(Planning!$AS$10:$AS$896,$AO118,Planning!AA$10:AA$896)</f>
        <v>0</v>
      </c>
      <c r="W118" s="267">
        <f>SUMIF(Planning!$AS$10:$AS$896,$AO118,Planning!AB$10:AB$896)</f>
        <v>0</v>
      </c>
      <c r="X118" s="267">
        <f>SUMIF(Planning!$AS$10:$AS$896,$AO118,Planning!AC$10:AC$896)</f>
        <v>0</v>
      </c>
      <c r="Y118" s="267">
        <f>SUMIF(Planning!$AS$10:$AS$896,$AO118,Planning!AD$10:AD$896)</f>
        <v>0</v>
      </c>
      <c r="Z118" s="267">
        <f>SUMIF(Planning!$AS$10:$AS$896,$AO118,Planning!AE$10:AE$896)</f>
        <v>0</v>
      </c>
      <c r="AA118" s="267">
        <f>SUMIF(Planning!$AS$10:$AS$896,$AO118,Planning!AF$10:AF$896)</f>
        <v>0</v>
      </c>
      <c r="AB118" s="267">
        <f>SUMIF(Planning!$AS$10:$AS$896,$AO118,Planning!AG$10:AG$896)</f>
        <v>0</v>
      </c>
      <c r="AC118" s="267">
        <f>SUMIF(Planning!$AS$10:$AS$896,$AO118,Planning!AH$10:AH$896)</f>
        <v>0</v>
      </c>
      <c r="AD118" s="267">
        <f>SUMIF(Planning!$AS$10:$AS$896,$AO118,Planning!AI$10:AI$896)</f>
        <v>0</v>
      </c>
      <c r="AE118" s="267">
        <f>SUMIF(Planning!$AS$10:$AS$896,$AO118,Planning!AJ$10:AJ$896)</f>
        <v>0</v>
      </c>
      <c r="AF118" s="267">
        <f>SUMIF(Planning!$AS$10:$AS$896,$AO118,Planning!AK$10:AK$896)</f>
        <v>0</v>
      </c>
      <c r="AG118" s="267">
        <f>SUMIF(Planning!$AS$10:$AS$896,$AO118,Planning!AL$10:AL$896)</f>
        <v>0</v>
      </c>
      <c r="AH118" s="267">
        <f>SUMIF(Planning!$AS$10:$AS$896,$AO118,Planning!AM$10:AM$896)</f>
        <v>0</v>
      </c>
      <c r="AI118" s="270">
        <f t="shared" si="2"/>
        <v>0</v>
      </c>
      <c r="AJ118" s="75"/>
      <c r="AL118" s="102" t="str">
        <f>IF($B$3="","",_xlfn.XLOOKUP($B$3,設定!$F$3:$F$10,設定!$G$3:$G$10,""))</f>
        <v>マルチ</v>
      </c>
      <c r="AM118" s="91"/>
      <c r="AN118" s="91" t="str">
        <f>E118</f>
        <v/>
      </c>
      <c r="AO118" s="91" t="str">
        <f>AM117&amp;"_"&amp;AN118</f>
        <v>_</v>
      </c>
      <c r="AP118" s="249" t="str">
        <f>IF(AI119=0,"","表示")</f>
        <v/>
      </c>
    </row>
    <row r="119" spans="1:42" ht="21" hidden="1" customHeight="1" x14ac:dyDescent="0.35">
      <c r="A119" s="69"/>
      <c r="B119" s="90"/>
      <c r="C119" s="87"/>
      <c r="D119" s="88"/>
      <c r="E119" s="259" t="s">
        <v>2134</v>
      </c>
      <c r="F119" s="80">
        <f>SUMIF(Planning!$AS$10:$AS$896,$AO119,Planning!K$10:K$896)</f>
        <v>0</v>
      </c>
      <c r="G119" s="80">
        <f>SUMIF(Planning!$AS$10:$AS$896,$AO119,Planning!L$10:L$896)</f>
        <v>0</v>
      </c>
      <c r="H119" s="81">
        <f>SUMIF(Planning!$AS$10:$AS$896,$AO119,Planning!M$10:M$896)</f>
        <v>0</v>
      </c>
      <c r="I119" s="82">
        <f>SUMIF(Planning!$AS$10:$AS$896,$AO119,Planning!N$10:N$896)</f>
        <v>0</v>
      </c>
      <c r="J119" s="83">
        <f>SUMIF(Planning!$AS$10:$AS$896,$AO119,Planning!O$10:O$896)</f>
        <v>0</v>
      </c>
      <c r="K119" s="81">
        <f>SUMIF(Planning!$AS$10:$AS$896,$AO119,Planning!P$10:P$896)</f>
        <v>0</v>
      </c>
      <c r="L119" s="81">
        <f>SUMIF(Planning!$AS$10:$AS$896,$AO119,Planning!Q$10:Q$896)</f>
        <v>0</v>
      </c>
      <c r="M119" s="80">
        <f>SUMIF(Planning!$AS$10:$AS$896,$AO119,Planning!R$10:R$896)</f>
        <v>0</v>
      </c>
      <c r="N119" s="81">
        <f>SUMIF(Planning!$AS$10:$AS$896,$AO119,Planning!S$10:S$896)</f>
        <v>0</v>
      </c>
      <c r="O119" s="80">
        <f>SUMIF(Planning!$AS$10:$AS$896,$AO119,Planning!T$10:T$896)</f>
        <v>0</v>
      </c>
      <c r="P119" s="80">
        <f>SUMIF(Planning!$AS$10:$AS$896,$AO119,Planning!U$10:U$896)</f>
        <v>0</v>
      </c>
      <c r="Q119" s="80">
        <f>SUMIF(Planning!$AS$10:$AS$896,$AO119,Planning!V$10:V$896)</f>
        <v>0</v>
      </c>
      <c r="R119" s="80">
        <f>SUMIF(Planning!$AS$10:$AS$896,$AO119,Planning!W$10:W$896)</f>
        <v>0</v>
      </c>
      <c r="S119" s="80">
        <f>SUMIF(Planning!$AS$10:$AS$896,$AO119,Planning!X$10:X$896)</f>
        <v>0</v>
      </c>
      <c r="T119" s="80">
        <f>SUMIF(Planning!$AS$10:$AS$896,$AO119,Planning!Y$10:Y$896)</f>
        <v>0</v>
      </c>
      <c r="U119" s="80">
        <f>SUMIF(Planning!$AS$10:$AS$896,$AO119,Planning!Z$10:Z$896)</f>
        <v>0</v>
      </c>
      <c r="V119" s="80">
        <f>SUMIF(Planning!$AS$10:$AS$896,$AO119,Planning!AA$10:AA$896)</f>
        <v>0</v>
      </c>
      <c r="W119" s="80">
        <f>SUMIF(Planning!$AS$10:$AS$896,$AO119,Planning!AB$10:AB$896)</f>
        <v>0</v>
      </c>
      <c r="X119" s="80">
        <f>SUMIF(Planning!$AS$10:$AS$896,$AO119,Planning!AC$10:AC$896)</f>
        <v>0</v>
      </c>
      <c r="Y119" s="80">
        <f>SUMIF(Planning!$AS$10:$AS$896,$AO119,Planning!AD$10:AD$896)</f>
        <v>0</v>
      </c>
      <c r="Z119" s="80">
        <f>SUMIF(Planning!$AS$10:$AS$896,$AO119,Planning!AE$10:AE$896)</f>
        <v>0</v>
      </c>
      <c r="AA119" s="80">
        <f>SUMIF(Planning!$AS$10:$AS$896,$AO119,Planning!AF$10:AF$896)</f>
        <v>0</v>
      </c>
      <c r="AB119" s="80">
        <f>SUMIF(Planning!$AS$10:$AS$896,$AO119,Planning!AG$10:AG$896)</f>
        <v>0</v>
      </c>
      <c r="AC119" s="80">
        <f>SUMIF(Planning!$AS$10:$AS$896,$AO119,Planning!AH$10:AH$896)</f>
        <v>0</v>
      </c>
      <c r="AD119" s="80">
        <f>SUMIF(Planning!$AS$10:$AS$896,$AO119,Planning!AI$10:AI$896)</f>
        <v>0</v>
      </c>
      <c r="AE119" s="80">
        <f>SUMIF(Planning!$AS$10:$AS$896,$AO119,Planning!AJ$10:AJ$896)</f>
        <v>0</v>
      </c>
      <c r="AF119" s="80">
        <f>SUMIF(Planning!$AS$10:$AS$896,$AO119,Planning!AK$10:AK$896)</f>
        <v>0</v>
      </c>
      <c r="AG119" s="81">
        <f>SUMIF(Planning!$AS$10:$AS$896,$AO119,Planning!AL$10:AL$896)</f>
        <v>0</v>
      </c>
      <c r="AH119" s="114">
        <f>SUMIF(Planning!$AS$10:$AS$896,$AO119,Planning!AM$10:AM$896)</f>
        <v>0</v>
      </c>
      <c r="AI119" s="123">
        <f t="shared" si="2"/>
        <v>0</v>
      </c>
      <c r="AJ119" s="75"/>
      <c r="AL119" s="92"/>
      <c r="AM119" s="92"/>
      <c r="AN119" s="92"/>
      <c r="AO119" s="124" t="str">
        <f>AL118&amp;"_"&amp;AM117&amp;"_"&amp;AN117</f>
        <v>マルチ__</v>
      </c>
      <c r="AP119" s="247" t="str">
        <f>IF(AI119=0,"","表示")</f>
        <v/>
      </c>
    </row>
    <row r="120" spans="1:42" ht="21" hidden="1" customHeight="1" x14ac:dyDescent="0.35">
      <c r="A120" s="66"/>
      <c r="B120" s="95" t="str">
        <f>IF($AO122="","",_xlfn.XLOOKUP($AO122,Planning!$AS$10:$AS$896,Planning!AT$10:AT$896,"",,))</f>
        <v/>
      </c>
      <c r="C120" s="85"/>
      <c r="D120" s="86"/>
      <c r="E120" s="261" t="str">
        <f>_xlfn.XLOOKUP($AO120,Planning!$AS$10:$AS$896,Planning!$G$10:$G$896,"",,)</f>
        <v/>
      </c>
      <c r="F120" s="262">
        <f>SUMIF(Planning!$AS$10:$AS$896,$AO120,Planning!K$10:K$896)</f>
        <v>0</v>
      </c>
      <c r="G120" s="262">
        <f>SUMIF(Planning!$AS$10:$AS$896,$AO120,Planning!L$10:L$896)</f>
        <v>0</v>
      </c>
      <c r="H120" s="262">
        <f>SUMIF(Planning!$AS$10:$AS$896,$AO120,Planning!M$10:M$896)</f>
        <v>0</v>
      </c>
      <c r="I120" s="263">
        <f>SUMIF(Planning!$AS$10:$AS$896,$AO120,Planning!N$10:N$896)</f>
        <v>0</v>
      </c>
      <c r="J120" s="264">
        <f>SUMIF(Planning!$AS$10:$AS$896,$AO120,Planning!O$10:O$896)</f>
        <v>0</v>
      </c>
      <c r="K120" s="262">
        <f>SUMIF(Planning!$AS$10:$AS$896,$AO120,Planning!P$10:P$896)</f>
        <v>0</v>
      </c>
      <c r="L120" s="262">
        <f>SUMIF(Planning!$AS$10:$AS$896,$AO120,Planning!Q$10:Q$896)</f>
        <v>0</v>
      </c>
      <c r="M120" s="262">
        <f>SUMIF(Planning!$AS$10:$AS$896,$AO120,Planning!R$10:R$896)</f>
        <v>0</v>
      </c>
      <c r="N120" s="262">
        <f>SUMIF(Planning!$AS$10:$AS$896,$AO120,Planning!S$10:S$896)</f>
        <v>0</v>
      </c>
      <c r="O120" s="262">
        <f>SUMIF(Planning!$AS$10:$AS$896,$AO120,Planning!T$10:T$896)</f>
        <v>0</v>
      </c>
      <c r="P120" s="262">
        <f>SUMIF(Planning!$AS$10:$AS$896,$AO120,Planning!U$10:U$896)</f>
        <v>0</v>
      </c>
      <c r="Q120" s="262">
        <f>SUMIF(Planning!$AS$10:$AS$896,$AO120,Planning!V$10:V$896)</f>
        <v>0</v>
      </c>
      <c r="R120" s="262">
        <f>SUMIF(Planning!$AS$10:$AS$896,$AO120,Planning!W$10:W$896)</f>
        <v>0</v>
      </c>
      <c r="S120" s="262">
        <f>SUMIF(Planning!$AS$10:$AS$896,$AO120,Planning!X$10:X$896)</f>
        <v>0</v>
      </c>
      <c r="T120" s="262">
        <f>SUMIF(Planning!$AS$10:$AS$896,$AO120,Planning!Y$10:Y$896)</f>
        <v>0</v>
      </c>
      <c r="U120" s="262">
        <f>SUMIF(Planning!$AS$10:$AS$896,$AO120,Planning!Z$10:Z$896)</f>
        <v>0</v>
      </c>
      <c r="V120" s="262">
        <f>SUMIF(Planning!$AS$10:$AS$896,$AO120,Planning!AA$10:AA$896)</f>
        <v>0</v>
      </c>
      <c r="W120" s="262">
        <f>SUMIF(Planning!$AS$10:$AS$896,$AO120,Planning!AB$10:AB$896)</f>
        <v>0</v>
      </c>
      <c r="X120" s="262">
        <f>SUMIF(Planning!$AS$10:$AS$896,$AO120,Planning!AC$10:AC$896)</f>
        <v>0</v>
      </c>
      <c r="Y120" s="262">
        <f>SUMIF(Planning!$AS$10:$AS$896,$AO120,Planning!AD$10:AD$896)</f>
        <v>0</v>
      </c>
      <c r="Z120" s="262">
        <f>SUMIF(Planning!$AS$10:$AS$896,$AO120,Planning!AE$10:AE$896)</f>
        <v>0</v>
      </c>
      <c r="AA120" s="262">
        <f>SUMIF(Planning!$AS$10:$AS$896,$AO120,Planning!AF$10:AF$896)</f>
        <v>0</v>
      </c>
      <c r="AB120" s="262">
        <f>SUMIF(Planning!$AS$10:$AS$896,$AO120,Planning!AG$10:AG$896)</f>
        <v>0</v>
      </c>
      <c r="AC120" s="262">
        <f>SUMIF(Planning!$AS$10:$AS$896,$AO120,Planning!AH$10:AH$896)</f>
        <v>0</v>
      </c>
      <c r="AD120" s="262">
        <f>SUMIF(Planning!$AS$10:$AS$896,$AO120,Planning!AI$10:AI$896)</f>
        <v>0</v>
      </c>
      <c r="AE120" s="262">
        <f>SUMIF(Planning!$AS$10:$AS$896,$AO120,Planning!AJ$10:AJ$896)</f>
        <v>0</v>
      </c>
      <c r="AF120" s="262">
        <f>SUMIF(Planning!$AS$10:$AS$896,$AO120,Planning!AK$10:AK$896)</f>
        <v>0</v>
      </c>
      <c r="AG120" s="262">
        <f>SUMIF(Planning!$AS$10:$AS$896,$AO120,Planning!AL$10:AL$896)</f>
        <v>0</v>
      </c>
      <c r="AH120" s="262">
        <f>SUMIF(Planning!$AS$10:$AS$896,$AO120,Planning!AM$10:AM$896)</f>
        <v>0</v>
      </c>
      <c r="AI120" s="265">
        <f t="shared" si="2"/>
        <v>0</v>
      </c>
      <c r="AJ120" s="75"/>
      <c r="AL120" s="125" t="str">
        <f>IF(AN120="CBU","AF",IF(AN120="CKD","KD",""))</f>
        <v/>
      </c>
      <c r="AM120" s="93"/>
      <c r="AN120" s="93"/>
      <c r="AO120" s="100" t="str">
        <f>AM120&amp;"_"&amp;AN120</f>
        <v>_</v>
      </c>
      <c r="AP120" s="248" t="str">
        <f>IF(AI122=0,"","表示")</f>
        <v/>
      </c>
    </row>
    <row r="121" spans="1:42" ht="21" hidden="1" customHeight="1" x14ac:dyDescent="0.35">
      <c r="A121" s="66"/>
      <c r="B121" s="94" t="str">
        <f>IF($AO122="","",_xlfn.XLOOKUP($AO122,Planning!$AS$10:$AS$896,Planning!AU$10:AU$896,"",,))</f>
        <v/>
      </c>
      <c r="C121" s="127" t="str">
        <f>AL120</f>
        <v/>
      </c>
      <c r="D121" s="86">
        <f>SUMIF(Planning!$AS$10:$AS$896,$AO122,Planning!$G$10:$G$896)</f>
        <v>0</v>
      </c>
      <c r="E121" s="266" t="str">
        <f>IF($AN120="CBU","SP","")</f>
        <v/>
      </c>
      <c r="F121" s="267"/>
      <c r="G121" s="267"/>
      <c r="H121" s="267"/>
      <c r="I121" s="268"/>
      <c r="J121" s="269">
        <f>SUMIF(Planning!$AS$10:$AS$896,$AO121,Planning!O$10:O$896)</f>
        <v>0</v>
      </c>
      <c r="K121" s="267">
        <f>SUMIF(Planning!$AS$10:$AS$896,$AO121,Planning!P$10:P$896)</f>
        <v>0</v>
      </c>
      <c r="L121" s="267">
        <f>SUMIF(Planning!$AS$10:$AS$896,$AO121,Planning!Q$10:Q$896)</f>
        <v>0</v>
      </c>
      <c r="M121" s="267">
        <f>SUMIF(Planning!$AS$10:$AS$896,$AO121,Planning!R$10:R$896)</f>
        <v>0</v>
      </c>
      <c r="N121" s="267">
        <f>SUMIF(Planning!$AS$10:$AS$896,$AO121,Planning!S$10:S$896)</f>
        <v>0</v>
      </c>
      <c r="O121" s="267">
        <f>SUMIF(Planning!$AS$10:$AS$896,$AO121,Planning!T$10:T$896)</f>
        <v>0</v>
      </c>
      <c r="P121" s="267">
        <f>SUMIF(Planning!$AS$10:$AS$896,$AO121,Planning!U$10:U$896)</f>
        <v>0</v>
      </c>
      <c r="Q121" s="267">
        <f>SUMIF(Planning!$AS$10:$AS$896,$AO121,Planning!V$10:V$896)</f>
        <v>0</v>
      </c>
      <c r="R121" s="267">
        <f>SUMIF(Planning!$AS$10:$AS$896,$AO121,Planning!W$10:W$896)</f>
        <v>0</v>
      </c>
      <c r="S121" s="267">
        <f>SUMIF(Planning!$AS$10:$AS$896,$AO121,Planning!X$10:X$896)</f>
        <v>0</v>
      </c>
      <c r="T121" s="267">
        <f>SUMIF(Planning!$AS$10:$AS$896,$AO121,Planning!Y$10:Y$896)</f>
        <v>0</v>
      </c>
      <c r="U121" s="267">
        <f>SUMIF(Planning!$AS$10:$AS$896,$AO121,Planning!Z$10:Z$896)</f>
        <v>0</v>
      </c>
      <c r="V121" s="267">
        <f>SUMIF(Planning!$AS$10:$AS$896,$AO121,Planning!AA$10:AA$896)</f>
        <v>0</v>
      </c>
      <c r="W121" s="267">
        <f>SUMIF(Planning!$AS$10:$AS$896,$AO121,Planning!AB$10:AB$896)</f>
        <v>0</v>
      </c>
      <c r="X121" s="267">
        <f>SUMIF(Planning!$AS$10:$AS$896,$AO121,Planning!AC$10:AC$896)</f>
        <v>0</v>
      </c>
      <c r="Y121" s="267">
        <f>SUMIF(Planning!$AS$10:$AS$896,$AO121,Planning!AD$10:AD$896)</f>
        <v>0</v>
      </c>
      <c r="Z121" s="267">
        <f>SUMIF(Planning!$AS$10:$AS$896,$AO121,Planning!AE$10:AE$896)</f>
        <v>0</v>
      </c>
      <c r="AA121" s="267">
        <f>SUMIF(Planning!$AS$10:$AS$896,$AO121,Planning!AF$10:AF$896)</f>
        <v>0</v>
      </c>
      <c r="AB121" s="267">
        <f>SUMIF(Planning!$AS$10:$AS$896,$AO121,Planning!AG$10:AG$896)</f>
        <v>0</v>
      </c>
      <c r="AC121" s="267">
        <f>SUMIF(Planning!$AS$10:$AS$896,$AO121,Planning!AH$10:AH$896)</f>
        <v>0</v>
      </c>
      <c r="AD121" s="267">
        <f>SUMIF(Planning!$AS$10:$AS$896,$AO121,Planning!AI$10:AI$896)</f>
        <v>0</v>
      </c>
      <c r="AE121" s="267">
        <f>SUMIF(Planning!$AS$10:$AS$896,$AO121,Planning!AJ$10:AJ$896)</f>
        <v>0</v>
      </c>
      <c r="AF121" s="267">
        <f>SUMIF(Planning!$AS$10:$AS$896,$AO121,Planning!AK$10:AK$896)</f>
        <v>0</v>
      </c>
      <c r="AG121" s="267">
        <f>SUMIF(Planning!$AS$10:$AS$896,$AO121,Planning!AL$10:AL$896)</f>
        <v>0</v>
      </c>
      <c r="AH121" s="267">
        <f>SUMIF(Planning!$AS$10:$AS$896,$AO121,Planning!AM$10:AM$896)</f>
        <v>0</v>
      </c>
      <c r="AI121" s="270">
        <f t="shared" si="2"/>
        <v>0</v>
      </c>
      <c r="AJ121" s="75"/>
      <c r="AL121" s="102" t="str">
        <f>IF($B$3="","",_xlfn.XLOOKUP($B$3,設定!$F$3:$F$10,設定!$G$3:$G$10,""))</f>
        <v>マルチ</v>
      </c>
      <c r="AM121" s="91"/>
      <c r="AN121" s="91" t="str">
        <f>E121</f>
        <v/>
      </c>
      <c r="AO121" s="91" t="str">
        <f>AM120&amp;"_"&amp;AN121</f>
        <v>_</v>
      </c>
      <c r="AP121" s="249" t="str">
        <f>IF(AI122=0,"","表示")</f>
        <v/>
      </c>
    </row>
    <row r="122" spans="1:42" ht="21" hidden="1" customHeight="1" thickBot="1" x14ac:dyDescent="0.4">
      <c r="A122" s="69"/>
      <c r="B122" s="90"/>
      <c r="C122" s="87"/>
      <c r="D122" s="88"/>
      <c r="E122" s="259" t="s">
        <v>2134</v>
      </c>
      <c r="F122" s="80">
        <f>SUMIF(Planning!$AS$10:$AS$896,$AO122,Planning!K$10:K$896)</f>
        <v>0</v>
      </c>
      <c r="G122" s="80">
        <f>SUMIF(Planning!$AS$10:$AS$896,$AO122,Planning!L$10:L$896)</f>
        <v>0</v>
      </c>
      <c r="H122" s="81">
        <f>SUMIF(Planning!$AS$10:$AS$896,$AO122,Planning!M$10:M$896)</f>
        <v>0</v>
      </c>
      <c r="I122" s="82">
        <f>SUMIF(Planning!$AS$10:$AS$896,$AO122,Planning!N$10:N$896)</f>
        <v>0</v>
      </c>
      <c r="J122" s="83">
        <f>SUMIF(Planning!$AS$10:$AS$896,$AO122,Planning!O$10:O$896)</f>
        <v>0</v>
      </c>
      <c r="K122" s="81">
        <f>SUMIF(Planning!$AS$10:$AS$896,$AO122,Planning!P$10:P$896)</f>
        <v>0</v>
      </c>
      <c r="L122" s="81">
        <f>SUMIF(Planning!$AS$10:$AS$896,$AO122,Planning!Q$10:Q$896)</f>
        <v>0</v>
      </c>
      <c r="M122" s="80">
        <f>SUMIF(Planning!$AS$10:$AS$896,$AO122,Planning!R$10:R$896)</f>
        <v>0</v>
      </c>
      <c r="N122" s="81">
        <f>SUMIF(Planning!$AS$10:$AS$896,$AO122,Planning!S$10:S$896)</f>
        <v>0</v>
      </c>
      <c r="O122" s="80">
        <f>SUMIF(Planning!$AS$10:$AS$896,$AO122,Planning!T$10:T$896)</f>
        <v>0</v>
      </c>
      <c r="P122" s="80">
        <f>SUMIF(Planning!$AS$10:$AS$896,$AO122,Planning!U$10:U$896)</f>
        <v>0</v>
      </c>
      <c r="Q122" s="80">
        <f>SUMIF(Planning!$AS$10:$AS$896,$AO122,Planning!V$10:V$896)</f>
        <v>0</v>
      </c>
      <c r="R122" s="80">
        <f>SUMIF(Planning!$AS$10:$AS$896,$AO122,Planning!W$10:W$896)</f>
        <v>0</v>
      </c>
      <c r="S122" s="80">
        <f>SUMIF(Planning!$AS$10:$AS$896,$AO122,Planning!X$10:X$896)</f>
        <v>0</v>
      </c>
      <c r="T122" s="80">
        <f>SUMIF(Planning!$AS$10:$AS$896,$AO122,Planning!Y$10:Y$896)</f>
        <v>0</v>
      </c>
      <c r="U122" s="80">
        <f>SUMIF(Planning!$AS$10:$AS$896,$AO122,Planning!Z$10:Z$896)</f>
        <v>0</v>
      </c>
      <c r="V122" s="80">
        <f>SUMIF(Planning!$AS$10:$AS$896,$AO122,Planning!AA$10:AA$896)</f>
        <v>0</v>
      </c>
      <c r="W122" s="80">
        <f>SUMIF(Planning!$AS$10:$AS$896,$AO122,Planning!AB$10:AB$896)</f>
        <v>0</v>
      </c>
      <c r="X122" s="80">
        <f>SUMIF(Planning!$AS$10:$AS$896,$AO122,Planning!AC$10:AC$896)</f>
        <v>0</v>
      </c>
      <c r="Y122" s="80">
        <f>SUMIF(Planning!$AS$10:$AS$896,$AO122,Planning!AD$10:AD$896)</f>
        <v>0</v>
      </c>
      <c r="Z122" s="80">
        <f>SUMIF(Planning!$AS$10:$AS$896,$AO122,Planning!AE$10:AE$896)</f>
        <v>0</v>
      </c>
      <c r="AA122" s="80">
        <f>SUMIF(Planning!$AS$10:$AS$896,$AO122,Planning!AF$10:AF$896)</f>
        <v>0</v>
      </c>
      <c r="AB122" s="80">
        <f>SUMIF(Planning!$AS$10:$AS$896,$AO122,Planning!AG$10:AG$896)</f>
        <v>0</v>
      </c>
      <c r="AC122" s="80">
        <f>SUMIF(Planning!$AS$10:$AS$896,$AO122,Planning!AH$10:AH$896)</f>
        <v>0</v>
      </c>
      <c r="AD122" s="80">
        <f>SUMIF(Planning!$AS$10:$AS$896,$AO122,Planning!AI$10:AI$896)</f>
        <v>0</v>
      </c>
      <c r="AE122" s="80">
        <f>SUMIF(Planning!$AS$10:$AS$896,$AO122,Planning!AJ$10:AJ$896)</f>
        <v>0</v>
      </c>
      <c r="AF122" s="80">
        <f>SUMIF(Planning!$AS$10:$AS$896,$AO122,Planning!AK$10:AK$896)</f>
        <v>0</v>
      </c>
      <c r="AG122" s="81">
        <f>SUMIF(Planning!$AS$10:$AS$896,$AO122,Planning!AL$10:AL$896)</f>
        <v>0</v>
      </c>
      <c r="AH122" s="114">
        <f>SUMIF(Planning!$AS$10:$AS$896,$AO122,Planning!AM$10:AM$896)</f>
        <v>0</v>
      </c>
      <c r="AI122" s="123">
        <f t="shared" si="2"/>
        <v>0</v>
      </c>
      <c r="AJ122" s="78"/>
      <c r="AL122" s="92"/>
      <c r="AM122" s="92"/>
      <c r="AN122" s="92"/>
      <c r="AO122" s="124" t="str">
        <f>AL121&amp;"_"&amp;AM120&amp;"_"&amp;AN120</f>
        <v>マルチ__</v>
      </c>
      <c r="AP122" s="247" t="str">
        <f>IF(AI122=0,"","表示")</f>
        <v/>
      </c>
    </row>
    <row r="123" spans="1:42" ht="27" customHeight="1" thickBot="1" x14ac:dyDescent="0.4">
      <c r="A123" s="70"/>
      <c r="B123" s="557" t="s">
        <v>2077</v>
      </c>
      <c r="C123" s="557"/>
      <c r="D123" s="557"/>
      <c r="E123" s="558"/>
      <c r="F123" s="254">
        <f t="shared" ref="F123:AH123" ca="1" si="6">SUMIF($E$5:$E$122,"WE",F$5:F$122)</f>
        <v>233</v>
      </c>
      <c r="G123" s="255">
        <f t="shared" ca="1" si="6"/>
        <v>286</v>
      </c>
      <c r="H123" s="255">
        <f t="shared" ca="1" si="6"/>
        <v>236</v>
      </c>
      <c r="I123" s="256">
        <f t="shared" ca="1" si="6"/>
        <v>240</v>
      </c>
      <c r="J123" s="257">
        <f t="shared" ca="1" si="6"/>
        <v>317</v>
      </c>
      <c r="K123" s="255">
        <f t="shared" ca="1" si="6"/>
        <v>315</v>
      </c>
      <c r="L123" s="255">
        <f t="shared" ca="1" si="6"/>
        <v>295</v>
      </c>
      <c r="M123" s="255">
        <f t="shared" ca="1" si="6"/>
        <v>310</v>
      </c>
      <c r="N123" s="255">
        <f t="shared" ca="1" si="6"/>
        <v>299</v>
      </c>
      <c r="O123" s="255">
        <f t="shared" ca="1" si="6"/>
        <v>291</v>
      </c>
      <c r="P123" s="255">
        <f t="shared" ca="1" si="6"/>
        <v>289</v>
      </c>
      <c r="Q123" s="255">
        <f t="shared" ca="1" si="6"/>
        <v>296</v>
      </c>
      <c r="R123" s="255">
        <f t="shared" ca="1" si="6"/>
        <v>242</v>
      </c>
      <c r="S123" s="255">
        <f t="shared" ca="1" si="6"/>
        <v>278</v>
      </c>
      <c r="T123" s="255">
        <f t="shared" ca="1" si="6"/>
        <v>247</v>
      </c>
      <c r="U123" s="255">
        <f t="shared" ca="1" si="6"/>
        <v>263</v>
      </c>
      <c r="V123" s="255">
        <f t="shared" ca="1" si="6"/>
        <v>282</v>
      </c>
      <c r="W123" s="255">
        <f t="shared" ca="1" si="6"/>
        <v>237</v>
      </c>
      <c r="X123" s="255">
        <f t="shared" ca="1" si="6"/>
        <v>252</v>
      </c>
      <c r="Y123" s="255">
        <f t="shared" ca="1" si="6"/>
        <v>258</v>
      </c>
      <c r="Z123" s="255">
        <f t="shared" ca="1" si="6"/>
        <v>271</v>
      </c>
      <c r="AA123" s="255">
        <f t="shared" ca="1" si="6"/>
        <v>306</v>
      </c>
      <c r="AB123" s="255">
        <f t="shared" ca="1" si="6"/>
        <v>223</v>
      </c>
      <c r="AC123" s="255">
        <f t="shared" ca="1" si="6"/>
        <v>0</v>
      </c>
      <c r="AD123" s="411">
        <f t="shared" ca="1" si="6"/>
        <v>0</v>
      </c>
      <c r="AE123" s="411">
        <f t="shared" ca="1" si="6"/>
        <v>0</v>
      </c>
      <c r="AF123" s="411">
        <f t="shared" ca="1" si="6"/>
        <v>0</v>
      </c>
      <c r="AG123" s="411">
        <f t="shared" ca="1" si="6"/>
        <v>0</v>
      </c>
      <c r="AH123" s="412">
        <f t="shared" ca="1" si="6"/>
        <v>0</v>
      </c>
      <c r="AI123" s="258">
        <f ca="1">SUM(F123:AH123)</f>
        <v>6266</v>
      </c>
      <c r="AJ123" s="77"/>
      <c r="AL123" s="241"/>
      <c r="AM123" s="242"/>
      <c r="AN123" s="242"/>
      <c r="AO123" s="243"/>
      <c r="AP123" s="249" t="s">
        <v>2190</v>
      </c>
    </row>
    <row r="124" spans="1:42" ht="29.4" customHeight="1" thickBot="1" x14ac:dyDescent="0.4">
      <c r="A124" s="71"/>
      <c r="B124" s="559" t="str">
        <f>B3&amp;"生産負荷"</f>
        <v>マルチ生産負荷</v>
      </c>
      <c r="C124" s="559"/>
      <c r="D124" s="560" t="str">
        <f>IF($C$3="平常","(平常)",IF($C$3="平常/2S","(2交替)",IF($C$3="1S/2S","(2交替)",IF($C$3="3S","(3交替)",""))))</f>
        <v>(2交替)</v>
      </c>
      <c r="E124" s="561"/>
      <c r="F124" s="250">
        <f ca="1">SUMIF(Planning!$H$1:$H$6,$B$3,Planning!K$1:K$6)</f>
        <v>0.70499999999999996</v>
      </c>
      <c r="G124" s="251">
        <f ca="1">SUMIF(Planning!$H$1:$H$6,$B$3,Planning!L$1:L$6)</f>
        <v>0.88700000000000001</v>
      </c>
      <c r="H124" s="250">
        <f ca="1">SUMIF(Planning!$H$1:$H$6,$B$3,Planning!M$1:M$6)</f>
        <v>0.81299999999999994</v>
      </c>
      <c r="I124" s="252">
        <f ca="1">SUMIF(Planning!$H$1:$H$6,$B$3,Planning!N$1:N$6)</f>
        <v>0.82699999999999996</v>
      </c>
      <c r="J124" s="253">
        <f ca="1">SUMIF(Planning!$H$1:$H$6,$B$3,Planning!O$1:O$6)</f>
        <v>1.0920000000000001</v>
      </c>
      <c r="K124" s="250">
        <f ca="1">SUMIF(Planning!$H$1:$H$6,$B$3,Planning!P$1:P$6)</f>
        <v>1.085</v>
      </c>
      <c r="L124" s="250">
        <f ca="1">SUMIF(Planning!$H$1:$H$6,$B$3,Planning!Q$1:Q$6)</f>
        <v>1.016</v>
      </c>
      <c r="M124" s="251">
        <f ca="1">SUMIF(Planning!$H$1:$H$6,$B$3,Planning!R$1:R$6)</f>
        <v>1.0680000000000001</v>
      </c>
      <c r="N124" s="250">
        <f ca="1">SUMIF(Planning!$H$1:$H$6,$B$3,Planning!S$1:S$6)</f>
        <v>1.03</v>
      </c>
      <c r="O124" s="251">
        <f ca="1">SUMIF(Planning!$H$1:$H$6,$B$3,Planning!T$1:T$6)</f>
        <v>1.002</v>
      </c>
      <c r="P124" s="251">
        <f ca="1">SUMIF(Planning!$H$1:$H$6,$B$3,Planning!U$1:U$6)</f>
        <v>0.995</v>
      </c>
      <c r="Q124" s="251">
        <f ca="1">SUMIF(Planning!$H$1:$H$6,$B$3,Planning!V$1:V$6)</f>
        <v>1.02</v>
      </c>
      <c r="R124" s="251">
        <f ca="1">SUMIF(Planning!$H$1:$H$6,$B$3,Planning!W$1:W$6)</f>
        <v>0.83399999999999996</v>
      </c>
      <c r="S124" s="251">
        <f ca="1">SUMIF(Planning!$H$1:$H$6,$B$3,Planning!X$1:X$6)</f>
        <v>0.93300000000000005</v>
      </c>
      <c r="T124" s="251">
        <f ca="1">SUMIF(Planning!$H$1:$H$6,$B$3,Planning!Y$1:Y$6)</f>
        <v>0.82599999999999996</v>
      </c>
      <c r="U124" s="251">
        <f ca="1">SUMIF(Planning!$H$1:$H$6,$B$3,Planning!Z$1:Z$6)</f>
        <v>0.88100000000000001</v>
      </c>
      <c r="V124" s="251">
        <f ca="1">SUMIF(Planning!$H$1:$H$6,$B$3,Planning!AA$1:AA$6)</f>
        <v>0.92200000000000004</v>
      </c>
      <c r="W124" s="251">
        <f ca="1">SUMIF(Planning!$H$1:$H$6,$B$3,Planning!AB$1:AB$6)</f>
        <v>0.79200000000000004</v>
      </c>
      <c r="X124" s="251">
        <f ca="1">SUMIF(Planning!$H$1:$H$6,$B$3,Planning!AC$1:AC$6)</f>
        <v>0.86599999999999999</v>
      </c>
      <c r="Y124" s="251">
        <f ca="1">SUMIF(Planning!$H$1:$H$6,$B$3,Planning!AD$1:AD$6)</f>
        <v>0.88900000000000001</v>
      </c>
      <c r="Z124" s="251">
        <f ca="1">SUMIF(Planning!$H$1:$H$6,$B$3,Planning!AE$1:AE$6)</f>
        <v>0.88500000000000001</v>
      </c>
      <c r="AA124" s="251">
        <f ca="1">SUMIF(Planning!$H$1:$H$6,$B$3,Planning!AF$1:AF$6)</f>
        <v>1.03</v>
      </c>
      <c r="AB124" s="251">
        <f ca="1">SUMIF(Planning!$H$1:$H$6,$B$3,Planning!AG$1:AG$6)</f>
        <v>0.69499999999999995</v>
      </c>
      <c r="AC124" s="251">
        <f ca="1">SUMIF(Planning!$H$1:$H$6,$B$3,Planning!AH$1:AH$6)</f>
        <v>0</v>
      </c>
      <c r="AD124" s="413">
        <f ca="1">SUMIF(Planning!$H$1:$H$6,$B$3,Planning!AI$1:AI$6)</f>
        <v>0</v>
      </c>
      <c r="AE124" s="413">
        <f ca="1">SUMIF(Planning!$H$1:$H$6,$B$3,Planning!AJ$1:AJ$6)</f>
        <v>0</v>
      </c>
      <c r="AF124" s="413">
        <f ca="1">SUMIF(Planning!$H$1:$H$6,$B$3,Planning!AK$1:AK$6)</f>
        <v>0</v>
      </c>
      <c r="AG124" s="414">
        <f ca="1">SUMIF(Planning!$H$1:$H$6,$B$3,Planning!AL$1:AL$6)</f>
        <v>0</v>
      </c>
      <c r="AH124" s="415">
        <f ca="1">SUMIF(Planning!$H$1:$H$6,$B$3,Planning!AM$1:AM$6)</f>
        <v>0</v>
      </c>
      <c r="AI124" s="79">
        <f ca="1">AVERAGE(J124:AB124)</f>
        <v>0.94005263157894736</v>
      </c>
      <c r="AJ124" s="76"/>
      <c r="AL124" s="244"/>
      <c r="AM124" s="245"/>
      <c r="AN124" s="245"/>
      <c r="AO124" s="246"/>
      <c r="AP124" s="247" t="s">
        <v>2190</v>
      </c>
    </row>
    <row r="125" spans="1:42" ht="21" hidden="1" customHeight="1" thickTop="1" x14ac:dyDescent="0.35"/>
    <row r="126" spans="1:42" ht="15.5" thickTop="1" x14ac:dyDescent="0.35"/>
  </sheetData>
  <autoFilter ref="A29:AP125" xr:uid="{DF92922F-ECF9-4A1B-97ED-07612788B88B}">
    <filterColumn colId="41">
      <customFilters>
        <customFilter operator="notEqual" val=" "/>
      </customFilters>
    </filterColumn>
  </autoFilter>
  <mergeCells count="11">
    <mergeCell ref="AJ2:AJ3"/>
    <mergeCell ref="C3:D3"/>
    <mergeCell ref="B123:E123"/>
    <mergeCell ref="B124:C124"/>
    <mergeCell ref="D124:E124"/>
    <mergeCell ref="C2:D2"/>
    <mergeCell ref="K2:R3"/>
    <mergeCell ref="AF2:AF3"/>
    <mergeCell ref="AG2:AG3"/>
    <mergeCell ref="AH2:AH3"/>
    <mergeCell ref="AI2:AI3"/>
  </mergeCells>
  <phoneticPr fontId="2"/>
  <conditionalFormatting sqref="AP30:AP32">
    <cfRule type="cellIs" dxfId="72" priority="48" operator="equal">
      <formula>"表示"</formula>
    </cfRule>
  </conditionalFormatting>
  <conditionalFormatting sqref="AP33:AP47 AP78:AP122 AP57:AP65 AP51:AP53">
    <cfRule type="cellIs" dxfId="71" priority="47" operator="equal">
      <formula>"表示"</formula>
    </cfRule>
  </conditionalFormatting>
  <conditionalFormatting sqref="AP123:AP124">
    <cfRule type="cellIs" dxfId="70" priority="46" operator="equal">
      <formula>"表示"</formula>
    </cfRule>
  </conditionalFormatting>
  <conditionalFormatting sqref="G120:AH121">
    <cfRule type="cellIs" dxfId="69" priority="45" operator="equal">
      <formula>0</formula>
    </cfRule>
  </conditionalFormatting>
  <conditionalFormatting sqref="G122:AH122">
    <cfRule type="cellIs" dxfId="68" priority="44" operator="equal">
      <formula>0</formula>
    </cfRule>
  </conditionalFormatting>
  <conditionalFormatting sqref="G30:AH31 G33:AH34 G36:AH37 G39:AH40 G42:AC43 G45:AH46 G51:AH52 G57:AH58 G60:AH61 G63:AH64 G78:AH79 G81:AH82 G84:AH85 G87:AH88 G90:AH91 G93:AH94 G96:AH97 G99:AH100 G102:AH103 G105:AH106 G108:AH109 G111:AH112 G114:AH115 G117:AH118">
    <cfRule type="cellIs" dxfId="67" priority="43" operator="equal">
      <formula>0</formula>
    </cfRule>
  </conditionalFormatting>
  <conditionalFormatting sqref="G32:AH32 G35:AH35 G38:AH38 G41:AH41 G44:AC44 G47:AH47 G53:AH53 G59:AH59 G62:AH62 G65:AH65 G80:AH80 G83:AH83 G86:AH86 G89:AH89 G92:AH92 G95:AH95 G98:AH98 G101:AH101 G104:AH104 G107:AH107 G110:AH110 G113:AH113 G116:AH116 G119:AH119">
    <cfRule type="cellIs" dxfId="66" priority="42" operator="equal">
      <formula>0</formula>
    </cfRule>
  </conditionalFormatting>
  <conditionalFormatting sqref="F124:AH124">
    <cfRule type="cellIs" dxfId="65" priority="37" operator="greaterThan">
      <formula>1</formula>
    </cfRule>
  </conditionalFormatting>
  <conditionalFormatting sqref="AP72:AP74">
    <cfRule type="cellIs" dxfId="64" priority="36" operator="equal">
      <formula>"表示"</formula>
    </cfRule>
  </conditionalFormatting>
  <conditionalFormatting sqref="G72:AH73">
    <cfRule type="cellIs" dxfId="63" priority="35" operator="equal">
      <formula>0</formula>
    </cfRule>
  </conditionalFormatting>
  <conditionalFormatting sqref="G74:AH74">
    <cfRule type="cellIs" dxfId="62" priority="34" operator="equal">
      <formula>0</formula>
    </cfRule>
  </conditionalFormatting>
  <conditionalFormatting sqref="AP66:AP68">
    <cfRule type="cellIs" dxfId="61" priority="33" operator="equal">
      <formula>"表示"</formula>
    </cfRule>
  </conditionalFormatting>
  <conditionalFormatting sqref="G66:AH67">
    <cfRule type="cellIs" dxfId="60" priority="32" operator="equal">
      <formula>0</formula>
    </cfRule>
  </conditionalFormatting>
  <conditionalFormatting sqref="G68:AH68">
    <cfRule type="cellIs" dxfId="59" priority="31" operator="equal">
      <formula>0</formula>
    </cfRule>
  </conditionalFormatting>
  <conditionalFormatting sqref="AP69:AP71">
    <cfRule type="cellIs" dxfId="58" priority="30" operator="equal">
      <formula>"表示"</formula>
    </cfRule>
  </conditionalFormatting>
  <conditionalFormatting sqref="G69:AH70">
    <cfRule type="cellIs" dxfId="57" priority="29" operator="equal">
      <formula>0</formula>
    </cfRule>
  </conditionalFormatting>
  <conditionalFormatting sqref="G71:AH71">
    <cfRule type="cellIs" dxfId="56" priority="28" operator="equal">
      <formula>0</formula>
    </cfRule>
  </conditionalFormatting>
  <conditionalFormatting sqref="AP75:AP77">
    <cfRule type="cellIs" dxfId="55" priority="27" operator="equal">
      <formula>"表示"</formula>
    </cfRule>
  </conditionalFormatting>
  <conditionalFormatting sqref="G75:AH76">
    <cfRule type="cellIs" dxfId="54" priority="26" operator="equal">
      <formula>0</formula>
    </cfRule>
  </conditionalFormatting>
  <conditionalFormatting sqref="G77:AH77">
    <cfRule type="cellIs" dxfId="53" priority="25" operator="equal">
      <formula>0</formula>
    </cfRule>
  </conditionalFormatting>
  <conditionalFormatting sqref="F120:F121">
    <cfRule type="cellIs" dxfId="52" priority="24" operator="equal">
      <formula>0</formula>
    </cfRule>
  </conditionalFormatting>
  <conditionalFormatting sqref="F122">
    <cfRule type="cellIs" dxfId="51" priority="23" operator="equal">
      <formula>0</formula>
    </cfRule>
  </conditionalFormatting>
  <conditionalFormatting sqref="F30:F31 F33:F34 F36:F37 F39:F40 F42:F43 F45:F46 F51:F52 F57:F58 F60:F61 F63:F64 F78:F79 F81:F82 F84:F85 F87:F88 F90:F91 F93:F94 F96:F97 F99:F100 F102:F103 F105:F106 F108:F109 F111:F112 F114:F115 F117:F118">
    <cfRule type="cellIs" dxfId="50" priority="22" operator="equal">
      <formula>0</formula>
    </cfRule>
  </conditionalFormatting>
  <conditionalFormatting sqref="F32 F35 F38 F41 F44 F47 F53 F59 F62 F65 F80 F83 F86 F89 F92 F95 F98 F101 F104 F107 F110 F113 F116 F119">
    <cfRule type="cellIs" dxfId="49" priority="21" operator="equal">
      <formula>0</formula>
    </cfRule>
  </conditionalFormatting>
  <conditionalFormatting sqref="F72:F73">
    <cfRule type="cellIs" dxfId="48" priority="20" operator="equal">
      <formula>0</formula>
    </cfRule>
  </conditionalFormatting>
  <conditionalFormatting sqref="F74">
    <cfRule type="cellIs" dxfId="47" priority="19" operator="equal">
      <formula>0</formula>
    </cfRule>
  </conditionalFormatting>
  <conditionalFormatting sqref="F66:F67">
    <cfRule type="cellIs" dxfId="46" priority="18" operator="equal">
      <formula>0</formula>
    </cfRule>
  </conditionalFormatting>
  <conditionalFormatting sqref="F68">
    <cfRule type="cellIs" dxfId="45" priority="17" operator="equal">
      <formula>0</formula>
    </cfRule>
  </conditionalFormatting>
  <conditionalFormatting sqref="F69:F70">
    <cfRule type="cellIs" dxfId="44" priority="16" operator="equal">
      <formula>0</formula>
    </cfRule>
  </conditionalFormatting>
  <conditionalFormatting sqref="F71">
    <cfRule type="cellIs" dxfId="43" priority="15" operator="equal">
      <formula>0</formula>
    </cfRule>
  </conditionalFormatting>
  <conditionalFormatting sqref="F75:F76">
    <cfRule type="cellIs" dxfId="42" priority="14" operator="equal">
      <formula>0</formula>
    </cfRule>
  </conditionalFormatting>
  <conditionalFormatting sqref="F77">
    <cfRule type="cellIs" dxfId="41" priority="13" operator="equal">
      <formula>0</formula>
    </cfRule>
  </conditionalFormatting>
  <conditionalFormatting sqref="AD42:AH43">
    <cfRule type="cellIs" dxfId="40" priority="12" operator="equal">
      <formula>0</formula>
    </cfRule>
  </conditionalFormatting>
  <conditionalFormatting sqref="AD44:AH44">
    <cfRule type="cellIs" dxfId="39" priority="11" operator="equal">
      <formula>0</formula>
    </cfRule>
  </conditionalFormatting>
  <conditionalFormatting sqref="AP54:AP56">
    <cfRule type="cellIs" dxfId="38" priority="10" operator="equal">
      <formula>"表示"</formula>
    </cfRule>
  </conditionalFormatting>
  <conditionalFormatting sqref="G54:AH55">
    <cfRule type="cellIs" dxfId="37" priority="9" operator="equal">
      <formula>0</formula>
    </cfRule>
  </conditionalFormatting>
  <conditionalFormatting sqref="G56:AH56">
    <cfRule type="cellIs" dxfId="36" priority="8" operator="equal">
      <formula>0</formula>
    </cfRule>
  </conditionalFormatting>
  <conditionalFormatting sqref="F54:F55">
    <cfRule type="cellIs" dxfId="35" priority="7" operator="equal">
      <formula>0</formula>
    </cfRule>
  </conditionalFormatting>
  <conditionalFormatting sqref="F56">
    <cfRule type="cellIs" dxfId="34" priority="6" operator="equal">
      <formula>0</formula>
    </cfRule>
  </conditionalFormatting>
  <conditionalFormatting sqref="AP48:AP50">
    <cfRule type="cellIs" dxfId="33" priority="5" operator="equal">
      <formula>"表示"</formula>
    </cfRule>
  </conditionalFormatting>
  <conditionalFormatting sqref="G48:AH49">
    <cfRule type="cellIs" dxfId="32" priority="4" operator="equal">
      <formula>0</formula>
    </cfRule>
  </conditionalFormatting>
  <conditionalFormatting sqref="G50:AH50">
    <cfRule type="cellIs" dxfId="31" priority="3" operator="equal">
      <formula>0</formula>
    </cfRule>
  </conditionalFormatting>
  <conditionalFormatting sqref="F48:F49">
    <cfRule type="cellIs" dxfId="30" priority="2" operator="equal">
      <formula>0</formula>
    </cfRule>
  </conditionalFormatting>
  <conditionalFormatting sqref="F50">
    <cfRule type="cellIs" dxfId="29" priority="1" operator="equal">
      <formula>0</formula>
    </cfRule>
  </conditionalFormatting>
  <dataValidations count="1">
    <dataValidation type="list" allowBlank="1" showInputMessage="1" showErrorMessage="1" sqref="C3:D3" xr:uid="{ED641BFC-AAFE-4723-B4C9-6768BFAAE614}">
      <formula1>"　,平常,平常/2S,1S/2S,3S,　"</formula1>
    </dataValidation>
  </dataValidations>
  <printOptions horizontalCentered="1" verticalCentered="1"/>
  <pageMargins left="0" right="0" top="0.39370078740157483" bottom="0.19685039370078741" header="0.31496062992125984" footer="0"/>
  <pageSetup paperSize="9" scale="40" orientation="landscape" horizontalDpi="300" verticalDpi="300"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r:uid="{D657A161-9573-4593-856A-7A6799BE4D21}">
          <x14:formula1>
            <xm:f>設定!$F$3:$F$10</xm:f>
          </x14:formula1>
          <xm:sqref>B3</xm:sqref>
        </x14:dataValidation>
      </x14:dataValidations>
    </ext>
  </extLst>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709322-EF08-4FE1-820B-81850FA781A2}">
  <sheetPr codeName="Sheet19" filterMode="1">
    <pageSetUpPr fitToPage="1"/>
  </sheetPr>
  <dimension ref="A1:AP76"/>
  <sheetViews>
    <sheetView zoomScale="51" zoomScaleNormal="51" workbookViewId="0">
      <pane xSplit="9" ySplit="6" topLeftCell="O40" activePane="bottomRight" state="frozenSplit"/>
      <selection activeCell="R111" sqref="R111"/>
      <selection pane="topRight" activeCell="R111" sqref="R111"/>
      <selection pane="bottomLeft" activeCell="R111" sqref="R111"/>
      <selection pane="bottomRight" activeCell="AI60" sqref="AI60"/>
    </sheetView>
  </sheetViews>
  <sheetFormatPr defaultColWidth="8.7109375" defaultRowHeight="15" x14ac:dyDescent="0.35"/>
  <cols>
    <col min="1" max="1" width="2.42578125" style="72" customWidth="1"/>
    <col min="2" max="2" width="20.2109375" style="72" customWidth="1"/>
    <col min="3" max="4" width="6.28515625" style="72" customWidth="1"/>
    <col min="5" max="5" width="6.35546875" style="72" customWidth="1"/>
    <col min="6" max="34" width="7.2109375" style="72" customWidth="1"/>
    <col min="35" max="35" width="11.78515625" style="72" customWidth="1"/>
    <col min="36" max="36" width="25.92578125" style="72" customWidth="1"/>
    <col min="37" max="37" width="4.28515625" style="72" customWidth="1"/>
    <col min="38" max="38" width="8.7109375" style="72"/>
    <col min="39" max="39" width="22.28515625" style="72" customWidth="1"/>
    <col min="40" max="40" width="8.0703125" style="72" customWidth="1"/>
    <col min="41" max="41" width="30.0703125" style="72" customWidth="1"/>
    <col min="42" max="42" width="7.42578125" style="72" customWidth="1"/>
    <col min="43" max="16384" width="8.7109375" style="72"/>
  </cols>
  <sheetData>
    <row r="1" spans="1:42" ht="21" customHeight="1" thickBot="1" x14ac:dyDescent="0.4">
      <c r="AF1" s="260" t="s">
        <v>2192</v>
      </c>
      <c r="AG1" s="260" t="s">
        <v>2193</v>
      </c>
      <c r="AH1" s="260" t="s">
        <v>2194</v>
      </c>
      <c r="AI1" s="260" t="s">
        <v>2191</v>
      </c>
      <c r="AJ1" s="260" t="s">
        <v>2195</v>
      </c>
    </row>
    <row r="2" spans="1:42" ht="21" customHeight="1" x14ac:dyDescent="0.35">
      <c r="A2" s="65"/>
      <c r="B2" s="74" t="s">
        <v>2074</v>
      </c>
      <c r="C2" s="562" t="s">
        <v>2075</v>
      </c>
      <c r="D2" s="563"/>
      <c r="E2" s="73"/>
      <c r="F2" s="73"/>
      <c r="G2" s="73"/>
      <c r="H2" s="73"/>
      <c r="I2" s="73"/>
      <c r="J2" s="73"/>
      <c r="K2" s="574">
        <f>MONTH(K5)</f>
        <v>1</v>
      </c>
      <c r="L2" s="575"/>
      <c r="M2" s="575"/>
      <c r="N2" s="575"/>
      <c r="O2" s="575"/>
      <c r="P2" s="575"/>
      <c r="Q2" s="575"/>
      <c r="R2" s="576"/>
      <c r="S2" s="73"/>
      <c r="T2" s="73"/>
      <c r="U2" s="73"/>
      <c r="V2" s="73"/>
      <c r="W2" s="73"/>
      <c r="X2" s="73"/>
      <c r="Y2" s="73"/>
      <c r="Z2" s="73"/>
      <c r="AA2" s="73"/>
      <c r="AB2" s="73"/>
      <c r="AC2" s="73"/>
      <c r="AD2" s="73"/>
      <c r="AE2" s="73"/>
      <c r="AF2" s="570"/>
      <c r="AG2" s="570"/>
      <c r="AH2" s="570"/>
      <c r="AI2" s="572">
        <f>Planning!A3</f>
        <v>46027</v>
      </c>
      <c r="AJ2" s="553">
        <f>AF所要量!A2</f>
        <v>0</v>
      </c>
    </row>
    <row r="3" spans="1:42" ht="28.25" customHeight="1" thickBot="1" x14ac:dyDescent="0.4">
      <c r="A3" s="65"/>
      <c r="B3" s="84" t="s">
        <v>21</v>
      </c>
      <c r="C3" s="555" t="s">
        <v>2076</v>
      </c>
      <c r="D3" s="556"/>
      <c r="E3" s="73"/>
      <c r="F3" s="73"/>
      <c r="G3" s="73"/>
      <c r="H3" s="73"/>
      <c r="I3" s="73"/>
      <c r="J3" s="73"/>
      <c r="K3" s="577"/>
      <c r="L3" s="578"/>
      <c r="M3" s="578"/>
      <c r="N3" s="578"/>
      <c r="O3" s="578"/>
      <c r="P3" s="578"/>
      <c r="Q3" s="578"/>
      <c r="R3" s="579"/>
      <c r="S3" s="73"/>
      <c r="T3" s="73"/>
      <c r="U3" s="73"/>
      <c r="V3" s="73"/>
      <c r="W3" s="73"/>
      <c r="X3" s="73"/>
      <c r="Y3" s="73"/>
      <c r="Z3" s="73"/>
      <c r="AA3" s="73"/>
      <c r="AB3" s="73"/>
      <c r="AC3" s="73"/>
      <c r="AD3" s="73"/>
      <c r="AE3" s="73"/>
      <c r="AF3" s="571"/>
      <c r="AG3" s="571"/>
      <c r="AH3" s="571"/>
      <c r="AI3" s="573"/>
      <c r="AJ3" s="554"/>
    </row>
    <row r="4" spans="1:42" ht="21" customHeight="1" thickBot="1" x14ac:dyDescent="0.4">
      <c r="A4" s="65"/>
      <c r="B4" s="65"/>
      <c r="C4" s="65"/>
      <c r="D4" s="73"/>
      <c r="E4" s="73"/>
      <c r="F4" s="73"/>
      <c r="G4" s="73"/>
      <c r="H4" s="73"/>
      <c r="I4" s="73"/>
      <c r="J4" s="73"/>
      <c r="K4" s="67"/>
      <c r="L4" s="67"/>
      <c r="M4" s="67"/>
      <c r="N4" s="67"/>
      <c r="O4" s="67"/>
      <c r="P4" s="67"/>
      <c r="Q4" s="67"/>
      <c r="R4" s="67"/>
      <c r="S4" s="67"/>
      <c r="T4" s="67"/>
      <c r="U4" s="67"/>
      <c r="V4" s="67"/>
      <c r="W4" s="67"/>
      <c r="X4" s="67"/>
      <c r="Y4" s="67"/>
      <c r="Z4" s="67"/>
      <c r="AA4" s="67"/>
      <c r="AB4" s="67"/>
      <c r="AC4" s="67"/>
      <c r="AD4" s="67"/>
      <c r="AE4" s="68"/>
      <c r="AF4" s="67"/>
      <c r="AG4" s="67"/>
      <c r="AH4" s="67"/>
      <c r="AI4" s="73"/>
      <c r="AJ4" s="73"/>
    </row>
    <row r="5" spans="1:42" ht="21" customHeight="1" thickTop="1" x14ac:dyDescent="0.35">
      <c r="A5" s="276"/>
      <c r="B5" s="289" t="s">
        <v>2068</v>
      </c>
      <c r="C5" s="290" t="s">
        <v>2083</v>
      </c>
      <c r="D5" s="291" t="s">
        <v>2069</v>
      </c>
      <c r="E5" s="292" t="s">
        <v>2070</v>
      </c>
      <c r="F5" s="295">
        <f>Planning!K10</f>
        <v>46014</v>
      </c>
      <c r="G5" s="295">
        <f>Planning!L10</f>
        <v>46015</v>
      </c>
      <c r="H5" s="296">
        <f>Planning!M10</f>
        <v>46016</v>
      </c>
      <c r="I5" s="447">
        <f>Planning!N10</f>
        <v>46017</v>
      </c>
      <c r="J5" s="297">
        <f>Planning!O10</f>
        <v>46027</v>
      </c>
      <c r="K5" s="296">
        <f>Planning!P10</f>
        <v>46028</v>
      </c>
      <c r="L5" s="296">
        <f>Planning!Q10</f>
        <v>46029</v>
      </c>
      <c r="M5" s="296">
        <f>Planning!R10</f>
        <v>46030</v>
      </c>
      <c r="N5" s="296">
        <f>Planning!S10</f>
        <v>46031</v>
      </c>
      <c r="O5" s="295">
        <f>Planning!T10</f>
        <v>46034</v>
      </c>
      <c r="P5" s="295">
        <f>Planning!U10</f>
        <v>46035</v>
      </c>
      <c r="Q5" s="295">
        <f>Planning!V10</f>
        <v>46036</v>
      </c>
      <c r="R5" s="295">
        <f>Planning!W10</f>
        <v>46037</v>
      </c>
      <c r="S5" s="295">
        <f>Planning!X10</f>
        <v>46038</v>
      </c>
      <c r="T5" s="295">
        <f>Planning!Y10</f>
        <v>46041</v>
      </c>
      <c r="U5" s="295">
        <f>Planning!Z10</f>
        <v>46042</v>
      </c>
      <c r="V5" s="295">
        <f>Planning!AA10</f>
        <v>46043</v>
      </c>
      <c r="W5" s="295">
        <f>Planning!AB10</f>
        <v>46044</v>
      </c>
      <c r="X5" s="295">
        <f>Planning!AC10</f>
        <v>46045</v>
      </c>
      <c r="Y5" s="295">
        <f>Planning!AD10</f>
        <v>46048</v>
      </c>
      <c r="Z5" s="295">
        <f>Planning!AE10</f>
        <v>46049</v>
      </c>
      <c r="AA5" s="295">
        <f>Planning!AF10</f>
        <v>46050</v>
      </c>
      <c r="AB5" s="295">
        <f>Planning!AG10</f>
        <v>46051</v>
      </c>
      <c r="AC5" s="295">
        <f>Planning!AH10</f>
        <v>46052</v>
      </c>
      <c r="AD5" s="455" t="str">
        <f>Planning!AI10</f>
        <v/>
      </c>
      <c r="AE5" s="455" t="str">
        <f>Planning!AJ10</f>
        <v/>
      </c>
      <c r="AF5" s="455" t="str">
        <f>Planning!AK10</f>
        <v/>
      </c>
      <c r="AG5" s="455" t="str">
        <f>Planning!AL10</f>
        <v/>
      </c>
      <c r="AH5" s="456" t="str">
        <f>Planning!AM10</f>
        <v/>
      </c>
      <c r="AI5" s="293" t="s">
        <v>2072</v>
      </c>
      <c r="AJ5" s="294" t="s">
        <v>2073</v>
      </c>
      <c r="AL5" s="103" t="s">
        <v>2074</v>
      </c>
      <c r="AM5" s="340" t="s">
        <v>2078</v>
      </c>
      <c r="AN5" s="340" t="s">
        <v>2056</v>
      </c>
      <c r="AO5" s="28" t="s">
        <v>2057</v>
      </c>
      <c r="AP5" s="340" t="s">
        <v>2245</v>
      </c>
    </row>
    <row r="6" spans="1:42" ht="15.65" customHeight="1" thickBot="1" x14ac:dyDescent="0.4">
      <c r="A6" s="282"/>
      <c r="B6" s="283"/>
      <c r="C6" s="284"/>
      <c r="D6" s="285"/>
      <c r="E6" s="286"/>
      <c r="F6" s="298">
        <f>F5</f>
        <v>46014</v>
      </c>
      <c r="G6" s="298">
        <f t="shared" ref="G6:AH6" si="0">G5</f>
        <v>46015</v>
      </c>
      <c r="H6" s="298">
        <f t="shared" si="0"/>
        <v>46016</v>
      </c>
      <c r="I6" s="448">
        <f t="shared" si="0"/>
        <v>46017</v>
      </c>
      <c r="J6" s="299">
        <f t="shared" si="0"/>
        <v>46027</v>
      </c>
      <c r="K6" s="298">
        <f t="shared" si="0"/>
        <v>46028</v>
      </c>
      <c r="L6" s="298">
        <f t="shared" si="0"/>
        <v>46029</v>
      </c>
      <c r="M6" s="298">
        <f t="shared" si="0"/>
        <v>46030</v>
      </c>
      <c r="N6" s="298">
        <f t="shared" si="0"/>
        <v>46031</v>
      </c>
      <c r="O6" s="298">
        <f t="shared" si="0"/>
        <v>46034</v>
      </c>
      <c r="P6" s="298">
        <f t="shared" si="0"/>
        <v>46035</v>
      </c>
      <c r="Q6" s="298">
        <f t="shared" si="0"/>
        <v>46036</v>
      </c>
      <c r="R6" s="298">
        <f t="shared" si="0"/>
        <v>46037</v>
      </c>
      <c r="S6" s="298">
        <f t="shared" si="0"/>
        <v>46038</v>
      </c>
      <c r="T6" s="298">
        <f t="shared" si="0"/>
        <v>46041</v>
      </c>
      <c r="U6" s="298">
        <f t="shared" si="0"/>
        <v>46042</v>
      </c>
      <c r="V6" s="298">
        <f t="shared" si="0"/>
        <v>46043</v>
      </c>
      <c r="W6" s="298">
        <f t="shared" si="0"/>
        <v>46044</v>
      </c>
      <c r="X6" s="298">
        <f t="shared" si="0"/>
        <v>46045</v>
      </c>
      <c r="Y6" s="298">
        <f t="shared" si="0"/>
        <v>46048</v>
      </c>
      <c r="Z6" s="298">
        <f t="shared" si="0"/>
        <v>46049</v>
      </c>
      <c r="AA6" s="298">
        <f t="shared" si="0"/>
        <v>46050</v>
      </c>
      <c r="AB6" s="298">
        <f t="shared" si="0"/>
        <v>46051</v>
      </c>
      <c r="AC6" s="298">
        <f t="shared" si="0"/>
        <v>46052</v>
      </c>
      <c r="AD6" s="457" t="str">
        <f t="shared" si="0"/>
        <v/>
      </c>
      <c r="AE6" s="457" t="str">
        <f t="shared" si="0"/>
        <v/>
      </c>
      <c r="AF6" s="457" t="str">
        <f t="shared" si="0"/>
        <v/>
      </c>
      <c r="AG6" s="457" t="str">
        <f t="shared" si="0"/>
        <v/>
      </c>
      <c r="AH6" s="457" t="str">
        <f t="shared" si="0"/>
        <v/>
      </c>
      <c r="AI6" s="287"/>
      <c r="AJ6" s="288"/>
      <c r="AL6" s="125"/>
      <c r="AM6" s="104"/>
      <c r="AN6" s="104"/>
      <c r="AO6" s="104"/>
      <c r="AP6" s="104"/>
    </row>
    <row r="7" spans="1:42" ht="21" customHeight="1" thickTop="1" x14ac:dyDescent="0.35">
      <c r="A7" s="66"/>
      <c r="B7" s="94" t="str">
        <f>IF($AO9="","",_xlfn.XLOOKUP($AO9,Planning!$AS$10:$AS$896,Planning!AT$10:AT$896,"",,))</f>
        <v>50100</v>
      </c>
      <c r="C7" s="85"/>
      <c r="D7" s="86"/>
      <c r="E7" s="277" t="str">
        <f>_xlfn.XLOOKUP($AO7,Planning!$AS$10:$AS$896,Planning!$G$10:$G$896,"",,)</f>
        <v>MULTI</v>
      </c>
      <c r="F7" s="278">
        <f>SUMIF(Planning!$AS$10:$AS$896,$AO7,Planning!K$10:K$896)</f>
        <v>20</v>
      </c>
      <c r="G7" s="278">
        <f>SUMIF(Planning!$AS$10:$AS$896,$AO7,Planning!L$10:L$896)</f>
        <v>20</v>
      </c>
      <c r="H7" s="278">
        <f>SUMIF(Planning!$AS$10:$AS$896,$AO7,Planning!M$10:M$896)</f>
        <v>20</v>
      </c>
      <c r="I7" s="279">
        <f>SUMIF(Planning!$AS$10:$AS$896,$AO7,Planning!N$10:N$896)</f>
        <v>20</v>
      </c>
      <c r="J7" s="280">
        <f>SUMIF(Planning!$AS$10:$AS$896,$AO7,Planning!O$10:O$896)</f>
        <v>20</v>
      </c>
      <c r="K7" s="278">
        <f>SUMIF(Planning!$AS$10:$AS$896,$AO7,Planning!P$10:P$896)</f>
        <v>20</v>
      </c>
      <c r="L7" s="278">
        <f>SUMIF(Planning!$AS$10:$AS$896,$AO7,Planning!Q$10:Q$896)</f>
        <v>20</v>
      </c>
      <c r="M7" s="278">
        <f>SUMIF(Planning!$AS$10:$AS$896,$AO7,Planning!R$10:R$896)</f>
        <v>20</v>
      </c>
      <c r="N7" s="278">
        <f>SUMIF(Planning!$AS$10:$AS$896,$AO7,Planning!S$10:S$896)</f>
        <v>20</v>
      </c>
      <c r="O7" s="278">
        <f>SUMIF(Planning!$AS$10:$AS$896,$AO7,Planning!T$10:T$896)</f>
        <v>20</v>
      </c>
      <c r="P7" s="278">
        <f>SUMIF(Planning!$AS$10:$AS$896,$AO7,Planning!U$10:U$896)</f>
        <v>20</v>
      </c>
      <c r="Q7" s="278">
        <f>SUMIF(Planning!$AS$10:$AS$896,$AO7,Planning!V$10:V$896)</f>
        <v>20</v>
      </c>
      <c r="R7" s="278">
        <f>SUMIF(Planning!$AS$10:$AS$896,$AO7,Planning!W$10:W$896)</f>
        <v>20</v>
      </c>
      <c r="S7" s="278">
        <f>SUMIF(Planning!$AS$10:$AS$896,$AO7,Planning!X$10:X$896)</f>
        <v>20</v>
      </c>
      <c r="T7" s="278">
        <f>SUMIF(Planning!$AS$10:$AS$896,$AO7,Planning!Y$10:Y$896)</f>
        <v>20</v>
      </c>
      <c r="U7" s="278">
        <f>SUMIF(Planning!$AS$10:$AS$896,$AO7,Planning!Z$10:Z$896)</f>
        <v>20</v>
      </c>
      <c r="V7" s="278">
        <f>SUMIF(Planning!$AS$10:$AS$896,$AO7,Planning!AA$10:AA$896)</f>
        <v>20</v>
      </c>
      <c r="W7" s="278">
        <f>SUMIF(Planning!$AS$10:$AS$896,$AO7,Planning!AB$10:AB$896)</f>
        <v>20</v>
      </c>
      <c r="X7" s="278">
        <f>SUMIF(Planning!$AS$10:$AS$896,$AO7,Planning!AC$10:AC$896)</f>
        <v>20</v>
      </c>
      <c r="Y7" s="278">
        <f>SUMIF(Planning!$AS$10:$AS$896,$AO7,Planning!AD$10:AD$896)</f>
        <v>20</v>
      </c>
      <c r="Z7" s="278">
        <f>SUMIF(Planning!$AS$10:$AS$896,$AO7,Planning!AE$10:AE$896)</f>
        <v>20</v>
      </c>
      <c r="AA7" s="278">
        <f>SUMIF(Planning!$AS$10:$AS$896,$AO7,Planning!AF$10:AF$896)</f>
        <v>20</v>
      </c>
      <c r="AB7" s="278">
        <f>SUMIF(Planning!$AS$10:$AS$896,$AO7,Planning!AG$10:AG$896)</f>
        <v>20</v>
      </c>
      <c r="AC7" s="278">
        <f>SUMIF(Planning!$AS$10:$AS$896,$AO7,Planning!AH$10:AH$896)</f>
        <v>20</v>
      </c>
      <c r="AD7" s="458">
        <f>SUMIF(Planning!$AS$10:$AS$896,$AO7,Planning!AI$10:AI$896)</f>
        <v>0</v>
      </c>
      <c r="AE7" s="458">
        <f>SUMIF(Planning!$AS$10:$AS$896,$AO7,Planning!AJ$10:AJ$896)</f>
        <v>0</v>
      </c>
      <c r="AF7" s="458">
        <f>SUMIF(Planning!$AS$10:$AS$896,$AO7,Planning!AK$10:AK$896)</f>
        <v>0</v>
      </c>
      <c r="AG7" s="458">
        <f>SUMIF(Planning!$AS$10:$AS$896,$AO7,Planning!AL$10:AL$896)</f>
        <v>0</v>
      </c>
      <c r="AH7" s="458">
        <f>SUMIF(Planning!$AS$10:$AS$896,$AO7,Planning!AM$10:AM$896)</f>
        <v>0</v>
      </c>
      <c r="AI7" s="281">
        <f t="shared" ref="AI7:AI12" si="1">SUM(F7:AH7)</f>
        <v>480</v>
      </c>
      <c r="AJ7" s="75"/>
      <c r="AL7" s="125" t="str">
        <f>IF(AN7="CBU","AF",IF(AN7="CKD","KD",""))</f>
        <v>AF</v>
      </c>
      <c r="AM7" s="93" t="s">
        <v>1482</v>
      </c>
      <c r="AN7" s="93" t="s">
        <v>2081</v>
      </c>
      <c r="AO7" s="100" t="str">
        <f>AM7&amp;"_"&amp;AN7</f>
        <v>50100GJH J000XA_CBU</v>
      </c>
      <c r="AP7" s="248" t="str">
        <f ca="1">IF(AI9=0,"","表示")</f>
        <v>表示</v>
      </c>
    </row>
    <row r="8" spans="1:42" ht="21" customHeight="1" x14ac:dyDescent="0.35">
      <c r="A8" s="66"/>
      <c r="B8" s="94" t="str">
        <f>IF($AO9="","",_xlfn.XLOOKUP($AO9,Planning!$AS$10:$AS$896,Planning!AU$10:AU$896,"",,))</f>
        <v>GJH-J000</v>
      </c>
      <c r="C8" s="127" t="str">
        <f>AL7</f>
        <v>AF</v>
      </c>
      <c r="D8" s="86">
        <f>SUMIF(Planning!$AS$10:$AS$896,$AO9,Planning!$G$10:$G$896)</f>
        <v>0</v>
      </c>
      <c r="E8" s="266" t="str">
        <f>IF($AN7="CBU","SP","")</f>
        <v>SP</v>
      </c>
      <c r="F8" s="267"/>
      <c r="G8" s="267"/>
      <c r="H8" s="267"/>
      <c r="I8" s="268"/>
      <c r="J8" s="269">
        <f>SUMIF(Planning!$AS$10:$AS$896,$AO8,Planning!O$10:O$896)</f>
        <v>0</v>
      </c>
      <c r="K8" s="267">
        <f>SUMIF(Planning!$AS$10:$AS$896,$AO8,Planning!P$10:P$896)</f>
        <v>0</v>
      </c>
      <c r="L8" s="267">
        <f>SUMIF(Planning!$AS$10:$AS$896,$AO8,Planning!Q$10:Q$896)</f>
        <v>0</v>
      </c>
      <c r="M8" s="267">
        <f>SUMIF(Planning!$AS$10:$AS$896,$AO8,Planning!R$10:R$896)</f>
        <v>0</v>
      </c>
      <c r="N8" s="267">
        <f>SUMIF(Planning!$AS$10:$AS$896,$AO8,Planning!S$10:S$896)</f>
        <v>0</v>
      </c>
      <c r="O8" s="267">
        <f>SUMIF(Planning!$AS$10:$AS$896,$AO8,Planning!T$10:T$896)</f>
        <v>0</v>
      </c>
      <c r="P8" s="267">
        <f>SUMIF(Planning!$AS$10:$AS$896,$AO8,Planning!U$10:U$896)</f>
        <v>0</v>
      </c>
      <c r="Q8" s="267">
        <f>SUMIF(Planning!$AS$10:$AS$896,$AO8,Planning!V$10:V$896)</f>
        <v>0</v>
      </c>
      <c r="R8" s="267">
        <f>SUMIF(Planning!$AS$10:$AS$896,$AO8,Planning!W$10:W$896)</f>
        <v>0</v>
      </c>
      <c r="S8" s="267">
        <f>SUMIF(Planning!$AS$10:$AS$896,$AO8,Planning!X$10:X$896)</f>
        <v>0</v>
      </c>
      <c r="T8" s="267">
        <f>SUMIF(Planning!$AS$10:$AS$896,$AO8,Planning!Y$10:Y$896)</f>
        <v>0</v>
      </c>
      <c r="U8" s="267">
        <f>SUMIF(Planning!$AS$10:$AS$896,$AO8,Planning!Z$10:Z$896)</f>
        <v>0</v>
      </c>
      <c r="V8" s="267">
        <f>SUMIF(Planning!$AS$10:$AS$896,$AO8,Planning!AA$10:AA$896)</f>
        <v>0</v>
      </c>
      <c r="W8" s="267">
        <f>SUMIF(Planning!$AS$10:$AS$896,$AO8,Planning!AB$10:AB$896)</f>
        <v>0</v>
      </c>
      <c r="X8" s="267">
        <f>SUMIF(Planning!$AS$10:$AS$896,$AO8,Planning!AC$10:AC$896)</f>
        <v>0</v>
      </c>
      <c r="Y8" s="267">
        <f>SUMIF(Planning!$AS$10:$AS$896,$AO8,Planning!AD$10:AD$896)</f>
        <v>0</v>
      </c>
      <c r="Z8" s="267">
        <f>SUMIF(Planning!$AS$10:$AS$896,$AO8,Planning!AE$10:AE$896)</f>
        <v>0</v>
      </c>
      <c r="AA8" s="267">
        <f>SUMIF(Planning!$AS$10:$AS$896,$AO8,Planning!AF$10:AF$896)</f>
        <v>0</v>
      </c>
      <c r="AB8" s="267">
        <f>SUMIF(Planning!$AS$10:$AS$896,$AO8,Planning!AG$10:AG$896)</f>
        <v>0</v>
      </c>
      <c r="AC8" s="267">
        <f>SUMIF(Planning!$AS$10:$AS$896,$AO8,Planning!AH$10:AH$896)</f>
        <v>0</v>
      </c>
      <c r="AD8" s="451">
        <f>SUMIF(Planning!$AS$10:$AS$896,$AO8,Planning!AI$10:AI$896)</f>
        <v>0</v>
      </c>
      <c r="AE8" s="451">
        <f>SUMIF(Planning!$AS$10:$AS$896,$AO8,Planning!AJ$10:AJ$896)</f>
        <v>0</v>
      </c>
      <c r="AF8" s="451">
        <f>SUMIF(Planning!$AS$10:$AS$896,$AO8,Planning!AK$10:AK$896)</f>
        <v>0</v>
      </c>
      <c r="AG8" s="451">
        <f>SUMIF(Planning!$AS$10:$AS$896,$AO8,Planning!AL$10:AL$896)</f>
        <v>0</v>
      </c>
      <c r="AH8" s="451">
        <f>SUMIF(Planning!$AS$10:$AS$896,$AO8,Planning!AM$10:AM$896)</f>
        <v>0</v>
      </c>
      <c r="AI8" s="270">
        <f t="shared" si="1"/>
        <v>0</v>
      </c>
      <c r="AJ8" s="75"/>
      <c r="AL8" s="102" t="str">
        <f>IF($B$3="","",_xlfn.XLOOKUP($B$3,設定!$F$3:$F$10,設定!$G$3:$G$10,""))</f>
        <v>50号機</v>
      </c>
      <c r="AM8" s="91"/>
      <c r="AN8" s="91" t="str">
        <f>E8</f>
        <v>SP</v>
      </c>
      <c r="AO8" s="91" t="str">
        <f>AM7&amp;"_"&amp;AN8</f>
        <v>50100GJH J000XA_SP</v>
      </c>
      <c r="AP8" s="249" t="str">
        <f ca="1">IF(AI9=0,"","表示")</f>
        <v>表示</v>
      </c>
    </row>
    <row r="9" spans="1:42" ht="21" customHeight="1" x14ac:dyDescent="0.35">
      <c r="A9" s="69"/>
      <c r="B9" s="89"/>
      <c r="C9" s="87"/>
      <c r="D9" s="88"/>
      <c r="E9" s="259" t="s">
        <v>2071</v>
      </c>
      <c r="F9" s="80">
        <f ca="1">SUMIF(Planning!$AS$10:$AS$896,$AO9,Planning!K$10:K$896)</f>
        <v>20</v>
      </c>
      <c r="G9" s="80">
        <f ca="1">SUMIF(Planning!$AS$10:$AS$896,$AO9,Planning!L$10:L$896)</f>
        <v>20</v>
      </c>
      <c r="H9" s="81">
        <f ca="1">SUMIF(Planning!$AS$10:$AS$896,$AO9,Planning!M$10:M$896)</f>
        <v>20</v>
      </c>
      <c r="I9" s="82">
        <f ca="1">SUMIF(Planning!$AS$10:$AS$896,$AO9,Planning!N$10:N$896)</f>
        <v>20</v>
      </c>
      <c r="J9" s="83">
        <f ca="1">SUMIF(Planning!$AS$10:$AS$896,$AO9,Planning!O$10:O$896)</f>
        <v>20</v>
      </c>
      <c r="K9" s="81">
        <f ca="1">SUMIF(Planning!$AS$10:$AS$896,$AO9,Planning!P$10:P$896)</f>
        <v>20</v>
      </c>
      <c r="L9" s="81">
        <f ca="1">SUMIF(Planning!$AS$10:$AS$896,$AO9,Planning!Q$10:Q$896)</f>
        <v>20</v>
      </c>
      <c r="M9" s="80">
        <f ca="1">SUMIF(Planning!$AS$10:$AS$896,$AO9,Planning!R$10:R$896)</f>
        <v>20</v>
      </c>
      <c r="N9" s="81">
        <f ca="1">SUMIF(Planning!$AS$10:$AS$896,$AO9,Planning!S$10:S$896)</f>
        <v>20</v>
      </c>
      <c r="O9" s="80">
        <f ca="1">SUMIF(Planning!$AS$10:$AS$896,$AO9,Planning!T$10:T$896)</f>
        <v>20</v>
      </c>
      <c r="P9" s="80">
        <f ca="1">SUMIF(Planning!$AS$10:$AS$896,$AO9,Planning!U$10:U$896)</f>
        <v>20</v>
      </c>
      <c r="Q9" s="80">
        <f ca="1">SUMIF(Planning!$AS$10:$AS$896,$AO9,Planning!V$10:V$896)</f>
        <v>20</v>
      </c>
      <c r="R9" s="80">
        <f ca="1">SUMIF(Planning!$AS$10:$AS$896,$AO9,Planning!W$10:W$896)</f>
        <v>20</v>
      </c>
      <c r="S9" s="80">
        <f ca="1">SUMIF(Planning!$AS$10:$AS$896,$AO9,Planning!X$10:X$896)</f>
        <v>20</v>
      </c>
      <c r="T9" s="80">
        <f ca="1">SUMIF(Planning!$AS$10:$AS$896,$AO9,Planning!Y$10:Y$896)</f>
        <v>20</v>
      </c>
      <c r="U9" s="80">
        <f ca="1">SUMIF(Planning!$AS$10:$AS$896,$AO9,Planning!Z$10:Z$896)</f>
        <v>20</v>
      </c>
      <c r="V9" s="80">
        <f ca="1">SUMIF(Planning!$AS$10:$AS$896,$AO9,Planning!AA$10:AA$896)</f>
        <v>20</v>
      </c>
      <c r="W9" s="80">
        <f ca="1">SUMIF(Planning!$AS$10:$AS$896,$AO9,Planning!AB$10:AB$896)</f>
        <v>20</v>
      </c>
      <c r="X9" s="80">
        <f ca="1">SUMIF(Planning!$AS$10:$AS$896,$AO9,Planning!AC$10:AC$896)</f>
        <v>20</v>
      </c>
      <c r="Y9" s="80">
        <f ca="1">SUMIF(Planning!$AS$10:$AS$896,$AO9,Planning!AD$10:AD$896)</f>
        <v>20</v>
      </c>
      <c r="Z9" s="80">
        <f ca="1">SUMIF(Planning!$AS$10:$AS$896,$AO9,Planning!AE$10:AE$896)</f>
        <v>20</v>
      </c>
      <c r="AA9" s="80">
        <f ca="1">SUMIF(Planning!$AS$10:$AS$896,$AO9,Planning!AF$10:AF$896)</f>
        <v>20</v>
      </c>
      <c r="AB9" s="80">
        <f ca="1">SUMIF(Planning!$AS$10:$AS$896,$AO9,Planning!AG$10:AG$896)</f>
        <v>0</v>
      </c>
      <c r="AC9" s="80">
        <f ca="1">SUMIF(Planning!$AS$10:$AS$896,$AO9,Planning!AH$10:AH$896)</f>
        <v>0</v>
      </c>
      <c r="AD9" s="452">
        <f ca="1">SUMIF(Planning!$AS$10:$AS$896,$AO9,Planning!AI$10:AI$896)</f>
        <v>0</v>
      </c>
      <c r="AE9" s="452">
        <f ca="1">SUMIF(Planning!$AS$10:$AS$896,$AO9,Planning!AJ$10:AJ$896)</f>
        <v>0</v>
      </c>
      <c r="AF9" s="452">
        <f ca="1">SUMIF(Planning!$AS$10:$AS$896,$AO9,Planning!AK$10:AK$896)</f>
        <v>0</v>
      </c>
      <c r="AG9" s="453">
        <f ca="1">SUMIF(Planning!$AS$10:$AS$896,$AO9,Planning!AL$10:AL$896)</f>
        <v>0</v>
      </c>
      <c r="AH9" s="454">
        <f ca="1">SUMIF(Planning!$AS$10:$AS$896,$AO9,Planning!AM$10:AM$896)</f>
        <v>0</v>
      </c>
      <c r="AI9" s="123">
        <f t="shared" ca="1" si="1"/>
        <v>440</v>
      </c>
      <c r="AJ9" s="75"/>
      <c r="AL9" s="92"/>
      <c r="AM9" s="92"/>
      <c r="AN9" s="92"/>
      <c r="AO9" s="124" t="str">
        <f>AL8&amp;"_"&amp;AM7&amp;"_"&amp;AN7</f>
        <v>50号機_50100GJH J000XA_CBU</v>
      </c>
      <c r="AP9" s="247" t="str">
        <f ca="1">IF(AI9=0,"","表示")</f>
        <v>表示</v>
      </c>
    </row>
    <row r="10" spans="1:42" ht="21" customHeight="1" x14ac:dyDescent="0.35">
      <c r="A10" s="66"/>
      <c r="B10" s="95" t="str">
        <f>IF($AO12="","",_xlfn.XLOOKUP($AO12,Planning!$AS$10:$AS$896,Planning!AT$10:AT$896,"",,))</f>
        <v>80210</v>
      </c>
      <c r="C10" s="85"/>
      <c r="D10" s="86"/>
      <c r="E10" s="261" t="str">
        <f>_xlfn.XLOOKUP($AO10,Planning!$AS$10:$AS$896,Planning!$G$10:$G$896,"",,)</f>
        <v>MULTI</v>
      </c>
      <c r="F10" s="262">
        <f>SUMIF(Planning!$AS$10:$AS$896,$AO10,Planning!K$10:K$896)</f>
        <v>20</v>
      </c>
      <c r="G10" s="262">
        <f>SUMIF(Planning!$AS$10:$AS$896,$AO10,Planning!L$10:L$896)</f>
        <v>20</v>
      </c>
      <c r="H10" s="262">
        <f>SUMIF(Planning!$AS$10:$AS$896,$AO10,Planning!M$10:M$896)</f>
        <v>20</v>
      </c>
      <c r="I10" s="263">
        <f>SUMIF(Planning!$AS$10:$AS$896,$AO10,Planning!N$10:N$896)</f>
        <v>20</v>
      </c>
      <c r="J10" s="264">
        <f>SUMIF(Planning!$AS$10:$AS$896,$AO10,Planning!O$10:O$896)</f>
        <v>20</v>
      </c>
      <c r="K10" s="262">
        <f>SUMIF(Planning!$AS$10:$AS$896,$AO10,Planning!P$10:P$896)</f>
        <v>20</v>
      </c>
      <c r="L10" s="262">
        <f>SUMIF(Planning!$AS$10:$AS$896,$AO10,Planning!Q$10:Q$896)</f>
        <v>20</v>
      </c>
      <c r="M10" s="262">
        <f>SUMIF(Planning!$AS$10:$AS$896,$AO10,Planning!R$10:R$896)</f>
        <v>20</v>
      </c>
      <c r="N10" s="262">
        <f>SUMIF(Planning!$AS$10:$AS$896,$AO10,Planning!S$10:S$896)</f>
        <v>20</v>
      </c>
      <c r="O10" s="262">
        <f>SUMIF(Planning!$AS$10:$AS$896,$AO10,Planning!T$10:T$896)</f>
        <v>20</v>
      </c>
      <c r="P10" s="262">
        <f>SUMIF(Planning!$AS$10:$AS$896,$AO10,Planning!U$10:U$896)</f>
        <v>20</v>
      </c>
      <c r="Q10" s="262">
        <f>SUMIF(Planning!$AS$10:$AS$896,$AO10,Planning!V$10:V$896)</f>
        <v>20</v>
      </c>
      <c r="R10" s="262">
        <f>SUMIF(Planning!$AS$10:$AS$896,$AO10,Planning!W$10:W$896)</f>
        <v>20</v>
      </c>
      <c r="S10" s="262">
        <f>SUMIF(Planning!$AS$10:$AS$896,$AO10,Planning!X$10:X$896)</f>
        <v>20</v>
      </c>
      <c r="T10" s="262">
        <f>SUMIF(Planning!$AS$10:$AS$896,$AO10,Planning!Y$10:Y$896)</f>
        <v>20</v>
      </c>
      <c r="U10" s="262">
        <f>SUMIF(Planning!$AS$10:$AS$896,$AO10,Planning!Z$10:Z$896)</f>
        <v>20</v>
      </c>
      <c r="V10" s="262">
        <f>SUMIF(Planning!$AS$10:$AS$896,$AO10,Planning!AA$10:AA$896)</f>
        <v>20</v>
      </c>
      <c r="W10" s="262">
        <f>SUMIF(Planning!$AS$10:$AS$896,$AO10,Planning!AB$10:AB$896)</f>
        <v>20</v>
      </c>
      <c r="X10" s="262">
        <f>SUMIF(Planning!$AS$10:$AS$896,$AO10,Planning!AC$10:AC$896)</f>
        <v>20</v>
      </c>
      <c r="Y10" s="262">
        <f>SUMIF(Planning!$AS$10:$AS$896,$AO10,Planning!AD$10:AD$896)</f>
        <v>20</v>
      </c>
      <c r="Z10" s="262">
        <f>SUMIF(Planning!$AS$10:$AS$896,$AO10,Planning!AE$10:AE$896)</f>
        <v>20</v>
      </c>
      <c r="AA10" s="262">
        <f>SUMIF(Planning!$AS$10:$AS$896,$AO10,Planning!AF$10:AF$896)</f>
        <v>20</v>
      </c>
      <c r="AB10" s="262">
        <f>SUMIF(Planning!$AS$10:$AS$896,$AO10,Planning!AG$10:AG$896)</f>
        <v>20</v>
      </c>
      <c r="AC10" s="262">
        <f>SUMIF(Planning!$AS$10:$AS$896,$AO10,Planning!AH$10:AH$896)</f>
        <v>20</v>
      </c>
      <c r="AD10" s="450">
        <f>SUMIF(Planning!$AS$10:$AS$896,$AO10,Planning!AI$10:AI$896)</f>
        <v>0</v>
      </c>
      <c r="AE10" s="450">
        <f>SUMIF(Planning!$AS$10:$AS$896,$AO10,Planning!AJ$10:AJ$896)</f>
        <v>0</v>
      </c>
      <c r="AF10" s="450">
        <f>SUMIF(Planning!$AS$10:$AS$896,$AO10,Planning!AK$10:AK$896)</f>
        <v>0</v>
      </c>
      <c r="AG10" s="450">
        <f>SUMIF(Planning!$AS$10:$AS$896,$AO10,Planning!AL$10:AL$896)</f>
        <v>0</v>
      </c>
      <c r="AH10" s="450">
        <f>SUMIF(Planning!$AS$10:$AS$896,$AO10,Planning!AM$10:AM$896)</f>
        <v>0</v>
      </c>
      <c r="AI10" s="265">
        <f t="shared" si="1"/>
        <v>480</v>
      </c>
      <c r="AJ10" s="75"/>
      <c r="AL10" s="125" t="str">
        <f>IF(AN10="CBU","AF",IF(AN10="CKD","KD",""))</f>
        <v>AF</v>
      </c>
      <c r="AM10" s="93" t="s">
        <v>1974</v>
      </c>
      <c r="AN10" s="93" t="s">
        <v>2081</v>
      </c>
      <c r="AO10" s="100" t="str">
        <f>AM10&amp;"_"&amp;AN10</f>
        <v>80210GJH J000XA_CBU</v>
      </c>
      <c r="AP10" s="248" t="str">
        <f ca="1">IF(AI12=0,"","表示")</f>
        <v>表示</v>
      </c>
    </row>
    <row r="11" spans="1:42" ht="21" customHeight="1" x14ac:dyDescent="0.35">
      <c r="A11" s="66"/>
      <c r="B11" s="94" t="str">
        <f>IF($AO12="","",_xlfn.XLOOKUP($AO12,Planning!$AS$10:$AS$896,Planning!AU$10:AU$896,"",,))</f>
        <v>GJH-J000</v>
      </c>
      <c r="C11" s="127" t="str">
        <f>AL10</f>
        <v>AF</v>
      </c>
      <c r="D11" s="86">
        <f>SUMIF(Planning!$AS$10:$AS$896,$AO12,Planning!$G$10:$G$896)</f>
        <v>0</v>
      </c>
      <c r="E11" s="266" t="str">
        <f>IF($AN10="CBU","SP","")</f>
        <v>SP</v>
      </c>
      <c r="F11" s="267"/>
      <c r="G11" s="267"/>
      <c r="H11" s="267"/>
      <c r="I11" s="268"/>
      <c r="J11" s="269">
        <f>SUMIF(Planning!$AS$10:$AS$896,$AO11,Planning!O$10:O$896)</f>
        <v>0</v>
      </c>
      <c r="K11" s="267">
        <f>SUMIF(Planning!$AS$10:$AS$896,$AO11,Planning!P$10:P$896)</f>
        <v>0</v>
      </c>
      <c r="L11" s="267">
        <f>SUMIF(Planning!$AS$10:$AS$896,$AO11,Planning!Q$10:Q$896)</f>
        <v>0</v>
      </c>
      <c r="M11" s="267">
        <f>SUMIF(Planning!$AS$10:$AS$896,$AO11,Planning!R$10:R$896)</f>
        <v>0</v>
      </c>
      <c r="N11" s="267">
        <f>SUMIF(Planning!$AS$10:$AS$896,$AO11,Planning!S$10:S$896)</f>
        <v>0</v>
      </c>
      <c r="O11" s="267">
        <f>SUMIF(Planning!$AS$10:$AS$896,$AO11,Planning!T$10:T$896)</f>
        <v>0</v>
      </c>
      <c r="P11" s="267">
        <f>SUMIF(Planning!$AS$10:$AS$896,$AO11,Planning!U$10:U$896)</f>
        <v>0</v>
      </c>
      <c r="Q11" s="267">
        <f>SUMIF(Planning!$AS$10:$AS$896,$AO11,Planning!V$10:V$896)</f>
        <v>0</v>
      </c>
      <c r="R11" s="267">
        <f>SUMIF(Planning!$AS$10:$AS$896,$AO11,Planning!W$10:W$896)</f>
        <v>0</v>
      </c>
      <c r="S11" s="267">
        <f>SUMIF(Planning!$AS$10:$AS$896,$AO11,Planning!X$10:X$896)</f>
        <v>0</v>
      </c>
      <c r="T11" s="267">
        <f>SUMIF(Planning!$AS$10:$AS$896,$AO11,Planning!Y$10:Y$896)</f>
        <v>0</v>
      </c>
      <c r="U11" s="267">
        <f>SUMIF(Planning!$AS$10:$AS$896,$AO11,Planning!Z$10:Z$896)</f>
        <v>0</v>
      </c>
      <c r="V11" s="267">
        <f>SUMIF(Planning!$AS$10:$AS$896,$AO11,Planning!AA$10:AA$896)</f>
        <v>0</v>
      </c>
      <c r="W11" s="267">
        <f>SUMIF(Planning!$AS$10:$AS$896,$AO11,Planning!AB$10:AB$896)</f>
        <v>0</v>
      </c>
      <c r="X11" s="267">
        <f>SUMIF(Planning!$AS$10:$AS$896,$AO11,Planning!AC$10:AC$896)</f>
        <v>0</v>
      </c>
      <c r="Y11" s="267">
        <f>SUMIF(Planning!$AS$10:$AS$896,$AO11,Planning!AD$10:AD$896)</f>
        <v>0</v>
      </c>
      <c r="Z11" s="267">
        <f>SUMIF(Planning!$AS$10:$AS$896,$AO11,Planning!AE$10:AE$896)</f>
        <v>0</v>
      </c>
      <c r="AA11" s="267">
        <f>SUMIF(Planning!$AS$10:$AS$896,$AO11,Planning!AF$10:AF$896)</f>
        <v>0</v>
      </c>
      <c r="AB11" s="267">
        <f>SUMIF(Planning!$AS$10:$AS$896,$AO11,Planning!AG$10:AG$896)</f>
        <v>0</v>
      </c>
      <c r="AC11" s="267">
        <f>SUMIF(Planning!$AS$10:$AS$896,$AO11,Planning!AH$10:AH$896)</f>
        <v>0</v>
      </c>
      <c r="AD11" s="451">
        <f>SUMIF(Planning!$AS$10:$AS$896,$AO11,Planning!AI$10:AI$896)</f>
        <v>0</v>
      </c>
      <c r="AE11" s="451">
        <f>SUMIF(Planning!$AS$10:$AS$896,$AO11,Planning!AJ$10:AJ$896)</f>
        <v>0</v>
      </c>
      <c r="AF11" s="451">
        <f>SUMIF(Planning!$AS$10:$AS$896,$AO11,Planning!AK$10:AK$896)</f>
        <v>0</v>
      </c>
      <c r="AG11" s="451">
        <f>SUMIF(Planning!$AS$10:$AS$896,$AO11,Planning!AL$10:AL$896)</f>
        <v>0</v>
      </c>
      <c r="AH11" s="451">
        <f>SUMIF(Planning!$AS$10:$AS$896,$AO11,Planning!AM$10:AM$896)</f>
        <v>0</v>
      </c>
      <c r="AI11" s="270">
        <f t="shared" si="1"/>
        <v>0</v>
      </c>
      <c r="AJ11" s="75"/>
      <c r="AL11" s="102" t="str">
        <f>IF($B$3="","",_xlfn.XLOOKUP($B$3,設定!$F$3:$F$10,設定!$G$3:$G$10,""))</f>
        <v>50号機</v>
      </c>
      <c r="AM11" s="91"/>
      <c r="AN11" s="91" t="str">
        <f>E11</f>
        <v>SP</v>
      </c>
      <c r="AO11" s="91" t="str">
        <f>AM10&amp;"_"&amp;AN11</f>
        <v>80210GJH J000XA_SP</v>
      </c>
      <c r="AP11" s="249" t="str">
        <f ca="1">IF(AI12=0,"","表示")</f>
        <v>表示</v>
      </c>
    </row>
    <row r="12" spans="1:42" ht="21" customHeight="1" thickBot="1" x14ac:dyDescent="0.4">
      <c r="A12" s="69"/>
      <c r="B12" s="90"/>
      <c r="C12" s="87"/>
      <c r="D12" s="88"/>
      <c r="E12" s="259" t="s">
        <v>2134</v>
      </c>
      <c r="F12" s="80">
        <f ca="1">SUMIF(Planning!$AS$10:$AS$896,$AO12,Planning!K$10:K$896)</f>
        <v>20</v>
      </c>
      <c r="G12" s="80">
        <f ca="1">SUMIF(Planning!$AS$10:$AS$896,$AO12,Planning!L$10:L$896)</f>
        <v>20</v>
      </c>
      <c r="H12" s="81">
        <f ca="1">SUMIF(Planning!$AS$10:$AS$896,$AO12,Planning!M$10:M$896)</f>
        <v>20</v>
      </c>
      <c r="I12" s="82">
        <f ca="1">SUMIF(Planning!$AS$10:$AS$896,$AO12,Planning!N$10:N$896)</f>
        <v>20</v>
      </c>
      <c r="J12" s="83">
        <f ca="1">SUMIF(Planning!$AS$10:$AS$896,$AO12,Planning!O$10:O$896)</f>
        <v>20</v>
      </c>
      <c r="K12" s="81">
        <f ca="1">SUMIF(Planning!$AS$10:$AS$896,$AO12,Planning!P$10:P$896)</f>
        <v>20</v>
      </c>
      <c r="L12" s="81">
        <f ca="1">SUMIF(Planning!$AS$10:$AS$896,$AO12,Planning!Q$10:Q$896)</f>
        <v>20</v>
      </c>
      <c r="M12" s="80">
        <f ca="1">SUMIF(Planning!$AS$10:$AS$896,$AO12,Planning!R$10:R$896)</f>
        <v>20</v>
      </c>
      <c r="N12" s="81">
        <f ca="1">SUMIF(Planning!$AS$10:$AS$896,$AO12,Planning!S$10:S$896)</f>
        <v>20</v>
      </c>
      <c r="O12" s="80">
        <f ca="1">SUMIF(Planning!$AS$10:$AS$896,$AO12,Planning!T$10:T$896)</f>
        <v>20</v>
      </c>
      <c r="P12" s="80">
        <f ca="1">SUMIF(Planning!$AS$10:$AS$896,$AO12,Planning!U$10:U$896)</f>
        <v>20</v>
      </c>
      <c r="Q12" s="80">
        <f ca="1">SUMIF(Planning!$AS$10:$AS$896,$AO12,Planning!V$10:V$896)</f>
        <v>20</v>
      </c>
      <c r="R12" s="80">
        <f ca="1">SUMIF(Planning!$AS$10:$AS$896,$AO12,Planning!W$10:W$896)</f>
        <v>20</v>
      </c>
      <c r="S12" s="80">
        <f ca="1">SUMIF(Planning!$AS$10:$AS$896,$AO12,Planning!X$10:X$896)</f>
        <v>20</v>
      </c>
      <c r="T12" s="80">
        <f ca="1">SUMIF(Planning!$AS$10:$AS$896,$AO12,Planning!Y$10:Y$896)</f>
        <v>20</v>
      </c>
      <c r="U12" s="80">
        <f ca="1">SUMIF(Planning!$AS$10:$AS$896,$AO12,Planning!Z$10:Z$896)</f>
        <v>20</v>
      </c>
      <c r="V12" s="80">
        <f ca="1">SUMIF(Planning!$AS$10:$AS$896,$AO12,Planning!AA$10:AA$896)</f>
        <v>20</v>
      </c>
      <c r="W12" s="80">
        <f ca="1">SUMIF(Planning!$AS$10:$AS$896,$AO12,Planning!AB$10:AB$896)</f>
        <v>20</v>
      </c>
      <c r="X12" s="80">
        <f ca="1">SUMIF(Planning!$AS$10:$AS$896,$AO12,Planning!AC$10:AC$896)</f>
        <v>20</v>
      </c>
      <c r="Y12" s="80">
        <f ca="1">SUMIF(Planning!$AS$10:$AS$896,$AO12,Planning!AD$10:AD$896)</f>
        <v>20</v>
      </c>
      <c r="Z12" s="80">
        <f ca="1">SUMIF(Planning!$AS$10:$AS$896,$AO12,Planning!AE$10:AE$896)</f>
        <v>20</v>
      </c>
      <c r="AA12" s="80">
        <f ca="1">SUMIF(Planning!$AS$10:$AS$896,$AO12,Planning!AF$10:AF$896)</f>
        <v>0</v>
      </c>
      <c r="AB12" s="80">
        <f ca="1">SUMIF(Planning!$AS$10:$AS$896,$AO12,Planning!AG$10:AG$896)</f>
        <v>0</v>
      </c>
      <c r="AC12" s="80">
        <f ca="1">SUMIF(Planning!$AS$10:$AS$896,$AO12,Planning!AH$10:AH$896)</f>
        <v>0</v>
      </c>
      <c r="AD12" s="452">
        <f ca="1">SUMIF(Planning!$AS$10:$AS$896,$AO12,Planning!AI$10:AI$896)</f>
        <v>0</v>
      </c>
      <c r="AE12" s="452">
        <f ca="1">SUMIF(Planning!$AS$10:$AS$896,$AO12,Planning!AJ$10:AJ$896)</f>
        <v>0</v>
      </c>
      <c r="AF12" s="452">
        <f ca="1">SUMIF(Planning!$AS$10:$AS$896,$AO12,Planning!AK$10:AK$896)</f>
        <v>0</v>
      </c>
      <c r="AG12" s="453">
        <f ca="1">SUMIF(Planning!$AS$10:$AS$896,$AO12,Planning!AL$10:AL$896)</f>
        <v>0</v>
      </c>
      <c r="AH12" s="454">
        <f ca="1">SUMIF(Planning!$AS$10:$AS$896,$AO12,Planning!AM$10:AM$896)</f>
        <v>0</v>
      </c>
      <c r="AI12" s="123">
        <f t="shared" ca="1" si="1"/>
        <v>420</v>
      </c>
      <c r="AJ12" s="75"/>
      <c r="AL12" s="92"/>
      <c r="AM12" s="92"/>
      <c r="AN12" s="92"/>
      <c r="AO12" s="124" t="str">
        <f>AL11&amp;"_"&amp;AM10&amp;"_"&amp;AN10</f>
        <v>50号機_80210GJH J000XA_CBU</v>
      </c>
      <c r="AP12" s="247" t="str">
        <f ca="1">IF(AI12=0,"","表示")</f>
        <v>表示</v>
      </c>
    </row>
    <row r="13" spans="1:42" ht="21" hidden="1" customHeight="1" x14ac:dyDescent="0.35">
      <c r="A13" s="66"/>
      <c r="B13" s="95" t="str">
        <f>IF($AO15="","",_xlfn.XLOOKUP($AO15,Planning!$AS$10:$AS$896,Planning!AT$10:AT$896,"",,))</f>
        <v/>
      </c>
      <c r="C13" s="85"/>
      <c r="D13" s="86"/>
      <c r="E13" s="261" t="str">
        <f>_xlfn.XLOOKUP($AO13,Planning!$AS$10:$AS$896,Planning!$G$10:$G$896,"",,)</f>
        <v/>
      </c>
      <c r="F13" s="262">
        <f>SUMIF(Planning!$AS$10:$AS$896,$AO13,Planning!K$10:K$896)</f>
        <v>0</v>
      </c>
      <c r="G13" s="262">
        <f>SUMIF(Planning!$AS$10:$AS$896,$AO13,Planning!L$10:L$896)</f>
        <v>0</v>
      </c>
      <c r="H13" s="262">
        <f>SUMIF(Planning!$AS$10:$AS$896,$AO13,Planning!M$10:M$896)</f>
        <v>0</v>
      </c>
      <c r="I13" s="263">
        <f>SUMIF(Planning!$AS$10:$AS$896,$AO13,Planning!N$10:N$896)</f>
        <v>0</v>
      </c>
      <c r="J13" s="264">
        <f>SUMIF(Planning!$AS$10:$AS$896,$AO13,Planning!O$10:O$896)</f>
        <v>0</v>
      </c>
      <c r="K13" s="262">
        <f>SUMIF(Planning!$AS$10:$AS$896,$AO13,Planning!P$10:P$896)</f>
        <v>0</v>
      </c>
      <c r="L13" s="262">
        <f>SUMIF(Planning!$AS$10:$AS$896,$AO13,Planning!Q$10:Q$896)</f>
        <v>0</v>
      </c>
      <c r="M13" s="262">
        <f>SUMIF(Planning!$AS$10:$AS$896,$AO13,Planning!R$10:R$896)</f>
        <v>0</v>
      </c>
      <c r="N13" s="262">
        <f>SUMIF(Planning!$AS$10:$AS$896,$AO13,Planning!S$10:S$896)</f>
        <v>0</v>
      </c>
      <c r="O13" s="262">
        <f>SUMIF(Planning!$AS$10:$AS$896,$AO13,Planning!T$10:T$896)</f>
        <v>0</v>
      </c>
      <c r="P13" s="262">
        <f>SUMIF(Planning!$AS$10:$AS$896,$AO13,Planning!U$10:U$896)</f>
        <v>0</v>
      </c>
      <c r="Q13" s="262">
        <f>SUMIF(Planning!$AS$10:$AS$896,$AO13,Planning!V$10:V$896)</f>
        <v>0</v>
      </c>
      <c r="R13" s="262">
        <f>SUMIF(Planning!$AS$10:$AS$896,$AO13,Planning!W$10:W$896)</f>
        <v>0</v>
      </c>
      <c r="S13" s="262">
        <f>SUMIF(Planning!$AS$10:$AS$896,$AO13,Planning!X$10:X$896)</f>
        <v>0</v>
      </c>
      <c r="T13" s="262">
        <f>SUMIF(Planning!$AS$10:$AS$896,$AO13,Planning!Y$10:Y$896)</f>
        <v>0</v>
      </c>
      <c r="U13" s="262">
        <f>SUMIF(Planning!$AS$10:$AS$896,$AO13,Planning!Z$10:Z$896)</f>
        <v>0</v>
      </c>
      <c r="V13" s="262">
        <f>SUMIF(Planning!$AS$10:$AS$896,$AO13,Planning!AA$10:AA$896)</f>
        <v>0</v>
      </c>
      <c r="W13" s="262">
        <f>SUMIF(Planning!$AS$10:$AS$896,$AO13,Planning!AB$10:AB$896)</f>
        <v>0</v>
      </c>
      <c r="X13" s="262">
        <f>SUMIF(Planning!$AS$10:$AS$896,$AO13,Planning!AC$10:AC$896)</f>
        <v>0</v>
      </c>
      <c r="Y13" s="262">
        <f>SUMIF(Planning!$AS$10:$AS$896,$AO13,Planning!AD$10:AD$896)</f>
        <v>0</v>
      </c>
      <c r="Z13" s="262">
        <f>SUMIF(Planning!$AS$10:$AS$896,$AO13,Planning!AE$10:AE$896)</f>
        <v>0</v>
      </c>
      <c r="AA13" s="262">
        <f>SUMIF(Planning!$AS$10:$AS$896,$AO13,Planning!AF$10:AF$896)</f>
        <v>0</v>
      </c>
      <c r="AB13" s="262">
        <f>SUMIF(Planning!$AS$10:$AS$896,$AO13,Planning!AG$10:AG$896)</f>
        <v>0</v>
      </c>
      <c r="AC13" s="262">
        <f>SUMIF(Planning!$AS$10:$AS$896,$AO13,Planning!AH$10:AH$896)</f>
        <v>0</v>
      </c>
      <c r="AD13" s="262">
        <f>SUMIF(Planning!$AS$10:$AS$896,$AO13,Planning!AI$10:AI$896)</f>
        <v>0</v>
      </c>
      <c r="AE13" s="262">
        <f>SUMIF(Planning!$AS$10:$AS$896,$AO13,Planning!AJ$10:AJ$896)</f>
        <v>0</v>
      </c>
      <c r="AF13" s="262">
        <f>SUMIF(Planning!$AS$10:$AS$896,$AO13,Planning!AK$10:AK$896)</f>
        <v>0</v>
      </c>
      <c r="AG13" s="262">
        <f>SUMIF(Planning!$AS$10:$AS$896,$AO13,Planning!AL$10:AL$896)</f>
        <v>0</v>
      </c>
      <c r="AH13" s="262">
        <f>SUMIF(Planning!$AS$10:$AS$896,$AO13,Planning!AM$10:AM$896)</f>
        <v>0</v>
      </c>
      <c r="AI13" s="265">
        <f t="shared" ref="AI13:AI21" si="2">SUM(F13:AH13)</f>
        <v>0</v>
      </c>
      <c r="AJ13" s="75"/>
      <c r="AL13" s="125" t="str">
        <f>IF(AN13="CBU","AF",IF(AN13="CKD","KD",""))</f>
        <v/>
      </c>
      <c r="AM13" s="93"/>
      <c r="AN13" s="93"/>
      <c r="AO13" s="100" t="str">
        <f>AM13&amp;"_"&amp;AN13</f>
        <v>_</v>
      </c>
      <c r="AP13" s="248" t="str">
        <f>IF(AI15=0,"","表示")</f>
        <v/>
      </c>
    </row>
    <row r="14" spans="1:42" ht="21" hidden="1" customHeight="1" x14ac:dyDescent="0.35">
      <c r="A14" s="66"/>
      <c r="B14" s="94" t="str">
        <f>IF($AO15="","",_xlfn.XLOOKUP($AO15,Planning!$AS$10:$AS$896,Planning!AU$10:AU$896,"",,))</f>
        <v/>
      </c>
      <c r="C14" s="127" t="str">
        <f>AL13</f>
        <v/>
      </c>
      <c r="D14" s="86">
        <f>SUMIF(Planning!$AS$10:$AS$896,$AO15,Planning!$G$10:$G$896)</f>
        <v>0</v>
      </c>
      <c r="E14" s="266" t="str">
        <f>IF($AN13="CBU","SP","")</f>
        <v/>
      </c>
      <c r="F14" s="267"/>
      <c r="G14" s="267"/>
      <c r="H14" s="267"/>
      <c r="I14" s="268"/>
      <c r="J14" s="269">
        <f>SUMIF(Planning!$AS$10:$AS$896,$AO14,Planning!O$10:O$896)</f>
        <v>0</v>
      </c>
      <c r="K14" s="267">
        <f>SUMIF(Planning!$AS$10:$AS$896,$AO14,Planning!P$10:P$896)</f>
        <v>0</v>
      </c>
      <c r="L14" s="267">
        <f>SUMIF(Planning!$AS$10:$AS$896,$AO14,Planning!Q$10:Q$896)</f>
        <v>0</v>
      </c>
      <c r="M14" s="267">
        <f>SUMIF(Planning!$AS$10:$AS$896,$AO14,Planning!R$10:R$896)</f>
        <v>0</v>
      </c>
      <c r="N14" s="267">
        <f>SUMIF(Planning!$AS$10:$AS$896,$AO14,Planning!S$10:S$896)</f>
        <v>0</v>
      </c>
      <c r="O14" s="267">
        <f>SUMIF(Planning!$AS$10:$AS$896,$AO14,Planning!T$10:T$896)</f>
        <v>0</v>
      </c>
      <c r="P14" s="267">
        <f>SUMIF(Planning!$AS$10:$AS$896,$AO14,Planning!U$10:U$896)</f>
        <v>0</v>
      </c>
      <c r="Q14" s="267">
        <f>SUMIF(Planning!$AS$10:$AS$896,$AO14,Planning!V$10:V$896)</f>
        <v>0</v>
      </c>
      <c r="R14" s="267">
        <f>SUMIF(Planning!$AS$10:$AS$896,$AO14,Planning!W$10:W$896)</f>
        <v>0</v>
      </c>
      <c r="S14" s="267">
        <f>SUMIF(Planning!$AS$10:$AS$896,$AO14,Planning!X$10:X$896)</f>
        <v>0</v>
      </c>
      <c r="T14" s="267">
        <f>SUMIF(Planning!$AS$10:$AS$896,$AO14,Planning!Y$10:Y$896)</f>
        <v>0</v>
      </c>
      <c r="U14" s="267">
        <f>SUMIF(Planning!$AS$10:$AS$896,$AO14,Planning!Z$10:Z$896)</f>
        <v>0</v>
      </c>
      <c r="V14" s="267">
        <f>SUMIF(Planning!$AS$10:$AS$896,$AO14,Planning!AA$10:AA$896)</f>
        <v>0</v>
      </c>
      <c r="W14" s="267">
        <f>SUMIF(Planning!$AS$10:$AS$896,$AO14,Planning!AB$10:AB$896)</f>
        <v>0</v>
      </c>
      <c r="X14" s="267">
        <f>SUMIF(Planning!$AS$10:$AS$896,$AO14,Planning!AC$10:AC$896)</f>
        <v>0</v>
      </c>
      <c r="Y14" s="267">
        <f>SUMIF(Planning!$AS$10:$AS$896,$AO14,Planning!AD$10:AD$896)</f>
        <v>0</v>
      </c>
      <c r="Z14" s="267">
        <f>SUMIF(Planning!$AS$10:$AS$896,$AO14,Planning!AE$10:AE$896)</f>
        <v>0</v>
      </c>
      <c r="AA14" s="267">
        <f>SUMIF(Planning!$AS$10:$AS$896,$AO14,Planning!AF$10:AF$896)</f>
        <v>0</v>
      </c>
      <c r="AB14" s="267">
        <f>SUMIF(Planning!$AS$10:$AS$896,$AO14,Planning!AG$10:AG$896)</f>
        <v>0</v>
      </c>
      <c r="AC14" s="267">
        <f>SUMIF(Planning!$AS$10:$AS$896,$AO14,Planning!AH$10:AH$896)</f>
        <v>0</v>
      </c>
      <c r="AD14" s="267">
        <f>SUMIF(Planning!$AS$10:$AS$896,$AO14,Planning!AI$10:AI$896)</f>
        <v>0</v>
      </c>
      <c r="AE14" s="267">
        <f>SUMIF(Planning!$AS$10:$AS$896,$AO14,Planning!AJ$10:AJ$896)</f>
        <v>0</v>
      </c>
      <c r="AF14" s="267">
        <f>SUMIF(Planning!$AS$10:$AS$896,$AO14,Planning!AK$10:AK$896)</f>
        <v>0</v>
      </c>
      <c r="AG14" s="267">
        <f>SUMIF(Planning!$AS$10:$AS$896,$AO14,Planning!AL$10:AL$896)</f>
        <v>0</v>
      </c>
      <c r="AH14" s="267">
        <f>SUMIF(Planning!$AS$10:$AS$896,$AO14,Planning!AM$10:AM$896)</f>
        <v>0</v>
      </c>
      <c r="AI14" s="270">
        <f t="shared" si="2"/>
        <v>0</v>
      </c>
      <c r="AJ14" s="75"/>
      <c r="AL14" s="102" t="str">
        <f>IF($B$3="","",_xlfn.XLOOKUP($B$3,設定!$F$3:$F$10,設定!$G$3:$G$10,""))</f>
        <v>50号機</v>
      </c>
      <c r="AM14" s="91"/>
      <c r="AN14" s="91" t="str">
        <f>E14</f>
        <v/>
      </c>
      <c r="AO14" s="91" t="str">
        <f>AM13&amp;"_"&amp;AN14</f>
        <v>_</v>
      </c>
      <c r="AP14" s="249" t="str">
        <f>IF(AI15=0,"","表示")</f>
        <v/>
      </c>
    </row>
    <row r="15" spans="1:42" ht="21" hidden="1" customHeight="1" x14ac:dyDescent="0.35">
      <c r="A15" s="69"/>
      <c r="B15" s="90"/>
      <c r="C15" s="87"/>
      <c r="D15" s="88"/>
      <c r="E15" s="259" t="s">
        <v>2134</v>
      </c>
      <c r="F15" s="80">
        <f>SUMIF(Planning!$AS$10:$AS$896,$AO15,Planning!K$10:K$896)</f>
        <v>0</v>
      </c>
      <c r="G15" s="80">
        <f>SUMIF(Planning!$AS$10:$AS$896,$AO15,Planning!L$10:L$896)</f>
        <v>0</v>
      </c>
      <c r="H15" s="81">
        <f>SUMIF(Planning!$AS$10:$AS$896,$AO15,Planning!M$10:M$896)</f>
        <v>0</v>
      </c>
      <c r="I15" s="82">
        <f>SUMIF(Planning!$AS$10:$AS$896,$AO15,Planning!N$10:N$896)</f>
        <v>0</v>
      </c>
      <c r="J15" s="83">
        <f>SUMIF(Planning!$AS$10:$AS$896,$AO15,Planning!O$10:O$896)</f>
        <v>0</v>
      </c>
      <c r="K15" s="81">
        <f>SUMIF(Planning!$AS$10:$AS$896,$AO15,Planning!P$10:P$896)</f>
        <v>0</v>
      </c>
      <c r="L15" s="81">
        <f>SUMIF(Planning!$AS$10:$AS$896,$AO15,Planning!Q$10:Q$896)</f>
        <v>0</v>
      </c>
      <c r="M15" s="80">
        <f>SUMIF(Planning!$AS$10:$AS$896,$AO15,Planning!R$10:R$896)</f>
        <v>0</v>
      </c>
      <c r="N15" s="81">
        <f>SUMIF(Planning!$AS$10:$AS$896,$AO15,Planning!S$10:S$896)</f>
        <v>0</v>
      </c>
      <c r="O15" s="80">
        <f>SUMIF(Planning!$AS$10:$AS$896,$AO15,Planning!T$10:T$896)</f>
        <v>0</v>
      </c>
      <c r="P15" s="80">
        <f>SUMIF(Planning!$AS$10:$AS$896,$AO15,Planning!U$10:U$896)</f>
        <v>0</v>
      </c>
      <c r="Q15" s="80">
        <f>SUMIF(Planning!$AS$10:$AS$896,$AO15,Planning!V$10:V$896)</f>
        <v>0</v>
      </c>
      <c r="R15" s="80">
        <f>SUMIF(Planning!$AS$10:$AS$896,$AO15,Planning!W$10:W$896)</f>
        <v>0</v>
      </c>
      <c r="S15" s="80">
        <f>SUMIF(Planning!$AS$10:$AS$896,$AO15,Planning!X$10:X$896)</f>
        <v>0</v>
      </c>
      <c r="T15" s="80">
        <f>SUMIF(Planning!$AS$10:$AS$896,$AO15,Planning!Y$10:Y$896)</f>
        <v>0</v>
      </c>
      <c r="U15" s="80">
        <f>SUMIF(Planning!$AS$10:$AS$896,$AO15,Planning!Z$10:Z$896)</f>
        <v>0</v>
      </c>
      <c r="V15" s="80">
        <f>SUMIF(Planning!$AS$10:$AS$896,$AO15,Planning!AA$10:AA$896)</f>
        <v>0</v>
      </c>
      <c r="W15" s="80">
        <f>SUMIF(Planning!$AS$10:$AS$896,$AO15,Planning!AB$10:AB$896)</f>
        <v>0</v>
      </c>
      <c r="X15" s="80">
        <f>SUMIF(Planning!$AS$10:$AS$896,$AO15,Planning!AC$10:AC$896)</f>
        <v>0</v>
      </c>
      <c r="Y15" s="80">
        <f>SUMIF(Planning!$AS$10:$AS$896,$AO15,Planning!AD$10:AD$896)</f>
        <v>0</v>
      </c>
      <c r="Z15" s="80">
        <f>SUMIF(Planning!$AS$10:$AS$896,$AO15,Planning!AE$10:AE$896)</f>
        <v>0</v>
      </c>
      <c r="AA15" s="80">
        <f>SUMIF(Planning!$AS$10:$AS$896,$AO15,Planning!AF$10:AF$896)</f>
        <v>0</v>
      </c>
      <c r="AB15" s="80">
        <f>SUMIF(Planning!$AS$10:$AS$896,$AO15,Planning!AG$10:AG$896)</f>
        <v>0</v>
      </c>
      <c r="AC15" s="80">
        <f>SUMIF(Planning!$AS$10:$AS$896,$AO15,Planning!AH$10:AH$896)</f>
        <v>0</v>
      </c>
      <c r="AD15" s="80">
        <f>SUMIF(Planning!$AS$10:$AS$896,$AO15,Planning!AI$10:AI$896)</f>
        <v>0</v>
      </c>
      <c r="AE15" s="80">
        <f>SUMIF(Planning!$AS$10:$AS$896,$AO15,Planning!AJ$10:AJ$896)</f>
        <v>0</v>
      </c>
      <c r="AF15" s="80">
        <f>SUMIF(Planning!$AS$10:$AS$896,$AO15,Planning!AK$10:AK$896)</f>
        <v>0</v>
      </c>
      <c r="AG15" s="81">
        <f>SUMIF(Planning!$AS$10:$AS$896,$AO15,Planning!AL$10:AL$896)</f>
        <v>0</v>
      </c>
      <c r="AH15" s="114">
        <f>SUMIF(Planning!$AS$10:$AS$896,$AO15,Planning!AM$10:AM$896)</f>
        <v>0</v>
      </c>
      <c r="AI15" s="123">
        <f t="shared" si="2"/>
        <v>0</v>
      </c>
      <c r="AJ15" s="75"/>
      <c r="AL15" s="92"/>
      <c r="AM15" s="92"/>
      <c r="AN15" s="92"/>
      <c r="AO15" s="124" t="str">
        <f>AL14&amp;"_"&amp;AM13&amp;"_"&amp;AN13</f>
        <v>50号機__</v>
      </c>
      <c r="AP15" s="247" t="str">
        <f>IF(AI15=0,"","表示")</f>
        <v/>
      </c>
    </row>
    <row r="16" spans="1:42" ht="21" hidden="1" customHeight="1" x14ac:dyDescent="0.35">
      <c r="A16" s="66"/>
      <c r="B16" s="95" t="str">
        <f>IF($AO18="","",_xlfn.XLOOKUP($AO18,Planning!$AS$10:$AS$896,Planning!AT$10:AT$896,"",,))</f>
        <v/>
      </c>
      <c r="C16" s="85"/>
      <c r="D16" s="86"/>
      <c r="E16" s="261" t="str">
        <f>_xlfn.XLOOKUP($AO16,Planning!$AS$10:$AS$896,Planning!$G$10:$G$896,"",,)</f>
        <v/>
      </c>
      <c r="F16" s="262">
        <f>SUMIF(Planning!$AS$10:$AS$896,$AO16,Planning!K$10:K$896)</f>
        <v>0</v>
      </c>
      <c r="G16" s="262">
        <f>SUMIF(Planning!$AS$10:$AS$896,$AO16,Planning!L$10:L$896)</f>
        <v>0</v>
      </c>
      <c r="H16" s="262">
        <f>SUMIF(Planning!$AS$10:$AS$896,$AO16,Planning!M$10:M$896)</f>
        <v>0</v>
      </c>
      <c r="I16" s="263">
        <f>SUMIF(Planning!$AS$10:$AS$896,$AO16,Planning!N$10:N$896)</f>
        <v>0</v>
      </c>
      <c r="J16" s="264">
        <f>SUMIF(Planning!$AS$10:$AS$896,$AO16,Planning!O$10:O$896)</f>
        <v>0</v>
      </c>
      <c r="K16" s="262">
        <f>SUMIF(Planning!$AS$10:$AS$896,$AO16,Planning!P$10:P$896)</f>
        <v>0</v>
      </c>
      <c r="L16" s="262">
        <f>SUMIF(Planning!$AS$10:$AS$896,$AO16,Planning!Q$10:Q$896)</f>
        <v>0</v>
      </c>
      <c r="M16" s="262">
        <f>SUMIF(Planning!$AS$10:$AS$896,$AO16,Planning!R$10:R$896)</f>
        <v>0</v>
      </c>
      <c r="N16" s="262">
        <f>SUMIF(Planning!$AS$10:$AS$896,$AO16,Planning!S$10:S$896)</f>
        <v>0</v>
      </c>
      <c r="O16" s="262">
        <f>SUMIF(Planning!$AS$10:$AS$896,$AO16,Planning!T$10:T$896)</f>
        <v>0</v>
      </c>
      <c r="P16" s="262">
        <f>SUMIF(Planning!$AS$10:$AS$896,$AO16,Planning!U$10:U$896)</f>
        <v>0</v>
      </c>
      <c r="Q16" s="262">
        <f>SUMIF(Planning!$AS$10:$AS$896,$AO16,Planning!V$10:V$896)</f>
        <v>0</v>
      </c>
      <c r="R16" s="262">
        <f>SUMIF(Planning!$AS$10:$AS$896,$AO16,Planning!W$10:W$896)</f>
        <v>0</v>
      </c>
      <c r="S16" s="262">
        <f>SUMIF(Planning!$AS$10:$AS$896,$AO16,Planning!X$10:X$896)</f>
        <v>0</v>
      </c>
      <c r="T16" s="262">
        <f>SUMIF(Planning!$AS$10:$AS$896,$AO16,Planning!Y$10:Y$896)</f>
        <v>0</v>
      </c>
      <c r="U16" s="262">
        <f>SUMIF(Planning!$AS$10:$AS$896,$AO16,Planning!Z$10:Z$896)</f>
        <v>0</v>
      </c>
      <c r="V16" s="262">
        <f>SUMIF(Planning!$AS$10:$AS$896,$AO16,Planning!AA$10:AA$896)</f>
        <v>0</v>
      </c>
      <c r="W16" s="262">
        <f>SUMIF(Planning!$AS$10:$AS$896,$AO16,Planning!AB$10:AB$896)</f>
        <v>0</v>
      </c>
      <c r="X16" s="262">
        <f>SUMIF(Planning!$AS$10:$AS$896,$AO16,Planning!AC$10:AC$896)</f>
        <v>0</v>
      </c>
      <c r="Y16" s="262">
        <f>SUMIF(Planning!$AS$10:$AS$896,$AO16,Planning!AD$10:AD$896)</f>
        <v>0</v>
      </c>
      <c r="Z16" s="262">
        <f>SUMIF(Planning!$AS$10:$AS$896,$AO16,Planning!AE$10:AE$896)</f>
        <v>0</v>
      </c>
      <c r="AA16" s="262">
        <f>SUMIF(Planning!$AS$10:$AS$896,$AO16,Planning!AF$10:AF$896)</f>
        <v>0</v>
      </c>
      <c r="AB16" s="262">
        <f>SUMIF(Planning!$AS$10:$AS$896,$AO16,Planning!AG$10:AG$896)</f>
        <v>0</v>
      </c>
      <c r="AC16" s="262">
        <f>SUMIF(Planning!$AS$10:$AS$896,$AO16,Planning!AH$10:AH$896)</f>
        <v>0</v>
      </c>
      <c r="AD16" s="262">
        <f>SUMIF(Planning!$AS$10:$AS$896,$AO16,Planning!AI$10:AI$896)</f>
        <v>0</v>
      </c>
      <c r="AE16" s="262">
        <f>SUMIF(Planning!$AS$10:$AS$896,$AO16,Planning!AJ$10:AJ$896)</f>
        <v>0</v>
      </c>
      <c r="AF16" s="262">
        <f>SUMIF(Planning!$AS$10:$AS$896,$AO16,Planning!AK$10:AK$896)</f>
        <v>0</v>
      </c>
      <c r="AG16" s="262">
        <f>SUMIF(Planning!$AS$10:$AS$896,$AO16,Planning!AL$10:AL$896)</f>
        <v>0</v>
      </c>
      <c r="AH16" s="262">
        <f>SUMIF(Planning!$AS$10:$AS$896,$AO16,Planning!AM$10:AM$896)</f>
        <v>0</v>
      </c>
      <c r="AI16" s="265">
        <f t="shared" si="2"/>
        <v>0</v>
      </c>
      <c r="AJ16" s="75"/>
      <c r="AL16" s="125" t="str">
        <f>IF(AN16="CBU","AF",IF(AN16="CKD","KD",""))</f>
        <v/>
      </c>
      <c r="AM16" s="93"/>
      <c r="AN16" s="93"/>
      <c r="AO16" s="100" t="str">
        <f>AM16&amp;"_"&amp;AN16</f>
        <v>_</v>
      </c>
      <c r="AP16" s="248" t="str">
        <f>IF(AI18=0,"","表示")</f>
        <v/>
      </c>
    </row>
    <row r="17" spans="1:42" ht="21" hidden="1" customHeight="1" x14ac:dyDescent="0.35">
      <c r="A17" s="66"/>
      <c r="B17" s="94" t="str">
        <f>IF($AO18="","",_xlfn.XLOOKUP($AO18,Planning!$AS$10:$AS$896,Planning!AU$10:AU$896,"",,))</f>
        <v/>
      </c>
      <c r="C17" s="127" t="str">
        <f>AL16</f>
        <v/>
      </c>
      <c r="D17" s="86">
        <f>SUMIF(Planning!$AS$10:$AS$896,$AO18,Planning!$G$10:$G$896)</f>
        <v>0</v>
      </c>
      <c r="E17" s="266" t="str">
        <f>IF($AN16="CBU","SP","")</f>
        <v/>
      </c>
      <c r="F17" s="267"/>
      <c r="G17" s="267"/>
      <c r="H17" s="267"/>
      <c r="I17" s="268"/>
      <c r="J17" s="269">
        <f>SUMIF(Planning!$AS$10:$AS$896,$AO17,Planning!O$10:O$896)</f>
        <v>0</v>
      </c>
      <c r="K17" s="267">
        <f>SUMIF(Planning!$AS$10:$AS$896,$AO17,Planning!P$10:P$896)</f>
        <v>0</v>
      </c>
      <c r="L17" s="267">
        <f>SUMIF(Planning!$AS$10:$AS$896,$AO17,Planning!Q$10:Q$896)</f>
        <v>0</v>
      </c>
      <c r="M17" s="267">
        <f>SUMIF(Planning!$AS$10:$AS$896,$AO17,Planning!R$10:R$896)</f>
        <v>0</v>
      </c>
      <c r="N17" s="267">
        <f>SUMIF(Planning!$AS$10:$AS$896,$AO17,Planning!S$10:S$896)</f>
        <v>0</v>
      </c>
      <c r="O17" s="267">
        <f>SUMIF(Planning!$AS$10:$AS$896,$AO17,Planning!T$10:T$896)</f>
        <v>0</v>
      </c>
      <c r="P17" s="267">
        <f>SUMIF(Planning!$AS$10:$AS$896,$AO17,Planning!U$10:U$896)</f>
        <v>0</v>
      </c>
      <c r="Q17" s="267">
        <f>SUMIF(Planning!$AS$10:$AS$896,$AO17,Planning!V$10:V$896)</f>
        <v>0</v>
      </c>
      <c r="R17" s="267">
        <f>SUMIF(Planning!$AS$10:$AS$896,$AO17,Planning!W$10:W$896)</f>
        <v>0</v>
      </c>
      <c r="S17" s="267">
        <f>SUMIF(Planning!$AS$10:$AS$896,$AO17,Planning!X$10:X$896)</f>
        <v>0</v>
      </c>
      <c r="T17" s="267">
        <f>SUMIF(Planning!$AS$10:$AS$896,$AO17,Planning!Y$10:Y$896)</f>
        <v>0</v>
      </c>
      <c r="U17" s="267">
        <f>SUMIF(Planning!$AS$10:$AS$896,$AO17,Planning!Z$10:Z$896)</f>
        <v>0</v>
      </c>
      <c r="V17" s="267">
        <f>SUMIF(Planning!$AS$10:$AS$896,$AO17,Planning!AA$10:AA$896)</f>
        <v>0</v>
      </c>
      <c r="W17" s="267">
        <f>SUMIF(Planning!$AS$10:$AS$896,$AO17,Planning!AB$10:AB$896)</f>
        <v>0</v>
      </c>
      <c r="X17" s="267">
        <f>SUMIF(Planning!$AS$10:$AS$896,$AO17,Planning!AC$10:AC$896)</f>
        <v>0</v>
      </c>
      <c r="Y17" s="267">
        <f>SUMIF(Planning!$AS$10:$AS$896,$AO17,Planning!AD$10:AD$896)</f>
        <v>0</v>
      </c>
      <c r="Z17" s="267">
        <f>SUMIF(Planning!$AS$10:$AS$896,$AO17,Planning!AE$10:AE$896)</f>
        <v>0</v>
      </c>
      <c r="AA17" s="267">
        <f>SUMIF(Planning!$AS$10:$AS$896,$AO17,Planning!AF$10:AF$896)</f>
        <v>0</v>
      </c>
      <c r="AB17" s="267">
        <f>SUMIF(Planning!$AS$10:$AS$896,$AO17,Planning!AG$10:AG$896)</f>
        <v>0</v>
      </c>
      <c r="AC17" s="267">
        <f>SUMIF(Planning!$AS$10:$AS$896,$AO17,Planning!AH$10:AH$896)</f>
        <v>0</v>
      </c>
      <c r="AD17" s="267">
        <f>SUMIF(Planning!$AS$10:$AS$896,$AO17,Planning!AI$10:AI$896)</f>
        <v>0</v>
      </c>
      <c r="AE17" s="267">
        <f>SUMIF(Planning!$AS$10:$AS$896,$AO17,Planning!AJ$10:AJ$896)</f>
        <v>0</v>
      </c>
      <c r="AF17" s="267">
        <f>SUMIF(Planning!$AS$10:$AS$896,$AO17,Planning!AK$10:AK$896)</f>
        <v>0</v>
      </c>
      <c r="AG17" s="267">
        <f>SUMIF(Planning!$AS$10:$AS$896,$AO17,Planning!AL$10:AL$896)</f>
        <v>0</v>
      </c>
      <c r="AH17" s="267">
        <f>SUMIF(Planning!$AS$10:$AS$896,$AO17,Planning!AM$10:AM$896)</f>
        <v>0</v>
      </c>
      <c r="AI17" s="270">
        <f t="shared" si="2"/>
        <v>0</v>
      </c>
      <c r="AJ17" s="75"/>
      <c r="AL17" s="102" t="str">
        <f>IF($B$3="","",_xlfn.XLOOKUP($B$3,設定!$F$3:$F$10,設定!$G$3:$G$10,""))</f>
        <v>50号機</v>
      </c>
      <c r="AM17" s="91"/>
      <c r="AN17" s="91" t="str">
        <f>E17</f>
        <v/>
      </c>
      <c r="AO17" s="91" t="str">
        <f>AM16&amp;"_"&amp;AN17</f>
        <v>_</v>
      </c>
      <c r="AP17" s="249" t="str">
        <f>IF(AI18=0,"","表示")</f>
        <v/>
      </c>
    </row>
    <row r="18" spans="1:42" ht="21" hidden="1" customHeight="1" x14ac:dyDescent="0.35">
      <c r="A18" s="69"/>
      <c r="B18" s="90"/>
      <c r="C18" s="87"/>
      <c r="D18" s="88"/>
      <c r="E18" s="259" t="s">
        <v>2134</v>
      </c>
      <c r="F18" s="80">
        <f>SUMIF(Planning!$AS$10:$AS$896,$AO18,Planning!K$10:K$896)</f>
        <v>0</v>
      </c>
      <c r="G18" s="80">
        <f>SUMIF(Planning!$AS$10:$AS$896,$AO18,Planning!L$10:L$896)</f>
        <v>0</v>
      </c>
      <c r="H18" s="81">
        <f>SUMIF(Planning!$AS$10:$AS$896,$AO18,Planning!M$10:M$896)</f>
        <v>0</v>
      </c>
      <c r="I18" s="82">
        <f>SUMIF(Planning!$AS$10:$AS$896,$AO18,Planning!N$10:N$896)</f>
        <v>0</v>
      </c>
      <c r="J18" s="83">
        <f>SUMIF(Planning!$AS$10:$AS$896,$AO18,Planning!O$10:O$896)</f>
        <v>0</v>
      </c>
      <c r="K18" s="81">
        <f>SUMIF(Planning!$AS$10:$AS$896,$AO18,Planning!P$10:P$896)</f>
        <v>0</v>
      </c>
      <c r="L18" s="81">
        <f>SUMIF(Planning!$AS$10:$AS$896,$AO18,Planning!Q$10:Q$896)</f>
        <v>0</v>
      </c>
      <c r="M18" s="80">
        <f>SUMIF(Planning!$AS$10:$AS$896,$AO18,Planning!R$10:R$896)</f>
        <v>0</v>
      </c>
      <c r="N18" s="81">
        <f>SUMIF(Planning!$AS$10:$AS$896,$AO18,Planning!S$10:S$896)</f>
        <v>0</v>
      </c>
      <c r="O18" s="80">
        <f>SUMIF(Planning!$AS$10:$AS$896,$AO18,Planning!T$10:T$896)</f>
        <v>0</v>
      </c>
      <c r="P18" s="80">
        <f>SUMIF(Planning!$AS$10:$AS$896,$AO18,Planning!U$10:U$896)</f>
        <v>0</v>
      </c>
      <c r="Q18" s="80">
        <f>SUMIF(Planning!$AS$10:$AS$896,$AO18,Planning!V$10:V$896)</f>
        <v>0</v>
      </c>
      <c r="R18" s="80">
        <f>SUMIF(Planning!$AS$10:$AS$896,$AO18,Planning!W$10:W$896)</f>
        <v>0</v>
      </c>
      <c r="S18" s="80">
        <f>SUMIF(Planning!$AS$10:$AS$896,$AO18,Planning!X$10:X$896)</f>
        <v>0</v>
      </c>
      <c r="T18" s="80">
        <f>SUMIF(Planning!$AS$10:$AS$896,$AO18,Planning!Y$10:Y$896)</f>
        <v>0</v>
      </c>
      <c r="U18" s="80">
        <f>SUMIF(Planning!$AS$10:$AS$896,$AO18,Planning!Z$10:Z$896)</f>
        <v>0</v>
      </c>
      <c r="V18" s="80">
        <f>SUMIF(Planning!$AS$10:$AS$896,$AO18,Planning!AA$10:AA$896)</f>
        <v>0</v>
      </c>
      <c r="W18" s="80">
        <f>SUMIF(Planning!$AS$10:$AS$896,$AO18,Planning!AB$10:AB$896)</f>
        <v>0</v>
      </c>
      <c r="X18" s="80">
        <f>SUMIF(Planning!$AS$10:$AS$896,$AO18,Planning!AC$10:AC$896)</f>
        <v>0</v>
      </c>
      <c r="Y18" s="80">
        <f>SUMIF(Planning!$AS$10:$AS$896,$AO18,Planning!AD$10:AD$896)</f>
        <v>0</v>
      </c>
      <c r="Z18" s="80">
        <f>SUMIF(Planning!$AS$10:$AS$896,$AO18,Planning!AE$10:AE$896)</f>
        <v>0</v>
      </c>
      <c r="AA18" s="80">
        <f>SUMIF(Planning!$AS$10:$AS$896,$AO18,Planning!AF$10:AF$896)</f>
        <v>0</v>
      </c>
      <c r="AB18" s="80">
        <f>SUMIF(Planning!$AS$10:$AS$896,$AO18,Planning!AG$10:AG$896)</f>
        <v>0</v>
      </c>
      <c r="AC18" s="80">
        <f>SUMIF(Planning!$AS$10:$AS$896,$AO18,Planning!AH$10:AH$896)</f>
        <v>0</v>
      </c>
      <c r="AD18" s="80">
        <f>SUMIF(Planning!$AS$10:$AS$896,$AO18,Planning!AI$10:AI$896)</f>
        <v>0</v>
      </c>
      <c r="AE18" s="80">
        <f>SUMIF(Planning!$AS$10:$AS$896,$AO18,Planning!AJ$10:AJ$896)</f>
        <v>0</v>
      </c>
      <c r="AF18" s="80">
        <f>SUMIF(Planning!$AS$10:$AS$896,$AO18,Planning!AK$10:AK$896)</f>
        <v>0</v>
      </c>
      <c r="AG18" s="81">
        <f>SUMIF(Planning!$AS$10:$AS$896,$AO18,Planning!AL$10:AL$896)</f>
        <v>0</v>
      </c>
      <c r="AH18" s="114">
        <f>SUMIF(Planning!$AS$10:$AS$896,$AO18,Planning!AM$10:AM$896)</f>
        <v>0</v>
      </c>
      <c r="AI18" s="123">
        <f t="shared" si="2"/>
        <v>0</v>
      </c>
      <c r="AJ18" s="75"/>
      <c r="AL18" s="92"/>
      <c r="AM18" s="92"/>
      <c r="AN18" s="92"/>
      <c r="AO18" s="124" t="str">
        <f>AL17&amp;"_"&amp;AM16&amp;"_"&amp;AN16</f>
        <v>50号機__</v>
      </c>
      <c r="AP18" s="247" t="str">
        <f>IF(AI18=0,"","表示")</f>
        <v/>
      </c>
    </row>
    <row r="19" spans="1:42" ht="21" hidden="1" customHeight="1" x14ac:dyDescent="0.35">
      <c r="A19" s="66"/>
      <c r="B19" s="95" t="str">
        <f>IF($AO21="","",_xlfn.XLOOKUP($AO21,Planning!$AS$10:$AS$896,Planning!AT$10:AT$896,"",,))</f>
        <v/>
      </c>
      <c r="C19" s="85"/>
      <c r="D19" s="86"/>
      <c r="E19" s="261" t="str">
        <f>_xlfn.XLOOKUP($AO19,Planning!$AS$10:$AS$896,Planning!$G$10:$G$896,"",,)</f>
        <v/>
      </c>
      <c r="F19" s="262">
        <f>SUMIF(Planning!$AS$10:$AS$896,$AO19,Planning!K$10:K$896)</f>
        <v>0</v>
      </c>
      <c r="G19" s="262">
        <f>SUMIF(Planning!$AS$10:$AS$896,$AO19,Planning!L$10:L$896)</f>
        <v>0</v>
      </c>
      <c r="H19" s="262">
        <f>SUMIF(Planning!$AS$10:$AS$896,$AO19,Planning!M$10:M$896)</f>
        <v>0</v>
      </c>
      <c r="I19" s="263">
        <f>SUMIF(Planning!$AS$10:$AS$896,$AO19,Planning!N$10:N$896)</f>
        <v>0</v>
      </c>
      <c r="J19" s="264">
        <f>SUMIF(Planning!$AS$10:$AS$896,$AO19,Planning!O$10:O$896)</f>
        <v>0</v>
      </c>
      <c r="K19" s="262">
        <f>SUMIF(Planning!$AS$10:$AS$896,$AO19,Planning!P$10:P$896)</f>
        <v>0</v>
      </c>
      <c r="L19" s="262">
        <f>SUMIF(Planning!$AS$10:$AS$896,$AO19,Planning!Q$10:Q$896)</f>
        <v>0</v>
      </c>
      <c r="M19" s="262">
        <f>SUMIF(Planning!$AS$10:$AS$896,$AO19,Planning!R$10:R$896)</f>
        <v>0</v>
      </c>
      <c r="N19" s="262">
        <f>SUMIF(Planning!$AS$10:$AS$896,$AO19,Planning!S$10:S$896)</f>
        <v>0</v>
      </c>
      <c r="O19" s="262">
        <f>SUMIF(Planning!$AS$10:$AS$896,$AO19,Planning!T$10:T$896)</f>
        <v>0</v>
      </c>
      <c r="P19" s="262">
        <f>SUMIF(Planning!$AS$10:$AS$896,$AO19,Planning!U$10:U$896)</f>
        <v>0</v>
      </c>
      <c r="Q19" s="262">
        <f>SUMIF(Planning!$AS$10:$AS$896,$AO19,Planning!V$10:V$896)</f>
        <v>0</v>
      </c>
      <c r="R19" s="262">
        <f>SUMIF(Planning!$AS$10:$AS$896,$AO19,Planning!W$10:W$896)</f>
        <v>0</v>
      </c>
      <c r="S19" s="262">
        <f>SUMIF(Planning!$AS$10:$AS$896,$AO19,Planning!X$10:X$896)</f>
        <v>0</v>
      </c>
      <c r="T19" s="262">
        <f>SUMIF(Planning!$AS$10:$AS$896,$AO19,Planning!Y$10:Y$896)</f>
        <v>0</v>
      </c>
      <c r="U19" s="262">
        <f>SUMIF(Planning!$AS$10:$AS$896,$AO19,Planning!Z$10:Z$896)</f>
        <v>0</v>
      </c>
      <c r="V19" s="262">
        <f>SUMIF(Planning!$AS$10:$AS$896,$AO19,Planning!AA$10:AA$896)</f>
        <v>0</v>
      </c>
      <c r="W19" s="262">
        <f>SUMIF(Planning!$AS$10:$AS$896,$AO19,Planning!AB$10:AB$896)</f>
        <v>0</v>
      </c>
      <c r="X19" s="262">
        <f>SUMIF(Planning!$AS$10:$AS$896,$AO19,Planning!AC$10:AC$896)</f>
        <v>0</v>
      </c>
      <c r="Y19" s="262">
        <f>SUMIF(Planning!$AS$10:$AS$896,$AO19,Planning!AD$10:AD$896)</f>
        <v>0</v>
      </c>
      <c r="Z19" s="262">
        <f>SUMIF(Planning!$AS$10:$AS$896,$AO19,Planning!AE$10:AE$896)</f>
        <v>0</v>
      </c>
      <c r="AA19" s="262">
        <f>SUMIF(Planning!$AS$10:$AS$896,$AO19,Planning!AF$10:AF$896)</f>
        <v>0</v>
      </c>
      <c r="AB19" s="262">
        <f>SUMIF(Planning!$AS$10:$AS$896,$AO19,Planning!AG$10:AG$896)</f>
        <v>0</v>
      </c>
      <c r="AC19" s="262">
        <f>SUMIF(Planning!$AS$10:$AS$896,$AO19,Planning!AH$10:AH$896)</f>
        <v>0</v>
      </c>
      <c r="AD19" s="262">
        <f>SUMIF(Planning!$AS$10:$AS$896,$AO19,Planning!AI$10:AI$896)</f>
        <v>0</v>
      </c>
      <c r="AE19" s="262">
        <f>SUMIF(Planning!$AS$10:$AS$896,$AO19,Planning!AJ$10:AJ$896)</f>
        <v>0</v>
      </c>
      <c r="AF19" s="262">
        <f>SUMIF(Planning!$AS$10:$AS$896,$AO19,Planning!AK$10:AK$896)</f>
        <v>0</v>
      </c>
      <c r="AG19" s="262">
        <f>SUMIF(Planning!$AS$10:$AS$896,$AO19,Planning!AL$10:AL$896)</f>
        <v>0</v>
      </c>
      <c r="AH19" s="262">
        <f>SUMIF(Planning!$AS$10:$AS$896,$AO19,Planning!AM$10:AM$896)</f>
        <v>0</v>
      </c>
      <c r="AI19" s="265">
        <f t="shared" si="2"/>
        <v>0</v>
      </c>
      <c r="AJ19" s="75"/>
      <c r="AL19" s="125" t="str">
        <f>IF(AN19="CBU","AF",IF(AN19="CKD","KD",""))</f>
        <v/>
      </c>
      <c r="AM19" s="93"/>
      <c r="AN19" s="93"/>
      <c r="AO19" s="100" t="str">
        <f>AM19&amp;"_"&amp;AN19</f>
        <v>_</v>
      </c>
      <c r="AP19" s="248" t="str">
        <f>IF(AI21=0,"","表示")</f>
        <v/>
      </c>
    </row>
    <row r="20" spans="1:42" ht="21" hidden="1" customHeight="1" x14ac:dyDescent="0.35">
      <c r="A20" s="66"/>
      <c r="B20" s="94" t="str">
        <f>IF($AO21="","",_xlfn.XLOOKUP($AO21,Planning!$AS$10:$AS$896,Planning!AU$10:AU$896,"",,))</f>
        <v/>
      </c>
      <c r="C20" s="127" t="str">
        <f>AL19</f>
        <v/>
      </c>
      <c r="D20" s="86">
        <f>SUMIF(Planning!$AS$10:$AS$896,$AO21,Planning!$G$10:$G$896)</f>
        <v>0</v>
      </c>
      <c r="E20" s="266" t="str">
        <f>IF($AN19="CBU","SP","")</f>
        <v/>
      </c>
      <c r="F20" s="267"/>
      <c r="G20" s="267"/>
      <c r="H20" s="267"/>
      <c r="I20" s="268"/>
      <c r="J20" s="269">
        <f>SUMIF(Planning!$AS$10:$AS$896,$AO20,Planning!O$10:O$896)</f>
        <v>0</v>
      </c>
      <c r="K20" s="267">
        <f>SUMIF(Planning!$AS$10:$AS$896,$AO20,Planning!P$10:P$896)</f>
        <v>0</v>
      </c>
      <c r="L20" s="267">
        <f>SUMIF(Planning!$AS$10:$AS$896,$AO20,Planning!Q$10:Q$896)</f>
        <v>0</v>
      </c>
      <c r="M20" s="267">
        <f>SUMIF(Planning!$AS$10:$AS$896,$AO20,Planning!R$10:R$896)</f>
        <v>0</v>
      </c>
      <c r="N20" s="267">
        <f>SUMIF(Planning!$AS$10:$AS$896,$AO20,Planning!S$10:S$896)</f>
        <v>0</v>
      </c>
      <c r="O20" s="267">
        <f>SUMIF(Planning!$AS$10:$AS$896,$AO20,Planning!T$10:T$896)</f>
        <v>0</v>
      </c>
      <c r="P20" s="267">
        <f>SUMIF(Planning!$AS$10:$AS$896,$AO20,Planning!U$10:U$896)</f>
        <v>0</v>
      </c>
      <c r="Q20" s="267">
        <f>SUMIF(Planning!$AS$10:$AS$896,$AO20,Planning!V$10:V$896)</f>
        <v>0</v>
      </c>
      <c r="R20" s="267">
        <f>SUMIF(Planning!$AS$10:$AS$896,$AO20,Planning!W$10:W$896)</f>
        <v>0</v>
      </c>
      <c r="S20" s="267">
        <f>SUMIF(Planning!$AS$10:$AS$896,$AO20,Planning!X$10:X$896)</f>
        <v>0</v>
      </c>
      <c r="T20" s="267">
        <f>SUMIF(Planning!$AS$10:$AS$896,$AO20,Planning!Y$10:Y$896)</f>
        <v>0</v>
      </c>
      <c r="U20" s="267">
        <f>SUMIF(Planning!$AS$10:$AS$896,$AO20,Planning!Z$10:Z$896)</f>
        <v>0</v>
      </c>
      <c r="V20" s="267">
        <f>SUMIF(Planning!$AS$10:$AS$896,$AO20,Planning!AA$10:AA$896)</f>
        <v>0</v>
      </c>
      <c r="W20" s="267">
        <f>SUMIF(Planning!$AS$10:$AS$896,$AO20,Planning!AB$10:AB$896)</f>
        <v>0</v>
      </c>
      <c r="X20" s="267">
        <f>SUMIF(Planning!$AS$10:$AS$896,$AO20,Planning!AC$10:AC$896)</f>
        <v>0</v>
      </c>
      <c r="Y20" s="267">
        <f>SUMIF(Planning!$AS$10:$AS$896,$AO20,Planning!AD$10:AD$896)</f>
        <v>0</v>
      </c>
      <c r="Z20" s="267">
        <f>SUMIF(Planning!$AS$10:$AS$896,$AO20,Planning!AE$10:AE$896)</f>
        <v>0</v>
      </c>
      <c r="AA20" s="267">
        <f>SUMIF(Planning!$AS$10:$AS$896,$AO20,Planning!AF$10:AF$896)</f>
        <v>0</v>
      </c>
      <c r="AB20" s="267">
        <f>SUMIF(Planning!$AS$10:$AS$896,$AO20,Planning!AG$10:AG$896)</f>
        <v>0</v>
      </c>
      <c r="AC20" s="267">
        <f>SUMIF(Planning!$AS$10:$AS$896,$AO20,Planning!AH$10:AH$896)</f>
        <v>0</v>
      </c>
      <c r="AD20" s="267">
        <f>SUMIF(Planning!$AS$10:$AS$896,$AO20,Planning!AI$10:AI$896)</f>
        <v>0</v>
      </c>
      <c r="AE20" s="267">
        <f>SUMIF(Planning!$AS$10:$AS$896,$AO20,Planning!AJ$10:AJ$896)</f>
        <v>0</v>
      </c>
      <c r="AF20" s="267">
        <f>SUMIF(Planning!$AS$10:$AS$896,$AO20,Planning!AK$10:AK$896)</f>
        <v>0</v>
      </c>
      <c r="AG20" s="267">
        <f>SUMIF(Planning!$AS$10:$AS$896,$AO20,Planning!AL$10:AL$896)</f>
        <v>0</v>
      </c>
      <c r="AH20" s="267">
        <f>SUMIF(Planning!$AS$10:$AS$896,$AO20,Planning!AM$10:AM$896)</f>
        <v>0</v>
      </c>
      <c r="AI20" s="270">
        <f t="shared" si="2"/>
        <v>0</v>
      </c>
      <c r="AJ20" s="75"/>
      <c r="AL20" s="102" t="str">
        <f>IF($B$3="","",_xlfn.XLOOKUP($B$3,設定!$F$3:$F$10,設定!$G$3:$G$10,""))</f>
        <v>50号機</v>
      </c>
      <c r="AM20" s="91"/>
      <c r="AN20" s="91" t="str">
        <f>E20</f>
        <v/>
      </c>
      <c r="AO20" s="91" t="str">
        <f>AM19&amp;"_"&amp;AN20</f>
        <v>_</v>
      </c>
      <c r="AP20" s="249" t="str">
        <f>IF(AI21=0,"","表示")</f>
        <v/>
      </c>
    </row>
    <row r="21" spans="1:42" ht="21" hidden="1" customHeight="1" thickBot="1" x14ac:dyDescent="0.4">
      <c r="A21" s="69"/>
      <c r="B21" s="90"/>
      <c r="C21" s="87"/>
      <c r="D21" s="88"/>
      <c r="E21" s="259" t="s">
        <v>2134</v>
      </c>
      <c r="F21" s="80">
        <f>SUMIF(Planning!$AS$10:$AS$896,$AO21,Planning!K$10:K$896)</f>
        <v>0</v>
      </c>
      <c r="G21" s="80">
        <f>SUMIF(Planning!$AS$10:$AS$896,$AO21,Planning!L$10:L$896)</f>
        <v>0</v>
      </c>
      <c r="H21" s="81">
        <f>SUMIF(Planning!$AS$10:$AS$896,$AO21,Planning!M$10:M$896)</f>
        <v>0</v>
      </c>
      <c r="I21" s="82">
        <f>SUMIF(Planning!$AS$10:$AS$896,$AO21,Planning!N$10:N$896)</f>
        <v>0</v>
      </c>
      <c r="J21" s="83">
        <f>SUMIF(Planning!$AS$10:$AS$896,$AO21,Planning!O$10:O$896)</f>
        <v>0</v>
      </c>
      <c r="K21" s="81">
        <f>SUMIF(Planning!$AS$10:$AS$896,$AO21,Planning!P$10:P$896)</f>
        <v>0</v>
      </c>
      <c r="L21" s="81">
        <f>SUMIF(Planning!$AS$10:$AS$896,$AO21,Planning!Q$10:Q$896)</f>
        <v>0</v>
      </c>
      <c r="M21" s="80">
        <f>SUMIF(Planning!$AS$10:$AS$896,$AO21,Planning!R$10:R$896)</f>
        <v>0</v>
      </c>
      <c r="N21" s="81">
        <f>SUMIF(Planning!$AS$10:$AS$896,$AO21,Planning!S$10:S$896)</f>
        <v>0</v>
      </c>
      <c r="O21" s="80">
        <f>SUMIF(Planning!$AS$10:$AS$896,$AO21,Planning!T$10:T$896)</f>
        <v>0</v>
      </c>
      <c r="P21" s="80">
        <f>SUMIF(Planning!$AS$10:$AS$896,$AO21,Planning!U$10:U$896)</f>
        <v>0</v>
      </c>
      <c r="Q21" s="80">
        <f>SUMIF(Planning!$AS$10:$AS$896,$AO21,Planning!V$10:V$896)</f>
        <v>0</v>
      </c>
      <c r="R21" s="80">
        <f>SUMIF(Planning!$AS$10:$AS$896,$AO21,Planning!W$10:W$896)</f>
        <v>0</v>
      </c>
      <c r="S21" s="80">
        <f>SUMIF(Planning!$AS$10:$AS$896,$AO21,Planning!X$10:X$896)</f>
        <v>0</v>
      </c>
      <c r="T21" s="80">
        <f>SUMIF(Planning!$AS$10:$AS$896,$AO21,Planning!Y$10:Y$896)</f>
        <v>0</v>
      </c>
      <c r="U21" s="80">
        <f>SUMIF(Planning!$AS$10:$AS$896,$AO21,Planning!Z$10:Z$896)</f>
        <v>0</v>
      </c>
      <c r="V21" s="80">
        <f>SUMIF(Planning!$AS$10:$AS$896,$AO21,Planning!AA$10:AA$896)</f>
        <v>0</v>
      </c>
      <c r="W21" s="80">
        <f>SUMIF(Planning!$AS$10:$AS$896,$AO21,Planning!AB$10:AB$896)</f>
        <v>0</v>
      </c>
      <c r="X21" s="80">
        <f>SUMIF(Planning!$AS$10:$AS$896,$AO21,Planning!AC$10:AC$896)</f>
        <v>0</v>
      </c>
      <c r="Y21" s="80">
        <f>SUMIF(Planning!$AS$10:$AS$896,$AO21,Planning!AD$10:AD$896)</f>
        <v>0</v>
      </c>
      <c r="Z21" s="80">
        <f>SUMIF(Planning!$AS$10:$AS$896,$AO21,Planning!AE$10:AE$896)</f>
        <v>0</v>
      </c>
      <c r="AA21" s="80">
        <f>SUMIF(Planning!$AS$10:$AS$896,$AO21,Planning!AF$10:AF$896)</f>
        <v>0</v>
      </c>
      <c r="AB21" s="80">
        <f>SUMIF(Planning!$AS$10:$AS$896,$AO21,Planning!AG$10:AG$896)</f>
        <v>0</v>
      </c>
      <c r="AC21" s="80">
        <f>SUMIF(Planning!$AS$10:$AS$896,$AO21,Planning!AH$10:AH$896)</f>
        <v>0</v>
      </c>
      <c r="AD21" s="80">
        <f>SUMIF(Planning!$AS$10:$AS$896,$AO21,Planning!AI$10:AI$896)</f>
        <v>0</v>
      </c>
      <c r="AE21" s="80">
        <f>SUMIF(Planning!$AS$10:$AS$896,$AO21,Planning!AJ$10:AJ$896)</f>
        <v>0</v>
      </c>
      <c r="AF21" s="80">
        <f>SUMIF(Planning!$AS$10:$AS$896,$AO21,Planning!AK$10:AK$896)</f>
        <v>0</v>
      </c>
      <c r="AG21" s="81">
        <f>SUMIF(Planning!$AS$10:$AS$896,$AO21,Planning!AL$10:AL$896)</f>
        <v>0</v>
      </c>
      <c r="AH21" s="114">
        <f>SUMIF(Planning!$AS$10:$AS$896,$AO21,Planning!AM$10:AM$896)</f>
        <v>0</v>
      </c>
      <c r="AI21" s="123">
        <f t="shared" si="2"/>
        <v>0</v>
      </c>
      <c r="AJ21" s="75"/>
      <c r="AL21" s="92"/>
      <c r="AM21" s="92"/>
      <c r="AN21" s="92"/>
      <c r="AO21" s="124" t="str">
        <f>AL20&amp;"_"&amp;AM19&amp;"_"&amp;AN19</f>
        <v>50号機__</v>
      </c>
      <c r="AP21" s="247" t="str">
        <f>IF(AI21=0,"","表示")</f>
        <v/>
      </c>
    </row>
    <row r="22" spans="1:42" ht="27" customHeight="1" thickBot="1" x14ac:dyDescent="0.4">
      <c r="A22" s="70"/>
      <c r="B22" s="557" t="s">
        <v>2077</v>
      </c>
      <c r="C22" s="557"/>
      <c r="D22" s="557"/>
      <c r="E22" s="558"/>
      <c r="F22" s="254">
        <f t="shared" ref="F22:AH22" ca="1" si="3">SUMIF($E$5:$E$21,"WE",F$5:F$21)</f>
        <v>40</v>
      </c>
      <c r="G22" s="255">
        <f t="shared" ca="1" si="3"/>
        <v>40</v>
      </c>
      <c r="H22" s="255">
        <f t="shared" ca="1" si="3"/>
        <v>40</v>
      </c>
      <c r="I22" s="256">
        <f t="shared" ca="1" si="3"/>
        <v>40</v>
      </c>
      <c r="J22" s="257">
        <f t="shared" ca="1" si="3"/>
        <v>40</v>
      </c>
      <c r="K22" s="255">
        <f t="shared" ca="1" si="3"/>
        <v>40</v>
      </c>
      <c r="L22" s="255">
        <f t="shared" ca="1" si="3"/>
        <v>40</v>
      </c>
      <c r="M22" s="255">
        <f t="shared" ca="1" si="3"/>
        <v>40</v>
      </c>
      <c r="N22" s="255">
        <f t="shared" ca="1" si="3"/>
        <v>40</v>
      </c>
      <c r="O22" s="255">
        <f t="shared" ca="1" si="3"/>
        <v>40</v>
      </c>
      <c r="P22" s="255">
        <f t="shared" ca="1" si="3"/>
        <v>40</v>
      </c>
      <c r="Q22" s="255">
        <f t="shared" ca="1" si="3"/>
        <v>40</v>
      </c>
      <c r="R22" s="255">
        <f t="shared" ca="1" si="3"/>
        <v>40</v>
      </c>
      <c r="S22" s="255">
        <f t="shared" ca="1" si="3"/>
        <v>40</v>
      </c>
      <c r="T22" s="255">
        <f t="shared" ca="1" si="3"/>
        <v>40</v>
      </c>
      <c r="U22" s="255">
        <f t="shared" ca="1" si="3"/>
        <v>40</v>
      </c>
      <c r="V22" s="255">
        <f t="shared" ca="1" si="3"/>
        <v>40</v>
      </c>
      <c r="W22" s="255">
        <f t="shared" ca="1" si="3"/>
        <v>40</v>
      </c>
      <c r="X22" s="255">
        <f t="shared" ca="1" si="3"/>
        <v>40</v>
      </c>
      <c r="Y22" s="255">
        <f t="shared" ca="1" si="3"/>
        <v>40</v>
      </c>
      <c r="Z22" s="255">
        <f t="shared" ca="1" si="3"/>
        <v>40</v>
      </c>
      <c r="AA22" s="255">
        <f t="shared" ca="1" si="3"/>
        <v>20</v>
      </c>
      <c r="AB22" s="255">
        <f t="shared" ca="1" si="3"/>
        <v>0</v>
      </c>
      <c r="AC22" s="255">
        <f t="shared" ca="1" si="3"/>
        <v>0</v>
      </c>
      <c r="AD22" s="459">
        <f t="shared" ca="1" si="3"/>
        <v>0</v>
      </c>
      <c r="AE22" s="459">
        <f t="shared" ca="1" si="3"/>
        <v>0</v>
      </c>
      <c r="AF22" s="459">
        <f t="shared" ca="1" si="3"/>
        <v>0</v>
      </c>
      <c r="AG22" s="459">
        <f t="shared" ca="1" si="3"/>
        <v>0</v>
      </c>
      <c r="AH22" s="460">
        <f t="shared" ca="1" si="3"/>
        <v>0</v>
      </c>
      <c r="AI22" s="258">
        <f ca="1">SUM(F22:AH22)</f>
        <v>860</v>
      </c>
      <c r="AJ22" s="77"/>
      <c r="AL22" s="241"/>
      <c r="AM22" s="242"/>
      <c r="AN22" s="242"/>
      <c r="AO22" s="243"/>
      <c r="AP22" s="249" t="s">
        <v>2190</v>
      </c>
    </row>
    <row r="23" spans="1:42" ht="29.4" customHeight="1" thickBot="1" x14ac:dyDescent="0.4">
      <c r="A23" s="71"/>
      <c r="B23" s="559" t="str">
        <f>B3&amp;"生産負荷"</f>
        <v>50号機生産負荷</v>
      </c>
      <c r="C23" s="559"/>
      <c r="D23" s="560" t="str">
        <f>IF($C$3="平常","(平常)",IF($C$3="平常/2S","(2交替)",IF($C$3="1S/2S","(2交替)",IF($C$3="3S","(3交替)",""))))</f>
        <v>(2交替)</v>
      </c>
      <c r="E23" s="561"/>
      <c r="F23" s="250">
        <f ca="1">SUMIF(Planning!$H$1:$H$6,$B$3,Planning!K$1:K$6)</f>
        <v>0</v>
      </c>
      <c r="G23" s="251">
        <f ca="1">SUMIF(Planning!$H$1:$H$6,$B$3,Planning!L$1:L$6)</f>
        <v>0</v>
      </c>
      <c r="H23" s="250">
        <f ca="1">SUMIF(Planning!$H$1:$H$6,$B$3,Planning!M$1:M$6)</f>
        <v>0</v>
      </c>
      <c r="I23" s="252">
        <f ca="1">SUMIF(Planning!$H$1:$H$6,$B$3,Planning!N$1:N$6)</f>
        <v>0</v>
      </c>
      <c r="J23" s="253">
        <f ca="1">SUMIF(Planning!$H$1:$H$6,$B$3,Planning!O$1:O$6)</f>
        <v>0</v>
      </c>
      <c r="K23" s="250">
        <f ca="1">SUMIF(Planning!$H$1:$H$6,$B$3,Planning!P$1:P$6)</f>
        <v>0</v>
      </c>
      <c r="L23" s="250">
        <f ca="1">SUMIF(Planning!$H$1:$H$6,$B$3,Planning!Q$1:Q$6)</f>
        <v>0</v>
      </c>
      <c r="M23" s="251">
        <f ca="1">SUMIF(Planning!$H$1:$H$6,$B$3,Planning!R$1:R$6)</f>
        <v>0</v>
      </c>
      <c r="N23" s="250">
        <f ca="1">SUMIF(Planning!$H$1:$H$6,$B$3,Planning!S$1:S$6)</f>
        <v>0</v>
      </c>
      <c r="O23" s="251">
        <f ca="1">SUMIF(Planning!$H$1:$H$6,$B$3,Planning!T$1:T$6)</f>
        <v>0</v>
      </c>
      <c r="P23" s="251">
        <f ca="1">SUMIF(Planning!$H$1:$H$6,$B$3,Planning!U$1:U$6)</f>
        <v>0</v>
      </c>
      <c r="Q23" s="251">
        <f ca="1">SUMIF(Planning!$H$1:$H$6,$B$3,Planning!V$1:V$6)</f>
        <v>0</v>
      </c>
      <c r="R23" s="251">
        <f ca="1">SUMIF(Planning!$H$1:$H$6,$B$3,Planning!W$1:W$6)</f>
        <v>0</v>
      </c>
      <c r="S23" s="251">
        <f ca="1">SUMIF(Planning!$H$1:$H$6,$B$3,Planning!X$1:X$6)</f>
        <v>0</v>
      </c>
      <c r="T23" s="251">
        <f ca="1">SUMIF(Planning!$H$1:$H$6,$B$3,Planning!Y$1:Y$6)</f>
        <v>0</v>
      </c>
      <c r="U23" s="251">
        <f ca="1">SUMIF(Planning!$H$1:$H$6,$B$3,Planning!Z$1:Z$6)</f>
        <v>0</v>
      </c>
      <c r="V23" s="251">
        <f ca="1">SUMIF(Planning!$H$1:$H$6,$B$3,Planning!AA$1:AA$6)</f>
        <v>0</v>
      </c>
      <c r="W23" s="251">
        <f ca="1">SUMIF(Planning!$H$1:$H$6,$B$3,Planning!AB$1:AB$6)</f>
        <v>0</v>
      </c>
      <c r="X23" s="251">
        <f ca="1">SUMIF(Planning!$H$1:$H$6,$B$3,Planning!AC$1:AC$6)</f>
        <v>0</v>
      </c>
      <c r="Y23" s="251">
        <f ca="1">SUMIF(Planning!$H$1:$H$6,$B$3,Planning!AD$1:AD$6)</f>
        <v>0</v>
      </c>
      <c r="Z23" s="251">
        <f ca="1">SUMIF(Planning!$H$1:$H$6,$B$3,Planning!AE$1:AE$6)</f>
        <v>0</v>
      </c>
      <c r="AA23" s="251">
        <f ca="1">SUMIF(Planning!$H$1:$H$6,$B$3,Planning!AF$1:AF$6)</f>
        <v>0</v>
      </c>
      <c r="AB23" s="251">
        <f ca="1">SUMIF(Planning!$H$1:$H$6,$B$3,Planning!AG$1:AG$6)</f>
        <v>0</v>
      </c>
      <c r="AC23" s="251">
        <f ca="1">SUMIF(Planning!$H$1:$H$6,$B$3,Planning!AH$1:AH$6)</f>
        <v>0</v>
      </c>
      <c r="AD23" s="461">
        <f ca="1">SUMIF(Planning!$H$1:$H$6,$B$3,Planning!AI$1:AI$6)</f>
        <v>0</v>
      </c>
      <c r="AE23" s="461">
        <f ca="1">SUMIF(Planning!$H$1:$H$6,$B$3,Planning!AJ$1:AJ$6)</f>
        <v>0</v>
      </c>
      <c r="AF23" s="461">
        <f ca="1">SUMIF(Planning!$H$1:$H$6,$B$3,Planning!AK$1:AK$6)</f>
        <v>0</v>
      </c>
      <c r="AG23" s="462">
        <f ca="1">SUMIF(Planning!$H$1:$H$6,$B$3,Planning!AL$1:AL$6)</f>
        <v>0</v>
      </c>
      <c r="AH23" s="463">
        <f ca="1">SUMIF(Planning!$H$1:$H$6,$B$3,Planning!AM$1:AM$6)</f>
        <v>0</v>
      </c>
      <c r="AI23" s="79"/>
      <c r="AJ23" s="76"/>
      <c r="AL23" s="244"/>
      <c r="AM23" s="245"/>
      <c r="AN23" s="245"/>
      <c r="AO23" s="246"/>
      <c r="AP23" s="247" t="s">
        <v>2190</v>
      </c>
    </row>
    <row r="24" spans="1:42" ht="21" customHeight="1" thickTop="1" x14ac:dyDescent="0.35">
      <c r="AP24" s="343" t="s">
        <v>2190</v>
      </c>
    </row>
    <row r="25" spans="1:42" ht="21" customHeight="1" thickBot="1" x14ac:dyDescent="0.4">
      <c r="AP25" s="344" t="s">
        <v>2190</v>
      </c>
    </row>
    <row r="26" spans="1:42" ht="21" customHeight="1" x14ac:dyDescent="0.35">
      <c r="A26" s="65"/>
      <c r="B26" s="74" t="s">
        <v>2074</v>
      </c>
      <c r="C26" s="562" t="s">
        <v>2075</v>
      </c>
      <c r="D26" s="563"/>
      <c r="E26" s="73"/>
      <c r="F26" s="73"/>
      <c r="G26" s="73"/>
      <c r="H26" s="73"/>
      <c r="I26" s="73"/>
      <c r="J26" s="73"/>
      <c r="K26" s="73"/>
      <c r="L26" s="73"/>
      <c r="M26" s="73"/>
      <c r="N26" s="73"/>
      <c r="O26" s="73"/>
      <c r="P26" s="73"/>
      <c r="Q26" s="73"/>
      <c r="R26" s="73"/>
      <c r="S26" s="73"/>
      <c r="T26" s="73"/>
      <c r="U26" s="73"/>
      <c r="V26" s="73"/>
      <c r="W26" s="73"/>
      <c r="X26" s="73"/>
      <c r="Y26" s="73"/>
      <c r="Z26" s="73"/>
      <c r="AA26" s="73"/>
      <c r="AB26" s="73"/>
      <c r="AC26" s="73"/>
      <c r="AD26" s="73"/>
      <c r="AE26" s="73"/>
      <c r="AF26" s="73"/>
      <c r="AG26" s="73"/>
      <c r="AH26" s="73"/>
      <c r="AI26" s="73"/>
      <c r="AJ26" s="73"/>
      <c r="AP26" s="344" t="s">
        <v>2190</v>
      </c>
    </row>
    <row r="27" spans="1:42" ht="28.25" customHeight="1" thickBot="1" x14ac:dyDescent="0.4">
      <c r="A27" s="65"/>
      <c r="B27" s="84" t="s">
        <v>2208</v>
      </c>
      <c r="C27" s="555" t="s">
        <v>2076</v>
      </c>
      <c r="D27" s="556"/>
      <c r="E27" s="73"/>
      <c r="F27" s="73"/>
      <c r="G27" s="73"/>
      <c r="H27" s="73"/>
      <c r="I27" s="73"/>
      <c r="J27" s="73"/>
      <c r="K27" s="73"/>
      <c r="L27" s="73"/>
      <c r="M27" s="73"/>
      <c r="N27" s="73"/>
      <c r="O27" s="73"/>
      <c r="P27" s="73"/>
      <c r="Q27" s="73"/>
      <c r="R27" s="73"/>
      <c r="S27" s="73"/>
      <c r="T27" s="73"/>
      <c r="U27" s="73"/>
      <c r="V27" s="73"/>
      <c r="W27" s="73"/>
      <c r="X27" s="73"/>
      <c r="Y27" s="73"/>
      <c r="Z27" s="73"/>
      <c r="AA27" s="73"/>
      <c r="AB27" s="73"/>
      <c r="AC27" s="73"/>
      <c r="AD27" s="73"/>
      <c r="AE27" s="73"/>
      <c r="AF27" s="73"/>
      <c r="AG27" s="73"/>
      <c r="AH27" s="73"/>
      <c r="AI27" s="73"/>
      <c r="AJ27" s="73"/>
      <c r="AP27" s="344" t="s">
        <v>2190</v>
      </c>
    </row>
    <row r="28" spans="1:42" ht="21" customHeight="1" thickBot="1" x14ac:dyDescent="0.4">
      <c r="A28" s="65"/>
      <c r="B28" s="65"/>
      <c r="C28" s="65"/>
      <c r="D28" s="73"/>
      <c r="E28" s="73"/>
      <c r="F28" s="73"/>
      <c r="G28" s="73"/>
      <c r="H28" s="73"/>
      <c r="I28" s="73"/>
      <c r="J28" s="73"/>
      <c r="K28" s="67"/>
      <c r="L28" s="67"/>
      <c r="M28" s="67"/>
      <c r="N28" s="67"/>
      <c r="O28" s="67"/>
      <c r="P28" s="67"/>
      <c r="Q28" s="67"/>
      <c r="R28" s="67"/>
      <c r="S28" s="67"/>
      <c r="T28" s="67"/>
      <c r="U28" s="67"/>
      <c r="V28" s="67"/>
      <c r="W28" s="67"/>
      <c r="X28" s="67"/>
      <c r="Y28" s="67"/>
      <c r="Z28" s="67"/>
      <c r="AA28" s="67"/>
      <c r="AB28" s="67"/>
      <c r="AC28" s="67"/>
      <c r="AD28" s="67"/>
      <c r="AE28" s="68"/>
      <c r="AF28" s="67"/>
      <c r="AG28" s="67"/>
      <c r="AH28" s="67"/>
      <c r="AI28" s="73"/>
      <c r="AJ28" s="73"/>
      <c r="AP28" s="345" t="s">
        <v>2190</v>
      </c>
    </row>
    <row r="29" spans="1:42" ht="21" customHeight="1" thickTop="1" x14ac:dyDescent="0.35">
      <c r="A29" s="276"/>
      <c r="B29" s="289" t="s">
        <v>2068</v>
      </c>
      <c r="C29" s="290" t="s">
        <v>2083</v>
      </c>
      <c r="D29" s="291" t="s">
        <v>2069</v>
      </c>
      <c r="E29" s="292" t="s">
        <v>2070</v>
      </c>
      <c r="F29" s="295">
        <f>Planning!K10</f>
        <v>46014</v>
      </c>
      <c r="G29" s="295">
        <f>Planning!L10</f>
        <v>46015</v>
      </c>
      <c r="H29" s="296">
        <f>Planning!M10</f>
        <v>46016</v>
      </c>
      <c r="I29" s="447">
        <f>Planning!N10</f>
        <v>46017</v>
      </c>
      <c r="J29" s="297">
        <f>Planning!O10</f>
        <v>46027</v>
      </c>
      <c r="K29" s="296">
        <f>Planning!P10</f>
        <v>46028</v>
      </c>
      <c r="L29" s="296">
        <f>Planning!Q10</f>
        <v>46029</v>
      </c>
      <c r="M29" s="296">
        <f>Planning!R10</f>
        <v>46030</v>
      </c>
      <c r="N29" s="491">
        <f>Planning!S10</f>
        <v>46031</v>
      </c>
      <c r="O29" s="295">
        <f>Planning!T10</f>
        <v>46034</v>
      </c>
      <c r="P29" s="295">
        <f>Planning!U10</f>
        <v>46035</v>
      </c>
      <c r="Q29" s="295">
        <f>Planning!V10</f>
        <v>46036</v>
      </c>
      <c r="R29" s="295">
        <f>Planning!W10</f>
        <v>46037</v>
      </c>
      <c r="S29" s="295">
        <f>Planning!X10</f>
        <v>46038</v>
      </c>
      <c r="T29" s="295">
        <f>Planning!Y10</f>
        <v>46041</v>
      </c>
      <c r="U29" s="295">
        <f>Planning!Z10</f>
        <v>46042</v>
      </c>
      <c r="V29" s="295">
        <f>Planning!AA10</f>
        <v>46043</v>
      </c>
      <c r="W29" s="295">
        <f>Planning!AB10</f>
        <v>46044</v>
      </c>
      <c r="X29" s="295">
        <f>Planning!AC10</f>
        <v>46045</v>
      </c>
      <c r="Y29" s="295">
        <f>Planning!AD10</f>
        <v>46048</v>
      </c>
      <c r="Z29" s="295">
        <f>Planning!AE10</f>
        <v>46049</v>
      </c>
      <c r="AA29" s="295">
        <f>Planning!AF10</f>
        <v>46050</v>
      </c>
      <c r="AB29" s="295">
        <f>Planning!AG10</f>
        <v>46051</v>
      </c>
      <c r="AC29" s="295">
        <f>Planning!AH10</f>
        <v>46052</v>
      </c>
      <c r="AD29" s="455" t="str">
        <f>Planning!AI10</f>
        <v/>
      </c>
      <c r="AE29" s="455" t="str">
        <f>Planning!AJ10</f>
        <v/>
      </c>
      <c r="AF29" s="455" t="str">
        <f>Planning!AK10</f>
        <v/>
      </c>
      <c r="AG29" s="455" t="str">
        <f>Planning!AL10</f>
        <v/>
      </c>
      <c r="AH29" s="456" t="str">
        <f>Planning!AM10</f>
        <v/>
      </c>
      <c r="AI29" s="293" t="s">
        <v>2072</v>
      </c>
      <c r="AJ29" s="294" t="s">
        <v>2073</v>
      </c>
      <c r="AL29" s="103" t="s">
        <v>2074</v>
      </c>
      <c r="AM29" s="340" t="s">
        <v>2078</v>
      </c>
      <c r="AN29" s="340" t="s">
        <v>2056</v>
      </c>
      <c r="AO29" s="28" t="s">
        <v>2057</v>
      </c>
      <c r="AP29" s="345" t="s">
        <v>2190</v>
      </c>
    </row>
    <row r="30" spans="1:42" ht="15.65" customHeight="1" thickBot="1" x14ac:dyDescent="0.4">
      <c r="A30" s="282"/>
      <c r="B30" s="283"/>
      <c r="C30" s="284"/>
      <c r="D30" s="285"/>
      <c r="E30" s="286"/>
      <c r="F30" s="298">
        <f>F29</f>
        <v>46014</v>
      </c>
      <c r="G30" s="298">
        <f t="shared" ref="G30:AH30" si="4">G29</f>
        <v>46015</v>
      </c>
      <c r="H30" s="298">
        <f t="shared" si="4"/>
        <v>46016</v>
      </c>
      <c r="I30" s="448">
        <f t="shared" si="4"/>
        <v>46017</v>
      </c>
      <c r="J30" s="299">
        <f t="shared" si="4"/>
        <v>46027</v>
      </c>
      <c r="K30" s="298">
        <f t="shared" si="4"/>
        <v>46028</v>
      </c>
      <c r="L30" s="298">
        <f t="shared" si="4"/>
        <v>46029</v>
      </c>
      <c r="M30" s="298">
        <f t="shared" si="4"/>
        <v>46030</v>
      </c>
      <c r="N30" s="298">
        <f t="shared" si="4"/>
        <v>46031</v>
      </c>
      <c r="O30" s="298">
        <f t="shared" si="4"/>
        <v>46034</v>
      </c>
      <c r="P30" s="298">
        <f t="shared" si="4"/>
        <v>46035</v>
      </c>
      <c r="Q30" s="298">
        <f t="shared" si="4"/>
        <v>46036</v>
      </c>
      <c r="R30" s="298">
        <f t="shared" si="4"/>
        <v>46037</v>
      </c>
      <c r="S30" s="298">
        <f t="shared" si="4"/>
        <v>46038</v>
      </c>
      <c r="T30" s="298">
        <f t="shared" si="4"/>
        <v>46041</v>
      </c>
      <c r="U30" s="298">
        <f t="shared" si="4"/>
        <v>46042</v>
      </c>
      <c r="V30" s="298">
        <f t="shared" si="4"/>
        <v>46043</v>
      </c>
      <c r="W30" s="298">
        <f t="shared" si="4"/>
        <v>46044</v>
      </c>
      <c r="X30" s="298">
        <f t="shared" si="4"/>
        <v>46045</v>
      </c>
      <c r="Y30" s="298">
        <f t="shared" si="4"/>
        <v>46048</v>
      </c>
      <c r="Z30" s="298">
        <f t="shared" si="4"/>
        <v>46049</v>
      </c>
      <c r="AA30" s="298">
        <f t="shared" si="4"/>
        <v>46050</v>
      </c>
      <c r="AB30" s="298">
        <f t="shared" si="4"/>
        <v>46051</v>
      </c>
      <c r="AC30" s="298">
        <f t="shared" si="4"/>
        <v>46052</v>
      </c>
      <c r="AD30" s="457" t="str">
        <f t="shared" si="4"/>
        <v/>
      </c>
      <c r="AE30" s="457" t="str">
        <f t="shared" si="4"/>
        <v/>
      </c>
      <c r="AF30" s="457" t="str">
        <f t="shared" si="4"/>
        <v/>
      </c>
      <c r="AG30" s="457" t="str">
        <f t="shared" si="4"/>
        <v/>
      </c>
      <c r="AH30" s="457" t="str">
        <f t="shared" si="4"/>
        <v/>
      </c>
      <c r="AI30" s="287"/>
      <c r="AJ30" s="288"/>
      <c r="AL30" s="125"/>
      <c r="AM30" s="301"/>
      <c r="AN30" s="301"/>
      <c r="AO30" s="301"/>
      <c r="AP30" s="345" t="s">
        <v>2190</v>
      </c>
    </row>
    <row r="31" spans="1:42" ht="21" customHeight="1" thickTop="1" x14ac:dyDescent="0.35">
      <c r="A31" s="66"/>
      <c r="B31" s="94" t="str">
        <f>IF($AO33="","",_xlfn.XLOOKUP($AO33,Planning!$AS$10:$AS$896,Planning!AT$10:AT$896,"",,))</f>
        <v>50100</v>
      </c>
      <c r="C31" s="85"/>
      <c r="D31" s="86"/>
      <c r="E31" s="277" t="str">
        <f>_xlfn.XLOOKUP($AO31,Planning!$AS$10:$AS$896,Planning!$G$10:$G$896,"",,)</f>
        <v>COM</v>
      </c>
      <c r="F31" s="278">
        <f>SUMIF(Planning!$AS$10:$AS$896,$AO31,Planning!K$10:K$896)</f>
        <v>100</v>
      </c>
      <c r="G31" s="278">
        <f>SUMIF(Planning!$AS$10:$AS$896,$AO31,Planning!L$10:L$896)</f>
        <v>100</v>
      </c>
      <c r="H31" s="278">
        <f>SUMIF(Planning!$AS$10:$AS$896,$AO31,Planning!M$10:M$896)</f>
        <v>100</v>
      </c>
      <c r="I31" s="279">
        <f>SUMIF(Planning!$AS$10:$AS$896,$AO31,Planning!N$10:N$896)</f>
        <v>0</v>
      </c>
      <c r="J31" s="280">
        <f>SUMIF(Planning!$AS$10:$AS$896,$AO31,Planning!O$10:O$896)</f>
        <v>0</v>
      </c>
      <c r="K31" s="278">
        <f>SUMIF(Planning!$AS$10:$AS$896,$AO31,Planning!P$10:P$896)</f>
        <v>0</v>
      </c>
      <c r="L31" s="278">
        <f>SUMIF(Planning!$AS$10:$AS$896,$AO31,Planning!Q$10:Q$896)</f>
        <v>0</v>
      </c>
      <c r="M31" s="278">
        <f>SUMIF(Planning!$AS$10:$AS$896,$AO31,Planning!R$10:R$896)</f>
        <v>0</v>
      </c>
      <c r="N31" s="278">
        <f>SUMIF(Planning!$AS$10:$AS$896,$AO31,Planning!S$10:S$896)</f>
        <v>0</v>
      </c>
      <c r="O31" s="278">
        <f>SUMIF(Planning!$AS$10:$AS$896,$AO31,Planning!T$10:T$896)</f>
        <v>0</v>
      </c>
      <c r="P31" s="278">
        <f>SUMIF(Planning!$AS$10:$AS$896,$AO31,Planning!U$10:U$896)</f>
        <v>0</v>
      </c>
      <c r="Q31" s="278">
        <f>SUMIF(Planning!$AS$10:$AS$896,$AO31,Planning!V$10:V$896)</f>
        <v>0</v>
      </c>
      <c r="R31" s="278">
        <f>SUMIF(Planning!$AS$10:$AS$896,$AO31,Planning!W$10:W$896)</f>
        <v>0</v>
      </c>
      <c r="S31" s="278">
        <f>SUMIF(Planning!$AS$10:$AS$896,$AO31,Planning!X$10:X$896)</f>
        <v>0</v>
      </c>
      <c r="T31" s="278">
        <f>SUMIF(Planning!$AS$10:$AS$896,$AO31,Planning!Y$10:Y$896)</f>
        <v>0</v>
      </c>
      <c r="U31" s="278">
        <f>SUMIF(Planning!$AS$10:$AS$896,$AO31,Planning!Z$10:Z$896)</f>
        <v>0</v>
      </c>
      <c r="V31" s="278">
        <f>SUMIF(Planning!$AS$10:$AS$896,$AO31,Planning!AA$10:AA$896)</f>
        <v>0</v>
      </c>
      <c r="W31" s="278">
        <f>SUMIF(Planning!$AS$10:$AS$896,$AO31,Planning!AB$10:AB$896)</f>
        <v>0</v>
      </c>
      <c r="X31" s="278">
        <f>SUMIF(Planning!$AS$10:$AS$896,$AO31,Planning!AC$10:AC$896)</f>
        <v>0</v>
      </c>
      <c r="Y31" s="278">
        <f>SUMIF(Planning!$AS$10:$AS$896,$AO31,Planning!AD$10:AD$896)</f>
        <v>0</v>
      </c>
      <c r="Z31" s="278">
        <f>SUMIF(Planning!$AS$10:$AS$896,$AO31,Planning!AE$10:AE$896)</f>
        <v>0</v>
      </c>
      <c r="AA31" s="278">
        <f>SUMIF(Planning!$AS$10:$AS$896,$AO31,Planning!AF$10:AF$896)</f>
        <v>0</v>
      </c>
      <c r="AB31" s="278">
        <f>SUMIF(Planning!$AS$10:$AS$896,$AO31,Planning!AG$10:AG$896)</f>
        <v>0</v>
      </c>
      <c r="AC31" s="278">
        <f>SUMIF(Planning!$AS$10:$AS$896,$AO31,Planning!AH$10:AH$896)</f>
        <v>200</v>
      </c>
      <c r="AD31" s="458">
        <f>SUMIF(Planning!$AS$10:$AS$896,$AO31,Planning!AI$10:AI$896)</f>
        <v>0</v>
      </c>
      <c r="AE31" s="458">
        <f>SUMIF(Planning!$AS$10:$AS$896,$AO31,Planning!AJ$10:AJ$896)</f>
        <v>0</v>
      </c>
      <c r="AF31" s="458">
        <f>SUMIF(Planning!$AS$10:$AS$896,$AO31,Planning!AK$10:AK$896)</f>
        <v>0</v>
      </c>
      <c r="AG31" s="458">
        <f>SUMIF(Planning!$AS$10:$AS$896,$AO31,Planning!AL$10:AL$896)</f>
        <v>0</v>
      </c>
      <c r="AH31" s="458">
        <f>SUMIF(Planning!$AS$10:$AS$896,$AO31,Planning!AM$10:AM$896)</f>
        <v>0</v>
      </c>
      <c r="AI31" s="281">
        <f t="shared" ref="AI31:AI39" si="5">SUM(F31:AH31)</f>
        <v>500</v>
      </c>
      <c r="AJ31" s="75"/>
      <c r="AL31" s="125" t="str">
        <f>IF(AN31="CBU","AF",IF(AN31="CKD","KD",""))</f>
        <v>AF</v>
      </c>
      <c r="AM31" s="93" t="s">
        <v>2370</v>
      </c>
      <c r="AN31" s="93" t="s">
        <v>2081</v>
      </c>
      <c r="AO31" s="100" t="str">
        <f>AM31&amp;"_"&amp;AN31</f>
        <v>50100K88 J400XA_CBU</v>
      </c>
      <c r="AP31" s="248" t="str">
        <f ca="1">IF(AI33=0,"","表示")</f>
        <v>表示</v>
      </c>
    </row>
    <row r="32" spans="1:42" ht="21" customHeight="1" x14ac:dyDescent="0.35">
      <c r="A32" s="66"/>
      <c r="B32" s="94" t="str">
        <f>IF($AO33="","",_xlfn.XLOOKUP($AO33,Planning!$AS$10:$AS$896,Planning!AU$10:AU$896,"",,))</f>
        <v>K88-J400</v>
      </c>
      <c r="C32" s="127" t="str">
        <f>AL31</f>
        <v>AF</v>
      </c>
      <c r="D32" s="86">
        <f>SUMIF(Planning!$AS$10:$AS$896,$AO33,Planning!$G$10:$G$896)</f>
        <v>110</v>
      </c>
      <c r="E32" s="266" t="str">
        <f>IF($AN31="CBU","SP","")</f>
        <v>SP</v>
      </c>
      <c r="F32" s="267"/>
      <c r="G32" s="267"/>
      <c r="H32" s="267"/>
      <c r="I32" s="268"/>
      <c r="J32" s="269">
        <f>SUMIF(Planning!$AS$10:$AS$896,$AO32,Planning!O$10:O$896)</f>
        <v>0</v>
      </c>
      <c r="K32" s="267">
        <f>SUMIF(Planning!$AS$10:$AS$896,$AO32,Planning!P$10:P$896)</f>
        <v>0</v>
      </c>
      <c r="L32" s="267">
        <f>SUMIF(Planning!$AS$10:$AS$896,$AO32,Planning!Q$10:Q$896)</f>
        <v>0</v>
      </c>
      <c r="M32" s="267">
        <f>SUMIF(Planning!$AS$10:$AS$896,$AO32,Planning!R$10:R$896)</f>
        <v>0</v>
      </c>
      <c r="N32" s="267">
        <f>SUMIF(Planning!$AS$10:$AS$896,$AO32,Planning!S$10:S$896)</f>
        <v>0</v>
      </c>
      <c r="O32" s="267">
        <f>SUMIF(Planning!$AS$10:$AS$896,$AO32,Planning!T$10:T$896)</f>
        <v>0</v>
      </c>
      <c r="P32" s="267">
        <f>SUMIF(Planning!$AS$10:$AS$896,$AO32,Planning!U$10:U$896)</f>
        <v>0</v>
      </c>
      <c r="Q32" s="267">
        <f>SUMIF(Planning!$AS$10:$AS$896,$AO32,Planning!V$10:V$896)</f>
        <v>0</v>
      </c>
      <c r="R32" s="267">
        <f>SUMIF(Planning!$AS$10:$AS$896,$AO32,Planning!W$10:W$896)</f>
        <v>0</v>
      </c>
      <c r="S32" s="267">
        <f>SUMIF(Planning!$AS$10:$AS$896,$AO32,Planning!X$10:X$896)</f>
        <v>0</v>
      </c>
      <c r="T32" s="267">
        <f>SUMIF(Planning!$AS$10:$AS$896,$AO32,Planning!Y$10:Y$896)</f>
        <v>0</v>
      </c>
      <c r="U32" s="267">
        <f>SUMIF(Planning!$AS$10:$AS$896,$AO32,Planning!Z$10:Z$896)</f>
        <v>0</v>
      </c>
      <c r="V32" s="267">
        <f>SUMIF(Planning!$AS$10:$AS$896,$AO32,Planning!AA$10:AA$896)</f>
        <v>0</v>
      </c>
      <c r="W32" s="267">
        <f>SUMIF(Planning!$AS$10:$AS$896,$AO32,Planning!AB$10:AB$896)</f>
        <v>0</v>
      </c>
      <c r="X32" s="267">
        <f>SUMIF(Planning!$AS$10:$AS$896,$AO32,Planning!AC$10:AC$896)</f>
        <v>0</v>
      </c>
      <c r="Y32" s="267">
        <f>SUMIF(Planning!$AS$10:$AS$896,$AO32,Planning!AD$10:AD$896)</f>
        <v>0</v>
      </c>
      <c r="Z32" s="267">
        <f>SUMIF(Planning!$AS$10:$AS$896,$AO32,Planning!AE$10:AE$896)</f>
        <v>0</v>
      </c>
      <c r="AA32" s="267">
        <f>SUMIF(Planning!$AS$10:$AS$896,$AO32,Planning!AF$10:AF$896)</f>
        <v>0</v>
      </c>
      <c r="AB32" s="267">
        <f>SUMIF(Planning!$AS$10:$AS$896,$AO32,Planning!AG$10:AG$896)</f>
        <v>0</v>
      </c>
      <c r="AC32" s="267">
        <f>SUMIF(Planning!$AS$10:$AS$896,$AO32,Planning!AH$10:AH$896)</f>
        <v>0</v>
      </c>
      <c r="AD32" s="451">
        <f>SUMIF(Planning!$AS$10:$AS$896,$AO32,Planning!AI$10:AI$896)</f>
        <v>0</v>
      </c>
      <c r="AE32" s="451">
        <f>SUMIF(Planning!$AS$10:$AS$896,$AO32,Planning!AJ$10:AJ$896)</f>
        <v>0</v>
      </c>
      <c r="AF32" s="451">
        <f>SUMIF(Planning!$AS$10:$AS$896,$AO32,Planning!AK$10:AK$896)</f>
        <v>0</v>
      </c>
      <c r="AG32" s="451">
        <f>SUMIF(Planning!$AS$10:$AS$896,$AO32,Planning!AL$10:AL$896)</f>
        <v>0</v>
      </c>
      <c r="AH32" s="451">
        <f>SUMIF(Planning!$AS$10:$AS$896,$AO32,Planning!AM$10:AM$896)</f>
        <v>0</v>
      </c>
      <c r="AI32" s="270">
        <f t="shared" si="5"/>
        <v>0</v>
      </c>
      <c r="AJ32" s="75"/>
      <c r="AL32" s="102" t="str">
        <f>IF($B$27="","",_xlfn.XLOOKUP($B$27,設定!$F$3:$F$10,設定!$G$3:$G$10,""))</f>
        <v>RF,S/A</v>
      </c>
      <c r="AM32" s="91"/>
      <c r="AN32" s="91" t="str">
        <f>E32</f>
        <v>SP</v>
      </c>
      <c r="AO32" s="91" t="str">
        <f>AM31&amp;"_"&amp;AN32</f>
        <v>50100K88 J400XA_SP</v>
      </c>
      <c r="AP32" s="249" t="str">
        <f ca="1">IF(AI33=0,"","表示")</f>
        <v>表示</v>
      </c>
    </row>
    <row r="33" spans="1:42" ht="21" customHeight="1" x14ac:dyDescent="0.35">
      <c r="A33" s="69"/>
      <c r="B33" s="90"/>
      <c r="C33" s="87"/>
      <c r="D33" s="88"/>
      <c r="E33" s="259" t="s">
        <v>2071</v>
      </c>
      <c r="F33" s="80">
        <f ca="1">SUMIF(Planning!$AS$10:$AS$896,$AO33,Planning!K$10:K$896)</f>
        <v>0</v>
      </c>
      <c r="G33" s="80">
        <f ca="1">SUMIF(Planning!$AS$10:$AS$896,$AO33,Planning!L$10:L$896)</f>
        <v>0</v>
      </c>
      <c r="H33" s="81">
        <f ca="1">SUMIF(Planning!$AS$10:$AS$896,$AO33,Planning!M$10:M$896)</f>
        <v>0</v>
      </c>
      <c r="I33" s="82">
        <f ca="1">SUMIF(Planning!$AS$10:$AS$896,$AO33,Planning!N$10:N$896)</f>
        <v>0</v>
      </c>
      <c r="J33" s="83">
        <f ca="1">SUMIF(Planning!$AS$10:$AS$896,$AO33,Planning!O$10:O$896)</f>
        <v>0</v>
      </c>
      <c r="K33" s="81">
        <f ca="1">SUMIF(Planning!$AS$10:$AS$896,$AO33,Planning!P$10:P$896)</f>
        <v>0</v>
      </c>
      <c r="L33" s="81">
        <f ca="1">SUMIF(Planning!$AS$10:$AS$896,$AO33,Planning!Q$10:Q$896)</f>
        <v>0</v>
      </c>
      <c r="M33" s="80">
        <f ca="1">SUMIF(Planning!$AS$10:$AS$896,$AO33,Planning!R$10:R$896)</f>
        <v>0</v>
      </c>
      <c r="N33" s="81">
        <f ca="1">SUMIF(Planning!$AS$10:$AS$896,$AO33,Planning!S$10:S$896)</f>
        <v>0</v>
      </c>
      <c r="O33" s="80">
        <f ca="1">SUMIF(Planning!$AS$10:$AS$896,$AO33,Planning!T$10:T$896)</f>
        <v>0</v>
      </c>
      <c r="P33" s="80">
        <f ca="1">SUMIF(Planning!$AS$10:$AS$896,$AO33,Planning!U$10:U$896)</f>
        <v>0</v>
      </c>
      <c r="Q33" s="80">
        <f ca="1">SUMIF(Planning!$AS$10:$AS$896,$AO33,Planning!V$10:V$896)</f>
        <v>0</v>
      </c>
      <c r="R33" s="80">
        <f ca="1">SUMIF(Planning!$AS$10:$AS$896,$AO33,Planning!W$10:W$896)</f>
        <v>0</v>
      </c>
      <c r="S33" s="80">
        <f ca="1">SUMIF(Planning!$AS$10:$AS$896,$AO33,Planning!X$10:X$896)</f>
        <v>0</v>
      </c>
      <c r="T33" s="80">
        <f ca="1">SUMIF(Planning!$AS$10:$AS$896,$AO33,Planning!Y$10:Y$896)</f>
        <v>0</v>
      </c>
      <c r="U33" s="80">
        <f ca="1">SUMIF(Planning!$AS$10:$AS$896,$AO33,Planning!Z$10:Z$896)</f>
        <v>0</v>
      </c>
      <c r="V33" s="80">
        <f ca="1">SUMIF(Planning!$AS$10:$AS$896,$AO33,Planning!AA$10:AA$896)</f>
        <v>0</v>
      </c>
      <c r="W33" s="80">
        <f ca="1">SUMIF(Planning!$AS$10:$AS$896,$AO33,Planning!AB$10:AB$896)</f>
        <v>0</v>
      </c>
      <c r="X33" s="80">
        <f ca="1">SUMIF(Planning!$AS$10:$AS$896,$AO33,Planning!AC$10:AC$896)</f>
        <v>0</v>
      </c>
      <c r="Y33" s="80">
        <f ca="1">SUMIF(Planning!$AS$10:$AS$896,$AO33,Planning!AD$10:AD$896)</f>
        <v>0</v>
      </c>
      <c r="Z33" s="80">
        <f ca="1">SUMIF(Planning!$AS$10:$AS$896,$AO33,Planning!AE$10:AE$896)</f>
        <v>200</v>
      </c>
      <c r="AA33" s="80">
        <f ca="1">SUMIF(Planning!$AS$10:$AS$896,$AO33,Planning!AF$10:AF$896)</f>
        <v>0</v>
      </c>
      <c r="AB33" s="80">
        <f ca="1">SUMIF(Planning!$AS$10:$AS$896,$AO33,Planning!AG$10:AG$896)</f>
        <v>0</v>
      </c>
      <c r="AC33" s="80">
        <f ca="1">SUMIF(Planning!$AS$10:$AS$896,$AO33,Planning!AH$10:AH$896)</f>
        <v>0</v>
      </c>
      <c r="AD33" s="452">
        <f ca="1">SUMIF(Planning!$AS$10:$AS$896,$AO33,Planning!AI$10:AI$896)</f>
        <v>0</v>
      </c>
      <c r="AE33" s="452">
        <f ca="1">SUMIF(Planning!$AS$10:$AS$896,$AO33,Planning!AJ$10:AJ$896)</f>
        <v>0</v>
      </c>
      <c r="AF33" s="452">
        <f ca="1">SUMIF(Planning!$AS$10:$AS$896,$AO33,Planning!AK$10:AK$896)</f>
        <v>0</v>
      </c>
      <c r="AG33" s="453">
        <f ca="1">SUMIF(Planning!$AS$10:$AS$896,$AO33,Planning!AL$10:AL$896)</f>
        <v>0</v>
      </c>
      <c r="AH33" s="454">
        <f ca="1">SUMIF(Planning!$AS$10:$AS$896,$AO33,Planning!AM$10:AM$896)</f>
        <v>0</v>
      </c>
      <c r="AI33" s="123">
        <f t="shared" ca="1" si="5"/>
        <v>200</v>
      </c>
      <c r="AJ33" s="75"/>
      <c r="AL33" s="92"/>
      <c r="AM33" s="92"/>
      <c r="AN33" s="92"/>
      <c r="AO33" s="124" t="str">
        <f>AL32&amp;"_"&amp;AM31&amp;"_"&amp;AN31</f>
        <v>RF,S/A_50100K88 J400XA_CBU</v>
      </c>
      <c r="AP33" s="247" t="str">
        <f ca="1">IF(AI33=0,"","表示")</f>
        <v>表示</v>
      </c>
    </row>
    <row r="34" spans="1:42" ht="21" customHeight="1" x14ac:dyDescent="0.35">
      <c r="A34" s="66"/>
      <c r="B34" s="94" t="str">
        <f>IF($AO36="","",_xlfn.XLOOKUP($AO36,Planning!$AS$10:$AS$896,Planning!AT$10:AT$896,"",,))</f>
        <v>50100</v>
      </c>
      <c r="C34" s="85"/>
      <c r="D34" s="86"/>
      <c r="E34" s="277" t="str">
        <f>_xlfn.XLOOKUP($AO34,Planning!$AS$10:$AS$896,Planning!$G$10:$G$896,"",,)</f>
        <v>COM</v>
      </c>
      <c r="F34" s="278">
        <f>SUMIF(Planning!$AS$10:$AS$896,$AO34,Planning!K$10:K$896)</f>
        <v>0</v>
      </c>
      <c r="G34" s="278">
        <f>SUMIF(Planning!$AS$10:$AS$896,$AO34,Planning!L$10:L$896)</f>
        <v>100</v>
      </c>
      <c r="H34" s="278">
        <f>SUMIF(Planning!$AS$10:$AS$896,$AO34,Planning!M$10:M$896)</f>
        <v>100</v>
      </c>
      <c r="I34" s="279">
        <f>SUMIF(Planning!$AS$10:$AS$896,$AO34,Planning!N$10:N$896)</f>
        <v>200</v>
      </c>
      <c r="J34" s="280">
        <f>SUMIF(Planning!$AS$10:$AS$896,$AO34,Planning!O$10:O$896)</f>
        <v>0</v>
      </c>
      <c r="K34" s="278">
        <f>SUMIF(Planning!$AS$10:$AS$896,$AO34,Planning!P$10:P$896)</f>
        <v>0</v>
      </c>
      <c r="L34" s="278">
        <f>SUMIF(Planning!$AS$10:$AS$896,$AO34,Planning!Q$10:Q$896)</f>
        <v>0</v>
      </c>
      <c r="M34" s="278">
        <f>SUMIF(Planning!$AS$10:$AS$896,$AO34,Planning!R$10:R$896)</f>
        <v>0</v>
      </c>
      <c r="N34" s="278">
        <f>SUMIF(Planning!$AS$10:$AS$896,$AO34,Planning!S$10:S$896)</f>
        <v>0</v>
      </c>
      <c r="O34" s="278">
        <f>SUMIF(Planning!$AS$10:$AS$896,$AO34,Planning!T$10:T$896)</f>
        <v>0</v>
      </c>
      <c r="P34" s="278">
        <f>SUMIF(Planning!$AS$10:$AS$896,$AO34,Planning!U$10:U$896)</f>
        <v>0</v>
      </c>
      <c r="Q34" s="278">
        <f>SUMIF(Planning!$AS$10:$AS$896,$AO34,Planning!V$10:V$896)</f>
        <v>0</v>
      </c>
      <c r="R34" s="278">
        <f>SUMIF(Planning!$AS$10:$AS$896,$AO34,Planning!W$10:W$896)</f>
        <v>0</v>
      </c>
      <c r="S34" s="278">
        <f>SUMIF(Planning!$AS$10:$AS$896,$AO34,Planning!X$10:X$896)</f>
        <v>0</v>
      </c>
      <c r="T34" s="278">
        <f>SUMIF(Planning!$AS$10:$AS$896,$AO34,Planning!Y$10:Y$896)</f>
        <v>0</v>
      </c>
      <c r="U34" s="278">
        <f>SUMIF(Planning!$AS$10:$AS$896,$AO34,Planning!Z$10:Z$896)</f>
        <v>0</v>
      </c>
      <c r="V34" s="278">
        <f>SUMIF(Planning!$AS$10:$AS$896,$AO34,Planning!AA$10:AA$896)</f>
        <v>0</v>
      </c>
      <c r="W34" s="278">
        <f>SUMIF(Planning!$AS$10:$AS$896,$AO34,Planning!AB$10:AB$896)</f>
        <v>0</v>
      </c>
      <c r="X34" s="278">
        <f>SUMIF(Planning!$AS$10:$AS$896,$AO34,Planning!AC$10:AC$896)</f>
        <v>0</v>
      </c>
      <c r="Y34" s="278">
        <f>SUMIF(Planning!$AS$10:$AS$896,$AO34,Planning!AD$10:AD$896)</f>
        <v>100</v>
      </c>
      <c r="Z34" s="278">
        <f>SUMIF(Planning!$AS$10:$AS$896,$AO34,Planning!AE$10:AE$896)</f>
        <v>0</v>
      </c>
      <c r="AA34" s="278">
        <f>SUMIF(Planning!$AS$10:$AS$896,$AO34,Planning!AF$10:AF$896)</f>
        <v>0</v>
      </c>
      <c r="AB34" s="278">
        <f>SUMIF(Planning!$AS$10:$AS$896,$AO34,Planning!AG$10:AG$896)</f>
        <v>100</v>
      </c>
      <c r="AC34" s="278">
        <f>SUMIF(Planning!$AS$10:$AS$896,$AO34,Planning!AH$10:AH$896)</f>
        <v>0</v>
      </c>
      <c r="AD34" s="458">
        <f>SUMIF(Planning!$AS$10:$AS$896,$AO34,Planning!AI$10:AI$896)</f>
        <v>0</v>
      </c>
      <c r="AE34" s="458">
        <f>SUMIF(Planning!$AS$10:$AS$896,$AO34,Planning!AJ$10:AJ$896)</f>
        <v>0</v>
      </c>
      <c r="AF34" s="458">
        <f>SUMIF(Planning!$AS$10:$AS$896,$AO34,Planning!AK$10:AK$896)</f>
        <v>0</v>
      </c>
      <c r="AG34" s="458">
        <f>SUMIF(Planning!$AS$10:$AS$896,$AO34,Planning!AL$10:AL$896)</f>
        <v>0</v>
      </c>
      <c r="AH34" s="458">
        <f>SUMIF(Planning!$AS$10:$AS$896,$AO34,Planning!AM$10:AM$896)</f>
        <v>0</v>
      </c>
      <c r="AI34" s="281">
        <f t="shared" si="5"/>
        <v>600</v>
      </c>
      <c r="AJ34" s="75"/>
      <c r="AL34" s="125" t="str">
        <f>IF(AN34="CBU","AF",IF(AN34="CKD","KD",""))</f>
        <v>AF</v>
      </c>
      <c r="AM34" s="93" t="s">
        <v>1566</v>
      </c>
      <c r="AN34" s="93" t="s">
        <v>2081</v>
      </c>
      <c r="AO34" s="100" t="str">
        <f>AM34&amp;"_"&amp;AN34</f>
        <v>50100K88 B500XA_CBU</v>
      </c>
      <c r="AP34" s="248" t="str">
        <f ca="1">IF(AI36=0,"","表示")</f>
        <v>表示</v>
      </c>
    </row>
    <row r="35" spans="1:42" ht="21" customHeight="1" x14ac:dyDescent="0.35">
      <c r="A35" s="66"/>
      <c r="B35" s="94" t="str">
        <f>IF($AO36="","",_xlfn.XLOOKUP($AO36,Planning!$AS$10:$AS$896,Planning!AU$10:AU$896,"",,))</f>
        <v>K88-B500</v>
      </c>
      <c r="C35" s="127" t="str">
        <f>AL34</f>
        <v>AF</v>
      </c>
      <c r="D35" s="86">
        <f>SUMIF(Planning!$AS$10:$AS$896,$AO36,Planning!$G$10:$G$896)</f>
        <v>110</v>
      </c>
      <c r="E35" s="266" t="str">
        <f>IF($AN34="CBU","SP","")</f>
        <v>SP</v>
      </c>
      <c r="F35" s="267"/>
      <c r="G35" s="267"/>
      <c r="H35" s="267"/>
      <c r="I35" s="268"/>
      <c r="J35" s="269">
        <f>SUMIF(Planning!$AS$10:$AS$896,$AO35,Planning!O$10:O$896)</f>
        <v>0</v>
      </c>
      <c r="K35" s="267">
        <f>SUMIF(Planning!$AS$10:$AS$896,$AO35,Planning!P$10:P$896)</f>
        <v>0</v>
      </c>
      <c r="L35" s="267">
        <f>SUMIF(Planning!$AS$10:$AS$896,$AO35,Planning!Q$10:Q$896)</f>
        <v>0</v>
      </c>
      <c r="M35" s="267">
        <f>SUMIF(Planning!$AS$10:$AS$896,$AO35,Planning!R$10:R$896)</f>
        <v>0</v>
      </c>
      <c r="N35" s="267">
        <f>SUMIF(Planning!$AS$10:$AS$896,$AO35,Planning!S$10:S$896)</f>
        <v>0</v>
      </c>
      <c r="O35" s="267">
        <f>SUMIF(Planning!$AS$10:$AS$896,$AO35,Planning!T$10:T$896)</f>
        <v>0</v>
      </c>
      <c r="P35" s="267">
        <f>SUMIF(Planning!$AS$10:$AS$896,$AO35,Planning!U$10:U$896)</f>
        <v>0</v>
      </c>
      <c r="Q35" s="267">
        <f>SUMIF(Planning!$AS$10:$AS$896,$AO35,Planning!V$10:V$896)</f>
        <v>0</v>
      </c>
      <c r="R35" s="267">
        <f>SUMIF(Planning!$AS$10:$AS$896,$AO35,Planning!W$10:W$896)</f>
        <v>0</v>
      </c>
      <c r="S35" s="267">
        <f>SUMIF(Planning!$AS$10:$AS$896,$AO35,Planning!X$10:X$896)</f>
        <v>0</v>
      </c>
      <c r="T35" s="267">
        <f>SUMIF(Planning!$AS$10:$AS$896,$AO35,Planning!Y$10:Y$896)</f>
        <v>0</v>
      </c>
      <c r="U35" s="267">
        <f>SUMIF(Planning!$AS$10:$AS$896,$AO35,Planning!Z$10:Z$896)</f>
        <v>0</v>
      </c>
      <c r="V35" s="267">
        <f>SUMIF(Planning!$AS$10:$AS$896,$AO35,Planning!AA$10:AA$896)</f>
        <v>0</v>
      </c>
      <c r="W35" s="267">
        <f>SUMIF(Planning!$AS$10:$AS$896,$AO35,Planning!AB$10:AB$896)</f>
        <v>0</v>
      </c>
      <c r="X35" s="267">
        <f>SUMIF(Planning!$AS$10:$AS$896,$AO35,Planning!AC$10:AC$896)</f>
        <v>0</v>
      </c>
      <c r="Y35" s="267">
        <f>SUMIF(Planning!$AS$10:$AS$896,$AO35,Planning!AD$10:AD$896)</f>
        <v>0</v>
      </c>
      <c r="Z35" s="267">
        <f>SUMIF(Planning!$AS$10:$AS$896,$AO35,Planning!AE$10:AE$896)</f>
        <v>0</v>
      </c>
      <c r="AA35" s="267">
        <f>SUMIF(Planning!$AS$10:$AS$896,$AO35,Planning!AF$10:AF$896)</f>
        <v>0</v>
      </c>
      <c r="AB35" s="267">
        <f>SUMIF(Planning!$AS$10:$AS$896,$AO35,Planning!AG$10:AG$896)</f>
        <v>0</v>
      </c>
      <c r="AC35" s="267">
        <f>SUMIF(Planning!$AS$10:$AS$896,$AO35,Planning!AH$10:AH$896)</f>
        <v>0</v>
      </c>
      <c r="AD35" s="451">
        <f>SUMIF(Planning!$AS$10:$AS$896,$AO35,Planning!AI$10:AI$896)</f>
        <v>0</v>
      </c>
      <c r="AE35" s="451">
        <f>SUMIF(Planning!$AS$10:$AS$896,$AO35,Planning!AJ$10:AJ$896)</f>
        <v>0</v>
      </c>
      <c r="AF35" s="451">
        <f>SUMIF(Planning!$AS$10:$AS$896,$AO35,Planning!AK$10:AK$896)</f>
        <v>0</v>
      </c>
      <c r="AG35" s="451">
        <f>SUMIF(Planning!$AS$10:$AS$896,$AO35,Planning!AL$10:AL$896)</f>
        <v>0</v>
      </c>
      <c r="AH35" s="451">
        <f>SUMIF(Planning!$AS$10:$AS$896,$AO35,Planning!AM$10:AM$896)</f>
        <v>0</v>
      </c>
      <c r="AI35" s="270">
        <f t="shared" si="5"/>
        <v>0</v>
      </c>
      <c r="AJ35" s="75"/>
      <c r="AL35" s="102" t="str">
        <f>IF($B$27="","",_xlfn.XLOOKUP($B$27,設定!$F$3:$F$10,設定!$G$3:$G$10,""))</f>
        <v>RF,S/A</v>
      </c>
      <c r="AM35" s="91"/>
      <c r="AN35" s="91" t="str">
        <f>E35</f>
        <v>SP</v>
      </c>
      <c r="AO35" s="91" t="str">
        <f>AM34&amp;"_"&amp;AN35</f>
        <v>50100K88 B500XA_SP</v>
      </c>
      <c r="AP35" s="249" t="str">
        <f ca="1">IF(AI36=0,"","表示")</f>
        <v>表示</v>
      </c>
    </row>
    <row r="36" spans="1:42" ht="21" customHeight="1" x14ac:dyDescent="0.35">
      <c r="A36" s="69"/>
      <c r="B36" s="89"/>
      <c r="C36" s="87"/>
      <c r="D36" s="88"/>
      <c r="E36" s="259" t="s">
        <v>2071</v>
      </c>
      <c r="F36" s="80">
        <f ca="1">SUMIF(Planning!$AS$10:$AS$896,$AO36,Planning!K$10:K$896)</f>
        <v>200</v>
      </c>
      <c r="G36" s="80">
        <f ca="1">SUMIF(Planning!$AS$10:$AS$896,$AO36,Planning!L$10:L$896)</f>
        <v>0</v>
      </c>
      <c r="H36" s="81">
        <f ca="1">SUMIF(Planning!$AS$10:$AS$896,$AO36,Planning!M$10:M$896)</f>
        <v>0</v>
      </c>
      <c r="I36" s="82">
        <f ca="1">SUMIF(Planning!$AS$10:$AS$896,$AO36,Planning!N$10:N$896)</f>
        <v>0</v>
      </c>
      <c r="J36" s="83">
        <f ca="1">SUMIF(Planning!$AS$10:$AS$896,$AO36,Planning!O$10:O$896)</f>
        <v>0</v>
      </c>
      <c r="K36" s="81">
        <f ca="1">SUMIF(Planning!$AS$10:$AS$896,$AO36,Planning!P$10:P$896)</f>
        <v>0</v>
      </c>
      <c r="L36" s="81">
        <f ca="1">SUMIF(Planning!$AS$10:$AS$896,$AO36,Planning!Q$10:Q$896)</f>
        <v>0</v>
      </c>
      <c r="M36" s="80">
        <f ca="1">SUMIF(Planning!$AS$10:$AS$896,$AO36,Planning!R$10:R$896)</f>
        <v>0</v>
      </c>
      <c r="N36" s="81">
        <f ca="1">SUMIF(Planning!$AS$10:$AS$896,$AO36,Planning!S$10:S$896)</f>
        <v>0</v>
      </c>
      <c r="O36" s="80">
        <f ca="1">SUMIF(Planning!$AS$10:$AS$896,$AO36,Planning!T$10:T$896)</f>
        <v>0</v>
      </c>
      <c r="P36" s="80">
        <f ca="1">SUMIF(Planning!$AS$10:$AS$896,$AO36,Planning!U$10:U$896)</f>
        <v>0</v>
      </c>
      <c r="Q36" s="80">
        <f ca="1">SUMIF(Planning!$AS$10:$AS$896,$AO36,Planning!V$10:V$896)</f>
        <v>0</v>
      </c>
      <c r="R36" s="80">
        <f ca="1">SUMIF(Planning!$AS$10:$AS$896,$AO36,Planning!W$10:W$896)</f>
        <v>0</v>
      </c>
      <c r="S36" s="80">
        <f ca="1">SUMIF(Planning!$AS$10:$AS$896,$AO36,Planning!X$10:X$896)</f>
        <v>0</v>
      </c>
      <c r="T36" s="80">
        <f ca="1">SUMIF(Planning!$AS$10:$AS$896,$AO36,Planning!Y$10:Y$896)</f>
        <v>0</v>
      </c>
      <c r="U36" s="80">
        <f ca="1">SUMIF(Planning!$AS$10:$AS$896,$AO36,Planning!Z$10:Z$896)</f>
        <v>0</v>
      </c>
      <c r="V36" s="80">
        <f ca="1">SUMIF(Planning!$AS$10:$AS$896,$AO36,Planning!AA$10:AA$896)</f>
        <v>100</v>
      </c>
      <c r="W36" s="80">
        <f ca="1">SUMIF(Planning!$AS$10:$AS$896,$AO36,Planning!AB$10:AB$896)</f>
        <v>0</v>
      </c>
      <c r="X36" s="80">
        <f ca="1">SUMIF(Planning!$AS$10:$AS$896,$AO36,Planning!AC$10:AC$896)</f>
        <v>0</v>
      </c>
      <c r="Y36" s="80">
        <f ca="1">SUMIF(Planning!$AS$10:$AS$896,$AO36,Planning!AD$10:AD$896)</f>
        <v>100</v>
      </c>
      <c r="Z36" s="80">
        <f ca="1">SUMIF(Planning!$AS$10:$AS$896,$AO36,Planning!AE$10:AE$896)</f>
        <v>0</v>
      </c>
      <c r="AA36" s="80">
        <f ca="1">SUMIF(Planning!$AS$10:$AS$896,$AO36,Planning!AF$10:AF$896)</f>
        <v>0</v>
      </c>
      <c r="AB36" s="80">
        <f ca="1">SUMIF(Planning!$AS$10:$AS$896,$AO36,Planning!AG$10:AG$896)</f>
        <v>0</v>
      </c>
      <c r="AC36" s="80">
        <f ca="1">SUMIF(Planning!$AS$10:$AS$896,$AO36,Planning!AH$10:AH$896)</f>
        <v>0</v>
      </c>
      <c r="AD36" s="452">
        <f ca="1">SUMIF(Planning!$AS$10:$AS$896,$AO36,Planning!AI$10:AI$896)</f>
        <v>0</v>
      </c>
      <c r="AE36" s="452">
        <f ca="1">SUMIF(Planning!$AS$10:$AS$896,$AO36,Planning!AJ$10:AJ$896)</f>
        <v>0</v>
      </c>
      <c r="AF36" s="452">
        <f ca="1">SUMIF(Planning!$AS$10:$AS$896,$AO36,Planning!AK$10:AK$896)</f>
        <v>0</v>
      </c>
      <c r="AG36" s="453">
        <f ca="1">SUMIF(Planning!$AS$10:$AS$896,$AO36,Planning!AL$10:AL$896)</f>
        <v>0</v>
      </c>
      <c r="AH36" s="454">
        <f ca="1">SUMIF(Planning!$AS$10:$AS$896,$AO36,Planning!AM$10:AM$896)</f>
        <v>0</v>
      </c>
      <c r="AI36" s="123">
        <f t="shared" ca="1" si="5"/>
        <v>400</v>
      </c>
      <c r="AJ36" s="75"/>
      <c r="AL36" s="92"/>
      <c r="AM36" s="92"/>
      <c r="AN36" s="92"/>
      <c r="AO36" s="124" t="str">
        <f>AL35&amp;"_"&amp;AM34&amp;"_"&amp;AN34</f>
        <v>RF,S/A_50100K88 B500XA_CBU</v>
      </c>
      <c r="AP36" s="247" t="str">
        <f ca="1">IF(AI36=0,"","表示")</f>
        <v>表示</v>
      </c>
    </row>
    <row r="37" spans="1:42" ht="21" customHeight="1" x14ac:dyDescent="0.35">
      <c r="A37" s="66"/>
      <c r="B37" s="95" t="str">
        <f>IF($AO39="","",_xlfn.XLOOKUP($AO39,Planning!$AS$10:$AS$896,Planning!AT$10:AT$896,"",,))</f>
        <v>50100</v>
      </c>
      <c r="C37" s="85"/>
      <c r="D37" s="86"/>
      <c r="E37" s="261" t="str">
        <f>_xlfn.XLOOKUP($AO37,Planning!$AS$10:$AS$896,Planning!$G$10:$G$896,"",,)</f>
        <v>COM</v>
      </c>
      <c r="F37" s="262">
        <f>SUMIF(Planning!$AS$10:$AS$896,$AO37,Planning!K$10:K$896)</f>
        <v>100</v>
      </c>
      <c r="G37" s="262">
        <f>SUMIF(Planning!$AS$10:$AS$896,$AO37,Planning!L$10:L$896)</f>
        <v>0</v>
      </c>
      <c r="H37" s="262">
        <f>SUMIF(Planning!$AS$10:$AS$896,$AO37,Planning!M$10:M$896)</f>
        <v>0</v>
      </c>
      <c r="I37" s="263">
        <f>SUMIF(Planning!$AS$10:$AS$896,$AO37,Planning!N$10:N$896)</f>
        <v>0</v>
      </c>
      <c r="J37" s="264">
        <f>SUMIF(Planning!$AS$10:$AS$896,$AO37,Planning!O$10:O$896)</f>
        <v>0</v>
      </c>
      <c r="K37" s="262">
        <f>SUMIF(Planning!$AS$10:$AS$896,$AO37,Planning!P$10:P$896)</f>
        <v>0</v>
      </c>
      <c r="L37" s="262">
        <f>SUMIF(Planning!$AS$10:$AS$896,$AO37,Planning!Q$10:Q$896)</f>
        <v>0</v>
      </c>
      <c r="M37" s="262">
        <f>SUMIF(Planning!$AS$10:$AS$896,$AO37,Planning!R$10:R$896)</f>
        <v>0</v>
      </c>
      <c r="N37" s="262">
        <f>SUMIF(Planning!$AS$10:$AS$896,$AO37,Planning!S$10:S$896)</f>
        <v>0</v>
      </c>
      <c r="O37" s="262">
        <f>SUMIF(Planning!$AS$10:$AS$896,$AO37,Planning!T$10:T$896)</f>
        <v>0</v>
      </c>
      <c r="P37" s="262">
        <f>SUMIF(Planning!$AS$10:$AS$896,$AO37,Planning!U$10:U$896)</f>
        <v>0</v>
      </c>
      <c r="Q37" s="262">
        <f>SUMIF(Planning!$AS$10:$AS$896,$AO37,Planning!V$10:V$896)</f>
        <v>0</v>
      </c>
      <c r="R37" s="262">
        <f>SUMIF(Planning!$AS$10:$AS$896,$AO37,Planning!W$10:W$896)</f>
        <v>0</v>
      </c>
      <c r="S37" s="262">
        <f>SUMIF(Planning!$AS$10:$AS$896,$AO37,Planning!X$10:X$896)</f>
        <v>0</v>
      </c>
      <c r="T37" s="262">
        <f>SUMIF(Planning!$AS$10:$AS$896,$AO37,Planning!Y$10:Y$896)</f>
        <v>0</v>
      </c>
      <c r="U37" s="262">
        <f>SUMIF(Planning!$AS$10:$AS$896,$AO37,Planning!Z$10:Z$896)</f>
        <v>0</v>
      </c>
      <c r="V37" s="262">
        <f>SUMIF(Planning!$AS$10:$AS$896,$AO37,Planning!AA$10:AA$896)</f>
        <v>100</v>
      </c>
      <c r="W37" s="262">
        <f>SUMIF(Planning!$AS$10:$AS$896,$AO37,Planning!AB$10:AB$896)</f>
        <v>0</v>
      </c>
      <c r="X37" s="262">
        <f>SUMIF(Planning!$AS$10:$AS$896,$AO37,Planning!AC$10:AC$896)</f>
        <v>100</v>
      </c>
      <c r="Y37" s="262">
        <f>SUMIF(Planning!$AS$10:$AS$896,$AO37,Planning!AD$10:AD$896)</f>
        <v>0</v>
      </c>
      <c r="Z37" s="262">
        <f>SUMIF(Planning!$AS$10:$AS$896,$AO37,Planning!AE$10:AE$896)</f>
        <v>0</v>
      </c>
      <c r="AA37" s="262">
        <f>SUMIF(Planning!$AS$10:$AS$896,$AO37,Planning!AF$10:AF$896)</f>
        <v>0</v>
      </c>
      <c r="AB37" s="262">
        <f>SUMIF(Planning!$AS$10:$AS$896,$AO37,Planning!AG$10:AG$896)</f>
        <v>0</v>
      </c>
      <c r="AC37" s="262">
        <f>SUMIF(Planning!$AS$10:$AS$896,$AO37,Planning!AH$10:AH$896)</f>
        <v>0</v>
      </c>
      <c r="AD37" s="450">
        <f>SUMIF(Planning!$AS$10:$AS$896,$AO37,Planning!AI$10:AI$896)</f>
        <v>0</v>
      </c>
      <c r="AE37" s="450">
        <f>SUMIF(Planning!$AS$10:$AS$896,$AO37,Planning!AJ$10:AJ$896)</f>
        <v>0</v>
      </c>
      <c r="AF37" s="450">
        <f>SUMIF(Planning!$AS$10:$AS$896,$AO37,Planning!AK$10:AK$896)</f>
        <v>0</v>
      </c>
      <c r="AG37" s="450">
        <f>SUMIF(Planning!$AS$10:$AS$896,$AO37,Planning!AL$10:AL$896)</f>
        <v>0</v>
      </c>
      <c r="AH37" s="450">
        <f>SUMIF(Planning!$AS$10:$AS$896,$AO37,Planning!AM$10:AM$896)</f>
        <v>0</v>
      </c>
      <c r="AI37" s="265">
        <f t="shared" si="5"/>
        <v>300</v>
      </c>
      <c r="AJ37" s="75"/>
      <c r="AL37" s="125" t="str">
        <f>IF(AN37="CBU","AF",IF(AN37="CKD","KD",""))</f>
        <v>AF</v>
      </c>
      <c r="AM37" s="93" t="s">
        <v>1580</v>
      </c>
      <c r="AN37" s="93" t="s">
        <v>2081</v>
      </c>
      <c r="AO37" s="100" t="str">
        <f>AM37&amp;"_"&amp;AN37</f>
        <v>50100K88 LC00XA_CBU</v>
      </c>
      <c r="AP37" s="248" t="str">
        <f ca="1">IF(AI39=0,"","表示")</f>
        <v>表示</v>
      </c>
    </row>
    <row r="38" spans="1:42" ht="21" customHeight="1" x14ac:dyDescent="0.35">
      <c r="A38" s="66"/>
      <c r="B38" s="94" t="str">
        <f>IF($AO39="","",_xlfn.XLOOKUP($AO39,Planning!$AS$10:$AS$896,Planning!AU$10:AU$896,"",,))</f>
        <v>K88-LC00</v>
      </c>
      <c r="C38" s="127" t="str">
        <f>AL37</f>
        <v>AF</v>
      </c>
      <c r="D38" s="86">
        <f>SUMIF(Planning!$AS$10:$AS$896,$AO39,Planning!$G$10:$G$896)</f>
        <v>110</v>
      </c>
      <c r="E38" s="266" t="str">
        <f>IF($AN37="CBU","SP","")</f>
        <v>SP</v>
      </c>
      <c r="F38" s="267"/>
      <c r="G38" s="267"/>
      <c r="H38" s="267"/>
      <c r="I38" s="268"/>
      <c r="J38" s="269">
        <f>SUMIF(Planning!$AS$10:$AS$896,$AO38,Planning!O$10:O$896)</f>
        <v>0</v>
      </c>
      <c r="K38" s="267">
        <f>SUMIF(Planning!$AS$10:$AS$896,$AO38,Planning!P$10:P$896)</f>
        <v>0</v>
      </c>
      <c r="L38" s="267">
        <f>SUMIF(Planning!$AS$10:$AS$896,$AO38,Planning!Q$10:Q$896)</f>
        <v>0</v>
      </c>
      <c r="M38" s="267">
        <f>SUMIF(Planning!$AS$10:$AS$896,$AO38,Planning!R$10:R$896)</f>
        <v>0</v>
      </c>
      <c r="N38" s="267">
        <f>SUMIF(Planning!$AS$10:$AS$896,$AO38,Planning!S$10:S$896)</f>
        <v>0</v>
      </c>
      <c r="O38" s="267">
        <f>SUMIF(Planning!$AS$10:$AS$896,$AO38,Planning!T$10:T$896)</f>
        <v>0</v>
      </c>
      <c r="P38" s="267">
        <f>SUMIF(Planning!$AS$10:$AS$896,$AO38,Planning!U$10:U$896)</f>
        <v>0</v>
      </c>
      <c r="Q38" s="267">
        <f>SUMIF(Planning!$AS$10:$AS$896,$AO38,Planning!V$10:V$896)</f>
        <v>0</v>
      </c>
      <c r="R38" s="267">
        <f>SUMIF(Planning!$AS$10:$AS$896,$AO38,Planning!W$10:W$896)</f>
        <v>0</v>
      </c>
      <c r="S38" s="267">
        <f>SUMIF(Planning!$AS$10:$AS$896,$AO38,Planning!X$10:X$896)</f>
        <v>0</v>
      </c>
      <c r="T38" s="267">
        <f>SUMIF(Planning!$AS$10:$AS$896,$AO38,Planning!Y$10:Y$896)</f>
        <v>0</v>
      </c>
      <c r="U38" s="267">
        <f>SUMIF(Planning!$AS$10:$AS$896,$AO38,Planning!Z$10:Z$896)</f>
        <v>0</v>
      </c>
      <c r="V38" s="267">
        <f>SUMIF(Planning!$AS$10:$AS$896,$AO38,Planning!AA$10:AA$896)</f>
        <v>0</v>
      </c>
      <c r="W38" s="267">
        <f>SUMIF(Planning!$AS$10:$AS$896,$AO38,Planning!AB$10:AB$896)</f>
        <v>0</v>
      </c>
      <c r="X38" s="267">
        <f>SUMIF(Planning!$AS$10:$AS$896,$AO38,Planning!AC$10:AC$896)</f>
        <v>0</v>
      </c>
      <c r="Y38" s="267">
        <f>SUMIF(Planning!$AS$10:$AS$896,$AO38,Planning!AD$10:AD$896)</f>
        <v>0</v>
      </c>
      <c r="Z38" s="267">
        <f>SUMIF(Planning!$AS$10:$AS$896,$AO38,Planning!AE$10:AE$896)</f>
        <v>0</v>
      </c>
      <c r="AA38" s="267">
        <f>SUMIF(Planning!$AS$10:$AS$896,$AO38,Planning!AF$10:AF$896)</f>
        <v>0</v>
      </c>
      <c r="AB38" s="267">
        <f>SUMIF(Planning!$AS$10:$AS$896,$AO38,Planning!AG$10:AG$896)</f>
        <v>0</v>
      </c>
      <c r="AC38" s="267">
        <f>SUMIF(Planning!$AS$10:$AS$896,$AO38,Planning!AH$10:AH$896)</f>
        <v>0</v>
      </c>
      <c r="AD38" s="451">
        <f>SUMIF(Planning!$AS$10:$AS$896,$AO38,Planning!AI$10:AI$896)</f>
        <v>0</v>
      </c>
      <c r="AE38" s="451">
        <f>SUMIF(Planning!$AS$10:$AS$896,$AO38,Planning!AJ$10:AJ$896)</f>
        <v>0</v>
      </c>
      <c r="AF38" s="451">
        <f>SUMIF(Planning!$AS$10:$AS$896,$AO38,Planning!AK$10:AK$896)</f>
        <v>0</v>
      </c>
      <c r="AG38" s="451">
        <f>SUMIF(Planning!$AS$10:$AS$896,$AO38,Planning!AL$10:AL$896)</f>
        <v>0</v>
      </c>
      <c r="AH38" s="451">
        <f>SUMIF(Planning!$AS$10:$AS$896,$AO38,Planning!AM$10:AM$896)</f>
        <v>0</v>
      </c>
      <c r="AI38" s="270">
        <f t="shared" si="5"/>
        <v>0</v>
      </c>
      <c r="AJ38" s="75"/>
      <c r="AL38" s="102" t="str">
        <f>IF($B$27="","",_xlfn.XLOOKUP($B$27,設定!$F$3:$F$10,設定!$G$3:$G$10,""))</f>
        <v>RF,S/A</v>
      </c>
      <c r="AM38" s="91"/>
      <c r="AN38" s="91" t="str">
        <f>E38</f>
        <v>SP</v>
      </c>
      <c r="AO38" s="91" t="str">
        <f>AM37&amp;"_"&amp;AN38</f>
        <v>50100K88 LC00XA_SP</v>
      </c>
      <c r="AP38" s="249" t="str">
        <f ca="1">IF(AI39=0,"","表示")</f>
        <v>表示</v>
      </c>
    </row>
    <row r="39" spans="1:42" ht="21" customHeight="1" x14ac:dyDescent="0.35">
      <c r="A39" s="69"/>
      <c r="B39" s="90"/>
      <c r="C39" s="87"/>
      <c r="D39" s="88"/>
      <c r="E39" s="259" t="s">
        <v>2134</v>
      </c>
      <c r="F39" s="80">
        <f ca="1">SUMIF(Planning!$AS$10:$AS$896,$AO39,Planning!K$10:K$896)</f>
        <v>0</v>
      </c>
      <c r="G39" s="80">
        <f ca="1">SUMIF(Planning!$AS$10:$AS$896,$AO39,Planning!L$10:L$896)</f>
        <v>0</v>
      </c>
      <c r="H39" s="81">
        <f ca="1">SUMIF(Planning!$AS$10:$AS$896,$AO39,Planning!M$10:M$896)</f>
        <v>0</v>
      </c>
      <c r="I39" s="82">
        <f ca="1">SUMIF(Planning!$AS$10:$AS$896,$AO39,Planning!N$10:N$896)</f>
        <v>0</v>
      </c>
      <c r="J39" s="83">
        <f ca="1">SUMIF(Planning!$AS$10:$AS$896,$AO39,Planning!O$10:O$896)</f>
        <v>0</v>
      </c>
      <c r="K39" s="81">
        <f ca="1">SUMIF(Planning!$AS$10:$AS$896,$AO39,Planning!P$10:P$896)</f>
        <v>0</v>
      </c>
      <c r="L39" s="81">
        <f ca="1">SUMIF(Planning!$AS$10:$AS$896,$AO39,Planning!Q$10:Q$896)</f>
        <v>0</v>
      </c>
      <c r="M39" s="80">
        <f ca="1">SUMIF(Planning!$AS$10:$AS$896,$AO39,Planning!R$10:R$896)</f>
        <v>0</v>
      </c>
      <c r="N39" s="81">
        <f ca="1">SUMIF(Planning!$AS$10:$AS$896,$AO39,Planning!S$10:S$896)</f>
        <v>0</v>
      </c>
      <c r="O39" s="80">
        <f ca="1">SUMIF(Planning!$AS$10:$AS$896,$AO39,Planning!T$10:T$896)</f>
        <v>0</v>
      </c>
      <c r="P39" s="80">
        <f ca="1">SUMIF(Planning!$AS$10:$AS$896,$AO39,Planning!U$10:U$896)</f>
        <v>0</v>
      </c>
      <c r="Q39" s="80">
        <f ca="1">SUMIF(Planning!$AS$10:$AS$896,$AO39,Planning!V$10:V$896)</f>
        <v>0</v>
      </c>
      <c r="R39" s="80">
        <f ca="1">SUMIF(Planning!$AS$10:$AS$896,$AO39,Planning!W$10:W$896)</f>
        <v>0</v>
      </c>
      <c r="S39" s="80">
        <f ca="1">SUMIF(Planning!$AS$10:$AS$896,$AO39,Planning!X$10:X$896)</f>
        <v>100</v>
      </c>
      <c r="T39" s="80">
        <f ca="1">SUMIF(Planning!$AS$10:$AS$896,$AO39,Planning!Y$10:Y$896)</f>
        <v>0</v>
      </c>
      <c r="U39" s="80">
        <f ca="1">SUMIF(Planning!$AS$10:$AS$896,$AO39,Planning!Z$10:Z$896)</f>
        <v>100</v>
      </c>
      <c r="V39" s="80">
        <f ca="1">SUMIF(Planning!$AS$10:$AS$896,$AO39,Planning!AA$10:AA$896)</f>
        <v>0</v>
      </c>
      <c r="W39" s="80">
        <f ca="1">SUMIF(Planning!$AS$10:$AS$896,$AO39,Planning!AB$10:AB$896)</f>
        <v>0</v>
      </c>
      <c r="X39" s="80">
        <f ca="1">SUMIF(Planning!$AS$10:$AS$896,$AO39,Planning!AC$10:AC$896)</f>
        <v>0</v>
      </c>
      <c r="Y39" s="80">
        <f ca="1">SUMIF(Planning!$AS$10:$AS$896,$AO39,Planning!AD$10:AD$896)</f>
        <v>0</v>
      </c>
      <c r="Z39" s="80">
        <f ca="1">SUMIF(Planning!$AS$10:$AS$896,$AO39,Planning!AE$10:AE$896)</f>
        <v>0</v>
      </c>
      <c r="AA39" s="80">
        <f ca="1">SUMIF(Planning!$AS$10:$AS$896,$AO39,Planning!AF$10:AF$896)</f>
        <v>0</v>
      </c>
      <c r="AB39" s="80">
        <f ca="1">SUMIF(Planning!$AS$10:$AS$896,$AO39,Planning!AG$10:AG$896)</f>
        <v>0</v>
      </c>
      <c r="AC39" s="80">
        <f ca="1">SUMIF(Planning!$AS$10:$AS$896,$AO39,Planning!AH$10:AH$896)</f>
        <v>0</v>
      </c>
      <c r="AD39" s="452">
        <f ca="1">SUMIF(Planning!$AS$10:$AS$896,$AO39,Planning!AI$10:AI$896)</f>
        <v>0</v>
      </c>
      <c r="AE39" s="452">
        <f ca="1">SUMIF(Planning!$AS$10:$AS$896,$AO39,Planning!AJ$10:AJ$896)</f>
        <v>0</v>
      </c>
      <c r="AF39" s="452">
        <f ca="1">SUMIF(Planning!$AS$10:$AS$896,$AO39,Planning!AK$10:AK$896)</f>
        <v>0</v>
      </c>
      <c r="AG39" s="453">
        <f ca="1">SUMIF(Planning!$AS$10:$AS$896,$AO39,Planning!AL$10:AL$896)</f>
        <v>0</v>
      </c>
      <c r="AH39" s="454">
        <f ca="1">SUMIF(Planning!$AS$10:$AS$896,$AO39,Planning!AM$10:AM$896)</f>
        <v>0</v>
      </c>
      <c r="AI39" s="123">
        <f t="shared" ca="1" si="5"/>
        <v>200</v>
      </c>
      <c r="AJ39" s="75"/>
      <c r="AL39" s="92"/>
      <c r="AM39" s="92"/>
      <c r="AN39" s="92"/>
      <c r="AO39" s="124" t="str">
        <f>AL38&amp;"_"&amp;AM37&amp;"_"&amp;AN37</f>
        <v>RF,S/A_50100K88 LC00XA_CBU</v>
      </c>
      <c r="AP39" s="247" t="str">
        <f ca="1">IF(AI39=0,"","表示")</f>
        <v>表示</v>
      </c>
    </row>
    <row r="40" spans="1:42" ht="21" customHeight="1" x14ac:dyDescent="0.35">
      <c r="A40" s="66"/>
      <c r="B40" s="95" t="str">
        <f>IF($AO42="","",_xlfn.XLOOKUP($AO42,Planning!$AS$10:$AS$896,Planning!AT$10:AT$896,"",,))</f>
        <v>52110</v>
      </c>
      <c r="C40" s="85"/>
      <c r="D40" s="86"/>
      <c r="E40" s="261" t="str">
        <f>_xlfn.XLOOKUP($AO40,Planning!$AS$10:$AS$896,Planning!$G$10:$G$896,"",,)</f>
        <v>CELL</v>
      </c>
      <c r="F40" s="262">
        <f>SUMIF(Planning!$AS$10:$AS$896,$AO40,Planning!K$10:K$896)</f>
        <v>15</v>
      </c>
      <c r="G40" s="262">
        <f>SUMIF(Planning!$AS$10:$AS$896,$AO40,Planning!L$10:L$896)</f>
        <v>15</v>
      </c>
      <c r="H40" s="262">
        <f>SUMIF(Planning!$AS$10:$AS$896,$AO40,Planning!M$10:M$896)</f>
        <v>0</v>
      </c>
      <c r="I40" s="263">
        <f>SUMIF(Planning!$AS$10:$AS$896,$AO40,Planning!N$10:N$896)</f>
        <v>0</v>
      </c>
      <c r="J40" s="264">
        <f>SUMIF(Planning!$AS$10:$AS$896,$AO40,Planning!O$10:O$896)</f>
        <v>0</v>
      </c>
      <c r="K40" s="262">
        <f>SUMIF(Planning!$AS$10:$AS$896,$AO40,Planning!P$10:P$896)</f>
        <v>0</v>
      </c>
      <c r="L40" s="262">
        <f>SUMIF(Planning!$AS$10:$AS$896,$AO40,Planning!Q$10:Q$896)</f>
        <v>0</v>
      </c>
      <c r="M40" s="262">
        <f>SUMIF(Planning!$AS$10:$AS$896,$AO40,Planning!R$10:R$896)</f>
        <v>0</v>
      </c>
      <c r="N40" s="262">
        <f>SUMIF(Planning!$AS$10:$AS$896,$AO40,Planning!S$10:S$896)</f>
        <v>0</v>
      </c>
      <c r="O40" s="262">
        <f>SUMIF(Planning!$AS$10:$AS$896,$AO40,Planning!T$10:T$896)</f>
        <v>0</v>
      </c>
      <c r="P40" s="262">
        <f>SUMIF(Planning!$AS$10:$AS$896,$AO40,Planning!U$10:U$896)</f>
        <v>0</v>
      </c>
      <c r="Q40" s="262">
        <f>SUMIF(Planning!$AS$10:$AS$896,$AO40,Planning!V$10:V$896)</f>
        <v>0</v>
      </c>
      <c r="R40" s="262">
        <f>SUMIF(Planning!$AS$10:$AS$896,$AO40,Planning!W$10:W$896)</f>
        <v>0</v>
      </c>
      <c r="S40" s="262">
        <f>SUMIF(Planning!$AS$10:$AS$896,$AO40,Planning!X$10:X$896)</f>
        <v>20</v>
      </c>
      <c r="T40" s="262">
        <f>SUMIF(Planning!$AS$10:$AS$896,$AO40,Planning!Y$10:Y$896)</f>
        <v>20</v>
      </c>
      <c r="U40" s="262">
        <f>SUMIF(Planning!$AS$10:$AS$896,$AO40,Planning!Z$10:Z$896)</f>
        <v>0</v>
      </c>
      <c r="V40" s="262">
        <f>SUMIF(Planning!$AS$10:$AS$896,$AO40,Planning!AA$10:AA$896)</f>
        <v>0</v>
      </c>
      <c r="W40" s="262">
        <f>SUMIF(Planning!$AS$10:$AS$896,$AO40,Planning!AB$10:AB$896)</f>
        <v>0</v>
      </c>
      <c r="X40" s="262">
        <f>SUMIF(Planning!$AS$10:$AS$896,$AO40,Planning!AC$10:AC$896)</f>
        <v>0</v>
      </c>
      <c r="Y40" s="262">
        <f>SUMIF(Planning!$AS$10:$AS$896,$AO40,Planning!AD$10:AD$896)</f>
        <v>0</v>
      </c>
      <c r="Z40" s="262">
        <f>SUMIF(Planning!$AS$10:$AS$896,$AO40,Planning!AE$10:AE$896)</f>
        <v>0</v>
      </c>
      <c r="AA40" s="262">
        <f>SUMIF(Planning!$AS$10:$AS$896,$AO40,Planning!AF$10:AF$896)</f>
        <v>0</v>
      </c>
      <c r="AB40" s="262">
        <f>SUMIF(Planning!$AS$10:$AS$896,$AO40,Planning!AG$10:AG$896)</f>
        <v>0</v>
      </c>
      <c r="AC40" s="262">
        <f>SUMIF(Planning!$AS$10:$AS$896,$AO40,Planning!AH$10:AH$896)</f>
        <v>25</v>
      </c>
      <c r="AD40" s="450">
        <f>SUMIF(Planning!$AS$10:$AS$896,$AO40,Planning!AI$10:AI$896)</f>
        <v>0</v>
      </c>
      <c r="AE40" s="450">
        <f>SUMIF(Planning!$AS$10:$AS$896,$AO40,Planning!AJ$10:AJ$896)</f>
        <v>0</v>
      </c>
      <c r="AF40" s="450">
        <f>SUMIF(Planning!$AS$10:$AS$896,$AO40,Planning!AK$10:AK$896)</f>
        <v>0</v>
      </c>
      <c r="AG40" s="450">
        <f>SUMIF(Planning!$AS$10:$AS$896,$AO40,Planning!AL$10:AL$896)</f>
        <v>0</v>
      </c>
      <c r="AH40" s="450">
        <f>SUMIF(Planning!$AS$10:$AS$896,$AO40,Planning!AM$10:AM$896)</f>
        <v>0</v>
      </c>
      <c r="AI40" s="265">
        <f t="shared" ref="AI40:AI48" si="6">SUM(F40:AH40)</f>
        <v>95</v>
      </c>
      <c r="AJ40" s="75"/>
      <c r="AL40" s="125" t="str">
        <f>IF(AN40="CBU","AF",IF(AN40="CKD","KD",""))</f>
        <v>AF</v>
      </c>
      <c r="AM40" s="93" t="s">
        <v>1931</v>
      </c>
      <c r="AN40" s="93" t="s">
        <v>2081</v>
      </c>
      <c r="AO40" s="100" t="str">
        <f>AM40&amp;"_"&amp;AN40</f>
        <v>52110NX2 0000  _CBU</v>
      </c>
      <c r="AP40" s="248" t="str">
        <f ca="1">IF(AI42=0,"","表示")</f>
        <v>表示</v>
      </c>
    </row>
    <row r="41" spans="1:42" ht="21" customHeight="1" x14ac:dyDescent="0.35">
      <c r="A41" s="66"/>
      <c r="B41" s="94" t="str">
        <f>IF($AO42="","",_xlfn.XLOOKUP($AO42,Planning!$AS$10:$AS$896,Planning!AU$10:AU$896,"",,))</f>
        <v>NX2-0000</v>
      </c>
      <c r="C41" s="127" t="str">
        <f>AL40</f>
        <v>AF</v>
      </c>
      <c r="D41" s="86">
        <f>SUMIF(Planning!$AS$10:$AS$896,$AO42,Planning!$G$10:$G$896)</f>
        <v>180</v>
      </c>
      <c r="E41" s="266" t="str">
        <f>IF($AN40="CBU","SP","")</f>
        <v>SP</v>
      </c>
      <c r="F41" s="267"/>
      <c r="G41" s="267"/>
      <c r="H41" s="267"/>
      <c r="I41" s="268"/>
      <c r="J41" s="269">
        <f>SUMIF(Planning!$AS$10:$AS$896,$AO41,Planning!O$10:O$896)</f>
        <v>0</v>
      </c>
      <c r="K41" s="267">
        <f>SUMIF(Planning!$AS$10:$AS$896,$AO41,Planning!P$10:P$896)</f>
        <v>0</v>
      </c>
      <c r="L41" s="267">
        <f>SUMIF(Planning!$AS$10:$AS$896,$AO41,Planning!Q$10:Q$896)</f>
        <v>0</v>
      </c>
      <c r="M41" s="267">
        <f>SUMIF(Planning!$AS$10:$AS$896,$AO41,Planning!R$10:R$896)</f>
        <v>0</v>
      </c>
      <c r="N41" s="267">
        <f>SUMIF(Planning!$AS$10:$AS$896,$AO41,Planning!S$10:S$896)</f>
        <v>0</v>
      </c>
      <c r="O41" s="267">
        <f>SUMIF(Planning!$AS$10:$AS$896,$AO41,Planning!T$10:T$896)</f>
        <v>0</v>
      </c>
      <c r="P41" s="267">
        <f>SUMIF(Planning!$AS$10:$AS$896,$AO41,Planning!U$10:U$896)</f>
        <v>0</v>
      </c>
      <c r="Q41" s="267">
        <f>SUMIF(Planning!$AS$10:$AS$896,$AO41,Planning!V$10:V$896)</f>
        <v>0</v>
      </c>
      <c r="R41" s="267">
        <f>SUMIF(Planning!$AS$10:$AS$896,$AO41,Planning!W$10:W$896)</f>
        <v>0</v>
      </c>
      <c r="S41" s="267">
        <f>SUMIF(Planning!$AS$10:$AS$896,$AO41,Planning!X$10:X$896)</f>
        <v>0</v>
      </c>
      <c r="T41" s="267">
        <f>SUMIF(Planning!$AS$10:$AS$896,$AO41,Planning!Y$10:Y$896)</f>
        <v>0</v>
      </c>
      <c r="U41" s="267">
        <f>SUMIF(Planning!$AS$10:$AS$896,$AO41,Planning!Z$10:Z$896)</f>
        <v>0</v>
      </c>
      <c r="V41" s="267">
        <f>SUMIF(Planning!$AS$10:$AS$896,$AO41,Planning!AA$10:AA$896)</f>
        <v>0</v>
      </c>
      <c r="W41" s="267">
        <f>SUMIF(Planning!$AS$10:$AS$896,$AO41,Planning!AB$10:AB$896)</f>
        <v>0</v>
      </c>
      <c r="X41" s="267">
        <f>SUMIF(Planning!$AS$10:$AS$896,$AO41,Planning!AC$10:AC$896)</f>
        <v>0</v>
      </c>
      <c r="Y41" s="267">
        <f>SUMIF(Planning!$AS$10:$AS$896,$AO41,Planning!AD$10:AD$896)</f>
        <v>0</v>
      </c>
      <c r="Z41" s="267">
        <f>SUMIF(Planning!$AS$10:$AS$896,$AO41,Planning!AE$10:AE$896)</f>
        <v>0</v>
      </c>
      <c r="AA41" s="267">
        <f>SUMIF(Planning!$AS$10:$AS$896,$AO41,Planning!AF$10:AF$896)</f>
        <v>0</v>
      </c>
      <c r="AB41" s="267">
        <f>SUMIF(Planning!$AS$10:$AS$896,$AO41,Planning!AG$10:AG$896)</f>
        <v>0</v>
      </c>
      <c r="AC41" s="267">
        <f>SUMIF(Planning!$AS$10:$AS$896,$AO41,Planning!AH$10:AH$896)</f>
        <v>0</v>
      </c>
      <c r="AD41" s="451">
        <f>SUMIF(Planning!$AS$10:$AS$896,$AO41,Planning!AI$10:AI$896)</f>
        <v>0</v>
      </c>
      <c r="AE41" s="451">
        <f>SUMIF(Planning!$AS$10:$AS$896,$AO41,Planning!AJ$10:AJ$896)</f>
        <v>0</v>
      </c>
      <c r="AF41" s="451">
        <f>SUMIF(Planning!$AS$10:$AS$896,$AO41,Planning!AK$10:AK$896)</f>
        <v>0</v>
      </c>
      <c r="AG41" s="451">
        <f>SUMIF(Planning!$AS$10:$AS$896,$AO41,Planning!AL$10:AL$896)</f>
        <v>0</v>
      </c>
      <c r="AH41" s="451">
        <f>SUMIF(Planning!$AS$10:$AS$896,$AO41,Planning!AM$10:AM$896)</f>
        <v>0</v>
      </c>
      <c r="AI41" s="270">
        <f t="shared" si="6"/>
        <v>0</v>
      </c>
      <c r="AJ41" s="75"/>
      <c r="AL41" s="102" t="str">
        <f>IF($B$27="","",_xlfn.XLOOKUP($B$27,設定!$F$3:$F$10,設定!$G$3:$G$10,""))</f>
        <v>RF,S/A</v>
      </c>
      <c r="AM41" s="91"/>
      <c r="AN41" s="91" t="str">
        <f>E41</f>
        <v>SP</v>
      </c>
      <c r="AO41" s="91" t="str">
        <f>AM40&amp;"_"&amp;AN41</f>
        <v>52110NX2 0000  _SP</v>
      </c>
      <c r="AP41" s="249" t="str">
        <f ca="1">IF(AI42=0,"","表示")</f>
        <v>表示</v>
      </c>
    </row>
    <row r="42" spans="1:42" ht="21" customHeight="1" thickBot="1" x14ac:dyDescent="0.4">
      <c r="A42" s="69"/>
      <c r="B42" s="90"/>
      <c r="C42" s="87"/>
      <c r="D42" s="88"/>
      <c r="E42" s="259" t="s">
        <v>2134</v>
      </c>
      <c r="F42" s="80">
        <f ca="1">SUMIF(Planning!$AS$10:$AS$896,$AO42,Planning!K$10:K$896)</f>
        <v>0</v>
      </c>
      <c r="G42" s="80">
        <f ca="1">SUMIF(Planning!$AS$10:$AS$896,$AO42,Planning!L$10:L$896)</f>
        <v>0</v>
      </c>
      <c r="H42" s="81">
        <f ca="1">SUMIF(Planning!$AS$10:$AS$896,$AO42,Planning!M$10:M$896)</f>
        <v>0</v>
      </c>
      <c r="I42" s="82">
        <f ca="1">SUMIF(Planning!$AS$10:$AS$896,$AO42,Planning!N$10:N$896)</f>
        <v>0</v>
      </c>
      <c r="J42" s="83">
        <f ca="1">SUMIF(Planning!$AS$10:$AS$896,$AO42,Planning!O$10:O$896)</f>
        <v>0</v>
      </c>
      <c r="K42" s="81">
        <f ca="1">SUMIF(Planning!$AS$10:$AS$896,$AO42,Planning!P$10:P$896)</f>
        <v>0</v>
      </c>
      <c r="L42" s="81">
        <f ca="1">SUMIF(Planning!$AS$10:$AS$896,$AO42,Planning!Q$10:Q$896)</f>
        <v>0</v>
      </c>
      <c r="M42" s="80">
        <f ca="1">SUMIF(Planning!$AS$10:$AS$896,$AO42,Planning!R$10:R$896)</f>
        <v>0</v>
      </c>
      <c r="N42" s="81">
        <f ca="1">SUMIF(Planning!$AS$10:$AS$896,$AO42,Planning!S$10:S$896)</f>
        <v>0</v>
      </c>
      <c r="O42" s="80">
        <f ca="1">SUMIF(Planning!$AS$10:$AS$896,$AO42,Planning!T$10:T$896)</f>
        <v>0</v>
      </c>
      <c r="P42" s="80">
        <f ca="1">SUMIF(Planning!$AS$10:$AS$896,$AO42,Planning!U$10:U$896)</f>
        <v>20</v>
      </c>
      <c r="Q42" s="80">
        <f ca="1">SUMIF(Planning!$AS$10:$AS$896,$AO42,Planning!V$10:V$896)</f>
        <v>20</v>
      </c>
      <c r="R42" s="80">
        <f ca="1">SUMIF(Planning!$AS$10:$AS$896,$AO42,Planning!W$10:W$896)</f>
        <v>0</v>
      </c>
      <c r="S42" s="80">
        <f ca="1">SUMIF(Planning!$AS$10:$AS$896,$AO42,Planning!X$10:X$896)</f>
        <v>0</v>
      </c>
      <c r="T42" s="80">
        <f ca="1">SUMIF(Planning!$AS$10:$AS$896,$AO42,Planning!Y$10:Y$896)</f>
        <v>0</v>
      </c>
      <c r="U42" s="80">
        <f ca="1">SUMIF(Planning!$AS$10:$AS$896,$AO42,Planning!Z$10:Z$896)</f>
        <v>0</v>
      </c>
      <c r="V42" s="80">
        <f ca="1">SUMIF(Planning!$AS$10:$AS$896,$AO42,Planning!AA$10:AA$896)</f>
        <v>0</v>
      </c>
      <c r="W42" s="80">
        <f ca="1">SUMIF(Planning!$AS$10:$AS$896,$AO42,Planning!AB$10:AB$896)</f>
        <v>0</v>
      </c>
      <c r="X42" s="80">
        <f ca="1">SUMIF(Planning!$AS$10:$AS$896,$AO42,Planning!AC$10:AC$896)</f>
        <v>0</v>
      </c>
      <c r="Y42" s="80">
        <f ca="1">SUMIF(Planning!$AS$10:$AS$896,$AO42,Planning!AD$10:AD$896)</f>
        <v>0</v>
      </c>
      <c r="Z42" s="80">
        <f ca="1">SUMIF(Planning!$AS$10:$AS$896,$AO42,Planning!AE$10:AE$896)</f>
        <v>25</v>
      </c>
      <c r="AA42" s="80">
        <f ca="1">SUMIF(Planning!$AS$10:$AS$896,$AO42,Planning!AF$10:AF$896)</f>
        <v>0</v>
      </c>
      <c r="AB42" s="80">
        <f ca="1">SUMIF(Planning!$AS$10:$AS$896,$AO42,Planning!AG$10:AG$896)</f>
        <v>0</v>
      </c>
      <c r="AC42" s="80">
        <f ca="1">SUMIF(Planning!$AS$10:$AS$896,$AO42,Planning!AH$10:AH$896)</f>
        <v>0</v>
      </c>
      <c r="AD42" s="452">
        <f ca="1">SUMIF(Planning!$AS$10:$AS$896,$AO42,Planning!AI$10:AI$896)</f>
        <v>0</v>
      </c>
      <c r="AE42" s="452">
        <f ca="1">SUMIF(Planning!$AS$10:$AS$896,$AO42,Planning!AJ$10:AJ$896)</f>
        <v>0</v>
      </c>
      <c r="AF42" s="452">
        <f ca="1">SUMIF(Planning!$AS$10:$AS$896,$AO42,Planning!AK$10:AK$896)</f>
        <v>0</v>
      </c>
      <c r="AG42" s="453">
        <f ca="1">SUMIF(Planning!$AS$10:$AS$896,$AO42,Planning!AL$10:AL$896)</f>
        <v>0</v>
      </c>
      <c r="AH42" s="454">
        <f ca="1">SUMIF(Planning!$AS$10:$AS$896,$AO42,Planning!AM$10:AM$896)</f>
        <v>0</v>
      </c>
      <c r="AI42" s="123">
        <f t="shared" ca="1" si="6"/>
        <v>65</v>
      </c>
      <c r="AJ42" s="75"/>
      <c r="AL42" s="92"/>
      <c r="AM42" s="92"/>
      <c r="AN42" s="92"/>
      <c r="AO42" s="124" t="str">
        <f>AL41&amp;"_"&amp;AM40&amp;"_"&amp;AN40</f>
        <v>RF,S/A_52110NX2 0000  _CBU</v>
      </c>
      <c r="AP42" s="247" t="str">
        <f ca="1">IF(AI42=0,"","表示")</f>
        <v>表示</v>
      </c>
    </row>
    <row r="43" spans="1:42" ht="21" hidden="1" customHeight="1" x14ac:dyDescent="0.35">
      <c r="A43" s="66"/>
      <c r="B43" s="95" t="str">
        <f>IF($AO45="","",_xlfn.XLOOKUP($AO45,Planning!$AS$10:$AS$896,Planning!AT$10:AT$896,"",,))</f>
        <v/>
      </c>
      <c r="C43" s="85"/>
      <c r="D43" s="86"/>
      <c r="E43" s="261" t="str">
        <f>_xlfn.XLOOKUP($AO43,Planning!$AS$10:$AS$896,Planning!$G$10:$G$896,"",,)</f>
        <v/>
      </c>
      <c r="F43" s="262">
        <f>SUMIF(Planning!$AS$10:$AS$896,$AO43,Planning!K$10:K$896)</f>
        <v>0</v>
      </c>
      <c r="G43" s="262">
        <f>SUMIF(Planning!$AS$10:$AS$896,$AO43,Planning!L$10:L$896)</f>
        <v>0</v>
      </c>
      <c r="H43" s="262">
        <f>SUMIF(Planning!$AS$10:$AS$896,$AO43,Planning!M$10:M$896)</f>
        <v>0</v>
      </c>
      <c r="I43" s="263">
        <f>SUMIF(Planning!$AS$10:$AS$896,$AO43,Planning!N$10:N$896)</f>
        <v>0</v>
      </c>
      <c r="J43" s="264">
        <f>SUMIF(Planning!$AS$10:$AS$896,$AO43,Planning!O$10:O$896)</f>
        <v>0</v>
      </c>
      <c r="K43" s="262">
        <f>SUMIF(Planning!$AS$10:$AS$896,$AO43,Planning!P$10:P$896)</f>
        <v>0</v>
      </c>
      <c r="L43" s="262">
        <f>SUMIF(Planning!$AS$10:$AS$896,$AO43,Planning!Q$10:Q$896)</f>
        <v>0</v>
      </c>
      <c r="M43" s="262">
        <f>SUMIF(Planning!$AS$10:$AS$896,$AO43,Planning!R$10:R$896)</f>
        <v>0</v>
      </c>
      <c r="N43" s="262">
        <f>SUMIF(Planning!$AS$10:$AS$896,$AO43,Planning!S$10:S$896)</f>
        <v>0</v>
      </c>
      <c r="O43" s="262">
        <f>SUMIF(Planning!$AS$10:$AS$896,$AO43,Planning!T$10:T$896)</f>
        <v>0</v>
      </c>
      <c r="P43" s="262">
        <f>SUMIF(Planning!$AS$10:$AS$896,$AO43,Planning!U$10:U$896)</f>
        <v>0</v>
      </c>
      <c r="Q43" s="262">
        <f>SUMIF(Planning!$AS$10:$AS$896,$AO43,Planning!V$10:V$896)</f>
        <v>0</v>
      </c>
      <c r="R43" s="262">
        <f>SUMIF(Planning!$AS$10:$AS$896,$AO43,Planning!W$10:W$896)</f>
        <v>0</v>
      </c>
      <c r="S43" s="262">
        <f>SUMIF(Planning!$AS$10:$AS$896,$AO43,Planning!X$10:X$896)</f>
        <v>0</v>
      </c>
      <c r="T43" s="262">
        <f>SUMIF(Planning!$AS$10:$AS$896,$AO43,Planning!Y$10:Y$896)</f>
        <v>0</v>
      </c>
      <c r="U43" s="262">
        <f>SUMIF(Planning!$AS$10:$AS$896,$AO43,Planning!Z$10:Z$896)</f>
        <v>0</v>
      </c>
      <c r="V43" s="262">
        <f>SUMIF(Planning!$AS$10:$AS$896,$AO43,Planning!AA$10:AA$896)</f>
        <v>0</v>
      </c>
      <c r="W43" s="262">
        <f>SUMIF(Planning!$AS$10:$AS$896,$AO43,Planning!AB$10:AB$896)</f>
        <v>0</v>
      </c>
      <c r="X43" s="262">
        <f>SUMIF(Planning!$AS$10:$AS$896,$AO43,Planning!AC$10:AC$896)</f>
        <v>0</v>
      </c>
      <c r="Y43" s="262">
        <f>SUMIF(Planning!$AS$10:$AS$896,$AO43,Planning!AD$10:AD$896)</f>
        <v>0</v>
      </c>
      <c r="Z43" s="262">
        <f>SUMIF(Planning!$AS$10:$AS$896,$AO43,Planning!AE$10:AE$896)</f>
        <v>0</v>
      </c>
      <c r="AA43" s="262">
        <f>SUMIF(Planning!$AS$10:$AS$896,$AO43,Planning!AF$10:AF$896)</f>
        <v>0</v>
      </c>
      <c r="AB43" s="262">
        <f>SUMIF(Planning!$AS$10:$AS$896,$AO43,Planning!AG$10:AG$896)</f>
        <v>0</v>
      </c>
      <c r="AC43" s="262">
        <f>SUMIF(Planning!$AS$10:$AS$896,$AO43,Planning!AH$10:AH$896)</f>
        <v>0</v>
      </c>
      <c r="AD43" s="262">
        <f>SUMIF(Planning!$AS$10:$AS$896,$AO43,Planning!AI$10:AI$896)</f>
        <v>0</v>
      </c>
      <c r="AE43" s="262">
        <f>SUMIF(Planning!$AS$10:$AS$896,$AO43,Planning!AJ$10:AJ$896)</f>
        <v>0</v>
      </c>
      <c r="AF43" s="262">
        <f>SUMIF(Planning!$AS$10:$AS$896,$AO43,Planning!AK$10:AK$896)</f>
        <v>0</v>
      </c>
      <c r="AG43" s="262">
        <f>SUMIF(Planning!$AS$10:$AS$896,$AO43,Planning!AL$10:AL$896)</f>
        <v>0</v>
      </c>
      <c r="AH43" s="262">
        <f>SUMIF(Planning!$AS$10:$AS$896,$AO43,Planning!AM$10:AM$896)</f>
        <v>0</v>
      </c>
      <c r="AI43" s="265">
        <f t="shared" si="6"/>
        <v>0</v>
      </c>
      <c r="AJ43" s="75"/>
      <c r="AL43" s="125" t="str">
        <f>IF(AN43="CBU","AF",IF(AN43="CKD","KD",""))</f>
        <v/>
      </c>
      <c r="AM43" s="93"/>
      <c r="AN43" s="93"/>
      <c r="AO43" s="100" t="str">
        <f>AM43&amp;"_"&amp;AN43</f>
        <v>_</v>
      </c>
      <c r="AP43" s="248" t="str">
        <f>IF(AI45=0,"","表示")</f>
        <v/>
      </c>
    </row>
    <row r="44" spans="1:42" ht="21" hidden="1" customHeight="1" x14ac:dyDescent="0.35">
      <c r="A44" s="66"/>
      <c r="B44" s="94" t="str">
        <f>IF($AO45="","",_xlfn.XLOOKUP($AO45,Planning!$AS$10:$AS$896,Planning!AU$10:AU$896,"",,))</f>
        <v/>
      </c>
      <c r="C44" s="127" t="str">
        <f>AL43</f>
        <v/>
      </c>
      <c r="D44" s="86">
        <f>SUMIF(Planning!$AS$10:$AS$896,$AO45,Planning!$G$10:$G$896)</f>
        <v>0</v>
      </c>
      <c r="E44" s="266" t="str">
        <f>IF($AN43="CBU","SP","")</f>
        <v/>
      </c>
      <c r="F44" s="267"/>
      <c r="G44" s="267"/>
      <c r="H44" s="267"/>
      <c r="I44" s="268"/>
      <c r="J44" s="269">
        <f>SUMIF(Planning!$AS$10:$AS$896,$AO44,Planning!O$10:O$896)</f>
        <v>0</v>
      </c>
      <c r="K44" s="267">
        <f>SUMIF(Planning!$AS$10:$AS$896,$AO44,Planning!P$10:P$896)</f>
        <v>0</v>
      </c>
      <c r="L44" s="267">
        <f>SUMIF(Planning!$AS$10:$AS$896,$AO44,Planning!Q$10:Q$896)</f>
        <v>0</v>
      </c>
      <c r="M44" s="267">
        <f>SUMIF(Planning!$AS$10:$AS$896,$AO44,Planning!R$10:R$896)</f>
        <v>0</v>
      </c>
      <c r="N44" s="267">
        <f>SUMIF(Planning!$AS$10:$AS$896,$AO44,Planning!S$10:S$896)</f>
        <v>0</v>
      </c>
      <c r="O44" s="267">
        <f>SUMIF(Planning!$AS$10:$AS$896,$AO44,Planning!T$10:T$896)</f>
        <v>0</v>
      </c>
      <c r="P44" s="267">
        <f>SUMIF(Planning!$AS$10:$AS$896,$AO44,Planning!U$10:U$896)</f>
        <v>0</v>
      </c>
      <c r="Q44" s="267">
        <f>SUMIF(Planning!$AS$10:$AS$896,$AO44,Planning!V$10:V$896)</f>
        <v>0</v>
      </c>
      <c r="R44" s="267">
        <f>SUMIF(Planning!$AS$10:$AS$896,$AO44,Planning!W$10:W$896)</f>
        <v>0</v>
      </c>
      <c r="S44" s="267">
        <f>SUMIF(Planning!$AS$10:$AS$896,$AO44,Planning!X$10:X$896)</f>
        <v>0</v>
      </c>
      <c r="T44" s="267">
        <f>SUMIF(Planning!$AS$10:$AS$896,$AO44,Planning!Y$10:Y$896)</f>
        <v>0</v>
      </c>
      <c r="U44" s="267">
        <f>SUMIF(Planning!$AS$10:$AS$896,$AO44,Planning!Z$10:Z$896)</f>
        <v>0</v>
      </c>
      <c r="V44" s="267">
        <f>SUMIF(Planning!$AS$10:$AS$896,$AO44,Planning!AA$10:AA$896)</f>
        <v>0</v>
      </c>
      <c r="W44" s="267">
        <f>SUMIF(Planning!$AS$10:$AS$896,$AO44,Planning!AB$10:AB$896)</f>
        <v>0</v>
      </c>
      <c r="X44" s="267">
        <f>SUMIF(Planning!$AS$10:$AS$896,$AO44,Planning!AC$10:AC$896)</f>
        <v>0</v>
      </c>
      <c r="Y44" s="267">
        <f>SUMIF(Planning!$AS$10:$AS$896,$AO44,Planning!AD$10:AD$896)</f>
        <v>0</v>
      </c>
      <c r="Z44" s="267">
        <f>SUMIF(Planning!$AS$10:$AS$896,$AO44,Planning!AE$10:AE$896)</f>
        <v>0</v>
      </c>
      <c r="AA44" s="267">
        <f>SUMIF(Planning!$AS$10:$AS$896,$AO44,Planning!AF$10:AF$896)</f>
        <v>0</v>
      </c>
      <c r="AB44" s="267">
        <f>SUMIF(Planning!$AS$10:$AS$896,$AO44,Planning!AG$10:AG$896)</f>
        <v>0</v>
      </c>
      <c r="AC44" s="267">
        <f>SUMIF(Planning!$AS$10:$AS$896,$AO44,Planning!AH$10:AH$896)</f>
        <v>0</v>
      </c>
      <c r="AD44" s="267">
        <f>SUMIF(Planning!$AS$10:$AS$896,$AO44,Planning!AI$10:AI$896)</f>
        <v>0</v>
      </c>
      <c r="AE44" s="267">
        <f>SUMIF(Planning!$AS$10:$AS$896,$AO44,Planning!AJ$10:AJ$896)</f>
        <v>0</v>
      </c>
      <c r="AF44" s="267">
        <f>SUMIF(Planning!$AS$10:$AS$896,$AO44,Planning!AK$10:AK$896)</f>
        <v>0</v>
      </c>
      <c r="AG44" s="267">
        <f>SUMIF(Planning!$AS$10:$AS$896,$AO44,Planning!AL$10:AL$896)</f>
        <v>0</v>
      </c>
      <c r="AH44" s="267">
        <f>SUMIF(Planning!$AS$10:$AS$896,$AO44,Planning!AM$10:AM$896)</f>
        <v>0</v>
      </c>
      <c r="AI44" s="270">
        <f t="shared" si="6"/>
        <v>0</v>
      </c>
      <c r="AJ44" s="75"/>
      <c r="AL44" s="102" t="str">
        <f>IF($B$27="","",_xlfn.XLOOKUP($B$27,設定!$F$3:$F$10,設定!$G$3:$G$10,""))</f>
        <v>RF,S/A</v>
      </c>
      <c r="AM44" s="91"/>
      <c r="AN44" s="91" t="str">
        <f>E44</f>
        <v/>
      </c>
      <c r="AO44" s="91" t="str">
        <f>AM43&amp;"_"&amp;AN44</f>
        <v>_</v>
      </c>
      <c r="AP44" s="249" t="str">
        <f>IF(AI45=0,"","表示")</f>
        <v/>
      </c>
    </row>
    <row r="45" spans="1:42" ht="21" hidden="1" customHeight="1" x14ac:dyDescent="0.35">
      <c r="A45" s="69"/>
      <c r="B45" s="90"/>
      <c r="C45" s="87"/>
      <c r="D45" s="88"/>
      <c r="E45" s="259" t="s">
        <v>2134</v>
      </c>
      <c r="F45" s="80">
        <f>SUMIF(Planning!$AS$10:$AS$896,$AO45,Planning!K$10:K$896)</f>
        <v>0</v>
      </c>
      <c r="G45" s="80">
        <f>SUMIF(Planning!$AS$10:$AS$896,$AO45,Planning!L$10:L$896)</f>
        <v>0</v>
      </c>
      <c r="H45" s="81">
        <f>SUMIF(Planning!$AS$10:$AS$896,$AO45,Planning!M$10:M$896)</f>
        <v>0</v>
      </c>
      <c r="I45" s="82">
        <f>SUMIF(Planning!$AS$10:$AS$896,$AO45,Planning!N$10:N$896)</f>
        <v>0</v>
      </c>
      <c r="J45" s="83">
        <f>SUMIF(Planning!$AS$10:$AS$896,$AO45,Planning!O$10:O$896)</f>
        <v>0</v>
      </c>
      <c r="K45" s="81">
        <f>SUMIF(Planning!$AS$10:$AS$896,$AO45,Planning!P$10:P$896)</f>
        <v>0</v>
      </c>
      <c r="L45" s="81">
        <f>SUMIF(Planning!$AS$10:$AS$896,$AO45,Planning!Q$10:Q$896)</f>
        <v>0</v>
      </c>
      <c r="M45" s="80">
        <f>SUMIF(Planning!$AS$10:$AS$896,$AO45,Planning!R$10:R$896)</f>
        <v>0</v>
      </c>
      <c r="N45" s="81">
        <f>SUMIF(Planning!$AS$10:$AS$896,$AO45,Planning!S$10:S$896)</f>
        <v>0</v>
      </c>
      <c r="O45" s="80">
        <f>SUMIF(Planning!$AS$10:$AS$896,$AO45,Planning!T$10:T$896)</f>
        <v>0</v>
      </c>
      <c r="P45" s="80">
        <f>SUMIF(Planning!$AS$10:$AS$896,$AO45,Planning!U$10:U$896)</f>
        <v>0</v>
      </c>
      <c r="Q45" s="80">
        <f>SUMIF(Planning!$AS$10:$AS$896,$AO45,Planning!V$10:V$896)</f>
        <v>0</v>
      </c>
      <c r="R45" s="80">
        <f>SUMIF(Planning!$AS$10:$AS$896,$AO45,Planning!W$10:W$896)</f>
        <v>0</v>
      </c>
      <c r="S45" s="80">
        <f>SUMIF(Planning!$AS$10:$AS$896,$AO45,Planning!X$10:X$896)</f>
        <v>0</v>
      </c>
      <c r="T45" s="80">
        <f>SUMIF(Planning!$AS$10:$AS$896,$AO45,Planning!Y$10:Y$896)</f>
        <v>0</v>
      </c>
      <c r="U45" s="80">
        <f>SUMIF(Planning!$AS$10:$AS$896,$AO45,Planning!Z$10:Z$896)</f>
        <v>0</v>
      </c>
      <c r="V45" s="80">
        <f>SUMIF(Planning!$AS$10:$AS$896,$AO45,Planning!AA$10:AA$896)</f>
        <v>0</v>
      </c>
      <c r="W45" s="80">
        <f>SUMIF(Planning!$AS$10:$AS$896,$AO45,Planning!AB$10:AB$896)</f>
        <v>0</v>
      </c>
      <c r="X45" s="80">
        <f>SUMIF(Planning!$AS$10:$AS$896,$AO45,Planning!AC$10:AC$896)</f>
        <v>0</v>
      </c>
      <c r="Y45" s="80">
        <f>SUMIF(Planning!$AS$10:$AS$896,$AO45,Planning!AD$10:AD$896)</f>
        <v>0</v>
      </c>
      <c r="Z45" s="80">
        <f>SUMIF(Planning!$AS$10:$AS$896,$AO45,Planning!AE$10:AE$896)</f>
        <v>0</v>
      </c>
      <c r="AA45" s="80">
        <f>SUMIF(Planning!$AS$10:$AS$896,$AO45,Planning!AF$10:AF$896)</f>
        <v>0</v>
      </c>
      <c r="AB45" s="80">
        <f>SUMIF(Planning!$AS$10:$AS$896,$AO45,Planning!AG$10:AG$896)</f>
        <v>0</v>
      </c>
      <c r="AC45" s="80">
        <f>SUMIF(Planning!$AS$10:$AS$896,$AO45,Planning!AH$10:AH$896)</f>
        <v>0</v>
      </c>
      <c r="AD45" s="80">
        <f>SUMIF(Planning!$AS$10:$AS$896,$AO45,Planning!AI$10:AI$896)</f>
        <v>0</v>
      </c>
      <c r="AE45" s="80">
        <f>SUMIF(Planning!$AS$10:$AS$896,$AO45,Planning!AJ$10:AJ$896)</f>
        <v>0</v>
      </c>
      <c r="AF45" s="80">
        <f>SUMIF(Planning!$AS$10:$AS$896,$AO45,Planning!AK$10:AK$896)</f>
        <v>0</v>
      </c>
      <c r="AG45" s="81">
        <f>SUMIF(Planning!$AS$10:$AS$896,$AO45,Planning!AL$10:AL$896)</f>
        <v>0</v>
      </c>
      <c r="AH45" s="114">
        <f>SUMIF(Planning!$AS$10:$AS$896,$AO45,Planning!AM$10:AM$896)</f>
        <v>0</v>
      </c>
      <c r="AI45" s="123">
        <f t="shared" si="6"/>
        <v>0</v>
      </c>
      <c r="AJ45" s="75"/>
      <c r="AL45" s="92"/>
      <c r="AM45" s="92"/>
      <c r="AN45" s="92"/>
      <c r="AO45" s="124" t="str">
        <f>AL44&amp;"_"&amp;AM43&amp;"_"&amp;AN43</f>
        <v>RF,S/A__</v>
      </c>
      <c r="AP45" s="247" t="str">
        <f>IF(AI45=0,"","表示")</f>
        <v/>
      </c>
    </row>
    <row r="46" spans="1:42" ht="21" hidden="1" customHeight="1" x14ac:dyDescent="0.35">
      <c r="A46" s="66"/>
      <c r="B46" s="95" t="str">
        <f>IF($AO48="","",_xlfn.XLOOKUP($AO48,Planning!$AS$10:$AS$896,Planning!AT$10:AT$896,"",,))</f>
        <v/>
      </c>
      <c r="C46" s="85"/>
      <c r="D46" s="86"/>
      <c r="E46" s="261" t="str">
        <f>_xlfn.XLOOKUP($AO46,Planning!$AS$10:$AS$896,Planning!$G$10:$G$896,"",,)</f>
        <v/>
      </c>
      <c r="F46" s="262">
        <f>SUMIF(Planning!$AS$10:$AS$896,$AO46,Planning!K$10:K$896)</f>
        <v>0</v>
      </c>
      <c r="G46" s="262">
        <f>SUMIF(Planning!$AS$10:$AS$896,$AO46,Planning!L$10:L$896)</f>
        <v>0</v>
      </c>
      <c r="H46" s="262">
        <f>SUMIF(Planning!$AS$10:$AS$896,$AO46,Planning!M$10:M$896)</f>
        <v>0</v>
      </c>
      <c r="I46" s="263">
        <f>SUMIF(Planning!$AS$10:$AS$896,$AO46,Planning!N$10:N$896)</f>
        <v>0</v>
      </c>
      <c r="J46" s="264">
        <f>SUMIF(Planning!$AS$10:$AS$896,$AO46,Planning!O$10:O$896)</f>
        <v>0</v>
      </c>
      <c r="K46" s="262">
        <f>SUMIF(Planning!$AS$10:$AS$896,$AO46,Planning!P$10:P$896)</f>
        <v>0</v>
      </c>
      <c r="L46" s="262">
        <f>SUMIF(Planning!$AS$10:$AS$896,$AO46,Planning!Q$10:Q$896)</f>
        <v>0</v>
      </c>
      <c r="M46" s="262">
        <f>SUMIF(Planning!$AS$10:$AS$896,$AO46,Planning!R$10:R$896)</f>
        <v>0</v>
      </c>
      <c r="N46" s="262">
        <f>SUMIF(Planning!$AS$10:$AS$896,$AO46,Planning!S$10:S$896)</f>
        <v>0</v>
      </c>
      <c r="O46" s="262">
        <f>SUMIF(Planning!$AS$10:$AS$896,$AO46,Planning!T$10:T$896)</f>
        <v>0</v>
      </c>
      <c r="P46" s="262">
        <f>SUMIF(Planning!$AS$10:$AS$896,$AO46,Planning!U$10:U$896)</f>
        <v>0</v>
      </c>
      <c r="Q46" s="262">
        <f>SUMIF(Planning!$AS$10:$AS$896,$AO46,Planning!V$10:V$896)</f>
        <v>0</v>
      </c>
      <c r="R46" s="262">
        <f>SUMIF(Planning!$AS$10:$AS$896,$AO46,Planning!W$10:W$896)</f>
        <v>0</v>
      </c>
      <c r="S46" s="262">
        <f>SUMIF(Planning!$AS$10:$AS$896,$AO46,Planning!X$10:X$896)</f>
        <v>0</v>
      </c>
      <c r="T46" s="262">
        <f>SUMIF(Planning!$AS$10:$AS$896,$AO46,Planning!Y$10:Y$896)</f>
        <v>0</v>
      </c>
      <c r="U46" s="262">
        <f>SUMIF(Planning!$AS$10:$AS$896,$AO46,Planning!Z$10:Z$896)</f>
        <v>0</v>
      </c>
      <c r="V46" s="262">
        <f>SUMIF(Planning!$AS$10:$AS$896,$AO46,Planning!AA$10:AA$896)</f>
        <v>0</v>
      </c>
      <c r="W46" s="262">
        <f>SUMIF(Planning!$AS$10:$AS$896,$AO46,Planning!AB$10:AB$896)</f>
        <v>0</v>
      </c>
      <c r="X46" s="262">
        <f>SUMIF(Planning!$AS$10:$AS$896,$AO46,Planning!AC$10:AC$896)</f>
        <v>0</v>
      </c>
      <c r="Y46" s="262">
        <f>SUMIF(Planning!$AS$10:$AS$896,$AO46,Planning!AD$10:AD$896)</f>
        <v>0</v>
      </c>
      <c r="Z46" s="262">
        <f>SUMIF(Planning!$AS$10:$AS$896,$AO46,Planning!AE$10:AE$896)</f>
        <v>0</v>
      </c>
      <c r="AA46" s="262">
        <f>SUMIF(Planning!$AS$10:$AS$896,$AO46,Planning!AF$10:AF$896)</f>
        <v>0</v>
      </c>
      <c r="AB46" s="262">
        <f>SUMIF(Planning!$AS$10:$AS$896,$AO46,Planning!AG$10:AG$896)</f>
        <v>0</v>
      </c>
      <c r="AC46" s="262">
        <f>SUMIF(Planning!$AS$10:$AS$896,$AO46,Planning!AH$10:AH$896)</f>
        <v>0</v>
      </c>
      <c r="AD46" s="262">
        <f>SUMIF(Planning!$AS$10:$AS$896,$AO46,Planning!AI$10:AI$896)</f>
        <v>0</v>
      </c>
      <c r="AE46" s="262">
        <f>SUMIF(Planning!$AS$10:$AS$896,$AO46,Planning!AJ$10:AJ$896)</f>
        <v>0</v>
      </c>
      <c r="AF46" s="262">
        <f>SUMIF(Planning!$AS$10:$AS$896,$AO46,Planning!AK$10:AK$896)</f>
        <v>0</v>
      </c>
      <c r="AG46" s="262">
        <f>SUMIF(Planning!$AS$10:$AS$896,$AO46,Planning!AL$10:AL$896)</f>
        <v>0</v>
      </c>
      <c r="AH46" s="262">
        <f>SUMIF(Planning!$AS$10:$AS$896,$AO46,Planning!AM$10:AM$896)</f>
        <v>0</v>
      </c>
      <c r="AI46" s="265">
        <f t="shared" si="6"/>
        <v>0</v>
      </c>
      <c r="AJ46" s="75"/>
      <c r="AL46" s="125" t="str">
        <f>IF(AN46="CBU","AF",IF(AN46="CKD","KD",""))</f>
        <v/>
      </c>
      <c r="AM46" s="93"/>
      <c r="AN46" s="93"/>
      <c r="AO46" s="100" t="str">
        <f>AM46&amp;"_"&amp;AN46</f>
        <v>_</v>
      </c>
      <c r="AP46" s="248" t="str">
        <f>IF(AI48=0,"","表示")</f>
        <v/>
      </c>
    </row>
    <row r="47" spans="1:42" ht="21" hidden="1" customHeight="1" x14ac:dyDescent="0.35">
      <c r="A47" s="66"/>
      <c r="B47" s="94" t="str">
        <f>IF($AO48="","",_xlfn.XLOOKUP($AO48,Planning!$AS$10:$AS$896,Planning!AU$10:AU$896,"",,))</f>
        <v/>
      </c>
      <c r="C47" s="127" t="str">
        <f>AL46</f>
        <v/>
      </c>
      <c r="D47" s="86">
        <f>SUMIF(Planning!$AS$10:$AS$896,$AO48,Planning!$G$10:$G$896)</f>
        <v>0</v>
      </c>
      <c r="E47" s="266" t="str">
        <f>IF($AN46="CBU","SP","")</f>
        <v/>
      </c>
      <c r="F47" s="267"/>
      <c r="G47" s="267"/>
      <c r="H47" s="267"/>
      <c r="I47" s="268"/>
      <c r="J47" s="269">
        <f>SUMIF(Planning!$AS$10:$AS$896,$AO47,Planning!O$10:O$896)</f>
        <v>0</v>
      </c>
      <c r="K47" s="267">
        <f>SUMIF(Planning!$AS$10:$AS$896,$AO47,Planning!P$10:P$896)</f>
        <v>0</v>
      </c>
      <c r="L47" s="267">
        <f>SUMIF(Planning!$AS$10:$AS$896,$AO47,Planning!Q$10:Q$896)</f>
        <v>0</v>
      </c>
      <c r="M47" s="267">
        <f>SUMIF(Planning!$AS$10:$AS$896,$AO47,Planning!R$10:R$896)</f>
        <v>0</v>
      </c>
      <c r="N47" s="267">
        <f>SUMIF(Planning!$AS$10:$AS$896,$AO47,Planning!S$10:S$896)</f>
        <v>0</v>
      </c>
      <c r="O47" s="267">
        <f>SUMIF(Planning!$AS$10:$AS$896,$AO47,Planning!T$10:T$896)</f>
        <v>0</v>
      </c>
      <c r="P47" s="267">
        <f>SUMIF(Planning!$AS$10:$AS$896,$AO47,Planning!U$10:U$896)</f>
        <v>0</v>
      </c>
      <c r="Q47" s="267">
        <f>SUMIF(Planning!$AS$10:$AS$896,$AO47,Planning!V$10:V$896)</f>
        <v>0</v>
      </c>
      <c r="R47" s="267">
        <f>SUMIF(Planning!$AS$10:$AS$896,$AO47,Planning!W$10:W$896)</f>
        <v>0</v>
      </c>
      <c r="S47" s="267">
        <f>SUMIF(Planning!$AS$10:$AS$896,$AO47,Planning!X$10:X$896)</f>
        <v>0</v>
      </c>
      <c r="T47" s="267">
        <f>SUMIF(Planning!$AS$10:$AS$896,$AO47,Planning!Y$10:Y$896)</f>
        <v>0</v>
      </c>
      <c r="U47" s="267">
        <f>SUMIF(Planning!$AS$10:$AS$896,$AO47,Planning!Z$10:Z$896)</f>
        <v>0</v>
      </c>
      <c r="V47" s="267">
        <f>SUMIF(Planning!$AS$10:$AS$896,$AO47,Planning!AA$10:AA$896)</f>
        <v>0</v>
      </c>
      <c r="W47" s="267">
        <f>SUMIF(Planning!$AS$10:$AS$896,$AO47,Planning!AB$10:AB$896)</f>
        <v>0</v>
      </c>
      <c r="X47" s="267">
        <f>SUMIF(Planning!$AS$10:$AS$896,$AO47,Planning!AC$10:AC$896)</f>
        <v>0</v>
      </c>
      <c r="Y47" s="267">
        <f>SUMIF(Planning!$AS$10:$AS$896,$AO47,Planning!AD$10:AD$896)</f>
        <v>0</v>
      </c>
      <c r="Z47" s="267">
        <f>SUMIF(Planning!$AS$10:$AS$896,$AO47,Planning!AE$10:AE$896)</f>
        <v>0</v>
      </c>
      <c r="AA47" s="267">
        <f>SUMIF(Planning!$AS$10:$AS$896,$AO47,Planning!AF$10:AF$896)</f>
        <v>0</v>
      </c>
      <c r="AB47" s="267">
        <f>SUMIF(Planning!$AS$10:$AS$896,$AO47,Planning!AG$10:AG$896)</f>
        <v>0</v>
      </c>
      <c r="AC47" s="267">
        <f>SUMIF(Planning!$AS$10:$AS$896,$AO47,Planning!AH$10:AH$896)</f>
        <v>0</v>
      </c>
      <c r="AD47" s="267">
        <f>SUMIF(Planning!$AS$10:$AS$896,$AO47,Planning!AI$10:AI$896)</f>
        <v>0</v>
      </c>
      <c r="AE47" s="267">
        <f>SUMIF(Planning!$AS$10:$AS$896,$AO47,Planning!AJ$10:AJ$896)</f>
        <v>0</v>
      </c>
      <c r="AF47" s="267">
        <f>SUMIF(Planning!$AS$10:$AS$896,$AO47,Planning!AK$10:AK$896)</f>
        <v>0</v>
      </c>
      <c r="AG47" s="267">
        <f>SUMIF(Planning!$AS$10:$AS$896,$AO47,Planning!AL$10:AL$896)</f>
        <v>0</v>
      </c>
      <c r="AH47" s="267">
        <f>SUMIF(Planning!$AS$10:$AS$896,$AO47,Planning!AM$10:AM$896)</f>
        <v>0</v>
      </c>
      <c r="AI47" s="270">
        <f t="shared" si="6"/>
        <v>0</v>
      </c>
      <c r="AJ47" s="75"/>
      <c r="AL47" s="102" t="str">
        <f>IF($B$27="","",_xlfn.XLOOKUP($B$27,設定!$F$3:$F$10,設定!$G$3:$G$10,""))</f>
        <v>RF,S/A</v>
      </c>
      <c r="AM47" s="91"/>
      <c r="AN47" s="91" t="str">
        <f>E47</f>
        <v/>
      </c>
      <c r="AO47" s="91" t="str">
        <f>AM46&amp;"_"&amp;AN47</f>
        <v>_</v>
      </c>
      <c r="AP47" s="249" t="str">
        <f>IF(AI48=0,"","表示")</f>
        <v/>
      </c>
    </row>
    <row r="48" spans="1:42" ht="21" hidden="1" customHeight="1" thickBot="1" x14ac:dyDescent="0.4">
      <c r="A48" s="69"/>
      <c r="B48" s="90"/>
      <c r="C48" s="87"/>
      <c r="D48" s="88"/>
      <c r="E48" s="259" t="s">
        <v>2134</v>
      </c>
      <c r="F48" s="80">
        <f>SUMIF(Planning!$AS$10:$AS$896,$AO48,Planning!K$10:K$896)</f>
        <v>0</v>
      </c>
      <c r="G48" s="80">
        <f>SUMIF(Planning!$AS$10:$AS$896,$AO48,Planning!L$10:L$896)</f>
        <v>0</v>
      </c>
      <c r="H48" s="81">
        <f>SUMIF(Planning!$AS$10:$AS$896,$AO48,Planning!M$10:M$896)</f>
        <v>0</v>
      </c>
      <c r="I48" s="82">
        <f>SUMIF(Planning!$AS$10:$AS$896,$AO48,Planning!N$10:N$896)</f>
        <v>0</v>
      </c>
      <c r="J48" s="83">
        <f>SUMIF(Planning!$AS$10:$AS$896,$AO48,Planning!O$10:O$896)</f>
        <v>0</v>
      </c>
      <c r="K48" s="81">
        <f>SUMIF(Planning!$AS$10:$AS$896,$AO48,Planning!P$10:P$896)</f>
        <v>0</v>
      </c>
      <c r="L48" s="81">
        <f>SUMIF(Planning!$AS$10:$AS$896,$AO48,Planning!Q$10:Q$896)</f>
        <v>0</v>
      </c>
      <c r="M48" s="80">
        <f>SUMIF(Planning!$AS$10:$AS$896,$AO48,Planning!R$10:R$896)</f>
        <v>0</v>
      </c>
      <c r="N48" s="81">
        <f>SUMIF(Planning!$AS$10:$AS$896,$AO48,Planning!S$10:S$896)</f>
        <v>0</v>
      </c>
      <c r="O48" s="80">
        <f>SUMIF(Planning!$AS$10:$AS$896,$AO48,Planning!T$10:T$896)</f>
        <v>0</v>
      </c>
      <c r="P48" s="80">
        <f>SUMIF(Planning!$AS$10:$AS$896,$AO48,Planning!U$10:U$896)</f>
        <v>0</v>
      </c>
      <c r="Q48" s="80">
        <f>SUMIF(Planning!$AS$10:$AS$896,$AO48,Planning!V$10:V$896)</f>
        <v>0</v>
      </c>
      <c r="R48" s="80">
        <f>SUMIF(Planning!$AS$10:$AS$896,$AO48,Planning!W$10:W$896)</f>
        <v>0</v>
      </c>
      <c r="S48" s="80">
        <f>SUMIF(Planning!$AS$10:$AS$896,$AO48,Planning!X$10:X$896)</f>
        <v>0</v>
      </c>
      <c r="T48" s="80">
        <f>SUMIF(Planning!$AS$10:$AS$896,$AO48,Planning!Y$10:Y$896)</f>
        <v>0</v>
      </c>
      <c r="U48" s="80">
        <f>SUMIF(Planning!$AS$10:$AS$896,$AO48,Planning!Z$10:Z$896)</f>
        <v>0</v>
      </c>
      <c r="V48" s="80">
        <f>SUMIF(Planning!$AS$10:$AS$896,$AO48,Planning!AA$10:AA$896)</f>
        <v>0</v>
      </c>
      <c r="W48" s="80">
        <f>SUMIF(Planning!$AS$10:$AS$896,$AO48,Planning!AB$10:AB$896)</f>
        <v>0</v>
      </c>
      <c r="X48" s="80">
        <f>SUMIF(Planning!$AS$10:$AS$896,$AO48,Planning!AC$10:AC$896)</f>
        <v>0</v>
      </c>
      <c r="Y48" s="80">
        <f>SUMIF(Planning!$AS$10:$AS$896,$AO48,Planning!AD$10:AD$896)</f>
        <v>0</v>
      </c>
      <c r="Z48" s="80">
        <f>SUMIF(Planning!$AS$10:$AS$896,$AO48,Planning!AE$10:AE$896)</f>
        <v>0</v>
      </c>
      <c r="AA48" s="80">
        <f>SUMIF(Planning!$AS$10:$AS$896,$AO48,Planning!AF$10:AF$896)</f>
        <v>0</v>
      </c>
      <c r="AB48" s="80">
        <f>SUMIF(Planning!$AS$10:$AS$896,$AO48,Planning!AG$10:AG$896)</f>
        <v>0</v>
      </c>
      <c r="AC48" s="80">
        <f>SUMIF(Planning!$AS$10:$AS$896,$AO48,Planning!AH$10:AH$896)</f>
        <v>0</v>
      </c>
      <c r="AD48" s="80">
        <f>SUMIF(Planning!$AS$10:$AS$896,$AO48,Planning!AI$10:AI$896)</f>
        <v>0</v>
      </c>
      <c r="AE48" s="80">
        <f>SUMIF(Planning!$AS$10:$AS$896,$AO48,Planning!AJ$10:AJ$896)</f>
        <v>0</v>
      </c>
      <c r="AF48" s="80">
        <f>SUMIF(Planning!$AS$10:$AS$896,$AO48,Planning!AK$10:AK$896)</f>
        <v>0</v>
      </c>
      <c r="AG48" s="81">
        <f>SUMIF(Planning!$AS$10:$AS$896,$AO48,Planning!AL$10:AL$896)</f>
        <v>0</v>
      </c>
      <c r="AH48" s="114">
        <f>SUMIF(Planning!$AS$10:$AS$896,$AO48,Planning!AM$10:AM$896)</f>
        <v>0</v>
      </c>
      <c r="AI48" s="123">
        <f t="shared" si="6"/>
        <v>0</v>
      </c>
      <c r="AJ48" s="75"/>
      <c r="AL48" s="92"/>
      <c r="AM48" s="92"/>
      <c r="AN48" s="92"/>
      <c r="AO48" s="124" t="str">
        <f>AL47&amp;"_"&amp;AM46&amp;"_"&amp;AN46</f>
        <v>RF,S/A__</v>
      </c>
      <c r="AP48" s="247" t="str">
        <f>IF(AI48=0,"","表示")</f>
        <v/>
      </c>
    </row>
    <row r="49" spans="1:42" ht="27" customHeight="1" thickBot="1" x14ac:dyDescent="0.4">
      <c r="A49" s="70"/>
      <c r="B49" s="557" t="s">
        <v>2077</v>
      </c>
      <c r="C49" s="557"/>
      <c r="D49" s="557"/>
      <c r="E49" s="558"/>
      <c r="F49" s="254">
        <f ca="1">SUMIF($E$29:$E$48,"WE",F$29:F$48)</f>
        <v>200</v>
      </c>
      <c r="G49" s="255">
        <f t="shared" ref="G49:AH49" ca="1" si="7">SUMIF($E$29:$E$48,"WE",G$29:G$48)</f>
        <v>0</v>
      </c>
      <c r="H49" s="255">
        <f t="shared" ca="1" si="7"/>
        <v>0</v>
      </c>
      <c r="I49" s="256">
        <f t="shared" ca="1" si="7"/>
        <v>0</v>
      </c>
      <c r="J49" s="257">
        <f t="shared" ca="1" si="7"/>
        <v>0</v>
      </c>
      <c r="K49" s="255">
        <f t="shared" ca="1" si="7"/>
        <v>0</v>
      </c>
      <c r="L49" s="255">
        <f t="shared" ca="1" si="7"/>
        <v>0</v>
      </c>
      <c r="M49" s="255">
        <f t="shared" ca="1" si="7"/>
        <v>0</v>
      </c>
      <c r="N49" s="255">
        <f t="shared" ca="1" si="7"/>
        <v>0</v>
      </c>
      <c r="O49" s="255">
        <f t="shared" ca="1" si="7"/>
        <v>0</v>
      </c>
      <c r="P49" s="255">
        <f t="shared" ca="1" si="7"/>
        <v>20</v>
      </c>
      <c r="Q49" s="255">
        <f t="shared" ca="1" si="7"/>
        <v>20</v>
      </c>
      <c r="R49" s="255">
        <f t="shared" ca="1" si="7"/>
        <v>0</v>
      </c>
      <c r="S49" s="255">
        <f t="shared" ca="1" si="7"/>
        <v>100</v>
      </c>
      <c r="T49" s="255">
        <f t="shared" ca="1" si="7"/>
        <v>0</v>
      </c>
      <c r="U49" s="255">
        <f t="shared" ca="1" si="7"/>
        <v>100</v>
      </c>
      <c r="V49" s="255">
        <f t="shared" ca="1" si="7"/>
        <v>100</v>
      </c>
      <c r="W49" s="255">
        <f t="shared" ca="1" si="7"/>
        <v>0</v>
      </c>
      <c r="X49" s="255">
        <f t="shared" ca="1" si="7"/>
        <v>0</v>
      </c>
      <c r="Y49" s="255">
        <f t="shared" ca="1" si="7"/>
        <v>100</v>
      </c>
      <c r="Z49" s="255">
        <f t="shared" ca="1" si="7"/>
        <v>225</v>
      </c>
      <c r="AA49" s="255">
        <f t="shared" ca="1" si="7"/>
        <v>0</v>
      </c>
      <c r="AB49" s="255">
        <f t="shared" ca="1" si="7"/>
        <v>0</v>
      </c>
      <c r="AC49" s="255">
        <f t="shared" ca="1" si="7"/>
        <v>0</v>
      </c>
      <c r="AD49" s="459">
        <f t="shared" ca="1" si="7"/>
        <v>0</v>
      </c>
      <c r="AE49" s="459">
        <f t="shared" ca="1" si="7"/>
        <v>0</v>
      </c>
      <c r="AF49" s="459">
        <f t="shared" ca="1" si="7"/>
        <v>0</v>
      </c>
      <c r="AG49" s="459">
        <f t="shared" ca="1" si="7"/>
        <v>0</v>
      </c>
      <c r="AH49" s="460">
        <f t="shared" ca="1" si="7"/>
        <v>0</v>
      </c>
      <c r="AI49" s="258">
        <f ca="1">SUM(F49:AH49)</f>
        <v>865</v>
      </c>
      <c r="AJ49" s="77"/>
      <c r="AL49" s="241"/>
      <c r="AM49" s="242"/>
      <c r="AN49" s="242"/>
      <c r="AO49" s="243"/>
      <c r="AP49" s="249" t="s">
        <v>2190</v>
      </c>
    </row>
    <row r="50" spans="1:42" ht="29.4" customHeight="1" thickBot="1" x14ac:dyDescent="0.4">
      <c r="A50" s="71"/>
      <c r="B50" s="559" t="str">
        <f>B27&amp;"生産負荷"</f>
        <v>RF,S/A生産負荷</v>
      </c>
      <c r="C50" s="559"/>
      <c r="D50" s="560" t="str">
        <f>IF($C$3="平常","(平常)",IF($C$3="平常/2S","(2交替)",IF($C$3="1S/2S","(2交替)",IF($C$3="3S","(3交替)",""))))</f>
        <v>(2交替)</v>
      </c>
      <c r="E50" s="561"/>
      <c r="F50" s="250">
        <f ca="1">SUMIF(Planning!$H$1:$H$6,$B$27,Planning!K$1:K$6)</f>
        <v>0.90200000000000002</v>
      </c>
      <c r="G50" s="251">
        <f ca="1">SUMIF(Planning!$H$1:$H$6,$B$27,Planning!L$1:L$6)</f>
        <v>0</v>
      </c>
      <c r="H50" s="250">
        <f ca="1">SUMIF(Planning!$H$1:$H$6,$B$27,Planning!M$1:M$6)</f>
        <v>0</v>
      </c>
      <c r="I50" s="252">
        <f ca="1">SUMIF(Planning!$H$1:$H$6,$B$27,Planning!N$1:N$6)</f>
        <v>0</v>
      </c>
      <c r="J50" s="253">
        <f ca="1">SUMIF(Planning!$H$1:$H$6,$B$27,Planning!O$1:O$6)</f>
        <v>0</v>
      </c>
      <c r="K50" s="250">
        <f ca="1">SUMIF(Planning!$H$1:$H$6,$B$27,Planning!P$1:P$6)</f>
        <v>0</v>
      </c>
      <c r="L50" s="250">
        <f ca="1">SUMIF(Planning!$H$1:$H$6,$B$27,Planning!Q$1:Q$6)</f>
        <v>0</v>
      </c>
      <c r="M50" s="251">
        <f ca="1">SUMIF(Planning!$H$1:$H$6,$B$27,Planning!R$1:R$6)</f>
        <v>0</v>
      </c>
      <c r="N50" s="250">
        <f ca="1">SUMIF(Planning!$H$1:$H$6,$B$27,Planning!S$1:S$6)</f>
        <v>0</v>
      </c>
      <c r="O50" s="251">
        <f ca="1">SUMIF(Planning!$H$1:$H$6,$B$27,Planning!T$1:T$6)</f>
        <v>0</v>
      </c>
      <c r="P50" s="251">
        <f ca="1">SUMIF(Planning!$H$1:$H$6,$B$27,Planning!U$1:U$6)</f>
        <v>0.14799999999999999</v>
      </c>
      <c r="Q50" s="251">
        <f ca="1">SUMIF(Planning!$H$1:$H$6,$B$27,Planning!V$1:V$6)</f>
        <v>0.14799999999999999</v>
      </c>
      <c r="R50" s="251">
        <f ca="1">SUMIF(Planning!$H$1:$H$6,$B$27,Planning!W$1:W$6)</f>
        <v>0</v>
      </c>
      <c r="S50" s="251">
        <f ca="1">SUMIF(Planning!$H$1:$H$6,$B$27,Planning!X$1:X$6)</f>
        <v>0.45100000000000001</v>
      </c>
      <c r="T50" s="251">
        <f ca="1">SUMIF(Planning!$H$1:$H$6,$B$27,Planning!Y$1:Y$6)</f>
        <v>0</v>
      </c>
      <c r="U50" s="251">
        <f ca="1">SUMIF(Planning!$H$1:$H$6,$B$27,Planning!Z$1:Z$6)</f>
        <v>0.45100000000000001</v>
      </c>
      <c r="V50" s="251">
        <f ca="1">SUMIF(Planning!$H$1:$H$6,$B$27,Planning!AA$1:AA$6)</f>
        <v>0.45100000000000001</v>
      </c>
      <c r="W50" s="251">
        <f ca="1">SUMIF(Planning!$H$1:$H$6,$B$27,Planning!AB$1:AB$6)</f>
        <v>0</v>
      </c>
      <c r="X50" s="251">
        <f ca="1">SUMIF(Planning!$H$1:$H$6,$B$27,Planning!AC$1:AC$6)</f>
        <v>0</v>
      </c>
      <c r="Y50" s="251">
        <f ca="1">SUMIF(Planning!$H$1:$H$6,$B$27,Planning!AD$1:AD$6)</f>
        <v>0.45100000000000001</v>
      </c>
      <c r="Z50" s="251">
        <f ca="1">SUMIF(Planning!$H$1:$H$6,$B$27,Planning!AE$1:AE$6)</f>
        <v>1.0860000000000001</v>
      </c>
      <c r="AA50" s="251">
        <f ca="1">SUMIF(Planning!$H$1:$H$6,$B$27,Planning!AF$1:AF$6)</f>
        <v>0</v>
      </c>
      <c r="AB50" s="251">
        <f ca="1">SUMIF(Planning!$H$1:$H$6,$B$27,Planning!AG$1:AG$6)</f>
        <v>0</v>
      </c>
      <c r="AC50" s="251">
        <f ca="1">SUMIF(Planning!$H$1:$H$6,$B$27,Planning!AH$1:AH$6)</f>
        <v>0</v>
      </c>
      <c r="AD50" s="461">
        <f ca="1">SUMIF(Planning!$H$1:$H$6,$B$27,Planning!AI$1:AI$6)</f>
        <v>0</v>
      </c>
      <c r="AE50" s="461">
        <f ca="1">SUMIF(Planning!$H$1:$H$6,$B$27,Planning!AJ$1:AJ$6)</f>
        <v>0</v>
      </c>
      <c r="AF50" s="461">
        <f ca="1">SUMIF(Planning!$H$1:$H$6,$B$27,Planning!AK$1:AK$6)</f>
        <v>0</v>
      </c>
      <c r="AG50" s="462">
        <f ca="1">SUMIF(Planning!$H$1:$H$6,$B$27,Planning!AL$1:AL$6)</f>
        <v>0</v>
      </c>
      <c r="AH50" s="463">
        <f ca="1">SUMIF(Planning!$H$1:$H$6,$B$27,Planning!AM$1:AM$6)</f>
        <v>0</v>
      </c>
      <c r="AI50" s="79"/>
      <c r="AJ50" s="76"/>
      <c r="AL50" s="244"/>
      <c r="AM50" s="245"/>
      <c r="AN50" s="245"/>
      <c r="AO50" s="246"/>
      <c r="AP50" s="247" t="s">
        <v>2190</v>
      </c>
    </row>
    <row r="51" spans="1:42" ht="21" customHeight="1" thickTop="1" x14ac:dyDescent="0.35">
      <c r="AP51" s="343" t="s">
        <v>2190</v>
      </c>
    </row>
    <row r="52" spans="1:42" ht="21" customHeight="1" thickBot="1" x14ac:dyDescent="0.4">
      <c r="AP52" s="344" t="s">
        <v>2190</v>
      </c>
    </row>
    <row r="53" spans="1:42" ht="21" customHeight="1" x14ac:dyDescent="0.35">
      <c r="A53" s="65"/>
      <c r="B53" s="74" t="s">
        <v>2074</v>
      </c>
      <c r="C53" s="562" t="s">
        <v>2075</v>
      </c>
      <c r="D53" s="563"/>
      <c r="E53" s="73"/>
      <c r="F53" s="73"/>
      <c r="G53" s="73"/>
      <c r="H53" s="73"/>
      <c r="I53" s="73"/>
      <c r="J53" s="73"/>
      <c r="K53" s="73"/>
      <c r="L53" s="73"/>
      <c r="M53" s="73"/>
      <c r="N53" s="73"/>
      <c r="O53" s="73"/>
      <c r="P53" s="73"/>
      <c r="Q53" s="73"/>
      <c r="R53" s="73"/>
      <c r="S53" s="73"/>
      <c r="T53" s="73"/>
      <c r="U53" s="73"/>
      <c r="V53" s="73"/>
      <c r="W53" s="73"/>
      <c r="X53" s="73"/>
      <c r="Y53" s="73"/>
      <c r="Z53" s="73"/>
      <c r="AA53" s="73"/>
      <c r="AB53" s="73"/>
      <c r="AC53" s="73"/>
      <c r="AD53" s="73"/>
      <c r="AE53" s="73"/>
      <c r="AF53" s="73"/>
      <c r="AG53" s="73"/>
      <c r="AH53" s="73"/>
      <c r="AI53" s="73"/>
      <c r="AJ53" s="73"/>
      <c r="AP53" s="344" t="s">
        <v>2190</v>
      </c>
    </row>
    <row r="54" spans="1:42" ht="28.25" customHeight="1" thickBot="1" x14ac:dyDescent="0.4">
      <c r="A54" s="65"/>
      <c r="B54" s="84" t="s">
        <v>2249</v>
      </c>
      <c r="C54" s="555" t="s">
        <v>2076</v>
      </c>
      <c r="D54" s="556"/>
      <c r="E54" s="73"/>
      <c r="F54" s="73"/>
      <c r="G54" s="73"/>
      <c r="H54" s="73"/>
      <c r="I54" s="73"/>
      <c r="J54" s="73"/>
      <c r="K54" s="73"/>
      <c r="L54" s="73"/>
      <c r="M54" s="73"/>
      <c r="N54" s="73"/>
      <c r="O54" s="73"/>
      <c r="P54" s="73"/>
      <c r="Q54" s="73"/>
      <c r="R54" s="73"/>
      <c r="S54" s="73"/>
      <c r="T54" s="73"/>
      <c r="U54" s="73"/>
      <c r="V54" s="73"/>
      <c r="W54" s="73"/>
      <c r="X54" s="73"/>
      <c r="Y54" s="73"/>
      <c r="Z54" s="73"/>
      <c r="AA54" s="73"/>
      <c r="AB54" s="73"/>
      <c r="AC54" s="73"/>
      <c r="AD54" s="73"/>
      <c r="AE54" s="73"/>
      <c r="AF54" s="73"/>
      <c r="AG54" s="73"/>
      <c r="AH54" s="73"/>
      <c r="AI54" s="73"/>
      <c r="AJ54" s="73"/>
      <c r="AP54" s="344" t="s">
        <v>2190</v>
      </c>
    </row>
    <row r="55" spans="1:42" ht="21" customHeight="1" thickBot="1" x14ac:dyDescent="0.4">
      <c r="A55" s="65"/>
      <c r="B55" s="65"/>
      <c r="C55" s="65"/>
      <c r="D55" s="73"/>
      <c r="E55" s="73"/>
      <c r="F55" s="73"/>
      <c r="G55" s="73"/>
      <c r="H55" s="73"/>
      <c r="I55" s="73"/>
      <c r="J55" s="73"/>
      <c r="K55" s="67"/>
      <c r="L55" s="67"/>
      <c r="M55" s="67"/>
      <c r="N55" s="67"/>
      <c r="O55" s="67"/>
      <c r="P55" s="67"/>
      <c r="Q55" s="67"/>
      <c r="R55" s="67"/>
      <c r="S55" s="67"/>
      <c r="T55" s="67"/>
      <c r="U55" s="67"/>
      <c r="V55" s="67"/>
      <c r="W55" s="67"/>
      <c r="X55" s="67"/>
      <c r="Y55" s="67"/>
      <c r="Z55" s="67"/>
      <c r="AA55" s="67"/>
      <c r="AB55" s="67"/>
      <c r="AC55" s="67"/>
      <c r="AD55" s="67"/>
      <c r="AE55" s="68"/>
      <c r="AF55" s="67"/>
      <c r="AG55" s="67"/>
      <c r="AH55" s="67"/>
      <c r="AI55" s="73"/>
      <c r="AJ55" s="73"/>
      <c r="AP55" s="345" t="s">
        <v>2190</v>
      </c>
    </row>
    <row r="56" spans="1:42" ht="21" customHeight="1" thickTop="1" x14ac:dyDescent="0.35">
      <c r="A56" s="276"/>
      <c r="B56" s="289" t="s">
        <v>2068</v>
      </c>
      <c r="C56" s="290" t="s">
        <v>2083</v>
      </c>
      <c r="D56" s="291" t="s">
        <v>2069</v>
      </c>
      <c r="E56" s="292" t="s">
        <v>2070</v>
      </c>
      <c r="F56" s="295">
        <f>Planning!K10</f>
        <v>46014</v>
      </c>
      <c r="G56" s="295">
        <f>Planning!L10</f>
        <v>46015</v>
      </c>
      <c r="H56" s="296">
        <f>Planning!M10</f>
        <v>46016</v>
      </c>
      <c r="I56" s="447">
        <f>Planning!N10</f>
        <v>46017</v>
      </c>
      <c r="J56" s="297">
        <f>Planning!O10</f>
        <v>46027</v>
      </c>
      <c r="K56" s="296">
        <f>Planning!P10</f>
        <v>46028</v>
      </c>
      <c r="L56" s="296">
        <f>Planning!Q10</f>
        <v>46029</v>
      </c>
      <c r="M56" s="296">
        <f>Planning!R10</f>
        <v>46030</v>
      </c>
      <c r="N56" s="296">
        <f>Planning!S10</f>
        <v>46031</v>
      </c>
      <c r="O56" s="295">
        <f>Planning!T10</f>
        <v>46034</v>
      </c>
      <c r="P56" s="295">
        <f>Planning!U10</f>
        <v>46035</v>
      </c>
      <c r="Q56" s="295">
        <f>Planning!V10</f>
        <v>46036</v>
      </c>
      <c r="R56" s="295">
        <f>Planning!W10</f>
        <v>46037</v>
      </c>
      <c r="S56" s="295">
        <f>Planning!X10</f>
        <v>46038</v>
      </c>
      <c r="T56" s="295">
        <f>Planning!Y10</f>
        <v>46041</v>
      </c>
      <c r="U56" s="295">
        <f>Planning!Z10</f>
        <v>46042</v>
      </c>
      <c r="V56" s="295">
        <f>Planning!AA10</f>
        <v>46043</v>
      </c>
      <c r="W56" s="295">
        <f>Planning!AB10</f>
        <v>46044</v>
      </c>
      <c r="X56" s="295">
        <f>Planning!AC10</f>
        <v>46045</v>
      </c>
      <c r="Y56" s="295">
        <f>Planning!AD10</f>
        <v>46048</v>
      </c>
      <c r="Z56" s="295">
        <f>Planning!AE10</f>
        <v>46049</v>
      </c>
      <c r="AA56" s="295">
        <f>Planning!AF10</f>
        <v>46050</v>
      </c>
      <c r="AB56" s="295">
        <f>Planning!AG10</f>
        <v>46051</v>
      </c>
      <c r="AC56" s="295">
        <f>Planning!AH10</f>
        <v>46052</v>
      </c>
      <c r="AD56" s="455" t="str">
        <f>Planning!AI10</f>
        <v/>
      </c>
      <c r="AE56" s="455" t="str">
        <f>Planning!AJ10</f>
        <v/>
      </c>
      <c r="AF56" s="455" t="str">
        <f>Planning!AK10</f>
        <v/>
      </c>
      <c r="AG56" s="455" t="str">
        <f>Planning!AL10</f>
        <v/>
      </c>
      <c r="AH56" s="456" t="str">
        <f>Planning!AM10</f>
        <v/>
      </c>
      <c r="AI56" s="293" t="s">
        <v>2072</v>
      </c>
      <c r="AJ56" s="294" t="s">
        <v>2073</v>
      </c>
      <c r="AL56" s="103" t="s">
        <v>2074</v>
      </c>
      <c r="AM56" s="340" t="s">
        <v>2078</v>
      </c>
      <c r="AN56" s="340" t="s">
        <v>2056</v>
      </c>
      <c r="AO56" s="28" t="s">
        <v>2057</v>
      </c>
      <c r="AP56" s="345" t="s">
        <v>2190</v>
      </c>
    </row>
    <row r="57" spans="1:42" ht="15.65" customHeight="1" thickBot="1" x14ac:dyDescent="0.4">
      <c r="A57" s="282"/>
      <c r="B57" s="283"/>
      <c r="C57" s="284"/>
      <c r="D57" s="285"/>
      <c r="E57" s="286"/>
      <c r="F57" s="298">
        <f>F56</f>
        <v>46014</v>
      </c>
      <c r="G57" s="298">
        <f t="shared" ref="G57:AH57" si="8">G56</f>
        <v>46015</v>
      </c>
      <c r="H57" s="298">
        <f t="shared" si="8"/>
        <v>46016</v>
      </c>
      <c r="I57" s="448">
        <f t="shared" si="8"/>
        <v>46017</v>
      </c>
      <c r="J57" s="299">
        <f t="shared" si="8"/>
        <v>46027</v>
      </c>
      <c r="K57" s="298">
        <f t="shared" si="8"/>
        <v>46028</v>
      </c>
      <c r="L57" s="298">
        <f t="shared" si="8"/>
        <v>46029</v>
      </c>
      <c r="M57" s="298">
        <f t="shared" si="8"/>
        <v>46030</v>
      </c>
      <c r="N57" s="298">
        <f t="shared" si="8"/>
        <v>46031</v>
      </c>
      <c r="O57" s="298">
        <f t="shared" si="8"/>
        <v>46034</v>
      </c>
      <c r="P57" s="298">
        <f t="shared" si="8"/>
        <v>46035</v>
      </c>
      <c r="Q57" s="298">
        <f t="shared" si="8"/>
        <v>46036</v>
      </c>
      <c r="R57" s="298">
        <f t="shared" si="8"/>
        <v>46037</v>
      </c>
      <c r="S57" s="298">
        <f t="shared" si="8"/>
        <v>46038</v>
      </c>
      <c r="T57" s="298">
        <f t="shared" si="8"/>
        <v>46041</v>
      </c>
      <c r="U57" s="298">
        <f t="shared" si="8"/>
        <v>46042</v>
      </c>
      <c r="V57" s="298">
        <f t="shared" si="8"/>
        <v>46043</v>
      </c>
      <c r="W57" s="298">
        <f t="shared" si="8"/>
        <v>46044</v>
      </c>
      <c r="X57" s="298">
        <f t="shared" si="8"/>
        <v>46045</v>
      </c>
      <c r="Y57" s="298">
        <f t="shared" si="8"/>
        <v>46048</v>
      </c>
      <c r="Z57" s="298">
        <f t="shared" si="8"/>
        <v>46049</v>
      </c>
      <c r="AA57" s="298">
        <f t="shared" si="8"/>
        <v>46050</v>
      </c>
      <c r="AB57" s="298">
        <f t="shared" si="8"/>
        <v>46051</v>
      </c>
      <c r="AC57" s="298">
        <f t="shared" si="8"/>
        <v>46052</v>
      </c>
      <c r="AD57" s="457" t="str">
        <f t="shared" si="8"/>
        <v/>
      </c>
      <c r="AE57" s="457" t="str">
        <f t="shared" si="8"/>
        <v/>
      </c>
      <c r="AF57" s="457" t="str">
        <f t="shared" si="8"/>
        <v/>
      </c>
      <c r="AG57" s="457" t="str">
        <f t="shared" si="8"/>
        <v/>
      </c>
      <c r="AH57" s="457" t="str">
        <f t="shared" si="8"/>
        <v/>
      </c>
      <c r="AI57" s="287"/>
      <c r="AJ57" s="288"/>
      <c r="AL57" s="125"/>
      <c r="AM57" s="301"/>
      <c r="AN57" s="301"/>
      <c r="AO57" s="301"/>
      <c r="AP57" s="345" t="s">
        <v>2190</v>
      </c>
    </row>
    <row r="58" spans="1:42" ht="21" customHeight="1" thickTop="1" x14ac:dyDescent="0.35">
      <c r="A58" s="66"/>
      <c r="B58" s="94" t="str">
        <f>IF($AO60="","",_xlfn.XLOOKUP($AO60,Planning!$AS$10:$AS$896,Planning!AT$10:AT$896,"",,))</f>
        <v>RRCMP</v>
      </c>
      <c r="C58" s="85"/>
      <c r="D58" s="86"/>
      <c r="E58" s="277" t="str">
        <f>_xlfn.XLOOKUP($AO58,Planning!$AS$10:$AS$896,Planning!$G$10:$G$896,"",,)</f>
        <v/>
      </c>
      <c r="F58" s="278">
        <f>SUMIF(Planning!$AS$10:$AS$896,$AO58,Planning!K$10:K$896)</f>
        <v>185</v>
      </c>
      <c r="G58" s="278">
        <f>SUMIF(Planning!$AS$10:$AS$896,$AO58,Planning!L$10:L$896)</f>
        <v>177</v>
      </c>
      <c r="H58" s="278">
        <f>SUMIF(Planning!$AS$10:$AS$896,$AO58,Planning!M$10:M$896)</f>
        <v>185</v>
      </c>
      <c r="I58" s="279">
        <f>SUMIF(Planning!$AS$10:$AS$896,$AO58,Planning!N$10:N$896)</f>
        <v>185</v>
      </c>
      <c r="J58" s="280">
        <f>SUMIF(Planning!$AS$10:$AS$896,$AO58,Planning!O$10:O$896)</f>
        <v>195</v>
      </c>
      <c r="K58" s="278">
        <f>SUMIF(Planning!$AS$10:$AS$896,$AO58,Planning!P$10:P$896)</f>
        <v>195</v>
      </c>
      <c r="L58" s="278">
        <f>SUMIF(Planning!$AS$10:$AS$896,$AO58,Planning!Q$10:Q$896)</f>
        <v>195</v>
      </c>
      <c r="M58" s="278">
        <f>SUMIF(Planning!$AS$10:$AS$896,$AO58,Planning!R$10:R$896)</f>
        <v>195</v>
      </c>
      <c r="N58" s="278">
        <f>SUMIF(Planning!$AS$10:$AS$896,$AO58,Planning!S$10:S$896)</f>
        <v>175</v>
      </c>
      <c r="O58" s="278">
        <f>SUMIF(Planning!$AS$10:$AS$896,$AO58,Planning!T$10:T$896)</f>
        <v>200</v>
      </c>
      <c r="P58" s="278">
        <f>SUMIF(Planning!$AS$10:$AS$896,$AO58,Planning!U$10:U$896)</f>
        <v>180</v>
      </c>
      <c r="Q58" s="278">
        <f>SUMIF(Planning!$AS$10:$AS$896,$AO58,Planning!V$10:V$896)</f>
        <v>180</v>
      </c>
      <c r="R58" s="278">
        <f>SUMIF(Planning!$AS$10:$AS$896,$AO58,Planning!W$10:W$896)</f>
        <v>178</v>
      </c>
      <c r="S58" s="278">
        <f>SUMIF(Planning!$AS$10:$AS$896,$AO58,Planning!X$10:X$896)</f>
        <v>200</v>
      </c>
      <c r="T58" s="278">
        <f>SUMIF(Planning!$AS$10:$AS$896,$AO58,Planning!Y$10:Y$896)</f>
        <v>152</v>
      </c>
      <c r="U58" s="278">
        <f>SUMIF(Planning!$AS$10:$AS$896,$AO58,Planning!Z$10:Z$896)</f>
        <v>142</v>
      </c>
      <c r="V58" s="278">
        <f>SUMIF(Planning!$AS$10:$AS$896,$AO58,Planning!AA$10:AA$896)</f>
        <v>150</v>
      </c>
      <c r="W58" s="278">
        <f>SUMIF(Planning!$AS$10:$AS$896,$AO58,Planning!AB$10:AB$896)</f>
        <v>141</v>
      </c>
      <c r="X58" s="278">
        <f>SUMIF(Planning!$AS$10:$AS$896,$AO58,Planning!AC$10:AC$896)</f>
        <v>145</v>
      </c>
      <c r="Y58" s="278">
        <f>SUMIF(Planning!$AS$10:$AS$896,$AO58,Planning!AD$10:AD$896)</f>
        <v>120</v>
      </c>
      <c r="Z58" s="278">
        <f>SUMIF(Planning!$AS$10:$AS$896,$AO58,Planning!AE$10:AE$896)</f>
        <v>155</v>
      </c>
      <c r="AA58" s="278">
        <f>SUMIF(Planning!$AS$10:$AS$896,$AO58,Planning!AF$10:AF$896)</f>
        <v>185</v>
      </c>
      <c r="AB58" s="278">
        <f>SUMIF(Planning!$AS$10:$AS$896,$AO58,Planning!AG$10:AG$896)</f>
        <v>160</v>
      </c>
      <c r="AC58" s="278">
        <f>SUMIF(Planning!$AS$10:$AS$896,$AO58,Planning!AH$10:AH$896)</f>
        <v>180</v>
      </c>
      <c r="AD58" s="458">
        <f>SUMIF(Planning!$AS$10:$AS$896,$AO58,Planning!AI$10:AI$896)</f>
        <v>0</v>
      </c>
      <c r="AE58" s="458">
        <f>SUMIF(Planning!$AS$10:$AS$896,$AO58,Planning!AJ$10:AJ$896)</f>
        <v>0</v>
      </c>
      <c r="AF58" s="458">
        <f>SUMIF(Planning!$AS$10:$AS$896,$AO58,Planning!AK$10:AK$896)</f>
        <v>0</v>
      </c>
      <c r="AG58" s="458">
        <f>SUMIF(Planning!$AS$10:$AS$896,$AO58,Planning!AL$10:AL$896)</f>
        <v>0</v>
      </c>
      <c r="AH58" s="458">
        <f>SUMIF(Planning!$AS$10:$AS$896,$AO58,Planning!AM$10:AM$896)</f>
        <v>0</v>
      </c>
      <c r="AI58" s="281">
        <f t="shared" ref="AI58:AI63" si="9">SUM(F58:AH58)</f>
        <v>4155</v>
      </c>
      <c r="AJ58" s="75"/>
      <c r="AL58" s="125" t="str">
        <f>IF(AN58="CBU","AF",IF(AN58="CKD","KD",""))</f>
        <v>AF</v>
      </c>
      <c r="AM58" s="93" t="s">
        <v>2250</v>
      </c>
      <c r="AN58" s="93" t="s">
        <v>2081</v>
      </c>
      <c r="AO58" s="100" t="str">
        <f>AM58&amp;"_"&amp;AN58</f>
        <v>RRCMPMKT D700XA_CBU</v>
      </c>
      <c r="AP58" s="248" t="str">
        <f ca="1">IF(AI60=0,"","表示")</f>
        <v>表示</v>
      </c>
    </row>
    <row r="59" spans="1:42" ht="21" customHeight="1" x14ac:dyDescent="0.35">
      <c r="A59" s="66"/>
      <c r="B59" s="94" t="str">
        <f>IF($AO60="","",_xlfn.XLOOKUP($AO60,Planning!$AS$10:$AS$896,Planning!AU$10:AU$896,"",,))</f>
        <v>MKT-D700</v>
      </c>
      <c r="C59" s="127" t="str">
        <f>AL58</f>
        <v>AF</v>
      </c>
      <c r="D59" s="86">
        <f>SUMIF(Planning!$AS$10:$AS$896,$AO60,Planning!$G$10:$G$896)</f>
        <v>180</v>
      </c>
      <c r="E59" s="266" t="str">
        <f>IF($AN58="CBU","SP","")</f>
        <v>SP</v>
      </c>
      <c r="F59" s="267"/>
      <c r="G59" s="267"/>
      <c r="H59" s="267"/>
      <c r="I59" s="268"/>
      <c r="J59" s="269">
        <f>SUMIF(Planning!$AS$10:$AS$896,$AO59,Planning!O$10:O$896)</f>
        <v>0</v>
      </c>
      <c r="K59" s="267">
        <f>SUMIF(Planning!$AS$10:$AS$896,$AO59,Planning!P$10:P$896)</f>
        <v>0</v>
      </c>
      <c r="L59" s="267">
        <f>SUMIF(Planning!$AS$10:$AS$896,$AO59,Planning!Q$10:Q$896)</f>
        <v>2</v>
      </c>
      <c r="M59" s="267">
        <f>SUMIF(Planning!$AS$10:$AS$896,$AO59,Planning!R$10:R$896)</f>
        <v>0</v>
      </c>
      <c r="N59" s="267">
        <f>SUMIF(Planning!$AS$10:$AS$896,$AO59,Planning!S$10:S$896)</f>
        <v>0</v>
      </c>
      <c r="O59" s="267">
        <f>SUMIF(Planning!$AS$10:$AS$896,$AO59,Planning!T$10:T$896)</f>
        <v>0</v>
      </c>
      <c r="P59" s="267">
        <f>SUMIF(Planning!$AS$10:$AS$896,$AO59,Planning!U$10:U$896)</f>
        <v>0</v>
      </c>
      <c r="Q59" s="267">
        <f>SUMIF(Planning!$AS$10:$AS$896,$AO59,Planning!V$10:V$896)</f>
        <v>0</v>
      </c>
      <c r="R59" s="267">
        <f>SUMIF(Planning!$AS$10:$AS$896,$AO59,Planning!W$10:W$896)</f>
        <v>0</v>
      </c>
      <c r="S59" s="267">
        <f>SUMIF(Planning!$AS$10:$AS$896,$AO59,Planning!X$10:X$896)</f>
        <v>0</v>
      </c>
      <c r="T59" s="267">
        <f>SUMIF(Planning!$AS$10:$AS$896,$AO59,Planning!Y$10:Y$896)</f>
        <v>0</v>
      </c>
      <c r="U59" s="267">
        <f>SUMIF(Planning!$AS$10:$AS$896,$AO59,Planning!Z$10:Z$896)</f>
        <v>0</v>
      </c>
      <c r="V59" s="267">
        <f>SUMIF(Planning!$AS$10:$AS$896,$AO59,Planning!AA$10:AA$896)</f>
        <v>0</v>
      </c>
      <c r="W59" s="267">
        <f>SUMIF(Planning!$AS$10:$AS$896,$AO59,Planning!AB$10:AB$896)</f>
        <v>0</v>
      </c>
      <c r="X59" s="267">
        <f>SUMIF(Planning!$AS$10:$AS$896,$AO59,Planning!AC$10:AC$896)</f>
        <v>0</v>
      </c>
      <c r="Y59" s="267">
        <f>SUMIF(Planning!$AS$10:$AS$896,$AO59,Planning!AD$10:AD$896)</f>
        <v>0</v>
      </c>
      <c r="Z59" s="267">
        <f>SUMIF(Planning!$AS$10:$AS$896,$AO59,Planning!AE$10:AE$896)</f>
        <v>0</v>
      </c>
      <c r="AA59" s="267">
        <f>SUMIF(Planning!$AS$10:$AS$896,$AO59,Planning!AF$10:AF$896)</f>
        <v>0</v>
      </c>
      <c r="AB59" s="267">
        <f>SUMIF(Planning!$AS$10:$AS$896,$AO59,Planning!AG$10:AG$896)</f>
        <v>0</v>
      </c>
      <c r="AC59" s="267">
        <f>SUMIF(Planning!$AS$10:$AS$896,$AO59,Planning!AH$10:AH$896)</f>
        <v>0</v>
      </c>
      <c r="AD59" s="451">
        <f>SUMIF(Planning!$AS$10:$AS$896,$AO59,Planning!AI$10:AI$896)</f>
        <v>0</v>
      </c>
      <c r="AE59" s="451">
        <f>SUMIF(Planning!$AS$10:$AS$896,$AO59,Planning!AJ$10:AJ$896)</f>
        <v>0</v>
      </c>
      <c r="AF59" s="451">
        <f>SUMIF(Planning!$AS$10:$AS$896,$AO59,Planning!AK$10:AK$896)</f>
        <v>0</v>
      </c>
      <c r="AG59" s="451">
        <f>SUMIF(Planning!$AS$10:$AS$896,$AO59,Planning!AL$10:AL$896)</f>
        <v>0</v>
      </c>
      <c r="AH59" s="451">
        <f>SUMIF(Planning!$AS$10:$AS$896,$AO59,Planning!AM$10:AM$896)</f>
        <v>0</v>
      </c>
      <c r="AI59" s="270">
        <f t="shared" si="9"/>
        <v>2</v>
      </c>
      <c r="AJ59" s="75"/>
      <c r="AL59" s="102" t="str">
        <f>IF($B$54="","",_xlfn.XLOOKUP($B$54,設定!$F$3:$F$10,設定!$G$3:$G$10,""))</f>
        <v>T/T</v>
      </c>
      <c r="AM59" s="91"/>
      <c r="AN59" s="91" t="str">
        <f>E59</f>
        <v>SP</v>
      </c>
      <c r="AO59" s="91" t="str">
        <f>AM58&amp;"_"&amp;AN59</f>
        <v>RRCMPMKT D700XA_SP</v>
      </c>
      <c r="AP59" s="249" t="str">
        <f ca="1">IF(AI60=0,"","表示")</f>
        <v>表示</v>
      </c>
    </row>
    <row r="60" spans="1:42" ht="21" customHeight="1" thickBot="1" x14ac:dyDescent="0.4">
      <c r="A60" s="69"/>
      <c r="B60" s="89"/>
      <c r="C60" s="87"/>
      <c r="D60" s="88"/>
      <c r="E60" s="259" t="s">
        <v>2071</v>
      </c>
      <c r="F60" s="80">
        <f ca="1">SUMIF(Planning!$AS$10:$AS$896,$AO60,Planning!K$10:K$896)</f>
        <v>185</v>
      </c>
      <c r="G60" s="80">
        <f ca="1">SUMIF(Planning!$AS$10:$AS$896,$AO60,Planning!L$10:L$896)</f>
        <v>195</v>
      </c>
      <c r="H60" s="81">
        <f ca="1">SUMIF(Planning!$AS$10:$AS$896,$AO60,Planning!M$10:M$896)</f>
        <v>195</v>
      </c>
      <c r="I60" s="82">
        <f ca="1">SUMIF(Planning!$AS$10:$AS$896,$AO60,Planning!N$10:N$896)</f>
        <v>197</v>
      </c>
      <c r="J60" s="83">
        <f ca="1">SUMIF(Planning!$AS$10:$AS$896,$AO60,Planning!O$10:O$896)</f>
        <v>195</v>
      </c>
      <c r="K60" s="81">
        <f ca="1">SUMIF(Planning!$AS$10:$AS$896,$AO60,Planning!P$10:P$896)</f>
        <v>175</v>
      </c>
      <c r="L60" s="81">
        <f ca="1">SUMIF(Planning!$AS$10:$AS$896,$AO60,Planning!Q$10:Q$896)</f>
        <v>200</v>
      </c>
      <c r="M60" s="80">
        <f ca="1">SUMIF(Planning!$AS$10:$AS$896,$AO60,Planning!R$10:R$896)</f>
        <v>180</v>
      </c>
      <c r="N60" s="81">
        <f ca="1">SUMIF(Planning!$AS$10:$AS$896,$AO60,Planning!S$10:S$896)</f>
        <v>180</v>
      </c>
      <c r="O60" s="80">
        <f ca="1">SUMIF(Planning!$AS$10:$AS$896,$AO60,Planning!T$10:T$896)</f>
        <v>178</v>
      </c>
      <c r="P60" s="80">
        <f ca="1">SUMIF(Planning!$AS$10:$AS$896,$AO60,Planning!U$10:U$896)</f>
        <v>200</v>
      </c>
      <c r="Q60" s="80">
        <f ca="1">SUMIF(Planning!$AS$10:$AS$896,$AO60,Planning!V$10:V$896)</f>
        <v>152</v>
      </c>
      <c r="R60" s="80">
        <f ca="1">SUMIF(Planning!$AS$10:$AS$896,$AO60,Planning!W$10:W$896)</f>
        <v>142</v>
      </c>
      <c r="S60" s="80">
        <f ca="1">SUMIF(Planning!$AS$10:$AS$896,$AO60,Planning!X$10:X$896)</f>
        <v>150</v>
      </c>
      <c r="T60" s="80">
        <f ca="1">SUMIF(Planning!$AS$10:$AS$896,$AO60,Planning!Y$10:Y$896)</f>
        <v>141</v>
      </c>
      <c r="U60" s="80">
        <f ca="1">SUMIF(Planning!$AS$10:$AS$896,$AO60,Planning!Z$10:Z$896)</f>
        <v>145</v>
      </c>
      <c r="V60" s="80">
        <f ca="1">SUMIF(Planning!$AS$10:$AS$896,$AO60,Planning!AA$10:AA$896)</f>
        <v>120</v>
      </c>
      <c r="W60" s="80">
        <f ca="1">SUMIF(Planning!$AS$10:$AS$896,$AO60,Planning!AB$10:AB$896)</f>
        <v>155</v>
      </c>
      <c r="X60" s="80">
        <f ca="1">SUMIF(Planning!$AS$10:$AS$896,$AO60,Planning!AC$10:AC$896)</f>
        <v>185</v>
      </c>
      <c r="Y60" s="80">
        <f ca="1">SUMIF(Planning!$AS$10:$AS$896,$AO60,Planning!AD$10:AD$896)</f>
        <v>160</v>
      </c>
      <c r="Z60" s="80">
        <f ca="1">SUMIF(Planning!$AS$10:$AS$896,$AO60,Planning!AE$10:AE$896)</f>
        <v>180</v>
      </c>
      <c r="AA60" s="80">
        <f ca="1">SUMIF(Planning!$AS$10:$AS$896,$AO60,Planning!AF$10:AF$896)</f>
        <v>0</v>
      </c>
      <c r="AB60" s="80">
        <f ca="1">SUMIF(Planning!$AS$10:$AS$896,$AO60,Planning!AG$10:AG$896)</f>
        <v>0</v>
      </c>
      <c r="AC60" s="80">
        <f ca="1">SUMIF(Planning!$AS$10:$AS$896,$AO60,Planning!AH$10:AH$896)</f>
        <v>0</v>
      </c>
      <c r="AD60" s="452">
        <f ca="1">SUMIF(Planning!$AS$10:$AS$896,$AO60,Planning!AI$10:AI$896)</f>
        <v>0</v>
      </c>
      <c r="AE60" s="452">
        <f ca="1">SUMIF(Planning!$AS$10:$AS$896,$AO60,Planning!AJ$10:AJ$896)</f>
        <v>0</v>
      </c>
      <c r="AF60" s="452">
        <f ca="1">SUMIF(Planning!$AS$10:$AS$896,$AO60,Planning!AK$10:AK$896)</f>
        <v>0</v>
      </c>
      <c r="AG60" s="453">
        <f ca="1">SUMIF(Planning!$AS$10:$AS$896,$AO60,Planning!AL$10:AL$896)</f>
        <v>0</v>
      </c>
      <c r="AH60" s="454">
        <f ca="1">SUMIF(Planning!$AS$10:$AS$896,$AO60,Planning!AM$10:AM$896)</f>
        <v>0</v>
      </c>
      <c r="AI60" s="123">
        <f t="shared" ca="1" si="9"/>
        <v>3610</v>
      </c>
      <c r="AJ60" s="75"/>
      <c r="AL60" s="92"/>
      <c r="AM60" s="92"/>
      <c r="AN60" s="92"/>
      <c r="AO60" s="124" t="str">
        <f>AL59&amp;"_"&amp;AM58&amp;"_"&amp;AN58</f>
        <v>T/T_RRCMPMKT D700XA_CBU</v>
      </c>
      <c r="AP60" s="247" t="str">
        <f ca="1">IF(AI60=0,"","表示")</f>
        <v>表示</v>
      </c>
    </row>
    <row r="61" spans="1:42" ht="21" hidden="1" customHeight="1" x14ac:dyDescent="0.35">
      <c r="A61" s="66"/>
      <c r="B61" s="95" t="str">
        <f>IF($AO63="","",_xlfn.XLOOKUP($AO63,Planning!$AS$10:$AS$896,Planning!AT$10:AT$896,"",,))</f>
        <v>84150</v>
      </c>
      <c r="C61" s="85"/>
      <c r="D61" s="86"/>
      <c r="E61" s="261" t="str">
        <f>_xlfn.XLOOKUP($AO61,Planning!$AS$10:$AS$896,Planning!$G$10:$G$896,"",,)</f>
        <v/>
      </c>
      <c r="F61" s="262">
        <f>SUMIF(Planning!$AS$10:$AS$896,$AO61,Planning!K$10:K$896)</f>
        <v>0</v>
      </c>
      <c r="G61" s="262">
        <f>SUMIF(Planning!$AS$10:$AS$896,$AO61,Planning!L$10:L$896)</f>
        <v>0</v>
      </c>
      <c r="H61" s="262">
        <f>SUMIF(Planning!$AS$10:$AS$896,$AO61,Planning!M$10:M$896)</f>
        <v>0</v>
      </c>
      <c r="I61" s="263">
        <f>SUMIF(Planning!$AS$10:$AS$896,$AO61,Planning!N$10:N$896)</f>
        <v>0</v>
      </c>
      <c r="J61" s="264">
        <f>SUMIF(Planning!$AS$10:$AS$896,$AO61,Planning!O$10:O$896)</f>
        <v>0</v>
      </c>
      <c r="K61" s="262">
        <f>SUMIF(Planning!$AS$10:$AS$896,$AO61,Planning!P$10:P$896)</f>
        <v>0</v>
      </c>
      <c r="L61" s="262">
        <f>SUMIF(Planning!$AS$10:$AS$896,$AO61,Planning!Q$10:Q$896)</f>
        <v>0</v>
      </c>
      <c r="M61" s="262">
        <f>SUMIF(Planning!$AS$10:$AS$896,$AO61,Planning!R$10:R$896)</f>
        <v>0</v>
      </c>
      <c r="N61" s="262">
        <f>SUMIF(Planning!$AS$10:$AS$896,$AO61,Planning!S$10:S$896)</f>
        <v>0</v>
      </c>
      <c r="O61" s="262">
        <f>SUMIF(Planning!$AS$10:$AS$896,$AO61,Planning!T$10:T$896)</f>
        <v>0</v>
      </c>
      <c r="P61" s="262">
        <f>SUMIF(Planning!$AS$10:$AS$896,$AO61,Planning!U$10:U$896)</f>
        <v>0</v>
      </c>
      <c r="Q61" s="262">
        <f>SUMIF(Planning!$AS$10:$AS$896,$AO61,Planning!V$10:V$896)</f>
        <v>0</v>
      </c>
      <c r="R61" s="262">
        <f>SUMIF(Planning!$AS$10:$AS$896,$AO61,Planning!W$10:W$896)</f>
        <v>0</v>
      </c>
      <c r="S61" s="262">
        <f>SUMIF(Planning!$AS$10:$AS$896,$AO61,Planning!X$10:X$896)</f>
        <v>0</v>
      </c>
      <c r="T61" s="262">
        <f>SUMIF(Planning!$AS$10:$AS$896,$AO61,Planning!Y$10:Y$896)</f>
        <v>0</v>
      </c>
      <c r="U61" s="262">
        <f>SUMIF(Planning!$AS$10:$AS$896,$AO61,Planning!Z$10:Z$896)</f>
        <v>0</v>
      </c>
      <c r="V61" s="262">
        <f>SUMIF(Planning!$AS$10:$AS$896,$AO61,Planning!AA$10:AA$896)</f>
        <v>0</v>
      </c>
      <c r="W61" s="262">
        <f>SUMIF(Planning!$AS$10:$AS$896,$AO61,Planning!AB$10:AB$896)</f>
        <v>0</v>
      </c>
      <c r="X61" s="262">
        <f>SUMIF(Planning!$AS$10:$AS$896,$AO61,Planning!AC$10:AC$896)</f>
        <v>0</v>
      </c>
      <c r="Y61" s="262">
        <f>SUMIF(Planning!$AS$10:$AS$896,$AO61,Planning!AD$10:AD$896)</f>
        <v>0</v>
      </c>
      <c r="Z61" s="262">
        <f>SUMIF(Planning!$AS$10:$AS$896,$AO61,Planning!AE$10:AE$896)</f>
        <v>0</v>
      </c>
      <c r="AA61" s="262">
        <f>SUMIF(Planning!$AS$10:$AS$896,$AO61,Planning!AF$10:AF$896)</f>
        <v>0</v>
      </c>
      <c r="AB61" s="262">
        <f>SUMIF(Planning!$AS$10:$AS$896,$AO61,Planning!AG$10:AG$896)</f>
        <v>0</v>
      </c>
      <c r="AC61" s="262">
        <f>SUMIF(Planning!$AS$10:$AS$896,$AO61,Planning!AH$10:AH$896)</f>
        <v>0</v>
      </c>
      <c r="AD61" s="262">
        <f>SUMIF(Planning!$AS$10:$AS$896,$AO61,Planning!AI$10:AI$896)</f>
        <v>0</v>
      </c>
      <c r="AE61" s="262">
        <f>SUMIF(Planning!$AS$10:$AS$896,$AO61,Planning!AJ$10:AJ$896)</f>
        <v>0</v>
      </c>
      <c r="AF61" s="262">
        <f>SUMIF(Planning!$AS$10:$AS$896,$AO61,Planning!AK$10:AK$896)</f>
        <v>0</v>
      </c>
      <c r="AG61" s="262">
        <f>SUMIF(Planning!$AS$10:$AS$896,$AO61,Planning!AL$10:AL$896)</f>
        <v>0</v>
      </c>
      <c r="AH61" s="262">
        <f>SUMIF(Planning!$AS$10:$AS$896,$AO61,Planning!AM$10:AM$896)</f>
        <v>0</v>
      </c>
      <c r="AI61" s="265">
        <f t="shared" si="9"/>
        <v>0</v>
      </c>
      <c r="AJ61" s="75"/>
      <c r="AL61" s="125" t="str">
        <f>IF(AN61="CBU","AF",IF(AN61="CKD","KD",""))</f>
        <v>AF</v>
      </c>
      <c r="AM61" s="93" t="s">
        <v>196</v>
      </c>
      <c r="AN61" s="93" t="s">
        <v>2081</v>
      </c>
      <c r="AO61" s="100" t="str">
        <f>AM61&amp;"_"&amp;AN61</f>
        <v>84150MLF Y000XA_CBU</v>
      </c>
      <c r="AP61" s="248" t="str">
        <f ca="1">IF(AI63=0,"","表示")</f>
        <v/>
      </c>
    </row>
    <row r="62" spans="1:42" ht="21" hidden="1" customHeight="1" x14ac:dyDescent="0.35">
      <c r="A62" s="66"/>
      <c r="B62" s="94" t="str">
        <f>IF($AO63="","",_xlfn.XLOOKUP($AO63,Planning!$AS$10:$AS$896,Planning!AU$10:AU$896,"",,))</f>
        <v>MLF-Y000</v>
      </c>
      <c r="C62" s="127" t="str">
        <f>AL61</f>
        <v>AF</v>
      </c>
      <c r="D62" s="86">
        <f>SUMIF(Planning!$AS$10:$AS$896,$AO63,Planning!$G$10:$G$896)</f>
        <v>180</v>
      </c>
      <c r="E62" s="266" t="str">
        <f>IF($AN61="CBU","SP","")</f>
        <v>SP</v>
      </c>
      <c r="F62" s="267"/>
      <c r="G62" s="267"/>
      <c r="H62" s="267"/>
      <c r="I62" s="268"/>
      <c r="J62" s="269">
        <f>SUMIF(Planning!$AS$10:$AS$896,$AO62,Planning!O$10:O$896)</f>
        <v>0</v>
      </c>
      <c r="K62" s="267">
        <f>SUMIF(Planning!$AS$10:$AS$896,$AO62,Planning!P$10:P$896)</f>
        <v>0</v>
      </c>
      <c r="L62" s="267">
        <f>SUMIF(Planning!$AS$10:$AS$896,$AO62,Planning!Q$10:Q$896)</f>
        <v>0</v>
      </c>
      <c r="M62" s="267">
        <f>SUMIF(Planning!$AS$10:$AS$896,$AO62,Planning!R$10:R$896)</f>
        <v>0</v>
      </c>
      <c r="N62" s="267">
        <f>SUMIF(Planning!$AS$10:$AS$896,$AO62,Planning!S$10:S$896)</f>
        <v>0</v>
      </c>
      <c r="O62" s="267">
        <f>SUMIF(Planning!$AS$10:$AS$896,$AO62,Planning!T$10:T$896)</f>
        <v>0</v>
      </c>
      <c r="P62" s="267">
        <f>SUMIF(Planning!$AS$10:$AS$896,$AO62,Planning!U$10:U$896)</f>
        <v>0</v>
      </c>
      <c r="Q62" s="267">
        <f>SUMIF(Planning!$AS$10:$AS$896,$AO62,Planning!V$10:V$896)</f>
        <v>0</v>
      </c>
      <c r="R62" s="267">
        <f>SUMIF(Planning!$AS$10:$AS$896,$AO62,Planning!W$10:W$896)</f>
        <v>0</v>
      </c>
      <c r="S62" s="267">
        <f>SUMIF(Planning!$AS$10:$AS$896,$AO62,Planning!X$10:X$896)</f>
        <v>0</v>
      </c>
      <c r="T62" s="267">
        <f>SUMIF(Planning!$AS$10:$AS$896,$AO62,Planning!Y$10:Y$896)</f>
        <v>0</v>
      </c>
      <c r="U62" s="267">
        <f>SUMIF(Planning!$AS$10:$AS$896,$AO62,Planning!Z$10:Z$896)</f>
        <v>0</v>
      </c>
      <c r="V62" s="267">
        <f>SUMIF(Planning!$AS$10:$AS$896,$AO62,Planning!AA$10:AA$896)</f>
        <v>0</v>
      </c>
      <c r="W62" s="267">
        <f>SUMIF(Planning!$AS$10:$AS$896,$AO62,Planning!AB$10:AB$896)</f>
        <v>0</v>
      </c>
      <c r="X62" s="267">
        <f>SUMIF(Planning!$AS$10:$AS$896,$AO62,Planning!AC$10:AC$896)</f>
        <v>0</v>
      </c>
      <c r="Y62" s="267">
        <f>SUMIF(Planning!$AS$10:$AS$896,$AO62,Planning!AD$10:AD$896)</f>
        <v>0</v>
      </c>
      <c r="Z62" s="267">
        <f>SUMIF(Planning!$AS$10:$AS$896,$AO62,Planning!AE$10:AE$896)</f>
        <v>0</v>
      </c>
      <c r="AA62" s="267">
        <f>SUMIF(Planning!$AS$10:$AS$896,$AO62,Planning!AF$10:AF$896)</f>
        <v>0</v>
      </c>
      <c r="AB62" s="267">
        <f>SUMIF(Planning!$AS$10:$AS$896,$AO62,Planning!AG$10:AG$896)</f>
        <v>0</v>
      </c>
      <c r="AC62" s="267">
        <f>SUMIF(Planning!$AS$10:$AS$896,$AO62,Planning!AH$10:AH$896)</f>
        <v>0</v>
      </c>
      <c r="AD62" s="267">
        <f>SUMIF(Planning!$AS$10:$AS$896,$AO62,Planning!AI$10:AI$896)</f>
        <v>0</v>
      </c>
      <c r="AE62" s="267">
        <f>SUMIF(Planning!$AS$10:$AS$896,$AO62,Planning!AJ$10:AJ$896)</f>
        <v>0</v>
      </c>
      <c r="AF62" s="267">
        <f>SUMIF(Planning!$AS$10:$AS$896,$AO62,Planning!AK$10:AK$896)</f>
        <v>0</v>
      </c>
      <c r="AG62" s="267">
        <f>SUMIF(Planning!$AS$10:$AS$896,$AO62,Planning!AL$10:AL$896)</f>
        <v>0</v>
      </c>
      <c r="AH62" s="267">
        <f>SUMIF(Planning!$AS$10:$AS$896,$AO62,Planning!AM$10:AM$896)</f>
        <v>0</v>
      </c>
      <c r="AI62" s="270">
        <f t="shared" si="9"/>
        <v>0</v>
      </c>
      <c r="AJ62" s="75"/>
      <c r="AL62" s="102" t="str">
        <f>IF($B$54="","",_xlfn.XLOOKUP($B$54,設定!$F$3:$F$10,設定!$G$3:$G$10,""))</f>
        <v>T/T</v>
      </c>
      <c r="AM62" s="91"/>
      <c r="AN62" s="91" t="str">
        <f>E62</f>
        <v>SP</v>
      </c>
      <c r="AO62" s="91" t="str">
        <f>AM61&amp;"_"&amp;AN62</f>
        <v>84150MLF Y000XA_SP</v>
      </c>
      <c r="AP62" s="249" t="str">
        <f ca="1">IF(AI63=0,"","表示")</f>
        <v/>
      </c>
    </row>
    <row r="63" spans="1:42" ht="21" hidden="1" customHeight="1" x14ac:dyDescent="0.35">
      <c r="A63" s="69"/>
      <c r="B63" s="90"/>
      <c r="C63" s="87"/>
      <c r="D63" s="88"/>
      <c r="E63" s="259" t="s">
        <v>2134</v>
      </c>
      <c r="F63" s="80">
        <f ca="1">SUMIF(Planning!$AS$10:$AS$896,$AO63,Planning!K$10:K$896)</f>
        <v>0</v>
      </c>
      <c r="G63" s="80">
        <f ca="1">SUMIF(Planning!$AS$10:$AS$896,$AO63,Planning!L$10:L$896)</f>
        <v>0</v>
      </c>
      <c r="H63" s="81">
        <f ca="1">SUMIF(Planning!$AS$10:$AS$896,$AO63,Planning!M$10:M$896)</f>
        <v>0</v>
      </c>
      <c r="I63" s="82">
        <f ca="1">SUMIF(Planning!$AS$10:$AS$896,$AO63,Planning!N$10:N$896)</f>
        <v>0</v>
      </c>
      <c r="J63" s="83">
        <f ca="1">SUMIF(Planning!$AS$10:$AS$896,$AO63,Planning!O$10:O$896)</f>
        <v>0</v>
      </c>
      <c r="K63" s="81">
        <f ca="1">SUMIF(Planning!$AS$10:$AS$896,$AO63,Planning!P$10:P$896)</f>
        <v>0</v>
      </c>
      <c r="L63" s="81">
        <f ca="1">SUMIF(Planning!$AS$10:$AS$896,$AO63,Planning!Q$10:Q$896)</f>
        <v>0</v>
      </c>
      <c r="M63" s="80">
        <f ca="1">SUMIF(Planning!$AS$10:$AS$896,$AO63,Planning!R$10:R$896)</f>
        <v>0</v>
      </c>
      <c r="N63" s="81">
        <f ca="1">SUMIF(Planning!$AS$10:$AS$896,$AO63,Planning!S$10:S$896)</f>
        <v>0</v>
      </c>
      <c r="O63" s="80">
        <f ca="1">SUMIF(Planning!$AS$10:$AS$896,$AO63,Planning!T$10:T$896)</f>
        <v>0</v>
      </c>
      <c r="P63" s="80">
        <f ca="1">SUMIF(Planning!$AS$10:$AS$896,$AO63,Planning!U$10:U$896)</f>
        <v>0</v>
      </c>
      <c r="Q63" s="489">
        <f ca="1">SUMIF(Planning!$AS$10:$AS$896,$AO63,Planning!V$10:V$896)</f>
        <v>0</v>
      </c>
      <c r="R63" s="80">
        <f ca="1">SUMIF(Planning!$AS$10:$AS$896,$AO63,Planning!W$10:W$896)</f>
        <v>0</v>
      </c>
      <c r="S63" s="80">
        <f ca="1">SUMIF(Planning!$AS$10:$AS$896,$AO63,Planning!X$10:X$896)</f>
        <v>0</v>
      </c>
      <c r="T63" s="80">
        <f ca="1">SUMIF(Planning!$AS$10:$AS$896,$AO63,Planning!Y$10:Y$896)</f>
        <v>0</v>
      </c>
      <c r="U63" s="80">
        <f ca="1">SUMIF(Planning!$AS$10:$AS$896,$AO63,Planning!Z$10:Z$896)</f>
        <v>0</v>
      </c>
      <c r="V63" s="80">
        <f ca="1">SUMIF(Planning!$AS$10:$AS$896,$AO63,Planning!AA$10:AA$896)</f>
        <v>0</v>
      </c>
      <c r="W63" s="80">
        <f ca="1">SUMIF(Planning!$AS$10:$AS$896,$AO63,Planning!AB$10:AB$896)</f>
        <v>0</v>
      </c>
      <c r="X63" s="80">
        <f ca="1">SUMIF(Planning!$AS$10:$AS$896,$AO63,Planning!AC$10:AC$896)</f>
        <v>0</v>
      </c>
      <c r="Y63" s="80">
        <f ca="1">SUMIF(Planning!$AS$10:$AS$896,$AO63,Planning!AD$10:AD$896)</f>
        <v>0</v>
      </c>
      <c r="Z63" s="80">
        <f ca="1">SUMIF(Planning!$AS$10:$AS$896,$AO63,Planning!AE$10:AE$896)</f>
        <v>0</v>
      </c>
      <c r="AA63" s="80">
        <f ca="1">SUMIF(Planning!$AS$10:$AS$896,$AO63,Planning!AF$10:AF$896)</f>
        <v>0</v>
      </c>
      <c r="AB63" s="80">
        <f ca="1">SUMIF(Planning!$AS$10:$AS$896,$AO63,Planning!AG$10:AG$896)</f>
        <v>0</v>
      </c>
      <c r="AC63" s="80">
        <f ca="1">SUMIF(Planning!$AS$10:$AS$896,$AO63,Planning!AH$10:AH$896)</f>
        <v>0</v>
      </c>
      <c r="AD63" s="80">
        <f ca="1">SUMIF(Planning!$AS$10:$AS$896,$AO63,Planning!AI$10:AI$896)</f>
        <v>0</v>
      </c>
      <c r="AE63" s="80">
        <f ca="1">SUMIF(Planning!$AS$10:$AS$896,$AO63,Planning!AJ$10:AJ$896)</f>
        <v>0</v>
      </c>
      <c r="AF63" s="80">
        <f ca="1">SUMIF(Planning!$AS$10:$AS$896,$AO63,Planning!AK$10:AK$896)</f>
        <v>0</v>
      </c>
      <c r="AG63" s="81">
        <f ca="1">SUMIF(Planning!$AS$10:$AS$896,$AO63,Planning!AL$10:AL$896)</f>
        <v>0</v>
      </c>
      <c r="AH63" s="114">
        <f ca="1">SUMIF(Planning!$AS$10:$AS$896,$AO63,Planning!AM$10:AM$896)</f>
        <v>0</v>
      </c>
      <c r="AI63" s="123">
        <f t="shared" ca="1" si="9"/>
        <v>0</v>
      </c>
      <c r="AJ63" s="75"/>
      <c r="AL63" s="92"/>
      <c r="AM63" s="92"/>
      <c r="AN63" s="92"/>
      <c r="AO63" s="124" t="str">
        <f>AL62&amp;"_"&amp;AM61&amp;"_"&amp;AN61</f>
        <v>T/T_84150MLF Y000XA_CBU</v>
      </c>
      <c r="AP63" s="247" t="str">
        <f ca="1">IF(AI63=0,"","表示")</f>
        <v/>
      </c>
    </row>
    <row r="64" spans="1:42" ht="21" hidden="1" customHeight="1" x14ac:dyDescent="0.35">
      <c r="A64" s="66"/>
      <c r="B64" s="95" t="str">
        <f>IF($AO66="","",_xlfn.XLOOKUP($AO66,Planning!$AS$10:$AS$896,Planning!AT$10:AT$896,"",,))</f>
        <v>84150</v>
      </c>
      <c r="C64" s="85"/>
      <c r="D64" s="86"/>
      <c r="E64" s="261" t="str">
        <f>_xlfn.XLOOKUP($AO64,Planning!$AS$10:$AS$896,Planning!$G$10:$G$896,"",,)</f>
        <v/>
      </c>
      <c r="F64" s="262">
        <f>SUMIF(Planning!$AS$10:$AS$896,$AO64,Planning!K$10:K$896)</f>
        <v>0</v>
      </c>
      <c r="G64" s="262">
        <f>SUMIF(Planning!$AS$10:$AS$896,$AO64,Planning!L$10:L$896)</f>
        <v>0</v>
      </c>
      <c r="H64" s="262">
        <f>SUMIF(Planning!$AS$10:$AS$896,$AO64,Planning!M$10:M$896)</f>
        <v>0</v>
      </c>
      <c r="I64" s="263">
        <f>SUMIF(Planning!$AS$10:$AS$896,$AO64,Planning!N$10:N$896)</f>
        <v>0</v>
      </c>
      <c r="J64" s="264">
        <f>SUMIF(Planning!$AS$10:$AS$896,$AO64,Planning!O$10:O$896)</f>
        <v>0</v>
      </c>
      <c r="K64" s="262">
        <f>SUMIF(Planning!$AS$10:$AS$896,$AO64,Planning!P$10:P$896)</f>
        <v>0</v>
      </c>
      <c r="L64" s="262">
        <f>SUMIF(Planning!$AS$10:$AS$896,$AO64,Planning!Q$10:Q$896)</f>
        <v>0</v>
      </c>
      <c r="M64" s="262">
        <f>SUMIF(Planning!$AS$10:$AS$896,$AO64,Planning!R$10:R$896)</f>
        <v>0</v>
      </c>
      <c r="N64" s="262">
        <f>SUMIF(Planning!$AS$10:$AS$896,$AO64,Planning!S$10:S$896)</f>
        <v>0</v>
      </c>
      <c r="O64" s="262">
        <f>SUMIF(Planning!$AS$10:$AS$896,$AO64,Planning!T$10:T$896)</f>
        <v>0</v>
      </c>
      <c r="P64" s="262">
        <f>SUMIF(Planning!$AS$10:$AS$896,$AO64,Planning!U$10:U$896)</f>
        <v>0</v>
      </c>
      <c r="Q64" s="262">
        <f>SUMIF(Planning!$AS$10:$AS$896,$AO64,Planning!V$10:V$896)</f>
        <v>0</v>
      </c>
      <c r="R64" s="262">
        <f>SUMIF(Planning!$AS$10:$AS$896,$AO64,Planning!W$10:W$896)</f>
        <v>0</v>
      </c>
      <c r="S64" s="262">
        <f>SUMIF(Planning!$AS$10:$AS$896,$AO64,Planning!X$10:X$896)</f>
        <v>0</v>
      </c>
      <c r="T64" s="262">
        <f>SUMIF(Planning!$AS$10:$AS$896,$AO64,Planning!Y$10:Y$896)</f>
        <v>0</v>
      </c>
      <c r="U64" s="262">
        <f>SUMIF(Planning!$AS$10:$AS$896,$AO64,Planning!Z$10:Z$896)</f>
        <v>0</v>
      </c>
      <c r="V64" s="262">
        <f>SUMIF(Planning!$AS$10:$AS$896,$AO64,Planning!AA$10:AA$896)</f>
        <v>0</v>
      </c>
      <c r="W64" s="262">
        <f>SUMIF(Planning!$AS$10:$AS$896,$AO64,Planning!AB$10:AB$896)</f>
        <v>0</v>
      </c>
      <c r="X64" s="262">
        <f>SUMIF(Planning!$AS$10:$AS$896,$AO64,Planning!AC$10:AC$896)</f>
        <v>0</v>
      </c>
      <c r="Y64" s="262">
        <f>SUMIF(Planning!$AS$10:$AS$896,$AO64,Planning!AD$10:AD$896)</f>
        <v>0</v>
      </c>
      <c r="Z64" s="262">
        <f>SUMIF(Planning!$AS$10:$AS$896,$AO64,Planning!AE$10:AE$896)</f>
        <v>0</v>
      </c>
      <c r="AA64" s="262">
        <f>SUMIF(Planning!$AS$10:$AS$896,$AO64,Planning!AF$10:AF$896)</f>
        <v>0</v>
      </c>
      <c r="AB64" s="262">
        <f>SUMIF(Planning!$AS$10:$AS$896,$AO64,Planning!AG$10:AG$896)</f>
        <v>0</v>
      </c>
      <c r="AC64" s="262">
        <f>SUMIF(Planning!$AS$10:$AS$896,$AO64,Planning!AH$10:AH$896)</f>
        <v>0</v>
      </c>
      <c r="AD64" s="262">
        <f>SUMIF(Planning!$AS$10:$AS$896,$AO64,Planning!AI$10:AI$896)</f>
        <v>0</v>
      </c>
      <c r="AE64" s="262">
        <f>SUMIF(Planning!$AS$10:$AS$896,$AO64,Planning!AJ$10:AJ$896)</f>
        <v>0</v>
      </c>
      <c r="AF64" s="262">
        <f>SUMIF(Planning!$AS$10:$AS$896,$AO64,Planning!AK$10:AK$896)</f>
        <v>0</v>
      </c>
      <c r="AG64" s="262">
        <f>SUMIF(Planning!$AS$10:$AS$896,$AO64,Planning!AL$10:AL$896)</f>
        <v>0</v>
      </c>
      <c r="AH64" s="262">
        <f>SUMIF(Planning!$AS$10:$AS$896,$AO64,Planning!AM$10:AM$896)</f>
        <v>0</v>
      </c>
      <c r="AI64" s="265">
        <f t="shared" ref="AI64:AI72" si="10">SUM(F64:AH64)</f>
        <v>0</v>
      </c>
      <c r="AJ64" s="75"/>
      <c r="AL64" s="125" t="str">
        <f>IF(AN64="CBU","AF",IF(AN64="CKD","KD",""))</f>
        <v>AF</v>
      </c>
      <c r="AM64" s="93" t="s">
        <v>197</v>
      </c>
      <c r="AN64" s="93" t="s">
        <v>2081</v>
      </c>
      <c r="AO64" s="100" t="str">
        <f>AM64&amp;"_"&amp;AN64</f>
        <v>84150MLF Y100XA_CBU</v>
      </c>
      <c r="AP64" s="248" t="str">
        <f ca="1">IF(AI66=0,"","表示")</f>
        <v/>
      </c>
    </row>
    <row r="65" spans="1:42" ht="21" hidden="1" customHeight="1" x14ac:dyDescent="0.35">
      <c r="A65" s="66"/>
      <c r="B65" s="94" t="str">
        <f>IF($AO66="","",_xlfn.XLOOKUP($AO66,Planning!$AS$10:$AS$896,Planning!AU$10:AU$896,"",,))</f>
        <v>MLF-Y100</v>
      </c>
      <c r="C65" s="127" t="str">
        <f>AL64</f>
        <v>AF</v>
      </c>
      <c r="D65" s="86">
        <f>SUMIF(Planning!$AS$10:$AS$896,$AO66,Planning!$G$10:$G$896)</f>
        <v>180</v>
      </c>
      <c r="E65" s="266" t="str">
        <f>IF($AN64="CBU","SP","")</f>
        <v>SP</v>
      </c>
      <c r="F65" s="267"/>
      <c r="G65" s="267"/>
      <c r="H65" s="267"/>
      <c r="I65" s="268"/>
      <c r="J65" s="269">
        <f>SUMIF(Planning!$AS$10:$AS$896,$AO65,Planning!O$10:O$896)</f>
        <v>0</v>
      </c>
      <c r="K65" s="267">
        <f>SUMIF(Planning!$AS$10:$AS$896,$AO65,Planning!P$10:P$896)</f>
        <v>0</v>
      </c>
      <c r="L65" s="267">
        <f>SUMIF(Planning!$AS$10:$AS$896,$AO65,Planning!Q$10:Q$896)</f>
        <v>0</v>
      </c>
      <c r="M65" s="267">
        <f>SUMIF(Planning!$AS$10:$AS$896,$AO65,Planning!R$10:R$896)</f>
        <v>0</v>
      </c>
      <c r="N65" s="267">
        <f>SUMIF(Planning!$AS$10:$AS$896,$AO65,Planning!S$10:S$896)</f>
        <v>0</v>
      </c>
      <c r="O65" s="267">
        <f>SUMIF(Planning!$AS$10:$AS$896,$AO65,Planning!T$10:T$896)</f>
        <v>0</v>
      </c>
      <c r="P65" s="267">
        <f>SUMIF(Planning!$AS$10:$AS$896,$AO65,Planning!U$10:U$896)</f>
        <v>0</v>
      </c>
      <c r="Q65" s="267">
        <f>SUMIF(Planning!$AS$10:$AS$896,$AO65,Planning!V$10:V$896)</f>
        <v>0</v>
      </c>
      <c r="R65" s="267">
        <f>SUMIF(Planning!$AS$10:$AS$896,$AO65,Planning!W$10:W$896)</f>
        <v>0</v>
      </c>
      <c r="S65" s="267">
        <f>SUMIF(Planning!$AS$10:$AS$896,$AO65,Planning!X$10:X$896)</f>
        <v>0</v>
      </c>
      <c r="T65" s="267">
        <f>SUMIF(Planning!$AS$10:$AS$896,$AO65,Planning!Y$10:Y$896)</f>
        <v>0</v>
      </c>
      <c r="U65" s="267">
        <f>SUMIF(Planning!$AS$10:$AS$896,$AO65,Planning!Z$10:Z$896)</f>
        <v>0</v>
      </c>
      <c r="V65" s="267">
        <f>SUMIF(Planning!$AS$10:$AS$896,$AO65,Planning!AA$10:AA$896)</f>
        <v>0</v>
      </c>
      <c r="W65" s="267">
        <f>SUMIF(Planning!$AS$10:$AS$896,$AO65,Planning!AB$10:AB$896)</f>
        <v>0</v>
      </c>
      <c r="X65" s="267">
        <f>SUMIF(Planning!$AS$10:$AS$896,$AO65,Planning!AC$10:AC$896)</f>
        <v>0</v>
      </c>
      <c r="Y65" s="267">
        <f>SUMIF(Planning!$AS$10:$AS$896,$AO65,Planning!AD$10:AD$896)</f>
        <v>0</v>
      </c>
      <c r="Z65" s="267">
        <f>SUMIF(Planning!$AS$10:$AS$896,$AO65,Planning!AE$10:AE$896)</f>
        <v>0</v>
      </c>
      <c r="AA65" s="267">
        <f>SUMIF(Planning!$AS$10:$AS$896,$AO65,Planning!AF$10:AF$896)</f>
        <v>0</v>
      </c>
      <c r="AB65" s="267">
        <f>SUMIF(Planning!$AS$10:$AS$896,$AO65,Planning!AG$10:AG$896)</f>
        <v>0</v>
      </c>
      <c r="AC65" s="267">
        <f>SUMIF(Planning!$AS$10:$AS$896,$AO65,Planning!AH$10:AH$896)</f>
        <v>0</v>
      </c>
      <c r="AD65" s="267">
        <f>SUMIF(Planning!$AS$10:$AS$896,$AO65,Planning!AI$10:AI$896)</f>
        <v>0</v>
      </c>
      <c r="AE65" s="267">
        <f>SUMIF(Planning!$AS$10:$AS$896,$AO65,Planning!AJ$10:AJ$896)</f>
        <v>0</v>
      </c>
      <c r="AF65" s="267">
        <f>SUMIF(Planning!$AS$10:$AS$896,$AO65,Planning!AK$10:AK$896)</f>
        <v>0</v>
      </c>
      <c r="AG65" s="267">
        <f>SUMIF(Planning!$AS$10:$AS$896,$AO65,Planning!AL$10:AL$896)</f>
        <v>0</v>
      </c>
      <c r="AH65" s="267">
        <f>SUMIF(Planning!$AS$10:$AS$896,$AO65,Planning!AM$10:AM$896)</f>
        <v>0</v>
      </c>
      <c r="AI65" s="270">
        <f t="shared" si="10"/>
        <v>0</v>
      </c>
      <c r="AJ65" s="75"/>
      <c r="AL65" s="102" t="str">
        <f>IF($B$54="","",_xlfn.XLOOKUP($B$54,設定!$F$3:$F$10,設定!$G$3:$G$10,""))</f>
        <v>T/T</v>
      </c>
      <c r="AM65" s="91"/>
      <c r="AN65" s="91" t="str">
        <f>E65</f>
        <v>SP</v>
      </c>
      <c r="AO65" s="91" t="str">
        <f>AM64&amp;"_"&amp;AN65</f>
        <v>84150MLF Y100XA_SP</v>
      </c>
      <c r="AP65" s="249" t="str">
        <f ca="1">IF(AI66=0,"","表示")</f>
        <v/>
      </c>
    </row>
    <row r="66" spans="1:42" ht="21" hidden="1" customHeight="1" x14ac:dyDescent="0.35">
      <c r="A66" s="69"/>
      <c r="B66" s="90"/>
      <c r="C66" s="87"/>
      <c r="D66" s="88"/>
      <c r="E66" s="259" t="s">
        <v>2134</v>
      </c>
      <c r="F66" s="80">
        <f ca="1">SUMIF(Planning!$AS$10:$AS$896,$AO66,Planning!K$10:K$896)</f>
        <v>0</v>
      </c>
      <c r="G66" s="80">
        <f ca="1">SUMIF(Planning!$AS$10:$AS$896,$AO66,Planning!L$10:L$896)</f>
        <v>0</v>
      </c>
      <c r="H66" s="81">
        <f ca="1">SUMIF(Planning!$AS$10:$AS$896,$AO66,Planning!M$10:M$896)</f>
        <v>0</v>
      </c>
      <c r="I66" s="82">
        <f ca="1">SUMIF(Planning!$AS$10:$AS$896,$AO66,Planning!N$10:N$896)</f>
        <v>0</v>
      </c>
      <c r="J66" s="83">
        <f ca="1">SUMIF(Planning!$AS$10:$AS$896,$AO66,Planning!O$10:O$896)</f>
        <v>0</v>
      </c>
      <c r="K66" s="81">
        <f ca="1">SUMIF(Planning!$AS$10:$AS$896,$AO66,Planning!P$10:P$896)</f>
        <v>0</v>
      </c>
      <c r="L66" s="81">
        <f ca="1">SUMIF(Planning!$AS$10:$AS$896,$AO66,Planning!Q$10:Q$896)</f>
        <v>0</v>
      </c>
      <c r="M66" s="80">
        <f ca="1">SUMIF(Planning!$AS$10:$AS$896,$AO66,Planning!R$10:R$896)</f>
        <v>0</v>
      </c>
      <c r="N66" s="81">
        <f ca="1">SUMIF(Planning!$AS$10:$AS$896,$AO66,Planning!S$10:S$896)</f>
        <v>0</v>
      </c>
      <c r="O66" s="80">
        <f ca="1">SUMIF(Planning!$AS$10:$AS$896,$AO66,Planning!T$10:T$896)</f>
        <v>0</v>
      </c>
      <c r="P66" s="80">
        <f ca="1">SUMIF(Planning!$AS$10:$AS$896,$AO66,Planning!U$10:U$896)</f>
        <v>0</v>
      </c>
      <c r="Q66" s="80">
        <f ca="1">SUMIF(Planning!$AS$10:$AS$896,$AO66,Planning!V$10:V$896)</f>
        <v>0</v>
      </c>
      <c r="R66" s="80">
        <f ca="1">SUMIF(Planning!$AS$10:$AS$896,$AO66,Planning!W$10:W$896)</f>
        <v>0</v>
      </c>
      <c r="S66" s="80">
        <f ca="1">SUMIF(Planning!$AS$10:$AS$896,$AO66,Planning!X$10:X$896)</f>
        <v>0</v>
      </c>
      <c r="T66" s="80">
        <f ca="1">SUMIF(Planning!$AS$10:$AS$896,$AO66,Planning!Y$10:Y$896)</f>
        <v>0</v>
      </c>
      <c r="U66" s="80">
        <f ca="1">SUMIF(Planning!$AS$10:$AS$896,$AO66,Planning!Z$10:Z$896)</f>
        <v>0</v>
      </c>
      <c r="V66" s="80">
        <f ca="1">SUMIF(Planning!$AS$10:$AS$896,$AO66,Planning!AA$10:AA$896)</f>
        <v>0</v>
      </c>
      <c r="W66" s="80">
        <f ca="1">SUMIF(Planning!$AS$10:$AS$896,$AO66,Planning!AB$10:AB$896)</f>
        <v>0</v>
      </c>
      <c r="X66" s="80">
        <f ca="1">SUMIF(Planning!$AS$10:$AS$896,$AO66,Planning!AC$10:AC$896)</f>
        <v>0</v>
      </c>
      <c r="Y66" s="80">
        <f ca="1">SUMIF(Planning!$AS$10:$AS$896,$AO66,Planning!AD$10:AD$896)</f>
        <v>0</v>
      </c>
      <c r="Z66" s="80">
        <f ca="1">SUMIF(Planning!$AS$10:$AS$896,$AO66,Planning!AE$10:AE$896)</f>
        <v>0</v>
      </c>
      <c r="AA66" s="80">
        <f ca="1">SUMIF(Planning!$AS$10:$AS$896,$AO66,Planning!AF$10:AF$896)</f>
        <v>0</v>
      </c>
      <c r="AB66" s="80">
        <f ca="1">SUMIF(Planning!$AS$10:$AS$896,$AO66,Planning!AG$10:AG$896)</f>
        <v>0</v>
      </c>
      <c r="AC66" s="80">
        <f ca="1">SUMIF(Planning!$AS$10:$AS$896,$AO66,Planning!AH$10:AH$896)</f>
        <v>0</v>
      </c>
      <c r="AD66" s="80">
        <f ca="1">SUMIF(Planning!$AS$10:$AS$896,$AO66,Planning!AI$10:AI$896)</f>
        <v>0</v>
      </c>
      <c r="AE66" s="80">
        <f ca="1">SUMIF(Planning!$AS$10:$AS$896,$AO66,Planning!AJ$10:AJ$896)</f>
        <v>0</v>
      </c>
      <c r="AF66" s="80">
        <f ca="1">SUMIF(Planning!$AS$10:$AS$896,$AO66,Planning!AK$10:AK$896)</f>
        <v>0</v>
      </c>
      <c r="AG66" s="81">
        <f ca="1">SUMIF(Planning!$AS$10:$AS$896,$AO66,Planning!AL$10:AL$896)</f>
        <v>0</v>
      </c>
      <c r="AH66" s="114">
        <f ca="1">SUMIF(Planning!$AS$10:$AS$896,$AO66,Planning!AM$10:AM$896)</f>
        <v>0</v>
      </c>
      <c r="AI66" s="123">
        <f t="shared" ca="1" si="10"/>
        <v>0</v>
      </c>
      <c r="AJ66" s="75"/>
      <c r="AL66" s="92"/>
      <c r="AM66" s="92"/>
      <c r="AN66" s="92"/>
      <c r="AO66" s="124" t="str">
        <f>AL65&amp;"_"&amp;AM64&amp;"_"&amp;AN64</f>
        <v>T/T_84150MLF Y100XA_CBU</v>
      </c>
      <c r="AP66" s="247" t="str">
        <f ca="1">IF(AI66=0,"","表示")</f>
        <v/>
      </c>
    </row>
    <row r="67" spans="1:42" ht="21" hidden="1" customHeight="1" x14ac:dyDescent="0.35">
      <c r="A67" s="66"/>
      <c r="B67" s="95" t="str">
        <f>IF($AO69="","",_xlfn.XLOOKUP($AO69,Planning!$AS$10:$AS$896,Planning!AT$10:AT$896,"",,))</f>
        <v>84250</v>
      </c>
      <c r="C67" s="85"/>
      <c r="D67" s="86"/>
      <c r="E67" s="261" t="str">
        <f>_xlfn.XLOOKUP($AO67,Planning!$AS$10:$AS$896,Planning!$G$10:$G$896,"",,)</f>
        <v/>
      </c>
      <c r="F67" s="262">
        <f>SUMIF(Planning!$AS$10:$AS$896,$AO67,Planning!K$10:K$896)</f>
        <v>0</v>
      </c>
      <c r="G67" s="262">
        <f>SUMIF(Planning!$AS$10:$AS$896,$AO67,Planning!L$10:L$896)</f>
        <v>0</v>
      </c>
      <c r="H67" s="262">
        <f>SUMIF(Planning!$AS$10:$AS$896,$AO67,Planning!M$10:M$896)</f>
        <v>0</v>
      </c>
      <c r="I67" s="263">
        <f>SUMIF(Planning!$AS$10:$AS$896,$AO67,Planning!N$10:N$896)</f>
        <v>0</v>
      </c>
      <c r="J67" s="264">
        <f>SUMIF(Planning!$AS$10:$AS$896,$AO67,Planning!O$10:O$896)</f>
        <v>0</v>
      </c>
      <c r="K67" s="262">
        <f>SUMIF(Planning!$AS$10:$AS$896,$AO67,Planning!P$10:P$896)</f>
        <v>0</v>
      </c>
      <c r="L67" s="262">
        <f>SUMIF(Planning!$AS$10:$AS$896,$AO67,Planning!Q$10:Q$896)</f>
        <v>0</v>
      </c>
      <c r="M67" s="262">
        <f>SUMIF(Planning!$AS$10:$AS$896,$AO67,Planning!R$10:R$896)</f>
        <v>0</v>
      </c>
      <c r="N67" s="262">
        <f>SUMIF(Planning!$AS$10:$AS$896,$AO67,Planning!S$10:S$896)</f>
        <v>0</v>
      </c>
      <c r="O67" s="262">
        <f>SUMIF(Planning!$AS$10:$AS$896,$AO67,Planning!T$10:T$896)</f>
        <v>0</v>
      </c>
      <c r="P67" s="262">
        <f>SUMIF(Planning!$AS$10:$AS$896,$AO67,Planning!U$10:U$896)</f>
        <v>0</v>
      </c>
      <c r="Q67" s="262">
        <f>SUMIF(Planning!$AS$10:$AS$896,$AO67,Planning!V$10:V$896)</f>
        <v>0</v>
      </c>
      <c r="R67" s="262">
        <f>SUMIF(Planning!$AS$10:$AS$896,$AO67,Planning!W$10:W$896)</f>
        <v>0</v>
      </c>
      <c r="S67" s="262">
        <f>SUMIF(Planning!$AS$10:$AS$896,$AO67,Planning!X$10:X$896)</f>
        <v>0</v>
      </c>
      <c r="T67" s="262">
        <f>SUMIF(Planning!$AS$10:$AS$896,$AO67,Planning!Y$10:Y$896)</f>
        <v>0</v>
      </c>
      <c r="U67" s="262">
        <f>SUMIF(Planning!$AS$10:$AS$896,$AO67,Planning!Z$10:Z$896)</f>
        <v>0</v>
      </c>
      <c r="V67" s="262">
        <f>SUMIF(Planning!$AS$10:$AS$896,$AO67,Planning!AA$10:AA$896)</f>
        <v>0</v>
      </c>
      <c r="W67" s="262">
        <f>SUMIF(Planning!$AS$10:$AS$896,$AO67,Planning!AB$10:AB$896)</f>
        <v>0</v>
      </c>
      <c r="X67" s="262">
        <f>SUMIF(Planning!$AS$10:$AS$896,$AO67,Planning!AC$10:AC$896)</f>
        <v>0</v>
      </c>
      <c r="Y67" s="262">
        <f>SUMIF(Planning!$AS$10:$AS$896,$AO67,Planning!AD$10:AD$896)</f>
        <v>0</v>
      </c>
      <c r="Z67" s="262">
        <f>SUMIF(Planning!$AS$10:$AS$896,$AO67,Planning!AE$10:AE$896)</f>
        <v>0</v>
      </c>
      <c r="AA67" s="262">
        <f>SUMIF(Planning!$AS$10:$AS$896,$AO67,Planning!AF$10:AF$896)</f>
        <v>0</v>
      </c>
      <c r="AB67" s="262">
        <f>SUMIF(Planning!$AS$10:$AS$896,$AO67,Planning!AG$10:AG$896)</f>
        <v>0</v>
      </c>
      <c r="AC67" s="262">
        <f>SUMIF(Planning!$AS$10:$AS$896,$AO67,Planning!AH$10:AH$896)</f>
        <v>0</v>
      </c>
      <c r="AD67" s="262">
        <f>SUMIF(Planning!$AS$10:$AS$896,$AO67,Planning!AI$10:AI$896)</f>
        <v>0</v>
      </c>
      <c r="AE67" s="262">
        <f>SUMIF(Planning!$AS$10:$AS$896,$AO67,Planning!AJ$10:AJ$896)</f>
        <v>0</v>
      </c>
      <c r="AF67" s="262">
        <f>SUMIF(Planning!$AS$10:$AS$896,$AO67,Planning!AK$10:AK$896)</f>
        <v>0</v>
      </c>
      <c r="AG67" s="262">
        <f>SUMIF(Planning!$AS$10:$AS$896,$AO67,Planning!AL$10:AL$896)</f>
        <v>0</v>
      </c>
      <c r="AH67" s="262">
        <f>SUMIF(Planning!$AS$10:$AS$896,$AO67,Planning!AM$10:AM$896)</f>
        <v>0</v>
      </c>
      <c r="AI67" s="265">
        <f t="shared" si="10"/>
        <v>0</v>
      </c>
      <c r="AJ67" s="75"/>
      <c r="AL67" s="125" t="str">
        <f>IF(AN67="CBU","AF",IF(AN67="CKD","KD",""))</f>
        <v>AF</v>
      </c>
      <c r="AM67" s="93" t="s">
        <v>198</v>
      </c>
      <c r="AN67" s="93" t="s">
        <v>2081</v>
      </c>
      <c r="AO67" s="100" t="str">
        <f>AM67&amp;"_"&amp;AN67</f>
        <v>84250MLF Y000XA_CBU</v>
      </c>
      <c r="AP67" s="248" t="str">
        <f ca="1">IF(AI69=0,"","表示")</f>
        <v/>
      </c>
    </row>
    <row r="68" spans="1:42" ht="21" hidden="1" customHeight="1" x14ac:dyDescent="0.35">
      <c r="A68" s="66"/>
      <c r="B68" s="94" t="str">
        <f>IF($AO69="","",_xlfn.XLOOKUP($AO69,Planning!$AS$10:$AS$896,Planning!AU$10:AU$896,"",,))</f>
        <v>MLF-Y000</v>
      </c>
      <c r="C68" s="127" t="str">
        <f>AL67</f>
        <v>AF</v>
      </c>
      <c r="D68" s="86">
        <f>SUMIF(Planning!$AS$10:$AS$896,$AO69,Planning!$G$10:$G$896)</f>
        <v>180</v>
      </c>
      <c r="E68" s="266" t="str">
        <f>IF($AN67="CBU","SP","")</f>
        <v>SP</v>
      </c>
      <c r="F68" s="267"/>
      <c r="G68" s="267"/>
      <c r="H68" s="267"/>
      <c r="I68" s="268"/>
      <c r="J68" s="269">
        <f>SUMIF(Planning!$AS$10:$AS$896,$AO68,Planning!O$10:O$896)</f>
        <v>0</v>
      </c>
      <c r="K68" s="267">
        <f>SUMIF(Planning!$AS$10:$AS$896,$AO68,Planning!P$10:P$896)</f>
        <v>0</v>
      </c>
      <c r="L68" s="267">
        <f>SUMIF(Planning!$AS$10:$AS$896,$AO68,Planning!Q$10:Q$896)</f>
        <v>0</v>
      </c>
      <c r="M68" s="267">
        <f>SUMIF(Planning!$AS$10:$AS$896,$AO68,Planning!R$10:R$896)</f>
        <v>0</v>
      </c>
      <c r="N68" s="267">
        <f>SUMIF(Planning!$AS$10:$AS$896,$AO68,Planning!S$10:S$896)</f>
        <v>0</v>
      </c>
      <c r="O68" s="267">
        <f>SUMIF(Planning!$AS$10:$AS$896,$AO68,Planning!T$10:T$896)</f>
        <v>0</v>
      </c>
      <c r="P68" s="267">
        <f>SUMIF(Planning!$AS$10:$AS$896,$AO68,Planning!U$10:U$896)</f>
        <v>0</v>
      </c>
      <c r="Q68" s="267">
        <f>SUMIF(Planning!$AS$10:$AS$896,$AO68,Planning!V$10:V$896)</f>
        <v>0</v>
      </c>
      <c r="R68" s="267">
        <f>SUMIF(Planning!$AS$10:$AS$896,$AO68,Planning!W$10:W$896)</f>
        <v>0</v>
      </c>
      <c r="S68" s="267">
        <f>SUMIF(Planning!$AS$10:$AS$896,$AO68,Planning!X$10:X$896)</f>
        <v>0</v>
      </c>
      <c r="T68" s="267">
        <f>SUMIF(Planning!$AS$10:$AS$896,$AO68,Planning!Y$10:Y$896)</f>
        <v>0</v>
      </c>
      <c r="U68" s="267">
        <f>SUMIF(Planning!$AS$10:$AS$896,$AO68,Planning!Z$10:Z$896)</f>
        <v>0</v>
      </c>
      <c r="V68" s="267">
        <f>SUMIF(Planning!$AS$10:$AS$896,$AO68,Planning!AA$10:AA$896)</f>
        <v>0</v>
      </c>
      <c r="W68" s="267">
        <f>SUMIF(Planning!$AS$10:$AS$896,$AO68,Planning!AB$10:AB$896)</f>
        <v>0</v>
      </c>
      <c r="X68" s="267">
        <f>SUMIF(Planning!$AS$10:$AS$896,$AO68,Planning!AC$10:AC$896)</f>
        <v>0</v>
      </c>
      <c r="Y68" s="267">
        <f>SUMIF(Planning!$AS$10:$AS$896,$AO68,Planning!AD$10:AD$896)</f>
        <v>0</v>
      </c>
      <c r="Z68" s="267">
        <f>SUMIF(Planning!$AS$10:$AS$896,$AO68,Planning!AE$10:AE$896)</f>
        <v>0</v>
      </c>
      <c r="AA68" s="267">
        <f>SUMIF(Planning!$AS$10:$AS$896,$AO68,Planning!AF$10:AF$896)</f>
        <v>0</v>
      </c>
      <c r="AB68" s="267">
        <f>SUMIF(Planning!$AS$10:$AS$896,$AO68,Planning!AG$10:AG$896)</f>
        <v>0</v>
      </c>
      <c r="AC68" s="267">
        <f>SUMIF(Planning!$AS$10:$AS$896,$AO68,Planning!AH$10:AH$896)</f>
        <v>0</v>
      </c>
      <c r="AD68" s="267">
        <f>SUMIF(Planning!$AS$10:$AS$896,$AO68,Planning!AI$10:AI$896)</f>
        <v>0</v>
      </c>
      <c r="AE68" s="267">
        <f>SUMIF(Planning!$AS$10:$AS$896,$AO68,Planning!AJ$10:AJ$896)</f>
        <v>0</v>
      </c>
      <c r="AF68" s="267">
        <f>SUMIF(Planning!$AS$10:$AS$896,$AO68,Planning!AK$10:AK$896)</f>
        <v>0</v>
      </c>
      <c r="AG68" s="267">
        <f>SUMIF(Planning!$AS$10:$AS$896,$AO68,Planning!AL$10:AL$896)</f>
        <v>0</v>
      </c>
      <c r="AH68" s="267">
        <f>SUMIF(Planning!$AS$10:$AS$896,$AO68,Planning!AM$10:AM$896)</f>
        <v>0</v>
      </c>
      <c r="AI68" s="270">
        <f t="shared" si="10"/>
        <v>0</v>
      </c>
      <c r="AJ68" s="75"/>
      <c r="AL68" s="102" t="str">
        <f>IF($B$54="","",_xlfn.XLOOKUP($B$54,設定!$F$3:$F$10,設定!$G$3:$G$10,""))</f>
        <v>T/T</v>
      </c>
      <c r="AM68" s="91"/>
      <c r="AN68" s="91" t="str">
        <f>E68</f>
        <v>SP</v>
      </c>
      <c r="AO68" s="91" t="str">
        <f>AM67&amp;"_"&amp;AN68</f>
        <v>84250MLF Y000XA_SP</v>
      </c>
      <c r="AP68" s="249" t="str">
        <f ca="1">IF(AI69=0,"","表示")</f>
        <v/>
      </c>
    </row>
    <row r="69" spans="1:42" ht="21" hidden="1" customHeight="1" x14ac:dyDescent="0.35">
      <c r="A69" s="69"/>
      <c r="B69" s="90"/>
      <c r="C69" s="87"/>
      <c r="D69" s="88"/>
      <c r="E69" s="259" t="s">
        <v>2134</v>
      </c>
      <c r="F69" s="80">
        <f ca="1">SUMIF(Planning!$AS$10:$AS$896,$AO69,Planning!K$10:K$896)</f>
        <v>0</v>
      </c>
      <c r="G69" s="80">
        <f ca="1">SUMIF(Planning!$AS$10:$AS$896,$AO69,Planning!L$10:L$896)</f>
        <v>0</v>
      </c>
      <c r="H69" s="81">
        <f ca="1">SUMIF(Planning!$AS$10:$AS$896,$AO69,Planning!M$10:M$896)</f>
        <v>0</v>
      </c>
      <c r="I69" s="82">
        <f ca="1">SUMIF(Planning!$AS$10:$AS$896,$AO69,Planning!N$10:N$896)</f>
        <v>0</v>
      </c>
      <c r="J69" s="83">
        <f ca="1">SUMIF(Planning!$AS$10:$AS$896,$AO69,Planning!O$10:O$896)</f>
        <v>0</v>
      </c>
      <c r="K69" s="81">
        <f ca="1">SUMIF(Planning!$AS$10:$AS$896,$AO69,Planning!P$10:P$896)</f>
        <v>0</v>
      </c>
      <c r="L69" s="81">
        <f ca="1">SUMIF(Planning!$AS$10:$AS$896,$AO69,Planning!Q$10:Q$896)</f>
        <v>0</v>
      </c>
      <c r="M69" s="80">
        <f ca="1">SUMIF(Planning!$AS$10:$AS$896,$AO69,Planning!R$10:R$896)</f>
        <v>0</v>
      </c>
      <c r="N69" s="81">
        <f ca="1">SUMIF(Planning!$AS$10:$AS$896,$AO69,Planning!S$10:S$896)</f>
        <v>0</v>
      </c>
      <c r="O69" s="80">
        <f ca="1">SUMIF(Planning!$AS$10:$AS$896,$AO69,Planning!T$10:T$896)</f>
        <v>0</v>
      </c>
      <c r="P69" s="80">
        <f ca="1">SUMIF(Planning!$AS$10:$AS$896,$AO69,Planning!U$10:U$896)</f>
        <v>0</v>
      </c>
      <c r="Q69" s="80">
        <f ca="1">SUMIF(Planning!$AS$10:$AS$896,$AO69,Planning!V$10:V$896)</f>
        <v>0</v>
      </c>
      <c r="R69" s="80">
        <f ca="1">SUMIF(Planning!$AS$10:$AS$896,$AO69,Planning!W$10:W$896)</f>
        <v>0</v>
      </c>
      <c r="S69" s="80">
        <f ca="1">SUMIF(Planning!$AS$10:$AS$896,$AO69,Planning!X$10:X$896)</f>
        <v>0</v>
      </c>
      <c r="T69" s="80">
        <f ca="1">SUMIF(Planning!$AS$10:$AS$896,$AO69,Planning!Y$10:Y$896)</f>
        <v>0</v>
      </c>
      <c r="U69" s="80">
        <f ca="1">SUMIF(Planning!$AS$10:$AS$896,$AO69,Planning!Z$10:Z$896)</f>
        <v>0</v>
      </c>
      <c r="V69" s="80">
        <f ca="1">SUMIF(Planning!$AS$10:$AS$896,$AO69,Planning!AA$10:AA$896)</f>
        <v>0</v>
      </c>
      <c r="W69" s="80">
        <f ca="1">SUMIF(Planning!$AS$10:$AS$896,$AO69,Planning!AB$10:AB$896)</f>
        <v>0</v>
      </c>
      <c r="X69" s="80">
        <f ca="1">SUMIF(Planning!$AS$10:$AS$896,$AO69,Planning!AC$10:AC$896)</f>
        <v>0</v>
      </c>
      <c r="Y69" s="80">
        <f ca="1">SUMIF(Planning!$AS$10:$AS$896,$AO69,Planning!AD$10:AD$896)</f>
        <v>0</v>
      </c>
      <c r="Z69" s="80">
        <f ca="1">SUMIF(Planning!$AS$10:$AS$896,$AO69,Planning!AE$10:AE$896)</f>
        <v>0</v>
      </c>
      <c r="AA69" s="80">
        <f ca="1">SUMIF(Planning!$AS$10:$AS$896,$AO69,Planning!AF$10:AF$896)</f>
        <v>0</v>
      </c>
      <c r="AB69" s="80">
        <f ca="1">SUMIF(Planning!$AS$10:$AS$896,$AO69,Planning!AG$10:AG$896)</f>
        <v>0</v>
      </c>
      <c r="AC69" s="80">
        <f ca="1">SUMIF(Planning!$AS$10:$AS$896,$AO69,Planning!AH$10:AH$896)</f>
        <v>0</v>
      </c>
      <c r="AD69" s="80">
        <f ca="1">SUMIF(Planning!$AS$10:$AS$896,$AO69,Planning!AI$10:AI$896)</f>
        <v>0</v>
      </c>
      <c r="AE69" s="80">
        <f ca="1">SUMIF(Planning!$AS$10:$AS$896,$AO69,Planning!AJ$10:AJ$896)</f>
        <v>0</v>
      </c>
      <c r="AF69" s="80">
        <f ca="1">SUMIF(Planning!$AS$10:$AS$896,$AO69,Planning!AK$10:AK$896)</f>
        <v>0</v>
      </c>
      <c r="AG69" s="81">
        <f ca="1">SUMIF(Planning!$AS$10:$AS$896,$AO69,Planning!AL$10:AL$896)</f>
        <v>0</v>
      </c>
      <c r="AH69" s="114">
        <f ca="1">SUMIF(Planning!$AS$10:$AS$896,$AO69,Planning!AM$10:AM$896)</f>
        <v>0</v>
      </c>
      <c r="AI69" s="123">
        <f t="shared" ca="1" si="10"/>
        <v>0</v>
      </c>
      <c r="AJ69" s="75"/>
      <c r="AL69" s="92"/>
      <c r="AM69" s="92"/>
      <c r="AN69" s="92"/>
      <c r="AO69" s="124" t="str">
        <f>AL68&amp;"_"&amp;AM67&amp;"_"&amp;AN67</f>
        <v>T/T_84250MLF Y000XA_CBU</v>
      </c>
      <c r="AP69" s="247" t="str">
        <f ca="1">IF(AI69=0,"","表示")</f>
        <v/>
      </c>
    </row>
    <row r="70" spans="1:42" ht="21" hidden="1" customHeight="1" x14ac:dyDescent="0.35">
      <c r="A70" s="66"/>
      <c r="B70" s="95" t="str">
        <f>IF($AO72="","",_xlfn.XLOOKUP($AO72,Planning!$AS$10:$AS$896,Planning!AT$10:AT$896,"",,))</f>
        <v/>
      </c>
      <c r="C70" s="85"/>
      <c r="D70" s="86"/>
      <c r="E70" s="261" t="str">
        <f>_xlfn.XLOOKUP($AO70,Planning!$AS$10:$AS$896,Planning!$G$10:$G$896,"",,)</f>
        <v/>
      </c>
      <c r="F70" s="262">
        <f>SUMIF(Planning!$AS$10:$AS$896,$AO70,Planning!K$10:K$896)</f>
        <v>0</v>
      </c>
      <c r="G70" s="262">
        <f>SUMIF(Planning!$AS$10:$AS$896,$AO70,Planning!L$10:L$896)</f>
        <v>0</v>
      </c>
      <c r="H70" s="262">
        <f>SUMIF(Planning!$AS$10:$AS$896,$AO70,Planning!M$10:M$896)</f>
        <v>0</v>
      </c>
      <c r="I70" s="263">
        <f>SUMIF(Planning!$AS$10:$AS$896,$AO70,Planning!N$10:N$896)</f>
        <v>0</v>
      </c>
      <c r="J70" s="264">
        <f>SUMIF(Planning!$AS$10:$AS$896,$AO70,Planning!O$10:O$896)</f>
        <v>0</v>
      </c>
      <c r="K70" s="262">
        <f>SUMIF(Planning!$AS$10:$AS$896,$AO70,Planning!P$10:P$896)</f>
        <v>0</v>
      </c>
      <c r="L70" s="262">
        <f>SUMIF(Planning!$AS$10:$AS$896,$AO70,Planning!Q$10:Q$896)</f>
        <v>0</v>
      </c>
      <c r="M70" s="262">
        <f>SUMIF(Planning!$AS$10:$AS$896,$AO70,Planning!R$10:R$896)</f>
        <v>0</v>
      </c>
      <c r="N70" s="262">
        <f>SUMIF(Planning!$AS$10:$AS$896,$AO70,Planning!S$10:S$896)</f>
        <v>0</v>
      </c>
      <c r="O70" s="262">
        <f>SUMIF(Planning!$AS$10:$AS$896,$AO70,Planning!T$10:T$896)</f>
        <v>0</v>
      </c>
      <c r="P70" s="262">
        <f>SUMIF(Planning!$AS$10:$AS$896,$AO70,Planning!U$10:U$896)</f>
        <v>0</v>
      </c>
      <c r="Q70" s="262">
        <f>SUMIF(Planning!$AS$10:$AS$896,$AO70,Planning!V$10:V$896)</f>
        <v>0</v>
      </c>
      <c r="R70" s="262">
        <f>SUMIF(Planning!$AS$10:$AS$896,$AO70,Planning!W$10:W$896)</f>
        <v>0</v>
      </c>
      <c r="S70" s="262">
        <f>SUMIF(Planning!$AS$10:$AS$896,$AO70,Planning!X$10:X$896)</f>
        <v>0</v>
      </c>
      <c r="T70" s="262">
        <f>SUMIF(Planning!$AS$10:$AS$896,$AO70,Planning!Y$10:Y$896)</f>
        <v>0</v>
      </c>
      <c r="U70" s="262">
        <f>SUMIF(Planning!$AS$10:$AS$896,$AO70,Planning!Z$10:Z$896)</f>
        <v>0</v>
      </c>
      <c r="V70" s="262">
        <f>SUMIF(Planning!$AS$10:$AS$896,$AO70,Planning!AA$10:AA$896)</f>
        <v>0</v>
      </c>
      <c r="W70" s="262">
        <f>SUMIF(Planning!$AS$10:$AS$896,$AO70,Planning!AB$10:AB$896)</f>
        <v>0</v>
      </c>
      <c r="X70" s="262">
        <f>SUMIF(Planning!$AS$10:$AS$896,$AO70,Planning!AC$10:AC$896)</f>
        <v>0</v>
      </c>
      <c r="Y70" s="262">
        <f>SUMIF(Planning!$AS$10:$AS$896,$AO70,Planning!AD$10:AD$896)</f>
        <v>0</v>
      </c>
      <c r="Z70" s="262">
        <f>SUMIF(Planning!$AS$10:$AS$896,$AO70,Planning!AE$10:AE$896)</f>
        <v>0</v>
      </c>
      <c r="AA70" s="262">
        <f>SUMIF(Planning!$AS$10:$AS$896,$AO70,Planning!AF$10:AF$896)</f>
        <v>0</v>
      </c>
      <c r="AB70" s="262">
        <f>SUMIF(Planning!$AS$10:$AS$896,$AO70,Planning!AG$10:AG$896)</f>
        <v>0</v>
      </c>
      <c r="AC70" s="262">
        <f>SUMIF(Planning!$AS$10:$AS$896,$AO70,Planning!AH$10:AH$896)</f>
        <v>0</v>
      </c>
      <c r="AD70" s="262">
        <f>SUMIF(Planning!$AS$10:$AS$896,$AO70,Planning!AI$10:AI$896)</f>
        <v>0</v>
      </c>
      <c r="AE70" s="262">
        <f>SUMIF(Planning!$AS$10:$AS$896,$AO70,Planning!AJ$10:AJ$896)</f>
        <v>0</v>
      </c>
      <c r="AF70" s="262">
        <f>SUMIF(Planning!$AS$10:$AS$896,$AO70,Planning!AK$10:AK$896)</f>
        <v>0</v>
      </c>
      <c r="AG70" s="262">
        <f>SUMIF(Planning!$AS$10:$AS$896,$AO70,Planning!AL$10:AL$896)</f>
        <v>0</v>
      </c>
      <c r="AH70" s="262">
        <f>SUMIF(Planning!$AS$10:$AS$896,$AO70,Planning!AM$10:AM$896)</f>
        <v>0</v>
      </c>
      <c r="AI70" s="265">
        <f t="shared" si="10"/>
        <v>0</v>
      </c>
      <c r="AJ70" s="75"/>
      <c r="AL70" s="125" t="str">
        <f>IF(AN70="CBU","AF",IF(AN70="CKD","KD",""))</f>
        <v/>
      </c>
      <c r="AM70" s="93"/>
      <c r="AN70" s="93"/>
      <c r="AO70" s="100" t="str">
        <f>AM70&amp;"_"&amp;AN70</f>
        <v>_</v>
      </c>
      <c r="AP70" s="248" t="str">
        <f>IF(AI72=0,"","表示")</f>
        <v/>
      </c>
    </row>
    <row r="71" spans="1:42" ht="21" hidden="1" customHeight="1" x14ac:dyDescent="0.35">
      <c r="A71" s="66"/>
      <c r="B71" s="94" t="str">
        <f>IF($AO72="","",_xlfn.XLOOKUP($AO72,Planning!$AS$10:$AS$896,Planning!AU$10:AU$896,"",,))</f>
        <v/>
      </c>
      <c r="C71" s="127" t="str">
        <f>AL70</f>
        <v/>
      </c>
      <c r="D71" s="86">
        <f>SUMIF(Planning!$AS$10:$AS$896,$AO72,Planning!$G$10:$G$896)</f>
        <v>0</v>
      </c>
      <c r="E71" s="266" t="str">
        <f>IF($AN70="CBU","SP","")</f>
        <v/>
      </c>
      <c r="F71" s="267"/>
      <c r="G71" s="267"/>
      <c r="H71" s="267"/>
      <c r="I71" s="268"/>
      <c r="J71" s="269">
        <f>SUMIF(Planning!$AS$10:$AS$896,$AO71,Planning!O$10:O$896)</f>
        <v>0</v>
      </c>
      <c r="K71" s="267">
        <f>SUMIF(Planning!$AS$10:$AS$896,$AO71,Planning!P$10:P$896)</f>
        <v>0</v>
      </c>
      <c r="L71" s="267">
        <f>SUMIF(Planning!$AS$10:$AS$896,$AO71,Planning!Q$10:Q$896)</f>
        <v>0</v>
      </c>
      <c r="M71" s="267">
        <f>SUMIF(Planning!$AS$10:$AS$896,$AO71,Planning!R$10:R$896)</f>
        <v>0</v>
      </c>
      <c r="N71" s="267">
        <f>SUMIF(Planning!$AS$10:$AS$896,$AO71,Planning!S$10:S$896)</f>
        <v>0</v>
      </c>
      <c r="O71" s="267">
        <f>SUMIF(Planning!$AS$10:$AS$896,$AO71,Planning!T$10:T$896)</f>
        <v>0</v>
      </c>
      <c r="P71" s="267">
        <f>SUMIF(Planning!$AS$10:$AS$896,$AO71,Planning!U$10:U$896)</f>
        <v>0</v>
      </c>
      <c r="Q71" s="267">
        <f>SUMIF(Planning!$AS$10:$AS$896,$AO71,Planning!V$10:V$896)</f>
        <v>0</v>
      </c>
      <c r="R71" s="267">
        <f>SUMIF(Planning!$AS$10:$AS$896,$AO71,Planning!W$10:W$896)</f>
        <v>0</v>
      </c>
      <c r="S71" s="267">
        <f>SUMIF(Planning!$AS$10:$AS$896,$AO71,Planning!X$10:X$896)</f>
        <v>0</v>
      </c>
      <c r="T71" s="267">
        <f>SUMIF(Planning!$AS$10:$AS$896,$AO71,Planning!Y$10:Y$896)</f>
        <v>0</v>
      </c>
      <c r="U71" s="267">
        <f>SUMIF(Planning!$AS$10:$AS$896,$AO71,Planning!Z$10:Z$896)</f>
        <v>0</v>
      </c>
      <c r="V71" s="267">
        <f>SUMIF(Planning!$AS$10:$AS$896,$AO71,Planning!AA$10:AA$896)</f>
        <v>0</v>
      </c>
      <c r="W71" s="267">
        <f>SUMIF(Planning!$AS$10:$AS$896,$AO71,Planning!AB$10:AB$896)</f>
        <v>0</v>
      </c>
      <c r="X71" s="267">
        <f>SUMIF(Planning!$AS$10:$AS$896,$AO71,Planning!AC$10:AC$896)</f>
        <v>0</v>
      </c>
      <c r="Y71" s="267">
        <f>SUMIF(Planning!$AS$10:$AS$896,$AO71,Planning!AD$10:AD$896)</f>
        <v>0</v>
      </c>
      <c r="Z71" s="267">
        <f>SUMIF(Planning!$AS$10:$AS$896,$AO71,Planning!AE$10:AE$896)</f>
        <v>0</v>
      </c>
      <c r="AA71" s="267">
        <f>SUMIF(Planning!$AS$10:$AS$896,$AO71,Planning!AF$10:AF$896)</f>
        <v>0</v>
      </c>
      <c r="AB71" s="267">
        <f>SUMIF(Planning!$AS$10:$AS$896,$AO71,Planning!AG$10:AG$896)</f>
        <v>0</v>
      </c>
      <c r="AC71" s="267">
        <f>SUMIF(Planning!$AS$10:$AS$896,$AO71,Planning!AH$10:AH$896)</f>
        <v>0</v>
      </c>
      <c r="AD71" s="267">
        <f>SUMIF(Planning!$AS$10:$AS$896,$AO71,Planning!AI$10:AI$896)</f>
        <v>0</v>
      </c>
      <c r="AE71" s="267">
        <f>SUMIF(Planning!$AS$10:$AS$896,$AO71,Planning!AJ$10:AJ$896)</f>
        <v>0</v>
      </c>
      <c r="AF71" s="267">
        <f>SUMIF(Planning!$AS$10:$AS$896,$AO71,Planning!AK$10:AK$896)</f>
        <v>0</v>
      </c>
      <c r="AG71" s="267">
        <f>SUMIF(Planning!$AS$10:$AS$896,$AO71,Planning!AL$10:AL$896)</f>
        <v>0</v>
      </c>
      <c r="AH71" s="267">
        <f>SUMIF(Planning!$AS$10:$AS$896,$AO71,Planning!AM$10:AM$896)</f>
        <v>0</v>
      </c>
      <c r="AI71" s="270">
        <f t="shared" si="10"/>
        <v>0</v>
      </c>
      <c r="AJ71" s="75"/>
      <c r="AL71" s="102" t="str">
        <f>IF($B$54="","",_xlfn.XLOOKUP($B$54,設定!$F$3:$F$10,設定!$G$3:$G$10,""))</f>
        <v>T/T</v>
      </c>
      <c r="AM71" s="91"/>
      <c r="AN71" s="91" t="str">
        <f>E71</f>
        <v/>
      </c>
      <c r="AO71" s="91" t="str">
        <f>AM70&amp;"_"&amp;AN71</f>
        <v>_</v>
      </c>
      <c r="AP71" s="249" t="str">
        <f>IF(AI72=0,"","表示")</f>
        <v/>
      </c>
    </row>
    <row r="72" spans="1:42" ht="21" hidden="1" customHeight="1" thickBot="1" x14ac:dyDescent="0.4">
      <c r="A72" s="69"/>
      <c r="B72" s="90"/>
      <c r="C72" s="87"/>
      <c r="D72" s="88"/>
      <c r="E72" s="259" t="s">
        <v>2134</v>
      </c>
      <c r="F72" s="80">
        <f>SUMIF(Planning!$AS$10:$AS$896,$AO72,Planning!K$10:K$896)</f>
        <v>0</v>
      </c>
      <c r="G72" s="80">
        <f>SUMIF(Planning!$AS$10:$AS$896,$AO72,Planning!L$10:L$896)</f>
        <v>0</v>
      </c>
      <c r="H72" s="81">
        <f>SUMIF(Planning!$AS$10:$AS$896,$AO72,Planning!M$10:M$896)</f>
        <v>0</v>
      </c>
      <c r="I72" s="82">
        <f>SUMIF(Planning!$AS$10:$AS$896,$AO72,Planning!N$10:N$896)</f>
        <v>0</v>
      </c>
      <c r="J72" s="83">
        <f>SUMIF(Planning!$AS$10:$AS$896,$AO72,Planning!O$10:O$896)</f>
        <v>0</v>
      </c>
      <c r="K72" s="81">
        <f>SUMIF(Planning!$AS$10:$AS$896,$AO72,Planning!P$10:P$896)</f>
        <v>0</v>
      </c>
      <c r="L72" s="81">
        <f>SUMIF(Planning!$AS$10:$AS$896,$AO72,Planning!Q$10:Q$896)</f>
        <v>0</v>
      </c>
      <c r="M72" s="80">
        <f>SUMIF(Planning!$AS$10:$AS$896,$AO72,Planning!R$10:R$896)</f>
        <v>0</v>
      </c>
      <c r="N72" s="81">
        <f>SUMIF(Planning!$AS$10:$AS$896,$AO72,Planning!S$10:S$896)</f>
        <v>0</v>
      </c>
      <c r="O72" s="80">
        <f>SUMIF(Planning!$AS$10:$AS$896,$AO72,Planning!T$10:T$896)</f>
        <v>0</v>
      </c>
      <c r="P72" s="80">
        <f>SUMIF(Planning!$AS$10:$AS$896,$AO72,Planning!U$10:U$896)</f>
        <v>0</v>
      </c>
      <c r="Q72" s="80">
        <f>SUMIF(Planning!$AS$10:$AS$896,$AO72,Planning!V$10:V$896)</f>
        <v>0</v>
      </c>
      <c r="R72" s="80">
        <f>SUMIF(Planning!$AS$10:$AS$896,$AO72,Planning!W$10:W$896)</f>
        <v>0</v>
      </c>
      <c r="S72" s="80">
        <f>SUMIF(Planning!$AS$10:$AS$896,$AO72,Planning!X$10:X$896)</f>
        <v>0</v>
      </c>
      <c r="T72" s="80">
        <f>SUMIF(Planning!$AS$10:$AS$896,$AO72,Planning!Y$10:Y$896)</f>
        <v>0</v>
      </c>
      <c r="U72" s="80">
        <f>SUMIF(Planning!$AS$10:$AS$896,$AO72,Planning!Z$10:Z$896)</f>
        <v>0</v>
      </c>
      <c r="V72" s="80">
        <f>SUMIF(Planning!$AS$10:$AS$896,$AO72,Planning!AA$10:AA$896)</f>
        <v>0</v>
      </c>
      <c r="W72" s="80">
        <f>SUMIF(Planning!$AS$10:$AS$896,$AO72,Planning!AB$10:AB$896)</f>
        <v>0</v>
      </c>
      <c r="X72" s="80">
        <f>SUMIF(Planning!$AS$10:$AS$896,$AO72,Planning!AC$10:AC$896)</f>
        <v>0</v>
      </c>
      <c r="Y72" s="80">
        <f>SUMIF(Planning!$AS$10:$AS$896,$AO72,Planning!AD$10:AD$896)</f>
        <v>0</v>
      </c>
      <c r="Z72" s="80">
        <f>SUMIF(Planning!$AS$10:$AS$896,$AO72,Planning!AE$10:AE$896)</f>
        <v>0</v>
      </c>
      <c r="AA72" s="80">
        <f>SUMIF(Planning!$AS$10:$AS$896,$AO72,Planning!AF$10:AF$896)</f>
        <v>0</v>
      </c>
      <c r="AB72" s="80">
        <f>SUMIF(Planning!$AS$10:$AS$896,$AO72,Planning!AG$10:AG$896)</f>
        <v>0</v>
      </c>
      <c r="AC72" s="80">
        <f>SUMIF(Planning!$AS$10:$AS$896,$AO72,Planning!AH$10:AH$896)</f>
        <v>0</v>
      </c>
      <c r="AD72" s="80">
        <f>SUMIF(Planning!$AS$10:$AS$896,$AO72,Planning!AI$10:AI$896)</f>
        <v>0</v>
      </c>
      <c r="AE72" s="80">
        <f>SUMIF(Planning!$AS$10:$AS$896,$AO72,Planning!AJ$10:AJ$896)</f>
        <v>0</v>
      </c>
      <c r="AF72" s="80">
        <f>SUMIF(Planning!$AS$10:$AS$896,$AO72,Planning!AK$10:AK$896)</f>
        <v>0</v>
      </c>
      <c r="AG72" s="81">
        <f>SUMIF(Planning!$AS$10:$AS$896,$AO72,Planning!AL$10:AL$896)</f>
        <v>0</v>
      </c>
      <c r="AH72" s="114">
        <f>SUMIF(Planning!$AS$10:$AS$896,$AO72,Planning!AM$10:AM$896)</f>
        <v>0</v>
      </c>
      <c r="AI72" s="123">
        <f t="shared" si="10"/>
        <v>0</v>
      </c>
      <c r="AJ72" s="75"/>
      <c r="AL72" s="92"/>
      <c r="AM72" s="92"/>
      <c r="AN72" s="92"/>
      <c r="AO72" s="124" t="str">
        <f>AL71&amp;"_"&amp;AM70&amp;"_"&amp;AN70</f>
        <v>T/T__</v>
      </c>
      <c r="AP72" s="247" t="str">
        <f>IF(AI72=0,"","表示")</f>
        <v/>
      </c>
    </row>
    <row r="73" spans="1:42" ht="27" customHeight="1" thickBot="1" x14ac:dyDescent="0.4">
      <c r="A73" s="70"/>
      <c r="B73" s="557" t="s">
        <v>2077</v>
      </c>
      <c r="C73" s="557"/>
      <c r="D73" s="557"/>
      <c r="E73" s="558"/>
      <c r="F73" s="254">
        <f ca="1">SUMIF($E$56:$E$72,"WE",F$56:F$72)</f>
        <v>185</v>
      </c>
      <c r="G73" s="255">
        <f t="shared" ref="G73:AH73" ca="1" si="11">SUMIF($E$56:$E$72,"WE",G$56:G$72)</f>
        <v>195</v>
      </c>
      <c r="H73" s="255">
        <f t="shared" ca="1" si="11"/>
        <v>195</v>
      </c>
      <c r="I73" s="256">
        <f t="shared" ca="1" si="11"/>
        <v>197</v>
      </c>
      <c r="J73" s="257">
        <f t="shared" ca="1" si="11"/>
        <v>195</v>
      </c>
      <c r="K73" s="255">
        <f t="shared" ca="1" si="11"/>
        <v>175</v>
      </c>
      <c r="L73" s="255">
        <f t="shared" ca="1" si="11"/>
        <v>200</v>
      </c>
      <c r="M73" s="255">
        <f t="shared" ca="1" si="11"/>
        <v>180</v>
      </c>
      <c r="N73" s="255">
        <f t="shared" ca="1" si="11"/>
        <v>180</v>
      </c>
      <c r="O73" s="255">
        <f t="shared" ca="1" si="11"/>
        <v>178</v>
      </c>
      <c r="P73" s="255">
        <f t="shared" ca="1" si="11"/>
        <v>200</v>
      </c>
      <c r="Q73" s="255">
        <f t="shared" ca="1" si="11"/>
        <v>152</v>
      </c>
      <c r="R73" s="255">
        <f t="shared" ca="1" si="11"/>
        <v>142</v>
      </c>
      <c r="S73" s="255">
        <f t="shared" ca="1" si="11"/>
        <v>150</v>
      </c>
      <c r="T73" s="255">
        <f t="shared" ca="1" si="11"/>
        <v>141</v>
      </c>
      <c r="U73" s="255">
        <f t="shared" ca="1" si="11"/>
        <v>145</v>
      </c>
      <c r="V73" s="255">
        <f t="shared" ca="1" si="11"/>
        <v>120</v>
      </c>
      <c r="W73" s="255">
        <f t="shared" ca="1" si="11"/>
        <v>155</v>
      </c>
      <c r="X73" s="255">
        <f t="shared" ca="1" si="11"/>
        <v>185</v>
      </c>
      <c r="Y73" s="255">
        <f t="shared" ca="1" si="11"/>
        <v>160</v>
      </c>
      <c r="Z73" s="255">
        <f t="shared" ca="1" si="11"/>
        <v>180</v>
      </c>
      <c r="AA73" s="255">
        <f t="shared" ca="1" si="11"/>
        <v>0</v>
      </c>
      <c r="AB73" s="255">
        <f t="shared" ca="1" si="11"/>
        <v>0</v>
      </c>
      <c r="AC73" s="255">
        <f t="shared" ca="1" si="11"/>
        <v>0</v>
      </c>
      <c r="AD73" s="459">
        <f t="shared" ca="1" si="11"/>
        <v>0</v>
      </c>
      <c r="AE73" s="459">
        <f t="shared" ca="1" si="11"/>
        <v>0</v>
      </c>
      <c r="AF73" s="459">
        <f t="shared" ca="1" si="11"/>
        <v>0</v>
      </c>
      <c r="AG73" s="459">
        <f t="shared" ca="1" si="11"/>
        <v>0</v>
      </c>
      <c r="AH73" s="460">
        <f t="shared" ca="1" si="11"/>
        <v>0</v>
      </c>
      <c r="AI73" s="258">
        <f ca="1">SUM(F73:AH73)</f>
        <v>3610</v>
      </c>
      <c r="AJ73" s="77"/>
      <c r="AL73" s="241"/>
      <c r="AM73" s="242"/>
      <c r="AN73" s="242"/>
      <c r="AO73" s="243"/>
      <c r="AP73" s="249" t="s">
        <v>2190</v>
      </c>
    </row>
    <row r="74" spans="1:42" ht="29.4" customHeight="1" thickBot="1" x14ac:dyDescent="0.4">
      <c r="A74" s="71"/>
      <c r="B74" s="559" t="str">
        <f>B54&amp;"生産負荷"</f>
        <v>T/T生産負荷</v>
      </c>
      <c r="C74" s="580"/>
      <c r="D74" s="560" t="str">
        <f>IF($C$3="平常","(平常)",IF($C$3="平常/2S","(2交替)",IF($C$3="1S/2S","(2交替)",IF($C$3="3S","(3交替)",""))))</f>
        <v>(2交替)</v>
      </c>
      <c r="E74" s="561"/>
      <c r="F74" s="250">
        <f ca="1">SUMIF(Planning!$H$1:$H$6,$B$54,Planning!K$1:K$6)</f>
        <v>0.68200000000000005</v>
      </c>
      <c r="G74" s="251">
        <f ca="1">SUMIF(Planning!$H$1:$H$6,$B$54,Planning!L$1:L$6)</f>
        <v>0.71899999999999997</v>
      </c>
      <c r="H74" s="250">
        <f ca="1">SUMIF(Planning!$H$1:$H$6,$B$54,Planning!M$1:M$6)</f>
        <v>0.71899999999999997</v>
      </c>
      <c r="I74" s="252">
        <f ca="1">SUMIF(Planning!$H$1:$H$6,$B$54,Planning!N$1:N$6)</f>
        <v>0.72699999999999998</v>
      </c>
      <c r="J74" s="253">
        <f ca="1">SUMIF(Planning!$H$1:$H$6,$B$54,Planning!O$1:O$6)</f>
        <v>0.71899999999999997</v>
      </c>
      <c r="K74" s="250">
        <f ca="1">SUMIF(Planning!$H$1:$H$6,$B$54,Planning!P$1:P$6)</f>
        <v>0.64500000000000002</v>
      </c>
      <c r="L74" s="250">
        <f ca="1">SUMIF(Planning!$H$1:$H$6,$B$54,Planning!Q$1:Q$6)</f>
        <v>0.73799999999999999</v>
      </c>
      <c r="M74" s="251">
        <f ca="1">SUMIF(Planning!$H$1:$H$6,$B$54,Planning!R$1:R$6)</f>
        <v>0.66400000000000003</v>
      </c>
      <c r="N74" s="250">
        <f ca="1">SUMIF(Planning!$H$1:$H$6,$B$54,Planning!S$1:S$6)</f>
        <v>0.66400000000000003</v>
      </c>
      <c r="O74" s="251">
        <f ca="1">SUMIF(Planning!$H$1:$H$6,$B$54,Planning!T$1:T$6)</f>
        <v>0.65700000000000003</v>
      </c>
      <c r="P74" s="251">
        <f ca="1">SUMIF(Planning!$H$1:$H$6,$B$54,Planning!U$1:U$6)</f>
        <v>0.73799999999999999</v>
      </c>
      <c r="Q74" s="251">
        <f ca="1">SUMIF(Planning!$H$1:$H$6,$B$54,Planning!V$1:V$6)</f>
        <v>0.56100000000000005</v>
      </c>
      <c r="R74" s="251">
        <f ca="1">SUMIF(Planning!$H$1:$H$6,$B$54,Planning!W$1:W$6)</f>
        <v>0.52400000000000002</v>
      </c>
      <c r="S74" s="251">
        <f ca="1">SUMIF(Planning!$H$1:$H$6,$B$54,Planning!X$1:X$6)</f>
        <v>0.55300000000000005</v>
      </c>
      <c r="T74" s="251">
        <f ca="1">SUMIF(Planning!$H$1:$H$6,$B$54,Planning!Y$1:Y$6)</f>
        <v>0.52</v>
      </c>
      <c r="U74" s="251">
        <f ca="1">SUMIF(Planning!$H$1:$H$6,$B$54,Planning!Z$1:Z$6)</f>
        <v>0.53500000000000003</v>
      </c>
      <c r="V74" s="251">
        <f ca="1">SUMIF(Planning!$H$1:$H$6,$B$54,Planning!AA$1:AA$6)</f>
        <v>0.443</v>
      </c>
      <c r="W74" s="251">
        <f ca="1">SUMIF(Planning!$H$1:$H$6,$B$54,Planning!AB$1:AB$6)</f>
        <v>0.57199999999999995</v>
      </c>
      <c r="X74" s="251">
        <f ca="1">SUMIF(Planning!$H$1:$H$6,$B$54,Planning!AC$1:AC$6)</f>
        <v>0.68200000000000005</v>
      </c>
      <c r="Y74" s="251">
        <f ca="1">SUMIF(Planning!$H$1:$H$6,$B$54,Planning!AD$1:AD$6)</f>
        <v>0.59</v>
      </c>
      <c r="Z74" s="251">
        <f ca="1">SUMIF(Planning!$H$1:$H$6,$B$54,Planning!AE$1:AE$6)</f>
        <v>0.66400000000000003</v>
      </c>
      <c r="AA74" s="251">
        <f ca="1">SUMIF(Planning!$H$1:$H$6,$B$54,Planning!AF$1:AF$6)</f>
        <v>0</v>
      </c>
      <c r="AB74" s="251">
        <f ca="1">SUMIF(Planning!$H$1:$H$6,$B$54,Planning!AG$1:AG$6)</f>
        <v>0</v>
      </c>
      <c r="AC74" s="251">
        <f ca="1">SUMIF(Planning!$H$1:$H$6,$B$54,Planning!AH$1:AH$6)</f>
        <v>0</v>
      </c>
      <c r="AD74" s="461">
        <f ca="1">SUMIF(Planning!$H$1:$H$6,$B$54,Planning!AI$1:AI$6)</f>
        <v>0</v>
      </c>
      <c r="AE74" s="461">
        <f ca="1">SUMIF(Planning!$H$1:$H$6,$B$54,Planning!AJ$1:AJ$6)</f>
        <v>0</v>
      </c>
      <c r="AF74" s="461">
        <f ca="1">SUMIF(Planning!$H$1:$H$6,$B$54,Planning!AK$1:AK$6)</f>
        <v>0</v>
      </c>
      <c r="AG74" s="462">
        <f ca="1">SUMIF(Planning!$H$1:$H$6,$B$54,Planning!AL$1:AL$6)</f>
        <v>0</v>
      </c>
      <c r="AH74" s="463">
        <f ca="1">SUMIF(Planning!$H$1:$H$6,$B$54,Planning!AM$1:AM$6)</f>
        <v>0</v>
      </c>
      <c r="AI74" s="79"/>
      <c r="AJ74" s="76"/>
      <c r="AL74" s="244"/>
      <c r="AM74" s="245"/>
      <c r="AN74" s="245"/>
      <c r="AO74" s="246"/>
      <c r="AP74" s="247" t="s">
        <v>2190</v>
      </c>
    </row>
    <row r="75" spans="1:42" ht="15.5" hidden="1" thickTop="1" x14ac:dyDescent="0.35"/>
    <row r="76" spans="1:42" ht="15.5" thickTop="1" x14ac:dyDescent="0.35"/>
  </sheetData>
  <autoFilter ref="A6:AP75" xr:uid="{58709322-EF08-4FE1-820B-81850FA781A2}">
    <filterColumn colId="41">
      <customFilters>
        <customFilter operator="notEqual" val=" "/>
      </customFilters>
    </filterColumn>
  </autoFilter>
  <mergeCells count="21">
    <mergeCell ref="B73:E73"/>
    <mergeCell ref="B74:C74"/>
    <mergeCell ref="D74:E74"/>
    <mergeCell ref="C27:D27"/>
    <mergeCell ref="B49:E49"/>
    <mergeCell ref="B50:C50"/>
    <mergeCell ref="D50:E50"/>
    <mergeCell ref="C53:D53"/>
    <mergeCell ref="C54:D54"/>
    <mergeCell ref="C26:D26"/>
    <mergeCell ref="AJ2:AJ3"/>
    <mergeCell ref="C3:D3"/>
    <mergeCell ref="B22:E22"/>
    <mergeCell ref="B23:C23"/>
    <mergeCell ref="D23:E23"/>
    <mergeCell ref="C2:D2"/>
    <mergeCell ref="K2:R3"/>
    <mergeCell ref="AF2:AF3"/>
    <mergeCell ref="AG2:AG3"/>
    <mergeCell ref="AH2:AH3"/>
    <mergeCell ref="AI2:AI3"/>
  </mergeCells>
  <phoneticPr fontId="2"/>
  <conditionalFormatting sqref="AP7:AP9">
    <cfRule type="cellIs" dxfId="28" priority="31" operator="equal">
      <formula>"表示"</formula>
    </cfRule>
  </conditionalFormatting>
  <conditionalFormatting sqref="AP10:AP21">
    <cfRule type="cellIs" dxfId="27" priority="30" operator="equal">
      <formula>"表示"</formula>
    </cfRule>
  </conditionalFormatting>
  <conditionalFormatting sqref="AP22:AP23">
    <cfRule type="cellIs" dxfId="26" priority="29" operator="equal">
      <formula>"表示"</formula>
    </cfRule>
  </conditionalFormatting>
  <conditionalFormatting sqref="G7:AH8 G10:AH11 G13:AH14 G16:AH17 G19:AH20">
    <cfRule type="cellIs" dxfId="25" priority="26" operator="equal">
      <formula>0</formula>
    </cfRule>
  </conditionalFormatting>
  <conditionalFormatting sqref="G9:AH9 G12:AH12 G15:AH15 G18:AH18 G21:AH21">
    <cfRule type="cellIs" dxfId="24" priority="25" operator="equal">
      <formula>0</formula>
    </cfRule>
  </conditionalFormatting>
  <conditionalFormatting sqref="F23:AH23">
    <cfRule type="cellIs" dxfId="23" priority="24" operator="greaterThan">
      <formula>1</formula>
    </cfRule>
  </conditionalFormatting>
  <conditionalFormatting sqref="AP34:AP36">
    <cfRule type="cellIs" dxfId="22" priority="23" operator="equal">
      <formula>"表示"</formula>
    </cfRule>
  </conditionalFormatting>
  <conditionalFormatting sqref="AP37:AP48">
    <cfRule type="cellIs" dxfId="21" priority="22" operator="equal">
      <formula>"表示"</formula>
    </cfRule>
  </conditionalFormatting>
  <conditionalFormatting sqref="AP49:AP50">
    <cfRule type="cellIs" dxfId="20" priority="21" operator="equal">
      <formula>"表示"</formula>
    </cfRule>
  </conditionalFormatting>
  <conditionalFormatting sqref="G34:AH35 G37:AH38 G40:AH41 G43:AH44 G46:AH47">
    <cfRule type="cellIs" dxfId="19" priority="20" operator="equal">
      <formula>0</formula>
    </cfRule>
  </conditionalFormatting>
  <conditionalFormatting sqref="G36:AH36 G39:AH39 G42:AH42 G45:AH45 G48:AH48">
    <cfRule type="cellIs" dxfId="18" priority="19" operator="equal">
      <formula>0</formula>
    </cfRule>
  </conditionalFormatting>
  <conditionalFormatting sqref="F50:AH50">
    <cfRule type="cellIs" dxfId="17" priority="18" operator="greaterThan">
      <formula>1</formula>
    </cfRule>
  </conditionalFormatting>
  <conditionalFormatting sqref="AP58:AP60">
    <cfRule type="cellIs" dxfId="16" priority="17" operator="equal">
      <formula>"表示"</formula>
    </cfRule>
  </conditionalFormatting>
  <conditionalFormatting sqref="AP61:AP72">
    <cfRule type="cellIs" dxfId="15" priority="16" operator="equal">
      <formula>"表示"</formula>
    </cfRule>
  </conditionalFormatting>
  <conditionalFormatting sqref="AP73:AP74">
    <cfRule type="cellIs" dxfId="14" priority="15" operator="equal">
      <formula>"表示"</formula>
    </cfRule>
  </conditionalFormatting>
  <conditionalFormatting sqref="G58:AH59 G61:AH62 G64:AH65 G67:AH68 G70:AH71">
    <cfRule type="cellIs" dxfId="13" priority="14" operator="equal">
      <formula>0</formula>
    </cfRule>
  </conditionalFormatting>
  <conditionalFormatting sqref="G60:AH60 G63:AH63 G66:AH66 G69:AH69 G72:AH72">
    <cfRule type="cellIs" dxfId="12" priority="13" operator="equal">
      <formula>0</formula>
    </cfRule>
  </conditionalFormatting>
  <conditionalFormatting sqref="F74:AH74">
    <cfRule type="cellIs" dxfId="11" priority="12" operator="greaterThan">
      <formula>1</formula>
    </cfRule>
  </conditionalFormatting>
  <conditionalFormatting sqref="AP31:AP33">
    <cfRule type="cellIs" dxfId="10" priority="11" operator="equal">
      <formula>"表示"</formula>
    </cfRule>
  </conditionalFormatting>
  <conditionalFormatting sqref="G31:AH32">
    <cfRule type="cellIs" dxfId="9" priority="10" operator="equal">
      <formula>0</formula>
    </cfRule>
  </conditionalFormatting>
  <conditionalFormatting sqref="G33:AH33">
    <cfRule type="cellIs" dxfId="8" priority="9" operator="equal">
      <formula>0</formula>
    </cfRule>
  </conditionalFormatting>
  <conditionalFormatting sqref="F58:F59 F61:F62 F64:F65 F67:F68 F70:F71">
    <cfRule type="cellIs" dxfId="7" priority="8" operator="equal">
      <formula>0</formula>
    </cfRule>
  </conditionalFormatting>
  <conditionalFormatting sqref="F60 F63 F66 F69 F72">
    <cfRule type="cellIs" dxfId="6" priority="7" operator="equal">
      <formula>0</formula>
    </cfRule>
  </conditionalFormatting>
  <conditionalFormatting sqref="F34:F35 F37:F38 F40:F41 F43:F44 F46:F47">
    <cfRule type="cellIs" dxfId="5" priority="6" operator="equal">
      <formula>0</formula>
    </cfRule>
  </conditionalFormatting>
  <conditionalFormatting sqref="F36 F39 F42 F45 F48">
    <cfRule type="cellIs" dxfId="4" priority="5" operator="equal">
      <formula>0</formula>
    </cfRule>
  </conditionalFormatting>
  <conditionalFormatting sqref="F31:F32">
    <cfRule type="cellIs" dxfId="3" priority="4" operator="equal">
      <formula>0</formula>
    </cfRule>
  </conditionalFormatting>
  <conditionalFormatting sqref="F33">
    <cfRule type="cellIs" dxfId="2" priority="3" operator="equal">
      <formula>0</formula>
    </cfRule>
  </conditionalFormatting>
  <conditionalFormatting sqref="F7:F8 F10:F11 F13:F14 F16:F17 F19:F20">
    <cfRule type="cellIs" dxfId="1" priority="2" operator="equal">
      <formula>0</formula>
    </cfRule>
  </conditionalFormatting>
  <conditionalFormatting sqref="F9 F12 F15 F18 F21">
    <cfRule type="cellIs" dxfId="0" priority="1" operator="equal">
      <formula>0</formula>
    </cfRule>
  </conditionalFormatting>
  <dataValidations disablePrompts="1" count="1">
    <dataValidation type="list" allowBlank="1" showInputMessage="1" showErrorMessage="1" sqref="C3:D3 C27:D27 C54:D54" xr:uid="{0DDD13B1-8664-4DD5-AB77-17621C7CE76F}">
      <formula1>"　,平常,平常/2S,1S/2S,3S,　"</formula1>
    </dataValidation>
  </dataValidations>
  <printOptions horizontalCentered="1" verticalCentered="1"/>
  <pageMargins left="0" right="0" top="0.39370078740157483" bottom="0.19685039370078741" header="0.31496062992125984" footer="0"/>
  <pageSetup paperSize="8" scale="57" orientation="landscape" horizontalDpi="300" verticalDpi="300" r:id="rId1"/>
  <drawing r:id="rId2"/>
  <legacyDrawing r:id="rId3"/>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B7470D10-E973-4F74-8881-2D3F9854FEFD}">
          <x14:formula1>
            <xm:f>設定!$F$3:$F$10</xm:f>
          </x14:formula1>
          <xm:sqref>B27 B3 B54</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20</vt:i4>
      </vt:variant>
      <vt:variant>
        <vt:lpstr>名前付き一覧</vt:lpstr>
      </vt:variant>
      <vt:variant>
        <vt:i4>4</vt:i4>
      </vt:variant>
    </vt:vector>
  </HeadingPairs>
  <TitlesOfParts>
    <vt:vector size="24" baseType="lpstr">
      <vt:lpstr>作成控え</vt:lpstr>
      <vt:lpstr>取説</vt:lpstr>
      <vt:lpstr>設定▶</vt:lpstr>
      <vt:lpstr>Net&amp;Loss</vt:lpstr>
      <vt:lpstr>設定</vt:lpstr>
      <vt:lpstr>WeDB</vt:lpstr>
      <vt:lpstr>CostDB</vt:lpstr>
      <vt:lpstr>生産計画▶</vt:lpstr>
      <vt:lpstr>準備</vt:lpstr>
      <vt:lpstr>AF所要量</vt:lpstr>
      <vt:lpstr>SP所要量</vt:lpstr>
      <vt:lpstr>CKD</vt:lpstr>
      <vt:lpstr>SPDB</vt:lpstr>
      <vt:lpstr>検討▶</vt:lpstr>
      <vt:lpstr>Planning</vt:lpstr>
      <vt:lpstr>各ライン▶</vt:lpstr>
      <vt:lpstr>PLAN-溶接1</vt:lpstr>
      <vt:lpstr>PLAN-MC</vt:lpstr>
      <vt:lpstr>PLAN-マルチ</vt:lpstr>
      <vt:lpstr>PLAN-SUB</vt:lpstr>
      <vt:lpstr>'PLAN-MC'!Print_Area</vt:lpstr>
      <vt:lpstr>'PLAN-SUB'!Print_Area</vt:lpstr>
      <vt:lpstr>'PLAN-マルチ'!Print_Area</vt:lpstr>
      <vt:lpstr>'PLAN-溶接1'!Print_Area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J0131892</dc:creator>
  <cp:lastModifiedBy>noboru kosai (小佐井 昇 GE)</cp:lastModifiedBy>
  <cp:lastPrinted>2026-01-05T08:33:34Z</cp:lastPrinted>
  <dcterms:created xsi:type="dcterms:W3CDTF">2025-11-05T04:32:42Z</dcterms:created>
  <dcterms:modified xsi:type="dcterms:W3CDTF">2026-01-19T08:41:23Z</dcterms:modified>
</cp:coreProperties>
</file>